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A72BCE20-0324-4124-81D6-0E49CDEE9AA3}" xr6:coauthVersionLast="47" xr6:coauthVersionMax="47" xr10:uidLastSave="{00000000-0000-0000-0000-000000000000}"/>
  <bookViews>
    <workbookView xWindow="28680" yWindow="-120" windowWidth="29040" windowHeight="15720" activeTab="1" xr2:uid="{BC011891-8BD1-4068-A927-C3BAC71BE33E}"/>
  </bookViews>
  <sheets>
    <sheet name="SubSector Analysis" sheetId="3" r:id="rId1"/>
    <sheet name="Nifty 750 Analysis" sheetId="2" r:id="rId2"/>
    <sheet name="Price_Filter_05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7" i="3"/>
  <c r="I17" i="3"/>
  <c r="I10" i="3"/>
  <c r="I14" i="3"/>
  <c r="I21" i="3"/>
  <c r="I39" i="3"/>
  <c r="I19" i="3"/>
  <c r="I22" i="3"/>
  <c r="I23" i="3"/>
  <c r="I24" i="3"/>
  <c r="I29" i="3"/>
  <c r="I34" i="3"/>
  <c r="I52" i="3"/>
  <c r="I53" i="3"/>
  <c r="I30" i="3"/>
  <c r="I42" i="3"/>
  <c r="I62" i="3"/>
  <c r="I63" i="3"/>
  <c r="I44" i="3"/>
  <c r="I61" i="3"/>
  <c r="I69" i="3"/>
  <c r="I48" i="3"/>
  <c r="I71" i="3"/>
  <c r="I58" i="3"/>
  <c r="I91" i="3"/>
  <c r="I78" i="3"/>
  <c r="I90" i="3"/>
  <c r="I88" i="3"/>
  <c r="I99" i="3"/>
  <c r="I79" i="3"/>
  <c r="I104" i="3"/>
  <c r="I77" i="3"/>
  <c r="I55" i="3"/>
  <c r="I109" i="3"/>
  <c r="I56" i="3"/>
  <c r="I112" i="3"/>
  <c r="I100" i="3"/>
  <c r="I102" i="3"/>
  <c r="I114" i="3"/>
  <c r="I103" i="3"/>
  <c r="I118" i="3"/>
  <c r="I107" i="3"/>
  <c r="I121" i="3"/>
  <c r="H79" i="3"/>
  <c r="H73" i="3"/>
  <c r="E6" i="3"/>
  <c r="D83" i="3"/>
  <c r="B49" i="3"/>
  <c r="I49" i="3" s="1"/>
  <c r="B66" i="3"/>
  <c r="D66" i="3" s="1"/>
  <c r="B10" i="3"/>
  <c r="B36" i="3"/>
  <c r="D36" i="3" s="1"/>
  <c r="B45" i="3"/>
  <c r="D45" i="3" s="1"/>
  <c r="B11" i="3"/>
  <c r="E11" i="3" s="1"/>
  <c r="B19" i="3"/>
  <c r="F19" i="3" s="1"/>
  <c r="B72" i="3"/>
  <c r="I72" i="3" s="1"/>
  <c r="B3" i="3"/>
  <c r="E3" i="3" s="1"/>
  <c r="B13" i="3"/>
  <c r="I13" i="3" s="1"/>
  <c r="B62" i="3"/>
  <c r="B44" i="3"/>
  <c r="B25" i="3"/>
  <c r="I25" i="3" s="1"/>
  <c r="B69" i="3"/>
  <c r="B15" i="3"/>
  <c r="E15" i="3" s="1"/>
  <c r="B26" i="3"/>
  <c r="I26" i="3" s="1"/>
  <c r="B16" i="3"/>
  <c r="I16" i="3" s="1"/>
  <c r="B93" i="3"/>
  <c r="E93" i="3" s="1"/>
  <c r="B5" i="3"/>
  <c r="E5" i="3" s="1"/>
  <c r="B78" i="3"/>
  <c r="F78" i="3" s="1"/>
  <c r="B50" i="3"/>
  <c r="G50" i="3" s="1"/>
  <c r="B96" i="3"/>
  <c r="F96" i="3" s="1"/>
  <c r="B97" i="3"/>
  <c r="I97" i="3" s="1"/>
  <c r="B42" i="3"/>
  <c r="B27" i="3"/>
  <c r="H27" i="3" s="1"/>
  <c r="B18" i="3"/>
  <c r="I18" i="3" s="1"/>
  <c r="B9" i="3"/>
  <c r="E9" i="3" s="1"/>
  <c r="B75" i="3"/>
  <c r="D75" i="3" s="1"/>
  <c r="B29" i="3"/>
  <c r="D29" i="3" s="1"/>
  <c r="B7" i="3"/>
  <c r="F7" i="3" s="1"/>
  <c r="B102" i="3"/>
  <c r="F102" i="3" s="1"/>
  <c r="B33" i="3"/>
  <c r="G33" i="3" s="1"/>
  <c r="B70" i="3"/>
  <c r="F70" i="3" s="1"/>
  <c r="B20" i="3"/>
  <c r="I20" i="3" s="1"/>
  <c r="B48" i="3"/>
  <c r="F48" i="3" s="1"/>
  <c r="B88" i="3"/>
  <c r="G88" i="3" s="1"/>
  <c r="B104" i="3"/>
  <c r="B24" i="3"/>
  <c r="D24" i="3" s="1"/>
  <c r="B43" i="3"/>
  <c r="E43" i="3" s="1"/>
  <c r="B28" i="3"/>
  <c r="D28" i="3" s="1"/>
  <c r="B17" i="3"/>
  <c r="E17" i="3" s="1"/>
  <c r="B64" i="3"/>
  <c r="E64" i="3" s="1"/>
  <c r="B51" i="3"/>
  <c r="G51" i="3" s="1"/>
  <c r="B23" i="3"/>
  <c r="G23" i="3" s="1"/>
  <c r="B84" i="3"/>
  <c r="H84" i="3" s="1"/>
  <c r="B41" i="3"/>
  <c r="G41" i="3" s="1"/>
  <c r="B89" i="3"/>
  <c r="F89" i="3" s="1"/>
  <c r="B52" i="3"/>
  <c r="B79" i="3"/>
  <c r="B100" i="3"/>
  <c r="D100" i="3" s="1"/>
  <c r="B68" i="3"/>
  <c r="I68" i="3" s="1"/>
  <c r="B34" i="3"/>
  <c r="B37" i="3"/>
  <c r="I37" i="3" s="1"/>
  <c r="B92" i="3"/>
  <c r="I92" i="3" s="1"/>
  <c r="B32" i="3"/>
  <c r="E32" i="3" s="1"/>
  <c r="B55" i="3"/>
  <c r="F55" i="3" s="1"/>
  <c r="B31" i="3"/>
  <c r="F31" i="3" s="1"/>
  <c r="B59" i="3"/>
  <c r="Q59" i="3" s="1"/>
  <c r="B12" i="3"/>
  <c r="I12" i="3" s="1"/>
  <c r="B61" i="3"/>
  <c r="G61" i="3" s="1"/>
  <c r="B91" i="3"/>
  <c r="H91" i="3" s="1"/>
  <c r="B74" i="3"/>
  <c r="I74" i="3" s="1"/>
  <c r="B114" i="3"/>
  <c r="B53" i="3"/>
  <c r="B47" i="3"/>
  <c r="D47" i="3" s="1"/>
  <c r="B81" i="3"/>
  <c r="D81" i="3" s="1"/>
  <c r="B103" i="3"/>
  <c r="D103" i="3" s="1"/>
  <c r="B80" i="3"/>
  <c r="G80" i="3" s="1"/>
  <c r="B46" i="3"/>
  <c r="I46" i="3" s="1"/>
  <c r="B73" i="3"/>
  <c r="I73" i="3" s="1"/>
  <c r="B21" i="3"/>
  <c r="B2" i="3"/>
  <c r="I2" i="3" s="1"/>
  <c r="B4" i="3"/>
  <c r="I4" i="3" s="1"/>
  <c r="B86" i="3"/>
  <c r="I86" i="3" s="1"/>
  <c r="B54" i="3"/>
  <c r="E54" i="3" s="1"/>
  <c r="B30" i="3"/>
  <c r="D30" i="3" s="1"/>
  <c r="B39" i="3"/>
  <c r="B85" i="3"/>
  <c r="F85" i="3" s="1"/>
  <c r="B87" i="3"/>
  <c r="D87" i="3" s="1"/>
  <c r="B63" i="3"/>
  <c r="D63" i="3" s="1"/>
  <c r="B115" i="3"/>
  <c r="D115" i="3" s="1"/>
  <c r="B35" i="3"/>
  <c r="G35" i="3" s="1"/>
  <c r="B90" i="3"/>
  <c r="H90" i="3" s="1"/>
  <c r="B71" i="3"/>
  <c r="B82" i="3"/>
  <c r="I82" i="3" s="1"/>
  <c r="B118" i="3"/>
  <c r="D118" i="3" s="1"/>
  <c r="B6" i="3"/>
  <c r="I6" i="3" s="1"/>
  <c r="B58" i="3"/>
  <c r="D58" i="3" s="1"/>
  <c r="B65" i="3"/>
  <c r="D65" i="3" s="1"/>
  <c r="B98" i="3"/>
  <c r="D98" i="3" s="1"/>
  <c r="B76" i="3"/>
  <c r="I76" i="3" s="1"/>
  <c r="B109" i="3"/>
  <c r="B119" i="3"/>
  <c r="I119" i="3" s="1"/>
  <c r="B40" i="3"/>
  <c r="U40" i="3" s="1"/>
  <c r="B22" i="3"/>
  <c r="B77" i="3"/>
  <c r="B117" i="3"/>
  <c r="I117" i="3" s="1"/>
  <c r="B38" i="3"/>
  <c r="D38" i="3" s="1"/>
  <c r="B101" i="3"/>
  <c r="I101" i="3" s="1"/>
  <c r="B110" i="3"/>
  <c r="D110" i="3" s="1"/>
  <c r="B60" i="3"/>
  <c r="D60" i="3" s="1"/>
  <c r="B95" i="3"/>
  <c r="E95" i="3" s="1"/>
  <c r="B56" i="3"/>
  <c r="G56" i="3" s="1"/>
  <c r="B14" i="3"/>
  <c r="F14" i="3" s="1"/>
  <c r="B116" i="3"/>
  <c r="F116" i="3" s="1"/>
  <c r="B111" i="3"/>
  <c r="I111" i="3" s="1"/>
  <c r="B8" i="3"/>
  <c r="F8" i="3" s="1"/>
  <c r="B112" i="3"/>
  <c r="B99" i="3"/>
  <c r="H99" i="3" s="1"/>
  <c r="B83" i="3"/>
  <c r="I83" i="3" s="1"/>
  <c r="B120" i="3"/>
  <c r="I120" i="3" s="1"/>
  <c r="B57" i="3"/>
  <c r="I57" i="3" s="1"/>
  <c r="B105" i="3"/>
  <c r="Q105" i="3" s="1"/>
  <c r="B106" i="3"/>
  <c r="I106" i="3" s="1"/>
  <c r="B94" i="3"/>
  <c r="F94" i="3" s="1"/>
  <c r="B107" i="3"/>
  <c r="H107" i="3" s="1"/>
  <c r="B67" i="3"/>
  <c r="I67" i="3" s="1"/>
  <c r="B113" i="3"/>
  <c r="I113" i="3" s="1"/>
  <c r="B121" i="3"/>
  <c r="H121" i="3" s="1"/>
  <c r="B108" i="3"/>
  <c r="I108" i="3" s="1"/>
  <c r="B122" i="3"/>
  <c r="H122" i="3" s="1"/>
  <c r="AQ511" i="2"/>
  <c r="AQ578" i="2"/>
  <c r="AQ619" i="2"/>
  <c r="AQ136" i="2"/>
  <c r="AQ401" i="2"/>
  <c r="AQ579" i="2"/>
  <c r="AQ246" i="2"/>
  <c r="AQ369" i="2"/>
  <c r="AQ582" i="2"/>
  <c r="AQ393" i="2"/>
  <c r="AQ335" i="2"/>
  <c r="AQ500" i="2"/>
  <c r="AQ248" i="2"/>
  <c r="AQ662" i="2"/>
  <c r="AQ96" i="2"/>
  <c r="AQ159" i="2"/>
  <c r="AQ367" i="2"/>
  <c r="AQ197" i="2"/>
  <c r="AQ686" i="2"/>
  <c r="AQ501" i="2"/>
  <c r="AQ489" i="2"/>
  <c r="AQ375" i="2"/>
  <c r="AQ202" i="2"/>
  <c r="AQ60" i="2"/>
  <c r="AQ155" i="2"/>
  <c r="AQ365" i="2"/>
  <c r="AQ128" i="2"/>
  <c r="AQ16" i="2"/>
  <c r="AQ505" i="2"/>
  <c r="AQ642" i="2"/>
  <c r="AQ299" i="2"/>
  <c r="AQ49" i="2"/>
  <c r="AQ118" i="2"/>
  <c r="AQ110" i="2"/>
  <c r="AQ611" i="2"/>
  <c r="AQ650" i="2"/>
  <c r="AQ596" i="2"/>
  <c r="AQ274" i="2"/>
  <c r="AQ70" i="2"/>
  <c r="AQ89" i="2"/>
  <c r="AQ72" i="2"/>
  <c r="AQ26" i="2"/>
  <c r="AQ598" i="2"/>
  <c r="AQ496" i="2"/>
  <c r="AQ284" i="2"/>
  <c r="AQ123" i="2"/>
  <c r="AQ6" i="2"/>
  <c r="AQ555" i="2"/>
  <c r="AQ260" i="2"/>
  <c r="AQ378" i="2"/>
  <c r="AQ126" i="2"/>
  <c r="AQ148" i="2"/>
  <c r="AQ226" i="2"/>
  <c r="AQ625" i="2"/>
  <c r="AQ66" i="2"/>
  <c r="AQ386" i="2"/>
  <c r="AQ461" i="2"/>
  <c r="AQ519" i="2"/>
  <c r="AQ68" i="2"/>
  <c r="AQ209" i="2"/>
  <c r="AQ366" i="2"/>
  <c r="AQ261" i="2"/>
  <c r="AQ141" i="2"/>
  <c r="AQ550" i="2"/>
  <c r="AQ391" i="2"/>
  <c r="AQ173" i="2"/>
  <c r="AQ472" i="2"/>
  <c r="AQ455" i="2"/>
  <c r="AQ450" i="2"/>
  <c r="AQ307" i="2"/>
  <c r="AQ282" i="2"/>
  <c r="AQ407" i="2"/>
  <c r="AQ97" i="2"/>
  <c r="AQ465" i="2"/>
  <c r="AQ79" i="2"/>
  <c r="AQ190" i="2"/>
  <c r="AQ433" i="2"/>
  <c r="AQ83" i="2"/>
  <c r="AQ313" i="2"/>
  <c r="AQ247" i="2"/>
  <c r="AQ3" i="2"/>
  <c r="AQ463" i="2"/>
  <c r="AQ285" i="2"/>
  <c r="AQ565" i="2"/>
  <c r="AQ328" i="2"/>
  <c r="AQ81" i="2"/>
  <c r="AQ214" i="2"/>
  <c r="AQ643" i="2"/>
  <c r="AQ244" i="2"/>
  <c r="AQ240" i="2"/>
  <c r="AQ45" i="2"/>
  <c r="AQ287" i="2"/>
  <c r="AQ416" i="2"/>
  <c r="AQ230" i="2"/>
  <c r="AQ359" i="2"/>
  <c r="AQ51" i="2"/>
  <c r="AQ382" i="2"/>
  <c r="AQ238" i="2"/>
  <c r="AQ192" i="2"/>
  <c r="AQ138" i="2"/>
  <c r="AQ42" i="2"/>
  <c r="AQ632" i="2"/>
  <c r="AQ5" i="2"/>
  <c r="AQ430" i="2"/>
  <c r="AQ372" i="2"/>
  <c r="AQ394" i="2"/>
  <c r="AQ268" i="2"/>
  <c r="AQ119" i="2"/>
  <c r="AQ564" i="2"/>
  <c r="AQ15" i="2"/>
  <c r="AQ24" i="2"/>
  <c r="AQ277" i="2"/>
  <c r="AQ22" i="2"/>
  <c r="AQ168" i="2"/>
  <c r="AQ318" i="2"/>
  <c r="AQ201" i="2"/>
  <c r="AQ466" i="2"/>
  <c r="AQ149" i="2"/>
  <c r="AQ368" i="2"/>
  <c r="AQ86" i="2"/>
  <c r="AQ29" i="2"/>
  <c r="AQ278" i="2"/>
  <c r="AQ204" i="2"/>
  <c r="AQ186" i="2"/>
  <c r="AQ606" i="2"/>
  <c r="AQ203" i="2"/>
  <c r="AQ229" i="2"/>
  <c r="AQ302" i="2"/>
  <c r="AQ434" i="2"/>
  <c r="AQ317" i="2"/>
  <c r="AQ528" i="2"/>
  <c r="AQ388" i="2"/>
  <c r="AQ213" i="2"/>
  <c r="AQ262" i="2"/>
  <c r="AQ221" i="2"/>
  <c r="AQ308" i="2"/>
  <c r="AQ208" i="2"/>
  <c r="AQ700" i="2"/>
  <c r="AQ46" i="2"/>
  <c r="AQ124" i="2"/>
  <c r="AQ346" i="2"/>
  <c r="AQ35" i="2"/>
  <c r="AQ234" i="2"/>
  <c r="AQ443" i="2"/>
  <c r="AQ479" i="2"/>
  <c r="AQ698" i="2"/>
  <c r="AQ2" i="2"/>
  <c r="AQ293" i="2"/>
  <c r="AQ171" i="2"/>
  <c r="AQ309" i="2"/>
  <c r="AQ451" i="2"/>
  <c r="AQ347" i="2"/>
  <c r="AQ251" i="2"/>
  <c r="AQ122" i="2"/>
  <c r="AQ77" i="2"/>
  <c r="AQ438" i="2"/>
  <c r="AQ559" i="2"/>
  <c r="AQ25" i="2"/>
  <c r="AQ499" i="2"/>
  <c r="AQ513" i="2"/>
  <c r="AQ515" i="2"/>
  <c r="AQ10" i="2"/>
  <c r="AQ135" i="2"/>
  <c r="AQ175" i="2"/>
  <c r="AQ467" i="2"/>
  <c r="AQ169" i="2"/>
  <c r="AQ620" i="2"/>
  <c r="AQ516" i="2"/>
  <c r="AQ635" i="2"/>
  <c r="AQ425" i="2"/>
  <c r="AQ252" i="2"/>
  <c r="AQ526" i="2"/>
  <c r="AQ485" i="2"/>
  <c r="AQ604" i="2"/>
  <c r="AQ84" i="2"/>
  <c r="AQ311" i="2"/>
  <c r="AQ589" i="2"/>
  <c r="AQ560" i="2"/>
  <c r="AQ31" i="2"/>
  <c r="AQ12" i="2"/>
  <c r="AQ218" i="2"/>
  <c r="AQ177" i="2"/>
  <c r="AQ193" i="2"/>
  <c r="AQ667" i="2"/>
  <c r="AQ399" i="2"/>
  <c r="AQ227" i="2"/>
  <c r="AQ258" i="2"/>
  <c r="AQ553" i="2"/>
  <c r="AQ627" i="2"/>
  <c r="AQ361" i="2"/>
  <c r="AQ540" i="2"/>
  <c r="AQ242" i="2"/>
  <c r="AQ324" i="2"/>
  <c r="AQ350" i="2"/>
  <c r="AQ621" i="2"/>
  <c r="AQ423" i="2"/>
  <c r="AQ73" i="2"/>
  <c r="AQ415" i="2"/>
  <c r="AQ170" i="2"/>
  <c r="AQ442" i="2"/>
  <c r="AQ480" i="2"/>
  <c r="AQ305" i="2"/>
  <c r="AQ99" i="2"/>
  <c r="AQ647" i="2"/>
  <c r="AQ593" i="2"/>
  <c r="AQ563" i="2"/>
  <c r="AQ542" i="2"/>
  <c r="AQ552" i="2"/>
  <c r="AQ228" i="2"/>
  <c r="AQ271" i="2"/>
  <c r="AQ330" i="2"/>
  <c r="AQ525" i="2"/>
  <c r="AQ59" i="2"/>
  <c r="AQ448" i="2"/>
  <c r="AQ54" i="2"/>
  <c r="AQ269" i="2"/>
  <c r="AQ156" i="2"/>
  <c r="AQ207" i="2"/>
  <c r="AQ93" i="2"/>
  <c r="AQ508" i="2"/>
  <c r="AQ264" i="2"/>
  <c r="AQ233" i="2"/>
  <c r="AQ545" i="2"/>
  <c r="AQ224" i="2"/>
  <c r="AQ529" i="2"/>
  <c r="AQ360" i="2"/>
  <c r="AQ684" i="2"/>
  <c r="AQ47" i="2"/>
  <c r="AQ437" i="2"/>
  <c r="AQ40" i="2"/>
  <c r="AQ723" i="2"/>
  <c r="AQ249" i="2"/>
  <c r="AQ259" i="2"/>
  <c r="AQ714" i="2"/>
  <c r="AQ486" i="2"/>
  <c r="AQ531" i="2"/>
  <c r="AQ182" i="2"/>
  <c r="AQ594" i="2"/>
  <c r="AQ640" i="2"/>
  <c r="AQ253" i="2"/>
  <c r="AQ270" i="2"/>
  <c r="AQ518" i="2"/>
  <c r="AQ488" i="2"/>
  <c r="AQ534" i="2"/>
  <c r="AQ205" i="2"/>
  <c r="AQ154" i="2"/>
  <c r="AQ166" i="2"/>
  <c r="AQ381" i="2"/>
  <c r="AQ706" i="2"/>
  <c r="AQ449" i="2"/>
  <c r="AQ295" i="2"/>
  <c r="AQ351" i="2"/>
  <c r="AQ13" i="2"/>
  <c r="AQ426" i="2"/>
  <c r="AQ383" i="2"/>
  <c r="AQ297" i="2"/>
  <c r="AQ65" i="2"/>
  <c r="AQ387" i="2"/>
  <c r="AQ187" i="2"/>
  <c r="AQ331" i="2"/>
  <c r="AQ196" i="2"/>
  <c r="AQ568" i="2"/>
  <c r="AQ464" i="2"/>
  <c r="AQ631" i="2"/>
  <c r="AQ572" i="2"/>
  <c r="AQ396" i="2"/>
  <c r="AQ452" i="2"/>
  <c r="AQ178" i="2"/>
  <c r="AQ78" i="2"/>
  <c r="AQ112" i="2"/>
  <c r="AQ340" i="2"/>
  <c r="AQ490" i="2"/>
  <c r="AQ134" i="2"/>
  <c r="AQ4" i="2"/>
  <c r="AQ69" i="2"/>
  <c r="AQ132" i="2"/>
  <c r="AQ477" i="2"/>
  <c r="AQ440" i="2"/>
  <c r="AQ476" i="2"/>
  <c r="AQ344" i="2"/>
  <c r="AQ255" i="2"/>
  <c r="AQ21" i="2"/>
  <c r="AQ628" i="2"/>
  <c r="AQ179" i="2"/>
  <c r="AQ727" i="2"/>
  <c r="AQ71" i="2"/>
  <c r="AQ310" i="2"/>
  <c r="AQ267" i="2"/>
  <c r="AQ609" i="2"/>
  <c r="AQ557" i="2"/>
  <c r="AQ152" i="2"/>
  <c r="AQ492" i="2"/>
  <c r="AQ43" i="2"/>
  <c r="AQ174" i="2"/>
  <c r="AQ566" i="2"/>
  <c r="AQ50" i="2"/>
  <c r="AQ343" i="2"/>
  <c r="AQ626" i="2"/>
  <c r="AQ272" i="2"/>
  <c r="AQ523" i="2"/>
  <c r="AQ161" i="2"/>
  <c r="AQ160" i="2"/>
  <c r="AQ294" i="2"/>
  <c r="AQ638" i="2"/>
  <c r="AQ172" i="2"/>
  <c r="AQ405" i="2"/>
  <c r="AQ48" i="2"/>
  <c r="AQ63" i="2"/>
  <c r="AQ616" i="2"/>
  <c r="AQ333" i="2"/>
  <c r="AQ44" i="2"/>
  <c r="AQ533" i="2"/>
  <c r="AQ354" i="2"/>
  <c r="AQ648" i="2"/>
  <c r="AQ198" i="2"/>
  <c r="AQ103" i="2"/>
  <c r="AQ180" i="2"/>
  <c r="AQ61" i="2"/>
  <c r="AQ183" i="2"/>
  <c r="AQ265" i="2"/>
  <c r="AQ85" i="2"/>
  <c r="AQ276" i="2"/>
  <c r="AQ362" i="2"/>
  <c r="AQ520" i="2"/>
  <c r="AQ728" i="2"/>
  <c r="AQ38" i="2"/>
  <c r="AQ641" i="2"/>
  <c r="AQ199" i="2"/>
  <c r="AQ88" i="2"/>
  <c r="AQ8" i="2"/>
  <c r="AQ406" i="2"/>
  <c r="AQ289" i="2"/>
  <c r="AQ605" i="2"/>
  <c r="AQ447" i="2"/>
  <c r="AQ587" i="2"/>
  <c r="AQ494" i="2"/>
  <c r="AQ674" i="2"/>
  <c r="AQ105" i="2"/>
  <c r="AQ225" i="2"/>
  <c r="AQ28" i="2"/>
  <c r="AQ470" i="2"/>
  <c r="AQ232" i="2"/>
  <c r="AQ338" i="2"/>
  <c r="AQ279" i="2"/>
  <c r="AQ217" i="2"/>
  <c r="AQ147" i="2"/>
  <c r="AQ353" i="2"/>
  <c r="AQ547" i="2"/>
  <c r="AQ583" i="2"/>
  <c r="AQ658" i="2"/>
  <c r="AQ18" i="2"/>
  <c r="AQ158" i="2"/>
  <c r="AQ300" i="2"/>
  <c r="AQ541" i="2"/>
  <c r="AQ418" i="2"/>
  <c r="AQ554" i="2"/>
  <c r="AQ319" i="2"/>
  <c r="AQ304" i="2"/>
  <c r="AQ546" i="2"/>
  <c r="AQ109" i="2"/>
  <c r="AQ392" i="2"/>
  <c r="AQ188" i="2"/>
  <c r="AQ236" i="2"/>
  <c r="AQ107" i="2"/>
  <c r="AQ32" i="2"/>
  <c r="AQ575" i="2"/>
  <c r="AQ424" i="2"/>
  <c r="AQ586" i="2"/>
  <c r="AQ680" i="2"/>
  <c r="AQ184" i="2"/>
  <c r="AQ414" i="2"/>
  <c r="AQ444" i="2"/>
  <c r="AQ664" i="2"/>
  <c r="AQ108" i="2"/>
  <c r="AQ30" i="2"/>
  <c r="AQ144" i="2"/>
  <c r="AQ683" i="2"/>
  <c r="AQ283" i="2"/>
  <c r="AQ231" i="2"/>
  <c r="AQ573" i="2"/>
  <c r="AQ95" i="2"/>
  <c r="AQ151" i="2"/>
  <c r="AQ130" i="2"/>
  <c r="AQ163" i="2"/>
  <c r="AQ114" i="2"/>
  <c r="AQ607" i="2"/>
  <c r="AQ210" i="2"/>
  <c r="AQ439" i="2"/>
  <c r="AQ431" i="2"/>
  <c r="AQ374" i="2"/>
  <c r="AQ296" i="2"/>
  <c r="AQ131" i="2"/>
  <c r="AQ356" i="2"/>
  <c r="AQ87" i="2"/>
  <c r="AQ332" i="2"/>
  <c r="AQ427" i="2"/>
  <c r="AQ358" i="2"/>
  <c r="AQ254" i="2"/>
  <c r="AQ19" i="2"/>
  <c r="AQ150" i="2"/>
  <c r="AQ659" i="2"/>
  <c r="AQ9" i="2"/>
  <c r="AQ471" i="2"/>
  <c r="AQ290" i="2"/>
  <c r="AQ200" i="2"/>
  <c r="AQ133" i="2"/>
  <c r="AQ292" i="2"/>
  <c r="AQ67" i="2"/>
  <c r="AQ11" i="2"/>
  <c r="AQ195" i="2"/>
  <c r="AQ379" i="2"/>
  <c r="AQ649" i="2"/>
  <c r="AQ603" i="2"/>
  <c r="AQ725" i="2"/>
  <c r="AQ222" i="2"/>
  <c r="AQ216" i="2"/>
  <c r="AQ181" i="2"/>
  <c r="AQ53" i="2"/>
  <c r="AQ162" i="2"/>
  <c r="AQ548" i="2"/>
  <c r="AQ27" i="2"/>
  <c r="AQ521" i="2"/>
  <c r="AQ522" i="2"/>
  <c r="AQ314" i="2"/>
  <c r="AQ235" i="2"/>
  <c r="AQ608" i="2"/>
  <c r="AQ411" i="2"/>
  <c r="AQ670" i="2"/>
  <c r="AQ120" i="2"/>
  <c r="AQ395" i="2"/>
  <c r="AQ653" i="2"/>
  <c r="AQ493" i="2"/>
  <c r="AQ219" i="2"/>
  <c r="AQ137" i="2"/>
  <c r="AQ445" i="2"/>
  <c r="AQ74" i="2"/>
  <c r="AQ275" i="2"/>
  <c r="AQ456" i="2"/>
  <c r="AQ23" i="2"/>
  <c r="AQ20" i="2"/>
  <c r="AQ142" i="2"/>
  <c r="AQ298" i="2"/>
  <c r="AQ715" i="2"/>
  <c r="AQ352" i="2"/>
  <c r="AQ730" i="2"/>
  <c r="AQ644" i="2"/>
  <c r="AQ549" i="2"/>
  <c r="AQ145" i="2"/>
  <c r="AQ497" i="2"/>
  <c r="AQ595" i="2"/>
  <c r="AQ306" i="2"/>
  <c r="AQ14" i="2"/>
  <c r="AQ215" i="2"/>
  <c r="AQ420" i="2"/>
  <c r="AQ291" i="2"/>
  <c r="AQ7" i="2"/>
  <c r="AQ718" i="2"/>
  <c r="AQ422" i="2"/>
  <c r="AQ729" i="2"/>
  <c r="AQ419" i="2"/>
  <c r="AQ211" i="2"/>
  <c r="AQ567" i="2"/>
  <c r="AQ453" i="2"/>
  <c r="AQ530" i="2"/>
  <c r="AQ157" i="2"/>
  <c r="AQ80" i="2"/>
  <c r="AQ75" i="2"/>
  <c r="AQ329" i="2"/>
  <c r="AQ102" i="2"/>
  <c r="AQ273" i="2"/>
  <c r="AQ600" i="2"/>
  <c r="AQ610" i="2"/>
  <c r="AQ514" i="2"/>
  <c r="AQ303" i="2"/>
  <c r="AQ384" i="2"/>
  <c r="AQ90" i="2"/>
  <c r="AQ599" i="2"/>
  <c r="AQ370" i="2"/>
  <c r="AQ675" i="2"/>
  <c r="AQ454" i="2"/>
  <c r="AQ139" i="2"/>
  <c r="AQ457" i="2"/>
  <c r="AQ535" i="2"/>
  <c r="AQ588" i="2"/>
  <c r="AQ697" i="2"/>
  <c r="AQ325" i="2"/>
  <c r="AQ592" i="2"/>
  <c r="AQ687" i="2"/>
  <c r="AQ321" i="2"/>
  <c r="AQ491" i="2"/>
  <c r="AQ676" i="2"/>
  <c r="AQ408" i="2"/>
  <c r="AQ243" i="2"/>
  <c r="AQ364" i="2"/>
  <c r="AQ56" i="2"/>
  <c r="AQ474" i="2"/>
  <c r="AQ390" i="2"/>
  <c r="AQ597" i="2"/>
  <c r="AQ127" i="2"/>
  <c r="AQ475" i="2"/>
  <c r="AQ64" i="2"/>
  <c r="AQ536" i="2"/>
  <c r="AQ397" i="2"/>
  <c r="AQ400" i="2"/>
  <c r="AQ336" i="2"/>
  <c r="AQ512" i="2"/>
  <c r="AQ164" i="2"/>
  <c r="AQ176" i="2"/>
  <c r="AQ734" i="2"/>
  <c r="AQ506" i="2"/>
  <c r="AQ446" i="2"/>
  <c r="AQ669" i="2"/>
  <c r="AQ710" i="2"/>
  <c r="AQ101" i="2"/>
  <c r="AQ441" i="2"/>
  <c r="AQ569" i="2"/>
  <c r="AQ509" i="2"/>
  <c r="AQ17" i="2"/>
  <c r="AQ645" i="2"/>
  <c r="AQ503" i="2"/>
  <c r="AQ679" i="2"/>
  <c r="AQ460" i="2"/>
  <c r="AQ113" i="2"/>
  <c r="AQ402" i="2"/>
  <c r="AQ288" i="2"/>
  <c r="AQ167" i="2"/>
  <c r="AQ458" i="2"/>
  <c r="AQ92" i="2"/>
  <c r="AQ355" i="2"/>
  <c r="AQ421" i="2"/>
  <c r="AQ322" i="2"/>
  <c r="AQ436" i="2"/>
  <c r="AQ708" i="2"/>
  <c r="AQ323" i="2"/>
  <c r="AQ558" i="2"/>
  <c r="AQ656" i="2"/>
  <c r="AQ62" i="2"/>
  <c r="AQ498" i="2"/>
  <c r="AQ618" i="2"/>
  <c r="AQ82" i="2"/>
  <c r="AQ263" i="2"/>
  <c r="AQ510" i="2"/>
  <c r="AQ544" i="2"/>
  <c r="AQ33" i="2"/>
  <c r="AQ57" i="2"/>
  <c r="AQ257" i="2"/>
  <c r="AQ37" i="2"/>
  <c r="AQ125" i="2"/>
  <c r="AQ339" i="2"/>
  <c r="AQ206" i="2"/>
  <c r="AQ41" i="2"/>
  <c r="AQ652" i="2"/>
  <c r="AQ432" i="2"/>
  <c r="AQ654" i="2"/>
  <c r="AQ337" i="2"/>
  <c r="AQ241" i="2"/>
  <c r="AQ52" i="2"/>
  <c r="AQ117" i="2"/>
  <c r="AQ39" i="2"/>
  <c r="AQ146" i="2"/>
  <c r="AQ106" i="2"/>
  <c r="AQ517" i="2"/>
  <c r="AQ250" i="2"/>
  <c r="AQ315" i="2"/>
  <c r="AQ657" i="2"/>
  <c r="AQ719" i="2"/>
  <c r="AQ633" i="2"/>
  <c r="AQ473" i="2"/>
  <c r="AQ682" i="2"/>
  <c r="AQ428" i="2"/>
  <c r="AQ58" i="2"/>
  <c r="AQ357" i="2"/>
  <c r="AQ94" i="2"/>
  <c r="AQ409" i="2"/>
  <c r="AQ115" i="2"/>
  <c r="AQ717" i="2"/>
  <c r="AQ389" i="2"/>
  <c r="AQ702" i="2"/>
  <c r="AQ613" i="2"/>
  <c r="AQ612" i="2"/>
  <c r="AQ220" i="2"/>
  <c r="AQ34" i="2"/>
  <c r="AQ245" i="2"/>
  <c r="AQ468" i="2"/>
  <c r="AQ191" i="2"/>
  <c r="AQ104" i="2"/>
  <c r="AQ342" i="2"/>
  <c r="AQ712" i="2"/>
  <c r="AQ341" i="2"/>
  <c r="AQ404" i="2"/>
  <c r="AQ36" i="2"/>
  <c r="AQ721" i="2"/>
  <c r="AQ487" i="2"/>
  <c r="AQ724" i="2"/>
  <c r="AQ189" i="2"/>
  <c r="AQ543" i="2"/>
  <c r="AQ688" i="2"/>
  <c r="AQ98" i="2"/>
  <c r="AQ91" i="2"/>
  <c r="AQ140" i="2"/>
  <c r="AQ349" i="2"/>
  <c r="AQ320" i="2"/>
  <c r="AQ532" i="2"/>
  <c r="AQ403" i="2"/>
  <c r="AQ666" i="2"/>
  <c r="AQ622" i="2"/>
  <c r="AQ435" i="2"/>
  <c r="AQ634" i="2"/>
  <c r="AQ116" i="2"/>
  <c r="AQ561" i="2"/>
  <c r="AQ429" i="2"/>
  <c r="AQ312" i="2"/>
  <c r="AQ502" i="2"/>
  <c r="AQ469" i="2"/>
  <c r="AQ185" i="2"/>
  <c r="AQ286" i="2"/>
  <c r="AQ678" i="2"/>
  <c r="AQ334" i="2"/>
  <c r="AQ577" i="2"/>
  <c r="AQ55" i="2"/>
  <c r="AQ701" i="2"/>
  <c r="AQ665" i="2"/>
  <c r="AQ574" i="2"/>
  <c r="AQ690" i="2"/>
  <c r="AQ705" i="2"/>
  <c r="AQ165" i="2"/>
  <c r="AQ482" i="2"/>
  <c r="AQ663" i="2"/>
  <c r="AQ576" i="2"/>
  <c r="AQ495" i="2"/>
  <c r="AQ735" i="2"/>
  <c r="AQ581" i="2"/>
  <c r="AQ153" i="2"/>
  <c r="AQ100" i="2"/>
  <c r="AQ76" i="2"/>
  <c r="AQ584" i="2"/>
  <c r="AQ459" i="2"/>
  <c r="AQ651" i="2"/>
  <c r="AQ507" i="2"/>
  <c r="AQ237" i="2"/>
  <c r="AQ194" i="2"/>
  <c r="AQ413" i="2"/>
  <c r="AQ660" i="2"/>
  <c r="AQ385" i="2"/>
  <c r="AQ538" i="2"/>
  <c r="AQ129" i="2"/>
  <c r="AQ348" i="2"/>
  <c r="AQ692" i="2"/>
  <c r="AQ376" i="2"/>
  <c r="AQ301" i="2"/>
  <c r="AQ380" i="2"/>
  <c r="AQ711" i="2"/>
  <c r="AQ726" i="2"/>
  <c r="AQ223" i="2"/>
  <c r="AQ551" i="2"/>
  <c r="AQ111" i="2"/>
  <c r="AQ484" i="2"/>
  <c r="AQ602" i="2"/>
  <c r="AQ239" i="2"/>
  <c r="AQ363" i="2"/>
  <c r="AQ398" i="2"/>
  <c r="AQ326" i="2"/>
  <c r="AQ345" i="2"/>
  <c r="AQ412" i="2"/>
  <c r="AQ691" i="2"/>
  <c r="AQ478" i="2"/>
  <c r="AQ462" i="2"/>
  <c r="AQ580" i="2"/>
  <c r="AQ623" i="2"/>
  <c r="AQ637" i="2"/>
  <c r="AQ121" i="2"/>
  <c r="AQ617" i="2"/>
  <c r="AQ630" i="2"/>
  <c r="AQ143" i="2"/>
  <c r="AQ556" i="2"/>
  <c r="AQ417" i="2"/>
  <c r="AQ377" i="2"/>
  <c r="AQ537" i="2"/>
  <c r="AQ601" i="2"/>
  <c r="AQ212" i="2"/>
  <c r="AQ316" i="2"/>
  <c r="AQ371" i="2"/>
  <c r="AQ327" i="2"/>
  <c r="AQ481" i="2"/>
  <c r="AQ280" i="2"/>
  <c r="AQ614" i="2"/>
  <c r="AQ281" i="2"/>
  <c r="AQ483" i="2"/>
  <c r="AQ707" i="2"/>
  <c r="AQ668" i="2"/>
  <c r="AQ562" i="2"/>
  <c r="AQ699" i="2"/>
  <c r="AQ266" i="2"/>
  <c r="AQ585" i="2"/>
  <c r="AQ590" i="2"/>
  <c r="AQ646" i="2"/>
  <c r="AQ256" i="2"/>
  <c r="AQ373" i="2"/>
  <c r="AQ410" i="2"/>
  <c r="AQ695" i="2"/>
  <c r="AQ671" i="2"/>
  <c r="AQ694" i="2"/>
  <c r="AQ504" i="2"/>
  <c r="AQ591" i="2"/>
  <c r="AQ655" i="2"/>
  <c r="AQ681" i="2"/>
  <c r="AQ713" i="2"/>
  <c r="AQ539" i="2"/>
  <c r="AQ733" i="2"/>
  <c r="AQ571" i="2"/>
  <c r="AQ661" i="2"/>
  <c r="AQ527" i="2"/>
  <c r="AQ615" i="2"/>
  <c r="AQ673" i="2"/>
  <c r="AQ677" i="2"/>
  <c r="AQ720" i="2"/>
  <c r="AQ636" i="2"/>
  <c r="AQ570" i="2"/>
  <c r="AQ524" i="2"/>
  <c r="AQ696" i="2"/>
  <c r="AQ704" i="2"/>
  <c r="AQ709" i="2"/>
  <c r="AQ629" i="2"/>
  <c r="AQ672" i="2"/>
  <c r="AQ703" i="2"/>
  <c r="AQ624" i="2"/>
  <c r="AQ722" i="2"/>
  <c r="AQ689" i="2"/>
  <c r="AQ685" i="2"/>
  <c r="AQ716" i="2"/>
  <c r="AQ693" i="2"/>
  <c r="AQ732" i="2"/>
  <c r="AQ639" i="2"/>
  <c r="AQ731" i="2"/>
  <c r="AK511" i="2"/>
  <c r="AK578" i="2"/>
  <c r="AK619" i="2"/>
  <c r="AK136" i="2"/>
  <c r="AK401" i="2"/>
  <c r="AK579" i="2"/>
  <c r="AK246" i="2"/>
  <c r="AK369" i="2"/>
  <c r="AK582" i="2"/>
  <c r="AK393" i="2"/>
  <c r="AK335" i="2"/>
  <c r="AK500" i="2"/>
  <c r="AK248" i="2"/>
  <c r="AK662" i="2"/>
  <c r="AR662" i="2" s="1"/>
  <c r="AK96" i="2"/>
  <c r="AK159" i="2"/>
  <c r="AK367" i="2"/>
  <c r="AK197" i="2"/>
  <c r="AK686" i="2"/>
  <c r="AK501" i="2"/>
  <c r="AK489" i="2"/>
  <c r="AR489" i="2" s="1"/>
  <c r="AK375" i="2"/>
  <c r="AK202" i="2"/>
  <c r="AK60" i="2"/>
  <c r="AK155" i="2"/>
  <c r="AK365" i="2"/>
  <c r="AK128" i="2"/>
  <c r="C59" i="3" s="1"/>
  <c r="AK16" i="2"/>
  <c r="AK505" i="2"/>
  <c r="AR505" i="2" s="1"/>
  <c r="AK642" i="2"/>
  <c r="AR642" i="2" s="1"/>
  <c r="AK299" i="2"/>
  <c r="AK49" i="2"/>
  <c r="AK118" i="2"/>
  <c r="AK110" i="2"/>
  <c r="AK611" i="2"/>
  <c r="AK650" i="2"/>
  <c r="AK596" i="2"/>
  <c r="AR596" i="2" s="1"/>
  <c r="AK274" i="2"/>
  <c r="AK70" i="2"/>
  <c r="AK89" i="2"/>
  <c r="AK72" i="2"/>
  <c r="AK26" i="2"/>
  <c r="AK598" i="2"/>
  <c r="AK496" i="2"/>
  <c r="AR496" i="2" s="1"/>
  <c r="AK284" i="2"/>
  <c r="AR284" i="2" s="1"/>
  <c r="AK123" i="2"/>
  <c r="AK6" i="2"/>
  <c r="AK555" i="2"/>
  <c r="AR555" i="2" s="1"/>
  <c r="AK260" i="2"/>
  <c r="AK378" i="2"/>
  <c r="AK126" i="2"/>
  <c r="AK148" i="2"/>
  <c r="AK226" i="2"/>
  <c r="AK625" i="2"/>
  <c r="AK66" i="2"/>
  <c r="AR66" i="2" s="1"/>
  <c r="AK386" i="2"/>
  <c r="AK461" i="2"/>
  <c r="AK519" i="2"/>
  <c r="AK68" i="2"/>
  <c r="AK209" i="2"/>
  <c r="AK366" i="2"/>
  <c r="AK261" i="2"/>
  <c r="AK141" i="2"/>
  <c r="AK550" i="2"/>
  <c r="AK391" i="2"/>
  <c r="AK173" i="2"/>
  <c r="AK472" i="2"/>
  <c r="AR472" i="2" s="1"/>
  <c r="AK455" i="2"/>
  <c r="AK450" i="2"/>
  <c r="AK307" i="2"/>
  <c r="AK282" i="2"/>
  <c r="AR282" i="2" s="1"/>
  <c r="AK407" i="2"/>
  <c r="AR407" i="2" s="1"/>
  <c r="AK97" i="2"/>
  <c r="AK465" i="2"/>
  <c r="AK79" i="2"/>
  <c r="AK190" i="2"/>
  <c r="AK433" i="2"/>
  <c r="AK83" i="2"/>
  <c r="AK313" i="2"/>
  <c r="AR313" i="2" s="1"/>
  <c r="AK247" i="2"/>
  <c r="AK3" i="2"/>
  <c r="AK463" i="2"/>
  <c r="AK285" i="2"/>
  <c r="AK565" i="2"/>
  <c r="AK328" i="2"/>
  <c r="AK81" i="2"/>
  <c r="AK214" i="2"/>
  <c r="AK643" i="2"/>
  <c r="AR643" i="2" s="1"/>
  <c r="AK244" i="2"/>
  <c r="AK240" i="2"/>
  <c r="AK45" i="2"/>
  <c r="AK287" i="2"/>
  <c r="AK416" i="2"/>
  <c r="AK230" i="2"/>
  <c r="AK359" i="2"/>
  <c r="AK51" i="2"/>
  <c r="AK382" i="2"/>
  <c r="AK238" i="2"/>
  <c r="AK192" i="2"/>
  <c r="AK138" i="2"/>
  <c r="AK42" i="2"/>
  <c r="AK632" i="2"/>
  <c r="AK5" i="2"/>
  <c r="AK430" i="2"/>
  <c r="AK372" i="2"/>
  <c r="AR372" i="2" s="1"/>
  <c r="AK394" i="2"/>
  <c r="AK268" i="2"/>
  <c r="AR268" i="2" s="1"/>
  <c r="AK119" i="2"/>
  <c r="AK564" i="2"/>
  <c r="AR564" i="2" s="1"/>
  <c r="AK15" i="2"/>
  <c r="AK24" i="2"/>
  <c r="AK277" i="2"/>
  <c r="AR277" i="2" s="1"/>
  <c r="AK22" i="2"/>
  <c r="AK168" i="2"/>
  <c r="AK318" i="2"/>
  <c r="AK201" i="2"/>
  <c r="AK466" i="2"/>
  <c r="AK149" i="2"/>
  <c r="AK368" i="2"/>
  <c r="AK86" i="2"/>
  <c r="AK29" i="2"/>
  <c r="AK278" i="2"/>
  <c r="AK204" i="2"/>
  <c r="AK186" i="2"/>
  <c r="AK606" i="2"/>
  <c r="AR606" i="2" s="1"/>
  <c r="AK203" i="2"/>
  <c r="AK229" i="2"/>
  <c r="AK302" i="2"/>
  <c r="AK434" i="2"/>
  <c r="AR434" i="2" s="1"/>
  <c r="AK317" i="2"/>
  <c r="AK528" i="2"/>
  <c r="AK388" i="2"/>
  <c r="AK213" i="2"/>
  <c r="AK262" i="2"/>
  <c r="C6" i="3" s="1"/>
  <c r="AK221" i="2"/>
  <c r="AK308" i="2"/>
  <c r="AK208" i="2"/>
  <c r="AK700" i="2"/>
  <c r="AR700" i="2" s="1"/>
  <c r="AK46" i="2"/>
  <c r="AK124" i="2"/>
  <c r="AR124" i="2" s="1"/>
  <c r="AK346" i="2"/>
  <c r="AR346" i="2" s="1"/>
  <c r="AK35" i="2"/>
  <c r="AK234" i="2"/>
  <c r="AK443" i="2"/>
  <c r="AK479" i="2"/>
  <c r="AK698" i="2"/>
  <c r="AR698" i="2" s="1"/>
  <c r="AK2" i="2"/>
  <c r="AK293" i="2"/>
  <c r="AR293" i="2" s="1"/>
  <c r="AK171" i="2"/>
  <c r="AK309" i="2"/>
  <c r="AK451" i="2"/>
  <c r="AK347" i="2"/>
  <c r="AK251" i="2"/>
  <c r="AR251" i="2" s="1"/>
  <c r="AK122" i="2"/>
  <c r="AK77" i="2"/>
  <c r="AK438" i="2"/>
  <c r="AR438" i="2" s="1"/>
  <c r="AK559" i="2"/>
  <c r="AK25" i="2"/>
  <c r="AK499" i="2"/>
  <c r="AK513" i="2"/>
  <c r="AR513" i="2" s="1"/>
  <c r="AK515" i="2"/>
  <c r="AR515" i="2" s="1"/>
  <c r="AK10" i="2"/>
  <c r="AK135" i="2"/>
  <c r="AK175" i="2"/>
  <c r="AR175" i="2" s="1"/>
  <c r="AK467" i="2"/>
  <c r="AR467" i="2" s="1"/>
  <c r="AK169" i="2"/>
  <c r="AK620" i="2"/>
  <c r="AK516" i="2"/>
  <c r="AK635" i="2"/>
  <c r="AR635" i="2" s="1"/>
  <c r="AK425" i="2"/>
  <c r="AR425" i="2" s="1"/>
  <c r="AK252" i="2"/>
  <c r="AK526" i="2"/>
  <c r="AK485" i="2"/>
  <c r="AK604" i="2"/>
  <c r="AK84" i="2"/>
  <c r="AK311" i="2"/>
  <c r="AR311" i="2" s="1"/>
  <c r="AK589" i="2"/>
  <c r="AK560" i="2"/>
  <c r="AR560" i="2" s="1"/>
  <c r="AK31" i="2"/>
  <c r="AK12" i="2"/>
  <c r="AK218" i="2"/>
  <c r="AK177" i="2"/>
  <c r="AK193" i="2"/>
  <c r="AK667" i="2"/>
  <c r="AR667" i="2" s="1"/>
  <c r="AK399" i="2"/>
  <c r="AK227" i="2"/>
  <c r="AK258" i="2"/>
  <c r="AK553" i="2"/>
  <c r="AK627" i="2"/>
  <c r="AR627" i="2" s="1"/>
  <c r="AK361" i="2"/>
  <c r="AR361" i="2" s="1"/>
  <c r="AK540" i="2"/>
  <c r="AK242" i="2"/>
  <c r="AK324" i="2"/>
  <c r="AK350" i="2"/>
  <c r="C60" i="3" s="1"/>
  <c r="AK621" i="2"/>
  <c r="AR621" i="2" s="1"/>
  <c r="AK423" i="2"/>
  <c r="AK73" i="2"/>
  <c r="AK415" i="2"/>
  <c r="AK170" i="2"/>
  <c r="AK442" i="2"/>
  <c r="AK480" i="2"/>
  <c r="AK305" i="2"/>
  <c r="AK99" i="2"/>
  <c r="AK647" i="2"/>
  <c r="AR647" i="2" s="1"/>
  <c r="AK593" i="2"/>
  <c r="AK563" i="2"/>
  <c r="AR563" i="2" s="1"/>
  <c r="AK542" i="2"/>
  <c r="AK552" i="2"/>
  <c r="AK228" i="2"/>
  <c r="AK271" i="2"/>
  <c r="AK330" i="2"/>
  <c r="AK525" i="2"/>
  <c r="AK59" i="2"/>
  <c r="AK448" i="2"/>
  <c r="AK54" i="2"/>
  <c r="AK269" i="2"/>
  <c r="AR269" i="2" s="1"/>
  <c r="AK156" i="2"/>
  <c r="AK207" i="2"/>
  <c r="AK93" i="2"/>
  <c r="AK508" i="2"/>
  <c r="AK264" i="2"/>
  <c r="AK233" i="2"/>
  <c r="AK545" i="2"/>
  <c r="AK224" i="2"/>
  <c r="AK529" i="2"/>
  <c r="AK360" i="2"/>
  <c r="AK684" i="2"/>
  <c r="AK47" i="2"/>
  <c r="AK437" i="2"/>
  <c r="AK40" i="2"/>
  <c r="AK723" i="2"/>
  <c r="AR723" i="2" s="1"/>
  <c r="AK249" i="2"/>
  <c r="AK259" i="2"/>
  <c r="C10" i="3" s="1"/>
  <c r="AK714" i="2"/>
  <c r="AR714" i="2" s="1"/>
  <c r="AK486" i="2"/>
  <c r="AK531" i="2"/>
  <c r="AK182" i="2"/>
  <c r="AR182" i="2" s="1"/>
  <c r="AK594" i="2"/>
  <c r="AK640" i="2"/>
  <c r="AR640" i="2" s="1"/>
  <c r="AK253" i="2"/>
  <c r="AK270" i="2"/>
  <c r="AK518" i="2"/>
  <c r="AK488" i="2"/>
  <c r="AR488" i="2" s="1"/>
  <c r="AK534" i="2"/>
  <c r="AR534" i="2" s="1"/>
  <c r="AK205" i="2"/>
  <c r="AK154" i="2"/>
  <c r="AR154" i="2" s="1"/>
  <c r="AK166" i="2"/>
  <c r="AK381" i="2"/>
  <c r="AK706" i="2"/>
  <c r="AR706" i="2" s="1"/>
  <c r="AK449" i="2"/>
  <c r="AK295" i="2"/>
  <c r="AK351" i="2"/>
  <c r="AK13" i="2"/>
  <c r="AK426" i="2"/>
  <c r="AK383" i="2"/>
  <c r="AK297" i="2"/>
  <c r="AR297" i="2" s="1"/>
  <c r="AK65" i="2"/>
  <c r="AK387" i="2"/>
  <c r="AK187" i="2"/>
  <c r="AK331" i="2"/>
  <c r="AK196" i="2"/>
  <c r="AK568" i="2"/>
  <c r="AR568" i="2" s="1"/>
  <c r="AK464" i="2"/>
  <c r="AK631" i="2"/>
  <c r="AR631" i="2" s="1"/>
  <c r="AK572" i="2"/>
  <c r="AR572" i="2" s="1"/>
  <c r="AK396" i="2"/>
  <c r="AR396" i="2" s="1"/>
  <c r="AK452" i="2"/>
  <c r="AK178" i="2"/>
  <c r="AK78" i="2"/>
  <c r="AK112" i="2"/>
  <c r="AR112" i="2" s="1"/>
  <c r="AK340" i="2"/>
  <c r="AK490" i="2"/>
  <c r="AK134" i="2"/>
  <c r="AK4" i="2"/>
  <c r="AK69" i="2"/>
  <c r="AK132" i="2"/>
  <c r="AK477" i="2"/>
  <c r="AK440" i="2"/>
  <c r="AK476" i="2"/>
  <c r="AK344" i="2"/>
  <c r="AK255" i="2"/>
  <c r="AK21" i="2"/>
  <c r="AK628" i="2"/>
  <c r="AK179" i="2"/>
  <c r="AK727" i="2"/>
  <c r="AR727" i="2" s="1"/>
  <c r="AK71" i="2"/>
  <c r="AK310" i="2"/>
  <c r="AK267" i="2"/>
  <c r="AK609" i="2"/>
  <c r="AK557" i="2"/>
  <c r="AK152" i="2"/>
  <c r="AK492" i="2"/>
  <c r="AK43" i="2"/>
  <c r="AK174" i="2"/>
  <c r="AK566" i="2"/>
  <c r="AK50" i="2"/>
  <c r="AK343" i="2"/>
  <c r="AK626" i="2"/>
  <c r="AK272" i="2"/>
  <c r="AR272" i="2" s="1"/>
  <c r="AK523" i="2"/>
  <c r="AR523" i="2" s="1"/>
  <c r="AK161" i="2"/>
  <c r="AK160" i="2"/>
  <c r="AK294" i="2"/>
  <c r="AK638" i="2"/>
  <c r="AR638" i="2" s="1"/>
  <c r="AK172" i="2"/>
  <c r="AK405" i="2"/>
  <c r="AK48" i="2"/>
  <c r="AK63" i="2"/>
  <c r="AK616" i="2"/>
  <c r="AR616" i="2" s="1"/>
  <c r="AK333" i="2"/>
  <c r="AK44" i="2"/>
  <c r="AK533" i="2"/>
  <c r="AK354" i="2"/>
  <c r="AK648" i="2"/>
  <c r="AK198" i="2"/>
  <c r="AK103" i="2"/>
  <c r="AK180" i="2"/>
  <c r="AK61" i="2"/>
  <c r="AK183" i="2"/>
  <c r="AK265" i="2"/>
  <c r="AK85" i="2"/>
  <c r="AR85" i="2" s="1"/>
  <c r="AK276" i="2"/>
  <c r="AK362" i="2"/>
  <c r="AK520" i="2"/>
  <c r="AR520" i="2" s="1"/>
  <c r="AK728" i="2"/>
  <c r="AR728" i="2" s="1"/>
  <c r="AK38" i="2"/>
  <c r="AK641" i="2"/>
  <c r="AK199" i="2"/>
  <c r="AK88" i="2"/>
  <c r="AK8" i="2"/>
  <c r="AK406" i="2"/>
  <c r="AK289" i="2"/>
  <c r="AK605" i="2"/>
  <c r="AR605" i="2" s="1"/>
  <c r="AK447" i="2"/>
  <c r="AK587" i="2"/>
  <c r="AR587" i="2" s="1"/>
  <c r="AK494" i="2"/>
  <c r="AR494" i="2" s="1"/>
  <c r="AK674" i="2"/>
  <c r="AR674" i="2" s="1"/>
  <c r="AK105" i="2"/>
  <c r="AK225" i="2"/>
  <c r="AK28" i="2"/>
  <c r="AR28" i="2" s="1"/>
  <c r="AK470" i="2"/>
  <c r="AK232" i="2"/>
  <c r="AK338" i="2"/>
  <c r="AK279" i="2"/>
  <c r="AK217" i="2"/>
  <c r="AK147" i="2"/>
  <c r="AK353" i="2"/>
  <c r="AK547" i="2"/>
  <c r="AK583" i="2"/>
  <c r="AR583" i="2" s="1"/>
  <c r="AK658" i="2"/>
  <c r="AR658" i="2" s="1"/>
  <c r="AK18" i="2"/>
  <c r="AK158" i="2"/>
  <c r="AK300" i="2"/>
  <c r="AK541" i="2"/>
  <c r="AK418" i="2"/>
  <c r="AK554" i="2"/>
  <c r="AR554" i="2" s="1"/>
  <c r="AK319" i="2"/>
  <c r="AK304" i="2"/>
  <c r="AK546" i="2"/>
  <c r="AK109" i="2"/>
  <c r="AK392" i="2"/>
  <c r="AK188" i="2"/>
  <c r="AK236" i="2"/>
  <c r="AK107" i="2"/>
  <c r="AK32" i="2"/>
  <c r="AK575" i="2"/>
  <c r="AK424" i="2"/>
  <c r="AK586" i="2"/>
  <c r="AR586" i="2" s="1"/>
  <c r="AK680" i="2"/>
  <c r="AK184" i="2"/>
  <c r="AR184" i="2" s="1"/>
  <c r="AK414" i="2"/>
  <c r="AK444" i="2"/>
  <c r="AK664" i="2"/>
  <c r="AR664" i="2" s="1"/>
  <c r="AK108" i="2"/>
  <c r="AK30" i="2"/>
  <c r="AK144" i="2"/>
  <c r="AK683" i="2"/>
  <c r="AR683" i="2" s="1"/>
  <c r="AK283" i="2"/>
  <c r="AK231" i="2"/>
  <c r="AK573" i="2"/>
  <c r="AK95" i="2"/>
  <c r="AR95" i="2" s="1"/>
  <c r="AK151" i="2"/>
  <c r="AK130" i="2"/>
  <c r="AK163" i="2"/>
  <c r="AK114" i="2"/>
  <c r="AR114" i="2" s="1"/>
  <c r="AK607" i="2"/>
  <c r="AR607" i="2" s="1"/>
  <c r="AK210" i="2"/>
  <c r="AK439" i="2"/>
  <c r="AK431" i="2"/>
  <c r="AK374" i="2"/>
  <c r="AK296" i="2"/>
  <c r="AR296" i="2" s="1"/>
  <c r="AK131" i="2"/>
  <c r="AK356" i="2"/>
  <c r="AK87" i="2"/>
  <c r="AK332" i="2"/>
  <c r="AK427" i="2"/>
  <c r="AK358" i="2"/>
  <c r="AK254" i="2"/>
  <c r="AK19" i="2"/>
  <c r="AK150" i="2"/>
  <c r="AK659" i="2"/>
  <c r="AR659" i="2" s="1"/>
  <c r="AK9" i="2"/>
  <c r="AK471" i="2"/>
  <c r="AK290" i="2"/>
  <c r="AK200" i="2"/>
  <c r="AK133" i="2"/>
  <c r="AK292" i="2"/>
  <c r="AK67" i="2"/>
  <c r="AK11" i="2"/>
  <c r="AK195" i="2"/>
  <c r="AK379" i="2"/>
  <c r="AR379" i="2" s="1"/>
  <c r="AK649" i="2"/>
  <c r="AR649" i="2" s="1"/>
  <c r="AK603" i="2"/>
  <c r="AK725" i="2"/>
  <c r="AR725" i="2" s="1"/>
  <c r="AK222" i="2"/>
  <c r="AK216" i="2"/>
  <c r="AK181" i="2"/>
  <c r="AR181" i="2" s="1"/>
  <c r="AK53" i="2"/>
  <c r="AK162" i="2"/>
  <c r="AK548" i="2"/>
  <c r="AK27" i="2"/>
  <c r="AK521" i="2"/>
  <c r="AR521" i="2" s="1"/>
  <c r="AK522" i="2"/>
  <c r="AR522" i="2" s="1"/>
  <c r="AK314" i="2"/>
  <c r="AK235" i="2"/>
  <c r="AK608" i="2"/>
  <c r="AR608" i="2" s="1"/>
  <c r="AK411" i="2"/>
  <c r="AK670" i="2"/>
  <c r="AR670" i="2" s="1"/>
  <c r="AK120" i="2"/>
  <c r="AK395" i="2"/>
  <c r="AR395" i="2" s="1"/>
  <c r="AK653" i="2"/>
  <c r="AR653" i="2" s="1"/>
  <c r="AK493" i="2"/>
  <c r="AK219" i="2"/>
  <c r="AK137" i="2"/>
  <c r="AK445" i="2"/>
  <c r="AK74" i="2"/>
  <c r="AK275" i="2"/>
  <c r="AR275" i="2" s="1"/>
  <c r="AK456" i="2"/>
  <c r="AR456" i="2" s="1"/>
  <c r="AK23" i="2"/>
  <c r="AK20" i="2"/>
  <c r="AK142" i="2"/>
  <c r="AK298" i="2"/>
  <c r="AK715" i="2"/>
  <c r="AK352" i="2"/>
  <c r="AK730" i="2"/>
  <c r="AR730" i="2" s="1"/>
  <c r="AK644" i="2"/>
  <c r="AK549" i="2"/>
  <c r="AK145" i="2"/>
  <c r="AK497" i="2"/>
  <c r="AK595" i="2"/>
  <c r="AK306" i="2"/>
  <c r="AK14" i="2"/>
  <c r="AK215" i="2"/>
  <c r="AK420" i="2"/>
  <c r="AK291" i="2"/>
  <c r="AK7" i="2"/>
  <c r="AK718" i="2"/>
  <c r="AR718" i="2" s="1"/>
  <c r="AK422" i="2"/>
  <c r="AK729" i="2"/>
  <c r="AR729" i="2" s="1"/>
  <c r="AK419" i="2"/>
  <c r="AK211" i="2"/>
  <c r="AK567" i="2"/>
  <c r="AK453" i="2"/>
  <c r="AK530" i="2"/>
  <c r="AK157" i="2"/>
  <c r="AK80" i="2"/>
  <c r="AK75" i="2"/>
  <c r="AK329" i="2"/>
  <c r="AK102" i="2"/>
  <c r="AK273" i="2"/>
  <c r="AK600" i="2"/>
  <c r="AK610" i="2"/>
  <c r="AK514" i="2"/>
  <c r="AR514" i="2" s="1"/>
  <c r="AK303" i="2"/>
  <c r="AK384" i="2"/>
  <c r="AK90" i="2"/>
  <c r="AK599" i="2"/>
  <c r="AK370" i="2"/>
  <c r="AK675" i="2"/>
  <c r="AK454" i="2"/>
  <c r="AR454" i="2" s="1"/>
  <c r="AK139" i="2"/>
  <c r="AK457" i="2"/>
  <c r="AK535" i="2"/>
  <c r="AK588" i="2"/>
  <c r="AK697" i="2"/>
  <c r="AR697" i="2" s="1"/>
  <c r="AK325" i="2"/>
  <c r="AK592" i="2"/>
  <c r="AK687" i="2"/>
  <c r="AR687" i="2" s="1"/>
  <c r="AK321" i="2"/>
  <c r="AK491" i="2"/>
  <c r="AK676" i="2"/>
  <c r="AR676" i="2" s="1"/>
  <c r="AK408" i="2"/>
  <c r="AK243" i="2"/>
  <c r="AK364" i="2"/>
  <c r="AK56" i="2"/>
  <c r="AK474" i="2"/>
  <c r="AR474" i="2" s="1"/>
  <c r="AK390" i="2"/>
  <c r="AK597" i="2"/>
  <c r="AK127" i="2"/>
  <c r="AK475" i="2"/>
  <c r="AK64" i="2"/>
  <c r="AK536" i="2"/>
  <c r="AK397" i="2"/>
  <c r="AK400" i="2"/>
  <c r="AR400" i="2" s="1"/>
  <c r="AK336" i="2"/>
  <c r="AK512" i="2"/>
  <c r="AK164" i="2"/>
  <c r="AK176" i="2"/>
  <c r="AK734" i="2"/>
  <c r="AR734" i="2" s="1"/>
  <c r="AK506" i="2"/>
  <c r="AK446" i="2"/>
  <c r="AK669" i="2"/>
  <c r="AR669" i="2" s="1"/>
  <c r="AK710" i="2"/>
  <c r="AR710" i="2" s="1"/>
  <c r="AK101" i="2"/>
  <c r="AK441" i="2"/>
  <c r="AK569" i="2"/>
  <c r="AK509" i="2"/>
  <c r="AK17" i="2"/>
  <c r="AK645" i="2"/>
  <c r="AR645" i="2" s="1"/>
  <c r="AK503" i="2"/>
  <c r="AK679" i="2"/>
  <c r="AR679" i="2" s="1"/>
  <c r="AK460" i="2"/>
  <c r="AR460" i="2" s="1"/>
  <c r="AK113" i="2"/>
  <c r="AK402" i="2"/>
  <c r="AK288" i="2"/>
  <c r="AK167" i="2"/>
  <c r="C4" i="3" s="1"/>
  <c r="AK458" i="2"/>
  <c r="AR458" i="2" s="1"/>
  <c r="AK92" i="2"/>
  <c r="AK355" i="2"/>
  <c r="AK421" i="2"/>
  <c r="AK322" i="2"/>
  <c r="AK436" i="2"/>
  <c r="AR436" i="2" s="1"/>
  <c r="AK708" i="2"/>
  <c r="AR708" i="2" s="1"/>
  <c r="AK323" i="2"/>
  <c r="AR323" i="2" s="1"/>
  <c r="AK558" i="2"/>
  <c r="AR558" i="2" s="1"/>
  <c r="AK656" i="2"/>
  <c r="AR656" i="2" s="1"/>
  <c r="AK62" i="2"/>
  <c r="AK498" i="2"/>
  <c r="AK618" i="2"/>
  <c r="AR618" i="2" s="1"/>
  <c r="AK82" i="2"/>
  <c r="AK263" i="2"/>
  <c r="AK510" i="2"/>
  <c r="AK544" i="2"/>
  <c r="AR544" i="2" s="1"/>
  <c r="AK33" i="2"/>
  <c r="AK57" i="2"/>
  <c r="AK257" i="2"/>
  <c r="AK37" i="2"/>
  <c r="AK125" i="2"/>
  <c r="AK339" i="2"/>
  <c r="AK206" i="2"/>
  <c r="AK41" i="2"/>
  <c r="AK652" i="2"/>
  <c r="AK432" i="2"/>
  <c r="AK654" i="2"/>
  <c r="AR654" i="2" s="1"/>
  <c r="AK337" i="2"/>
  <c r="AK241" i="2"/>
  <c r="AK52" i="2"/>
  <c r="AK117" i="2"/>
  <c r="AK39" i="2"/>
  <c r="AK146" i="2"/>
  <c r="AK106" i="2"/>
  <c r="AK517" i="2"/>
  <c r="AR517" i="2" s="1"/>
  <c r="AK250" i="2"/>
  <c r="AK315" i="2"/>
  <c r="AK657" i="2"/>
  <c r="AR657" i="2" s="1"/>
  <c r="AK719" i="2"/>
  <c r="AR719" i="2" s="1"/>
  <c r="AK633" i="2"/>
  <c r="AR633" i="2" s="1"/>
  <c r="AK473" i="2"/>
  <c r="AK682" i="2"/>
  <c r="AK428" i="2"/>
  <c r="AR428" i="2" s="1"/>
  <c r="AK58" i="2"/>
  <c r="AK357" i="2"/>
  <c r="AK94" i="2"/>
  <c r="AK409" i="2"/>
  <c r="AK115" i="2"/>
  <c r="AK717" i="2"/>
  <c r="AK389" i="2"/>
  <c r="AK702" i="2"/>
  <c r="AR702" i="2" s="1"/>
  <c r="AK613" i="2"/>
  <c r="C94" i="3" s="1"/>
  <c r="AK612" i="2"/>
  <c r="AK220" i="2"/>
  <c r="AK34" i="2"/>
  <c r="AK245" i="2"/>
  <c r="AK468" i="2"/>
  <c r="AR468" i="2" s="1"/>
  <c r="AK191" i="2"/>
  <c r="AK104" i="2"/>
  <c r="AK342" i="2"/>
  <c r="AK712" i="2"/>
  <c r="AR712" i="2" s="1"/>
  <c r="AK341" i="2"/>
  <c r="AK404" i="2"/>
  <c r="AK36" i="2"/>
  <c r="AK721" i="2"/>
  <c r="AR721" i="2" s="1"/>
  <c r="AK487" i="2"/>
  <c r="AR487" i="2" s="1"/>
  <c r="AK724" i="2"/>
  <c r="AR724" i="2" s="1"/>
  <c r="AK189" i="2"/>
  <c r="AK543" i="2"/>
  <c r="AK688" i="2"/>
  <c r="AR688" i="2" s="1"/>
  <c r="AK98" i="2"/>
  <c r="AK91" i="2"/>
  <c r="AK140" i="2"/>
  <c r="AK349" i="2"/>
  <c r="AK320" i="2"/>
  <c r="AK532" i="2"/>
  <c r="AR532" i="2" s="1"/>
  <c r="AK403" i="2"/>
  <c r="AK666" i="2"/>
  <c r="AR666" i="2" s="1"/>
  <c r="AK622" i="2"/>
  <c r="AR622" i="2" s="1"/>
  <c r="AK435" i="2"/>
  <c r="AK634" i="2"/>
  <c r="AR634" i="2" s="1"/>
  <c r="AK116" i="2"/>
  <c r="AK561" i="2"/>
  <c r="AK429" i="2"/>
  <c r="AK312" i="2"/>
  <c r="AK502" i="2"/>
  <c r="AR502" i="2" s="1"/>
  <c r="AK469" i="2"/>
  <c r="AK185" i="2"/>
  <c r="AK286" i="2"/>
  <c r="AR286" i="2" s="1"/>
  <c r="AK678" i="2"/>
  <c r="AR678" i="2" s="1"/>
  <c r="AK334" i="2"/>
  <c r="AK577" i="2"/>
  <c r="AK55" i="2"/>
  <c r="AK701" i="2"/>
  <c r="AK665" i="2"/>
  <c r="AR665" i="2" s="1"/>
  <c r="AK574" i="2"/>
  <c r="AK690" i="2"/>
  <c r="AR690" i="2" s="1"/>
  <c r="AK705" i="2"/>
  <c r="AR705" i="2" s="1"/>
  <c r="AK165" i="2"/>
  <c r="AK482" i="2"/>
  <c r="AK663" i="2"/>
  <c r="AR663" i="2" s="1"/>
  <c r="AK576" i="2"/>
  <c r="AK495" i="2"/>
  <c r="AK735" i="2"/>
  <c r="AR735" i="2" s="1"/>
  <c r="AK581" i="2"/>
  <c r="AK153" i="2"/>
  <c r="AK100" i="2"/>
  <c r="AK76" i="2"/>
  <c r="AK584" i="2"/>
  <c r="AK459" i="2"/>
  <c r="AK651" i="2"/>
  <c r="AK507" i="2"/>
  <c r="AK237" i="2"/>
  <c r="AK194" i="2"/>
  <c r="AK413" i="2"/>
  <c r="AK660" i="2"/>
  <c r="AR660" i="2" s="1"/>
  <c r="AK385" i="2"/>
  <c r="AK538" i="2"/>
  <c r="AK129" i="2"/>
  <c r="AR129" i="2" s="1"/>
  <c r="AK348" i="2"/>
  <c r="AK692" i="2"/>
  <c r="AK376" i="2"/>
  <c r="AR376" i="2" s="1"/>
  <c r="AK301" i="2"/>
  <c r="AK380" i="2"/>
  <c r="AK711" i="2"/>
  <c r="AR711" i="2" s="1"/>
  <c r="AK726" i="2"/>
  <c r="AR726" i="2" s="1"/>
  <c r="AK223" i="2"/>
  <c r="AK551" i="2"/>
  <c r="AR551" i="2" s="1"/>
  <c r="AK111" i="2"/>
  <c r="AK484" i="2"/>
  <c r="AK602" i="2"/>
  <c r="AR602" i="2" s="1"/>
  <c r="AK239" i="2"/>
  <c r="AK363" i="2"/>
  <c r="AK398" i="2"/>
  <c r="AK326" i="2"/>
  <c r="AK345" i="2"/>
  <c r="AK412" i="2"/>
  <c r="AK691" i="2"/>
  <c r="AR691" i="2" s="1"/>
  <c r="AK478" i="2"/>
  <c r="AK462" i="2"/>
  <c r="AR462" i="2" s="1"/>
  <c r="AK580" i="2"/>
  <c r="AR580" i="2" s="1"/>
  <c r="AK623" i="2"/>
  <c r="AK637" i="2"/>
  <c r="AK121" i="2"/>
  <c r="AK617" i="2"/>
  <c r="AR617" i="2" s="1"/>
  <c r="AK630" i="2"/>
  <c r="AR630" i="2" s="1"/>
  <c r="AK143" i="2"/>
  <c r="AK556" i="2"/>
  <c r="AK417" i="2"/>
  <c r="AK377" i="2"/>
  <c r="AK537" i="2"/>
  <c r="AK601" i="2"/>
  <c r="AK212" i="2"/>
  <c r="AK316" i="2"/>
  <c r="AR316" i="2" s="1"/>
  <c r="AK371" i="2"/>
  <c r="AK327" i="2"/>
  <c r="AK481" i="2"/>
  <c r="AK280" i="2"/>
  <c r="AK614" i="2"/>
  <c r="AR614" i="2" s="1"/>
  <c r="AK281" i="2"/>
  <c r="AK483" i="2"/>
  <c r="AK707" i="2"/>
  <c r="AR707" i="2" s="1"/>
  <c r="AK668" i="2"/>
  <c r="AR668" i="2" s="1"/>
  <c r="AK562" i="2"/>
  <c r="AK699" i="2"/>
  <c r="AR699" i="2" s="1"/>
  <c r="AK266" i="2"/>
  <c r="AK585" i="2"/>
  <c r="AK590" i="2"/>
  <c r="AK646" i="2"/>
  <c r="AK256" i="2"/>
  <c r="AK373" i="2"/>
  <c r="AK410" i="2"/>
  <c r="AK695" i="2"/>
  <c r="AK671" i="2"/>
  <c r="AK694" i="2"/>
  <c r="AR694" i="2" s="1"/>
  <c r="AK504" i="2"/>
  <c r="AR504" i="2" s="1"/>
  <c r="AK591" i="2"/>
  <c r="AR591" i="2" s="1"/>
  <c r="AK655" i="2"/>
  <c r="AR655" i="2" s="1"/>
  <c r="AK681" i="2"/>
  <c r="AR681" i="2" s="1"/>
  <c r="AK713" i="2"/>
  <c r="AR713" i="2" s="1"/>
  <c r="AK539" i="2"/>
  <c r="AK733" i="2"/>
  <c r="AR733" i="2" s="1"/>
  <c r="AK571" i="2"/>
  <c r="AR571" i="2" s="1"/>
  <c r="AK661" i="2"/>
  <c r="AR661" i="2" s="1"/>
  <c r="AK527" i="2"/>
  <c r="AK615" i="2"/>
  <c r="AR615" i="2" s="1"/>
  <c r="AK673" i="2"/>
  <c r="AR673" i="2" s="1"/>
  <c r="AK677" i="2"/>
  <c r="AR677" i="2" s="1"/>
  <c r="AK720" i="2"/>
  <c r="AR720" i="2" s="1"/>
  <c r="AK636" i="2"/>
  <c r="AR636" i="2" s="1"/>
  <c r="AK570" i="2"/>
  <c r="AK524" i="2"/>
  <c r="AK696" i="2"/>
  <c r="AK704" i="2"/>
  <c r="AR704" i="2" s="1"/>
  <c r="AK709" i="2"/>
  <c r="AR709" i="2" s="1"/>
  <c r="AK629" i="2"/>
  <c r="AK672" i="2"/>
  <c r="AR672" i="2" s="1"/>
  <c r="AK703" i="2"/>
  <c r="AR703" i="2" s="1"/>
  <c r="AK624" i="2"/>
  <c r="AR624" i="2" s="1"/>
  <c r="AK722" i="2"/>
  <c r="AR722" i="2" s="1"/>
  <c r="AK689" i="2"/>
  <c r="AK685" i="2"/>
  <c r="AR685" i="2" s="1"/>
  <c r="AK716" i="2"/>
  <c r="AR716" i="2" s="1"/>
  <c r="AK693" i="2"/>
  <c r="AR693" i="2" s="1"/>
  <c r="AK732" i="2"/>
  <c r="AR732" i="2" s="1"/>
  <c r="AK639" i="2"/>
  <c r="AK731" i="2"/>
  <c r="AR731" i="2" s="1"/>
  <c r="AH511" i="2"/>
  <c r="AH578" i="2"/>
  <c r="AH619" i="2"/>
  <c r="AH136" i="2"/>
  <c r="AH401" i="2"/>
  <c r="AH579" i="2"/>
  <c r="AH246" i="2"/>
  <c r="AH369" i="2"/>
  <c r="AH582" i="2"/>
  <c r="AH393" i="2"/>
  <c r="AH335" i="2"/>
  <c r="AH500" i="2"/>
  <c r="AH248" i="2"/>
  <c r="AH662" i="2"/>
  <c r="AH96" i="2"/>
  <c r="AH159" i="2"/>
  <c r="AH367" i="2"/>
  <c r="AH197" i="2"/>
  <c r="AH686" i="2"/>
  <c r="AH501" i="2"/>
  <c r="AH489" i="2"/>
  <c r="AH375" i="2"/>
  <c r="AH202" i="2"/>
  <c r="AH60" i="2"/>
  <c r="AH155" i="2"/>
  <c r="AH365" i="2"/>
  <c r="AH128" i="2"/>
  <c r="AH16" i="2"/>
  <c r="AH505" i="2"/>
  <c r="AH642" i="2"/>
  <c r="AH299" i="2"/>
  <c r="AH49" i="2"/>
  <c r="AH118" i="2"/>
  <c r="AH110" i="2"/>
  <c r="AH611" i="2"/>
  <c r="AH650" i="2"/>
  <c r="AH596" i="2"/>
  <c r="AH274" i="2"/>
  <c r="AH70" i="2"/>
  <c r="AH89" i="2"/>
  <c r="AH72" i="2"/>
  <c r="AH26" i="2"/>
  <c r="AH598" i="2"/>
  <c r="AH496" i="2"/>
  <c r="AH284" i="2"/>
  <c r="AH123" i="2"/>
  <c r="AH6" i="2"/>
  <c r="AH555" i="2"/>
  <c r="AH260" i="2"/>
  <c r="AH378" i="2"/>
  <c r="AH126" i="2"/>
  <c r="AH148" i="2"/>
  <c r="AH226" i="2"/>
  <c r="AH625" i="2"/>
  <c r="AH66" i="2"/>
  <c r="AH386" i="2"/>
  <c r="AH461" i="2"/>
  <c r="AH519" i="2"/>
  <c r="AH68" i="2"/>
  <c r="AH209" i="2"/>
  <c r="AH366" i="2"/>
  <c r="AH261" i="2"/>
  <c r="AH141" i="2"/>
  <c r="AH550" i="2"/>
  <c r="AH391" i="2"/>
  <c r="AH173" i="2"/>
  <c r="AH472" i="2"/>
  <c r="AH455" i="2"/>
  <c r="AH450" i="2"/>
  <c r="AH307" i="2"/>
  <c r="AH282" i="2"/>
  <c r="AH407" i="2"/>
  <c r="AH97" i="2"/>
  <c r="AH465" i="2"/>
  <c r="AH79" i="2"/>
  <c r="AH190" i="2"/>
  <c r="AH433" i="2"/>
  <c r="AH83" i="2"/>
  <c r="AH313" i="2"/>
  <c r="AH247" i="2"/>
  <c r="AH3" i="2"/>
  <c r="AH463" i="2"/>
  <c r="AH285" i="2"/>
  <c r="AH565" i="2"/>
  <c r="AH328" i="2"/>
  <c r="AH81" i="2"/>
  <c r="AH214" i="2"/>
  <c r="AH643" i="2"/>
  <c r="AH244" i="2"/>
  <c r="AH240" i="2"/>
  <c r="AH45" i="2"/>
  <c r="AH287" i="2"/>
  <c r="AH416" i="2"/>
  <c r="AH230" i="2"/>
  <c r="AH359" i="2"/>
  <c r="AH51" i="2"/>
  <c r="AH382" i="2"/>
  <c r="AH238" i="2"/>
  <c r="AH192" i="2"/>
  <c r="AH138" i="2"/>
  <c r="AH42" i="2"/>
  <c r="AH632" i="2"/>
  <c r="AH5" i="2"/>
  <c r="AH430" i="2"/>
  <c r="AH372" i="2"/>
  <c r="AH394" i="2"/>
  <c r="AH268" i="2"/>
  <c r="AH119" i="2"/>
  <c r="AH564" i="2"/>
  <c r="AH15" i="2"/>
  <c r="AH24" i="2"/>
  <c r="AH277" i="2"/>
  <c r="AH22" i="2"/>
  <c r="AH168" i="2"/>
  <c r="AH318" i="2"/>
  <c r="AH201" i="2"/>
  <c r="AH466" i="2"/>
  <c r="AH149" i="2"/>
  <c r="AH368" i="2"/>
  <c r="AH86" i="2"/>
  <c r="AH29" i="2"/>
  <c r="AH278" i="2"/>
  <c r="AH204" i="2"/>
  <c r="AH186" i="2"/>
  <c r="AH606" i="2"/>
  <c r="AH203" i="2"/>
  <c r="AH229" i="2"/>
  <c r="AH302" i="2"/>
  <c r="AH434" i="2"/>
  <c r="AH317" i="2"/>
  <c r="AH528" i="2"/>
  <c r="AH388" i="2"/>
  <c r="AH213" i="2"/>
  <c r="AH262" i="2"/>
  <c r="AH221" i="2"/>
  <c r="AH308" i="2"/>
  <c r="AH208" i="2"/>
  <c r="AH700" i="2"/>
  <c r="AH46" i="2"/>
  <c r="AH124" i="2"/>
  <c r="AH346" i="2"/>
  <c r="AH35" i="2"/>
  <c r="AH234" i="2"/>
  <c r="AH443" i="2"/>
  <c r="AH479" i="2"/>
  <c r="AH698" i="2"/>
  <c r="AH2" i="2"/>
  <c r="AH293" i="2"/>
  <c r="AH171" i="2"/>
  <c r="AH309" i="2"/>
  <c r="AH451" i="2"/>
  <c r="AH347" i="2"/>
  <c r="AH251" i="2"/>
  <c r="AH122" i="2"/>
  <c r="AH77" i="2"/>
  <c r="AH438" i="2"/>
  <c r="AH559" i="2"/>
  <c r="AH25" i="2"/>
  <c r="AH499" i="2"/>
  <c r="AH513" i="2"/>
  <c r="AH515" i="2"/>
  <c r="AH10" i="2"/>
  <c r="AH135" i="2"/>
  <c r="AH175" i="2"/>
  <c r="AH467" i="2"/>
  <c r="AH169" i="2"/>
  <c r="AH620" i="2"/>
  <c r="AH516" i="2"/>
  <c r="AH635" i="2"/>
  <c r="AH425" i="2"/>
  <c r="AH252" i="2"/>
  <c r="AH526" i="2"/>
  <c r="AH485" i="2"/>
  <c r="AH604" i="2"/>
  <c r="AH84" i="2"/>
  <c r="AH311" i="2"/>
  <c r="AH589" i="2"/>
  <c r="AH560" i="2"/>
  <c r="AH31" i="2"/>
  <c r="AH12" i="2"/>
  <c r="AH218" i="2"/>
  <c r="AH177" i="2"/>
  <c r="AH193" i="2"/>
  <c r="AH667" i="2"/>
  <c r="AH399" i="2"/>
  <c r="AH227" i="2"/>
  <c r="AH258" i="2"/>
  <c r="AH553" i="2"/>
  <c r="AH627" i="2"/>
  <c r="AH361" i="2"/>
  <c r="AH540" i="2"/>
  <c r="AH242" i="2"/>
  <c r="AH324" i="2"/>
  <c r="AH350" i="2"/>
  <c r="AH621" i="2"/>
  <c r="AH423" i="2"/>
  <c r="AH73" i="2"/>
  <c r="AH415" i="2"/>
  <c r="AH170" i="2"/>
  <c r="AH442" i="2"/>
  <c r="AH480" i="2"/>
  <c r="AH305" i="2"/>
  <c r="AH99" i="2"/>
  <c r="AH647" i="2"/>
  <c r="AH593" i="2"/>
  <c r="AH563" i="2"/>
  <c r="AH542" i="2"/>
  <c r="AH552" i="2"/>
  <c r="AH228" i="2"/>
  <c r="AH271" i="2"/>
  <c r="AH330" i="2"/>
  <c r="AH525" i="2"/>
  <c r="AH59" i="2"/>
  <c r="AH448" i="2"/>
  <c r="AH54" i="2"/>
  <c r="AH269" i="2"/>
  <c r="AH156" i="2"/>
  <c r="AH207" i="2"/>
  <c r="AH93" i="2"/>
  <c r="AH508" i="2"/>
  <c r="AH264" i="2"/>
  <c r="AH233" i="2"/>
  <c r="AH545" i="2"/>
  <c r="AH224" i="2"/>
  <c r="AH529" i="2"/>
  <c r="AH360" i="2"/>
  <c r="AH684" i="2"/>
  <c r="AH47" i="2"/>
  <c r="AH437" i="2"/>
  <c r="AH40" i="2"/>
  <c r="AH723" i="2"/>
  <c r="AH249" i="2"/>
  <c r="AH259" i="2"/>
  <c r="AH714" i="2"/>
  <c r="AH486" i="2"/>
  <c r="AH531" i="2"/>
  <c r="AH182" i="2"/>
  <c r="AH594" i="2"/>
  <c r="AH640" i="2"/>
  <c r="AH253" i="2"/>
  <c r="AH270" i="2"/>
  <c r="AH518" i="2"/>
  <c r="AH488" i="2"/>
  <c r="AH534" i="2"/>
  <c r="AH205" i="2"/>
  <c r="AH154" i="2"/>
  <c r="AH166" i="2"/>
  <c r="AH381" i="2"/>
  <c r="AH706" i="2"/>
  <c r="AH449" i="2"/>
  <c r="AH295" i="2"/>
  <c r="AH351" i="2"/>
  <c r="AH13" i="2"/>
  <c r="AH426" i="2"/>
  <c r="AH383" i="2"/>
  <c r="AH297" i="2"/>
  <c r="AH65" i="2"/>
  <c r="AH387" i="2"/>
  <c r="AH187" i="2"/>
  <c r="AH331" i="2"/>
  <c r="AH196" i="2"/>
  <c r="AH568" i="2"/>
  <c r="AH464" i="2"/>
  <c r="AH631" i="2"/>
  <c r="AH572" i="2"/>
  <c r="AH396" i="2"/>
  <c r="AH452" i="2"/>
  <c r="AH178" i="2"/>
  <c r="AH78" i="2"/>
  <c r="AH112" i="2"/>
  <c r="AH340" i="2"/>
  <c r="AH490" i="2"/>
  <c r="AH134" i="2"/>
  <c r="AH4" i="2"/>
  <c r="AH69" i="2"/>
  <c r="AH132" i="2"/>
  <c r="AH477" i="2"/>
  <c r="AH440" i="2"/>
  <c r="AH476" i="2"/>
  <c r="AH344" i="2"/>
  <c r="AH255" i="2"/>
  <c r="AH21" i="2"/>
  <c r="AH628" i="2"/>
  <c r="AH179" i="2"/>
  <c r="AH727" i="2"/>
  <c r="AH71" i="2"/>
  <c r="AH310" i="2"/>
  <c r="AH267" i="2"/>
  <c r="AH609" i="2"/>
  <c r="AH557" i="2"/>
  <c r="AH152" i="2"/>
  <c r="AH492" i="2"/>
  <c r="AH43" i="2"/>
  <c r="AH174" i="2"/>
  <c r="AH566" i="2"/>
  <c r="AH50" i="2"/>
  <c r="AH343" i="2"/>
  <c r="AH626" i="2"/>
  <c r="AH272" i="2"/>
  <c r="AH523" i="2"/>
  <c r="AH161" i="2"/>
  <c r="AH160" i="2"/>
  <c r="AH294" i="2"/>
  <c r="AH638" i="2"/>
  <c r="AH172" i="2"/>
  <c r="AH405" i="2"/>
  <c r="AH48" i="2"/>
  <c r="AH63" i="2"/>
  <c r="AH616" i="2"/>
  <c r="AH333" i="2"/>
  <c r="AH44" i="2"/>
  <c r="AH533" i="2"/>
  <c r="AH354" i="2"/>
  <c r="AH648" i="2"/>
  <c r="AH198" i="2"/>
  <c r="AH103" i="2"/>
  <c r="AH180" i="2"/>
  <c r="AH61" i="2"/>
  <c r="AH183" i="2"/>
  <c r="AH265" i="2"/>
  <c r="AH85" i="2"/>
  <c r="AH276" i="2"/>
  <c r="AH362" i="2"/>
  <c r="AH520" i="2"/>
  <c r="AH728" i="2"/>
  <c r="AH38" i="2"/>
  <c r="AH641" i="2"/>
  <c r="AH199" i="2"/>
  <c r="AH88" i="2"/>
  <c r="AH8" i="2"/>
  <c r="AH406" i="2"/>
  <c r="AH289" i="2"/>
  <c r="AH605" i="2"/>
  <c r="AH447" i="2"/>
  <c r="AH587" i="2"/>
  <c r="AH494" i="2"/>
  <c r="AH674" i="2"/>
  <c r="AH105" i="2"/>
  <c r="AH225" i="2"/>
  <c r="AH28" i="2"/>
  <c r="AH470" i="2"/>
  <c r="AH232" i="2"/>
  <c r="AH338" i="2"/>
  <c r="AH279" i="2"/>
  <c r="AH217" i="2"/>
  <c r="AH147" i="2"/>
  <c r="AH353" i="2"/>
  <c r="AH547" i="2"/>
  <c r="AH583" i="2"/>
  <c r="AH658" i="2"/>
  <c r="AH18" i="2"/>
  <c r="AH158" i="2"/>
  <c r="AH300" i="2"/>
  <c r="AH541" i="2"/>
  <c r="AH418" i="2"/>
  <c r="AH554" i="2"/>
  <c r="AH319" i="2"/>
  <c r="AH304" i="2"/>
  <c r="AH546" i="2"/>
  <c r="AH109" i="2"/>
  <c r="AH392" i="2"/>
  <c r="AH188" i="2"/>
  <c r="AH236" i="2"/>
  <c r="AH107" i="2"/>
  <c r="AH32" i="2"/>
  <c r="AH575" i="2"/>
  <c r="AH424" i="2"/>
  <c r="AH586" i="2"/>
  <c r="AH680" i="2"/>
  <c r="AH184" i="2"/>
  <c r="AH414" i="2"/>
  <c r="AH444" i="2"/>
  <c r="AH664" i="2"/>
  <c r="AH108" i="2"/>
  <c r="AH30" i="2"/>
  <c r="AH144" i="2"/>
  <c r="AH683" i="2"/>
  <c r="AH283" i="2"/>
  <c r="AH231" i="2"/>
  <c r="AH573" i="2"/>
  <c r="AH95" i="2"/>
  <c r="AH151" i="2"/>
  <c r="AH130" i="2"/>
  <c r="AH163" i="2"/>
  <c r="AH114" i="2"/>
  <c r="AH607" i="2"/>
  <c r="AH210" i="2"/>
  <c r="AH439" i="2"/>
  <c r="AH431" i="2"/>
  <c r="AH374" i="2"/>
  <c r="AH296" i="2"/>
  <c r="AH131" i="2"/>
  <c r="AH356" i="2"/>
  <c r="AH87" i="2"/>
  <c r="AH332" i="2"/>
  <c r="AH427" i="2"/>
  <c r="AH358" i="2"/>
  <c r="AH254" i="2"/>
  <c r="AH19" i="2"/>
  <c r="AH150" i="2"/>
  <c r="AH659" i="2"/>
  <c r="AH9" i="2"/>
  <c r="AH471" i="2"/>
  <c r="AH290" i="2"/>
  <c r="AH200" i="2"/>
  <c r="AH133" i="2"/>
  <c r="AH292" i="2"/>
  <c r="AH67" i="2"/>
  <c r="AH11" i="2"/>
  <c r="AH195" i="2"/>
  <c r="AH379" i="2"/>
  <c r="AH649" i="2"/>
  <c r="AH603" i="2"/>
  <c r="AH725" i="2"/>
  <c r="AH222" i="2"/>
  <c r="AH216" i="2"/>
  <c r="AH181" i="2"/>
  <c r="AH53" i="2"/>
  <c r="AH162" i="2"/>
  <c r="AH548" i="2"/>
  <c r="AH27" i="2"/>
  <c r="AH521" i="2"/>
  <c r="AH522" i="2"/>
  <c r="AH314" i="2"/>
  <c r="AH235" i="2"/>
  <c r="AH608" i="2"/>
  <c r="AH411" i="2"/>
  <c r="AH670" i="2"/>
  <c r="AH120" i="2"/>
  <c r="AH395" i="2"/>
  <c r="AH653" i="2"/>
  <c r="AH493" i="2"/>
  <c r="AH219" i="2"/>
  <c r="AH137" i="2"/>
  <c r="AH445" i="2"/>
  <c r="AH74" i="2"/>
  <c r="AH275" i="2"/>
  <c r="AH456" i="2"/>
  <c r="AH23" i="2"/>
  <c r="AH20" i="2"/>
  <c r="AH142" i="2"/>
  <c r="AH298" i="2"/>
  <c r="AH715" i="2"/>
  <c r="AH352" i="2"/>
  <c r="AH730" i="2"/>
  <c r="AH644" i="2"/>
  <c r="AH549" i="2"/>
  <c r="AH145" i="2"/>
  <c r="AH497" i="2"/>
  <c r="AH595" i="2"/>
  <c r="AH306" i="2"/>
  <c r="AH14" i="2"/>
  <c r="AH215" i="2"/>
  <c r="AH420" i="2"/>
  <c r="AH291" i="2"/>
  <c r="AH7" i="2"/>
  <c r="AH718" i="2"/>
  <c r="AH422" i="2"/>
  <c r="AH729" i="2"/>
  <c r="AH419" i="2"/>
  <c r="AH211" i="2"/>
  <c r="AH567" i="2"/>
  <c r="AH453" i="2"/>
  <c r="AH530" i="2"/>
  <c r="AH157" i="2"/>
  <c r="AH80" i="2"/>
  <c r="AH75" i="2"/>
  <c r="AH329" i="2"/>
  <c r="AH102" i="2"/>
  <c r="AH273" i="2"/>
  <c r="AH600" i="2"/>
  <c r="AH610" i="2"/>
  <c r="AH514" i="2"/>
  <c r="AH303" i="2"/>
  <c r="AH384" i="2"/>
  <c r="AH90" i="2"/>
  <c r="AH599" i="2"/>
  <c r="AH370" i="2"/>
  <c r="AH675" i="2"/>
  <c r="AH454" i="2"/>
  <c r="AH139" i="2"/>
  <c r="AH457" i="2"/>
  <c r="AH535" i="2"/>
  <c r="AH588" i="2"/>
  <c r="AH697" i="2"/>
  <c r="AH325" i="2"/>
  <c r="AH592" i="2"/>
  <c r="AH687" i="2"/>
  <c r="AH321" i="2"/>
  <c r="AH491" i="2"/>
  <c r="AH676" i="2"/>
  <c r="AH408" i="2"/>
  <c r="AH243" i="2"/>
  <c r="AH364" i="2"/>
  <c r="AH56" i="2"/>
  <c r="AH474" i="2"/>
  <c r="AH390" i="2"/>
  <c r="AH597" i="2"/>
  <c r="AH127" i="2"/>
  <c r="AH475" i="2"/>
  <c r="AH64" i="2"/>
  <c r="AH536" i="2"/>
  <c r="AH397" i="2"/>
  <c r="AH400" i="2"/>
  <c r="AH336" i="2"/>
  <c r="AH512" i="2"/>
  <c r="AH164" i="2"/>
  <c r="AH176" i="2"/>
  <c r="AH734" i="2"/>
  <c r="AH506" i="2"/>
  <c r="AH446" i="2"/>
  <c r="AH669" i="2"/>
  <c r="AH710" i="2"/>
  <c r="AH101" i="2"/>
  <c r="AH441" i="2"/>
  <c r="AH569" i="2"/>
  <c r="AH509" i="2"/>
  <c r="AH17" i="2"/>
  <c r="AH645" i="2"/>
  <c r="AH503" i="2"/>
  <c r="AH679" i="2"/>
  <c r="AH460" i="2"/>
  <c r="AH113" i="2"/>
  <c r="AH402" i="2"/>
  <c r="AH288" i="2"/>
  <c r="AH167" i="2"/>
  <c r="AH458" i="2"/>
  <c r="AH92" i="2"/>
  <c r="AH355" i="2"/>
  <c r="AH421" i="2"/>
  <c r="AH322" i="2"/>
  <c r="AH436" i="2"/>
  <c r="AH708" i="2"/>
  <c r="AH323" i="2"/>
  <c r="AH558" i="2"/>
  <c r="AH656" i="2"/>
  <c r="AH62" i="2"/>
  <c r="AH498" i="2"/>
  <c r="AH618" i="2"/>
  <c r="AH82" i="2"/>
  <c r="AH263" i="2"/>
  <c r="AH510" i="2"/>
  <c r="AH544" i="2"/>
  <c r="AH33" i="2"/>
  <c r="AH57" i="2"/>
  <c r="AH257" i="2"/>
  <c r="AH37" i="2"/>
  <c r="AH125" i="2"/>
  <c r="AH339" i="2"/>
  <c r="AH206" i="2"/>
  <c r="AH41" i="2"/>
  <c r="AH652" i="2"/>
  <c r="AH432" i="2"/>
  <c r="AH654" i="2"/>
  <c r="AH337" i="2"/>
  <c r="AH241" i="2"/>
  <c r="AH52" i="2"/>
  <c r="AH117" i="2"/>
  <c r="AH39" i="2"/>
  <c r="AH146" i="2"/>
  <c r="AH106" i="2"/>
  <c r="AH517" i="2"/>
  <c r="AH250" i="2"/>
  <c r="AH315" i="2"/>
  <c r="AH657" i="2"/>
  <c r="AH719" i="2"/>
  <c r="AH633" i="2"/>
  <c r="AH473" i="2"/>
  <c r="AH682" i="2"/>
  <c r="AH428" i="2"/>
  <c r="AH58" i="2"/>
  <c r="AH357" i="2"/>
  <c r="AH94" i="2"/>
  <c r="AH409" i="2"/>
  <c r="AH115" i="2"/>
  <c r="AH717" i="2"/>
  <c r="AH389" i="2"/>
  <c r="AH702" i="2"/>
  <c r="AH613" i="2"/>
  <c r="AH612" i="2"/>
  <c r="AH220" i="2"/>
  <c r="AH34" i="2"/>
  <c r="AH245" i="2"/>
  <c r="AH468" i="2"/>
  <c r="AH191" i="2"/>
  <c r="AH104" i="2"/>
  <c r="AH342" i="2"/>
  <c r="AH712" i="2"/>
  <c r="AH341" i="2"/>
  <c r="AH404" i="2"/>
  <c r="AH36" i="2"/>
  <c r="AH721" i="2"/>
  <c r="AH487" i="2"/>
  <c r="AH724" i="2"/>
  <c r="AH189" i="2"/>
  <c r="AH543" i="2"/>
  <c r="AH688" i="2"/>
  <c r="AH98" i="2"/>
  <c r="AH91" i="2"/>
  <c r="AH140" i="2"/>
  <c r="AH349" i="2"/>
  <c r="AH320" i="2"/>
  <c r="AH532" i="2"/>
  <c r="AH403" i="2"/>
  <c r="AH666" i="2"/>
  <c r="AH622" i="2"/>
  <c r="AH435" i="2"/>
  <c r="AH634" i="2"/>
  <c r="AH116" i="2"/>
  <c r="AH561" i="2"/>
  <c r="AH429" i="2"/>
  <c r="AH312" i="2"/>
  <c r="AH502" i="2"/>
  <c r="AH469" i="2"/>
  <c r="AH185" i="2"/>
  <c r="AH286" i="2"/>
  <c r="AH678" i="2"/>
  <c r="AH334" i="2"/>
  <c r="AH577" i="2"/>
  <c r="AH55" i="2"/>
  <c r="AH701" i="2"/>
  <c r="AH665" i="2"/>
  <c r="AH574" i="2"/>
  <c r="AH690" i="2"/>
  <c r="AH705" i="2"/>
  <c r="AH165" i="2"/>
  <c r="AH482" i="2"/>
  <c r="AH663" i="2"/>
  <c r="AH576" i="2"/>
  <c r="AH495" i="2"/>
  <c r="AH735" i="2"/>
  <c r="AH581" i="2"/>
  <c r="AH153" i="2"/>
  <c r="AH100" i="2"/>
  <c r="AH76" i="2"/>
  <c r="AH584" i="2"/>
  <c r="AH459" i="2"/>
  <c r="AH651" i="2"/>
  <c r="AH507" i="2"/>
  <c r="AH237" i="2"/>
  <c r="AH194" i="2"/>
  <c r="AH413" i="2"/>
  <c r="AH660" i="2"/>
  <c r="AH385" i="2"/>
  <c r="AH538" i="2"/>
  <c r="AH129" i="2"/>
  <c r="AH348" i="2"/>
  <c r="AH692" i="2"/>
  <c r="AH376" i="2"/>
  <c r="AH301" i="2"/>
  <c r="AH380" i="2"/>
  <c r="AH711" i="2"/>
  <c r="AH726" i="2"/>
  <c r="AH223" i="2"/>
  <c r="AH551" i="2"/>
  <c r="AH111" i="2"/>
  <c r="AH484" i="2"/>
  <c r="AH602" i="2"/>
  <c r="AH239" i="2"/>
  <c r="AH363" i="2"/>
  <c r="AH398" i="2"/>
  <c r="AH326" i="2"/>
  <c r="AH345" i="2"/>
  <c r="AH412" i="2"/>
  <c r="AH691" i="2"/>
  <c r="AH478" i="2"/>
  <c r="AH462" i="2"/>
  <c r="AH580" i="2"/>
  <c r="AH623" i="2"/>
  <c r="AH637" i="2"/>
  <c r="AH121" i="2"/>
  <c r="AH617" i="2"/>
  <c r="AH630" i="2"/>
  <c r="AH143" i="2"/>
  <c r="AH556" i="2"/>
  <c r="AH417" i="2"/>
  <c r="AH377" i="2"/>
  <c r="AH537" i="2"/>
  <c r="AH601" i="2"/>
  <c r="AH212" i="2"/>
  <c r="AH316" i="2"/>
  <c r="AH371" i="2"/>
  <c r="AH327" i="2"/>
  <c r="AH481" i="2"/>
  <c r="AH280" i="2"/>
  <c r="AH614" i="2"/>
  <c r="AH281" i="2"/>
  <c r="AH483" i="2"/>
  <c r="AH707" i="2"/>
  <c r="AH668" i="2"/>
  <c r="AH562" i="2"/>
  <c r="AH699" i="2"/>
  <c r="AH266" i="2"/>
  <c r="AH585" i="2"/>
  <c r="AH590" i="2"/>
  <c r="AH646" i="2"/>
  <c r="AH256" i="2"/>
  <c r="AH373" i="2"/>
  <c r="AH410" i="2"/>
  <c r="AH695" i="2"/>
  <c r="AH671" i="2"/>
  <c r="AH694" i="2"/>
  <c r="AH504" i="2"/>
  <c r="AH591" i="2"/>
  <c r="AH655" i="2"/>
  <c r="AH681" i="2"/>
  <c r="AH713" i="2"/>
  <c r="AH539" i="2"/>
  <c r="AH733" i="2"/>
  <c r="AH571" i="2"/>
  <c r="AH661" i="2"/>
  <c r="AH527" i="2"/>
  <c r="AH615" i="2"/>
  <c r="AH673" i="2"/>
  <c r="AH677" i="2"/>
  <c r="AH720" i="2"/>
  <c r="AH636" i="2"/>
  <c r="AH570" i="2"/>
  <c r="AH524" i="2"/>
  <c r="AH696" i="2"/>
  <c r="AH704" i="2"/>
  <c r="AH709" i="2"/>
  <c r="AH629" i="2"/>
  <c r="AH672" i="2"/>
  <c r="AH703" i="2"/>
  <c r="AH624" i="2"/>
  <c r="AH722" i="2"/>
  <c r="AH689" i="2"/>
  <c r="AH685" i="2"/>
  <c r="AH716" i="2"/>
  <c r="AH693" i="2"/>
  <c r="AH732" i="2"/>
  <c r="AH639" i="2"/>
  <c r="AH731" i="2"/>
  <c r="AG511" i="2"/>
  <c r="AG578" i="2"/>
  <c r="AG619" i="2"/>
  <c r="AG136" i="2"/>
  <c r="AG401" i="2"/>
  <c r="AG579" i="2"/>
  <c r="AG246" i="2"/>
  <c r="AG369" i="2"/>
  <c r="AG582" i="2"/>
  <c r="AG393" i="2"/>
  <c r="AG335" i="2"/>
  <c r="AG500" i="2"/>
  <c r="AG248" i="2"/>
  <c r="AG662" i="2"/>
  <c r="AG96" i="2"/>
  <c r="AG159" i="2"/>
  <c r="AG367" i="2"/>
  <c r="AG197" i="2"/>
  <c r="AG686" i="2"/>
  <c r="AG501" i="2"/>
  <c r="AG489" i="2"/>
  <c r="AG375" i="2"/>
  <c r="AG202" i="2"/>
  <c r="AG60" i="2"/>
  <c r="AG155" i="2"/>
  <c r="AG365" i="2"/>
  <c r="AG128" i="2"/>
  <c r="AG16" i="2"/>
  <c r="AG505" i="2"/>
  <c r="AG642" i="2"/>
  <c r="AG299" i="2"/>
  <c r="AG49" i="2"/>
  <c r="AG118" i="2"/>
  <c r="AG110" i="2"/>
  <c r="AG611" i="2"/>
  <c r="AG650" i="2"/>
  <c r="AG596" i="2"/>
  <c r="AG274" i="2"/>
  <c r="AG70" i="2"/>
  <c r="AG89" i="2"/>
  <c r="AG72" i="2"/>
  <c r="AG26" i="2"/>
  <c r="AG598" i="2"/>
  <c r="AG496" i="2"/>
  <c r="AG284" i="2"/>
  <c r="AG123" i="2"/>
  <c r="AG6" i="2"/>
  <c r="AG555" i="2"/>
  <c r="AG260" i="2"/>
  <c r="AG378" i="2"/>
  <c r="AG126" i="2"/>
  <c r="AG148" i="2"/>
  <c r="AG226" i="2"/>
  <c r="AG625" i="2"/>
  <c r="AG66" i="2"/>
  <c r="AG386" i="2"/>
  <c r="AG461" i="2"/>
  <c r="AG519" i="2"/>
  <c r="AG68" i="2"/>
  <c r="AG209" i="2"/>
  <c r="AG366" i="2"/>
  <c r="AG261" i="2"/>
  <c r="AG141" i="2"/>
  <c r="AG550" i="2"/>
  <c r="AG391" i="2"/>
  <c r="AG173" i="2"/>
  <c r="AG472" i="2"/>
  <c r="AG455" i="2"/>
  <c r="AG450" i="2"/>
  <c r="AG307" i="2"/>
  <c r="AG282" i="2"/>
  <c r="AG407" i="2"/>
  <c r="AG97" i="2"/>
  <c r="AG465" i="2"/>
  <c r="AG79" i="2"/>
  <c r="AG190" i="2"/>
  <c r="AG433" i="2"/>
  <c r="AG83" i="2"/>
  <c r="AG313" i="2"/>
  <c r="AG247" i="2"/>
  <c r="AG3" i="2"/>
  <c r="AG463" i="2"/>
  <c r="AG285" i="2"/>
  <c r="AG565" i="2"/>
  <c r="AG328" i="2"/>
  <c r="AG81" i="2"/>
  <c r="AG214" i="2"/>
  <c r="AG643" i="2"/>
  <c r="AG244" i="2"/>
  <c r="AG240" i="2"/>
  <c r="AG45" i="2"/>
  <c r="AG287" i="2"/>
  <c r="AG416" i="2"/>
  <c r="AG230" i="2"/>
  <c r="AG359" i="2"/>
  <c r="AG51" i="2"/>
  <c r="AG382" i="2"/>
  <c r="AG238" i="2"/>
  <c r="AG192" i="2"/>
  <c r="AG138" i="2"/>
  <c r="AG42" i="2"/>
  <c r="AG632" i="2"/>
  <c r="AG5" i="2"/>
  <c r="AG430" i="2"/>
  <c r="AG372" i="2"/>
  <c r="AG394" i="2"/>
  <c r="AG268" i="2"/>
  <c r="AG119" i="2"/>
  <c r="AG564" i="2"/>
  <c r="AG15" i="2"/>
  <c r="AG24" i="2"/>
  <c r="AG277" i="2"/>
  <c r="AG22" i="2"/>
  <c r="AG168" i="2"/>
  <c r="AG318" i="2"/>
  <c r="AG201" i="2"/>
  <c r="AG466" i="2"/>
  <c r="AG149" i="2"/>
  <c r="AG368" i="2"/>
  <c r="AG86" i="2"/>
  <c r="AG29" i="2"/>
  <c r="AG278" i="2"/>
  <c r="AG204" i="2"/>
  <c r="AG186" i="2"/>
  <c r="AG606" i="2"/>
  <c r="AG203" i="2"/>
  <c r="AG229" i="2"/>
  <c r="AG302" i="2"/>
  <c r="AG434" i="2"/>
  <c r="AG317" i="2"/>
  <c r="AG528" i="2"/>
  <c r="AG388" i="2"/>
  <c r="AG213" i="2"/>
  <c r="AG262" i="2"/>
  <c r="AG221" i="2"/>
  <c r="AG308" i="2"/>
  <c r="AG208" i="2"/>
  <c r="AG700" i="2"/>
  <c r="AG46" i="2"/>
  <c r="AG124" i="2"/>
  <c r="AG346" i="2"/>
  <c r="AG35" i="2"/>
  <c r="AG234" i="2"/>
  <c r="AG443" i="2"/>
  <c r="AG479" i="2"/>
  <c r="AG698" i="2"/>
  <c r="AG2" i="2"/>
  <c r="AG293" i="2"/>
  <c r="AG171" i="2"/>
  <c r="AG309" i="2"/>
  <c r="AG451" i="2"/>
  <c r="AG347" i="2"/>
  <c r="AG251" i="2"/>
  <c r="AG122" i="2"/>
  <c r="AG77" i="2"/>
  <c r="AG438" i="2"/>
  <c r="AG559" i="2"/>
  <c r="AG25" i="2"/>
  <c r="AG499" i="2"/>
  <c r="AG513" i="2"/>
  <c r="AG515" i="2"/>
  <c r="AG10" i="2"/>
  <c r="AG135" i="2"/>
  <c r="AG175" i="2"/>
  <c r="AG467" i="2"/>
  <c r="AG169" i="2"/>
  <c r="AG620" i="2"/>
  <c r="AG516" i="2"/>
  <c r="AG635" i="2"/>
  <c r="AG425" i="2"/>
  <c r="AG252" i="2"/>
  <c r="AG526" i="2"/>
  <c r="AG485" i="2"/>
  <c r="AG604" i="2"/>
  <c r="AG84" i="2"/>
  <c r="AG311" i="2"/>
  <c r="AG589" i="2"/>
  <c r="AG560" i="2"/>
  <c r="AG31" i="2"/>
  <c r="AG12" i="2"/>
  <c r="AG218" i="2"/>
  <c r="AG177" i="2"/>
  <c r="AG193" i="2"/>
  <c r="AG667" i="2"/>
  <c r="AG399" i="2"/>
  <c r="AG227" i="2"/>
  <c r="AG258" i="2"/>
  <c r="AG553" i="2"/>
  <c r="AG627" i="2"/>
  <c r="AG361" i="2"/>
  <c r="AG540" i="2"/>
  <c r="AG242" i="2"/>
  <c r="AG324" i="2"/>
  <c r="AG350" i="2"/>
  <c r="AG621" i="2"/>
  <c r="AG423" i="2"/>
  <c r="AG73" i="2"/>
  <c r="AG415" i="2"/>
  <c r="AG170" i="2"/>
  <c r="AG442" i="2"/>
  <c r="AG480" i="2"/>
  <c r="AG305" i="2"/>
  <c r="AG99" i="2"/>
  <c r="AG647" i="2"/>
  <c r="AG593" i="2"/>
  <c r="AG563" i="2"/>
  <c r="AG542" i="2"/>
  <c r="AG552" i="2"/>
  <c r="AG228" i="2"/>
  <c r="AG271" i="2"/>
  <c r="AG330" i="2"/>
  <c r="AG525" i="2"/>
  <c r="AG59" i="2"/>
  <c r="AG448" i="2"/>
  <c r="AG54" i="2"/>
  <c r="AG269" i="2"/>
  <c r="AG156" i="2"/>
  <c r="AG207" i="2"/>
  <c r="AG93" i="2"/>
  <c r="AG508" i="2"/>
  <c r="AG264" i="2"/>
  <c r="AG233" i="2"/>
  <c r="AG545" i="2"/>
  <c r="AG224" i="2"/>
  <c r="AG529" i="2"/>
  <c r="AG360" i="2"/>
  <c r="AG684" i="2"/>
  <c r="AG47" i="2"/>
  <c r="AG437" i="2"/>
  <c r="AG40" i="2"/>
  <c r="AG723" i="2"/>
  <c r="AG249" i="2"/>
  <c r="AG259" i="2"/>
  <c r="AG714" i="2"/>
  <c r="AG486" i="2"/>
  <c r="AG531" i="2"/>
  <c r="AG182" i="2"/>
  <c r="AG594" i="2"/>
  <c r="AG640" i="2"/>
  <c r="AG253" i="2"/>
  <c r="AG270" i="2"/>
  <c r="AG518" i="2"/>
  <c r="AG488" i="2"/>
  <c r="AG534" i="2"/>
  <c r="AG205" i="2"/>
  <c r="AG154" i="2"/>
  <c r="AG166" i="2"/>
  <c r="AG381" i="2"/>
  <c r="AG706" i="2"/>
  <c r="AG449" i="2"/>
  <c r="AG295" i="2"/>
  <c r="AG351" i="2"/>
  <c r="AG13" i="2"/>
  <c r="AG426" i="2"/>
  <c r="AG383" i="2"/>
  <c r="AG297" i="2"/>
  <c r="AG65" i="2"/>
  <c r="AG387" i="2"/>
  <c r="AG187" i="2"/>
  <c r="AG331" i="2"/>
  <c r="AG196" i="2"/>
  <c r="AG568" i="2"/>
  <c r="AG464" i="2"/>
  <c r="AG631" i="2"/>
  <c r="AG572" i="2"/>
  <c r="AG396" i="2"/>
  <c r="AG452" i="2"/>
  <c r="AG178" i="2"/>
  <c r="AG78" i="2"/>
  <c r="AG112" i="2"/>
  <c r="AG340" i="2"/>
  <c r="AG490" i="2"/>
  <c r="AG134" i="2"/>
  <c r="AG4" i="2"/>
  <c r="AG69" i="2"/>
  <c r="AG132" i="2"/>
  <c r="AG477" i="2"/>
  <c r="AG440" i="2"/>
  <c r="AG476" i="2"/>
  <c r="AG344" i="2"/>
  <c r="AG255" i="2"/>
  <c r="AG21" i="2"/>
  <c r="AG628" i="2"/>
  <c r="AG179" i="2"/>
  <c r="AG727" i="2"/>
  <c r="AG71" i="2"/>
  <c r="AG310" i="2"/>
  <c r="AG267" i="2"/>
  <c r="AG609" i="2"/>
  <c r="AG557" i="2"/>
  <c r="AG152" i="2"/>
  <c r="AG492" i="2"/>
  <c r="AG43" i="2"/>
  <c r="AG174" i="2"/>
  <c r="AG566" i="2"/>
  <c r="AG50" i="2"/>
  <c r="AG343" i="2"/>
  <c r="AG626" i="2"/>
  <c r="AG272" i="2"/>
  <c r="AG523" i="2"/>
  <c r="AG161" i="2"/>
  <c r="AG160" i="2"/>
  <c r="AG294" i="2"/>
  <c r="AG638" i="2"/>
  <c r="AG172" i="2"/>
  <c r="AG405" i="2"/>
  <c r="AG48" i="2"/>
  <c r="AG63" i="2"/>
  <c r="AG616" i="2"/>
  <c r="AG333" i="2"/>
  <c r="AG44" i="2"/>
  <c r="AG533" i="2"/>
  <c r="AG354" i="2"/>
  <c r="AG648" i="2"/>
  <c r="AG198" i="2"/>
  <c r="AG103" i="2"/>
  <c r="AG180" i="2"/>
  <c r="AG61" i="2"/>
  <c r="AG183" i="2"/>
  <c r="AG265" i="2"/>
  <c r="AG85" i="2"/>
  <c r="AG276" i="2"/>
  <c r="AG362" i="2"/>
  <c r="AG520" i="2"/>
  <c r="AG728" i="2"/>
  <c r="AG38" i="2"/>
  <c r="AG641" i="2"/>
  <c r="AG199" i="2"/>
  <c r="AG88" i="2"/>
  <c r="AG8" i="2"/>
  <c r="AG406" i="2"/>
  <c r="AG289" i="2"/>
  <c r="AG605" i="2"/>
  <c r="AG447" i="2"/>
  <c r="AG587" i="2"/>
  <c r="AG494" i="2"/>
  <c r="AG674" i="2"/>
  <c r="AG105" i="2"/>
  <c r="AG225" i="2"/>
  <c r="AG28" i="2"/>
  <c r="AG470" i="2"/>
  <c r="AG232" i="2"/>
  <c r="AG338" i="2"/>
  <c r="AG279" i="2"/>
  <c r="AG217" i="2"/>
  <c r="AG147" i="2"/>
  <c r="AG353" i="2"/>
  <c r="AG547" i="2"/>
  <c r="AG583" i="2"/>
  <c r="AG658" i="2"/>
  <c r="AG18" i="2"/>
  <c r="AG158" i="2"/>
  <c r="AG300" i="2"/>
  <c r="AG541" i="2"/>
  <c r="AG418" i="2"/>
  <c r="AG554" i="2"/>
  <c r="AG319" i="2"/>
  <c r="AG304" i="2"/>
  <c r="AG546" i="2"/>
  <c r="AG109" i="2"/>
  <c r="AG392" i="2"/>
  <c r="AG188" i="2"/>
  <c r="AG236" i="2"/>
  <c r="AG107" i="2"/>
  <c r="AG32" i="2"/>
  <c r="AG575" i="2"/>
  <c r="AG424" i="2"/>
  <c r="AG586" i="2"/>
  <c r="AG680" i="2"/>
  <c r="AG184" i="2"/>
  <c r="AG414" i="2"/>
  <c r="AG444" i="2"/>
  <c r="AG664" i="2"/>
  <c r="AG108" i="2"/>
  <c r="AG30" i="2"/>
  <c r="AG144" i="2"/>
  <c r="AG683" i="2"/>
  <c r="AG283" i="2"/>
  <c r="AG231" i="2"/>
  <c r="AG573" i="2"/>
  <c r="AG95" i="2"/>
  <c r="AG151" i="2"/>
  <c r="AG130" i="2"/>
  <c r="AG163" i="2"/>
  <c r="AG114" i="2"/>
  <c r="AG607" i="2"/>
  <c r="AG210" i="2"/>
  <c r="AG439" i="2"/>
  <c r="AG431" i="2"/>
  <c r="AG374" i="2"/>
  <c r="AG296" i="2"/>
  <c r="AG131" i="2"/>
  <c r="AG356" i="2"/>
  <c r="AG87" i="2"/>
  <c r="AG332" i="2"/>
  <c r="AG427" i="2"/>
  <c r="AG358" i="2"/>
  <c r="AG254" i="2"/>
  <c r="AG19" i="2"/>
  <c r="AG150" i="2"/>
  <c r="AG659" i="2"/>
  <c r="AG9" i="2"/>
  <c r="AG471" i="2"/>
  <c r="AG290" i="2"/>
  <c r="AG200" i="2"/>
  <c r="AG133" i="2"/>
  <c r="AG292" i="2"/>
  <c r="AG67" i="2"/>
  <c r="AG11" i="2"/>
  <c r="AG195" i="2"/>
  <c r="AG379" i="2"/>
  <c r="AG649" i="2"/>
  <c r="AG603" i="2"/>
  <c r="AG725" i="2"/>
  <c r="AG222" i="2"/>
  <c r="AG216" i="2"/>
  <c r="AG181" i="2"/>
  <c r="AG53" i="2"/>
  <c r="AG162" i="2"/>
  <c r="AG548" i="2"/>
  <c r="AG27" i="2"/>
  <c r="AG521" i="2"/>
  <c r="AG522" i="2"/>
  <c r="AG314" i="2"/>
  <c r="AG235" i="2"/>
  <c r="AG608" i="2"/>
  <c r="AG411" i="2"/>
  <c r="AG670" i="2"/>
  <c r="AG120" i="2"/>
  <c r="AG395" i="2"/>
  <c r="AG653" i="2"/>
  <c r="AG493" i="2"/>
  <c r="AG219" i="2"/>
  <c r="AG137" i="2"/>
  <c r="AG445" i="2"/>
  <c r="AG74" i="2"/>
  <c r="AG275" i="2"/>
  <c r="AG456" i="2"/>
  <c r="AG23" i="2"/>
  <c r="AG20" i="2"/>
  <c r="AG142" i="2"/>
  <c r="AG298" i="2"/>
  <c r="AG715" i="2"/>
  <c r="AG352" i="2"/>
  <c r="AG730" i="2"/>
  <c r="AG644" i="2"/>
  <c r="AG549" i="2"/>
  <c r="AG145" i="2"/>
  <c r="AG497" i="2"/>
  <c r="AG595" i="2"/>
  <c r="AG306" i="2"/>
  <c r="AG14" i="2"/>
  <c r="AG215" i="2"/>
  <c r="AG420" i="2"/>
  <c r="AG291" i="2"/>
  <c r="AG7" i="2"/>
  <c r="AG718" i="2"/>
  <c r="AG422" i="2"/>
  <c r="AG729" i="2"/>
  <c r="AG419" i="2"/>
  <c r="AG211" i="2"/>
  <c r="AG567" i="2"/>
  <c r="AG453" i="2"/>
  <c r="AG530" i="2"/>
  <c r="AG157" i="2"/>
  <c r="AG80" i="2"/>
  <c r="AG75" i="2"/>
  <c r="AG329" i="2"/>
  <c r="AG102" i="2"/>
  <c r="AG273" i="2"/>
  <c r="AG600" i="2"/>
  <c r="AG610" i="2"/>
  <c r="AG514" i="2"/>
  <c r="AG303" i="2"/>
  <c r="AG384" i="2"/>
  <c r="AG90" i="2"/>
  <c r="AG599" i="2"/>
  <c r="AG370" i="2"/>
  <c r="AG675" i="2"/>
  <c r="AG454" i="2"/>
  <c r="AG139" i="2"/>
  <c r="AG457" i="2"/>
  <c r="AG535" i="2"/>
  <c r="AG588" i="2"/>
  <c r="AG697" i="2"/>
  <c r="AG325" i="2"/>
  <c r="AG592" i="2"/>
  <c r="AG687" i="2"/>
  <c r="AG321" i="2"/>
  <c r="AG491" i="2"/>
  <c r="AG676" i="2"/>
  <c r="AG408" i="2"/>
  <c r="AG243" i="2"/>
  <c r="AG364" i="2"/>
  <c r="AG56" i="2"/>
  <c r="AG474" i="2"/>
  <c r="AG390" i="2"/>
  <c r="AG597" i="2"/>
  <c r="AG127" i="2"/>
  <c r="AG475" i="2"/>
  <c r="AG64" i="2"/>
  <c r="AG536" i="2"/>
  <c r="AG397" i="2"/>
  <c r="AG400" i="2"/>
  <c r="AG336" i="2"/>
  <c r="AG512" i="2"/>
  <c r="AG164" i="2"/>
  <c r="AG176" i="2"/>
  <c r="AG734" i="2"/>
  <c r="AG506" i="2"/>
  <c r="AG446" i="2"/>
  <c r="AG669" i="2"/>
  <c r="AG710" i="2"/>
  <c r="AG101" i="2"/>
  <c r="AG441" i="2"/>
  <c r="AG569" i="2"/>
  <c r="AG509" i="2"/>
  <c r="AG17" i="2"/>
  <c r="AG645" i="2"/>
  <c r="AG503" i="2"/>
  <c r="AG679" i="2"/>
  <c r="AG460" i="2"/>
  <c r="AG113" i="2"/>
  <c r="AG402" i="2"/>
  <c r="AG288" i="2"/>
  <c r="AG167" i="2"/>
  <c r="AG458" i="2"/>
  <c r="AG92" i="2"/>
  <c r="AG355" i="2"/>
  <c r="AG421" i="2"/>
  <c r="AG322" i="2"/>
  <c r="AG436" i="2"/>
  <c r="AG708" i="2"/>
  <c r="AG323" i="2"/>
  <c r="AG558" i="2"/>
  <c r="AG656" i="2"/>
  <c r="AG62" i="2"/>
  <c r="AG498" i="2"/>
  <c r="AG618" i="2"/>
  <c r="AG82" i="2"/>
  <c r="AG263" i="2"/>
  <c r="AG510" i="2"/>
  <c r="AG544" i="2"/>
  <c r="AG33" i="2"/>
  <c r="AG57" i="2"/>
  <c r="AG257" i="2"/>
  <c r="AG37" i="2"/>
  <c r="AG125" i="2"/>
  <c r="AG339" i="2"/>
  <c r="AG206" i="2"/>
  <c r="AG41" i="2"/>
  <c r="AG652" i="2"/>
  <c r="AG432" i="2"/>
  <c r="AG654" i="2"/>
  <c r="AG337" i="2"/>
  <c r="AG241" i="2"/>
  <c r="AG52" i="2"/>
  <c r="AG117" i="2"/>
  <c r="AG39" i="2"/>
  <c r="AG146" i="2"/>
  <c r="AG106" i="2"/>
  <c r="AG517" i="2"/>
  <c r="AG250" i="2"/>
  <c r="AG315" i="2"/>
  <c r="AG657" i="2"/>
  <c r="AG719" i="2"/>
  <c r="AG633" i="2"/>
  <c r="AG473" i="2"/>
  <c r="AG682" i="2"/>
  <c r="AG428" i="2"/>
  <c r="AG58" i="2"/>
  <c r="AG357" i="2"/>
  <c r="AG94" i="2"/>
  <c r="AG409" i="2"/>
  <c r="AG115" i="2"/>
  <c r="AG717" i="2"/>
  <c r="AG389" i="2"/>
  <c r="AG702" i="2"/>
  <c r="AG613" i="2"/>
  <c r="AG612" i="2"/>
  <c r="AG220" i="2"/>
  <c r="AG34" i="2"/>
  <c r="AG245" i="2"/>
  <c r="AG468" i="2"/>
  <c r="AG191" i="2"/>
  <c r="AG104" i="2"/>
  <c r="AG342" i="2"/>
  <c r="AG712" i="2"/>
  <c r="AG341" i="2"/>
  <c r="AG404" i="2"/>
  <c r="AG36" i="2"/>
  <c r="AG721" i="2"/>
  <c r="AG487" i="2"/>
  <c r="AG724" i="2"/>
  <c r="AG189" i="2"/>
  <c r="AG543" i="2"/>
  <c r="AG688" i="2"/>
  <c r="AG98" i="2"/>
  <c r="AG91" i="2"/>
  <c r="AG140" i="2"/>
  <c r="AG349" i="2"/>
  <c r="AG320" i="2"/>
  <c r="AG532" i="2"/>
  <c r="AG403" i="2"/>
  <c r="AG666" i="2"/>
  <c r="AG622" i="2"/>
  <c r="AG435" i="2"/>
  <c r="AG634" i="2"/>
  <c r="AG116" i="2"/>
  <c r="AG561" i="2"/>
  <c r="AG429" i="2"/>
  <c r="AG312" i="2"/>
  <c r="AG502" i="2"/>
  <c r="AG469" i="2"/>
  <c r="AG185" i="2"/>
  <c r="AG286" i="2"/>
  <c r="AG678" i="2"/>
  <c r="AG334" i="2"/>
  <c r="AG577" i="2"/>
  <c r="AG55" i="2"/>
  <c r="AG701" i="2"/>
  <c r="AG665" i="2"/>
  <c r="AG574" i="2"/>
  <c r="AG690" i="2"/>
  <c r="AG705" i="2"/>
  <c r="AG165" i="2"/>
  <c r="AG482" i="2"/>
  <c r="AG663" i="2"/>
  <c r="AG576" i="2"/>
  <c r="AG495" i="2"/>
  <c r="AG735" i="2"/>
  <c r="AG581" i="2"/>
  <c r="AG153" i="2"/>
  <c r="AG100" i="2"/>
  <c r="AG76" i="2"/>
  <c r="AG584" i="2"/>
  <c r="AG459" i="2"/>
  <c r="AG651" i="2"/>
  <c r="AG507" i="2"/>
  <c r="AG237" i="2"/>
  <c r="AG194" i="2"/>
  <c r="AG413" i="2"/>
  <c r="AG660" i="2"/>
  <c r="AG385" i="2"/>
  <c r="AG538" i="2"/>
  <c r="AG129" i="2"/>
  <c r="AG348" i="2"/>
  <c r="AG692" i="2"/>
  <c r="AG376" i="2"/>
  <c r="AG301" i="2"/>
  <c r="AG380" i="2"/>
  <c r="AG711" i="2"/>
  <c r="AG726" i="2"/>
  <c r="AG223" i="2"/>
  <c r="AG551" i="2"/>
  <c r="AG111" i="2"/>
  <c r="AG484" i="2"/>
  <c r="AG602" i="2"/>
  <c r="AG239" i="2"/>
  <c r="AG363" i="2"/>
  <c r="AG398" i="2"/>
  <c r="AG326" i="2"/>
  <c r="AG345" i="2"/>
  <c r="AG412" i="2"/>
  <c r="AG691" i="2"/>
  <c r="AG478" i="2"/>
  <c r="AG462" i="2"/>
  <c r="AG580" i="2"/>
  <c r="AG623" i="2"/>
  <c r="AG637" i="2"/>
  <c r="AG121" i="2"/>
  <c r="AG617" i="2"/>
  <c r="AG630" i="2"/>
  <c r="AG143" i="2"/>
  <c r="AG556" i="2"/>
  <c r="AG417" i="2"/>
  <c r="AG377" i="2"/>
  <c r="AG537" i="2"/>
  <c r="AG601" i="2"/>
  <c r="AG212" i="2"/>
  <c r="AG316" i="2"/>
  <c r="AG371" i="2"/>
  <c r="AG327" i="2"/>
  <c r="AG481" i="2"/>
  <c r="AG280" i="2"/>
  <c r="AG614" i="2"/>
  <c r="AG281" i="2"/>
  <c r="AG483" i="2"/>
  <c r="AG707" i="2"/>
  <c r="AG668" i="2"/>
  <c r="AG562" i="2"/>
  <c r="AG699" i="2"/>
  <c r="AG266" i="2"/>
  <c r="AG585" i="2"/>
  <c r="AG590" i="2"/>
  <c r="AG646" i="2"/>
  <c r="AG256" i="2"/>
  <c r="AG373" i="2"/>
  <c r="AG410" i="2"/>
  <c r="AG695" i="2"/>
  <c r="AG671" i="2"/>
  <c r="AG694" i="2"/>
  <c r="AG504" i="2"/>
  <c r="AG591" i="2"/>
  <c r="AG655" i="2"/>
  <c r="AG681" i="2"/>
  <c r="AG713" i="2"/>
  <c r="AG539" i="2"/>
  <c r="AG733" i="2"/>
  <c r="AG571" i="2"/>
  <c r="AG661" i="2"/>
  <c r="AG527" i="2"/>
  <c r="AG615" i="2"/>
  <c r="AG673" i="2"/>
  <c r="AG677" i="2"/>
  <c r="AG720" i="2"/>
  <c r="AG636" i="2"/>
  <c r="AG570" i="2"/>
  <c r="AG524" i="2"/>
  <c r="AG696" i="2"/>
  <c r="AG704" i="2"/>
  <c r="AG709" i="2"/>
  <c r="AG629" i="2"/>
  <c r="AG672" i="2"/>
  <c r="AG703" i="2"/>
  <c r="AG624" i="2"/>
  <c r="AG722" i="2"/>
  <c r="AG689" i="2"/>
  <c r="AG685" i="2"/>
  <c r="AG716" i="2"/>
  <c r="AG693" i="2"/>
  <c r="AG732" i="2"/>
  <c r="AG639" i="2"/>
  <c r="AG731" i="2"/>
  <c r="AF511" i="2"/>
  <c r="AF578" i="2"/>
  <c r="AF619" i="2"/>
  <c r="AF136" i="2"/>
  <c r="AF401" i="2"/>
  <c r="AF579" i="2"/>
  <c r="AF246" i="2"/>
  <c r="AF369" i="2"/>
  <c r="AF582" i="2"/>
  <c r="AF393" i="2"/>
  <c r="AF335" i="2"/>
  <c r="AF500" i="2"/>
  <c r="AF248" i="2"/>
  <c r="AF662" i="2"/>
  <c r="AF96" i="2"/>
  <c r="AF159" i="2"/>
  <c r="AF367" i="2"/>
  <c r="AF197" i="2"/>
  <c r="AF686" i="2"/>
  <c r="AF501" i="2"/>
  <c r="AF489" i="2"/>
  <c r="AF375" i="2"/>
  <c r="AF202" i="2"/>
  <c r="AF60" i="2"/>
  <c r="AF155" i="2"/>
  <c r="AF365" i="2"/>
  <c r="AF128" i="2"/>
  <c r="AF16" i="2"/>
  <c r="AF505" i="2"/>
  <c r="AF642" i="2"/>
  <c r="AF299" i="2"/>
  <c r="AF49" i="2"/>
  <c r="AF118" i="2"/>
  <c r="AF110" i="2"/>
  <c r="AF611" i="2"/>
  <c r="AF650" i="2"/>
  <c r="AF596" i="2"/>
  <c r="AF274" i="2"/>
  <c r="AF70" i="2"/>
  <c r="AF89" i="2"/>
  <c r="AF72" i="2"/>
  <c r="AF26" i="2"/>
  <c r="AF598" i="2"/>
  <c r="AF496" i="2"/>
  <c r="AF284" i="2"/>
  <c r="AF123" i="2"/>
  <c r="AF6" i="2"/>
  <c r="AF555" i="2"/>
  <c r="AF260" i="2"/>
  <c r="AF378" i="2"/>
  <c r="AF126" i="2"/>
  <c r="AF148" i="2"/>
  <c r="AF226" i="2"/>
  <c r="AF625" i="2"/>
  <c r="AF66" i="2"/>
  <c r="AF386" i="2"/>
  <c r="AF461" i="2"/>
  <c r="AF519" i="2"/>
  <c r="AF68" i="2"/>
  <c r="AF209" i="2"/>
  <c r="AF366" i="2"/>
  <c r="AF261" i="2"/>
  <c r="AF141" i="2"/>
  <c r="AF550" i="2"/>
  <c r="AF391" i="2"/>
  <c r="AF173" i="2"/>
  <c r="AF472" i="2"/>
  <c r="AF455" i="2"/>
  <c r="AF450" i="2"/>
  <c r="AF307" i="2"/>
  <c r="AF282" i="2"/>
  <c r="AF407" i="2"/>
  <c r="AF97" i="2"/>
  <c r="AF465" i="2"/>
  <c r="AF79" i="2"/>
  <c r="AF190" i="2"/>
  <c r="AF433" i="2"/>
  <c r="AF83" i="2"/>
  <c r="AF313" i="2"/>
  <c r="AF247" i="2"/>
  <c r="AF3" i="2"/>
  <c r="AF463" i="2"/>
  <c r="AF285" i="2"/>
  <c r="AF565" i="2"/>
  <c r="AF328" i="2"/>
  <c r="AF81" i="2"/>
  <c r="AF214" i="2"/>
  <c r="AF643" i="2"/>
  <c r="AF244" i="2"/>
  <c r="AF240" i="2"/>
  <c r="AF45" i="2"/>
  <c r="AF287" i="2"/>
  <c r="AF416" i="2"/>
  <c r="AF230" i="2"/>
  <c r="AF359" i="2"/>
  <c r="AF51" i="2"/>
  <c r="AF382" i="2"/>
  <c r="AF238" i="2"/>
  <c r="AF192" i="2"/>
  <c r="AF138" i="2"/>
  <c r="AF42" i="2"/>
  <c r="AF632" i="2"/>
  <c r="AF5" i="2"/>
  <c r="AF430" i="2"/>
  <c r="AF372" i="2"/>
  <c r="AF394" i="2"/>
  <c r="AF268" i="2"/>
  <c r="AF119" i="2"/>
  <c r="AF564" i="2"/>
  <c r="AF15" i="2"/>
  <c r="AF24" i="2"/>
  <c r="AF277" i="2"/>
  <c r="AF22" i="2"/>
  <c r="AF168" i="2"/>
  <c r="AF318" i="2"/>
  <c r="AF201" i="2"/>
  <c r="AF466" i="2"/>
  <c r="AF149" i="2"/>
  <c r="AF368" i="2"/>
  <c r="AF86" i="2"/>
  <c r="AF29" i="2"/>
  <c r="AF278" i="2"/>
  <c r="AF204" i="2"/>
  <c r="AF186" i="2"/>
  <c r="AF606" i="2"/>
  <c r="AF203" i="2"/>
  <c r="AF229" i="2"/>
  <c r="AF302" i="2"/>
  <c r="AF434" i="2"/>
  <c r="AF317" i="2"/>
  <c r="AF528" i="2"/>
  <c r="AF388" i="2"/>
  <c r="AF213" i="2"/>
  <c r="AF262" i="2"/>
  <c r="AF221" i="2"/>
  <c r="AF308" i="2"/>
  <c r="AF208" i="2"/>
  <c r="AF700" i="2"/>
  <c r="AF46" i="2"/>
  <c r="AF124" i="2"/>
  <c r="AF346" i="2"/>
  <c r="AF35" i="2"/>
  <c r="AF234" i="2"/>
  <c r="AF443" i="2"/>
  <c r="AF479" i="2"/>
  <c r="AF698" i="2"/>
  <c r="AF2" i="2"/>
  <c r="AF293" i="2"/>
  <c r="AF171" i="2"/>
  <c r="AF309" i="2"/>
  <c r="AF451" i="2"/>
  <c r="AF347" i="2"/>
  <c r="AF251" i="2"/>
  <c r="AF122" i="2"/>
  <c r="AF77" i="2"/>
  <c r="AF438" i="2"/>
  <c r="AF559" i="2"/>
  <c r="AF25" i="2"/>
  <c r="AF499" i="2"/>
  <c r="AF513" i="2"/>
  <c r="AF515" i="2"/>
  <c r="AF10" i="2"/>
  <c r="AF135" i="2"/>
  <c r="AF175" i="2"/>
  <c r="AF467" i="2"/>
  <c r="AF169" i="2"/>
  <c r="AF620" i="2"/>
  <c r="AF516" i="2"/>
  <c r="AF635" i="2"/>
  <c r="AF425" i="2"/>
  <c r="AF252" i="2"/>
  <c r="AF526" i="2"/>
  <c r="AF485" i="2"/>
  <c r="AF604" i="2"/>
  <c r="AF84" i="2"/>
  <c r="AF311" i="2"/>
  <c r="AF589" i="2"/>
  <c r="AF560" i="2"/>
  <c r="AF31" i="2"/>
  <c r="AF12" i="2"/>
  <c r="AF218" i="2"/>
  <c r="AF177" i="2"/>
  <c r="AF193" i="2"/>
  <c r="AF667" i="2"/>
  <c r="AF399" i="2"/>
  <c r="AF227" i="2"/>
  <c r="AF258" i="2"/>
  <c r="AF553" i="2"/>
  <c r="AF627" i="2"/>
  <c r="AF361" i="2"/>
  <c r="AF540" i="2"/>
  <c r="AF242" i="2"/>
  <c r="AF324" i="2"/>
  <c r="AF350" i="2"/>
  <c r="AF621" i="2"/>
  <c r="AF423" i="2"/>
  <c r="AF73" i="2"/>
  <c r="AF415" i="2"/>
  <c r="AF170" i="2"/>
  <c r="AF442" i="2"/>
  <c r="AF480" i="2"/>
  <c r="AF305" i="2"/>
  <c r="AF99" i="2"/>
  <c r="AF647" i="2"/>
  <c r="AF593" i="2"/>
  <c r="AF563" i="2"/>
  <c r="AF542" i="2"/>
  <c r="AF552" i="2"/>
  <c r="AF228" i="2"/>
  <c r="AF271" i="2"/>
  <c r="AF330" i="2"/>
  <c r="AF525" i="2"/>
  <c r="AF59" i="2"/>
  <c r="AF448" i="2"/>
  <c r="AF54" i="2"/>
  <c r="AF269" i="2"/>
  <c r="AF156" i="2"/>
  <c r="AF207" i="2"/>
  <c r="AF93" i="2"/>
  <c r="AF508" i="2"/>
  <c r="AF264" i="2"/>
  <c r="AF233" i="2"/>
  <c r="AF545" i="2"/>
  <c r="AF224" i="2"/>
  <c r="AF529" i="2"/>
  <c r="AF360" i="2"/>
  <c r="AF684" i="2"/>
  <c r="AF47" i="2"/>
  <c r="AF437" i="2"/>
  <c r="AF40" i="2"/>
  <c r="AF723" i="2"/>
  <c r="AF249" i="2"/>
  <c r="AF259" i="2"/>
  <c r="AF714" i="2"/>
  <c r="AF486" i="2"/>
  <c r="AF531" i="2"/>
  <c r="AF182" i="2"/>
  <c r="AF594" i="2"/>
  <c r="AF640" i="2"/>
  <c r="AF253" i="2"/>
  <c r="AF270" i="2"/>
  <c r="AF518" i="2"/>
  <c r="AF488" i="2"/>
  <c r="AF534" i="2"/>
  <c r="AF205" i="2"/>
  <c r="AF154" i="2"/>
  <c r="AF166" i="2"/>
  <c r="AF381" i="2"/>
  <c r="AF706" i="2"/>
  <c r="AF449" i="2"/>
  <c r="AF295" i="2"/>
  <c r="AF351" i="2"/>
  <c r="AF13" i="2"/>
  <c r="AF426" i="2"/>
  <c r="AF383" i="2"/>
  <c r="AF297" i="2"/>
  <c r="AF65" i="2"/>
  <c r="AF387" i="2"/>
  <c r="AF187" i="2"/>
  <c r="AF331" i="2"/>
  <c r="AF196" i="2"/>
  <c r="AF568" i="2"/>
  <c r="AF464" i="2"/>
  <c r="AF631" i="2"/>
  <c r="AF572" i="2"/>
  <c r="AF396" i="2"/>
  <c r="AF452" i="2"/>
  <c r="AF178" i="2"/>
  <c r="AF78" i="2"/>
  <c r="AF112" i="2"/>
  <c r="AF340" i="2"/>
  <c r="AF490" i="2"/>
  <c r="AF134" i="2"/>
  <c r="AF4" i="2"/>
  <c r="AF69" i="2"/>
  <c r="AF132" i="2"/>
  <c r="AF477" i="2"/>
  <c r="AF440" i="2"/>
  <c r="AF476" i="2"/>
  <c r="AF344" i="2"/>
  <c r="AF255" i="2"/>
  <c r="AF21" i="2"/>
  <c r="AF628" i="2"/>
  <c r="AF179" i="2"/>
  <c r="AF727" i="2"/>
  <c r="AF71" i="2"/>
  <c r="AF310" i="2"/>
  <c r="AF267" i="2"/>
  <c r="AF609" i="2"/>
  <c r="AF557" i="2"/>
  <c r="AF152" i="2"/>
  <c r="AF492" i="2"/>
  <c r="AF43" i="2"/>
  <c r="AF174" i="2"/>
  <c r="AF566" i="2"/>
  <c r="AF50" i="2"/>
  <c r="AF343" i="2"/>
  <c r="AF626" i="2"/>
  <c r="AF272" i="2"/>
  <c r="AF523" i="2"/>
  <c r="AF161" i="2"/>
  <c r="AF160" i="2"/>
  <c r="AF294" i="2"/>
  <c r="AF638" i="2"/>
  <c r="AF172" i="2"/>
  <c r="AF405" i="2"/>
  <c r="AF48" i="2"/>
  <c r="AF63" i="2"/>
  <c r="AF616" i="2"/>
  <c r="AF333" i="2"/>
  <c r="AF44" i="2"/>
  <c r="AF533" i="2"/>
  <c r="AF354" i="2"/>
  <c r="AF648" i="2"/>
  <c r="AF198" i="2"/>
  <c r="AF103" i="2"/>
  <c r="AF180" i="2"/>
  <c r="AF61" i="2"/>
  <c r="AF183" i="2"/>
  <c r="AF265" i="2"/>
  <c r="AF85" i="2"/>
  <c r="AF276" i="2"/>
  <c r="AF362" i="2"/>
  <c r="AF520" i="2"/>
  <c r="AF728" i="2"/>
  <c r="AF38" i="2"/>
  <c r="AF641" i="2"/>
  <c r="AF199" i="2"/>
  <c r="AF88" i="2"/>
  <c r="AF8" i="2"/>
  <c r="AF406" i="2"/>
  <c r="AF289" i="2"/>
  <c r="AF605" i="2"/>
  <c r="AF447" i="2"/>
  <c r="AF587" i="2"/>
  <c r="AF494" i="2"/>
  <c r="AF674" i="2"/>
  <c r="AF105" i="2"/>
  <c r="AF225" i="2"/>
  <c r="AF28" i="2"/>
  <c r="AF470" i="2"/>
  <c r="AF232" i="2"/>
  <c r="AF338" i="2"/>
  <c r="AF279" i="2"/>
  <c r="AF217" i="2"/>
  <c r="AF147" i="2"/>
  <c r="AF353" i="2"/>
  <c r="AF547" i="2"/>
  <c r="AF583" i="2"/>
  <c r="AF658" i="2"/>
  <c r="AF18" i="2"/>
  <c r="AF158" i="2"/>
  <c r="AF300" i="2"/>
  <c r="AF541" i="2"/>
  <c r="AF418" i="2"/>
  <c r="AF554" i="2"/>
  <c r="AF319" i="2"/>
  <c r="AF304" i="2"/>
  <c r="AF546" i="2"/>
  <c r="AF109" i="2"/>
  <c r="AF392" i="2"/>
  <c r="AF188" i="2"/>
  <c r="AF236" i="2"/>
  <c r="AF107" i="2"/>
  <c r="AF32" i="2"/>
  <c r="AF575" i="2"/>
  <c r="AF424" i="2"/>
  <c r="AF586" i="2"/>
  <c r="AF680" i="2"/>
  <c r="AF184" i="2"/>
  <c r="AF414" i="2"/>
  <c r="AF444" i="2"/>
  <c r="AF664" i="2"/>
  <c r="AF108" i="2"/>
  <c r="AF30" i="2"/>
  <c r="AF144" i="2"/>
  <c r="AF683" i="2"/>
  <c r="AF283" i="2"/>
  <c r="AF231" i="2"/>
  <c r="AF573" i="2"/>
  <c r="AF95" i="2"/>
  <c r="AF151" i="2"/>
  <c r="AF130" i="2"/>
  <c r="AF163" i="2"/>
  <c r="AF114" i="2"/>
  <c r="AF607" i="2"/>
  <c r="AF210" i="2"/>
  <c r="AF439" i="2"/>
  <c r="AF431" i="2"/>
  <c r="AF374" i="2"/>
  <c r="AF296" i="2"/>
  <c r="AF131" i="2"/>
  <c r="AF356" i="2"/>
  <c r="AF87" i="2"/>
  <c r="AF332" i="2"/>
  <c r="AF427" i="2"/>
  <c r="AF358" i="2"/>
  <c r="AF254" i="2"/>
  <c r="AF19" i="2"/>
  <c r="AF150" i="2"/>
  <c r="AF659" i="2"/>
  <c r="AF9" i="2"/>
  <c r="AF471" i="2"/>
  <c r="AF290" i="2"/>
  <c r="AF200" i="2"/>
  <c r="AF133" i="2"/>
  <c r="AF292" i="2"/>
  <c r="AF67" i="2"/>
  <c r="AF11" i="2"/>
  <c r="AF195" i="2"/>
  <c r="AF379" i="2"/>
  <c r="AF649" i="2"/>
  <c r="AF603" i="2"/>
  <c r="AF725" i="2"/>
  <c r="AF222" i="2"/>
  <c r="AF216" i="2"/>
  <c r="AF181" i="2"/>
  <c r="AF53" i="2"/>
  <c r="AF162" i="2"/>
  <c r="AF548" i="2"/>
  <c r="AF27" i="2"/>
  <c r="AF521" i="2"/>
  <c r="AF522" i="2"/>
  <c r="AF314" i="2"/>
  <c r="AF235" i="2"/>
  <c r="AF608" i="2"/>
  <c r="AF411" i="2"/>
  <c r="AF670" i="2"/>
  <c r="AF120" i="2"/>
  <c r="AF395" i="2"/>
  <c r="AF653" i="2"/>
  <c r="AF493" i="2"/>
  <c r="AF219" i="2"/>
  <c r="AF137" i="2"/>
  <c r="AF445" i="2"/>
  <c r="AF74" i="2"/>
  <c r="AF275" i="2"/>
  <c r="AF456" i="2"/>
  <c r="AF23" i="2"/>
  <c r="AF20" i="2"/>
  <c r="AF142" i="2"/>
  <c r="AF298" i="2"/>
  <c r="AF715" i="2"/>
  <c r="AF352" i="2"/>
  <c r="AF730" i="2"/>
  <c r="AF644" i="2"/>
  <c r="AF549" i="2"/>
  <c r="AF145" i="2"/>
  <c r="AF497" i="2"/>
  <c r="AF595" i="2"/>
  <c r="AF306" i="2"/>
  <c r="AF14" i="2"/>
  <c r="AF215" i="2"/>
  <c r="AF420" i="2"/>
  <c r="AF291" i="2"/>
  <c r="AF7" i="2"/>
  <c r="AF718" i="2"/>
  <c r="AF422" i="2"/>
  <c r="AF729" i="2"/>
  <c r="AF419" i="2"/>
  <c r="AF211" i="2"/>
  <c r="AF567" i="2"/>
  <c r="AF453" i="2"/>
  <c r="AF530" i="2"/>
  <c r="AF157" i="2"/>
  <c r="AF80" i="2"/>
  <c r="AF75" i="2"/>
  <c r="AF329" i="2"/>
  <c r="AF102" i="2"/>
  <c r="AF273" i="2"/>
  <c r="AF600" i="2"/>
  <c r="AF610" i="2"/>
  <c r="AF514" i="2"/>
  <c r="AF303" i="2"/>
  <c r="AF384" i="2"/>
  <c r="AF90" i="2"/>
  <c r="AF599" i="2"/>
  <c r="AF370" i="2"/>
  <c r="AF675" i="2"/>
  <c r="AF454" i="2"/>
  <c r="AF139" i="2"/>
  <c r="AF457" i="2"/>
  <c r="AF535" i="2"/>
  <c r="AF588" i="2"/>
  <c r="AF697" i="2"/>
  <c r="AF325" i="2"/>
  <c r="AF592" i="2"/>
  <c r="AF687" i="2"/>
  <c r="AF321" i="2"/>
  <c r="AF491" i="2"/>
  <c r="AF676" i="2"/>
  <c r="AF408" i="2"/>
  <c r="AF243" i="2"/>
  <c r="AF364" i="2"/>
  <c r="AF56" i="2"/>
  <c r="AF474" i="2"/>
  <c r="AF390" i="2"/>
  <c r="AF597" i="2"/>
  <c r="AF127" i="2"/>
  <c r="AF475" i="2"/>
  <c r="AF64" i="2"/>
  <c r="AF536" i="2"/>
  <c r="AF397" i="2"/>
  <c r="AF400" i="2"/>
  <c r="AF336" i="2"/>
  <c r="AF512" i="2"/>
  <c r="AF164" i="2"/>
  <c r="AF176" i="2"/>
  <c r="AF734" i="2"/>
  <c r="AF506" i="2"/>
  <c r="AF446" i="2"/>
  <c r="AF669" i="2"/>
  <c r="AF710" i="2"/>
  <c r="AF101" i="2"/>
  <c r="AF441" i="2"/>
  <c r="AF569" i="2"/>
  <c r="AF509" i="2"/>
  <c r="AF17" i="2"/>
  <c r="AF645" i="2"/>
  <c r="AF503" i="2"/>
  <c r="AF679" i="2"/>
  <c r="AF460" i="2"/>
  <c r="AF113" i="2"/>
  <c r="AF402" i="2"/>
  <c r="AF288" i="2"/>
  <c r="AF167" i="2"/>
  <c r="AF458" i="2"/>
  <c r="AF92" i="2"/>
  <c r="AF355" i="2"/>
  <c r="AF421" i="2"/>
  <c r="AF322" i="2"/>
  <c r="AF436" i="2"/>
  <c r="AF708" i="2"/>
  <c r="AF323" i="2"/>
  <c r="AF558" i="2"/>
  <c r="AF656" i="2"/>
  <c r="AF62" i="2"/>
  <c r="AF498" i="2"/>
  <c r="AF618" i="2"/>
  <c r="AF82" i="2"/>
  <c r="AF263" i="2"/>
  <c r="AF510" i="2"/>
  <c r="AF544" i="2"/>
  <c r="AF33" i="2"/>
  <c r="AF57" i="2"/>
  <c r="AF257" i="2"/>
  <c r="AF37" i="2"/>
  <c r="AF125" i="2"/>
  <c r="AF339" i="2"/>
  <c r="AF206" i="2"/>
  <c r="AF41" i="2"/>
  <c r="AF652" i="2"/>
  <c r="AF432" i="2"/>
  <c r="AF654" i="2"/>
  <c r="AF337" i="2"/>
  <c r="AF241" i="2"/>
  <c r="AF52" i="2"/>
  <c r="AF117" i="2"/>
  <c r="AF39" i="2"/>
  <c r="AF146" i="2"/>
  <c r="AF106" i="2"/>
  <c r="AF517" i="2"/>
  <c r="AF250" i="2"/>
  <c r="AF315" i="2"/>
  <c r="AF657" i="2"/>
  <c r="AF719" i="2"/>
  <c r="AF633" i="2"/>
  <c r="AF473" i="2"/>
  <c r="AF682" i="2"/>
  <c r="AF428" i="2"/>
  <c r="AF58" i="2"/>
  <c r="AF357" i="2"/>
  <c r="AF94" i="2"/>
  <c r="AF409" i="2"/>
  <c r="AF115" i="2"/>
  <c r="AF717" i="2"/>
  <c r="AF389" i="2"/>
  <c r="AF702" i="2"/>
  <c r="AF613" i="2"/>
  <c r="AF612" i="2"/>
  <c r="AF220" i="2"/>
  <c r="AF34" i="2"/>
  <c r="AF245" i="2"/>
  <c r="AF468" i="2"/>
  <c r="AF191" i="2"/>
  <c r="AF104" i="2"/>
  <c r="AF342" i="2"/>
  <c r="AF712" i="2"/>
  <c r="AF341" i="2"/>
  <c r="AF404" i="2"/>
  <c r="AF36" i="2"/>
  <c r="AF721" i="2"/>
  <c r="AF487" i="2"/>
  <c r="AF724" i="2"/>
  <c r="AF189" i="2"/>
  <c r="AF543" i="2"/>
  <c r="AF688" i="2"/>
  <c r="AF98" i="2"/>
  <c r="AF91" i="2"/>
  <c r="AF140" i="2"/>
  <c r="AF349" i="2"/>
  <c r="AF320" i="2"/>
  <c r="AF532" i="2"/>
  <c r="AF403" i="2"/>
  <c r="AF666" i="2"/>
  <c r="AF622" i="2"/>
  <c r="AF435" i="2"/>
  <c r="AF634" i="2"/>
  <c r="AF116" i="2"/>
  <c r="AF561" i="2"/>
  <c r="AF429" i="2"/>
  <c r="AF312" i="2"/>
  <c r="AF502" i="2"/>
  <c r="AF469" i="2"/>
  <c r="AF185" i="2"/>
  <c r="AF286" i="2"/>
  <c r="AF678" i="2"/>
  <c r="AF334" i="2"/>
  <c r="AF577" i="2"/>
  <c r="AF55" i="2"/>
  <c r="AF701" i="2"/>
  <c r="AF665" i="2"/>
  <c r="AF574" i="2"/>
  <c r="AF690" i="2"/>
  <c r="AF705" i="2"/>
  <c r="AF165" i="2"/>
  <c r="AF482" i="2"/>
  <c r="AF663" i="2"/>
  <c r="AF576" i="2"/>
  <c r="AF495" i="2"/>
  <c r="AF735" i="2"/>
  <c r="AF581" i="2"/>
  <c r="AF153" i="2"/>
  <c r="AF100" i="2"/>
  <c r="AF76" i="2"/>
  <c r="AF584" i="2"/>
  <c r="AF459" i="2"/>
  <c r="AF651" i="2"/>
  <c r="AF507" i="2"/>
  <c r="AF237" i="2"/>
  <c r="AF194" i="2"/>
  <c r="AF413" i="2"/>
  <c r="AF660" i="2"/>
  <c r="AF385" i="2"/>
  <c r="AF538" i="2"/>
  <c r="AF129" i="2"/>
  <c r="AF348" i="2"/>
  <c r="AF692" i="2"/>
  <c r="AF376" i="2"/>
  <c r="AF301" i="2"/>
  <c r="AF380" i="2"/>
  <c r="AF711" i="2"/>
  <c r="AF726" i="2"/>
  <c r="AF223" i="2"/>
  <c r="AF551" i="2"/>
  <c r="AF111" i="2"/>
  <c r="AF484" i="2"/>
  <c r="AF602" i="2"/>
  <c r="AF239" i="2"/>
  <c r="AF363" i="2"/>
  <c r="AF398" i="2"/>
  <c r="AF326" i="2"/>
  <c r="AF345" i="2"/>
  <c r="AF412" i="2"/>
  <c r="AF691" i="2"/>
  <c r="AF478" i="2"/>
  <c r="AF462" i="2"/>
  <c r="AF580" i="2"/>
  <c r="AF623" i="2"/>
  <c r="AF637" i="2"/>
  <c r="AF121" i="2"/>
  <c r="AF617" i="2"/>
  <c r="AF630" i="2"/>
  <c r="AF143" i="2"/>
  <c r="AF556" i="2"/>
  <c r="AF417" i="2"/>
  <c r="AF377" i="2"/>
  <c r="AF537" i="2"/>
  <c r="AF601" i="2"/>
  <c r="AF212" i="2"/>
  <c r="AF316" i="2"/>
  <c r="AF371" i="2"/>
  <c r="AF327" i="2"/>
  <c r="AF481" i="2"/>
  <c r="AF280" i="2"/>
  <c r="AF614" i="2"/>
  <c r="AF281" i="2"/>
  <c r="AF483" i="2"/>
  <c r="AF707" i="2"/>
  <c r="AF668" i="2"/>
  <c r="AF562" i="2"/>
  <c r="AF699" i="2"/>
  <c r="AF266" i="2"/>
  <c r="AF585" i="2"/>
  <c r="AF590" i="2"/>
  <c r="AF646" i="2"/>
  <c r="AF256" i="2"/>
  <c r="AF373" i="2"/>
  <c r="AF410" i="2"/>
  <c r="AF695" i="2"/>
  <c r="AF671" i="2"/>
  <c r="AF694" i="2"/>
  <c r="AF504" i="2"/>
  <c r="AF591" i="2"/>
  <c r="AF655" i="2"/>
  <c r="AF681" i="2"/>
  <c r="AF713" i="2"/>
  <c r="AF539" i="2"/>
  <c r="AF733" i="2"/>
  <c r="AF571" i="2"/>
  <c r="AF661" i="2"/>
  <c r="AF527" i="2"/>
  <c r="AF615" i="2"/>
  <c r="AF673" i="2"/>
  <c r="AF677" i="2"/>
  <c r="AF720" i="2"/>
  <c r="AF636" i="2"/>
  <c r="AF570" i="2"/>
  <c r="AF524" i="2"/>
  <c r="AF696" i="2"/>
  <c r="AF704" i="2"/>
  <c r="AF709" i="2"/>
  <c r="AF629" i="2"/>
  <c r="AF672" i="2"/>
  <c r="AF703" i="2"/>
  <c r="AF624" i="2"/>
  <c r="AF722" i="2"/>
  <c r="AF689" i="2"/>
  <c r="AF685" i="2"/>
  <c r="AF716" i="2"/>
  <c r="AF693" i="2"/>
  <c r="AF732" i="2"/>
  <c r="AF639" i="2"/>
  <c r="AF731" i="2"/>
  <c r="AE511" i="2"/>
  <c r="AE578" i="2"/>
  <c r="AE619" i="2"/>
  <c r="AE136" i="2"/>
  <c r="AE401" i="2"/>
  <c r="AE579" i="2"/>
  <c r="AE246" i="2"/>
  <c r="AE369" i="2"/>
  <c r="AE582" i="2"/>
  <c r="AE393" i="2"/>
  <c r="AE335" i="2"/>
  <c r="AE500" i="2"/>
  <c r="AE248" i="2"/>
  <c r="AE662" i="2"/>
  <c r="AE96" i="2"/>
  <c r="AE159" i="2"/>
  <c r="AE367" i="2"/>
  <c r="AE197" i="2"/>
  <c r="AE686" i="2"/>
  <c r="AE501" i="2"/>
  <c r="AE489" i="2"/>
  <c r="AE375" i="2"/>
  <c r="AE202" i="2"/>
  <c r="AE60" i="2"/>
  <c r="AE155" i="2"/>
  <c r="AE365" i="2"/>
  <c r="AE128" i="2"/>
  <c r="AE16" i="2"/>
  <c r="AE505" i="2"/>
  <c r="AE642" i="2"/>
  <c r="AE299" i="2"/>
  <c r="AE49" i="2"/>
  <c r="AE118" i="2"/>
  <c r="AE110" i="2"/>
  <c r="AE611" i="2"/>
  <c r="AE650" i="2"/>
  <c r="AE596" i="2"/>
  <c r="AE274" i="2"/>
  <c r="AE70" i="2"/>
  <c r="AE89" i="2"/>
  <c r="AE72" i="2"/>
  <c r="AE26" i="2"/>
  <c r="AE598" i="2"/>
  <c r="AE496" i="2"/>
  <c r="AE284" i="2"/>
  <c r="AE123" i="2"/>
  <c r="AE6" i="2"/>
  <c r="AE555" i="2"/>
  <c r="AE260" i="2"/>
  <c r="AE378" i="2"/>
  <c r="AE126" i="2"/>
  <c r="AE148" i="2"/>
  <c r="AE226" i="2"/>
  <c r="AE625" i="2"/>
  <c r="AE66" i="2"/>
  <c r="AE386" i="2"/>
  <c r="AE461" i="2"/>
  <c r="AE519" i="2"/>
  <c r="AE68" i="2"/>
  <c r="AE209" i="2"/>
  <c r="AE366" i="2"/>
  <c r="AE261" i="2"/>
  <c r="AE141" i="2"/>
  <c r="AE550" i="2"/>
  <c r="AE391" i="2"/>
  <c r="AE173" i="2"/>
  <c r="AE472" i="2"/>
  <c r="AE455" i="2"/>
  <c r="AE450" i="2"/>
  <c r="AE307" i="2"/>
  <c r="AE282" i="2"/>
  <c r="AE407" i="2"/>
  <c r="AE97" i="2"/>
  <c r="AE465" i="2"/>
  <c r="AE79" i="2"/>
  <c r="AE190" i="2"/>
  <c r="AE433" i="2"/>
  <c r="AE83" i="2"/>
  <c r="AE313" i="2"/>
  <c r="AE247" i="2"/>
  <c r="AE3" i="2"/>
  <c r="AE463" i="2"/>
  <c r="AE285" i="2"/>
  <c r="AE565" i="2"/>
  <c r="AE328" i="2"/>
  <c r="AE81" i="2"/>
  <c r="AE214" i="2"/>
  <c r="AE643" i="2"/>
  <c r="AE244" i="2"/>
  <c r="AE240" i="2"/>
  <c r="AE45" i="2"/>
  <c r="AE287" i="2"/>
  <c r="AE416" i="2"/>
  <c r="AE230" i="2"/>
  <c r="AE359" i="2"/>
  <c r="AE51" i="2"/>
  <c r="AE382" i="2"/>
  <c r="AE238" i="2"/>
  <c r="AE192" i="2"/>
  <c r="AE138" i="2"/>
  <c r="AE42" i="2"/>
  <c r="AE632" i="2"/>
  <c r="AE5" i="2"/>
  <c r="AE430" i="2"/>
  <c r="AE372" i="2"/>
  <c r="AE394" i="2"/>
  <c r="AE268" i="2"/>
  <c r="AE119" i="2"/>
  <c r="AE564" i="2"/>
  <c r="AE15" i="2"/>
  <c r="AE24" i="2"/>
  <c r="AE277" i="2"/>
  <c r="AE22" i="2"/>
  <c r="AE168" i="2"/>
  <c r="AE318" i="2"/>
  <c r="AE201" i="2"/>
  <c r="AE466" i="2"/>
  <c r="AE149" i="2"/>
  <c r="AE368" i="2"/>
  <c r="AE86" i="2"/>
  <c r="AE29" i="2"/>
  <c r="AE278" i="2"/>
  <c r="AE204" i="2"/>
  <c r="AE186" i="2"/>
  <c r="AE606" i="2"/>
  <c r="AE203" i="2"/>
  <c r="AE229" i="2"/>
  <c r="AE302" i="2"/>
  <c r="AE434" i="2"/>
  <c r="AE317" i="2"/>
  <c r="AE528" i="2"/>
  <c r="AE388" i="2"/>
  <c r="AE213" i="2"/>
  <c r="AE262" i="2"/>
  <c r="AE221" i="2"/>
  <c r="AE308" i="2"/>
  <c r="AE208" i="2"/>
  <c r="AE700" i="2"/>
  <c r="AE46" i="2"/>
  <c r="AE124" i="2"/>
  <c r="AE346" i="2"/>
  <c r="AE35" i="2"/>
  <c r="AE234" i="2"/>
  <c r="AE443" i="2"/>
  <c r="AE479" i="2"/>
  <c r="AE698" i="2"/>
  <c r="AE2" i="2"/>
  <c r="AE293" i="2"/>
  <c r="AE171" i="2"/>
  <c r="AE309" i="2"/>
  <c r="AE451" i="2"/>
  <c r="AE347" i="2"/>
  <c r="AE251" i="2"/>
  <c r="AE122" i="2"/>
  <c r="AE77" i="2"/>
  <c r="AE438" i="2"/>
  <c r="AE559" i="2"/>
  <c r="AE25" i="2"/>
  <c r="AE499" i="2"/>
  <c r="AE513" i="2"/>
  <c r="AE515" i="2"/>
  <c r="AE10" i="2"/>
  <c r="AE135" i="2"/>
  <c r="AE175" i="2"/>
  <c r="AE467" i="2"/>
  <c r="AE169" i="2"/>
  <c r="AE620" i="2"/>
  <c r="AE516" i="2"/>
  <c r="AE635" i="2"/>
  <c r="AE425" i="2"/>
  <c r="AE252" i="2"/>
  <c r="AE526" i="2"/>
  <c r="AE485" i="2"/>
  <c r="AE604" i="2"/>
  <c r="AE84" i="2"/>
  <c r="AE311" i="2"/>
  <c r="AE589" i="2"/>
  <c r="AE560" i="2"/>
  <c r="AE31" i="2"/>
  <c r="AE12" i="2"/>
  <c r="AE218" i="2"/>
  <c r="AE177" i="2"/>
  <c r="AE193" i="2"/>
  <c r="AE667" i="2"/>
  <c r="AE399" i="2"/>
  <c r="AE227" i="2"/>
  <c r="AE258" i="2"/>
  <c r="AE553" i="2"/>
  <c r="AE627" i="2"/>
  <c r="AE361" i="2"/>
  <c r="AE540" i="2"/>
  <c r="AE242" i="2"/>
  <c r="AE324" i="2"/>
  <c r="AE350" i="2"/>
  <c r="AE621" i="2"/>
  <c r="AE423" i="2"/>
  <c r="AE73" i="2"/>
  <c r="AE415" i="2"/>
  <c r="AE170" i="2"/>
  <c r="AE442" i="2"/>
  <c r="AE480" i="2"/>
  <c r="AE305" i="2"/>
  <c r="AE99" i="2"/>
  <c r="AE647" i="2"/>
  <c r="AE593" i="2"/>
  <c r="AE563" i="2"/>
  <c r="AE542" i="2"/>
  <c r="AE552" i="2"/>
  <c r="AE228" i="2"/>
  <c r="AE271" i="2"/>
  <c r="AE330" i="2"/>
  <c r="AE525" i="2"/>
  <c r="AE59" i="2"/>
  <c r="AE448" i="2"/>
  <c r="AE54" i="2"/>
  <c r="AE269" i="2"/>
  <c r="AE156" i="2"/>
  <c r="AE207" i="2"/>
  <c r="AE93" i="2"/>
  <c r="AE508" i="2"/>
  <c r="AE264" i="2"/>
  <c r="AE233" i="2"/>
  <c r="AE545" i="2"/>
  <c r="AE224" i="2"/>
  <c r="AE529" i="2"/>
  <c r="AE360" i="2"/>
  <c r="AE684" i="2"/>
  <c r="AE47" i="2"/>
  <c r="AE437" i="2"/>
  <c r="AE40" i="2"/>
  <c r="AE723" i="2"/>
  <c r="AE249" i="2"/>
  <c r="AE259" i="2"/>
  <c r="AE714" i="2"/>
  <c r="AE486" i="2"/>
  <c r="AE531" i="2"/>
  <c r="AE182" i="2"/>
  <c r="AE594" i="2"/>
  <c r="AE640" i="2"/>
  <c r="AE253" i="2"/>
  <c r="AE270" i="2"/>
  <c r="AE518" i="2"/>
  <c r="AE488" i="2"/>
  <c r="AE534" i="2"/>
  <c r="AE205" i="2"/>
  <c r="AE154" i="2"/>
  <c r="AE166" i="2"/>
  <c r="AE381" i="2"/>
  <c r="AE706" i="2"/>
  <c r="AE449" i="2"/>
  <c r="AE295" i="2"/>
  <c r="AE351" i="2"/>
  <c r="AE13" i="2"/>
  <c r="AE426" i="2"/>
  <c r="AE383" i="2"/>
  <c r="AE297" i="2"/>
  <c r="AE65" i="2"/>
  <c r="AE387" i="2"/>
  <c r="AE187" i="2"/>
  <c r="AE331" i="2"/>
  <c r="AE196" i="2"/>
  <c r="AE568" i="2"/>
  <c r="AE464" i="2"/>
  <c r="AE631" i="2"/>
  <c r="AE572" i="2"/>
  <c r="AE396" i="2"/>
  <c r="AE452" i="2"/>
  <c r="AE178" i="2"/>
  <c r="AE78" i="2"/>
  <c r="AE112" i="2"/>
  <c r="AE340" i="2"/>
  <c r="AE490" i="2"/>
  <c r="AE134" i="2"/>
  <c r="AE4" i="2"/>
  <c r="AE69" i="2"/>
  <c r="AE132" i="2"/>
  <c r="AE477" i="2"/>
  <c r="AE440" i="2"/>
  <c r="AE476" i="2"/>
  <c r="AE344" i="2"/>
  <c r="AE255" i="2"/>
  <c r="AE21" i="2"/>
  <c r="AE628" i="2"/>
  <c r="AE179" i="2"/>
  <c r="AE727" i="2"/>
  <c r="AE71" i="2"/>
  <c r="AE310" i="2"/>
  <c r="AE267" i="2"/>
  <c r="AE609" i="2"/>
  <c r="AE557" i="2"/>
  <c r="AE152" i="2"/>
  <c r="AE492" i="2"/>
  <c r="AE43" i="2"/>
  <c r="AE174" i="2"/>
  <c r="AE566" i="2"/>
  <c r="AE50" i="2"/>
  <c r="AE343" i="2"/>
  <c r="AE626" i="2"/>
  <c r="AE272" i="2"/>
  <c r="AE523" i="2"/>
  <c r="AE161" i="2"/>
  <c r="AE160" i="2"/>
  <c r="AE294" i="2"/>
  <c r="AE638" i="2"/>
  <c r="AE172" i="2"/>
  <c r="AE405" i="2"/>
  <c r="AE48" i="2"/>
  <c r="AE63" i="2"/>
  <c r="AE616" i="2"/>
  <c r="AE333" i="2"/>
  <c r="AE44" i="2"/>
  <c r="AE533" i="2"/>
  <c r="AE354" i="2"/>
  <c r="AE648" i="2"/>
  <c r="AE198" i="2"/>
  <c r="AE103" i="2"/>
  <c r="AE180" i="2"/>
  <c r="AE61" i="2"/>
  <c r="AE183" i="2"/>
  <c r="AE265" i="2"/>
  <c r="AE85" i="2"/>
  <c r="AE276" i="2"/>
  <c r="AE362" i="2"/>
  <c r="AE520" i="2"/>
  <c r="AE728" i="2"/>
  <c r="AE38" i="2"/>
  <c r="AE641" i="2"/>
  <c r="AE199" i="2"/>
  <c r="AE88" i="2"/>
  <c r="AE8" i="2"/>
  <c r="AE406" i="2"/>
  <c r="AE289" i="2"/>
  <c r="AE605" i="2"/>
  <c r="AE447" i="2"/>
  <c r="AE587" i="2"/>
  <c r="AE494" i="2"/>
  <c r="AE674" i="2"/>
  <c r="AE105" i="2"/>
  <c r="AE225" i="2"/>
  <c r="AE28" i="2"/>
  <c r="AE470" i="2"/>
  <c r="AE232" i="2"/>
  <c r="AE338" i="2"/>
  <c r="AE279" i="2"/>
  <c r="AE217" i="2"/>
  <c r="AE147" i="2"/>
  <c r="AE353" i="2"/>
  <c r="AE547" i="2"/>
  <c r="AE583" i="2"/>
  <c r="AE658" i="2"/>
  <c r="AE18" i="2"/>
  <c r="AE158" i="2"/>
  <c r="AE300" i="2"/>
  <c r="AE541" i="2"/>
  <c r="AE418" i="2"/>
  <c r="AE554" i="2"/>
  <c r="AE319" i="2"/>
  <c r="AE304" i="2"/>
  <c r="AE546" i="2"/>
  <c r="AE109" i="2"/>
  <c r="AE392" i="2"/>
  <c r="AE188" i="2"/>
  <c r="AE236" i="2"/>
  <c r="AE107" i="2"/>
  <c r="AE32" i="2"/>
  <c r="AE575" i="2"/>
  <c r="AE424" i="2"/>
  <c r="AE586" i="2"/>
  <c r="AE680" i="2"/>
  <c r="AE184" i="2"/>
  <c r="AE414" i="2"/>
  <c r="AE444" i="2"/>
  <c r="AE664" i="2"/>
  <c r="AE108" i="2"/>
  <c r="AE30" i="2"/>
  <c r="AE144" i="2"/>
  <c r="AE683" i="2"/>
  <c r="AE283" i="2"/>
  <c r="AE231" i="2"/>
  <c r="AE573" i="2"/>
  <c r="AE95" i="2"/>
  <c r="AE151" i="2"/>
  <c r="AE130" i="2"/>
  <c r="AE163" i="2"/>
  <c r="AE114" i="2"/>
  <c r="AE607" i="2"/>
  <c r="AE210" i="2"/>
  <c r="AE439" i="2"/>
  <c r="AE431" i="2"/>
  <c r="AE374" i="2"/>
  <c r="AE296" i="2"/>
  <c r="AE131" i="2"/>
  <c r="AE356" i="2"/>
  <c r="AE87" i="2"/>
  <c r="AE332" i="2"/>
  <c r="AE427" i="2"/>
  <c r="AE358" i="2"/>
  <c r="AE254" i="2"/>
  <c r="AE19" i="2"/>
  <c r="AE150" i="2"/>
  <c r="AE659" i="2"/>
  <c r="AE9" i="2"/>
  <c r="AE471" i="2"/>
  <c r="AE290" i="2"/>
  <c r="AE200" i="2"/>
  <c r="AE133" i="2"/>
  <c r="AE292" i="2"/>
  <c r="AE67" i="2"/>
  <c r="AE11" i="2"/>
  <c r="AE195" i="2"/>
  <c r="AE379" i="2"/>
  <c r="AE649" i="2"/>
  <c r="AE603" i="2"/>
  <c r="AE725" i="2"/>
  <c r="AE222" i="2"/>
  <c r="AE216" i="2"/>
  <c r="AE181" i="2"/>
  <c r="AE53" i="2"/>
  <c r="AE162" i="2"/>
  <c r="AE548" i="2"/>
  <c r="AE27" i="2"/>
  <c r="AE521" i="2"/>
  <c r="AE522" i="2"/>
  <c r="AE314" i="2"/>
  <c r="AE235" i="2"/>
  <c r="AE608" i="2"/>
  <c r="AE411" i="2"/>
  <c r="AE670" i="2"/>
  <c r="AE120" i="2"/>
  <c r="AE395" i="2"/>
  <c r="AE653" i="2"/>
  <c r="AE493" i="2"/>
  <c r="AE219" i="2"/>
  <c r="AE137" i="2"/>
  <c r="AE445" i="2"/>
  <c r="AE74" i="2"/>
  <c r="AE275" i="2"/>
  <c r="AE456" i="2"/>
  <c r="AE23" i="2"/>
  <c r="AE20" i="2"/>
  <c r="AE142" i="2"/>
  <c r="AE298" i="2"/>
  <c r="AE715" i="2"/>
  <c r="AE352" i="2"/>
  <c r="AE730" i="2"/>
  <c r="AE644" i="2"/>
  <c r="AE549" i="2"/>
  <c r="AE145" i="2"/>
  <c r="AE497" i="2"/>
  <c r="AE595" i="2"/>
  <c r="AE306" i="2"/>
  <c r="AE14" i="2"/>
  <c r="AE215" i="2"/>
  <c r="AE420" i="2"/>
  <c r="AE291" i="2"/>
  <c r="AE7" i="2"/>
  <c r="AE718" i="2"/>
  <c r="AE422" i="2"/>
  <c r="AE729" i="2"/>
  <c r="AE419" i="2"/>
  <c r="AE211" i="2"/>
  <c r="AE567" i="2"/>
  <c r="AE453" i="2"/>
  <c r="AE530" i="2"/>
  <c r="AE157" i="2"/>
  <c r="AE80" i="2"/>
  <c r="AE75" i="2"/>
  <c r="AE329" i="2"/>
  <c r="AE102" i="2"/>
  <c r="AE273" i="2"/>
  <c r="AE600" i="2"/>
  <c r="AE610" i="2"/>
  <c r="AE514" i="2"/>
  <c r="AE303" i="2"/>
  <c r="AE384" i="2"/>
  <c r="AE90" i="2"/>
  <c r="AE599" i="2"/>
  <c r="AE370" i="2"/>
  <c r="AE675" i="2"/>
  <c r="AE454" i="2"/>
  <c r="AE139" i="2"/>
  <c r="AE457" i="2"/>
  <c r="AE535" i="2"/>
  <c r="AE588" i="2"/>
  <c r="AE697" i="2"/>
  <c r="AE325" i="2"/>
  <c r="AE592" i="2"/>
  <c r="AE687" i="2"/>
  <c r="AE321" i="2"/>
  <c r="AE491" i="2"/>
  <c r="AE676" i="2"/>
  <c r="AE408" i="2"/>
  <c r="AE243" i="2"/>
  <c r="AE364" i="2"/>
  <c r="AE56" i="2"/>
  <c r="AE474" i="2"/>
  <c r="AE390" i="2"/>
  <c r="AE597" i="2"/>
  <c r="AE127" i="2"/>
  <c r="AE475" i="2"/>
  <c r="AE64" i="2"/>
  <c r="AE536" i="2"/>
  <c r="AE397" i="2"/>
  <c r="AE400" i="2"/>
  <c r="AE336" i="2"/>
  <c r="AE512" i="2"/>
  <c r="AE164" i="2"/>
  <c r="AE176" i="2"/>
  <c r="AE734" i="2"/>
  <c r="AE506" i="2"/>
  <c r="AE446" i="2"/>
  <c r="AE669" i="2"/>
  <c r="AE710" i="2"/>
  <c r="AE101" i="2"/>
  <c r="AE441" i="2"/>
  <c r="AE569" i="2"/>
  <c r="AE509" i="2"/>
  <c r="AE17" i="2"/>
  <c r="AE645" i="2"/>
  <c r="AE503" i="2"/>
  <c r="AE679" i="2"/>
  <c r="AE460" i="2"/>
  <c r="AE113" i="2"/>
  <c r="AE402" i="2"/>
  <c r="AE288" i="2"/>
  <c r="AE167" i="2"/>
  <c r="AE458" i="2"/>
  <c r="AE92" i="2"/>
  <c r="AE355" i="2"/>
  <c r="AE421" i="2"/>
  <c r="AE322" i="2"/>
  <c r="AE436" i="2"/>
  <c r="AE708" i="2"/>
  <c r="AE323" i="2"/>
  <c r="AE558" i="2"/>
  <c r="AE656" i="2"/>
  <c r="AE62" i="2"/>
  <c r="AE498" i="2"/>
  <c r="AE618" i="2"/>
  <c r="AE82" i="2"/>
  <c r="AE263" i="2"/>
  <c r="AE510" i="2"/>
  <c r="AE544" i="2"/>
  <c r="AE33" i="2"/>
  <c r="AE57" i="2"/>
  <c r="AE257" i="2"/>
  <c r="AE37" i="2"/>
  <c r="AE125" i="2"/>
  <c r="AE339" i="2"/>
  <c r="AE206" i="2"/>
  <c r="AE41" i="2"/>
  <c r="AE652" i="2"/>
  <c r="AE432" i="2"/>
  <c r="AE654" i="2"/>
  <c r="AE337" i="2"/>
  <c r="AE241" i="2"/>
  <c r="AE52" i="2"/>
  <c r="AE117" i="2"/>
  <c r="AE39" i="2"/>
  <c r="AE146" i="2"/>
  <c r="AE106" i="2"/>
  <c r="AE517" i="2"/>
  <c r="AE250" i="2"/>
  <c r="AE315" i="2"/>
  <c r="AE657" i="2"/>
  <c r="AE719" i="2"/>
  <c r="AE633" i="2"/>
  <c r="AE473" i="2"/>
  <c r="AE682" i="2"/>
  <c r="AE428" i="2"/>
  <c r="AE58" i="2"/>
  <c r="AE357" i="2"/>
  <c r="AE94" i="2"/>
  <c r="AE409" i="2"/>
  <c r="AE115" i="2"/>
  <c r="AE717" i="2"/>
  <c r="AE389" i="2"/>
  <c r="AE702" i="2"/>
  <c r="AE613" i="2"/>
  <c r="AE612" i="2"/>
  <c r="AE220" i="2"/>
  <c r="AE34" i="2"/>
  <c r="AE245" i="2"/>
  <c r="AE468" i="2"/>
  <c r="AE191" i="2"/>
  <c r="AE104" i="2"/>
  <c r="AE342" i="2"/>
  <c r="AE712" i="2"/>
  <c r="AE341" i="2"/>
  <c r="AE404" i="2"/>
  <c r="AE36" i="2"/>
  <c r="AE721" i="2"/>
  <c r="AE487" i="2"/>
  <c r="AE724" i="2"/>
  <c r="AE189" i="2"/>
  <c r="AE543" i="2"/>
  <c r="AE688" i="2"/>
  <c r="AE98" i="2"/>
  <c r="AE91" i="2"/>
  <c r="AE140" i="2"/>
  <c r="AE349" i="2"/>
  <c r="AE320" i="2"/>
  <c r="AE532" i="2"/>
  <c r="AE403" i="2"/>
  <c r="AE666" i="2"/>
  <c r="AE622" i="2"/>
  <c r="AE435" i="2"/>
  <c r="AE634" i="2"/>
  <c r="AE116" i="2"/>
  <c r="AE561" i="2"/>
  <c r="AE429" i="2"/>
  <c r="AE312" i="2"/>
  <c r="AE502" i="2"/>
  <c r="AE469" i="2"/>
  <c r="AE185" i="2"/>
  <c r="AE286" i="2"/>
  <c r="AE678" i="2"/>
  <c r="AE334" i="2"/>
  <c r="AE577" i="2"/>
  <c r="AE55" i="2"/>
  <c r="AE701" i="2"/>
  <c r="AE665" i="2"/>
  <c r="AE574" i="2"/>
  <c r="AE690" i="2"/>
  <c r="AE705" i="2"/>
  <c r="AE165" i="2"/>
  <c r="AE482" i="2"/>
  <c r="AE663" i="2"/>
  <c r="AE576" i="2"/>
  <c r="AE495" i="2"/>
  <c r="AE735" i="2"/>
  <c r="AE581" i="2"/>
  <c r="AE153" i="2"/>
  <c r="AE100" i="2"/>
  <c r="AE76" i="2"/>
  <c r="AE584" i="2"/>
  <c r="AE459" i="2"/>
  <c r="AE651" i="2"/>
  <c r="AE507" i="2"/>
  <c r="AE237" i="2"/>
  <c r="AE194" i="2"/>
  <c r="AE413" i="2"/>
  <c r="AE660" i="2"/>
  <c r="AE385" i="2"/>
  <c r="AE538" i="2"/>
  <c r="AE129" i="2"/>
  <c r="AE348" i="2"/>
  <c r="AE692" i="2"/>
  <c r="AE376" i="2"/>
  <c r="AE301" i="2"/>
  <c r="AE380" i="2"/>
  <c r="AE711" i="2"/>
  <c r="AE726" i="2"/>
  <c r="AE223" i="2"/>
  <c r="AE551" i="2"/>
  <c r="AE111" i="2"/>
  <c r="AE484" i="2"/>
  <c r="AE602" i="2"/>
  <c r="AE239" i="2"/>
  <c r="AE363" i="2"/>
  <c r="AE398" i="2"/>
  <c r="AE326" i="2"/>
  <c r="AE345" i="2"/>
  <c r="AE412" i="2"/>
  <c r="AE691" i="2"/>
  <c r="AE478" i="2"/>
  <c r="AE462" i="2"/>
  <c r="AE580" i="2"/>
  <c r="AE623" i="2"/>
  <c r="AE637" i="2"/>
  <c r="AE121" i="2"/>
  <c r="AE617" i="2"/>
  <c r="AE630" i="2"/>
  <c r="AE143" i="2"/>
  <c r="AE556" i="2"/>
  <c r="AE417" i="2"/>
  <c r="AE377" i="2"/>
  <c r="AE537" i="2"/>
  <c r="AE601" i="2"/>
  <c r="AE212" i="2"/>
  <c r="AE316" i="2"/>
  <c r="AE371" i="2"/>
  <c r="AE327" i="2"/>
  <c r="AE481" i="2"/>
  <c r="AE280" i="2"/>
  <c r="AE614" i="2"/>
  <c r="AE281" i="2"/>
  <c r="AE483" i="2"/>
  <c r="AE707" i="2"/>
  <c r="AE668" i="2"/>
  <c r="AE562" i="2"/>
  <c r="AE699" i="2"/>
  <c r="AE266" i="2"/>
  <c r="AE585" i="2"/>
  <c r="AE590" i="2"/>
  <c r="AE646" i="2"/>
  <c r="AE256" i="2"/>
  <c r="AE373" i="2"/>
  <c r="AE410" i="2"/>
  <c r="AE695" i="2"/>
  <c r="AE671" i="2"/>
  <c r="AE694" i="2"/>
  <c r="AE504" i="2"/>
  <c r="AE591" i="2"/>
  <c r="AE655" i="2"/>
  <c r="AE681" i="2"/>
  <c r="AE713" i="2"/>
  <c r="AE539" i="2"/>
  <c r="AE733" i="2"/>
  <c r="AE571" i="2"/>
  <c r="AE661" i="2"/>
  <c r="AE527" i="2"/>
  <c r="AE615" i="2"/>
  <c r="AE673" i="2"/>
  <c r="AE677" i="2"/>
  <c r="AE720" i="2"/>
  <c r="AE636" i="2"/>
  <c r="AE570" i="2"/>
  <c r="AE524" i="2"/>
  <c r="AE696" i="2"/>
  <c r="AE704" i="2"/>
  <c r="AE709" i="2"/>
  <c r="AE629" i="2"/>
  <c r="AE672" i="2"/>
  <c r="AE703" i="2"/>
  <c r="AE624" i="2"/>
  <c r="AE722" i="2"/>
  <c r="AE689" i="2"/>
  <c r="AE685" i="2"/>
  <c r="AE716" i="2"/>
  <c r="AE693" i="2"/>
  <c r="AE732" i="2"/>
  <c r="AE639" i="2"/>
  <c r="AE731" i="2"/>
  <c r="AD511" i="2"/>
  <c r="AD578" i="2"/>
  <c r="AD619" i="2"/>
  <c r="AD136" i="2"/>
  <c r="AD401" i="2"/>
  <c r="AD579" i="2"/>
  <c r="AD246" i="2"/>
  <c r="AD369" i="2"/>
  <c r="AD582" i="2"/>
  <c r="AD393" i="2"/>
  <c r="AD335" i="2"/>
  <c r="AD500" i="2"/>
  <c r="AD248" i="2"/>
  <c r="AD662" i="2"/>
  <c r="AD96" i="2"/>
  <c r="AD159" i="2"/>
  <c r="AD367" i="2"/>
  <c r="AD197" i="2"/>
  <c r="AD686" i="2"/>
  <c r="AD501" i="2"/>
  <c r="AD489" i="2"/>
  <c r="AD375" i="2"/>
  <c r="AD202" i="2"/>
  <c r="AD60" i="2"/>
  <c r="AD155" i="2"/>
  <c r="AD365" i="2"/>
  <c r="AD128" i="2"/>
  <c r="AD16" i="2"/>
  <c r="AD505" i="2"/>
  <c r="AD642" i="2"/>
  <c r="AD299" i="2"/>
  <c r="AD49" i="2"/>
  <c r="AD118" i="2"/>
  <c r="AD110" i="2"/>
  <c r="AD611" i="2"/>
  <c r="AD650" i="2"/>
  <c r="AD596" i="2"/>
  <c r="AD274" i="2"/>
  <c r="AD70" i="2"/>
  <c r="AD89" i="2"/>
  <c r="AD72" i="2"/>
  <c r="AD26" i="2"/>
  <c r="AD598" i="2"/>
  <c r="AD496" i="2"/>
  <c r="AD284" i="2"/>
  <c r="AD123" i="2"/>
  <c r="AD6" i="2"/>
  <c r="AD555" i="2"/>
  <c r="AD260" i="2"/>
  <c r="AD378" i="2"/>
  <c r="AD126" i="2"/>
  <c r="AD148" i="2"/>
  <c r="AD226" i="2"/>
  <c r="AD625" i="2"/>
  <c r="AD66" i="2"/>
  <c r="AD386" i="2"/>
  <c r="AD461" i="2"/>
  <c r="AD519" i="2"/>
  <c r="AD68" i="2"/>
  <c r="AD209" i="2"/>
  <c r="AD366" i="2"/>
  <c r="AD261" i="2"/>
  <c r="AD141" i="2"/>
  <c r="AD550" i="2"/>
  <c r="AD391" i="2"/>
  <c r="AD173" i="2"/>
  <c r="AD472" i="2"/>
  <c r="AD455" i="2"/>
  <c r="AD450" i="2"/>
  <c r="AD307" i="2"/>
  <c r="AD282" i="2"/>
  <c r="AD407" i="2"/>
  <c r="AD97" i="2"/>
  <c r="AD465" i="2"/>
  <c r="AD79" i="2"/>
  <c r="AD190" i="2"/>
  <c r="AD433" i="2"/>
  <c r="AD83" i="2"/>
  <c r="AD313" i="2"/>
  <c r="AD247" i="2"/>
  <c r="AD3" i="2"/>
  <c r="AD463" i="2"/>
  <c r="AD285" i="2"/>
  <c r="AD565" i="2"/>
  <c r="AD328" i="2"/>
  <c r="AD81" i="2"/>
  <c r="AD214" i="2"/>
  <c r="AD643" i="2"/>
  <c r="AD244" i="2"/>
  <c r="AD240" i="2"/>
  <c r="AD45" i="2"/>
  <c r="AD287" i="2"/>
  <c r="AD416" i="2"/>
  <c r="AD230" i="2"/>
  <c r="AD359" i="2"/>
  <c r="AD51" i="2"/>
  <c r="AD382" i="2"/>
  <c r="AD238" i="2"/>
  <c r="AD192" i="2"/>
  <c r="AD138" i="2"/>
  <c r="AD42" i="2"/>
  <c r="AD632" i="2"/>
  <c r="AD5" i="2"/>
  <c r="AD430" i="2"/>
  <c r="AD372" i="2"/>
  <c r="AD394" i="2"/>
  <c r="AD268" i="2"/>
  <c r="AD119" i="2"/>
  <c r="AD564" i="2"/>
  <c r="AD15" i="2"/>
  <c r="AD24" i="2"/>
  <c r="AD277" i="2"/>
  <c r="AD22" i="2"/>
  <c r="AD168" i="2"/>
  <c r="AD318" i="2"/>
  <c r="AD201" i="2"/>
  <c r="AD466" i="2"/>
  <c r="AD149" i="2"/>
  <c r="AD368" i="2"/>
  <c r="AD86" i="2"/>
  <c r="AD29" i="2"/>
  <c r="AD278" i="2"/>
  <c r="AD204" i="2"/>
  <c r="AD186" i="2"/>
  <c r="AD606" i="2"/>
  <c r="AD203" i="2"/>
  <c r="AD229" i="2"/>
  <c r="AD302" i="2"/>
  <c r="AD434" i="2"/>
  <c r="AD317" i="2"/>
  <c r="AD528" i="2"/>
  <c r="AD388" i="2"/>
  <c r="AD213" i="2"/>
  <c r="AD262" i="2"/>
  <c r="AD221" i="2"/>
  <c r="AD308" i="2"/>
  <c r="AD208" i="2"/>
  <c r="AD700" i="2"/>
  <c r="AD46" i="2"/>
  <c r="AD124" i="2"/>
  <c r="AD346" i="2"/>
  <c r="AD35" i="2"/>
  <c r="AD234" i="2"/>
  <c r="AD443" i="2"/>
  <c r="AD479" i="2"/>
  <c r="AD698" i="2"/>
  <c r="AD2" i="2"/>
  <c r="AD293" i="2"/>
  <c r="AD171" i="2"/>
  <c r="AD309" i="2"/>
  <c r="AD451" i="2"/>
  <c r="AD347" i="2"/>
  <c r="AD251" i="2"/>
  <c r="AD122" i="2"/>
  <c r="AD77" i="2"/>
  <c r="AD438" i="2"/>
  <c r="AD559" i="2"/>
  <c r="AD25" i="2"/>
  <c r="AD499" i="2"/>
  <c r="AD513" i="2"/>
  <c r="AD515" i="2"/>
  <c r="AD10" i="2"/>
  <c r="AD135" i="2"/>
  <c r="AD175" i="2"/>
  <c r="AD467" i="2"/>
  <c r="AD169" i="2"/>
  <c r="AD620" i="2"/>
  <c r="AD516" i="2"/>
  <c r="AD635" i="2"/>
  <c r="AD425" i="2"/>
  <c r="AD252" i="2"/>
  <c r="AD526" i="2"/>
  <c r="AD485" i="2"/>
  <c r="AD604" i="2"/>
  <c r="AD84" i="2"/>
  <c r="AD311" i="2"/>
  <c r="AD589" i="2"/>
  <c r="AD560" i="2"/>
  <c r="AD31" i="2"/>
  <c r="AD12" i="2"/>
  <c r="AD218" i="2"/>
  <c r="AD177" i="2"/>
  <c r="AD193" i="2"/>
  <c r="AD667" i="2"/>
  <c r="AD399" i="2"/>
  <c r="AD227" i="2"/>
  <c r="AD258" i="2"/>
  <c r="AD553" i="2"/>
  <c r="AD627" i="2"/>
  <c r="AD361" i="2"/>
  <c r="AD540" i="2"/>
  <c r="AD242" i="2"/>
  <c r="AD324" i="2"/>
  <c r="AD350" i="2"/>
  <c r="AD621" i="2"/>
  <c r="AD423" i="2"/>
  <c r="AD73" i="2"/>
  <c r="AD415" i="2"/>
  <c r="AD170" i="2"/>
  <c r="AD442" i="2"/>
  <c r="AD480" i="2"/>
  <c r="AD305" i="2"/>
  <c r="AD99" i="2"/>
  <c r="AD647" i="2"/>
  <c r="AD593" i="2"/>
  <c r="AD563" i="2"/>
  <c r="AD542" i="2"/>
  <c r="AD552" i="2"/>
  <c r="AD228" i="2"/>
  <c r="AD271" i="2"/>
  <c r="AD330" i="2"/>
  <c r="AD525" i="2"/>
  <c r="AD59" i="2"/>
  <c r="AD448" i="2"/>
  <c r="AD54" i="2"/>
  <c r="AD269" i="2"/>
  <c r="AD156" i="2"/>
  <c r="AD207" i="2"/>
  <c r="AD93" i="2"/>
  <c r="AD508" i="2"/>
  <c r="AD264" i="2"/>
  <c r="AD233" i="2"/>
  <c r="AD545" i="2"/>
  <c r="AD224" i="2"/>
  <c r="AD529" i="2"/>
  <c r="AD360" i="2"/>
  <c r="AD684" i="2"/>
  <c r="AD47" i="2"/>
  <c r="AD437" i="2"/>
  <c r="AD40" i="2"/>
  <c r="AD723" i="2"/>
  <c r="AD249" i="2"/>
  <c r="AD259" i="2"/>
  <c r="AD714" i="2"/>
  <c r="AD486" i="2"/>
  <c r="AD531" i="2"/>
  <c r="AD182" i="2"/>
  <c r="AD594" i="2"/>
  <c r="AD640" i="2"/>
  <c r="AD253" i="2"/>
  <c r="AD270" i="2"/>
  <c r="AD518" i="2"/>
  <c r="AD488" i="2"/>
  <c r="AD534" i="2"/>
  <c r="AD205" i="2"/>
  <c r="AD154" i="2"/>
  <c r="AD166" i="2"/>
  <c r="AD381" i="2"/>
  <c r="AD706" i="2"/>
  <c r="AD449" i="2"/>
  <c r="AD295" i="2"/>
  <c r="AD351" i="2"/>
  <c r="AD13" i="2"/>
  <c r="AD426" i="2"/>
  <c r="AD383" i="2"/>
  <c r="AD297" i="2"/>
  <c r="AD65" i="2"/>
  <c r="AD387" i="2"/>
  <c r="AD187" i="2"/>
  <c r="AD331" i="2"/>
  <c r="AD196" i="2"/>
  <c r="AD568" i="2"/>
  <c r="AD464" i="2"/>
  <c r="AD631" i="2"/>
  <c r="AD572" i="2"/>
  <c r="AD396" i="2"/>
  <c r="AD452" i="2"/>
  <c r="AD178" i="2"/>
  <c r="AD78" i="2"/>
  <c r="AD112" i="2"/>
  <c r="AD340" i="2"/>
  <c r="AD490" i="2"/>
  <c r="AD134" i="2"/>
  <c r="AD4" i="2"/>
  <c r="AD69" i="2"/>
  <c r="AD132" i="2"/>
  <c r="AD477" i="2"/>
  <c r="AD440" i="2"/>
  <c r="AD476" i="2"/>
  <c r="AD344" i="2"/>
  <c r="AD255" i="2"/>
  <c r="AD21" i="2"/>
  <c r="AD628" i="2"/>
  <c r="AD179" i="2"/>
  <c r="AD727" i="2"/>
  <c r="AD71" i="2"/>
  <c r="AD310" i="2"/>
  <c r="AD267" i="2"/>
  <c r="AD609" i="2"/>
  <c r="AD557" i="2"/>
  <c r="AD152" i="2"/>
  <c r="AD492" i="2"/>
  <c r="AD43" i="2"/>
  <c r="AD174" i="2"/>
  <c r="AD566" i="2"/>
  <c r="AD50" i="2"/>
  <c r="AD343" i="2"/>
  <c r="AD626" i="2"/>
  <c r="AD272" i="2"/>
  <c r="AD523" i="2"/>
  <c r="AD161" i="2"/>
  <c r="AD160" i="2"/>
  <c r="AD294" i="2"/>
  <c r="AD638" i="2"/>
  <c r="AD172" i="2"/>
  <c r="AD405" i="2"/>
  <c r="AD48" i="2"/>
  <c r="AD63" i="2"/>
  <c r="AD616" i="2"/>
  <c r="AD333" i="2"/>
  <c r="AD44" i="2"/>
  <c r="AD533" i="2"/>
  <c r="AD354" i="2"/>
  <c r="AD648" i="2"/>
  <c r="AD198" i="2"/>
  <c r="AD103" i="2"/>
  <c r="AD180" i="2"/>
  <c r="AD61" i="2"/>
  <c r="AD183" i="2"/>
  <c r="AD265" i="2"/>
  <c r="AD85" i="2"/>
  <c r="AD276" i="2"/>
  <c r="AD362" i="2"/>
  <c r="AD520" i="2"/>
  <c r="AD728" i="2"/>
  <c r="AD38" i="2"/>
  <c r="AD641" i="2"/>
  <c r="AD199" i="2"/>
  <c r="AD88" i="2"/>
  <c r="AD8" i="2"/>
  <c r="AD406" i="2"/>
  <c r="AD289" i="2"/>
  <c r="AD605" i="2"/>
  <c r="AD447" i="2"/>
  <c r="AD587" i="2"/>
  <c r="AD494" i="2"/>
  <c r="AD674" i="2"/>
  <c r="AD105" i="2"/>
  <c r="AD225" i="2"/>
  <c r="AD28" i="2"/>
  <c r="AD470" i="2"/>
  <c r="AD232" i="2"/>
  <c r="AD338" i="2"/>
  <c r="AD279" i="2"/>
  <c r="AD217" i="2"/>
  <c r="AD147" i="2"/>
  <c r="AD353" i="2"/>
  <c r="AD547" i="2"/>
  <c r="AD583" i="2"/>
  <c r="AD658" i="2"/>
  <c r="AD18" i="2"/>
  <c r="AD158" i="2"/>
  <c r="AD300" i="2"/>
  <c r="AD541" i="2"/>
  <c r="AD418" i="2"/>
  <c r="AD554" i="2"/>
  <c r="AD319" i="2"/>
  <c r="AD304" i="2"/>
  <c r="AD546" i="2"/>
  <c r="AD109" i="2"/>
  <c r="AD392" i="2"/>
  <c r="AD188" i="2"/>
  <c r="AD236" i="2"/>
  <c r="AD107" i="2"/>
  <c r="AD32" i="2"/>
  <c r="AD575" i="2"/>
  <c r="AD424" i="2"/>
  <c r="AD586" i="2"/>
  <c r="AD680" i="2"/>
  <c r="AD184" i="2"/>
  <c r="AD414" i="2"/>
  <c r="AD444" i="2"/>
  <c r="AD664" i="2"/>
  <c r="AD108" i="2"/>
  <c r="AD30" i="2"/>
  <c r="AD144" i="2"/>
  <c r="AD683" i="2"/>
  <c r="AD283" i="2"/>
  <c r="AD231" i="2"/>
  <c r="AD573" i="2"/>
  <c r="AD95" i="2"/>
  <c r="AD151" i="2"/>
  <c r="AD130" i="2"/>
  <c r="AD163" i="2"/>
  <c r="AD114" i="2"/>
  <c r="AD607" i="2"/>
  <c r="AD210" i="2"/>
  <c r="AD439" i="2"/>
  <c r="AD431" i="2"/>
  <c r="AD374" i="2"/>
  <c r="AD296" i="2"/>
  <c r="AD131" i="2"/>
  <c r="AD356" i="2"/>
  <c r="AD87" i="2"/>
  <c r="AD332" i="2"/>
  <c r="AD427" i="2"/>
  <c r="AD358" i="2"/>
  <c r="AD254" i="2"/>
  <c r="AD19" i="2"/>
  <c r="AD150" i="2"/>
  <c r="AD659" i="2"/>
  <c r="AD9" i="2"/>
  <c r="AD471" i="2"/>
  <c r="AD290" i="2"/>
  <c r="AD200" i="2"/>
  <c r="AD133" i="2"/>
  <c r="AD292" i="2"/>
  <c r="AD67" i="2"/>
  <c r="AD11" i="2"/>
  <c r="AD195" i="2"/>
  <c r="AD379" i="2"/>
  <c r="AD649" i="2"/>
  <c r="AD603" i="2"/>
  <c r="AD725" i="2"/>
  <c r="AD222" i="2"/>
  <c r="AD216" i="2"/>
  <c r="AD181" i="2"/>
  <c r="AD53" i="2"/>
  <c r="AD162" i="2"/>
  <c r="AD548" i="2"/>
  <c r="AD27" i="2"/>
  <c r="AD521" i="2"/>
  <c r="AD522" i="2"/>
  <c r="AD314" i="2"/>
  <c r="AD235" i="2"/>
  <c r="AD608" i="2"/>
  <c r="AD411" i="2"/>
  <c r="AD670" i="2"/>
  <c r="AD120" i="2"/>
  <c r="AD395" i="2"/>
  <c r="AD653" i="2"/>
  <c r="AD493" i="2"/>
  <c r="AD219" i="2"/>
  <c r="AD137" i="2"/>
  <c r="AD445" i="2"/>
  <c r="AD74" i="2"/>
  <c r="AD275" i="2"/>
  <c r="AD456" i="2"/>
  <c r="AD23" i="2"/>
  <c r="AD20" i="2"/>
  <c r="AD142" i="2"/>
  <c r="AD298" i="2"/>
  <c r="AD715" i="2"/>
  <c r="AD352" i="2"/>
  <c r="AD730" i="2"/>
  <c r="AD644" i="2"/>
  <c r="AD549" i="2"/>
  <c r="AD145" i="2"/>
  <c r="AD497" i="2"/>
  <c r="AD595" i="2"/>
  <c r="AD306" i="2"/>
  <c r="AD14" i="2"/>
  <c r="AD215" i="2"/>
  <c r="AD420" i="2"/>
  <c r="AD291" i="2"/>
  <c r="AD7" i="2"/>
  <c r="AD718" i="2"/>
  <c r="AD422" i="2"/>
  <c r="AD729" i="2"/>
  <c r="AD419" i="2"/>
  <c r="AD211" i="2"/>
  <c r="AD567" i="2"/>
  <c r="AD453" i="2"/>
  <c r="AD530" i="2"/>
  <c r="AD157" i="2"/>
  <c r="AD80" i="2"/>
  <c r="AD75" i="2"/>
  <c r="AD329" i="2"/>
  <c r="AD102" i="2"/>
  <c r="AD273" i="2"/>
  <c r="AD600" i="2"/>
  <c r="AD610" i="2"/>
  <c r="AD514" i="2"/>
  <c r="AD303" i="2"/>
  <c r="AD384" i="2"/>
  <c r="AD90" i="2"/>
  <c r="AD599" i="2"/>
  <c r="AD370" i="2"/>
  <c r="AD675" i="2"/>
  <c r="AD454" i="2"/>
  <c r="AD139" i="2"/>
  <c r="AD457" i="2"/>
  <c r="AD535" i="2"/>
  <c r="AD588" i="2"/>
  <c r="AD697" i="2"/>
  <c r="AD325" i="2"/>
  <c r="AD592" i="2"/>
  <c r="AD687" i="2"/>
  <c r="AD321" i="2"/>
  <c r="AD491" i="2"/>
  <c r="AD676" i="2"/>
  <c r="AD408" i="2"/>
  <c r="AD243" i="2"/>
  <c r="AD364" i="2"/>
  <c r="AD56" i="2"/>
  <c r="AD474" i="2"/>
  <c r="AD390" i="2"/>
  <c r="AD597" i="2"/>
  <c r="AD127" i="2"/>
  <c r="AD475" i="2"/>
  <c r="AD64" i="2"/>
  <c r="AD536" i="2"/>
  <c r="AD397" i="2"/>
  <c r="AD400" i="2"/>
  <c r="AD336" i="2"/>
  <c r="AD512" i="2"/>
  <c r="AD164" i="2"/>
  <c r="AD176" i="2"/>
  <c r="AD734" i="2"/>
  <c r="AD506" i="2"/>
  <c r="AD446" i="2"/>
  <c r="AD669" i="2"/>
  <c r="AD710" i="2"/>
  <c r="AD101" i="2"/>
  <c r="AD441" i="2"/>
  <c r="AD569" i="2"/>
  <c r="AD509" i="2"/>
  <c r="AD17" i="2"/>
  <c r="AD645" i="2"/>
  <c r="AD503" i="2"/>
  <c r="AD679" i="2"/>
  <c r="AD460" i="2"/>
  <c r="AD113" i="2"/>
  <c r="AD402" i="2"/>
  <c r="AD288" i="2"/>
  <c r="AD167" i="2"/>
  <c r="AD458" i="2"/>
  <c r="AD92" i="2"/>
  <c r="AD355" i="2"/>
  <c r="AD421" i="2"/>
  <c r="AD322" i="2"/>
  <c r="AD436" i="2"/>
  <c r="AD708" i="2"/>
  <c r="AD323" i="2"/>
  <c r="AD558" i="2"/>
  <c r="AD656" i="2"/>
  <c r="AD62" i="2"/>
  <c r="AD498" i="2"/>
  <c r="AD618" i="2"/>
  <c r="AD82" i="2"/>
  <c r="AD263" i="2"/>
  <c r="AD510" i="2"/>
  <c r="AD544" i="2"/>
  <c r="AD33" i="2"/>
  <c r="AD57" i="2"/>
  <c r="AD257" i="2"/>
  <c r="AD37" i="2"/>
  <c r="AD125" i="2"/>
  <c r="AD339" i="2"/>
  <c r="AD206" i="2"/>
  <c r="AD41" i="2"/>
  <c r="AD652" i="2"/>
  <c r="AD432" i="2"/>
  <c r="AD654" i="2"/>
  <c r="AD337" i="2"/>
  <c r="AD241" i="2"/>
  <c r="AD52" i="2"/>
  <c r="AD117" i="2"/>
  <c r="AD39" i="2"/>
  <c r="AD146" i="2"/>
  <c r="AD106" i="2"/>
  <c r="AD517" i="2"/>
  <c r="AD250" i="2"/>
  <c r="AD315" i="2"/>
  <c r="AD657" i="2"/>
  <c r="AD719" i="2"/>
  <c r="AD633" i="2"/>
  <c r="AD473" i="2"/>
  <c r="AD682" i="2"/>
  <c r="AD428" i="2"/>
  <c r="AD58" i="2"/>
  <c r="AD357" i="2"/>
  <c r="AD94" i="2"/>
  <c r="AD409" i="2"/>
  <c r="AD115" i="2"/>
  <c r="AD717" i="2"/>
  <c r="AD389" i="2"/>
  <c r="AD702" i="2"/>
  <c r="AD613" i="2"/>
  <c r="AD612" i="2"/>
  <c r="AD220" i="2"/>
  <c r="AD34" i="2"/>
  <c r="AD245" i="2"/>
  <c r="AD468" i="2"/>
  <c r="AD191" i="2"/>
  <c r="AD104" i="2"/>
  <c r="AD342" i="2"/>
  <c r="AD712" i="2"/>
  <c r="AD341" i="2"/>
  <c r="AD404" i="2"/>
  <c r="AD36" i="2"/>
  <c r="AD721" i="2"/>
  <c r="AD487" i="2"/>
  <c r="AD724" i="2"/>
  <c r="AD189" i="2"/>
  <c r="AD543" i="2"/>
  <c r="AD688" i="2"/>
  <c r="AD98" i="2"/>
  <c r="AD91" i="2"/>
  <c r="AD140" i="2"/>
  <c r="AD349" i="2"/>
  <c r="AD320" i="2"/>
  <c r="AD532" i="2"/>
  <c r="AD403" i="2"/>
  <c r="AD666" i="2"/>
  <c r="AD622" i="2"/>
  <c r="AD435" i="2"/>
  <c r="AD634" i="2"/>
  <c r="AD116" i="2"/>
  <c r="AD561" i="2"/>
  <c r="AD429" i="2"/>
  <c r="AD312" i="2"/>
  <c r="AD502" i="2"/>
  <c r="AD469" i="2"/>
  <c r="AD185" i="2"/>
  <c r="AD286" i="2"/>
  <c r="AD678" i="2"/>
  <c r="AD334" i="2"/>
  <c r="AD577" i="2"/>
  <c r="AD55" i="2"/>
  <c r="AD701" i="2"/>
  <c r="AD665" i="2"/>
  <c r="AD574" i="2"/>
  <c r="AD690" i="2"/>
  <c r="AD705" i="2"/>
  <c r="AD165" i="2"/>
  <c r="AD482" i="2"/>
  <c r="AD663" i="2"/>
  <c r="AD576" i="2"/>
  <c r="AD495" i="2"/>
  <c r="AD735" i="2"/>
  <c r="AD581" i="2"/>
  <c r="AD153" i="2"/>
  <c r="AD100" i="2"/>
  <c r="AD76" i="2"/>
  <c r="AD584" i="2"/>
  <c r="AD459" i="2"/>
  <c r="AD651" i="2"/>
  <c r="AD507" i="2"/>
  <c r="AD237" i="2"/>
  <c r="AD194" i="2"/>
  <c r="AD413" i="2"/>
  <c r="AD660" i="2"/>
  <c r="AD385" i="2"/>
  <c r="AD538" i="2"/>
  <c r="AD129" i="2"/>
  <c r="AD348" i="2"/>
  <c r="AD692" i="2"/>
  <c r="AD376" i="2"/>
  <c r="AD301" i="2"/>
  <c r="AD380" i="2"/>
  <c r="AD711" i="2"/>
  <c r="AD726" i="2"/>
  <c r="AD223" i="2"/>
  <c r="AD551" i="2"/>
  <c r="AD111" i="2"/>
  <c r="AD484" i="2"/>
  <c r="AD602" i="2"/>
  <c r="AD239" i="2"/>
  <c r="AD363" i="2"/>
  <c r="AD398" i="2"/>
  <c r="AD326" i="2"/>
  <c r="AD345" i="2"/>
  <c r="AD412" i="2"/>
  <c r="AD691" i="2"/>
  <c r="AD478" i="2"/>
  <c r="AD462" i="2"/>
  <c r="AD580" i="2"/>
  <c r="AD623" i="2"/>
  <c r="AD637" i="2"/>
  <c r="AD121" i="2"/>
  <c r="AD617" i="2"/>
  <c r="AD630" i="2"/>
  <c r="AD143" i="2"/>
  <c r="AD556" i="2"/>
  <c r="AD417" i="2"/>
  <c r="AD377" i="2"/>
  <c r="AD537" i="2"/>
  <c r="AD601" i="2"/>
  <c r="AD212" i="2"/>
  <c r="AD316" i="2"/>
  <c r="AD371" i="2"/>
  <c r="AD327" i="2"/>
  <c r="AD481" i="2"/>
  <c r="AD280" i="2"/>
  <c r="AD614" i="2"/>
  <c r="AD281" i="2"/>
  <c r="AD483" i="2"/>
  <c r="AD707" i="2"/>
  <c r="AD668" i="2"/>
  <c r="AD562" i="2"/>
  <c r="AD699" i="2"/>
  <c r="AD266" i="2"/>
  <c r="AD585" i="2"/>
  <c r="AD590" i="2"/>
  <c r="AD646" i="2"/>
  <c r="AD256" i="2"/>
  <c r="AD373" i="2"/>
  <c r="AD410" i="2"/>
  <c r="AD695" i="2"/>
  <c r="AD671" i="2"/>
  <c r="AD694" i="2"/>
  <c r="AD504" i="2"/>
  <c r="AD591" i="2"/>
  <c r="AD655" i="2"/>
  <c r="AD681" i="2"/>
  <c r="AD713" i="2"/>
  <c r="AD539" i="2"/>
  <c r="AD733" i="2"/>
  <c r="AD571" i="2"/>
  <c r="AD661" i="2"/>
  <c r="AD527" i="2"/>
  <c r="AD615" i="2"/>
  <c r="AD673" i="2"/>
  <c r="AD677" i="2"/>
  <c r="AD720" i="2"/>
  <c r="AD636" i="2"/>
  <c r="AD570" i="2"/>
  <c r="AD524" i="2"/>
  <c r="AD696" i="2"/>
  <c r="AD704" i="2"/>
  <c r="AD709" i="2"/>
  <c r="AD629" i="2"/>
  <c r="AD672" i="2"/>
  <c r="AD703" i="2"/>
  <c r="AD624" i="2"/>
  <c r="AD722" i="2"/>
  <c r="AD689" i="2"/>
  <c r="AD685" i="2"/>
  <c r="AD716" i="2"/>
  <c r="AD693" i="2"/>
  <c r="AD732" i="2"/>
  <c r="AD639" i="2"/>
  <c r="AD731" i="2"/>
  <c r="AC511" i="2"/>
  <c r="AC578" i="2"/>
  <c r="AC619" i="2"/>
  <c r="AC136" i="2"/>
  <c r="AC401" i="2"/>
  <c r="AC579" i="2"/>
  <c r="AC246" i="2"/>
  <c r="AC369" i="2"/>
  <c r="AC582" i="2"/>
  <c r="AC393" i="2"/>
  <c r="AC335" i="2"/>
  <c r="AC500" i="2"/>
  <c r="AC248" i="2"/>
  <c r="AC662" i="2"/>
  <c r="AC96" i="2"/>
  <c r="AC159" i="2"/>
  <c r="AC367" i="2"/>
  <c r="AC197" i="2"/>
  <c r="AC686" i="2"/>
  <c r="AC501" i="2"/>
  <c r="AC489" i="2"/>
  <c r="AC375" i="2"/>
  <c r="AC202" i="2"/>
  <c r="AC60" i="2"/>
  <c r="AC155" i="2"/>
  <c r="AC365" i="2"/>
  <c r="AC128" i="2"/>
  <c r="AC16" i="2"/>
  <c r="AC505" i="2"/>
  <c r="AC642" i="2"/>
  <c r="AC299" i="2"/>
  <c r="AC49" i="2"/>
  <c r="AC118" i="2"/>
  <c r="AC110" i="2"/>
  <c r="AC611" i="2"/>
  <c r="AC650" i="2"/>
  <c r="AC596" i="2"/>
  <c r="AC274" i="2"/>
  <c r="AC70" i="2"/>
  <c r="AC89" i="2"/>
  <c r="AC72" i="2"/>
  <c r="AC26" i="2"/>
  <c r="AC598" i="2"/>
  <c r="AC496" i="2"/>
  <c r="AC284" i="2"/>
  <c r="AC123" i="2"/>
  <c r="AC6" i="2"/>
  <c r="AC555" i="2"/>
  <c r="AC260" i="2"/>
  <c r="AC378" i="2"/>
  <c r="AC126" i="2"/>
  <c r="AC148" i="2"/>
  <c r="AC226" i="2"/>
  <c r="AC625" i="2"/>
  <c r="AC66" i="2"/>
  <c r="AC386" i="2"/>
  <c r="AC461" i="2"/>
  <c r="AC519" i="2"/>
  <c r="AC68" i="2"/>
  <c r="AC209" i="2"/>
  <c r="AC366" i="2"/>
  <c r="AC261" i="2"/>
  <c r="AC141" i="2"/>
  <c r="AC550" i="2"/>
  <c r="AC391" i="2"/>
  <c r="AC173" i="2"/>
  <c r="AC472" i="2"/>
  <c r="AC455" i="2"/>
  <c r="AC450" i="2"/>
  <c r="AC307" i="2"/>
  <c r="AC282" i="2"/>
  <c r="AC407" i="2"/>
  <c r="AC97" i="2"/>
  <c r="AC465" i="2"/>
  <c r="AC79" i="2"/>
  <c r="AC190" i="2"/>
  <c r="AC433" i="2"/>
  <c r="AC83" i="2"/>
  <c r="AC313" i="2"/>
  <c r="AC247" i="2"/>
  <c r="AC3" i="2"/>
  <c r="AC463" i="2"/>
  <c r="AC285" i="2"/>
  <c r="AC565" i="2"/>
  <c r="AC328" i="2"/>
  <c r="AC81" i="2"/>
  <c r="AC214" i="2"/>
  <c r="AC643" i="2"/>
  <c r="AC244" i="2"/>
  <c r="AC240" i="2"/>
  <c r="AC45" i="2"/>
  <c r="AC287" i="2"/>
  <c r="AC416" i="2"/>
  <c r="AC230" i="2"/>
  <c r="AC359" i="2"/>
  <c r="AC51" i="2"/>
  <c r="AC382" i="2"/>
  <c r="AC238" i="2"/>
  <c r="AC192" i="2"/>
  <c r="AC138" i="2"/>
  <c r="AC42" i="2"/>
  <c r="AC632" i="2"/>
  <c r="AC5" i="2"/>
  <c r="AC430" i="2"/>
  <c r="AC372" i="2"/>
  <c r="AC394" i="2"/>
  <c r="AC268" i="2"/>
  <c r="AC119" i="2"/>
  <c r="AC564" i="2"/>
  <c r="AC15" i="2"/>
  <c r="AC24" i="2"/>
  <c r="AC277" i="2"/>
  <c r="AC22" i="2"/>
  <c r="AC168" i="2"/>
  <c r="AC318" i="2"/>
  <c r="AC201" i="2"/>
  <c r="AC466" i="2"/>
  <c r="AC149" i="2"/>
  <c r="AC368" i="2"/>
  <c r="AC86" i="2"/>
  <c r="AC29" i="2"/>
  <c r="AC278" i="2"/>
  <c r="AC204" i="2"/>
  <c r="AC186" i="2"/>
  <c r="AC606" i="2"/>
  <c r="AC203" i="2"/>
  <c r="AC229" i="2"/>
  <c r="AC302" i="2"/>
  <c r="AC434" i="2"/>
  <c r="AC317" i="2"/>
  <c r="AC528" i="2"/>
  <c r="AC388" i="2"/>
  <c r="AC213" i="2"/>
  <c r="AC262" i="2"/>
  <c r="AC221" i="2"/>
  <c r="AC308" i="2"/>
  <c r="AC208" i="2"/>
  <c r="AC700" i="2"/>
  <c r="AC46" i="2"/>
  <c r="AC124" i="2"/>
  <c r="AC346" i="2"/>
  <c r="AC35" i="2"/>
  <c r="AC234" i="2"/>
  <c r="AC443" i="2"/>
  <c r="AC479" i="2"/>
  <c r="AC698" i="2"/>
  <c r="AC2" i="2"/>
  <c r="AC293" i="2"/>
  <c r="AC171" i="2"/>
  <c r="AC309" i="2"/>
  <c r="AC451" i="2"/>
  <c r="AC347" i="2"/>
  <c r="AC251" i="2"/>
  <c r="AC122" i="2"/>
  <c r="AC77" i="2"/>
  <c r="AC438" i="2"/>
  <c r="AC559" i="2"/>
  <c r="AC25" i="2"/>
  <c r="AC499" i="2"/>
  <c r="AC513" i="2"/>
  <c r="AC515" i="2"/>
  <c r="AC10" i="2"/>
  <c r="AC135" i="2"/>
  <c r="AC175" i="2"/>
  <c r="AC467" i="2"/>
  <c r="AC169" i="2"/>
  <c r="AC620" i="2"/>
  <c r="AC516" i="2"/>
  <c r="AC635" i="2"/>
  <c r="AC425" i="2"/>
  <c r="AC252" i="2"/>
  <c r="AC526" i="2"/>
  <c r="AC485" i="2"/>
  <c r="AC604" i="2"/>
  <c r="AC84" i="2"/>
  <c r="AC311" i="2"/>
  <c r="AC589" i="2"/>
  <c r="AC560" i="2"/>
  <c r="AC31" i="2"/>
  <c r="AC12" i="2"/>
  <c r="AC218" i="2"/>
  <c r="AC177" i="2"/>
  <c r="AC193" i="2"/>
  <c r="AC667" i="2"/>
  <c r="AC399" i="2"/>
  <c r="AC227" i="2"/>
  <c r="AC258" i="2"/>
  <c r="AC553" i="2"/>
  <c r="AC627" i="2"/>
  <c r="AC361" i="2"/>
  <c r="AC540" i="2"/>
  <c r="AC242" i="2"/>
  <c r="AC324" i="2"/>
  <c r="AC350" i="2"/>
  <c r="AC621" i="2"/>
  <c r="AC423" i="2"/>
  <c r="AC73" i="2"/>
  <c r="AC415" i="2"/>
  <c r="AC170" i="2"/>
  <c r="AC442" i="2"/>
  <c r="AC480" i="2"/>
  <c r="AC305" i="2"/>
  <c r="AC99" i="2"/>
  <c r="AC647" i="2"/>
  <c r="AC593" i="2"/>
  <c r="AC563" i="2"/>
  <c r="AC542" i="2"/>
  <c r="AC552" i="2"/>
  <c r="AC228" i="2"/>
  <c r="AC271" i="2"/>
  <c r="AC330" i="2"/>
  <c r="AC525" i="2"/>
  <c r="AC59" i="2"/>
  <c r="AC448" i="2"/>
  <c r="AC54" i="2"/>
  <c r="AC269" i="2"/>
  <c r="AC156" i="2"/>
  <c r="AC207" i="2"/>
  <c r="AC93" i="2"/>
  <c r="AC508" i="2"/>
  <c r="AC264" i="2"/>
  <c r="AC233" i="2"/>
  <c r="AC545" i="2"/>
  <c r="AC224" i="2"/>
  <c r="AC529" i="2"/>
  <c r="AC360" i="2"/>
  <c r="AC684" i="2"/>
  <c r="AC47" i="2"/>
  <c r="AC437" i="2"/>
  <c r="AC40" i="2"/>
  <c r="AC723" i="2"/>
  <c r="AC249" i="2"/>
  <c r="AC259" i="2"/>
  <c r="AC714" i="2"/>
  <c r="AC486" i="2"/>
  <c r="AC531" i="2"/>
  <c r="AC182" i="2"/>
  <c r="AC594" i="2"/>
  <c r="AC640" i="2"/>
  <c r="AC253" i="2"/>
  <c r="AC270" i="2"/>
  <c r="AC518" i="2"/>
  <c r="AC488" i="2"/>
  <c r="AC534" i="2"/>
  <c r="AC205" i="2"/>
  <c r="AC154" i="2"/>
  <c r="AC166" i="2"/>
  <c r="AC381" i="2"/>
  <c r="AC706" i="2"/>
  <c r="AC449" i="2"/>
  <c r="AC295" i="2"/>
  <c r="AC351" i="2"/>
  <c r="AC13" i="2"/>
  <c r="AC426" i="2"/>
  <c r="AC383" i="2"/>
  <c r="AC297" i="2"/>
  <c r="AC65" i="2"/>
  <c r="AC387" i="2"/>
  <c r="AC187" i="2"/>
  <c r="AC331" i="2"/>
  <c r="AC196" i="2"/>
  <c r="AC568" i="2"/>
  <c r="AC464" i="2"/>
  <c r="AC631" i="2"/>
  <c r="AC572" i="2"/>
  <c r="AC396" i="2"/>
  <c r="AC452" i="2"/>
  <c r="AC178" i="2"/>
  <c r="AC78" i="2"/>
  <c r="AC112" i="2"/>
  <c r="AC340" i="2"/>
  <c r="AC490" i="2"/>
  <c r="AC134" i="2"/>
  <c r="AC4" i="2"/>
  <c r="AC69" i="2"/>
  <c r="AC132" i="2"/>
  <c r="AC477" i="2"/>
  <c r="AC440" i="2"/>
  <c r="AC476" i="2"/>
  <c r="AC344" i="2"/>
  <c r="AC255" i="2"/>
  <c r="AC21" i="2"/>
  <c r="AC628" i="2"/>
  <c r="AC179" i="2"/>
  <c r="AC727" i="2"/>
  <c r="AC71" i="2"/>
  <c r="AC310" i="2"/>
  <c r="AC267" i="2"/>
  <c r="AC609" i="2"/>
  <c r="AC557" i="2"/>
  <c r="AC152" i="2"/>
  <c r="AC492" i="2"/>
  <c r="AC43" i="2"/>
  <c r="AC174" i="2"/>
  <c r="AC566" i="2"/>
  <c r="AC50" i="2"/>
  <c r="AC343" i="2"/>
  <c r="AC626" i="2"/>
  <c r="AC272" i="2"/>
  <c r="AC523" i="2"/>
  <c r="AC161" i="2"/>
  <c r="AC160" i="2"/>
  <c r="AC294" i="2"/>
  <c r="AC638" i="2"/>
  <c r="AC172" i="2"/>
  <c r="AC405" i="2"/>
  <c r="AC48" i="2"/>
  <c r="AC63" i="2"/>
  <c r="AC616" i="2"/>
  <c r="AC333" i="2"/>
  <c r="AC44" i="2"/>
  <c r="AC533" i="2"/>
  <c r="AC354" i="2"/>
  <c r="AC648" i="2"/>
  <c r="AC198" i="2"/>
  <c r="AC103" i="2"/>
  <c r="AC180" i="2"/>
  <c r="AC61" i="2"/>
  <c r="AC183" i="2"/>
  <c r="AC265" i="2"/>
  <c r="AC85" i="2"/>
  <c r="AC276" i="2"/>
  <c r="AC362" i="2"/>
  <c r="AC520" i="2"/>
  <c r="AC728" i="2"/>
  <c r="AC38" i="2"/>
  <c r="AC641" i="2"/>
  <c r="AC199" i="2"/>
  <c r="AC88" i="2"/>
  <c r="AC8" i="2"/>
  <c r="AC406" i="2"/>
  <c r="AC289" i="2"/>
  <c r="AC605" i="2"/>
  <c r="AC447" i="2"/>
  <c r="AC587" i="2"/>
  <c r="AC494" i="2"/>
  <c r="AC674" i="2"/>
  <c r="AC105" i="2"/>
  <c r="AC225" i="2"/>
  <c r="AC28" i="2"/>
  <c r="AC470" i="2"/>
  <c r="AC232" i="2"/>
  <c r="AC338" i="2"/>
  <c r="AC279" i="2"/>
  <c r="AC217" i="2"/>
  <c r="AC147" i="2"/>
  <c r="AC353" i="2"/>
  <c r="AC547" i="2"/>
  <c r="AC583" i="2"/>
  <c r="AC658" i="2"/>
  <c r="AC18" i="2"/>
  <c r="AC158" i="2"/>
  <c r="AC300" i="2"/>
  <c r="AC541" i="2"/>
  <c r="AC418" i="2"/>
  <c r="AC554" i="2"/>
  <c r="AC319" i="2"/>
  <c r="AC304" i="2"/>
  <c r="AC546" i="2"/>
  <c r="AC109" i="2"/>
  <c r="AC392" i="2"/>
  <c r="AC188" i="2"/>
  <c r="AC236" i="2"/>
  <c r="AC107" i="2"/>
  <c r="AC32" i="2"/>
  <c r="AC575" i="2"/>
  <c r="AC424" i="2"/>
  <c r="AC586" i="2"/>
  <c r="AC680" i="2"/>
  <c r="AC184" i="2"/>
  <c r="AC414" i="2"/>
  <c r="AC444" i="2"/>
  <c r="AC664" i="2"/>
  <c r="AC108" i="2"/>
  <c r="AC30" i="2"/>
  <c r="AC144" i="2"/>
  <c r="AC683" i="2"/>
  <c r="AC283" i="2"/>
  <c r="AC231" i="2"/>
  <c r="AC573" i="2"/>
  <c r="AC95" i="2"/>
  <c r="AC151" i="2"/>
  <c r="AC130" i="2"/>
  <c r="AC163" i="2"/>
  <c r="AC114" i="2"/>
  <c r="AC607" i="2"/>
  <c r="AC210" i="2"/>
  <c r="AC439" i="2"/>
  <c r="AC431" i="2"/>
  <c r="AC374" i="2"/>
  <c r="AC296" i="2"/>
  <c r="AC131" i="2"/>
  <c r="AC356" i="2"/>
  <c r="AC87" i="2"/>
  <c r="AC332" i="2"/>
  <c r="AC427" i="2"/>
  <c r="AC358" i="2"/>
  <c r="AC254" i="2"/>
  <c r="AC19" i="2"/>
  <c r="AC150" i="2"/>
  <c r="AC659" i="2"/>
  <c r="AC9" i="2"/>
  <c r="AC471" i="2"/>
  <c r="AC290" i="2"/>
  <c r="AC200" i="2"/>
  <c r="AC133" i="2"/>
  <c r="AC292" i="2"/>
  <c r="AC67" i="2"/>
  <c r="AC11" i="2"/>
  <c r="AC195" i="2"/>
  <c r="AC379" i="2"/>
  <c r="AC649" i="2"/>
  <c r="AC603" i="2"/>
  <c r="AC725" i="2"/>
  <c r="AC222" i="2"/>
  <c r="AC216" i="2"/>
  <c r="AC181" i="2"/>
  <c r="AC53" i="2"/>
  <c r="AC162" i="2"/>
  <c r="AC548" i="2"/>
  <c r="AC27" i="2"/>
  <c r="AC521" i="2"/>
  <c r="AC522" i="2"/>
  <c r="AC314" i="2"/>
  <c r="AC235" i="2"/>
  <c r="AC608" i="2"/>
  <c r="AC411" i="2"/>
  <c r="AC670" i="2"/>
  <c r="AC120" i="2"/>
  <c r="AC395" i="2"/>
  <c r="AC653" i="2"/>
  <c r="AC493" i="2"/>
  <c r="AC219" i="2"/>
  <c r="AC137" i="2"/>
  <c r="AC445" i="2"/>
  <c r="AC74" i="2"/>
  <c r="AC275" i="2"/>
  <c r="AC456" i="2"/>
  <c r="AC23" i="2"/>
  <c r="AC20" i="2"/>
  <c r="AC142" i="2"/>
  <c r="AC298" i="2"/>
  <c r="AC715" i="2"/>
  <c r="AC352" i="2"/>
  <c r="AC730" i="2"/>
  <c r="AC644" i="2"/>
  <c r="AC549" i="2"/>
  <c r="AC145" i="2"/>
  <c r="AC497" i="2"/>
  <c r="AC595" i="2"/>
  <c r="AC306" i="2"/>
  <c r="AC14" i="2"/>
  <c r="AC215" i="2"/>
  <c r="AC420" i="2"/>
  <c r="AC291" i="2"/>
  <c r="AC7" i="2"/>
  <c r="AC718" i="2"/>
  <c r="AC422" i="2"/>
  <c r="AC729" i="2"/>
  <c r="AC419" i="2"/>
  <c r="AC211" i="2"/>
  <c r="AC567" i="2"/>
  <c r="AC453" i="2"/>
  <c r="AC530" i="2"/>
  <c r="AC157" i="2"/>
  <c r="AC80" i="2"/>
  <c r="AC75" i="2"/>
  <c r="AC329" i="2"/>
  <c r="AC102" i="2"/>
  <c r="AC273" i="2"/>
  <c r="AC600" i="2"/>
  <c r="AC610" i="2"/>
  <c r="AC514" i="2"/>
  <c r="AC303" i="2"/>
  <c r="AC384" i="2"/>
  <c r="AC90" i="2"/>
  <c r="AC599" i="2"/>
  <c r="AC370" i="2"/>
  <c r="AC675" i="2"/>
  <c r="AC454" i="2"/>
  <c r="AC139" i="2"/>
  <c r="AC457" i="2"/>
  <c r="AC535" i="2"/>
  <c r="AC588" i="2"/>
  <c r="AC697" i="2"/>
  <c r="AC325" i="2"/>
  <c r="AC592" i="2"/>
  <c r="AC687" i="2"/>
  <c r="AC321" i="2"/>
  <c r="AC491" i="2"/>
  <c r="AC676" i="2"/>
  <c r="AC408" i="2"/>
  <c r="AC243" i="2"/>
  <c r="AC364" i="2"/>
  <c r="AC56" i="2"/>
  <c r="AC474" i="2"/>
  <c r="AC390" i="2"/>
  <c r="AC597" i="2"/>
  <c r="AC127" i="2"/>
  <c r="AC475" i="2"/>
  <c r="AC64" i="2"/>
  <c r="AC536" i="2"/>
  <c r="AC397" i="2"/>
  <c r="AC400" i="2"/>
  <c r="AC336" i="2"/>
  <c r="AC512" i="2"/>
  <c r="AC164" i="2"/>
  <c r="AC176" i="2"/>
  <c r="AC734" i="2"/>
  <c r="AC506" i="2"/>
  <c r="AC446" i="2"/>
  <c r="AC669" i="2"/>
  <c r="AC710" i="2"/>
  <c r="AC101" i="2"/>
  <c r="AC441" i="2"/>
  <c r="AC569" i="2"/>
  <c r="AC509" i="2"/>
  <c r="AC17" i="2"/>
  <c r="AC645" i="2"/>
  <c r="AC503" i="2"/>
  <c r="AC679" i="2"/>
  <c r="AC460" i="2"/>
  <c r="AC113" i="2"/>
  <c r="AC402" i="2"/>
  <c r="AC288" i="2"/>
  <c r="AC167" i="2"/>
  <c r="AC458" i="2"/>
  <c r="AC92" i="2"/>
  <c r="AC355" i="2"/>
  <c r="AC421" i="2"/>
  <c r="AC322" i="2"/>
  <c r="AC436" i="2"/>
  <c r="AC708" i="2"/>
  <c r="AC323" i="2"/>
  <c r="AC558" i="2"/>
  <c r="AC656" i="2"/>
  <c r="AC62" i="2"/>
  <c r="AC498" i="2"/>
  <c r="AC618" i="2"/>
  <c r="AC82" i="2"/>
  <c r="AC263" i="2"/>
  <c r="AC510" i="2"/>
  <c r="AC544" i="2"/>
  <c r="AC33" i="2"/>
  <c r="AC57" i="2"/>
  <c r="AC257" i="2"/>
  <c r="AC37" i="2"/>
  <c r="AC125" i="2"/>
  <c r="AC339" i="2"/>
  <c r="AC206" i="2"/>
  <c r="AC41" i="2"/>
  <c r="AC652" i="2"/>
  <c r="AC432" i="2"/>
  <c r="AC654" i="2"/>
  <c r="AC337" i="2"/>
  <c r="AC241" i="2"/>
  <c r="AC52" i="2"/>
  <c r="AC117" i="2"/>
  <c r="AC39" i="2"/>
  <c r="AC146" i="2"/>
  <c r="AC106" i="2"/>
  <c r="AC517" i="2"/>
  <c r="AC250" i="2"/>
  <c r="AC315" i="2"/>
  <c r="AC657" i="2"/>
  <c r="AC719" i="2"/>
  <c r="AC633" i="2"/>
  <c r="AC473" i="2"/>
  <c r="AC682" i="2"/>
  <c r="AC428" i="2"/>
  <c r="AC58" i="2"/>
  <c r="AC357" i="2"/>
  <c r="AC94" i="2"/>
  <c r="AC409" i="2"/>
  <c r="AC115" i="2"/>
  <c r="AC717" i="2"/>
  <c r="AC389" i="2"/>
  <c r="AC702" i="2"/>
  <c r="AC613" i="2"/>
  <c r="AC612" i="2"/>
  <c r="AC220" i="2"/>
  <c r="AC34" i="2"/>
  <c r="AC245" i="2"/>
  <c r="AC468" i="2"/>
  <c r="AC191" i="2"/>
  <c r="AC104" i="2"/>
  <c r="AC342" i="2"/>
  <c r="AC712" i="2"/>
  <c r="AC341" i="2"/>
  <c r="AC404" i="2"/>
  <c r="AC36" i="2"/>
  <c r="AC721" i="2"/>
  <c r="AC487" i="2"/>
  <c r="AC724" i="2"/>
  <c r="AC189" i="2"/>
  <c r="AC543" i="2"/>
  <c r="AC688" i="2"/>
  <c r="AC98" i="2"/>
  <c r="AC91" i="2"/>
  <c r="AC140" i="2"/>
  <c r="AC349" i="2"/>
  <c r="AC320" i="2"/>
  <c r="AC532" i="2"/>
  <c r="AC403" i="2"/>
  <c r="AC666" i="2"/>
  <c r="AC622" i="2"/>
  <c r="AC435" i="2"/>
  <c r="AC634" i="2"/>
  <c r="AC116" i="2"/>
  <c r="AC561" i="2"/>
  <c r="AC429" i="2"/>
  <c r="AC312" i="2"/>
  <c r="AC502" i="2"/>
  <c r="AC469" i="2"/>
  <c r="AC185" i="2"/>
  <c r="AC286" i="2"/>
  <c r="AC678" i="2"/>
  <c r="AC334" i="2"/>
  <c r="AC577" i="2"/>
  <c r="AC55" i="2"/>
  <c r="AC701" i="2"/>
  <c r="AC665" i="2"/>
  <c r="AC574" i="2"/>
  <c r="AC690" i="2"/>
  <c r="AC705" i="2"/>
  <c r="AC165" i="2"/>
  <c r="AC482" i="2"/>
  <c r="AC663" i="2"/>
  <c r="AC576" i="2"/>
  <c r="AC495" i="2"/>
  <c r="AC735" i="2"/>
  <c r="AC581" i="2"/>
  <c r="AC153" i="2"/>
  <c r="AC100" i="2"/>
  <c r="AC76" i="2"/>
  <c r="AC584" i="2"/>
  <c r="AC459" i="2"/>
  <c r="AC651" i="2"/>
  <c r="AC507" i="2"/>
  <c r="AC237" i="2"/>
  <c r="AC194" i="2"/>
  <c r="AC413" i="2"/>
  <c r="AC660" i="2"/>
  <c r="AC385" i="2"/>
  <c r="AC538" i="2"/>
  <c r="AC129" i="2"/>
  <c r="AC348" i="2"/>
  <c r="AC692" i="2"/>
  <c r="AC376" i="2"/>
  <c r="AC301" i="2"/>
  <c r="AC380" i="2"/>
  <c r="AC711" i="2"/>
  <c r="AC726" i="2"/>
  <c r="AC223" i="2"/>
  <c r="AC551" i="2"/>
  <c r="AC111" i="2"/>
  <c r="AC484" i="2"/>
  <c r="AC602" i="2"/>
  <c r="AC239" i="2"/>
  <c r="AC363" i="2"/>
  <c r="AC398" i="2"/>
  <c r="AC326" i="2"/>
  <c r="AC345" i="2"/>
  <c r="AC412" i="2"/>
  <c r="AC691" i="2"/>
  <c r="AC478" i="2"/>
  <c r="AC462" i="2"/>
  <c r="AC580" i="2"/>
  <c r="AC623" i="2"/>
  <c r="AC637" i="2"/>
  <c r="AC121" i="2"/>
  <c r="AC617" i="2"/>
  <c r="AC630" i="2"/>
  <c r="AC143" i="2"/>
  <c r="AC556" i="2"/>
  <c r="AC417" i="2"/>
  <c r="AC377" i="2"/>
  <c r="AC537" i="2"/>
  <c r="AC601" i="2"/>
  <c r="AC212" i="2"/>
  <c r="AC316" i="2"/>
  <c r="AC371" i="2"/>
  <c r="AC327" i="2"/>
  <c r="AC481" i="2"/>
  <c r="AC280" i="2"/>
  <c r="AC614" i="2"/>
  <c r="AC281" i="2"/>
  <c r="AC483" i="2"/>
  <c r="AC707" i="2"/>
  <c r="AC668" i="2"/>
  <c r="AC562" i="2"/>
  <c r="AC699" i="2"/>
  <c r="AC266" i="2"/>
  <c r="AC585" i="2"/>
  <c r="AC590" i="2"/>
  <c r="AC646" i="2"/>
  <c r="AC256" i="2"/>
  <c r="AC373" i="2"/>
  <c r="AC410" i="2"/>
  <c r="AC695" i="2"/>
  <c r="AC671" i="2"/>
  <c r="AC694" i="2"/>
  <c r="AC504" i="2"/>
  <c r="AC591" i="2"/>
  <c r="AC655" i="2"/>
  <c r="AC681" i="2"/>
  <c r="AC713" i="2"/>
  <c r="AC539" i="2"/>
  <c r="AC733" i="2"/>
  <c r="AC571" i="2"/>
  <c r="AC661" i="2"/>
  <c r="AC527" i="2"/>
  <c r="AC615" i="2"/>
  <c r="AC673" i="2"/>
  <c r="AC677" i="2"/>
  <c r="AC720" i="2"/>
  <c r="AC636" i="2"/>
  <c r="AC570" i="2"/>
  <c r="AC524" i="2"/>
  <c r="AC696" i="2"/>
  <c r="AC704" i="2"/>
  <c r="AC709" i="2"/>
  <c r="AC629" i="2"/>
  <c r="AC672" i="2"/>
  <c r="AC703" i="2"/>
  <c r="AC624" i="2"/>
  <c r="AC722" i="2"/>
  <c r="AC689" i="2"/>
  <c r="AC685" i="2"/>
  <c r="AC716" i="2"/>
  <c r="AC693" i="2"/>
  <c r="AC732" i="2"/>
  <c r="AC639" i="2"/>
  <c r="AC731" i="2"/>
  <c r="U511" i="2"/>
  <c r="U578" i="2"/>
  <c r="U619" i="2"/>
  <c r="U136" i="2"/>
  <c r="U401" i="2"/>
  <c r="U579" i="2"/>
  <c r="U246" i="2"/>
  <c r="U369" i="2"/>
  <c r="U582" i="2"/>
  <c r="U393" i="2"/>
  <c r="U335" i="2"/>
  <c r="U500" i="2"/>
  <c r="U248" i="2"/>
  <c r="U662" i="2"/>
  <c r="U96" i="2"/>
  <c r="U159" i="2"/>
  <c r="U367" i="2"/>
  <c r="U197" i="2"/>
  <c r="U686" i="2"/>
  <c r="U501" i="2"/>
  <c r="U489" i="2"/>
  <c r="U375" i="2"/>
  <c r="U202" i="2"/>
  <c r="U60" i="2"/>
  <c r="U155" i="2"/>
  <c r="U365" i="2"/>
  <c r="U128" i="2"/>
  <c r="U16" i="2"/>
  <c r="U505" i="2"/>
  <c r="U642" i="2"/>
  <c r="U299" i="2"/>
  <c r="U49" i="2"/>
  <c r="U118" i="2"/>
  <c r="U110" i="2"/>
  <c r="U611" i="2"/>
  <c r="U650" i="2"/>
  <c r="U596" i="2"/>
  <c r="U274" i="2"/>
  <c r="U70" i="2"/>
  <c r="U89" i="2"/>
  <c r="U72" i="2"/>
  <c r="U26" i="2"/>
  <c r="U598" i="2"/>
  <c r="U496" i="2"/>
  <c r="U284" i="2"/>
  <c r="U123" i="2"/>
  <c r="U6" i="2"/>
  <c r="U555" i="2"/>
  <c r="U260" i="2"/>
  <c r="U378" i="2"/>
  <c r="U126" i="2"/>
  <c r="U148" i="2"/>
  <c r="U226" i="2"/>
  <c r="U625" i="2"/>
  <c r="U66" i="2"/>
  <c r="U386" i="2"/>
  <c r="U461" i="2"/>
  <c r="U519" i="2"/>
  <c r="U68" i="2"/>
  <c r="U209" i="2"/>
  <c r="U366" i="2"/>
  <c r="U261" i="2"/>
  <c r="U141" i="2"/>
  <c r="U550" i="2"/>
  <c r="U391" i="2"/>
  <c r="U173" i="2"/>
  <c r="U472" i="2"/>
  <c r="U455" i="2"/>
  <c r="U450" i="2"/>
  <c r="U307" i="2"/>
  <c r="U282" i="2"/>
  <c r="U407" i="2"/>
  <c r="U97" i="2"/>
  <c r="U465" i="2"/>
  <c r="U79" i="2"/>
  <c r="U190" i="2"/>
  <c r="U433" i="2"/>
  <c r="U83" i="2"/>
  <c r="U313" i="2"/>
  <c r="U247" i="2"/>
  <c r="U3" i="2"/>
  <c r="U463" i="2"/>
  <c r="U285" i="2"/>
  <c r="U565" i="2"/>
  <c r="U328" i="2"/>
  <c r="U81" i="2"/>
  <c r="U214" i="2"/>
  <c r="U643" i="2"/>
  <c r="U244" i="2"/>
  <c r="U240" i="2"/>
  <c r="U45" i="2"/>
  <c r="U287" i="2"/>
  <c r="U416" i="2"/>
  <c r="U230" i="2"/>
  <c r="U359" i="2"/>
  <c r="U51" i="2"/>
  <c r="U382" i="2"/>
  <c r="U238" i="2"/>
  <c r="U192" i="2"/>
  <c r="U138" i="2"/>
  <c r="U42" i="2"/>
  <c r="U632" i="2"/>
  <c r="U5" i="2"/>
  <c r="U430" i="2"/>
  <c r="U372" i="2"/>
  <c r="U394" i="2"/>
  <c r="U268" i="2"/>
  <c r="U119" i="2"/>
  <c r="U564" i="2"/>
  <c r="U15" i="2"/>
  <c r="U24" i="2"/>
  <c r="U277" i="2"/>
  <c r="U22" i="2"/>
  <c r="U168" i="2"/>
  <c r="U318" i="2"/>
  <c r="U201" i="2"/>
  <c r="U466" i="2"/>
  <c r="U149" i="2"/>
  <c r="U368" i="2"/>
  <c r="U86" i="2"/>
  <c r="U29" i="2"/>
  <c r="U278" i="2"/>
  <c r="U204" i="2"/>
  <c r="U186" i="2"/>
  <c r="U606" i="2"/>
  <c r="U203" i="2"/>
  <c r="U229" i="2"/>
  <c r="U302" i="2"/>
  <c r="U434" i="2"/>
  <c r="U317" i="2"/>
  <c r="U528" i="2"/>
  <c r="U388" i="2"/>
  <c r="U213" i="2"/>
  <c r="U262" i="2"/>
  <c r="U221" i="2"/>
  <c r="U308" i="2"/>
  <c r="U208" i="2"/>
  <c r="U700" i="2"/>
  <c r="U46" i="2"/>
  <c r="U124" i="2"/>
  <c r="U346" i="2"/>
  <c r="U35" i="2"/>
  <c r="U234" i="2"/>
  <c r="U443" i="2"/>
  <c r="U479" i="2"/>
  <c r="U698" i="2"/>
  <c r="U2" i="2"/>
  <c r="U293" i="2"/>
  <c r="U171" i="2"/>
  <c r="U309" i="2"/>
  <c r="U451" i="2"/>
  <c r="U347" i="2"/>
  <c r="U251" i="2"/>
  <c r="U122" i="2"/>
  <c r="U77" i="2"/>
  <c r="U438" i="2"/>
  <c r="U559" i="2"/>
  <c r="U25" i="2"/>
  <c r="U499" i="2"/>
  <c r="U513" i="2"/>
  <c r="U515" i="2"/>
  <c r="U10" i="2"/>
  <c r="U135" i="2"/>
  <c r="U175" i="2"/>
  <c r="U467" i="2"/>
  <c r="U169" i="2"/>
  <c r="U620" i="2"/>
  <c r="U516" i="2"/>
  <c r="U635" i="2"/>
  <c r="U425" i="2"/>
  <c r="U252" i="2"/>
  <c r="U526" i="2"/>
  <c r="U485" i="2"/>
  <c r="U604" i="2"/>
  <c r="U84" i="2"/>
  <c r="U311" i="2"/>
  <c r="U589" i="2"/>
  <c r="U560" i="2"/>
  <c r="U31" i="2"/>
  <c r="U12" i="2"/>
  <c r="U218" i="2"/>
  <c r="U177" i="2"/>
  <c r="U193" i="2"/>
  <c r="U667" i="2"/>
  <c r="U399" i="2"/>
  <c r="U227" i="2"/>
  <c r="U258" i="2"/>
  <c r="U553" i="2"/>
  <c r="U627" i="2"/>
  <c r="U361" i="2"/>
  <c r="U540" i="2"/>
  <c r="U242" i="2"/>
  <c r="U324" i="2"/>
  <c r="U350" i="2"/>
  <c r="U621" i="2"/>
  <c r="U423" i="2"/>
  <c r="U73" i="2"/>
  <c r="U415" i="2"/>
  <c r="U170" i="2"/>
  <c r="U442" i="2"/>
  <c r="U480" i="2"/>
  <c r="U305" i="2"/>
  <c r="U99" i="2"/>
  <c r="U647" i="2"/>
  <c r="U593" i="2"/>
  <c r="U563" i="2"/>
  <c r="U542" i="2"/>
  <c r="U552" i="2"/>
  <c r="U228" i="2"/>
  <c r="U271" i="2"/>
  <c r="U330" i="2"/>
  <c r="U525" i="2"/>
  <c r="U59" i="2"/>
  <c r="U448" i="2"/>
  <c r="U54" i="2"/>
  <c r="U269" i="2"/>
  <c r="U156" i="2"/>
  <c r="U207" i="2"/>
  <c r="U93" i="2"/>
  <c r="U508" i="2"/>
  <c r="U264" i="2"/>
  <c r="U233" i="2"/>
  <c r="U545" i="2"/>
  <c r="U224" i="2"/>
  <c r="U529" i="2"/>
  <c r="U360" i="2"/>
  <c r="U684" i="2"/>
  <c r="U47" i="2"/>
  <c r="U437" i="2"/>
  <c r="U40" i="2"/>
  <c r="U723" i="2"/>
  <c r="U249" i="2"/>
  <c r="U259" i="2"/>
  <c r="U714" i="2"/>
  <c r="U486" i="2"/>
  <c r="U531" i="2"/>
  <c r="U182" i="2"/>
  <c r="U594" i="2"/>
  <c r="U640" i="2"/>
  <c r="U253" i="2"/>
  <c r="U270" i="2"/>
  <c r="U518" i="2"/>
  <c r="U488" i="2"/>
  <c r="U534" i="2"/>
  <c r="U205" i="2"/>
  <c r="U154" i="2"/>
  <c r="U166" i="2"/>
  <c r="U381" i="2"/>
  <c r="U706" i="2"/>
  <c r="U449" i="2"/>
  <c r="U295" i="2"/>
  <c r="U351" i="2"/>
  <c r="U13" i="2"/>
  <c r="U426" i="2"/>
  <c r="U383" i="2"/>
  <c r="U297" i="2"/>
  <c r="U65" i="2"/>
  <c r="U387" i="2"/>
  <c r="U187" i="2"/>
  <c r="U331" i="2"/>
  <c r="U196" i="2"/>
  <c r="U568" i="2"/>
  <c r="U464" i="2"/>
  <c r="U631" i="2"/>
  <c r="U572" i="2"/>
  <c r="U396" i="2"/>
  <c r="U452" i="2"/>
  <c r="U178" i="2"/>
  <c r="U78" i="2"/>
  <c r="U112" i="2"/>
  <c r="U340" i="2"/>
  <c r="U490" i="2"/>
  <c r="U134" i="2"/>
  <c r="U4" i="2"/>
  <c r="U69" i="2"/>
  <c r="U132" i="2"/>
  <c r="U477" i="2"/>
  <c r="U440" i="2"/>
  <c r="U476" i="2"/>
  <c r="U344" i="2"/>
  <c r="U255" i="2"/>
  <c r="U21" i="2"/>
  <c r="U628" i="2"/>
  <c r="U179" i="2"/>
  <c r="U727" i="2"/>
  <c r="U71" i="2"/>
  <c r="U310" i="2"/>
  <c r="U267" i="2"/>
  <c r="U609" i="2"/>
  <c r="U557" i="2"/>
  <c r="U152" i="2"/>
  <c r="U492" i="2"/>
  <c r="U43" i="2"/>
  <c r="U174" i="2"/>
  <c r="U566" i="2"/>
  <c r="U50" i="2"/>
  <c r="U343" i="2"/>
  <c r="U626" i="2"/>
  <c r="U272" i="2"/>
  <c r="U523" i="2"/>
  <c r="U161" i="2"/>
  <c r="U160" i="2"/>
  <c r="U294" i="2"/>
  <c r="U638" i="2"/>
  <c r="U172" i="2"/>
  <c r="U405" i="2"/>
  <c r="U48" i="2"/>
  <c r="U63" i="2"/>
  <c r="U616" i="2"/>
  <c r="U333" i="2"/>
  <c r="U44" i="2"/>
  <c r="U533" i="2"/>
  <c r="U354" i="2"/>
  <c r="U648" i="2"/>
  <c r="U198" i="2"/>
  <c r="U103" i="2"/>
  <c r="U180" i="2"/>
  <c r="U61" i="2"/>
  <c r="U183" i="2"/>
  <c r="U265" i="2"/>
  <c r="U85" i="2"/>
  <c r="U276" i="2"/>
  <c r="U362" i="2"/>
  <c r="U520" i="2"/>
  <c r="U728" i="2"/>
  <c r="U38" i="2"/>
  <c r="U641" i="2"/>
  <c r="U199" i="2"/>
  <c r="U88" i="2"/>
  <c r="U8" i="2"/>
  <c r="U406" i="2"/>
  <c r="U289" i="2"/>
  <c r="U605" i="2"/>
  <c r="U447" i="2"/>
  <c r="U587" i="2"/>
  <c r="U494" i="2"/>
  <c r="U674" i="2"/>
  <c r="U105" i="2"/>
  <c r="U225" i="2"/>
  <c r="U28" i="2"/>
  <c r="U470" i="2"/>
  <c r="U232" i="2"/>
  <c r="U338" i="2"/>
  <c r="U279" i="2"/>
  <c r="U217" i="2"/>
  <c r="U147" i="2"/>
  <c r="U353" i="2"/>
  <c r="U547" i="2"/>
  <c r="U583" i="2"/>
  <c r="U658" i="2"/>
  <c r="U18" i="2"/>
  <c r="U158" i="2"/>
  <c r="U300" i="2"/>
  <c r="U541" i="2"/>
  <c r="U418" i="2"/>
  <c r="U554" i="2"/>
  <c r="U319" i="2"/>
  <c r="U304" i="2"/>
  <c r="U546" i="2"/>
  <c r="U109" i="2"/>
  <c r="U392" i="2"/>
  <c r="U188" i="2"/>
  <c r="U236" i="2"/>
  <c r="U107" i="2"/>
  <c r="U32" i="2"/>
  <c r="U575" i="2"/>
  <c r="U424" i="2"/>
  <c r="U586" i="2"/>
  <c r="U680" i="2"/>
  <c r="U184" i="2"/>
  <c r="U414" i="2"/>
  <c r="U444" i="2"/>
  <c r="U664" i="2"/>
  <c r="U108" i="2"/>
  <c r="U30" i="2"/>
  <c r="U144" i="2"/>
  <c r="U683" i="2"/>
  <c r="U283" i="2"/>
  <c r="U231" i="2"/>
  <c r="U573" i="2"/>
  <c r="U95" i="2"/>
  <c r="U151" i="2"/>
  <c r="U130" i="2"/>
  <c r="U163" i="2"/>
  <c r="U114" i="2"/>
  <c r="U607" i="2"/>
  <c r="U210" i="2"/>
  <c r="U439" i="2"/>
  <c r="U431" i="2"/>
  <c r="U374" i="2"/>
  <c r="U296" i="2"/>
  <c r="U131" i="2"/>
  <c r="U356" i="2"/>
  <c r="U87" i="2"/>
  <c r="U332" i="2"/>
  <c r="U427" i="2"/>
  <c r="U358" i="2"/>
  <c r="U254" i="2"/>
  <c r="U19" i="2"/>
  <c r="U150" i="2"/>
  <c r="U659" i="2"/>
  <c r="U9" i="2"/>
  <c r="U471" i="2"/>
  <c r="U290" i="2"/>
  <c r="U200" i="2"/>
  <c r="U133" i="2"/>
  <c r="U292" i="2"/>
  <c r="U67" i="2"/>
  <c r="U11" i="2"/>
  <c r="U195" i="2"/>
  <c r="U379" i="2"/>
  <c r="U649" i="2"/>
  <c r="U603" i="2"/>
  <c r="U725" i="2"/>
  <c r="U222" i="2"/>
  <c r="U216" i="2"/>
  <c r="U181" i="2"/>
  <c r="U53" i="2"/>
  <c r="U162" i="2"/>
  <c r="U548" i="2"/>
  <c r="U27" i="2"/>
  <c r="U521" i="2"/>
  <c r="U522" i="2"/>
  <c r="U314" i="2"/>
  <c r="U235" i="2"/>
  <c r="U608" i="2"/>
  <c r="U411" i="2"/>
  <c r="U670" i="2"/>
  <c r="U120" i="2"/>
  <c r="U395" i="2"/>
  <c r="U653" i="2"/>
  <c r="U493" i="2"/>
  <c r="U219" i="2"/>
  <c r="U137" i="2"/>
  <c r="U445" i="2"/>
  <c r="U74" i="2"/>
  <c r="U275" i="2"/>
  <c r="U456" i="2"/>
  <c r="U23" i="2"/>
  <c r="U20" i="2"/>
  <c r="U142" i="2"/>
  <c r="U298" i="2"/>
  <c r="U715" i="2"/>
  <c r="U352" i="2"/>
  <c r="U730" i="2"/>
  <c r="U644" i="2"/>
  <c r="U549" i="2"/>
  <c r="U145" i="2"/>
  <c r="U497" i="2"/>
  <c r="U595" i="2"/>
  <c r="U306" i="2"/>
  <c r="U14" i="2"/>
  <c r="U215" i="2"/>
  <c r="U420" i="2"/>
  <c r="U291" i="2"/>
  <c r="U7" i="2"/>
  <c r="U718" i="2"/>
  <c r="U422" i="2"/>
  <c r="U729" i="2"/>
  <c r="U419" i="2"/>
  <c r="U211" i="2"/>
  <c r="U567" i="2"/>
  <c r="U453" i="2"/>
  <c r="U530" i="2"/>
  <c r="U157" i="2"/>
  <c r="U80" i="2"/>
  <c r="U75" i="2"/>
  <c r="U329" i="2"/>
  <c r="U102" i="2"/>
  <c r="U273" i="2"/>
  <c r="U600" i="2"/>
  <c r="U610" i="2"/>
  <c r="U514" i="2"/>
  <c r="U303" i="2"/>
  <c r="U384" i="2"/>
  <c r="U90" i="2"/>
  <c r="U599" i="2"/>
  <c r="U370" i="2"/>
  <c r="U675" i="2"/>
  <c r="U454" i="2"/>
  <c r="U139" i="2"/>
  <c r="U457" i="2"/>
  <c r="U535" i="2"/>
  <c r="U588" i="2"/>
  <c r="U697" i="2"/>
  <c r="U325" i="2"/>
  <c r="U592" i="2"/>
  <c r="U687" i="2"/>
  <c r="U321" i="2"/>
  <c r="U491" i="2"/>
  <c r="U676" i="2"/>
  <c r="U408" i="2"/>
  <c r="U243" i="2"/>
  <c r="U364" i="2"/>
  <c r="U56" i="2"/>
  <c r="U474" i="2"/>
  <c r="U390" i="2"/>
  <c r="U597" i="2"/>
  <c r="U127" i="2"/>
  <c r="U475" i="2"/>
  <c r="U64" i="2"/>
  <c r="U536" i="2"/>
  <c r="U397" i="2"/>
  <c r="U400" i="2"/>
  <c r="U336" i="2"/>
  <c r="U512" i="2"/>
  <c r="U164" i="2"/>
  <c r="U176" i="2"/>
  <c r="U734" i="2"/>
  <c r="U506" i="2"/>
  <c r="U446" i="2"/>
  <c r="U669" i="2"/>
  <c r="U710" i="2"/>
  <c r="U101" i="2"/>
  <c r="U441" i="2"/>
  <c r="U569" i="2"/>
  <c r="U509" i="2"/>
  <c r="U17" i="2"/>
  <c r="U645" i="2"/>
  <c r="U503" i="2"/>
  <c r="U679" i="2"/>
  <c r="U460" i="2"/>
  <c r="U113" i="2"/>
  <c r="U402" i="2"/>
  <c r="U288" i="2"/>
  <c r="U167" i="2"/>
  <c r="U458" i="2"/>
  <c r="U92" i="2"/>
  <c r="U355" i="2"/>
  <c r="U421" i="2"/>
  <c r="U322" i="2"/>
  <c r="U436" i="2"/>
  <c r="U708" i="2"/>
  <c r="U323" i="2"/>
  <c r="U558" i="2"/>
  <c r="U656" i="2"/>
  <c r="U62" i="2"/>
  <c r="U498" i="2"/>
  <c r="U618" i="2"/>
  <c r="U82" i="2"/>
  <c r="U263" i="2"/>
  <c r="U510" i="2"/>
  <c r="U544" i="2"/>
  <c r="U33" i="2"/>
  <c r="U57" i="2"/>
  <c r="U257" i="2"/>
  <c r="U37" i="2"/>
  <c r="U125" i="2"/>
  <c r="U339" i="2"/>
  <c r="U206" i="2"/>
  <c r="U41" i="2"/>
  <c r="U652" i="2"/>
  <c r="U432" i="2"/>
  <c r="U654" i="2"/>
  <c r="U337" i="2"/>
  <c r="U241" i="2"/>
  <c r="U52" i="2"/>
  <c r="U117" i="2"/>
  <c r="U39" i="2"/>
  <c r="U146" i="2"/>
  <c r="U106" i="2"/>
  <c r="U517" i="2"/>
  <c r="U250" i="2"/>
  <c r="U315" i="2"/>
  <c r="U657" i="2"/>
  <c r="U719" i="2"/>
  <c r="U633" i="2"/>
  <c r="U473" i="2"/>
  <c r="U682" i="2"/>
  <c r="U428" i="2"/>
  <c r="U58" i="2"/>
  <c r="U357" i="2"/>
  <c r="U94" i="2"/>
  <c r="U409" i="2"/>
  <c r="U115" i="2"/>
  <c r="U717" i="2"/>
  <c r="U389" i="2"/>
  <c r="U702" i="2"/>
  <c r="U613" i="2"/>
  <c r="U612" i="2"/>
  <c r="U220" i="2"/>
  <c r="U34" i="2"/>
  <c r="U245" i="2"/>
  <c r="U468" i="2"/>
  <c r="U191" i="2"/>
  <c r="U104" i="2"/>
  <c r="U342" i="2"/>
  <c r="U712" i="2"/>
  <c r="U341" i="2"/>
  <c r="U404" i="2"/>
  <c r="U36" i="2"/>
  <c r="U721" i="2"/>
  <c r="U487" i="2"/>
  <c r="U724" i="2"/>
  <c r="U189" i="2"/>
  <c r="U543" i="2"/>
  <c r="U688" i="2"/>
  <c r="U98" i="2"/>
  <c r="U91" i="2"/>
  <c r="U140" i="2"/>
  <c r="U349" i="2"/>
  <c r="U320" i="2"/>
  <c r="U532" i="2"/>
  <c r="U403" i="2"/>
  <c r="U666" i="2"/>
  <c r="U622" i="2"/>
  <c r="U435" i="2"/>
  <c r="U634" i="2"/>
  <c r="U116" i="2"/>
  <c r="U561" i="2"/>
  <c r="U429" i="2"/>
  <c r="U312" i="2"/>
  <c r="U502" i="2"/>
  <c r="U469" i="2"/>
  <c r="U185" i="2"/>
  <c r="U286" i="2"/>
  <c r="U678" i="2"/>
  <c r="U334" i="2"/>
  <c r="U577" i="2"/>
  <c r="U55" i="2"/>
  <c r="U701" i="2"/>
  <c r="U665" i="2"/>
  <c r="U574" i="2"/>
  <c r="U690" i="2"/>
  <c r="U705" i="2"/>
  <c r="U165" i="2"/>
  <c r="U482" i="2"/>
  <c r="U663" i="2"/>
  <c r="U576" i="2"/>
  <c r="U495" i="2"/>
  <c r="U735" i="2"/>
  <c r="U581" i="2"/>
  <c r="U153" i="2"/>
  <c r="U100" i="2"/>
  <c r="U76" i="2"/>
  <c r="U584" i="2"/>
  <c r="U459" i="2"/>
  <c r="U651" i="2"/>
  <c r="U507" i="2"/>
  <c r="U237" i="2"/>
  <c r="U194" i="2"/>
  <c r="U413" i="2"/>
  <c r="U660" i="2"/>
  <c r="U385" i="2"/>
  <c r="U538" i="2"/>
  <c r="U129" i="2"/>
  <c r="U348" i="2"/>
  <c r="U692" i="2"/>
  <c r="U376" i="2"/>
  <c r="U301" i="2"/>
  <c r="U380" i="2"/>
  <c r="U711" i="2"/>
  <c r="U726" i="2"/>
  <c r="U223" i="2"/>
  <c r="U551" i="2"/>
  <c r="U111" i="2"/>
  <c r="U484" i="2"/>
  <c r="U602" i="2"/>
  <c r="U239" i="2"/>
  <c r="U363" i="2"/>
  <c r="U398" i="2"/>
  <c r="U326" i="2"/>
  <c r="U345" i="2"/>
  <c r="U412" i="2"/>
  <c r="U691" i="2"/>
  <c r="U478" i="2"/>
  <c r="U462" i="2"/>
  <c r="U580" i="2"/>
  <c r="U623" i="2"/>
  <c r="U637" i="2"/>
  <c r="U121" i="2"/>
  <c r="U617" i="2"/>
  <c r="U630" i="2"/>
  <c r="U143" i="2"/>
  <c r="U556" i="2"/>
  <c r="U417" i="2"/>
  <c r="U377" i="2"/>
  <c r="U537" i="2"/>
  <c r="U601" i="2"/>
  <c r="U212" i="2"/>
  <c r="U316" i="2"/>
  <c r="U371" i="2"/>
  <c r="U327" i="2"/>
  <c r="U481" i="2"/>
  <c r="U280" i="2"/>
  <c r="U614" i="2"/>
  <c r="U281" i="2"/>
  <c r="U483" i="2"/>
  <c r="U707" i="2"/>
  <c r="U668" i="2"/>
  <c r="U562" i="2"/>
  <c r="U699" i="2"/>
  <c r="U266" i="2"/>
  <c r="U585" i="2"/>
  <c r="U590" i="2"/>
  <c r="U646" i="2"/>
  <c r="U256" i="2"/>
  <c r="U373" i="2"/>
  <c r="U410" i="2"/>
  <c r="U695" i="2"/>
  <c r="U671" i="2"/>
  <c r="U694" i="2"/>
  <c r="U504" i="2"/>
  <c r="U591" i="2"/>
  <c r="U655" i="2"/>
  <c r="U681" i="2"/>
  <c r="U713" i="2"/>
  <c r="U539" i="2"/>
  <c r="U733" i="2"/>
  <c r="U571" i="2"/>
  <c r="U661" i="2"/>
  <c r="U527" i="2"/>
  <c r="U615" i="2"/>
  <c r="U673" i="2"/>
  <c r="U677" i="2"/>
  <c r="U720" i="2"/>
  <c r="U636" i="2"/>
  <c r="U570" i="2"/>
  <c r="U524" i="2"/>
  <c r="U696" i="2"/>
  <c r="U704" i="2"/>
  <c r="U709" i="2"/>
  <c r="U629" i="2"/>
  <c r="U672" i="2"/>
  <c r="U703" i="2"/>
  <c r="U624" i="2"/>
  <c r="U722" i="2"/>
  <c r="U689" i="2"/>
  <c r="U685" i="2"/>
  <c r="U716" i="2"/>
  <c r="U693" i="2"/>
  <c r="U732" i="2"/>
  <c r="U639" i="2"/>
  <c r="U731" i="2"/>
  <c r="T511" i="2"/>
  <c r="T578" i="2"/>
  <c r="T619" i="2"/>
  <c r="T136" i="2"/>
  <c r="T401" i="2"/>
  <c r="T579" i="2"/>
  <c r="T246" i="2"/>
  <c r="T369" i="2"/>
  <c r="T582" i="2"/>
  <c r="T393" i="2"/>
  <c r="T335" i="2"/>
  <c r="T500" i="2"/>
  <c r="T248" i="2"/>
  <c r="T662" i="2"/>
  <c r="T96" i="2"/>
  <c r="T159" i="2"/>
  <c r="T367" i="2"/>
  <c r="T197" i="2"/>
  <c r="T686" i="2"/>
  <c r="T501" i="2"/>
  <c r="T489" i="2"/>
  <c r="T375" i="2"/>
  <c r="T202" i="2"/>
  <c r="T60" i="2"/>
  <c r="T155" i="2"/>
  <c r="T365" i="2"/>
  <c r="T128" i="2"/>
  <c r="T16" i="2"/>
  <c r="T505" i="2"/>
  <c r="T642" i="2"/>
  <c r="T299" i="2"/>
  <c r="T49" i="2"/>
  <c r="T118" i="2"/>
  <c r="T110" i="2"/>
  <c r="T611" i="2"/>
  <c r="T650" i="2"/>
  <c r="T596" i="2"/>
  <c r="T274" i="2"/>
  <c r="T70" i="2"/>
  <c r="T89" i="2"/>
  <c r="T72" i="2"/>
  <c r="T26" i="2"/>
  <c r="T598" i="2"/>
  <c r="T496" i="2"/>
  <c r="T284" i="2"/>
  <c r="T123" i="2"/>
  <c r="T6" i="2"/>
  <c r="T555" i="2"/>
  <c r="T260" i="2"/>
  <c r="T378" i="2"/>
  <c r="T126" i="2"/>
  <c r="T148" i="2"/>
  <c r="T226" i="2"/>
  <c r="T625" i="2"/>
  <c r="T66" i="2"/>
  <c r="T386" i="2"/>
  <c r="T461" i="2"/>
  <c r="T519" i="2"/>
  <c r="T68" i="2"/>
  <c r="T209" i="2"/>
  <c r="T366" i="2"/>
  <c r="T261" i="2"/>
  <c r="T141" i="2"/>
  <c r="T550" i="2"/>
  <c r="T391" i="2"/>
  <c r="T173" i="2"/>
  <c r="T472" i="2"/>
  <c r="T455" i="2"/>
  <c r="T450" i="2"/>
  <c r="T307" i="2"/>
  <c r="T282" i="2"/>
  <c r="T407" i="2"/>
  <c r="T97" i="2"/>
  <c r="T465" i="2"/>
  <c r="T79" i="2"/>
  <c r="T190" i="2"/>
  <c r="T433" i="2"/>
  <c r="T83" i="2"/>
  <c r="T313" i="2"/>
  <c r="T247" i="2"/>
  <c r="T3" i="2"/>
  <c r="T463" i="2"/>
  <c r="T285" i="2"/>
  <c r="T565" i="2"/>
  <c r="T328" i="2"/>
  <c r="T81" i="2"/>
  <c r="T214" i="2"/>
  <c r="T643" i="2"/>
  <c r="T244" i="2"/>
  <c r="T240" i="2"/>
  <c r="T45" i="2"/>
  <c r="T287" i="2"/>
  <c r="T416" i="2"/>
  <c r="T230" i="2"/>
  <c r="T359" i="2"/>
  <c r="T51" i="2"/>
  <c r="T382" i="2"/>
  <c r="T238" i="2"/>
  <c r="T192" i="2"/>
  <c r="T138" i="2"/>
  <c r="T42" i="2"/>
  <c r="T632" i="2"/>
  <c r="T5" i="2"/>
  <c r="T430" i="2"/>
  <c r="T372" i="2"/>
  <c r="T394" i="2"/>
  <c r="T268" i="2"/>
  <c r="T119" i="2"/>
  <c r="T564" i="2"/>
  <c r="T15" i="2"/>
  <c r="T24" i="2"/>
  <c r="T277" i="2"/>
  <c r="T22" i="2"/>
  <c r="T168" i="2"/>
  <c r="T318" i="2"/>
  <c r="T201" i="2"/>
  <c r="T466" i="2"/>
  <c r="T149" i="2"/>
  <c r="T368" i="2"/>
  <c r="T86" i="2"/>
  <c r="T29" i="2"/>
  <c r="T278" i="2"/>
  <c r="T204" i="2"/>
  <c r="T186" i="2"/>
  <c r="T606" i="2"/>
  <c r="T203" i="2"/>
  <c r="T229" i="2"/>
  <c r="T302" i="2"/>
  <c r="T434" i="2"/>
  <c r="T317" i="2"/>
  <c r="T528" i="2"/>
  <c r="T388" i="2"/>
  <c r="T213" i="2"/>
  <c r="T262" i="2"/>
  <c r="T221" i="2"/>
  <c r="T308" i="2"/>
  <c r="T208" i="2"/>
  <c r="T700" i="2"/>
  <c r="T46" i="2"/>
  <c r="T124" i="2"/>
  <c r="T346" i="2"/>
  <c r="T35" i="2"/>
  <c r="T234" i="2"/>
  <c r="T443" i="2"/>
  <c r="T479" i="2"/>
  <c r="T698" i="2"/>
  <c r="T2" i="2"/>
  <c r="T293" i="2"/>
  <c r="T171" i="2"/>
  <c r="T309" i="2"/>
  <c r="T451" i="2"/>
  <c r="T347" i="2"/>
  <c r="T251" i="2"/>
  <c r="T122" i="2"/>
  <c r="T77" i="2"/>
  <c r="T438" i="2"/>
  <c r="T559" i="2"/>
  <c r="T25" i="2"/>
  <c r="T499" i="2"/>
  <c r="T513" i="2"/>
  <c r="T515" i="2"/>
  <c r="T10" i="2"/>
  <c r="T135" i="2"/>
  <c r="T175" i="2"/>
  <c r="T467" i="2"/>
  <c r="T169" i="2"/>
  <c r="T620" i="2"/>
  <c r="T516" i="2"/>
  <c r="T635" i="2"/>
  <c r="T425" i="2"/>
  <c r="T252" i="2"/>
  <c r="T526" i="2"/>
  <c r="T485" i="2"/>
  <c r="T604" i="2"/>
  <c r="T84" i="2"/>
  <c r="T311" i="2"/>
  <c r="T589" i="2"/>
  <c r="T560" i="2"/>
  <c r="T31" i="2"/>
  <c r="T12" i="2"/>
  <c r="T218" i="2"/>
  <c r="T177" i="2"/>
  <c r="T193" i="2"/>
  <c r="T667" i="2"/>
  <c r="T399" i="2"/>
  <c r="T227" i="2"/>
  <c r="T258" i="2"/>
  <c r="T553" i="2"/>
  <c r="T627" i="2"/>
  <c r="T361" i="2"/>
  <c r="T540" i="2"/>
  <c r="T242" i="2"/>
  <c r="T324" i="2"/>
  <c r="T350" i="2"/>
  <c r="T621" i="2"/>
  <c r="T423" i="2"/>
  <c r="T73" i="2"/>
  <c r="T415" i="2"/>
  <c r="T170" i="2"/>
  <c r="T442" i="2"/>
  <c r="T480" i="2"/>
  <c r="T305" i="2"/>
  <c r="T99" i="2"/>
  <c r="T647" i="2"/>
  <c r="T593" i="2"/>
  <c r="T563" i="2"/>
  <c r="T542" i="2"/>
  <c r="T552" i="2"/>
  <c r="T228" i="2"/>
  <c r="T271" i="2"/>
  <c r="T330" i="2"/>
  <c r="T525" i="2"/>
  <c r="T59" i="2"/>
  <c r="T448" i="2"/>
  <c r="T54" i="2"/>
  <c r="T269" i="2"/>
  <c r="T156" i="2"/>
  <c r="T207" i="2"/>
  <c r="T93" i="2"/>
  <c r="T508" i="2"/>
  <c r="T264" i="2"/>
  <c r="T233" i="2"/>
  <c r="T545" i="2"/>
  <c r="T224" i="2"/>
  <c r="T529" i="2"/>
  <c r="T360" i="2"/>
  <c r="T684" i="2"/>
  <c r="T47" i="2"/>
  <c r="T437" i="2"/>
  <c r="T40" i="2"/>
  <c r="T723" i="2"/>
  <c r="T249" i="2"/>
  <c r="T259" i="2"/>
  <c r="T714" i="2"/>
  <c r="T486" i="2"/>
  <c r="T531" i="2"/>
  <c r="T182" i="2"/>
  <c r="T594" i="2"/>
  <c r="T640" i="2"/>
  <c r="T253" i="2"/>
  <c r="T270" i="2"/>
  <c r="T518" i="2"/>
  <c r="T488" i="2"/>
  <c r="T534" i="2"/>
  <c r="T205" i="2"/>
  <c r="T154" i="2"/>
  <c r="T166" i="2"/>
  <c r="T381" i="2"/>
  <c r="T706" i="2"/>
  <c r="T449" i="2"/>
  <c r="T295" i="2"/>
  <c r="T351" i="2"/>
  <c r="T13" i="2"/>
  <c r="T426" i="2"/>
  <c r="T383" i="2"/>
  <c r="T297" i="2"/>
  <c r="T65" i="2"/>
  <c r="T387" i="2"/>
  <c r="T187" i="2"/>
  <c r="T331" i="2"/>
  <c r="T196" i="2"/>
  <c r="T568" i="2"/>
  <c r="T464" i="2"/>
  <c r="T631" i="2"/>
  <c r="T572" i="2"/>
  <c r="T396" i="2"/>
  <c r="T452" i="2"/>
  <c r="T178" i="2"/>
  <c r="T78" i="2"/>
  <c r="T112" i="2"/>
  <c r="T340" i="2"/>
  <c r="T490" i="2"/>
  <c r="T134" i="2"/>
  <c r="T4" i="2"/>
  <c r="T69" i="2"/>
  <c r="T132" i="2"/>
  <c r="T477" i="2"/>
  <c r="T440" i="2"/>
  <c r="T476" i="2"/>
  <c r="T344" i="2"/>
  <c r="T255" i="2"/>
  <c r="T21" i="2"/>
  <c r="T628" i="2"/>
  <c r="T179" i="2"/>
  <c r="T727" i="2"/>
  <c r="T71" i="2"/>
  <c r="T310" i="2"/>
  <c r="T267" i="2"/>
  <c r="T609" i="2"/>
  <c r="T557" i="2"/>
  <c r="T152" i="2"/>
  <c r="T492" i="2"/>
  <c r="T43" i="2"/>
  <c r="T174" i="2"/>
  <c r="T566" i="2"/>
  <c r="T50" i="2"/>
  <c r="T343" i="2"/>
  <c r="T626" i="2"/>
  <c r="T272" i="2"/>
  <c r="T523" i="2"/>
  <c r="T161" i="2"/>
  <c r="T160" i="2"/>
  <c r="T294" i="2"/>
  <c r="T638" i="2"/>
  <c r="T172" i="2"/>
  <c r="T405" i="2"/>
  <c r="T48" i="2"/>
  <c r="T63" i="2"/>
  <c r="T616" i="2"/>
  <c r="T333" i="2"/>
  <c r="T44" i="2"/>
  <c r="T533" i="2"/>
  <c r="T354" i="2"/>
  <c r="T648" i="2"/>
  <c r="T198" i="2"/>
  <c r="T103" i="2"/>
  <c r="T180" i="2"/>
  <c r="T61" i="2"/>
  <c r="T183" i="2"/>
  <c r="T265" i="2"/>
  <c r="T85" i="2"/>
  <c r="T276" i="2"/>
  <c r="T362" i="2"/>
  <c r="T520" i="2"/>
  <c r="T728" i="2"/>
  <c r="T38" i="2"/>
  <c r="T641" i="2"/>
  <c r="T199" i="2"/>
  <c r="T88" i="2"/>
  <c r="T8" i="2"/>
  <c r="T406" i="2"/>
  <c r="T289" i="2"/>
  <c r="T605" i="2"/>
  <c r="T447" i="2"/>
  <c r="T587" i="2"/>
  <c r="T494" i="2"/>
  <c r="T674" i="2"/>
  <c r="T105" i="2"/>
  <c r="T225" i="2"/>
  <c r="T28" i="2"/>
  <c r="T470" i="2"/>
  <c r="T232" i="2"/>
  <c r="T338" i="2"/>
  <c r="T279" i="2"/>
  <c r="T217" i="2"/>
  <c r="T147" i="2"/>
  <c r="T353" i="2"/>
  <c r="T547" i="2"/>
  <c r="T583" i="2"/>
  <c r="T658" i="2"/>
  <c r="T18" i="2"/>
  <c r="T158" i="2"/>
  <c r="T300" i="2"/>
  <c r="T541" i="2"/>
  <c r="T418" i="2"/>
  <c r="T554" i="2"/>
  <c r="T319" i="2"/>
  <c r="T304" i="2"/>
  <c r="T546" i="2"/>
  <c r="T109" i="2"/>
  <c r="T392" i="2"/>
  <c r="T188" i="2"/>
  <c r="T236" i="2"/>
  <c r="T107" i="2"/>
  <c r="T32" i="2"/>
  <c r="T575" i="2"/>
  <c r="T424" i="2"/>
  <c r="T586" i="2"/>
  <c r="T680" i="2"/>
  <c r="T184" i="2"/>
  <c r="T414" i="2"/>
  <c r="T444" i="2"/>
  <c r="T664" i="2"/>
  <c r="T108" i="2"/>
  <c r="T30" i="2"/>
  <c r="T144" i="2"/>
  <c r="T683" i="2"/>
  <c r="T283" i="2"/>
  <c r="T231" i="2"/>
  <c r="T573" i="2"/>
  <c r="T95" i="2"/>
  <c r="T151" i="2"/>
  <c r="T130" i="2"/>
  <c r="T163" i="2"/>
  <c r="T114" i="2"/>
  <c r="T607" i="2"/>
  <c r="T210" i="2"/>
  <c r="T439" i="2"/>
  <c r="T431" i="2"/>
  <c r="T374" i="2"/>
  <c r="T296" i="2"/>
  <c r="T131" i="2"/>
  <c r="T356" i="2"/>
  <c r="T87" i="2"/>
  <c r="T332" i="2"/>
  <c r="T427" i="2"/>
  <c r="T358" i="2"/>
  <c r="T254" i="2"/>
  <c r="T19" i="2"/>
  <c r="T150" i="2"/>
  <c r="T659" i="2"/>
  <c r="T9" i="2"/>
  <c r="T471" i="2"/>
  <c r="T290" i="2"/>
  <c r="T200" i="2"/>
  <c r="T133" i="2"/>
  <c r="T292" i="2"/>
  <c r="T67" i="2"/>
  <c r="T11" i="2"/>
  <c r="T195" i="2"/>
  <c r="T379" i="2"/>
  <c r="T649" i="2"/>
  <c r="T603" i="2"/>
  <c r="T725" i="2"/>
  <c r="T222" i="2"/>
  <c r="T216" i="2"/>
  <c r="T181" i="2"/>
  <c r="T53" i="2"/>
  <c r="T162" i="2"/>
  <c r="T548" i="2"/>
  <c r="T27" i="2"/>
  <c r="T521" i="2"/>
  <c r="T522" i="2"/>
  <c r="T314" i="2"/>
  <c r="T235" i="2"/>
  <c r="T608" i="2"/>
  <c r="T411" i="2"/>
  <c r="T670" i="2"/>
  <c r="T120" i="2"/>
  <c r="T395" i="2"/>
  <c r="T653" i="2"/>
  <c r="T493" i="2"/>
  <c r="T219" i="2"/>
  <c r="T137" i="2"/>
  <c r="T445" i="2"/>
  <c r="T74" i="2"/>
  <c r="T275" i="2"/>
  <c r="T456" i="2"/>
  <c r="T23" i="2"/>
  <c r="T20" i="2"/>
  <c r="T142" i="2"/>
  <c r="T298" i="2"/>
  <c r="T715" i="2"/>
  <c r="T352" i="2"/>
  <c r="T730" i="2"/>
  <c r="T644" i="2"/>
  <c r="T549" i="2"/>
  <c r="T145" i="2"/>
  <c r="T497" i="2"/>
  <c r="T595" i="2"/>
  <c r="T306" i="2"/>
  <c r="T14" i="2"/>
  <c r="T215" i="2"/>
  <c r="T420" i="2"/>
  <c r="T291" i="2"/>
  <c r="T7" i="2"/>
  <c r="T718" i="2"/>
  <c r="T422" i="2"/>
  <c r="T729" i="2"/>
  <c r="T419" i="2"/>
  <c r="T211" i="2"/>
  <c r="T567" i="2"/>
  <c r="T453" i="2"/>
  <c r="T530" i="2"/>
  <c r="T157" i="2"/>
  <c r="T80" i="2"/>
  <c r="T75" i="2"/>
  <c r="T329" i="2"/>
  <c r="T102" i="2"/>
  <c r="T273" i="2"/>
  <c r="T600" i="2"/>
  <c r="T610" i="2"/>
  <c r="T514" i="2"/>
  <c r="T303" i="2"/>
  <c r="T384" i="2"/>
  <c r="T90" i="2"/>
  <c r="T599" i="2"/>
  <c r="T370" i="2"/>
  <c r="T675" i="2"/>
  <c r="T454" i="2"/>
  <c r="T139" i="2"/>
  <c r="T457" i="2"/>
  <c r="T535" i="2"/>
  <c r="T588" i="2"/>
  <c r="T697" i="2"/>
  <c r="T325" i="2"/>
  <c r="T592" i="2"/>
  <c r="T687" i="2"/>
  <c r="T321" i="2"/>
  <c r="T491" i="2"/>
  <c r="T676" i="2"/>
  <c r="T408" i="2"/>
  <c r="T243" i="2"/>
  <c r="T364" i="2"/>
  <c r="T56" i="2"/>
  <c r="T474" i="2"/>
  <c r="T390" i="2"/>
  <c r="T597" i="2"/>
  <c r="T127" i="2"/>
  <c r="T475" i="2"/>
  <c r="T64" i="2"/>
  <c r="T536" i="2"/>
  <c r="T397" i="2"/>
  <c r="T400" i="2"/>
  <c r="T336" i="2"/>
  <c r="T512" i="2"/>
  <c r="T164" i="2"/>
  <c r="T176" i="2"/>
  <c r="T734" i="2"/>
  <c r="T506" i="2"/>
  <c r="T446" i="2"/>
  <c r="T669" i="2"/>
  <c r="T710" i="2"/>
  <c r="T101" i="2"/>
  <c r="T441" i="2"/>
  <c r="T569" i="2"/>
  <c r="T509" i="2"/>
  <c r="T17" i="2"/>
  <c r="T645" i="2"/>
  <c r="T503" i="2"/>
  <c r="T679" i="2"/>
  <c r="T460" i="2"/>
  <c r="T113" i="2"/>
  <c r="T402" i="2"/>
  <c r="T288" i="2"/>
  <c r="T167" i="2"/>
  <c r="T458" i="2"/>
  <c r="T92" i="2"/>
  <c r="T355" i="2"/>
  <c r="T421" i="2"/>
  <c r="T322" i="2"/>
  <c r="T436" i="2"/>
  <c r="T708" i="2"/>
  <c r="T323" i="2"/>
  <c r="T558" i="2"/>
  <c r="T656" i="2"/>
  <c r="T62" i="2"/>
  <c r="T498" i="2"/>
  <c r="T618" i="2"/>
  <c r="T82" i="2"/>
  <c r="T263" i="2"/>
  <c r="T510" i="2"/>
  <c r="T544" i="2"/>
  <c r="T33" i="2"/>
  <c r="T57" i="2"/>
  <c r="T257" i="2"/>
  <c r="T37" i="2"/>
  <c r="T125" i="2"/>
  <c r="T339" i="2"/>
  <c r="T206" i="2"/>
  <c r="T41" i="2"/>
  <c r="T652" i="2"/>
  <c r="T432" i="2"/>
  <c r="T654" i="2"/>
  <c r="T337" i="2"/>
  <c r="T241" i="2"/>
  <c r="T52" i="2"/>
  <c r="T117" i="2"/>
  <c r="T39" i="2"/>
  <c r="T146" i="2"/>
  <c r="T106" i="2"/>
  <c r="T517" i="2"/>
  <c r="T250" i="2"/>
  <c r="T315" i="2"/>
  <c r="T657" i="2"/>
  <c r="T719" i="2"/>
  <c r="T633" i="2"/>
  <c r="T473" i="2"/>
  <c r="T682" i="2"/>
  <c r="T428" i="2"/>
  <c r="T58" i="2"/>
  <c r="T357" i="2"/>
  <c r="T94" i="2"/>
  <c r="T409" i="2"/>
  <c r="T115" i="2"/>
  <c r="T717" i="2"/>
  <c r="T389" i="2"/>
  <c r="T702" i="2"/>
  <c r="T613" i="2"/>
  <c r="T612" i="2"/>
  <c r="T220" i="2"/>
  <c r="T34" i="2"/>
  <c r="T245" i="2"/>
  <c r="T468" i="2"/>
  <c r="T191" i="2"/>
  <c r="T104" i="2"/>
  <c r="T342" i="2"/>
  <c r="T712" i="2"/>
  <c r="T341" i="2"/>
  <c r="T404" i="2"/>
  <c r="T36" i="2"/>
  <c r="T721" i="2"/>
  <c r="T487" i="2"/>
  <c r="T724" i="2"/>
  <c r="T189" i="2"/>
  <c r="T543" i="2"/>
  <c r="T688" i="2"/>
  <c r="T98" i="2"/>
  <c r="T91" i="2"/>
  <c r="T140" i="2"/>
  <c r="T349" i="2"/>
  <c r="T320" i="2"/>
  <c r="T532" i="2"/>
  <c r="T403" i="2"/>
  <c r="T666" i="2"/>
  <c r="T622" i="2"/>
  <c r="T435" i="2"/>
  <c r="T634" i="2"/>
  <c r="T116" i="2"/>
  <c r="T561" i="2"/>
  <c r="T429" i="2"/>
  <c r="T312" i="2"/>
  <c r="T502" i="2"/>
  <c r="T469" i="2"/>
  <c r="T185" i="2"/>
  <c r="T286" i="2"/>
  <c r="T678" i="2"/>
  <c r="T334" i="2"/>
  <c r="T577" i="2"/>
  <c r="T55" i="2"/>
  <c r="T701" i="2"/>
  <c r="T665" i="2"/>
  <c r="T574" i="2"/>
  <c r="T690" i="2"/>
  <c r="T705" i="2"/>
  <c r="T165" i="2"/>
  <c r="T482" i="2"/>
  <c r="T663" i="2"/>
  <c r="T576" i="2"/>
  <c r="T495" i="2"/>
  <c r="T735" i="2"/>
  <c r="T581" i="2"/>
  <c r="T153" i="2"/>
  <c r="T100" i="2"/>
  <c r="T76" i="2"/>
  <c r="T584" i="2"/>
  <c r="T459" i="2"/>
  <c r="T651" i="2"/>
  <c r="T507" i="2"/>
  <c r="T237" i="2"/>
  <c r="T194" i="2"/>
  <c r="T413" i="2"/>
  <c r="T660" i="2"/>
  <c r="T385" i="2"/>
  <c r="T538" i="2"/>
  <c r="T129" i="2"/>
  <c r="T348" i="2"/>
  <c r="T692" i="2"/>
  <c r="T376" i="2"/>
  <c r="T301" i="2"/>
  <c r="T380" i="2"/>
  <c r="T711" i="2"/>
  <c r="T726" i="2"/>
  <c r="T223" i="2"/>
  <c r="T551" i="2"/>
  <c r="T111" i="2"/>
  <c r="T484" i="2"/>
  <c r="T602" i="2"/>
  <c r="T239" i="2"/>
  <c r="T363" i="2"/>
  <c r="T398" i="2"/>
  <c r="T326" i="2"/>
  <c r="T345" i="2"/>
  <c r="T412" i="2"/>
  <c r="T691" i="2"/>
  <c r="T478" i="2"/>
  <c r="T462" i="2"/>
  <c r="T580" i="2"/>
  <c r="T623" i="2"/>
  <c r="T637" i="2"/>
  <c r="T121" i="2"/>
  <c r="T617" i="2"/>
  <c r="T630" i="2"/>
  <c r="T143" i="2"/>
  <c r="T556" i="2"/>
  <c r="T417" i="2"/>
  <c r="T377" i="2"/>
  <c r="T537" i="2"/>
  <c r="T601" i="2"/>
  <c r="T212" i="2"/>
  <c r="T316" i="2"/>
  <c r="T371" i="2"/>
  <c r="T327" i="2"/>
  <c r="T481" i="2"/>
  <c r="T280" i="2"/>
  <c r="T614" i="2"/>
  <c r="T281" i="2"/>
  <c r="T483" i="2"/>
  <c r="T707" i="2"/>
  <c r="T668" i="2"/>
  <c r="T562" i="2"/>
  <c r="T699" i="2"/>
  <c r="T266" i="2"/>
  <c r="T585" i="2"/>
  <c r="T590" i="2"/>
  <c r="T646" i="2"/>
  <c r="T256" i="2"/>
  <c r="T373" i="2"/>
  <c r="T410" i="2"/>
  <c r="T695" i="2"/>
  <c r="T671" i="2"/>
  <c r="T694" i="2"/>
  <c r="T504" i="2"/>
  <c r="T591" i="2"/>
  <c r="T655" i="2"/>
  <c r="T681" i="2"/>
  <c r="T713" i="2"/>
  <c r="T539" i="2"/>
  <c r="T733" i="2"/>
  <c r="T571" i="2"/>
  <c r="T661" i="2"/>
  <c r="T527" i="2"/>
  <c r="T615" i="2"/>
  <c r="T673" i="2"/>
  <c r="T677" i="2"/>
  <c r="T720" i="2"/>
  <c r="T636" i="2"/>
  <c r="T570" i="2"/>
  <c r="T524" i="2"/>
  <c r="T696" i="2"/>
  <c r="T704" i="2"/>
  <c r="T709" i="2"/>
  <c r="T629" i="2"/>
  <c r="T672" i="2"/>
  <c r="T703" i="2"/>
  <c r="T624" i="2"/>
  <c r="T722" i="2"/>
  <c r="T689" i="2"/>
  <c r="T685" i="2"/>
  <c r="T716" i="2"/>
  <c r="T693" i="2"/>
  <c r="T732" i="2"/>
  <c r="T639" i="2"/>
  <c r="T731" i="2"/>
  <c r="S511" i="2"/>
  <c r="S578" i="2"/>
  <c r="S619" i="2"/>
  <c r="S136" i="2"/>
  <c r="S401" i="2"/>
  <c r="S579" i="2"/>
  <c r="S246" i="2"/>
  <c r="S369" i="2"/>
  <c r="S582" i="2"/>
  <c r="S393" i="2"/>
  <c r="S335" i="2"/>
  <c r="S500" i="2"/>
  <c r="S248" i="2"/>
  <c r="S662" i="2"/>
  <c r="S96" i="2"/>
  <c r="S159" i="2"/>
  <c r="S367" i="2"/>
  <c r="S197" i="2"/>
  <c r="S686" i="2"/>
  <c r="S501" i="2"/>
  <c r="S489" i="2"/>
  <c r="S375" i="2"/>
  <c r="S202" i="2"/>
  <c r="S60" i="2"/>
  <c r="S155" i="2"/>
  <c r="S365" i="2"/>
  <c r="S128" i="2"/>
  <c r="S16" i="2"/>
  <c r="S505" i="2"/>
  <c r="S642" i="2"/>
  <c r="S299" i="2"/>
  <c r="S49" i="2"/>
  <c r="S118" i="2"/>
  <c r="S110" i="2"/>
  <c r="S611" i="2"/>
  <c r="S650" i="2"/>
  <c r="S596" i="2"/>
  <c r="S274" i="2"/>
  <c r="S70" i="2"/>
  <c r="S89" i="2"/>
  <c r="S72" i="2"/>
  <c r="S26" i="2"/>
  <c r="S598" i="2"/>
  <c r="S496" i="2"/>
  <c r="S284" i="2"/>
  <c r="S123" i="2"/>
  <c r="S6" i="2"/>
  <c r="S555" i="2"/>
  <c r="S260" i="2"/>
  <c r="S378" i="2"/>
  <c r="S126" i="2"/>
  <c r="S148" i="2"/>
  <c r="S226" i="2"/>
  <c r="S625" i="2"/>
  <c r="S66" i="2"/>
  <c r="S386" i="2"/>
  <c r="S461" i="2"/>
  <c r="S519" i="2"/>
  <c r="S68" i="2"/>
  <c r="S209" i="2"/>
  <c r="S366" i="2"/>
  <c r="S261" i="2"/>
  <c r="S141" i="2"/>
  <c r="S550" i="2"/>
  <c r="S391" i="2"/>
  <c r="S173" i="2"/>
  <c r="S472" i="2"/>
  <c r="S455" i="2"/>
  <c r="S450" i="2"/>
  <c r="S307" i="2"/>
  <c r="S282" i="2"/>
  <c r="S407" i="2"/>
  <c r="S97" i="2"/>
  <c r="S465" i="2"/>
  <c r="S79" i="2"/>
  <c r="S190" i="2"/>
  <c r="S433" i="2"/>
  <c r="S83" i="2"/>
  <c r="S313" i="2"/>
  <c r="S247" i="2"/>
  <c r="S3" i="2"/>
  <c r="S463" i="2"/>
  <c r="S285" i="2"/>
  <c r="S565" i="2"/>
  <c r="S328" i="2"/>
  <c r="S81" i="2"/>
  <c r="S214" i="2"/>
  <c r="S643" i="2"/>
  <c r="S244" i="2"/>
  <c r="S240" i="2"/>
  <c r="S45" i="2"/>
  <c r="S287" i="2"/>
  <c r="S416" i="2"/>
  <c r="S230" i="2"/>
  <c r="S359" i="2"/>
  <c r="S51" i="2"/>
  <c r="S382" i="2"/>
  <c r="S238" i="2"/>
  <c r="S192" i="2"/>
  <c r="S138" i="2"/>
  <c r="S42" i="2"/>
  <c r="S632" i="2"/>
  <c r="S5" i="2"/>
  <c r="S430" i="2"/>
  <c r="S372" i="2"/>
  <c r="S394" i="2"/>
  <c r="S268" i="2"/>
  <c r="S119" i="2"/>
  <c r="S564" i="2"/>
  <c r="S15" i="2"/>
  <c r="S24" i="2"/>
  <c r="S277" i="2"/>
  <c r="S22" i="2"/>
  <c r="S168" i="2"/>
  <c r="S318" i="2"/>
  <c r="S201" i="2"/>
  <c r="S466" i="2"/>
  <c r="S149" i="2"/>
  <c r="S368" i="2"/>
  <c r="S86" i="2"/>
  <c r="S29" i="2"/>
  <c r="S278" i="2"/>
  <c r="S204" i="2"/>
  <c r="S186" i="2"/>
  <c r="S606" i="2"/>
  <c r="S203" i="2"/>
  <c r="S229" i="2"/>
  <c r="S302" i="2"/>
  <c r="S434" i="2"/>
  <c r="S317" i="2"/>
  <c r="S528" i="2"/>
  <c r="S388" i="2"/>
  <c r="S213" i="2"/>
  <c r="S262" i="2"/>
  <c r="S221" i="2"/>
  <c r="S308" i="2"/>
  <c r="S208" i="2"/>
  <c r="S700" i="2"/>
  <c r="S46" i="2"/>
  <c r="S124" i="2"/>
  <c r="S346" i="2"/>
  <c r="S35" i="2"/>
  <c r="S234" i="2"/>
  <c r="S443" i="2"/>
  <c r="S479" i="2"/>
  <c r="S698" i="2"/>
  <c r="S2" i="2"/>
  <c r="S293" i="2"/>
  <c r="S171" i="2"/>
  <c r="S309" i="2"/>
  <c r="S451" i="2"/>
  <c r="S347" i="2"/>
  <c r="S251" i="2"/>
  <c r="S122" i="2"/>
  <c r="S77" i="2"/>
  <c r="S438" i="2"/>
  <c r="S559" i="2"/>
  <c r="S25" i="2"/>
  <c r="S499" i="2"/>
  <c r="S513" i="2"/>
  <c r="S515" i="2"/>
  <c r="S10" i="2"/>
  <c r="S135" i="2"/>
  <c r="S175" i="2"/>
  <c r="S467" i="2"/>
  <c r="S169" i="2"/>
  <c r="S620" i="2"/>
  <c r="S516" i="2"/>
  <c r="S635" i="2"/>
  <c r="S425" i="2"/>
  <c r="S252" i="2"/>
  <c r="S526" i="2"/>
  <c r="S485" i="2"/>
  <c r="S604" i="2"/>
  <c r="S84" i="2"/>
  <c r="S311" i="2"/>
  <c r="S589" i="2"/>
  <c r="S560" i="2"/>
  <c r="S31" i="2"/>
  <c r="S12" i="2"/>
  <c r="S218" i="2"/>
  <c r="S177" i="2"/>
  <c r="S193" i="2"/>
  <c r="S667" i="2"/>
  <c r="S399" i="2"/>
  <c r="S227" i="2"/>
  <c r="S258" i="2"/>
  <c r="S553" i="2"/>
  <c r="S627" i="2"/>
  <c r="S361" i="2"/>
  <c r="S540" i="2"/>
  <c r="S242" i="2"/>
  <c r="S324" i="2"/>
  <c r="S350" i="2"/>
  <c r="S621" i="2"/>
  <c r="S423" i="2"/>
  <c r="S73" i="2"/>
  <c r="S415" i="2"/>
  <c r="S170" i="2"/>
  <c r="S442" i="2"/>
  <c r="S480" i="2"/>
  <c r="S305" i="2"/>
  <c r="S99" i="2"/>
  <c r="S647" i="2"/>
  <c r="S593" i="2"/>
  <c r="S563" i="2"/>
  <c r="S542" i="2"/>
  <c r="S552" i="2"/>
  <c r="S228" i="2"/>
  <c r="S271" i="2"/>
  <c r="S330" i="2"/>
  <c r="S525" i="2"/>
  <c r="S59" i="2"/>
  <c r="S448" i="2"/>
  <c r="S54" i="2"/>
  <c r="S269" i="2"/>
  <c r="S156" i="2"/>
  <c r="S207" i="2"/>
  <c r="S93" i="2"/>
  <c r="S508" i="2"/>
  <c r="S264" i="2"/>
  <c r="S233" i="2"/>
  <c r="S545" i="2"/>
  <c r="S224" i="2"/>
  <c r="S529" i="2"/>
  <c r="S360" i="2"/>
  <c r="S684" i="2"/>
  <c r="S47" i="2"/>
  <c r="S437" i="2"/>
  <c r="S40" i="2"/>
  <c r="S723" i="2"/>
  <c r="S249" i="2"/>
  <c r="S259" i="2"/>
  <c r="S714" i="2"/>
  <c r="S486" i="2"/>
  <c r="S531" i="2"/>
  <c r="S182" i="2"/>
  <c r="S594" i="2"/>
  <c r="S640" i="2"/>
  <c r="S253" i="2"/>
  <c r="S270" i="2"/>
  <c r="S518" i="2"/>
  <c r="S488" i="2"/>
  <c r="S534" i="2"/>
  <c r="S205" i="2"/>
  <c r="S154" i="2"/>
  <c r="S166" i="2"/>
  <c r="S381" i="2"/>
  <c r="S706" i="2"/>
  <c r="S449" i="2"/>
  <c r="S295" i="2"/>
  <c r="S351" i="2"/>
  <c r="S13" i="2"/>
  <c r="S426" i="2"/>
  <c r="S383" i="2"/>
  <c r="S297" i="2"/>
  <c r="S65" i="2"/>
  <c r="S387" i="2"/>
  <c r="S187" i="2"/>
  <c r="S331" i="2"/>
  <c r="S196" i="2"/>
  <c r="S568" i="2"/>
  <c r="S464" i="2"/>
  <c r="S631" i="2"/>
  <c r="S572" i="2"/>
  <c r="S396" i="2"/>
  <c r="S452" i="2"/>
  <c r="S178" i="2"/>
  <c r="S78" i="2"/>
  <c r="S112" i="2"/>
  <c r="S340" i="2"/>
  <c r="S490" i="2"/>
  <c r="S134" i="2"/>
  <c r="S4" i="2"/>
  <c r="S69" i="2"/>
  <c r="S132" i="2"/>
  <c r="S477" i="2"/>
  <c r="S440" i="2"/>
  <c r="S476" i="2"/>
  <c r="S344" i="2"/>
  <c r="S255" i="2"/>
  <c r="S21" i="2"/>
  <c r="S628" i="2"/>
  <c r="S179" i="2"/>
  <c r="S727" i="2"/>
  <c r="S71" i="2"/>
  <c r="S310" i="2"/>
  <c r="S267" i="2"/>
  <c r="S609" i="2"/>
  <c r="S557" i="2"/>
  <c r="S152" i="2"/>
  <c r="S492" i="2"/>
  <c r="S43" i="2"/>
  <c r="S174" i="2"/>
  <c r="S566" i="2"/>
  <c r="S50" i="2"/>
  <c r="S343" i="2"/>
  <c r="S626" i="2"/>
  <c r="S272" i="2"/>
  <c r="S523" i="2"/>
  <c r="S161" i="2"/>
  <c r="S160" i="2"/>
  <c r="S294" i="2"/>
  <c r="S638" i="2"/>
  <c r="S172" i="2"/>
  <c r="S405" i="2"/>
  <c r="S48" i="2"/>
  <c r="S63" i="2"/>
  <c r="S616" i="2"/>
  <c r="S333" i="2"/>
  <c r="S44" i="2"/>
  <c r="S533" i="2"/>
  <c r="S354" i="2"/>
  <c r="S648" i="2"/>
  <c r="S198" i="2"/>
  <c r="S103" i="2"/>
  <c r="S180" i="2"/>
  <c r="S61" i="2"/>
  <c r="S183" i="2"/>
  <c r="S265" i="2"/>
  <c r="S85" i="2"/>
  <c r="S276" i="2"/>
  <c r="S362" i="2"/>
  <c r="S520" i="2"/>
  <c r="S728" i="2"/>
  <c r="S38" i="2"/>
  <c r="S641" i="2"/>
  <c r="S199" i="2"/>
  <c r="S88" i="2"/>
  <c r="S8" i="2"/>
  <c r="S406" i="2"/>
  <c r="S289" i="2"/>
  <c r="S605" i="2"/>
  <c r="S447" i="2"/>
  <c r="S587" i="2"/>
  <c r="S494" i="2"/>
  <c r="S674" i="2"/>
  <c r="S105" i="2"/>
  <c r="S225" i="2"/>
  <c r="S28" i="2"/>
  <c r="S470" i="2"/>
  <c r="S232" i="2"/>
  <c r="S338" i="2"/>
  <c r="S279" i="2"/>
  <c r="S217" i="2"/>
  <c r="S147" i="2"/>
  <c r="S353" i="2"/>
  <c r="S547" i="2"/>
  <c r="S583" i="2"/>
  <c r="S658" i="2"/>
  <c r="S18" i="2"/>
  <c r="S158" i="2"/>
  <c r="S300" i="2"/>
  <c r="S541" i="2"/>
  <c r="S418" i="2"/>
  <c r="S554" i="2"/>
  <c r="S319" i="2"/>
  <c r="S304" i="2"/>
  <c r="S546" i="2"/>
  <c r="S109" i="2"/>
  <c r="S392" i="2"/>
  <c r="S188" i="2"/>
  <c r="S236" i="2"/>
  <c r="S107" i="2"/>
  <c r="S32" i="2"/>
  <c r="S575" i="2"/>
  <c r="S424" i="2"/>
  <c r="S586" i="2"/>
  <c r="S680" i="2"/>
  <c r="S184" i="2"/>
  <c r="S414" i="2"/>
  <c r="S444" i="2"/>
  <c r="S664" i="2"/>
  <c r="S108" i="2"/>
  <c r="S30" i="2"/>
  <c r="S144" i="2"/>
  <c r="S683" i="2"/>
  <c r="S283" i="2"/>
  <c r="S231" i="2"/>
  <c r="S573" i="2"/>
  <c r="S95" i="2"/>
  <c r="S151" i="2"/>
  <c r="S130" i="2"/>
  <c r="S163" i="2"/>
  <c r="S114" i="2"/>
  <c r="S607" i="2"/>
  <c r="S210" i="2"/>
  <c r="S439" i="2"/>
  <c r="S431" i="2"/>
  <c r="S374" i="2"/>
  <c r="S296" i="2"/>
  <c r="S131" i="2"/>
  <c r="S356" i="2"/>
  <c r="S87" i="2"/>
  <c r="S332" i="2"/>
  <c r="S427" i="2"/>
  <c r="S358" i="2"/>
  <c r="S254" i="2"/>
  <c r="S19" i="2"/>
  <c r="S150" i="2"/>
  <c r="S659" i="2"/>
  <c r="S9" i="2"/>
  <c r="S471" i="2"/>
  <c r="S290" i="2"/>
  <c r="S200" i="2"/>
  <c r="S133" i="2"/>
  <c r="S292" i="2"/>
  <c r="S67" i="2"/>
  <c r="S11" i="2"/>
  <c r="S195" i="2"/>
  <c r="S379" i="2"/>
  <c r="S649" i="2"/>
  <c r="S603" i="2"/>
  <c r="S725" i="2"/>
  <c r="S222" i="2"/>
  <c r="S216" i="2"/>
  <c r="S181" i="2"/>
  <c r="S53" i="2"/>
  <c r="S162" i="2"/>
  <c r="S548" i="2"/>
  <c r="S27" i="2"/>
  <c r="S521" i="2"/>
  <c r="S522" i="2"/>
  <c r="S314" i="2"/>
  <c r="S235" i="2"/>
  <c r="S608" i="2"/>
  <c r="S411" i="2"/>
  <c r="S670" i="2"/>
  <c r="S120" i="2"/>
  <c r="S395" i="2"/>
  <c r="S653" i="2"/>
  <c r="S493" i="2"/>
  <c r="S219" i="2"/>
  <c r="S137" i="2"/>
  <c r="S445" i="2"/>
  <c r="S74" i="2"/>
  <c r="S275" i="2"/>
  <c r="S456" i="2"/>
  <c r="S23" i="2"/>
  <c r="S20" i="2"/>
  <c r="S142" i="2"/>
  <c r="S298" i="2"/>
  <c r="S715" i="2"/>
  <c r="S352" i="2"/>
  <c r="S730" i="2"/>
  <c r="S644" i="2"/>
  <c r="S549" i="2"/>
  <c r="S145" i="2"/>
  <c r="S497" i="2"/>
  <c r="S595" i="2"/>
  <c r="S306" i="2"/>
  <c r="S14" i="2"/>
  <c r="S215" i="2"/>
  <c r="S420" i="2"/>
  <c r="S291" i="2"/>
  <c r="S7" i="2"/>
  <c r="S718" i="2"/>
  <c r="S422" i="2"/>
  <c r="S729" i="2"/>
  <c r="S419" i="2"/>
  <c r="S211" i="2"/>
  <c r="S567" i="2"/>
  <c r="S453" i="2"/>
  <c r="S530" i="2"/>
  <c r="S157" i="2"/>
  <c r="S80" i="2"/>
  <c r="S75" i="2"/>
  <c r="S329" i="2"/>
  <c r="S102" i="2"/>
  <c r="S273" i="2"/>
  <c r="S600" i="2"/>
  <c r="S610" i="2"/>
  <c r="S514" i="2"/>
  <c r="S303" i="2"/>
  <c r="S384" i="2"/>
  <c r="S90" i="2"/>
  <c r="S599" i="2"/>
  <c r="S370" i="2"/>
  <c r="S675" i="2"/>
  <c r="S454" i="2"/>
  <c r="S139" i="2"/>
  <c r="S457" i="2"/>
  <c r="S535" i="2"/>
  <c r="S588" i="2"/>
  <c r="S697" i="2"/>
  <c r="S325" i="2"/>
  <c r="S592" i="2"/>
  <c r="S687" i="2"/>
  <c r="S321" i="2"/>
  <c r="S491" i="2"/>
  <c r="S676" i="2"/>
  <c r="S408" i="2"/>
  <c r="S243" i="2"/>
  <c r="S364" i="2"/>
  <c r="S56" i="2"/>
  <c r="S474" i="2"/>
  <c r="S390" i="2"/>
  <c r="S597" i="2"/>
  <c r="S127" i="2"/>
  <c r="S475" i="2"/>
  <c r="S64" i="2"/>
  <c r="S536" i="2"/>
  <c r="S397" i="2"/>
  <c r="S400" i="2"/>
  <c r="S336" i="2"/>
  <c r="S512" i="2"/>
  <c r="S164" i="2"/>
  <c r="S176" i="2"/>
  <c r="S734" i="2"/>
  <c r="S506" i="2"/>
  <c r="S446" i="2"/>
  <c r="S669" i="2"/>
  <c r="S710" i="2"/>
  <c r="S101" i="2"/>
  <c r="S441" i="2"/>
  <c r="S569" i="2"/>
  <c r="S509" i="2"/>
  <c r="S17" i="2"/>
  <c r="S645" i="2"/>
  <c r="S503" i="2"/>
  <c r="S679" i="2"/>
  <c r="S460" i="2"/>
  <c r="S113" i="2"/>
  <c r="S402" i="2"/>
  <c r="S288" i="2"/>
  <c r="S167" i="2"/>
  <c r="S458" i="2"/>
  <c r="S92" i="2"/>
  <c r="S355" i="2"/>
  <c r="S421" i="2"/>
  <c r="S322" i="2"/>
  <c r="S436" i="2"/>
  <c r="S708" i="2"/>
  <c r="S323" i="2"/>
  <c r="S558" i="2"/>
  <c r="S656" i="2"/>
  <c r="S62" i="2"/>
  <c r="S498" i="2"/>
  <c r="S618" i="2"/>
  <c r="S82" i="2"/>
  <c r="S263" i="2"/>
  <c r="S510" i="2"/>
  <c r="S544" i="2"/>
  <c r="S33" i="2"/>
  <c r="S57" i="2"/>
  <c r="S257" i="2"/>
  <c r="S37" i="2"/>
  <c r="S125" i="2"/>
  <c r="S339" i="2"/>
  <c r="S206" i="2"/>
  <c r="S41" i="2"/>
  <c r="S652" i="2"/>
  <c r="S432" i="2"/>
  <c r="S654" i="2"/>
  <c r="S337" i="2"/>
  <c r="S241" i="2"/>
  <c r="S52" i="2"/>
  <c r="S117" i="2"/>
  <c r="S39" i="2"/>
  <c r="S146" i="2"/>
  <c r="S106" i="2"/>
  <c r="S517" i="2"/>
  <c r="S250" i="2"/>
  <c r="S315" i="2"/>
  <c r="S657" i="2"/>
  <c r="S719" i="2"/>
  <c r="S633" i="2"/>
  <c r="S473" i="2"/>
  <c r="S682" i="2"/>
  <c r="S428" i="2"/>
  <c r="S58" i="2"/>
  <c r="S357" i="2"/>
  <c r="S94" i="2"/>
  <c r="S409" i="2"/>
  <c r="S115" i="2"/>
  <c r="S717" i="2"/>
  <c r="S389" i="2"/>
  <c r="S702" i="2"/>
  <c r="S613" i="2"/>
  <c r="S612" i="2"/>
  <c r="S220" i="2"/>
  <c r="S34" i="2"/>
  <c r="S245" i="2"/>
  <c r="S468" i="2"/>
  <c r="S191" i="2"/>
  <c r="S104" i="2"/>
  <c r="S342" i="2"/>
  <c r="S712" i="2"/>
  <c r="S341" i="2"/>
  <c r="S404" i="2"/>
  <c r="S36" i="2"/>
  <c r="S721" i="2"/>
  <c r="S487" i="2"/>
  <c r="S724" i="2"/>
  <c r="S189" i="2"/>
  <c r="S543" i="2"/>
  <c r="S688" i="2"/>
  <c r="S98" i="2"/>
  <c r="S91" i="2"/>
  <c r="S140" i="2"/>
  <c r="S349" i="2"/>
  <c r="S320" i="2"/>
  <c r="S532" i="2"/>
  <c r="S403" i="2"/>
  <c r="S666" i="2"/>
  <c r="S622" i="2"/>
  <c r="S435" i="2"/>
  <c r="S634" i="2"/>
  <c r="S116" i="2"/>
  <c r="S561" i="2"/>
  <c r="S429" i="2"/>
  <c r="S312" i="2"/>
  <c r="S502" i="2"/>
  <c r="S469" i="2"/>
  <c r="S185" i="2"/>
  <c r="S286" i="2"/>
  <c r="S678" i="2"/>
  <c r="S334" i="2"/>
  <c r="S577" i="2"/>
  <c r="S55" i="2"/>
  <c r="S701" i="2"/>
  <c r="S665" i="2"/>
  <c r="S574" i="2"/>
  <c r="S690" i="2"/>
  <c r="S705" i="2"/>
  <c r="S165" i="2"/>
  <c r="S482" i="2"/>
  <c r="S663" i="2"/>
  <c r="S576" i="2"/>
  <c r="S495" i="2"/>
  <c r="S735" i="2"/>
  <c r="S581" i="2"/>
  <c r="S153" i="2"/>
  <c r="S100" i="2"/>
  <c r="S76" i="2"/>
  <c r="S584" i="2"/>
  <c r="S459" i="2"/>
  <c r="S651" i="2"/>
  <c r="S507" i="2"/>
  <c r="S237" i="2"/>
  <c r="S194" i="2"/>
  <c r="S413" i="2"/>
  <c r="S660" i="2"/>
  <c r="S385" i="2"/>
  <c r="S538" i="2"/>
  <c r="S129" i="2"/>
  <c r="S348" i="2"/>
  <c r="S692" i="2"/>
  <c r="S376" i="2"/>
  <c r="S301" i="2"/>
  <c r="S380" i="2"/>
  <c r="S711" i="2"/>
  <c r="S726" i="2"/>
  <c r="S223" i="2"/>
  <c r="S551" i="2"/>
  <c r="S111" i="2"/>
  <c r="S484" i="2"/>
  <c r="S602" i="2"/>
  <c r="S239" i="2"/>
  <c r="S363" i="2"/>
  <c r="S398" i="2"/>
  <c r="S326" i="2"/>
  <c r="S345" i="2"/>
  <c r="S412" i="2"/>
  <c r="S691" i="2"/>
  <c r="S478" i="2"/>
  <c r="S462" i="2"/>
  <c r="S580" i="2"/>
  <c r="S623" i="2"/>
  <c r="S637" i="2"/>
  <c r="S121" i="2"/>
  <c r="S617" i="2"/>
  <c r="S630" i="2"/>
  <c r="S143" i="2"/>
  <c r="S556" i="2"/>
  <c r="S417" i="2"/>
  <c r="S377" i="2"/>
  <c r="S537" i="2"/>
  <c r="S601" i="2"/>
  <c r="S212" i="2"/>
  <c r="S316" i="2"/>
  <c r="S371" i="2"/>
  <c r="S327" i="2"/>
  <c r="S481" i="2"/>
  <c r="S280" i="2"/>
  <c r="S614" i="2"/>
  <c r="S281" i="2"/>
  <c r="S483" i="2"/>
  <c r="S707" i="2"/>
  <c r="S668" i="2"/>
  <c r="S562" i="2"/>
  <c r="S699" i="2"/>
  <c r="S266" i="2"/>
  <c r="S585" i="2"/>
  <c r="S590" i="2"/>
  <c r="S646" i="2"/>
  <c r="S256" i="2"/>
  <c r="S373" i="2"/>
  <c r="S410" i="2"/>
  <c r="S695" i="2"/>
  <c r="S671" i="2"/>
  <c r="S694" i="2"/>
  <c r="S504" i="2"/>
  <c r="S591" i="2"/>
  <c r="S655" i="2"/>
  <c r="S681" i="2"/>
  <c r="S713" i="2"/>
  <c r="S539" i="2"/>
  <c r="S733" i="2"/>
  <c r="S571" i="2"/>
  <c r="S661" i="2"/>
  <c r="S527" i="2"/>
  <c r="S615" i="2"/>
  <c r="S673" i="2"/>
  <c r="S677" i="2"/>
  <c r="S720" i="2"/>
  <c r="S636" i="2"/>
  <c r="S570" i="2"/>
  <c r="S524" i="2"/>
  <c r="S696" i="2"/>
  <c r="S704" i="2"/>
  <c r="S709" i="2"/>
  <c r="S629" i="2"/>
  <c r="S672" i="2"/>
  <c r="S703" i="2"/>
  <c r="S624" i="2"/>
  <c r="S722" i="2"/>
  <c r="S689" i="2"/>
  <c r="S685" i="2"/>
  <c r="S716" i="2"/>
  <c r="S693" i="2"/>
  <c r="S732" i="2"/>
  <c r="S639" i="2"/>
  <c r="S731" i="2"/>
  <c r="S72" i="3" l="1"/>
  <c r="C58" i="3"/>
  <c r="L28" i="3"/>
  <c r="C96" i="3"/>
  <c r="C99" i="3"/>
  <c r="C27" i="3"/>
  <c r="C47" i="3"/>
  <c r="E73" i="3"/>
  <c r="I95" i="3"/>
  <c r="I110" i="3"/>
  <c r="I89" i="3"/>
  <c r="I33" i="3"/>
  <c r="I38" i="3"/>
  <c r="I28" i="3"/>
  <c r="C104" i="3"/>
  <c r="E20" i="3"/>
  <c r="E96" i="3"/>
  <c r="I81" i="3"/>
  <c r="I64" i="3"/>
  <c r="E13" i="3"/>
  <c r="I93" i="3"/>
  <c r="I98" i="3"/>
  <c r="I94" i="3"/>
  <c r="I45" i="3"/>
  <c r="I51" i="3"/>
  <c r="F40" i="3"/>
  <c r="I105" i="3"/>
  <c r="I96" i="3"/>
  <c r="I43" i="3"/>
  <c r="I50" i="3"/>
  <c r="I31" i="3"/>
  <c r="I8" i="3"/>
  <c r="I35" i="3"/>
  <c r="C118" i="3"/>
  <c r="G111" i="3"/>
  <c r="I84" i="3"/>
  <c r="I54" i="3"/>
  <c r="I65" i="3"/>
  <c r="I40" i="3"/>
  <c r="I5" i="3"/>
  <c r="I116" i="3"/>
  <c r="I85" i="3"/>
  <c r="I27" i="3"/>
  <c r="G96" i="3"/>
  <c r="I66" i="3"/>
  <c r="I36" i="3"/>
  <c r="I41" i="3"/>
  <c r="I32" i="3"/>
  <c r="G40" i="3"/>
  <c r="I11" i="3"/>
  <c r="I87" i="3"/>
  <c r="I75" i="3"/>
  <c r="I70" i="3"/>
  <c r="I60" i="3"/>
  <c r="I9" i="3"/>
  <c r="I3" i="3"/>
  <c r="I59" i="3"/>
  <c r="E111" i="3"/>
  <c r="I122" i="3"/>
  <c r="I115" i="3"/>
  <c r="I80" i="3"/>
  <c r="I47" i="3"/>
  <c r="F33" i="3"/>
  <c r="J40" i="3"/>
  <c r="C80" i="3"/>
  <c r="K78" i="3"/>
  <c r="C107" i="3"/>
  <c r="C13" i="3"/>
  <c r="O29" i="3"/>
  <c r="C93" i="3"/>
  <c r="C73" i="3"/>
  <c r="G78" i="3"/>
  <c r="C32" i="3"/>
  <c r="C28" i="3"/>
  <c r="C43" i="3"/>
  <c r="C95" i="3"/>
  <c r="H35" i="3"/>
  <c r="M73" i="3"/>
  <c r="C40" i="3"/>
  <c r="C91" i="3"/>
  <c r="O72" i="3"/>
  <c r="C25" i="3"/>
  <c r="J73" i="3"/>
  <c r="C101" i="3"/>
  <c r="C56" i="3"/>
  <c r="D95" i="3"/>
  <c r="J41" i="3"/>
  <c r="L72" i="3"/>
  <c r="C34" i="3"/>
  <c r="C100" i="3"/>
  <c r="J96" i="3"/>
  <c r="C30" i="3"/>
  <c r="C105" i="3"/>
  <c r="F63" i="3"/>
  <c r="H41" i="3"/>
  <c r="C78" i="3"/>
  <c r="C16" i="3"/>
  <c r="G14" i="3"/>
  <c r="C81" i="3"/>
  <c r="E81" i="3"/>
  <c r="K107" i="3"/>
  <c r="C19" i="3"/>
  <c r="C5" i="3"/>
  <c r="E47" i="3"/>
  <c r="M23" i="3"/>
  <c r="O75" i="3"/>
  <c r="C41" i="3"/>
  <c r="J66" i="3"/>
  <c r="C103" i="3"/>
  <c r="C66" i="3"/>
  <c r="C113" i="3"/>
  <c r="D92" i="3"/>
  <c r="J76" i="3"/>
  <c r="C106" i="3"/>
  <c r="C75" i="3"/>
  <c r="C20" i="3"/>
  <c r="C35" i="3"/>
  <c r="J38" i="3"/>
  <c r="K9" i="3"/>
  <c r="M41" i="3"/>
  <c r="M84" i="3"/>
  <c r="C82" i="3"/>
  <c r="C38" i="3"/>
  <c r="C72" i="3"/>
  <c r="C24" i="3"/>
  <c r="C36" i="3"/>
  <c r="C45" i="3"/>
  <c r="C11" i="3"/>
  <c r="E106" i="3"/>
  <c r="F41" i="3"/>
  <c r="M62" i="3"/>
  <c r="D19" i="3"/>
  <c r="F56" i="3"/>
  <c r="F32" i="3"/>
  <c r="G84" i="3"/>
  <c r="M20" i="3"/>
  <c r="D11" i="3"/>
  <c r="E35" i="3"/>
  <c r="F95" i="3"/>
  <c r="F92" i="3"/>
  <c r="F11" i="3"/>
  <c r="G20" i="3"/>
  <c r="H115" i="3"/>
  <c r="L51" i="3"/>
  <c r="L119" i="3"/>
  <c r="L46" i="3"/>
  <c r="D84" i="3"/>
  <c r="K72" i="3"/>
  <c r="D23" i="3"/>
  <c r="E103" i="3"/>
  <c r="E50" i="3"/>
  <c r="F35" i="3"/>
  <c r="F20" i="3"/>
  <c r="G116" i="3"/>
  <c r="H59" i="3"/>
  <c r="C37" i="3"/>
  <c r="N65" i="3"/>
  <c r="M45" i="3"/>
  <c r="D80" i="3"/>
  <c r="D17" i="3"/>
  <c r="E116" i="3"/>
  <c r="E59" i="3"/>
  <c r="E72" i="3"/>
  <c r="F87" i="3"/>
  <c r="G13" i="3"/>
  <c r="H20" i="3"/>
  <c r="C102" i="3"/>
  <c r="D64" i="3"/>
  <c r="C57" i="3"/>
  <c r="N58" i="3"/>
  <c r="C53" i="3"/>
  <c r="C68" i="3"/>
  <c r="D57" i="3"/>
  <c r="E14" i="3"/>
  <c r="E41" i="3"/>
  <c r="G63" i="3"/>
  <c r="G72" i="3"/>
  <c r="H96" i="3"/>
  <c r="G5" i="3"/>
  <c r="C120" i="3"/>
  <c r="N6" i="3"/>
  <c r="C114" i="3"/>
  <c r="C9" i="3"/>
  <c r="K10" i="3"/>
  <c r="E56" i="3"/>
  <c r="E84" i="3"/>
  <c r="E45" i="3"/>
  <c r="F73" i="3"/>
  <c r="G87" i="3"/>
  <c r="H62" i="3"/>
  <c r="F115" i="3"/>
  <c r="C92" i="3"/>
  <c r="D51" i="3"/>
  <c r="C83" i="3"/>
  <c r="J86" i="3"/>
  <c r="C74" i="3"/>
  <c r="J100" i="3"/>
  <c r="J18" i="3"/>
  <c r="C110" i="3"/>
  <c r="D116" i="3"/>
  <c r="D18" i="3"/>
  <c r="E60" i="3"/>
  <c r="E23" i="3"/>
  <c r="E10" i="3"/>
  <c r="F59" i="3"/>
  <c r="F13" i="3"/>
  <c r="G73" i="3"/>
  <c r="H3" i="3"/>
  <c r="M4" i="3"/>
  <c r="C79" i="3"/>
  <c r="C49" i="3"/>
  <c r="D14" i="3"/>
  <c r="D53" i="3"/>
  <c r="D69" i="3"/>
  <c r="E40" i="3"/>
  <c r="E51" i="3"/>
  <c r="F3" i="3"/>
  <c r="G59" i="3"/>
  <c r="H40" i="3"/>
  <c r="H72" i="3"/>
  <c r="L108" i="3"/>
  <c r="L44" i="3"/>
  <c r="C122" i="3"/>
  <c r="D56" i="3"/>
  <c r="D74" i="3"/>
  <c r="D72" i="3"/>
  <c r="E65" i="3"/>
  <c r="F72" i="3"/>
  <c r="V77" i="3"/>
  <c r="U77" i="3"/>
  <c r="R77" i="3"/>
  <c r="Q77" i="3"/>
  <c r="P77" i="3"/>
  <c r="S77" i="3"/>
  <c r="T77" i="3"/>
  <c r="O77" i="3"/>
  <c r="M77" i="3"/>
  <c r="N77" i="3"/>
  <c r="K77" i="3"/>
  <c r="J77" i="3"/>
  <c r="H77" i="3"/>
  <c r="F77" i="3"/>
  <c r="E77" i="3"/>
  <c r="D77" i="3"/>
  <c r="C77" i="3"/>
  <c r="U22" i="3"/>
  <c r="T22" i="3"/>
  <c r="Q22" i="3"/>
  <c r="P22" i="3"/>
  <c r="O22" i="3"/>
  <c r="V22" i="3"/>
  <c r="S22" i="3"/>
  <c r="R22" i="3"/>
  <c r="M22" i="3"/>
  <c r="L22" i="3"/>
  <c r="N22" i="3"/>
  <c r="J22" i="3"/>
  <c r="G22" i="3"/>
  <c r="E22" i="3"/>
  <c r="D22" i="3"/>
  <c r="C22" i="3"/>
  <c r="V97" i="3"/>
  <c r="U97" i="3"/>
  <c r="T97" i="3"/>
  <c r="Q97" i="3"/>
  <c r="R97" i="3"/>
  <c r="P97" i="3"/>
  <c r="O97" i="3"/>
  <c r="S97" i="3"/>
  <c r="L97" i="3"/>
  <c r="M97" i="3"/>
  <c r="J97" i="3"/>
  <c r="N97" i="3"/>
  <c r="G97" i="3"/>
  <c r="E97" i="3"/>
  <c r="D97" i="3"/>
  <c r="C97" i="3"/>
  <c r="V111" i="3"/>
  <c r="T111" i="3"/>
  <c r="S111" i="3"/>
  <c r="P111" i="3"/>
  <c r="O111" i="3"/>
  <c r="U111" i="3"/>
  <c r="N111" i="3"/>
  <c r="R111" i="3"/>
  <c r="L111" i="3"/>
  <c r="K111" i="3"/>
  <c r="Q111" i="3"/>
  <c r="M111" i="3"/>
  <c r="D111" i="3"/>
  <c r="J111" i="3"/>
  <c r="V116" i="3"/>
  <c r="U116" i="3"/>
  <c r="O116" i="3"/>
  <c r="N116" i="3"/>
  <c r="S116" i="3"/>
  <c r="T116" i="3"/>
  <c r="Q116" i="3"/>
  <c r="K116" i="3"/>
  <c r="J116" i="3"/>
  <c r="R116" i="3"/>
  <c r="P116" i="3"/>
  <c r="C116" i="3"/>
  <c r="L116" i="3"/>
  <c r="V31" i="3"/>
  <c r="U31" i="3"/>
  <c r="S31" i="3"/>
  <c r="O31" i="3"/>
  <c r="N31" i="3"/>
  <c r="T31" i="3"/>
  <c r="Q31" i="3"/>
  <c r="K31" i="3"/>
  <c r="J31" i="3"/>
  <c r="R31" i="3"/>
  <c r="P31" i="3"/>
  <c r="C31" i="3"/>
  <c r="M31" i="3"/>
  <c r="L31" i="3"/>
  <c r="V70" i="3"/>
  <c r="U70" i="3"/>
  <c r="S70" i="3"/>
  <c r="R70" i="3"/>
  <c r="O70" i="3"/>
  <c r="N70" i="3"/>
  <c r="T70" i="3"/>
  <c r="M70" i="3"/>
  <c r="Q70" i="3"/>
  <c r="K70" i="3"/>
  <c r="J70" i="3"/>
  <c r="P70" i="3"/>
  <c r="C70" i="3"/>
  <c r="L70" i="3"/>
  <c r="V50" i="3"/>
  <c r="U50" i="3"/>
  <c r="S50" i="3"/>
  <c r="R50" i="3"/>
  <c r="O50" i="3"/>
  <c r="N50" i="3"/>
  <c r="M50" i="3"/>
  <c r="T50" i="3"/>
  <c r="Q50" i="3"/>
  <c r="K50" i="3"/>
  <c r="J50" i="3"/>
  <c r="P50" i="3"/>
  <c r="C50" i="3"/>
  <c r="L50" i="3"/>
  <c r="D50" i="3"/>
  <c r="E115" i="3"/>
  <c r="E114" i="3"/>
  <c r="E78" i="3"/>
  <c r="F121" i="3"/>
  <c r="G44" i="3"/>
  <c r="H111" i="3"/>
  <c r="H63" i="3"/>
  <c r="K101" i="3"/>
  <c r="M15" i="3"/>
  <c r="P26" i="3"/>
  <c r="V52" i="3"/>
  <c r="U52" i="3"/>
  <c r="R52" i="3"/>
  <c r="Q52" i="3"/>
  <c r="S52" i="3"/>
  <c r="P52" i="3"/>
  <c r="M52" i="3"/>
  <c r="K52" i="3"/>
  <c r="J52" i="3"/>
  <c r="T52" i="3"/>
  <c r="N52" i="3"/>
  <c r="O52" i="3"/>
  <c r="H52" i="3"/>
  <c r="L52" i="3"/>
  <c r="F52" i="3"/>
  <c r="E52" i="3"/>
  <c r="D52" i="3"/>
  <c r="C52" i="3"/>
  <c r="U21" i="3"/>
  <c r="T21" i="3"/>
  <c r="Q21" i="3"/>
  <c r="P21" i="3"/>
  <c r="O21" i="3"/>
  <c r="S21" i="3"/>
  <c r="M21" i="3"/>
  <c r="L21" i="3"/>
  <c r="R21" i="3"/>
  <c r="J21" i="3"/>
  <c r="G21" i="3"/>
  <c r="E21" i="3"/>
  <c r="D21" i="3"/>
  <c r="V21" i="3"/>
  <c r="C21" i="3"/>
  <c r="N21" i="3"/>
  <c r="K97" i="3"/>
  <c r="V113" i="3"/>
  <c r="T113" i="3"/>
  <c r="S113" i="3"/>
  <c r="P113" i="3"/>
  <c r="O113" i="3"/>
  <c r="N113" i="3"/>
  <c r="U113" i="3"/>
  <c r="R113" i="3"/>
  <c r="L113" i="3"/>
  <c r="K113" i="3"/>
  <c r="Q113" i="3"/>
  <c r="D113" i="3"/>
  <c r="M113" i="3"/>
  <c r="V84" i="3"/>
  <c r="U84" i="3"/>
  <c r="S84" i="3"/>
  <c r="R84" i="3"/>
  <c r="O84" i="3"/>
  <c r="N84" i="3"/>
  <c r="T84" i="3"/>
  <c r="Q84" i="3"/>
  <c r="K84" i="3"/>
  <c r="J84" i="3"/>
  <c r="P84" i="3"/>
  <c r="L84" i="3"/>
  <c r="C84" i="3"/>
  <c r="U14" i="3"/>
  <c r="S14" i="3"/>
  <c r="T14" i="3"/>
  <c r="P14" i="3"/>
  <c r="V14" i="3"/>
  <c r="J14" i="3"/>
  <c r="R14" i="3"/>
  <c r="Q14" i="3"/>
  <c r="O14" i="3"/>
  <c r="N14" i="3"/>
  <c r="L14" i="3"/>
  <c r="K14" i="3"/>
  <c r="D78" i="3"/>
  <c r="E63" i="3"/>
  <c r="F113" i="3"/>
  <c r="F22" i="3"/>
  <c r="F21" i="3"/>
  <c r="F97" i="3"/>
  <c r="G108" i="3"/>
  <c r="G77" i="3"/>
  <c r="G46" i="3"/>
  <c r="H116" i="3"/>
  <c r="H4" i="3"/>
  <c r="H104" i="3"/>
  <c r="K22" i="3"/>
  <c r="L3" i="3"/>
  <c r="P69" i="3"/>
  <c r="V71" i="3"/>
  <c r="U71" i="3"/>
  <c r="R71" i="3"/>
  <c r="Q71" i="3"/>
  <c r="P71" i="3"/>
  <c r="S71" i="3"/>
  <c r="M71" i="3"/>
  <c r="T71" i="3"/>
  <c r="K71" i="3"/>
  <c r="J71" i="3"/>
  <c r="O71" i="3"/>
  <c r="N71" i="3"/>
  <c r="H71" i="3"/>
  <c r="F71" i="3"/>
  <c r="E71" i="3"/>
  <c r="D71" i="3"/>
  <c r="L71" i="3"/>
  <c r="C71" i="3"/>
  <c r="U89" i="3"/>
  <c r="T89" i="3"/>
  <c r="Q89" i="3"/>
  <c r="V89" i="3"/>
  <c r="S89" i="3"/>
  <c r="P89" i="3"/>
  <c r="O89" i="3"/>
  <c r="M89" i="3"/>
  <c r="L89" i="3"/>
  <c r="J89" i="3"/>
  <c r="R89" i="3"/>
  <c r="N89" i="3"/>
  <c r="G89" i="3"/>
  <c r="E89" i="3"/>
  <c r="D89" i="3"/>
  <c r="C89" i="3"/>
  <c r="H89" i="3"/>
  <c r="L88" i="3"/>
  <c r="V67" i="3"/>
  <c r="U67" i="3"/>
  <c r="T67" i="3"/>
  <c r="O67" i="3"/>
  <c r="S67" i="3"/>
  <c r="N67" i="3"/>
  <c r="Q67" i="3"/>
  <c r="K67" i="3"/>
  <c r="J67" i="3"/>
  <c r="P67" i="3"/>
  <c r="R67" i="3"/>
  <c r="C67" i="3"/>
  <c r="M67" i="3"/>
  <c r="U109" i="3"/>
  <c r="S109" i="3"/>
  <c r="V109" i="3"/>
  <c r="T109" i="3"/>
  <c r="P109" i="3"/>
  <c r="O109" i="3"/>
  <c r="J109" i="3"/>
  <c r="Q109" i="3"/>
  <c r="N109" i="3"/>
  <c r="M109" i="3"/>
  <c r="L109" i="3"/>
  <c r="S56" i="3"/>
  <c r="U56" i="3"/>
  <c r="T56" i="3"/>
  <c r="V56" i="3"/>
  <c r="R56" i="3"/>
  <c r="O56" i="3"/>
  <c r="Q56" i="3"/>
  <c r="P56" i="3"/>
  <c r="M56" i="3"/>
  <c r="N56" i="3"/>
  <c r="L56" i="3"/>
  <c r="K56" i="3"/>
  <c r="J56" i="3"/>
  <c r="H56" i="3"/>
  <c r="T103" i="3"/>
  <c r="U103" i="3"/>
  <c r="S103" i="3"/>
  <c r="V103" i="3"/>
  <c r="R103" i="3"/>
  <c r="O103" i="3"/>
  <c r="P103" i="3"/>
  <c r="Q103" i="3"/>
  <c r="N103" i="3"/>
  <c r="M103" i="3"/>
  <c r="H103" i="3"/>
  <c r="K103" i="3"/>
  <c r="T5" i="3"/>
  <c r="V5" i="3"/>
  <c r="S5" i="3"/>
  <c r="R5" i="3"/>
  <c r="O5" i="3"/>
  <c r="P5" i="3"/>
  <c r="M5" i="3"/>
  <c r="U5" i="3"/>
  <c r="N5" i="3"/>
  <c r="Q5" i="3"/>
  <c r="L5" i="3"/>
  <c r="H5" i="3"/>
  <c r="K5" i="3"/>
  <c r="C63" i="3"/>
  <c r="C33" i="3"/>
  <c r="E113" i="3"/>
  <c r="E31" i="3"/>
  <c r="G121" i="3"/>
  <c r="G3" i="3"/>
  <c r="H14" i="3"/>
  <c r="H21" i="3"/>
  <c r="H48" i="3"/>
  <c r="J103" i="3"/>
  <c r="K109" i="3"/>
  <c r="L67" i="3"/>
  <c r="V108" i="3"/>
  <c r="U108" i="3"/>
  <c r="R108" i="3"/>
  <c r="T108" i="3"/>
  <c r="Q108" i="3"/>
  <c r="P108" i="3"/>
  <c r="M108" i="3"/>
  <c r="O108" i="3"/>
  <c r="K108" i="3"/>
  <c r="J108" i="3"/>
  <c r="S108" i="3"/>
  <c r="H108" i="3"/>
  <c r="F108" i="3"/>
  <c r="E108" i="3"/>
  <c r="D108" i="3"/>
  <c r="C108" i="3"/>
  <c r="N108" i="3"/>
  <c r="V44" i="3"/>
  <c r="U44" i="3"/>
  <c r="T44" i="3"/>
  <c r="Q44" i="3"/>
  <c r="P44" i="3"/>
  <c r="M44" i="3"/>
  <c r="O44" i="3"/>
  <c r="R44" i="3"/>
  <c r="K44" i="3"/>
  <c r="J44" i="3"/>
  <c r="H44" i="3"/>
  <c r="F44" i="3"/>
  <c r="E44" i="3"/>
  <c r="D44" i="3"/>
  <c r="C44" i="3"/>
  <c r="U12" i="3"/>
  <c r="T12" i="3"/>
  <c r="Q12" i="3"/>
  <c r="P12" i="3"/>
  <c r="O12" i="3"/>
  <c r="V12" i="3"/>
  <c r="S12" i="3"/>
  <c r="M12" i="3"/>
  <c r="L12" i="3"/>
  <c r="N12" i="3"/>
  <c r="J12" i="3"/>
  <c r="R12" i="3"/>
  <c r="G12" i="3"/>
  <c r="E12" i="3"/>
  <c r="D12" i="3"/>
  <c r="K12" i="3"/>
  <c r="C12" i="3"/>
  <c r="K121" i="3"/>
  <c r="U107" i="3"/>
  <c r="V107" i="3"/>
  <c r="S107" i="3"/>
  <c r="P107" i="3"/>
  <c r="J107" i="3"/>
  <c r="Q107" i="3"/>
  <c r="O107" i="3"/>
  <c r="N107" i="3"/>
  <c r="T107" i="3"/>
  <c r="R107" i="3"/>
  <c r="M107" i="3"/>
  <c r="L107" i="3"/>
  <c r="U55" i="3"/>
  <c r="N55" i="3"/>
  <c r="V55" i="3"/>
  <c r="T55" i="3"/>
  <c r="P55" i="3"/>
  <c r="J55" i="3"/>
  <c r="O55" i="3"/>
  <c r="R55" i="3"/>
  <c r="S55" i="3"/>
  <c r="M55" i="3"/>
  <c r="K55" i="3"/>
  <c r="Q55" i="3"/>
  <c r="L55" i="3"/>
  <c r="H55" i="3"/>
  <c r="T76" i="3"/>
  <c r="S76" i="3"/>
  <c r="V76" i="3"/>
  <c r="R76" i="3"/>
  <c r="O76" i="3"/>
  <c r="Q76" i="3"/>
  <c r="N76" i="3"/>
  <c r="P76" i="3"/>
  <c r="M76" i="3"/>
  <c r="U76" i="3"/>
  <c r="L76" i="3"/>
  <c r="H76" i="3"/>
  <c r="K76" i="3"/>
  <c r="T51" i="3"/>
  <c r="U51" i="3"/>
  <c r="O51" i="3"/>
  <c r="P51" i="3"/>
  <c r="R51" i="3"/>
  <c r="Q51" i="3"/>
  <c r="S51" i="3"/>
  <c r="V51" i="3"/>
  <c r="M51" i="3"/>
  <c r="N51" i="3"/>
  <c r="H51" i="3"/>
  <c r="K51" i="3"/>
  <c r="T19" i="3"/>
  <c r="V19" i="3"/>
  <c r="U19" i="3"/>
  <c r="O19" i="3"/>
  <c r="R19" i="3"/>
  <c r="Q19" i="3"/>
  <c r="H19" i="3"/>
  <c r="M19" i="3"/>
  <c r="P19" i="3"/>
  <c r="S19" i="3"/>
  <c r="N19" i="3"/>
  <c r="K19" i="3"/>
  <c r="J19" i="3"/>
  <c r="L19" i="3"/>
  <c r="E87" i="3"/>
  <c r="U95" i="3"/>
  <c r="T95" i="3"/>
  <c r="V95" i="3"/>
  <c r="R95" i="3"/>
  <c r="Q95" i="3"/>
  <c r="S95" i="3"/>
  <c r="O95" i="3"/>
  <c r="P95" i="3"/>
  <c r="M95" i="3"/>
  <c r="N95" i="3"/>
  <c r="L95" i="3"/>
  <c r="K95" i="3"/>
  <c r="J95" i="3"/>
  <c r="H95" i="3"/>
  <c r="G95" i="3"/>
  <c r="S98" i="3"/>
  <c r="V98" i="3"/>
  <c r="T98" i="3"/>
  <c r="R98" i="3"/>
  <c r="U98" i="3"/>
  <c r="Q98" i="3"/>
  <c r="N98" i="3"/>
  <c r="P98" i="3"/>
  <c r="M98" i="3"/>
  <c r="L98" i="3"/>
  <c r="O98" i="3"/>
  <c r="H98" i="3"/>
  <c r="K98" i="3"/>
  <c r="G98" i="3"/>
  <c r="J98" i="3"/>
  <c r="S85" i="3"/>
  <c r="U85" i="3"/>
  <c r="R85" i="3"/>
  <c r="Q85" i="3"/>
  <c r="V85" i="3"/>
  <c r="N85" i="3"/>
  <c r="T85" i="3"/>
  <c r="O85" i="3"/>
  <c r="P85" i="3"/>
  <c r="M85" i="3"/>
  <c r="L85" i="3"/>
  <c r="K85" i="3"/>
  <c r="J85" i="3"/>
  <c r="H85" i="3"/>
  <c r="G85" i="3"/>
  <c r="T81" i="3"/>
  <c r="V81" i="3"/>
  <c r="R81" i="3"/>
  <c r="Q81" i="3"/>
  <c r="N81" i="3"/>
  <c r="P81" i="3"/>
  <c r="S81" i="3"/>
  <c r="M81" i="3"/>
  <c r="U81" i="3"/>
  <c r="L81" i="3"/>
  <c r="O81" i="3"/>
  <c r="H81" i="3"/>
  <c r="K81" i="3"/>
  <c r="G81" i="3"/>
  <c r="J81" i="3"/>
  <c r="V92" i="3"/>
  <c r="T92" i="3"/>
  <c r="R92" i="3"/>
  <c r="U92" i="3"/>
  <c r="S92" i="3"/>
  <c r="Q92" i="3"/>
  <c r="N92" i="3"/>
  <c r="O92" i="3"/>
  <c r="P92" i="3"/>
  <c r="M92" i="3"/>
  <c r="L92" i="3"/>
  <c r="K92" i="3"/>
  <c r="J92" i="3"/>
  <c r="H92" i="3"/>
  <c r="G92" i="3"/>
  <c r="U64" i="3"/>
  <c r="R64" i="3"/>
  <c r="Q64" i="3"/>
  <c r="V64" i="3"/>
  <c r="S64" i="3"/>
  <c r="N64" i="3"/>
  <c r="P64" i="3"/>
  <c r="T64" i="3"/>
  <c r="O64" i="3"/>
  <c r="M64" i="3"/>
  <c r="L64" i="3"/>
  <c r="H64" i="3"/>
  <c r="K64" i="3"/>
  <c r="G64" i="3"/>
  <c r="J64" i="3"/>
  <c r="T7" i="3"/>
  <c r="S7" i="3"/>
  <c r="V7" i="3"/>
  <c r="Q7" i="3"/>
  <c r="N7" i="3"/>
  <c r="O7" i="3"/>
  <c r="U7" i="3"/>
  <c r="P7" i="3"/>
  <c r="L7" i="3"/>
  <c r="R7" i="3"/>
  <c r="K7" i="3"/>
  <c r="J7" i="3"/>
  <c r="M7" i="3"/>
  <c r="H7" i="3"/>
  <c r="G7" i="3"/>
  <c r="V93" i="3"/>
  <c r="T93" i="3"/>
  <c r="S93" i="3"/>
  <c r="U93" i="3"/>
  <c r="Q93" i="3"/>
  <c r="N93" i="3"/>
  <c r="P93" i="3"/>
  <c r="M93" i="3"/>
  <c r="R93" i="3"/>
  <c r="O93" i="3"/>
  <c r="L93" i="3"/>
  <c r="H93" i="3"/>
  <c r="K93" i="3"/>
  <c r="G93" i="3"/>
  <c r="J93" i="3"/>
  <c r="V11" i="3"/>
  <c r="U11" i="3"/>
  <c r="S11" i="3"/>
  <c r="Q11" i="3"/>
  <c r="R11" i="3"/>
  <c r="N11" i="3"/>
  <c r="T11" i="3"/>
  <c r="M11" i="3"/>
  <c r="P11" i="3"/>
  <c r="L11" i="3"/>
  <c r="K11" i="3"/>
  <c r="J11" i="3"/>
  <c r="G11" i="3"/>
  <c r="O11" i="3"/>
  <c r="H11" i="3"/>
  <c r="C117" i="3"/>
  <c r="C87" i="3"/>
  <c r="C26" i="3"/>
  <c r="D31" i="3"/>
  <c r="D93" i="3"/>
  <c r="E67" i="3"/>
  <c r="E101" i="3"/>
  <c r="E85" i="3"/>
  <c r="E55" i="3"/>
  <c r="E16" i="3"/>
  <c r="F107" i="3"/>
  <c r="F119" i="3"/>
  <c r="F46" i="3"/>
  <c r="F84" i="3"/>
  <c r="F50" i="3"/>
  <c r="G113" i="3"/>
  <c r="G119" i="3"/>
  <c r="G103" i="3"/>
  <c r="H117" i="3"/>
  <c r="K54" i="3"/>
  <c r="L110" i="3"/>
  <c r="M116" i="3"/>
  <c r="R119" i="3"/>
  <c r="V88" i="3"/>
  <c r="U88" i="3"/>
  <c r="R88" i="3"/>
  <c r="Q88" i="3"/>
  <c r="P88" i="3"/>
  <c r="T88" i="3"/>
  <c r="S88" i="3"/>
  <c r="N88" i="3"/>
  <c r="M88" i="3"/>
  <c r="O88" i="3"/>
  <c r="K88" i="3"/>
  <c r="J88" i="3"/>
  <c r="H88" i="3"/>
  <c r="F88" i="3"/>
  <c r="E88" i="3"/>
  <c r="D88" i="3"/>
  <c r="C88" i="3"/>
  <c r="V115" i="3"/>
  <c r="U115" i="3"/>
  <c r="S115" i="3"/>
  <c r="O115" i="3"/>
  <c r="N115" i="3"/>
  <c r="T115" i="3"/>
  <c r="Q115" i="3"/>
  <c r="K115" i="3"/>
  <c r="J115" i="3"/>
  <c r="R115" i="3"/>
  <c r="P115" i="3"/>
  <c r="M115" i="3"/>
  <c r="C115" i="3"/>
  <c r="L115" i="3"/>
  <c r="U80" i="3"/>
  <c r="T80" i="3"/>
  <c r="S80" i="3"/>
  <c r="P80" i="3"/>
  <c r="R80" i="3"/>
  <c r="J80" i="3"/>
  <c r="Q80" i="3"/>
  <c r="V80" i="3"/>
  <c r="O80" i="3"/>
  <c r="N80" i="3"/>
  <c r="M80" i="3"/>
  <c r="H80" i="3"/>
  <c r="U23" i="3"/>
  <c r="V23" i="3"/>
  <c r="S23" i="3"/>
  <c r="N23" i="3"/>
  <c r="P23" i="3"/>
  <c r="J23" i="3"/>
  <c r="R23" i="3"/>
  <c r="Q23" i="3"/>
  <c r="T23" i="3"/>
  <c r="O23" i="3"/>
  <c r="L23" i="3"/>
  <c r="H23" i="3"/>
  <c r="T87" i="3"/>
  <c r="U87" i="3"/>
  <c r="R87" i="3"/>
  <c r="O87" i="3"/>
  <c r="N87" i="3"/>
  <c r="S87" i="3"/>
  <c r="Q87" i="3"/>
  <c r="P87" i="3"/>
  <c r="M87" i="3"/>
  <c r="L87" i="3"/>
  <c r="K87" i="3"/>
  <c r="J87" i="3"/>
  <c r="V87" i="3"/>
  <c r="H87" i="3"/>
  <c r="T102" i="3"/>
  <c r="U102" i="3"/>
  <c r="S102" i="3"/>
  <c r="V102" i="3"/>
  <c r="O102" i="3"/>
  <c r="P102" i="3"/>
  <c r="K102" i="3"/>
  <c r="Q102" i="3"/>
  <c r="J102" i="3"/>
  <c r="M102" i="3"/>
  <c r="R102" i="3"/>
  <c r="L102" i="3"/>
  <c r="H102" i="3"/>
  <c r="U106" i="3"/>
  <c r="R106" i="3"/>
  <c r="Q106" i="3"/>
  <c r="V106" i="3"/>
  <c r="S106" i="3"/>
  <c r="O106" i="3"/>
  <c r="P106" i="3"/>
  <c r="N106" i="3"/>
  <c r="T106" i="3"/>
  <c r="M106" i="3"/>
  <c r="L106" i="3"/>
  <c r="H106" i="3"/>
  <c r="K106" i="3"/>
  <c r="G106" i="3"/>
  <c r="V105" i="3"/>
  <c r="U105" i="3"/>
  <c r="R105" i="3"/>
  <c r="O105" i="3"/>
  <c r="P105" i="3"/>
  <c r="N105" i="3"/>
  <c r="T105" i="3"/>
  <c r="S105" i="3"/>
  <c r="K105" i="3"/>
  <c r="M105" i="3"/>
  <c r="H105" i="3"/>
  <c r="L105" i="3"/>
  <c r="G105" i="3"/>
  <c r="F105" i="3"/>
  <c r="J105" i="3"/>
  <c r="V60" i="3"/>
  <c r="R60" i="3"/>
  <c r="S60" i="3"/>
  <c r="T60" i="3"/>
  <c r="Q60" i="3"/>
  <c r="O60" i="3"/>
  <c r="P60" i="3"/>
  <c r="N60" i="3"/>
  <c r="K60" i="3"/>
  <c r="L60" i="3"/>
  <c r="J60" i="3"/>
  <c r="H60" i="3"/>
  <c r="G60" i="3"/>
  <c r="U60" i="3"/>
  <c r="F60" i="3"/>
  <c r="V65" i="3"/>
  <c r="T65" i="3"/>
  <c r="R65" i="3"/>
  <c r="U65" i="3"/>
  <c r="Q65" i="3"/>
  <c r="P65" i="3"/>
  <c r="L65" i="3"/>
  <c r="K65" i="3"/>
  <c r="S65" i="3"/>
  <c r="O65" i="3"/>
  <c r="M65" i="3"/>
  <c r="H65" i="3"/>
  <c r="G65" i="3"/>
  <c r="J65" i="3"/>
  <c r="F65" i="3"/>
  <c r="V39" i="3"/>
  <c r="S39" i="3"/>
  <c r="U39" i="3"/>
  <c r="R39" i="3"/>
  <c r="Q39" i="3"/>
  <c r="T39" i="3"/>
  <c r="P39" i="3"/>
  <c r="O39" i="3"/>
  <c r="N39" i="3"/>
  <c r="L39" i="3"/>
  <c r="K39" i="3"/>
  <c r="J39" i="3"/>
  <c r="H39" i="3"/>
  <c r="G39" i="3"/>
  <c r="F39" i="3"/>
  <c r="V47" i="3"/>
  <c r="R47" i="3"/>
  <c r="Q47" i="3"/>
  <c r="P47" i="3"/>
  <c r="U47" i="3"/>
  <c r="S47" i="3"/>
  <c r="N47" i="3"/>
  <c r="L47" i="3"/>
  <c r="O47" i="3"/>
  <c r="K47" i="3"/>
  <c r="H47" i="3"/>
  <c r="M47" i="3"/>
  <c r="G47" i="3"/>
  <c r="J47" i="3"/>
  <c r="F47" i="3"/>
  <c r="V37" i="3"/>
  <c r="T37" i="3"/>
  <c r="R37" i="3"/>
  <c r="U37" i="3"/>
  <c r="S37" i="3"/>
  <c r="Q37" i="3"/>
  <c r="P37" i="3"/>
  <c r="N37" i="3"/>
  <c r="O37" i="3"/>
  <c r="L37" i="3"/>
  <c r="K37" i="3"/>
  <c r="M37" i="3"/>
  <c r="J37" i="3"/>
  <c r="H37" i="3"/>
  <c r="G37" i="3"/>
  <c r="F37" i="3"/>
  <c r="V17" i="3"/>
  <c r="U17" i="3"/>
  <c r="R17" i="3"/>
  <c r="Q17" i="3"/>
  <c r="T17" i="3"/>
  <c r="P17" i="3"/>
  <c r="N17" i="3"/>
  <c r="S17" i="3"/>
  <c r="O17" i="3"/>
  <c r="L17" i="3"/>
  <c r="K17" i="3"/>
  <c r="H17" i="3"/>
  <c r="G17" i="3"/>
  <c r="J17" i="3"/>
  <c r="F17" i="3"/>
  <c r="M17" i="3"/>
  <c r="V29" i="3"/>
  <c r="S29" i="3"/>
  <c r="Q29" i="3"/>
  <c r="R29" i="3"/>
  <c r="P29" i="3"/>
  <c r="U29" i="3"/>
  <c r="T29" i="3"/>
  <c r="L29" i="3"/>
  <c r="M29" i="3"/>
  <c r="K29" i="3"/>
  <c r="J29" i="3"/>
  <c r="H29" i="3"/>
  <c r="G29" i="3"/>
  <c r="F29" i="3"/>
  <c r="V16" i="3"/>
  <c r="T16" i="3"/>
  <c r="S16" i="3"/>
  <c r="U16" i="3"/>
  <c r="Q16" i="3"/>
  <c r="P16" i="3"/>
  <c r="N16" i="3"/>
  <c r="R16" i="3"/>
  <c r="O16" i="3"/>
  <c r="L16" i="3"/>
  <c r="K16" i="3"/>
  <c r="M16" i="3"/>
  <c r="H16" i="3"/>
  <c r="G16" i="3"/>
  <c r="J16" i="3"/>
  <c r="F16" i="3"/>
  <c r="V45" i="3"/>
  <c r="U45" i="3"/>
  <c r="S45" i="3"/>
  <c r="Q45" i="3"/>
  <c r="P45" i="3"/>
  <c r="T45" i="3"/>
  <c r="R45" i="3"/>
  <c r="L45" i="3"/>
  <c r="N45" i="3"/>
  <c r="K45" i="3"/>
  <c r="O45" i="3"/>
  <c r="J45" i="3"/>
  <c r="G45" i="3"/>
  <c r="H45" i="3"/>
  <c r="F45" i="3"/>
  <c r="C85" i="3"/>
  <c r="C7" i="3"/>
  <c r="C15" i="3"/>
  <c r="D67" i="3"/>
  <c r="D85" i="3"/>
  <c r="D55" i="3"/>
  <c r="D16" i="3"/>
  <c r="E107" i="3"/>
  <c r="E39" i="3"/>
  <c r="E70" i="3"/>
  <c r="F109" i="3"/>
  <c r="F80" i="3"/>
  <c r="F23" i="3"/>
  <c r="G67" i="3"/>
  <c r="G109" i="3"/>
  <c r="G70" i="3"/>
  <c r="G19" i="3"/>
  <c r="H22" i="3"/>
  <c r="H46" i="3"/>
  <c r="H70" i="3"/>
  <c r="K21" i="3"/>
  <c r="L77" i="3"/>
  <c r="M14" i="3"/>
  <c r="R109" i="3"/>
  <c r="V61" i="3"/>
  <c r="U61" i="3"/>
  <c r="R61" i="3"/>
  <c r="Q61" i="3"/>
  <c r="P61" i="3"/>
  <c r="T61" i="3"/>
  <c r="S61" i="3"/>
  <c r="M61" i="3"/>
  <c r="N61" i="3"/>
  <c r="K61" i="3"/>
  <c r="O61" i="3"/>
  <c r="J61" i="3"/>
  <c r="H61" i="3"/>
  <c r="F61" i="3"/>
  <c r="E61" i="3"/>
  <c r="D61" i="3"/>
  <c r="C61" i="3"/>
  <c r="L61" i="3"/>
  <c r="V62" i="3"/>
  <c r="U62" i="3"/>
  <c r="T62" i="3"/>
  <c r="Q62" i="3"/>
  <c r="P62" i="3"/>
  <c r="R62" i="3"/>
  <c r="O62" i="3"/>
  <c r="S62" i="3"/>
  <c r="L62" i="3"/>
  <c r="J62" i="3"/>
  <c r="G62" i="3"/>
  <c r="E62" i="3"/>
  <c r="D62" i="3"/>
  <c r="K62" i="3"/>
  <c r="C62" i="3"/>
  <c r="N62" i="3"/>
  <c r="H8" i="3"/>
  <c r="U63" i="3"/>
  <c r="V63" i="3"/>
  <c r="P63" i="3"/>
  <c r="J63" i="3"/>
  <c r="T63" i="3"/>
  <c r="R63" i="3"/>
  <c r="O63" i="3"/>
  <c r="N63" i="3"/>
  <c r="S63" i="3"/>
  <c r="Q63" i="3"/>
  <c r="M63" i="3"/>
  <c r="L63" i="3"/>
  <c r="K63" i="3"/>
  <c r="U94" i="3"/>
  <c r="R94" i="3"/>
  <c r="T94" i="3"/>
  <c r="O94" i="3"/>
  <c r="Q94" i="3"/>
  <c r="V94" i="3"/>
  <c r="P94" i="3"/>
  <c r="S94" i="3"/>
  <c r="M94" i="3"/>
  <c r="N94" i="3"/>
  <c r="L94" i="3"/>
  <c r="H94" i="3"/>
  <c r="K94" i="3"/>
  <c r="T32" i="3"/>
  <c r="V32" i="3"/>
  <c r="R32" i="3"/>
  <c r="O32" i="3"/>
  <c r="N32" i="3"/>
  <c r="U32" i="3"/>
  <c r="P32" i="3"/>
  <c r="M32" i="3"/>
  <c r="Q32" i="3"/>
  <c r="S32" i="3"/>
  <c r="K32" i="3"/>
  <c r="J32" i="3"/>
  <c r="L32" i="3"/>
  <c r="H32" i="3"/>
  <c r="D5" i="3"/>
  <c r="F67" i="3"/>
  <c r="V57" i="3"/>
  <c r="U57" i="3"/>
  <c r="Q57" i="3"/>
  <c r="T57" i="3"/>
  <c r="P57" i="3"/>
  <c r="N57" i="3"/>
  <c r="M57" i="3"/>
  <c r="S57" i="3"/>
  <c r="R57" i="3"/>
  <c r="J57" i="3"/>
  <c r="H57" i="3"/>
  <c r="L57" i="3"/>
  <c r="G57" i="3"/>
  <c r="K57" i="3"/>
  <c r="O57" i="3"/>
  <c r="E57" i="3"/>
  <c r="V110" i="3"/>
  <c r="U110" i="3"/>
  <c r="Q110" i="3"/>
  <c r="T110" i="3"/>
  <c r="S110" i="3"/>
  <c r="R110" i="3"/>
  <c r="O110" i="3"/>
  <c r="P110" i="3"/>
  <c r="M110" i="3"/>
  <c r="J110" i="3"/>
  <c r="N110" i="3"/>
  <c r="K110" i="3"/>
  <c r="H110" i="3"/>
  <c r="G110" i="3"/>
  <c r="F110" i="3"/>
  <c r="E110" i="3"/>
  <c r="V58" i="3"/>
  <c r="U58" i="3"/>
  <c r="T58" i="3"/>
  <c r="Q58" i="3"/>
  <c r="S58" i="3"/>
  <c r="M58" i="3"/>
  <c r="J58" i="3"/>
  <c r="R58" i="3"/>
  <c r="O58" i="3"/>
  <c r="H58" i="3"/>
  <c r="P58" i="3"/>
  <c r="G58" i="3"/>
  <c r="L58" i="3"/>
  <c r="K58" i="3"/>
  <c r="F58" i="3"/>
  <c r="E58" i="3"/>
  <c r="V30" i="3"/>
  <c r="U30" i="3"/>
  <c r="S30" i="3"/>
  <c r="Q30" i="3"/>
  <c r="T30" i="3"/>
  <c r="O30" i="3"/>
  <c r="N30" i="3"/>
  <c r="R30" i="3"/>
  <c r="P30" i="3"/>
  <c r="M30" i="3"/>
  <c r="J30" i="3"/>
  <c r="K30" i="3"/>
  <c r="L30" i="3"/>
  <c r="H30" i="3"/>
  <c r="G30" i="3"/>
  <c r="F30" i="3"/>
  <c r="E30" i="3"/>
  <c r="V53" i="3"/>
  <c r="U53" i="3"/>
  <c r="S53" i="3"/>
  <c r="Q53" i="3"/>
  <c r="T53" i="3"/>
  <c r="M53" i="3"/>
  <c r="O53" i="3"/>
  <c r="J53" i="3"/>
  <c r="P53" i="3"/>
  <c r="N53" i="3"/>
  <c r="H53" i="3"/>
  <c r="G53" i="3"/>
  <c r="K53" i="3"/>
  <c r="F53" i="3"/>
  <c r="E53" i="3"/>
  <c r="L53" i="3"/>
  <c r="V34" i="3"/>
  <c r="U34" i="3"/>
  <c r="T34" i="3"/>
  <c r="S34" i="3"/>
  <c r="Q34" i="3"/>
  <c r="O34" i="3"/>
  <c r="P34" i="3"/>
  <c r="M34" i="3"/>
  <c r="R34" i="3"/>
  <c r="J34" i="3"/>
  <c r="K34" i="3"/>
  <c r="N34" i="3"/>
  <c r="L34" i="3"/>
  <c r="H34" i="3"/>
  <c r="G34" i="3"/>
  <c r="F34" i="3"/>
  <c r="E34" i="3"/>
  <c r="V28" i="3"/>
  <c r="U28" i="3"/>
  <c r="R28" i="3"/>
  <c r="Q28" i="3"/>
  <c r="T28" i="3"/>
  <c r="N28" i="3"/>
  <c r="S28" i="3"/>
  <c r="O28" i="3"/>
  <c r="M28" i="3"/>
  <c r="J28" i="3"/>
  <c r="P28" i="3"/>
  <c r="H28" i="3"/>
  <c r="G28" i="3"/>
  <c r="K28" i="3"/>
  <c r="F28" i="3"/>
  <c r="E28" i="3"/>
  <c r="V75" i="3"/>
  <c r="U75" i="3"/>
  <c r="Q75" i="3"/>
  <c r="R75" i="3"/>
  <c r="T75" i="3"/>
  <c r="S75" i="3"/>
  <c r="P75" i="3"/>
  <c r="M75" i="3"/>
  <c r="J75" i="3"/>
  <c r="N75" i="3"/>
  <c r="K75" i="3"/>
  <c r="H75" i="3"/>
  <c r="L75" i="3"/>
  <c r="G75" i="3"/>
  <c r="F75" i="3"/>
  <c r="E75" i="3"/>
  <c r="V26" i="3"/>
  <c r="U26" i="3"/>
  <c r="T26" i="3"/>
  <c r="S26" i="3"/>
  <c r="Q26" i="3"/>
  <c r="R26" i="3"/>
  <c r="N26" i="3"/>
  <c r="O26" i="3"/>
  <c r="J26" i="3"/>
  <c r="M26" i="3"/>
  <c r="L26" i="3"/>
  <c r="H26" i="3"/>
  <c r="G26" i="3"/>
  <c r="K26" i="3"/>
  <c r="F26" i="3"/>
  <c r="E26" i="3"/>
  <c r="V36" i="3"/>
  <c r="U36" i="3"/>
  <c r="S36" i="3"/>
  <c r="Q36" i="3"/>
  <c r="T36" i="3"/>
  <c r="M36" i="3"/>
  <c r="P36" i="3"/>
  <c r="N36" i="3"/>
  <c r="O36" i="3"/>
  <c r="J36" i="3"/>
  <c r="K36" i="3"/>
  <c r="R36" i="3"/>
  <c r="G36" i="3"/>
  <c r="H36" i="3"/>
  <c r="F36" i="3"/>
  <c r="L36" i="3"/>
  <c r="E36" i="3"/>
  <c r="C109" i="3"/>
  <c r="C39" i="3"/>
  <c r="C23" i="3"/>
  <c r="C29" i="3"/>
  <c r="C69" i="3"/>
  <c r="D107" i="3"/>
  <c r="D39" i="3"/>
  <c r="D32" i="3"/>
  <c r="D70" i="3"/>
  <c r="D26" i="3"/>
  <c r="E94" i="3"/>
  <c r="E119" i="3"/>
  <c r="E92" i="3"/>
  <c r="E33" i="3"/>
  <c r="F106" i="3"/>
  <c r="F76" i="3"/>
  <c r="F103" i="3"/>
  <c r="F51" i="3"/>
  <c r="F5" i="3"/>
  <c r="G107" i="3"/>
  <c r="G76" i="3"/>
  <c r="J51" i="3"/>
  <c r="K80" i="3"/>
  <c r="M60" i="3"/>
  <c r="R53" i="3"/>
  <c r="V112" i="3"/>
  <c r="U112" i="3"/>
  <c r="R112" i="3"/>
  <c r="Q112" i="3"/>
  <c r="P112" i="3"/>
  <c r="T112" i="3"/>
  <c r="N112" i="3"/>
  <c r="M112" i="3"/>
  <c r="K112" i="3"/>
  <c r="J112" i="3"/>
  <c r="S112" i="3"/>
  <c r="O112" i="3"/>
  <c r="H112" i="3"/>
  <c r="F112" i="3"/>
  <c r="E112" i="3"/>
  <c r="L112" i="3"/>
  <c r="D112" i="3"/>
  <c r="C112" i="3"/>
  <c r="G52" i="3"/>
  <c r="U90" i="3"/>
  <c r="T90" i="3"/>
  <c r="Q90" i="3"/>
  <c r="V90" i="3"/>
  <c r="P90" i="3"/>
  <c r="O90" i="3"/>
  <c r="S90" i="3"/>
  <c r="M90" i="3"/>
  <c r="L90" i="3"/>
  <c r="J90" i="3"/>
  <c r="R90" i="3"/>
  <c r="G90" i="3"/>
  <c r="E90" i="3"/>
  <c r="D90" i="3"/>
  <c r="K90" i="3"/>
  <c r="C90" i="3"/>
  <c r="N90" i="3"/>
  <c r="V119" i="3"/>
  <c r="U119" i="3"/>
  <c r="O119" i="3"/>
  <c r="N119" i="3"/>
  <c r="T119" i="3"/>
  <c r="Q119" i="3"/>
  <c r="K119" i="3"/>
  <c r="J119" i="3"/>
  <c r="P119" i="3"/>
  <c r="C119" i="3"/>
  <c r="S119" i="3"/>
  <c r="M119" i="3"/>
  <c r="U33" i="3"/>
  <c r="N33" i="3"/>
  <c r="T33" i="3"/>
  <c r="M33" i="3"/>
  <c r="R33" i="3"/>
  <c r="P33" i="3"/>
  <c r="Q33" i="3"/>
  <c r="J33" i="3"/>
  <c r="O33" i="3"/>
  <c r="S33" i="3"/>
  <c r="V33" i="3"/>
  <c r="K33" i="3"/>
  <c r="L33" i="3"/>
  <c r="H33" i="3"/>
  <c r="V101" i="3"/>
  <c r="T101" i="3"/>
  <c r="P101" i="3"/>
  <c r="U101" i="3"/>
  <c r="S101" i="3"/>
  <c r="R101" i="3"/>
  <c r="O101" i="3"/>
  <c r="Q101" i="3"/>
  <c r="M101" i="3"/>
  <c r="N101" i="3"/>
  <c r="L101" i="3"/>
  <c r="J101" i="3"/>
  <c r="H101" i="3"/>
  <c r="G101" i="3"/>
  <c r="F101" i="3"/>
  <c r="D101" i="3"/>
  <c r="V54" i="3"/>
  <c r="U54" i="3"/>
  <c r="T54" i="3"/>
  <c r="P54" i="3"/>
  <c r="O54" i="3"/>
  <c r="N54" i="3"/>
  <c r="R54" i="3"/>
  <c r="M54" i="3"/>
  <c r="S54" i="3"/>
  <c r="L54" i="3"/>
  <c r="Q54" i="3"/>
  <c r="J54" i="3"/>
  <c r="H54" i="3"/>
  <c r="G54" i="3"/>
  <c r="F54" i="3"/>
  <c r="D54" i="3"/>
  <c r="V68" i="3"/>
  <c r="U68" i="3"/>
  <c r="T68" i="3"/>
  <c r="P68" i="3"/>
  <c r="M68" i="3"/>
  <c r="R68" i="3"/>
  <c r="L68" i="3"/>
  <c r="Q68" i="3"/>
  <c r="S68" i="3"/>
  <c r="J68" i="3"/>
  <c r="O68" i="3"/>
  <c r="N68" i="3"/>
  <c r="H68" i="3"/>
  <c r="G68" i="3"/>
  <c r="F68" i="3"/>
  <c r="D68" i="3"/>
  <c r="E37" i="3"/>
  <c r="E102" i="3"/>
  <c r="F57" i="3"/>
  <c r="F98" i="3"/>
  <c r="F81" i="3"/>
  <c r="F64" i="3"/>
  <c r="F93" i="3"/>
  <c r="G94" i="3"/>
  <c r="G71" i="3"/>
  <c r="G31" i="3"/>
  <c r="G102" i="3"/>
  <c r="H119" i="3"/>
  <c r="H12" i="3"/>
  <c r="H97" i="3"/>
  <c r="J113" i="3"/>
  <c r="K68" i="3"/>
  <c r="M39" i="3"/>
  <c r="N102" i="3"/>
  <c r="S44" i="3"/>
  <c r="V42" i="3"/>
  <c r="U42" i="3"/>
  <c r="Q42" i="3"/>
  <c r="R42" i="3"/>
  <c r="P42" i="3"/>
  <c r="M42" i="3"/>
  <c r="T42" i="3"/>
  <c r="S42" i="3"/>
  <c r="K42" i="3"/>
  <c r="J42" i="3"/>
  <c r="N42" i="3"/>
  <c r="O42" i="3"/>
  <c r="H42" i="3"/>
  <c r="F42" i="3"/>
  <c r="E42" i="3"/>
  <c r="L42" i="3"/>
  <c r="D42" i="3"/>
  <c r="C42" i="3"/>
  <c r="U121" i="3"/>
  <c r="T121" i="3"/>
  <c r="Q121" i="3"/>
  <c r="V121" i="3"/>
  <c r="P121" i="3"/>
  <c r="S121" i="3"/>
  <c r="O121" i="3"/>
  <c r="M121" i="3"/>
  <c r="L121" i="3"/>
  <c r="N121" i="3"/>
  <c r="R121" i="3"/>
  <c r="J121" i="3"/>
  <c r="E121" i="3"/>
  <c r="D121" i="3"/>
  <c r="C121" i="3"/>
  <c r="V46" i="3"/>
  <c r="U46" i="3"/>
  <c r="S46" i="3"/>
  <c r="O46" i="3"/>
  <c r="N46" i="3"/>
  <c r="T46" i="3"/>
  <c r="Q46" i="3"/>
  <c r="K46" i="3"/>
  <c r="R46" i="3"/>
  <c r="J46" i="3"/>
  <c r="P46" i="3"/>
  <c r="C46" i="3"/>
  <c r="M46" i="3"/>
  <c r="V3" i="3"/>
  <c r="U3" i="3"/>
  <c r="S3" i="3"/>
  <c r="R3" i="3"/>
  <c r="T3" i="3"/>
  <c r="O3" i="3"/>
  <c r="N3" i="3"/>
  <c r="M3" i="3"/>
  <c r="Q3" i="3"/>
  <c r="K3" i="3"/>
  <c r="J3" i="3"/>
  <c r="P3" i="3"/>
  <c r="C3" i="3"/>
  <c r="D119" i="3"/>
  <c r="E109" i="3"/>
  <c r="V83" i="3"/>
  <c r="U83" i="3"/>
  <c r="R83" i="3"/>
  <c r="O83" i="3"/>
  <c r="T83" i="3"/>
  <c r="S83" i="3"/>
  <c r="N83" i="3"/>
  <c r="M83" i="3"/>
  <c r="L83" i="3"/>
  <c r="K83" i="3"/>
  <c r="Q83" i="3"/>
  <c r="H83" i="3"/>
  <c r="G83" i="3"/>
  <c r="F83" i="3"/>
  <c r="E83" i="3"/>
  <c r="J83" i="3"/>
  <c r="P83" i="3"/>
  <c r="V38" i="3"/>
  <c r="U38" i="3"/>
  <c r="R38" i="3"/>
  <c r="O38" i="3"/>
  <c r="S38" i="3"/>
  <c r="Q38" i="3"/>
  <c r="M38" i="3"/>
  <c r="T38" i="3"/>
  <c r="P38" i="3"/>
  <c r="N38" i="3"/>
  <c r="L38" i="3"/>
  <c r="K38" i="3"/>
  <c r="H38" i="3"/>
  <c r="G38" i="3"/>
  <c r="F38" i="3"/>
  <c r="E38" i="3"/>
  <c r="V118" i="3"/>
  <c r="U118" i="3"/>
  <c r="T118" i="3"/>
  <c r="R118" i="3"/>
  <c r="O118" i="3"/>
  <c r="M118" i="3"/>
  <c r="L118" i="3"/>
  <c r="K118" i="3"/>
  <c r="S118" i="3"/>
  <c r="N118" i="3"/>
  <c r="H118" i="3"/>
  <c r="G118" i="3"/>
  <c r="P118" i="3"/>
  <c r="F118" i="3"/>
  <c r="J118" i="3"/>
  <c r="E118" i="3"/>
  <c r="Q118" i="3"/>
  <c r="V86" i="3"/>
  <c r="U86" i="3"/>
  <c r="R86" i="3"/>
  <c r="T86" i="3"/>
  <c r="O86" i="3"/>
  <c r="S86" i="3"/>
  <c r="N86" i="3"/>
  <c r="M86" i="3"/>
  <c r="P86" i="3"/>
  <c r="L86" i="3"/>
  <c r="Q86" i="3"/>
  <c r="K86" i="3"/>
  <c r="H86" i="3"/>
  <c r="G86" i="3"/>
  <c r="F86" i="3"/>
  <c r="E86" i="3"/>
  <c r="V74" i="3"/>
  <c r="U74" i="3"/>
  <c r="S74" i="3"/>
  <c r="R74" i="3"/>
  <c r="O74" i="3"/>
  <c r="Q74" i="3"/>
  <c r="M74" i="3"/>
  <c r="N74" i="3"/>
  <c r="L74" i="3"/>
  <c r="K74" i="3"/>
  <c r="P74" i="3"/>
  <c r="H74" i="3"/>
  <c r="G74" i="3"/>
  <c r="F74" i="3"/>
  <c r="J74" i="3"/>
  <c r="E74" i="3"/>
  <c r="T74" i="3"/>
  <c r="V100" i="3"/>
  <c r="U100" i="3"/>
  <c r="S100" i="3"/>
  <c r="T100" i="3"/>
  <c r="R100" i="3"/>
  <c r="O100" i="3"/>
  <c r="M100" i="3"/>
  <c r="P100" i="3"/>
  <c r="L100" i="3"/>
  <c r="K100" i="3"/>
  <c r="Q100" i="3"/>
  <c r="N100" i="3"/>
  <c r="H100" i="3"/>
  <c r="G100" i="3"/>
  <c r="F100" i="3"/>
  <c r="E100" i="3"/>
  <c r="V24" i="3"/>
  <c r="U24" i="3"/>
  <c r="S24" i="3"/>
  <c r="T24" i="3"/>
  <c r="O24" i="3"/>
  <c r="R24" i="3"/>
  <c r="Q24" i="3"/>
  <c r="N24" i="3"/>
  <c r="M24" i="3"/>
  <c r="L24" i="3"/>
  <c r="K24" i="3"/>
  <c r="P24" i="3"/>
  <c r="H24" i="3"/>
  <c r="G24" i="3"/>
  <c r="F24" i="3"/>
  <c r="J24" i="3"/>
  <c r="E24" i="3"/>
  <c r="V18" i="3"/>
  <c r="U18" i="3"/>
  <c r="S18" i="3"/>
  <c r="O18" i="3"/>
  <c r="T18" i="3"/>
  <c r="P18" i="3"/>
  <c r="L18" i="3"/>
  <c r="M18" i="3"/>
  <c r="K18" i="3"/>
  <c r="N18" i="3"/>
  <c r="R18" i="3"/>
  <c r="Q18" i="3"/>
  <c r="H18" i="3"/>
  <c r="G18" i="3"/>
  <c r="F18" i="3"/>
  <c r="E18" i="3"/>
  <c r="V69" i="3"/>
  <c r="U69" i="3"/>
  <c r="S69" i="3"/>
  <c r="T69" i="3"/>
  <c r="R69" i="3"/>
  <c r="O69" i="3"/>
  <c r="N69" i="3"/>
  <c r="Q69" i="3"/>
  <c r="L69" i="3"/>
  <c r="K69" i="3"/>
  <c r="M69" i="3"/>
  <c r="H69" i="3"/>
  <c r="G69" i="3"/>
  <c r="F69" i="3"/>
  <c r="J69" i="3"/>
  <c r="E69" i="3"/>
  <c r="V66" i="3"/>
  <c r="U66" i="3"/>
  <c r="S66" i="3"/>
  <c r="O66" i="3"/>
  <c r="R66" i="3"/>
  <c r="T66" i="3"/>
  <c r="P66" i="3"/>
  <c r="L66" i="3"/>
  <c r="N66" i="3"/>
  <c r="K66" i="3"/>
  <c r="Q66" i="3"/>
  <c r="G66" i="3"/>
  <c r="H66" i="3"/>
  <c r="F66" i="3"/>
  <c r="E66" i="3"/>
  <c r="M66" i="3"/>
  <c r="C111" i="3"/>
  <c r="C98" i="3"/>
  <c r="C54" i="3"/>
  <c r="C64" i="3"/>
  <c r="D106" i="3"/>
  <c r="D109" i="3"/>
  <c r="D86" i="3"/>
  <c r="D37" i="3"/>
  <c r="D102" i="3"/>
  <c r="D3" i="3"/>
  <c r="E105" i="3"/>
  <c r="E76" i="3"/>
  <c r="E46" i="3"/>
  <c r="E68" i="3"/>
  <c r="E7" i="3"/>
  <c r="F90" i="3"/>
  <c r="F12" i="3"/>
  <c r="F62" i="3"/>
  <c r="G112" i="3"/>
  <c r="G55" i="3"/>
  <c r="G42" i="3"/>
  <c r="H113" i="3"/>
  <c r="H109" i="3"/>
  <c r="J94" i="3"/>
  <c r="K89" i="3"/>
  <c r="L80" i="3"/>
  <c r="N29" i="3"/>
  <c r="V2" i="3"/>
  <c r="U2" i="3"/>
  <c r="R2" i="3"/>
  <c r="Q2" i="3"/>
  <c r="P2" i="3"/>
  <c r="T2" i="3"/>
  <c r="M2" i="3"/>
  <c r="S2" i="3"/>
  <c r="K2" i="3"/>
  <c r="J2" i="3"/>
  <c r="L2" i="3"/>
  <c r="H2" i="3"/>
  <c r="F2" i="3"/>
  <c r="O2" i="3"/>
  <c r="E2" i="3"/>
  <c r="D2" i="3"/>
  <c r="C2" i="3"/>
  <c r="N2" i="3"/>
  <c r="U8" i="3"/>
  <c r="T8" i="3"/>
  <c r="Q8" i="3"/>
  <c r="P8" i="3"/>
  <c r="O8" i="3"/>
  <c r="M8" i="3"/>
  <c r="V8" i="3"/>
  <c r="L8" i="3"/>
  <c r="S8" i="3"/>
  <c r="R8" i="3"/>
  <c r="E8" i="3"/>
  <c r="N8" i="3"/>
  <c r="D8" i="3"/>
  <c r="K8" i="3"/>
  <c r="C8" i="3"/>
  <c r="J8" i="3"/>
  <c r="U48" i="3"/>
  <c r="T48" i="3"/>
  <c r="R48" i="3"/>
  <c r="Q48" i="3"/>
  <c r="P48" i="3"/>
  <c r="O48" i="3"/>
  <c r="N48" i="3"/>
  <c r="M48" i="3"/>
  <c r="L48" i="3"/>
  <c r="J48" i="3"/>
  <c r="S48" i="3"/>
  <c r="V48" i="3"/>
  <c r="G48" i="3"/>
  <c r="E48" i="3"/>
  <c r="D48" i="3"/>
  <c r="K48" i="3"/>
  <c r="C48" i="3"/>
  <c r="G2" i="3"/>
  <c r="U78" i="3"/>
  <c r="N78" i="3"/>
  <c r="M78" i="3"/>
  <c r="V78" i="3"/>
  <c r="T78" i="3"/>
  <c r="S78" i="3"/>
  <c r="P78" i="3"/>
  <c r="J78" i="3"/>
  <c r="R78" i="3"/>
  <c r="O78" i="3"/>
  <c r="Q78" i="3"/>
  <c r="L78" i="3"/>
  <c r="H78" i="3"/>
  <c r="V120" i="3"/>
  <c r="T120" i="3"/>
  <c r="U120" i="3"/>
  <c r="P120" i="3"/>
  <c r="S120" i="3"/>
  <c r="M120" i="3"/>
  <c r="L120" i="3"/>
  <c r="R120" i="3"/>
  <c r="H120" i="3"/>
  <c r="N120" i="3"/>
  <c r="G120" i="3"/>
  <c r="K120" i="3"/>
  <c r="F120" i="3"/>
  <c r="O120" i="3"/>
  <c r="J120" i="3"/>
  <c r="D120" i="3"/>
  <c r="Q120" i="3"/>
  <c r="V6" i="3"/>
  <c r="U6" i="3"/>
  <c r="T6" i="3"/>
  <c r="P6" i="3"/>
  <c r="M6" i="3"/>
  <c r="L6" i="3"/>
  <c r="R6" i="3"/>
  <c r="O6" i="3"/>
  <c r="S6" i="3"/>
  <c r="H6" i="3"/>
  <c r="G6" i="3"/>
  <c r="K6" i="3"/>
  <c r="F6" i="3"/>
  <c r="J6" i="3"/>
  <c r="Q6" i="3"/>
  <c r="D6" i="3"/>
  <c r="V114" i="3"/>
  <c r="U114" i="3"/>
  <c r="T114" i="3"/>
  <c r="S114" i="3"/>
  <c r="P114" i="3"/>
  <c r="Q114" i="3"/>
  <c r="M114" i="3"/>
  <c r="N114" i="3"/>
  <c r="L114" i="3"/>
  <c r="O114" i="3"/>
  <c r="H114" i="3"/>
  <c r="G114" i="3"/>
  <c r="K114" i="3"/>
  <c r="F114" i="3"/>
  <c r="J114" i="3"/>
  <c r="D114" i="3"/>
  <c r="R114" i="3"/>
  <c r="V43" i="3"/>
  <c r="U43" i="3"/>
  <c r="T43" i="3"/>
  <c r="P43" i="3"/>
  <c r="S43" i="3"/>
  <c r="R43" i="3"/>
  <c r="Q43" i="3"/>
  <c r="N43" i="3"/>
  <c r="O43" i="3"/>
  <c r="M43" i="3"/>
  <c r="L43" i="3"/>
  <c r="H43" i="3"/>
  <c r="G43" i="3"/>
  <c r="K43" i="3"/>
  <c r="F43" i="3"/>
  <c r="J43" i="3"/>
  <c r="D43" i="3"/>
  <c r="V9" i="3"/>
  <c r="U9" i="3"/>
  <c r="T9" i="3"/>
  <c r="R9" i="3"/>
  <c r="P9" i="3"/>
  <c r="S9" i="3"/>
  <c r="L9" i="3"/>
  <c r="N9" i="3"/>
  <c r="O9" i="3"/>
  <c r="J9" i="3"/>
  <c r="Q9" i="3"/>
  <c r="M9" i="3"/>
  <c r="H9" i="3"/>
  <c r="G9" i="3"/>
  <c r="F9" i="3"/>
  <c r="D9" i="3"/>
  <c r="V15" i="3"/>
  <c r="U15" i="3"/>
  <c r="T15" i="3"/>
  <c r="S15" i="3"/>
  <c r="P15" i="3"/>
  <c r="R15" i="3"/>
  <c r="N15" i="3"/>
  <c r="O15" i="3"/>
  <c r="Q15" i="3"/>
  <c r="L15" i="3"/>
  <c r="H15" i="3"/>
  <c r="G15" i="3"/>
  <c r="K15" i="3"/>
  <c r="F15" i="3"/>
  <c r="J15" i="3"/>
  <c r="D15" i="3"/>
  <c r="V10" i="3"/>
  <c r="U10" i="3"/>
  <c r="T10" i="3"/>
  <c r="S10" i="3"/>
  <c r="P10" i="3"/>
  <c r="R10" i="3"/>
  <c r="Q10" i="3"/>
  <c r="M10" i="3"/>
  <c r="L10" i="3"/>
  <c r="N10" i="3"/>
  <c r="O10" i="3"/>
  <c r="J10" i="3"/>
  <c r="G10" i="3"/>
  <c r="H10" i="3"/>
  <c r="F10" i="3"/>
  <c r="D10" i="3"/>
  <c r="C76" i="3"/>
  <c r="C51" i="3"/>
  <c r="D94" i="3"/>
  <c r="D33" i="3"/>
  <c r="V122" i="3"/>
  <c r="U122" i="3"/>
  <c r="R122" i="3"/>
  <c r="T122" i="3"/>
  <c r="Q122" i="3"/>
  <c r="N122" i="3"/>
  <c r="L122" i="3"/>
  <c r="O122" i="3"/>
  <c r="K122" i="3"/>
  <c r="P122" i="3"/>
  <c r="J122" i="3"/>
  <c r="G122" i="3"/>
  <c r="F122" i="3"/>
  <c r="S122" i="3"/>
  <c r="E122" i="3"/>
  <c r="D122" i="3"/>
  <c r="M122" i="3"/>
  <c r="V99" i="3"/>
  <c r="U99" i="3"/>
  <c r="R99" i="3"/>
  <c r="Q99" i="3"/>
  <c r="T99" i="3"/>
  <c r="S99" i="3"/>
  <c r="N99" i="3"/>
  <c r="L99" i="3"/>
  <c r="K99" i="3"/>
  <c r="J99" i="3"/>
  <c r="O99" i="3"/>
  <c r="M99" i="3"/>
  <c r="G99" i="3"/>
  <c r="F99" i="3"/>
  <c r="E99" i="3"/>
  <c r="D99" i="3"/>
  <c r="P99" i="3"/>
  <c r="V117" i="3"/>
  <c r="U117" i="3"/>
  <c r="R117" i="3"/>
  <c r="Q117" i="3"/>
  <c r="N117" i="3"/>
  <c r="S117" i="3"/>
  <c r="O117" i="3"/>
  <c r="T117" i="3"/>
  <c r="P117" i="3"/>
  <c r="L117" i="3"/>
  <c r="K117" i="3"/>
  <c r="J117" i="3"/>
  <c r="G117" i="3"/>
  <c r="F117" i="3"/>
  <c r="E117" i="3"/>
  <c r="D117" i="3"/>
  <c r="M117" i="3"/>
  <c r="V82" i="3"/>
  <c r="U82" i="3"/>
  <c r="T82" i="3"/>
  <c r="R82" i="3"/>
  <c r="Q82" i="3"/>
  <c r="N82" i="3"/>
  <c r="S82" i="3"/>
  <c r="L82" i="3"/>
  <c r="K82" i="3"/>
  <c r="J82" i="3"/>
  <c r="O82" i="3"/>
  <c r="P82" i="3"/>
  <c r="G82" i="3"/>
  <c r="M82" i="3"/>
  <c r="F82" i="3"/>
  <c r="E82" i="3"/>
  <c r="D82" i="3"/>
  <c r="V4" i="3"/>
  <c r="U4" i="3"/>
  <c r="R4" i="3"/>
  <c r="Q4" i="3"/>
  <c r="T4" i="3"/>
  <c r="N4" i="3"/>
  <c r="O4" i="3"/>
  <c r="P4" i="3"/>
  <c r="L4" i="3"/>
  <c r="S4" i="3"/>
  <c r="K4" i="3"/>
  <c r="J4" i="3"/>
  <c r="G4" i="3"/>
  <c r="F4" i="3"/>
  <c r="E4" i="3"/>
  <c r="D4" i="3"/>
  <c r="V91" i="3"/>
  <c r="U91" i="3"/>
  <c r="S91" i="3"/>
  <c r="R91" i="3"/>
  <c r="Q91" i="3"/>
  <c r="N91" i="3"/>
  <c r="L91" i="3"/>
  <c r="K91" i="3"/>
  <c r="O91" i="3"/>
  <c r="J91" i="3"/>
  <c r="T91" i="3"/>
  <c r="P91" i="3"/>
  <c r="G91" i="3"/>
  <c r="F91" i="3"/>
  <c r="E91" i="3"/>
  <c r="M91" i="3"/>
  <c r="D91" i="3"/>
  <c r="V79" i="3"/>
  <c r="U79" i="3"/>
  <c r="T79" i="3"/>
  <c r="R79" i="3"/>
  <c r="Q79" i="3"/>
  <c r="N79" i="3"/>
  <c r="P79" i="3"/>
  <c r="L79" i="3"/>
  <c r="K79" i="3"/>
  <c r="J79" i="3"/>
  <c r="S79" i="3"/>
  <c r="O79" i="3"/>
  <c r="M79" i="3"/>
  <c r="G79" i="3"/>
  <c r="F79" i="3"/>
  <c r="E79" i="3"/>
  <c r="D79" i="3"/>
  <c r="V104" i="3"/>
  <c r="U104" i="3"/>
  <c r="R104" i="3"/>
  <c r="Q104" i="3"/>
  <c r="T104" i="3"/>
  <c r="N104" i="3"/>
  <c r="S104" i="3"/>
  <c r="O104" i="3"/>
  <c r="L104" i="3"/>
  <c r="K104" i="3"/>
  <c r="J104" i="3"/>
  <c r="P104" i="3"/>
  <c r="G104" i="3"/>
  <c r="F104" i="3"/>
  <c r="E104" i="3"/>
  <c r="D104" i="3"/>
  <c r="M104" i="3"/>
  <c r="V27" i="3"/>
  <c r="U27" i="3"/>
  <c r="Q27" i="3"/>
  <c r="N27" i="3"/>
  <c r="S27" i="3"/>
  <c r="T27" i="3"/>
  <c r="P27" i="3"/>
  <c r="L27" i="3"/>
  <c r="M27" i="3"/>
  <c r="K27" i="3"/>
  <c r="J27" i="3"/>
  <c r="R27" i="3"/>
  <c r="O27" i="3"/>
  <c r="G27" i="3"/>
  <c r="F27" i="3"/>
  <c r="E27" i="3"/>
  <c r="D27" i="3"/>
  <c r="V25" i="3"/>
  <c r="U25" i="3"/>
  <c r="T25" i="3"/>
  <c r="S25" i="3"/>
  <c r="Q25" i="3"/>
  <c r="N25" i="3"/>
  <c r="O25" i="3"/>
  <c r="R25" i="3"/>
  <c r="L25" i="3"/>
  <c r="K25" i="3"/>
  <c r="J25" i="3"/>
  <c r="M25" i="3"/>
  <c r="P25" i="3"/>
  <c r="H25" i="3"/>
  <c r="G25" i="3"/>
  <c r="F25" i="3"/>
  <c r="E25" i="3"/>
  <c r="D25" i="3"/>
  <c r="V49" i="3"/>
  <c r="U49" i="3"/>
  <c r="T49" i="3"/>
  <c r="Q49" i="3"/>
  <c r="S49" i="3"/>
  <c r="R49" i="3"/>
  <c r="N49" i="3"/>
  <c r="P49" i="3"/>
  <c r="L49" i="3"/>
  <c r="K49" i="3"/>
  <c r="J49" i="3"/>
  <c r="O49" i="3"/>
  <c r="G49" i="3"/>
  <c r="H49" i="3"/>
  <c r="F49" i="3"/>
  <c r="E49" i="3"/>
  <c r="D49" i="3"/>
  <c r="M49" i="3"/>
  <c r="C14" i="3"/>
  <c r="C65" i="3"/>
  <c r="C86" i="3"/>
  <c r="C55" i="3"/>
  <c r="C17" i="3"/>
  <c r="C18" i="3"/>
  <c r="D105" i="3"/>
  <c r="D76" i="3"/>
  <c r="D46" i="3"/>
  <c r="D34" i="3"/>
  <c r="D7" i="3"/>
  <c r="E120" i="3"/>
  <c r="E98" i="3"/>
  <c r="E80" i="3"/>
  <c r="E29" i="3"/>
  <c r="E19" i="3"/>
  <c r="F111" i="3"/>
  <c r="G8" i="3"/>
  <c r="G115" i="3"/>
  <c r="G32" i="3"/>
  <c r="H67" i="3"/>
  <c r="H82" i="3"/>
  <c r="H31" i="3"/>
  <c r="H50" i="3"/>
  <c r="J106" i="3"/>
  <c r="J5" i="3"/>
  <c r="K23" i="3"/>
  <c r="L103" i="3"/>
  <c r="N44" i="3"/>
  <c r="T47" i="3"/>
  <c r="M40" i="3"/>
  <c r="R20" i="3"/>
  <c r="V40" i="3"/>
  <c r="T40" i="3"/>
  <c r="S40" i="3"/>
  <c r="P40" i="3"/>
  <c r="O40" i="3"/>
  <c r="N40" i="3"/>
  <c r="R40" i="3"/>
  <c r="L40" i="3"/>
  <c r="K40" i="3"/>
  <c r="Q40" i="3"/>
  <c r="V35" i="3"/>
  <c r="T35" i="3"/>
  <c r="S35" i="3"/>
  <c r="P35" i="3"/>
  <c r="O35" i="3"/>
  <c r="N35" i="3"/>
  <c r="U35" i="3"/>
  <c r="R35" i="3"/>
  <c r="L35" i="3"/>
  <c r="K35" i="3"/>
  <c r="Q35" i="3"/>
  <c r="V73" i="3"/>
  <c r="T73" i="3"/>
  <c r="S73" i="3"/>
  <c r="P73" i="3"/>
  <c r="U73" i="3"/>
  <c r="O73" i="3"/>
  <c r="N73" i="3"/>
  <c r="R73" i="3"/>
  <c r="L73" i="3"/>
  <c r="K73" i="3"/>
  <c r="Q73" i="3"/>
  <c r="V59" i="3"/>
  <c r="T59" i="3"/>
  <c r="S59" i="3"/>
  <c r="P59" i="3"/>
  <c r="O59" i="3"/>
  <c r="N59" i="3"/>
  <c r="R59" i="3"/>
  <c r="L59" i="3"/>
  <c r="K59" i="3"/>
  <c r="U59" i="3"/>
  <c r="V41" i="3"/>
  <c r="T41" i="3"/>
  <c r="S41" i="3"/>
  <c r="P41" i="3"/>
  <c r="O41" i="3"/>
  <c r="N41" i="3"/>
  <c r="U41" i="3"/>
  <c r="R41" i="3"/>
  <c r="L41" i="3"/>
  <c r="K41" i="3"/>
  <c r="Q41" i="3"/>
  <c r="V20" i="3"/>
  <c r="T20" i="3"/>
  <c r="S20" i="3"/>
  <c r="P20" i="3"/>
  <c r="U20" i="3"/>
  <c r="O20" i="3"/>
  <c r="N20" i="3"/>
  <c r="L20" i="3"/>
  <c r="Q20" i="3"/>
  <c r="K20" i="3"/>
  <c r="V96" i="3"/>
  <c r="T96" i="3"/>
  <c r="S96" i="3"/>
  <c r="R96" i="3"/>
  <c r="P96" i="3"/>
  <c r="O96" i="3"/>
  <c r="N96" i="3"/>
  <c r="L96" i="3"/>
  <c r="K96" i="3"/>
  <c r="U96" i="3"/>
  <c r="Q96" i="3"/>
  <c r="V13" i="3"/>
  <c r="T13" i="3"/>
  <c r="S13" i="3"/>
  <c r="P13" i="3"/>
  <c r="R13" i="3"/>
  <c r="O13" i="3"/>
  <c r="N13" i="3"/>
  <c r="U13" i="3"/>
  <c r="L13" i="3"/>
  <c r="K13" i="3"/>
  <c r="Q13" i="3"/>
  <c r="H13" i="3"/>
  <c r="M13" i="3"/>
  <c r="J35" i="3"/>
  <c r="J59" i="3"/>
  <c r="J20" i="3"/>
  <c r="J13" i="3"/>
  <c r="M59" i="3"/>
  <c r="U72" i="3"/>
  <c r="T72" i="3"/>
  <c r="R72" i="3"/>
  <c r="N72" i="3"/>
  <c r="M72" i="3"/>
  <c r="V72" i="3"/>
  <c r="P72" i="3"/>
  <c r="J72" i="3"/>
  <c r="Q72" i="3"/>
  <c r="D40" i="3"/>
  <c r="D35" i="3"/>
  <c r="D73" i="3"/>
  <c r="D59" i="3"/>
  <c r="D41" i="3"/>
  <c r="D20" i="3"/>
  <c r="D96" i="3"/>
  <c r="D13" i="3"/>
  <c r="M35" i="3"/>
  <c r="M96" i="3"/>
  <c r="AU731" i="2"/>
  <c r="AU709" i="2"/>
  <c r="AU571" i="2"/>
  <c r="AU373" i="2"/>
  <c r="AU614" i="2"/>
  <c r="AU510" i="2"/>
  <c r="AU651" i="2"/>
  <c r="AU654" i="2"/>
  <c r="AU165" i="2"/>
  <c r="AU364" i="2"/>
  <c r="AU326" i="2"/>
  <c r="AU17" i="2"/>
  <c r="AU301" i="2"/>
  <c r="AU719" i="2"/>
  <c r="AU421" i="2"/>
  <c r="AU143" i="2"/>
  <c r="AU512" i="2"/>
  <c r="AU469" i="2"/>
  <c r="AU404" i="2"/>
  <c r="AU457" i="2"/>
  <c r="AU422" i="2"/>
  <c r="AU521" i="2"/>
  <c r="AU254" i="2"/>
  <c r="AU607" i="2"/>
  <c r="AU188" i="2"/>
  <c r="AU658" i="2"/>
  <c r="AU105" i="2"/>
  <c r="AU38" i="2"/>
  <c r="AU320" i="2"/>
  <c r="AU702" i="2"/>
  <c r="AU273" i="2"/>
  <c r="AU644" i="2"/>
  <c r="AU137" i="2"/>
  <c r="AU195" i="2"/>
  <c r="AU108" i="2"/>
  <c r="AU396" i="2"/>
  <c r="AU563" i="2"/>
  <c r="AU81" i="2"/>
  <c r="AU376" i="2"/>
  <c r="AU355" i="2"/>
  <c r="AU102" i="2"/>
  <c r="AU219" i="2"/>
  <c r="AU358" i="2"/>
  <c r="AU392" i="2"/>
  <c r="AU728" i="2"/>
  <c r="AU161" i="2"/>
  <c r="AU572" i="2"/>
  <c r="AU270" i="2"/>
  <c r="AU156" i="2"/>
  <c r="AU324" i="2"/>
  <c r="AU635" i="2"/>
  <c r="AU732" i="2"/>
  <c r="AU696" i="2"/>
  <c r="AU539" i="2"/>
  <c r="AU646" i="2"/>
  <c r="AU481" i="2"/>
  <c r="AU617" i="2"/>
  <c r="AU363" i="2"/>
  <c r="AU692" i="2"/>
  <c r="AU584" i="2"/>
  <c r="AU690" i="2"/>
  <c r="AU312" i="2"/>
  <c r="AU140" i="2"/>
  <c r="AU712" i="2"/>
  <c r="AU717" i="2"/>
  <c r="AU315" i="2"/>
  <c r="AU652" i="2"/>
  <c r="AU82" i="2"/>
  <c r="AU92" i="2"/>
  <c r="AU569" i="2"/>
  <c r="AU400" i="2"/>
  <c r="AU408" i="2"/>
  <c r="AU454" i="2"/>
  <c r="AU329" i="2"/>
  <c r="AU7" i="2"/>
  <c r="AU352" i="2"/>
  <c r="AU493" i="2"/>
  <c r="AU548" i="2"/>
  <c r="AU67" i="2"/>
  <c r="AU427" i="2"/>
  <c r="AU163" i="2"/>
  <c r="AU444" i="2"/>
  <c r="AU109" i="2"/>
  <c r="AU547" i="2"/>
  <c r="AU494" i="2"/>
  <c r="AU520" i="2"/>
  <c r="AU533" i="2"/>
  <c r="AU523" i="2"/>
  <c r="AU267" i="2"/>
  <c r="AU132" i="2"/>
  <c r="AU631" i="2"/>
  <c r="AU351" i="2"/>
  <c r="AU253" i="2"/>
  <c r="AU47" i="2"/>
  <c r="AU269" i="2"/>
  <c r="AU647" i="2"/>
  <c r="AU242" i="2"/>
  <c r="AU12" i="2"/>
  <c r="AU516" i="2"/>
  <c r="AU438" i="2"/>
  <c r="AU518" i="2"/>
  <c r="AU238" i="2"/>
  <c r="AU733" i="2"/>
  <c r="AU705" i="2"/>
  <c r="AU336" i="2"/>
  <c r="AU139" i="2"/>
  <c r="AU730" i="2"/>
  <c r="AU11" i="2"/>
  <c r="AU664" i="2"/>
  <c r="AU674" i="2"/>
  <c r="AU354" i="2"/>
  <c r="AU477" i="2"/>
  <c r="AU13" i="2"/>
  <c r="AU437" i="2"/>
  <c r="AU593" i="2"/>
  <c r="AU218" i="2"/>
  <c r="AU693" i="2"/>
  <c r="AU524" i="2"/>
  <c r="AU713" i="2"/>
  <c r="AU590" i="2"/>
  <c r="AU327" i="2"/>
  <c r="AU121" i="2"/>
  <c r="AU239" i="2"/>
  <c r="AU348" i="2"/>
  <c r="AU76" i="2"/>
  <c r="AU574" i="2"/>
  <c r="AU429" i="2"/>
  <c r="AU91" i="2"/>
  <c r="AU342" i="2"/>
  <c r="AU115" i="2"/>
  <c r="AU250" i="2"/>
  <c r="AU41" i="2"/>
  <c r="AU618" i="2"/>
  <c r="AU458" i="2"/>
  <c r="AU441" i="2"/>
  <c r="AU397" i="2"/>
  <c r="AU676" i="2"/>
  <c r="AU675" i="2"/>
  <c r="AU75" i="2"/>
  <c r="AU291" i="2"/>
  <c r="AU715" i="2"/>
  <c r="AU653" i="2"/>
  <c r="AU162" i="2"/>
  <c r="AU292" i="2"/>
  <c r="AU332" i="2"/>
  <c r="AU130" i="2"/>
  <c r="AU414" i="2"/>
  <c r="AU546" i="2"/>
  <c r="AU353" i="2"/>
  <c r="AU587" i="2"/>
  <c r="AU362" i="2"/>
  <c r="AU44" i="2"/>
  <c r="AU272" i="2"/>
  <c r="AU310" i="2"/>
  <c r="AU69" i="2"/>
  <c r="AU464" i="2"/>
  <c r="AU295" i="2"/>
  <c r="AU640" i="2"/>
  <c r="AU684" i="2"/>
  <c r="AU54" i="2"/>
  <c r="AU99" i="2"/>
  <c r="AU540" i="2"/>
  <c r="AU31" i="2"/>
  <c r="AU620" i="2"/>
  <c r="AU77" i="2"/>
  <c r="AU207" i="2"/>
  <c r="AU278" i="2"/>
  <c r="AU459" i="2"/>
  <c r="AU509" i="2"/>
  <c r="AU243" i="2"/>
  <c r="AU718" i="2"/>
  <c r="AU27" i="2"/>
  <c r="AU114" i="2"/>
  <c r="AU583" i="2"/>
  <c r="AU609" i="2"/>
  <c r="AU716" i="2"/>
  <c r="AU570" i="2"/>
  <c r="AU681" i="2"/>
  <c r="AU585" i="2"/>
  <c r="AU371" i="2"/>
  <c r="AU637" i="2"/>
  <c r="AU602" i="2"/>
  <c r="AU129" i="2"/>
  <c r="AU100" i="2"/>
  <c r="AU665" i="2"/>
  <c r="AU561" i="2"/>
  <c r="AU98" i="2"/>
  <c r="AU104" i="2"/>
  <c r="AU409" i="2"/>
  <c r="AU517" i="2"/>
  <c r="AU206" i="2"/>
  <c r="AU498" i="2"/>
  <c r="AU167" i="2"/>
  <c r="AU101" i="2"/>
  <c r="AU536" i="2"/>
  <c r="AU491" i="2"/>
  <c r="AU370" i="2"/>
  <c r="AU80" i="2"/>
  <c r="AU420" i="2"/>
  <c r="AU298" i="2"/>
  <c r="AU395" i="2"/>
  <c r="AU53" i="2"/>
  <c r="AU133" i="2"/>
  <c r="AU87" i="2"/>
  <c r="AU151" i="2"/>
  <c r="AU184" i="2"/>
  <c r="AU304" i="2"/>
  <c r="AU147" i="2"/>
  <c r="AU447" i="2"/>
  <c r="AU276" i="2"/>
  <c r="AU333" i="2"/>
  <c r="AU626" i="2"/>
  <c r="AU71" i="2"/>
  <c r="AU4" i="2"/>
  <c r="AU568" i="2"/>
  <c r="AU449" i="2"/>
  <c r="AU594" i="2"/>
  <c r="AU360" i="2"/>
  <c r="AU448" i="2"/>
  <c r="AU305" i="2"/>
  <c r="AU361" i="2"/>
  <c r="AU560" i="2"/>
  <c r="AU169" i="2"/>
  <c r="AU122" i="2"/>
  <c r="AU35" i="2"/>
  <c r="AU317" i="2"/>
  <c r="AU149" i="2"/>
  <c r="AU394" i="2"/>
  <c r="AU230" i="2"/>
  <c r="AU463" i="2"/>
  <c r="AU307" i="2"/>
  <c r="AU557" i="2"/>
  <c r="AU25" i="2"/>
  <c r="AU630" i="2"/>
  <c r="AU341" i="2"/>
  <c r="AU685" i="2"/>
  <c r="AU636" i="2"/>
  <c r="AU655" i="2"/>
  <c r="AU266" i="2"/>
  <c r="AU316" i="2"/>
  <c r="AU623" i="2"/>
  <c r="AU484" i="2"/>
  <c r="AU538" i="2"/>
  <c r="AU153" i="2"/>
  <c r="AU701" i="2"/>
  <c r="AU116" i="2"/>
  <c r="AU688" i="2"/>
  <c r="AU191" i="2"/>
  <c r="AU94" i="2"/>
  <c r="AU106" i="2"/>
  <c r="AU339" i="2"/>
  <c r="AU62" i="2"/>
  <c r="AU288" i="2"/>
  <c r="AU710" i="2"/>
  <c r="AU64" i="2"/>
  <c r="AU321" i="2"/>
  <c r="AU599" i="2"/>
  <c r="AU157" i="2"/>
  <c r="AU215" i="2"/>
  <c r="AU142" i="2"/>
  <c r="AU120" i="2"/>
  <c r="AU181" i="2"/>
  <c r="AU200" i="2"/>
  <c r="AU356" i="2"/>
  <c r="AU95" i="2"/>
  <c r="AU680" i="2"/>
  <c r="AU319" i="2"/>
  <c r="AU217" i="2"/>
  <c r="AU605" i="2"/>
  <c r="AU85" i="2"/>
  <c r="AU616" i="2"/>
  <c r="AU343" i="2"/>
  <c r="AU727" i="2"/>
  <c r="AU134" i="2"/>
  <c r="AU196" i="2"/>
  <c r="AU706" i="2"/>
  <c r="AU182" i="2"/>
  <c r="AU529" i="2"/>
  <c r="AU59" i="2"/>
  <c r="AU480" i="2"/>
  <c r="AU627" i="2"/>
  <c r="AU589" i="2"/>
  <c r="AU467" i="2"/>
  <c r="AU251" i="2"/>
  <c r="AU346" i="2"/>
  <c r="AU434" i="2"/>
  <c r="AU466" i="2"/>
  <c r="AU372" i="2"/>
  <c r="AU416" i="2"/>
  <c r="AU3" i="2"/>
  <c r="AU450" i="2"/>
  <c r="AU461" i="2"/>
  <c r="AU284" i="2"/>
  <c r="AU118" i="2"/>
  <c r="AU489" i="2"/>
  <c r="AU582" i="2"/>
  <c r="AU160" i="2"/>
  <c r="AU177" i="2"/>
  <c r="AU704" i="2"/>
  <c r="AU389" i="2"/>
  <c r="AU689" i="2"/>
  <c r="AU720" i="2"/>
  <c r="AU591" i="2"/>
  <c r="AU699" i="2"/>
  <c r="AU212" i="2"/>
  <c r="AU580" i="2"/>
  <c r="AU111" i="2"/>
  <c r="AU385" i="2"/>
  <c r="AU581" i="2"/>
  <c r="AU55" i="2"/>
  <c r="AU634" i="2"/>
  <c r="AU543" i="2"/>
  <c r="AU468" i="2"/>
  <c r="AU357" i="2"/>
  <c r="AU146" i="2"/>
  <c r="AU125" i="2"/>
  <c r="AU656" i="2"/>
  <c r="AU402" i="2"/>
  <c r="AU669" i="2"/>
  <c r="AU475" i="2"/>
  <c r="AU687" i="2"/>
  <c r="AU90" i="2"/>
  <c r="AU530" i="2"/>
  <c r="AU14" i="2"/>
  <c r="AU20" i="2"/>
  <c r="AU670" i="2"/>
  <c r="AU216" i="2"/>
  <c r="AU290" i="2"/>
  <c r="AU131" i="2"/>
  <c r="AU573" i="2"/>
  <c r="AU586" i="2"/>
  <c r="AU554" i="2"/>
  <c r="AU279" i="2"/>
  <c r="AU289" i="2"/>
  <c r="AU265" i="2"/>
  <c r="AU63" i="2"/>
  <c r="AU50" i="2"/>
  <c r="AU179" i="2"/>
  <c r="AU490" i="2"/>
  <c r="AU331" i="2"/>
  <c r="AU381" i="2"/>
  <c r="AU531" i="2"/>
  <c r="AU224" i="2"/>
  <c r="AU525" i="2"/>
  <c r="AU442" i="2"/>
  <c r="AU553" i="2"/>
  <c r="AU311" i="2"/>
  <c r="AU175" i="2"/>
  <c r="AU347" i="2"/>
  <c r="AU124" i="2"/>
  <c r="AU302" i="2"/>
  <c r="AU201" i="2"/>
  <c r="AU430" i="2"/>
  <c r="AU287" i="2"/>
  <c r="AU247" i="2"/>
  <c r="AU426" i="2"/>
  <c r="AU15" i="2"/>
  <c r="AU256" i="2"/>
  <c r="AU432" i="2"/>
  <c r="AU677" i="2"/>
  <c r="AU504" i="2"/>
  <c r="AU562" i="2"/>
  <c r="AU601" i="2"/>
  <c r="AU462" i="2"/>
  <c r="AU551" i="2"/>
  <c r="AU660" i="2"/>
  <c r="AU735" i="2"/>
  <c r="AU577" i="2"/>
  <c r="AU435" i="2"/>
  <c r="AU189" i="2"/>
  <c r="AU245" i="2"/>
  <c r="AU58" i="2"/>
  <c r="AU39" i="2"/>
  <c r="AU37" i="2"/>
  <c r="AU558" i="2"/>
  <c r="AU113" i="2"/>
  <c r="AU446" i="2"/>
  <c r="AU127" i="2"/>
  <c r="AU592" i="2"/>
  <c r="AU384" i="2"/>
  <c r="AU453" i="2"/>
  <c r="AU306" i="2"/>
  <c r="AU23" i="2"/>
  <c r="AU411" i="2"/>
  <c r="AU222" i="2"/>
  <c r="AU471" i="2"/>
  <c r="AU296" i="2"/>
  <c r="AU231" i="2"/>
  <c r="AU424" i="2"/>
  <c r="AU418" i="2"/>
  <c r="AU338" i="2"/>
  <c r="AU406" i="2"/>
  <c r="AU183" i="2"/>
  <c r="AU48" i="2"/>
  <c r="AU566" i="2"/>
  <c r="AU628" i="2"/>
  <c r="AU340" i="2"/>
  <c r="AU187" i="2"/>
  <c r="AU166" i="2"/>
  <c r="AU486" i="2"/>
  <c r="AU545" i="2"/>
  <c r="AU330" i="2"/>
  <c r="AU170" i="2"/>
  <c r="AU258" i="2"/>
  <c r="AU84" i="2"/>
  <c r="AU135" i="2"/>
  <c r="AU451" i="2"/>
  <c r="AU46" i="2"/>
  <c r="AU229" i="2"/>
  <c r="AU318" i="2"/>
  <c r="AU5" i="2"/>
  <c r="AU45" i="2"/>
  <c r="AU313" i="2"/>
  <c r="AU472" i="2"/>
  <c r="AU66" i="2"/>
  <c r="AU598" i="2"/>
  <c r="AU299" i="2"/>
  <c r="AU686" i="2"/>
  <c r="AU246" i="2"/>
  <c r="AU698" i="2"/>
  <c r="AU502" i="2"/>
  <c r="AU624" i="2"/>
  <c r="AU673" i="2"/>
  <c r="AU694" i="2"/>
  <c r="AU668" i="2"/>
  <c r="AU537" i="2"/>
  <c r="AU478" i="2"/>
  <c r="AU223" i="2"/>
  <c r="AU413" i="2"/>
  <c r="AU495" i="2"/>
  <c r="AU334" i="2"/>
  <c r="AU622" i="2"/>
  <c r="AU724" i="2"/>
  <c r="AU34" i="2"/>
  <c r="AU428" i="2"/>
  <c r="AU117" i="2"/>
  <c r="AU257" i="2"/>
  <c r="AU323" i="2"/>
  <c r="AU460" i="2"/>
  <c r="AU506" i="2"/>
  <c r="AU597" i="2"/>
  <c r="AU325" i="2"/>
  <c r="AU303" i="2"/>
  <c r="AU567" i="2"/>
  <c r="AU595" i="2"/>
  <c r="AU456" i="2"/>
  <c r="AU608" i="2"/>
  <c r="AU725" i="2"/>
  <c r="AU9" i="2"/>
  <c r="AU374" i="2"/>
  <c r="AU283" i="2"/>
  <c r="AU575" i="2"/>
  <c r="AU541" i="2"/>
  <c r="AU232" i="2"/>
  <c r="AU8" i="2"/>
  <c r="AU61" i="2"/>
  <c r="AU405" i="2"/>
  <c r="AU174" i="2"/>
  <c r="AU21" i="2"/>
  <c r="AU112" i="2"/>
  <c r="AU387" i="2"/>
  <c r="AU154" i="2"/>
  <c r="AU714" i="2"/>
  <c r="AU233" i="2"/>
  <c r="AU271" i="2"/>
  <c r="AU415" i="2"/>
  <c r="AU227" i="2"/>
  <c r="AU604" i="2"/>
  <c r="AU10" i="2"/>
  <c r="AU309" i="2"/>
  <c r="AU40" i="2"/>
  <c r="AU262" i="2"/>
  <c r="AU398" i="2"/>
  <c r="AU349" i="2"/>
  <c r="AU722" i="2"/>
  <c r="AU703" i="2"/>
  <c r="AU615" i="2"/>
  <c r="AU671" i="2"/>
  <c r="AU707" i="2"/>
  <c r="AU377" i="2"/>
  <c r="AU691" i="2"/>
  <c r="AU726" i="2"/>
  <c r="AU194" i="2"/>
  <c r="AU576" i="2"/>
  <c r="AU678" i="2"/>
  <c r="AU666" i="2"/>
  <c r="AU487" i="2"/>
  <c r="AU220" i="2"/>
  <c r="AU682" i="2"/>
  <c r="AU52" i="2"/>
  <c r="AU57" i="2"/>
  <c r="AU708" i="2"/>
  <c r="AU679" i="2"/>
  <c r="AU734" i="2"/>
  <c r="AU390" i="2"/>
  <c r="AU697" i="2"/>
  <c r="AU514" i="2"/>
  <c r="AU211" i="2"/>
  <c r="AU497" i="2"/>
  <c r="AU275" i="2"/>
  <c r="AU235" i="2"/>
  <c r="AU603" i="2"/>
  <c r="AU659" i="2"/>
  <c r="AU431" i="2"/>
  <c r="AU683" i="2"/>
  <c r="AU32" i="2"/>
  <c r="AU300" i="2"/>
  <c r="AU470" i="2"/>
  <c r="AU88" i="2"/>
  <c r="AU180" i="2"/>
  <c r="AU172" i="2"/>
  <c r="AU43" i="2"/>
  <c r="AU255" i="2"/>
  <c r="AU78" i="2"/>
  <c r="AU65" i="2"/>
  <c r="AU205" i="2"/>
  <c r="AU259" i="2"/>
  <c r="AU264" i="2"/>
  <c r="AU228" i="2"/>
  <c r="AU73" i="2"/>
  <c r="AU399" i="2"/>
  <c r="AU485" i="2"/>
  <c r="AU515" i="2"/>
  <c r="AU171" i="2"/>
  <c r="AU208" i="2"/>
  <c r="AU606" i="2"/>
  <c r="AU22" i="2"/>
  <c r="AU42" i="2"/>
  <c r="AU440" i="2"/>
  <c r="AU425" i="2"/>
  <c r="AU280" i="2"/>
  <c r="AU263" i="2"/>
  <c r="AU672" i="2"/>
  <c r="AU527" i="2"/>
  <c r="AU695" i="2"/>
  <c r="AU483" i="2"/>
  <c r="AU417" i="2"/>
  <c r="AU412" i="2"/>
  <c r="AU711" i="2"/>
  <c r="AU237" i="2"/>
  <c r="AU663" i="2"/>
  <c r="AU286" i="2"/>
  <c r="AU403" i="2"/>
  <c r="AU721" i="2"/>
  <c r="AU612" i="2"/>
  <c r="AU473" i="2"/>
  <c r="AU241" i="2"/>
  <c r="AU33" i="2"/>
  <c r="AU436" i="2"/>
  <c r="AU503" i="2"/>
  <c r="AU176" i="2"/>
  <c r="AU474" i="2"/>
  <c r="AU588" i="2"/>
  <c r="AU610" i="2"/>
  <c r="AU419" i="2"/>
  <c r="AU145" i="2"/>
  <c r="AU74" i="2"/>
  <c r="AU314" i="2"/>
  <c r="AU649" i="2"/>
  <c r="AU150" i="2"/>
  <c r="AU439" i="2"/>
  <c r="AU144" i="2"/>
  <c r="AU107" i="2"/>
  <c r="AU158" i="2"/>
  <c r="AU28" i="2"/>
  <c r="AU199" i="2"/>
  <c r="AU103" i="2"/>
  <c r="AU638" i="2"/>
  <c r="AU492" i="2"/>
  <c r="AU344" i="2"/>
  <c r="AU178" i="2"/>
  <c r="AU297" i="2"/>
  <c r="AU534" i="2"/>
  <c r="AU249" i="2"/>
  <c r="AU508" i="2"/>
  <c r="AU552" i="2"/>
  <c r="AU423" i="2"/>
  <c r="AU667" i="2"/>
  <c r="AU526" i="2"/>
  <c r="AU513" i="2"/>
  <c r="AU293" i="2"/>
  <c r="AU308" i="2"/>
  <c r="AU186" i="2"/>
  <c r="AU277" i="2"/>
  <c r="AU138" i="2"/>
  <c r="AU648" i="2"/>
  <c r="AU350" i="2"/>
  <c r="AU639" i="2"/>
  <c r="AU657" i="2"/>
  <c r="AU629" i="2"/>
  <c r="AU661" i="2"/>
  <c r="AU410" i="2"/>
  <c r="AU281" i="2"/>
  <c r="AU556" i="2"/>
  <c r="AU345" i="2"/>
  <c r="AU380" i="2"/>
  <c r="AU507" i="2"/>
  <c r="AU482" i="2"/>
  <c r="AU185" i="2"/>
  <c r="AU532" i="2"/>
  <c r="AU36" i="2"/>
  <c r="AU613" i="2"/>
  <c r="AU633" i="2"/>
  <c r="AU337" i="2"/>
  <c r="AU544" i="2"/>
  <c r="AU322" i="2"/>
  <c r="AU645" i="2"/>
  <c r="AU164" i="2"/>
  <c r="AU56" i="2"/>
  <c r="AU535" i="2"/>
  <c r="AU600" i="2"/>
  <c r="AU729" i="2"/>
  <c r="AU549" i="2"/>
  <c r="AU445" i="2"/>
  <c r="AU522" i="2"/>
  <c r="AU379" i="2"/>
  <c r="AU19" i="2"/>
  <c r="AU210" i="2"/>
  <c r="AU30" i="2"/>
  <c r="AU236" i="2"/>
  <c r="AU18" i="2"/>
  <c r="AU225" i="2"/>
  <c r="AU641" i="2"/>
  <c r="AU198" i="2"/>
  <c r="AU294" i="2"/>
  <c r="AU152" i="2"/>
  <c r="AU476" i="2"/>
  <c r="AU452" i="2"/>
  <c r="AU383" i="2"/>
  <c r="AU488" i="2"/>
  <c r="AU723" i="2"/>
  <c r="AU93" i="2"/>
  <c r="AU542" i="2"/>
  <c r="AU621" i="2"/>
  <c r="AU193" i="2"/>
  <c r="AU252" i="2"/>
  <c r="AU499" i="2"/>
  <c r="AU2" i="2"/>
  <c r="AU221" i="2"/>
  <c r="AU204" i="2"/>
  <c r="AU24" i="2"/>
  <c r="AU192" i="2"/>
  <c r="AU214" i="2"/>
  <c r="AU79" i="2"/>
  <c r="AU141" i="2"/>
  <c r="AU455" i="2"/>
  <c r="AU386" i="2"/>
  <c r="AU496" i="2"/>
  <c r="AU49" i="2"/>
  <c r="AU501" i="2"/>
  <c r="AU369" i="2"/>
  <c r="AU700" i="2"/>
  <c r="AU203" i="2"/>
  <c r="AU168" i="2"/>
  <c r="AU632" i="2"/>
  <c r="AU240" i="2"/>
  <c r="AU83" i="2"/>
  <c r="AU173" i="2"/>
  <c r="AU625" i="2"/>
  <c r="AU26" i="2"/>
  <c r="AU642" i="2"/>
  <c r="AU197" i="2"/>
  <c r="AU579" i="2"/>
  <c r="AU244" i="2"/>
  <c r="AU433" i="2"/>
  <c r="AU391" i="2"/>
  <c r="AU226" i="2"/>
  <c r="AU72" i="2"/>
  <c r="AU505" i="2"/>
  <c r="AU367" i="2"/>
  <c r="AU401" i="2"/>
  <c r="AU643" i="2"/>
  <c r="AU190" i="2"/>
  <c r="AU550" i="2"/>
  <c r="AU148" i="2"/>
  <c r="AU89" i="2"/>
  <c r="AU16" i="2"/>
  <c r="AU159" i="2"/>
  <c r="AU136" i="2"/>
  <c r="AU126" i="2"/>
  <c r="AU70" i="2"/>
  <c r="AU128" i="2"/>
  <c r="AU96" i="2"/>
  <c r="AU619" i="2"/>
  <c r="AU465" i="2"/>
  <c r="AU261" i="2"/>
  <c r="AU378" i="2"/>
  <c r="AU274" i="2"/>
  <c r="AU365" i="2"/>
  <c r="AU662" i="2"/>
  <c r="AU578" i="2"/>
  <c r="AU559" i="2"/>
  <c r="AU479" i="2"/>
  <c r="AU213" i="2"/>
  <c r="AU29" i="2"/>
  <c r="AU564" i="2"/>
  <c r="AU382" i="2"/>
  <c r="AU328" i="2"/>
  <c r="AU97" i="2"/>
  <c r="AU366" i="2"/>
  <c r="AU260" i="2"/>
  <c r="AU596" i="2"/>
  <c r="AU155" i="2"/>
  <c r="AU248" i="2"/>
  <c r="AU511" i="2"/>
  <c r="AU443" i="2"/>
  <c r="AU388" i="2"/>
  <c r="AU86" i="2"/>
  <c r="AU119" i="2"/>
  <c r="AU51" i="2"/>
  <c r="AU565" i="2"/>
  <c r="AU407" i="2"/>
  <c r="AU209" i="2"/>
  <c r="AU555" i="2"/>
  <c r="AU650" i="2"/>
  <c r="AU60" i="2"/>
  <c r="AU500" i="2"/>
  <c r="AU234" i="2"/>
  <c r="AU528" i="2"/>
  <c r="AU368" i="2"/>
  <c r="AU268" i="2"/>
  <c r="AU359" i="2"/>
  <c r="AU285" i="2"/>
  <c r="AU282" i="2"/>
  <c r="AU68" i="2"/>
  <c r="AU6" i="2"/>
  <c r="AU611" i="2"/>
  <c r="AU202" i="2"/>
  <c r="AU335" i="2"/>
  <c r="AU519" i="2"/>
  <c r="AU123" i="2"/>
  <c r="AU110" i="2"/>
  <c r="AU375" i="2"/>
  <c r="AU393" i="2"/>
  <c r="N511" i="2"/>
  <c r="N578" i="2"/>
  <c r="N619" i="2"/>
  <c r="N136" i="2"/>
  <c r="N401" i="2"/>
  <c r="N579" i="2"/>
  <c r="N246" i="2"/>
  <c r="N369" i="2"/>
  <c r="N582" i="2"/>
  <c r="N393" i="2"/>
  <c r="N335" i="2"/>
  <c r="N500" i="2"/>
  <c r="N248" i="2"/>
  <c r="N662" i="2"/>
  <c r="N96" i="2"/>
  <c r="N159" i="2"/>
  <c r="N367" i="2"/>
  <c r="N197" i="2"/>
  <c r="N686" i="2"/>
  <c r="N501" i="2"/>
  <c r="N489" i="2"/>
  <c r="N375" i="2"/>
  <c r="N202" i="2"/>
  <c r="N60" i="2"/>
  <c r="N155" i="2"/>
  <c r="N365" i="2"/>
  <c r="N128" i="2"/>
  <c r="N16" i="2"/>
  <c r="N505" i="2"/>
  <c r="N642" i="2"/>
  <c r="N299" i="2"/>
  <c r="N49" i="2"/>
  <c r="N118" i="2"/>
  <c r="N110" i="2"/>
  <c r="N611" i="2"/>
  <c r="N650" i="2"/>
  <c r="N596" i="2"/>
  <c r="N274" i="2"/>
  <c r="N70" i="2"/>
  <c r="N89" i="2"/>
  <c r="N72" i="2"/>
  <c r="N26" i="2"/>
  <c r="N598" i="2"/>
  <c r="N496" i="2"/>
  <c r="N284" i="2"/>
  <c r="N123" i="2"/>
  <c r="N6" i="2"/>
  <c r="N555" i="2"/>
  <c r="N260" i="2"/>
  <c r="N378" i="2"/>
  <c r="N126" i="2"/>
  <c r="N148" i="2"/>
  <c r="N226" i="2"/>
  <c r="N625" i="2"/>
  <c r="N66" i="2"/>
  <c r="N386" i="2"/>
  <c r="N461" i="2"/>
  <c r="N519" i="2"/>
  <c r="N68" i="2"/>
  <c r="N209" i="2"/>
  <c r="N366" i="2"/>
  <c r="N261" i="2"/>
  <c r="N141" i="2"/>
  <c r="N550" i="2"/>
  <c r="N391" i="2"/>
  <c r="N173" i="2"/>
  <c r="N472" i="2"/>
  <c r="N455" i="2"/>
  <c r="N450" i="2"/>
  <c r="N307" i="2"/>
  <c r="N282" i="2"/>
  <c r="N407" i="2"/>
  <c r="N97" i="2"/>
  <c r="N465" i="2"/>
  <c r="N79" i="2"/>
  <c r="N190" i="2"/>
  <c r="N433" i="2"/>
  <c r="N83" i="2"/>
  <c r="N313" i="2"/>
  <c r="N247" i="2"/>
  <c r="N3" i="2"/>
  <c r="N463" i="2"/>
  <c r="N285" i="2"/>
  <c r="N565" i="2"/>
  <c r="N328" i="2"/>
  <c r="N81" i="2"/>
  <c r="N214" i="2"/>
  <c r="N643" i="2"/>
  <c r="N244" i="2"/>
  <c r="N240" i="2"/>
  <c r="N45" i="2"/>
  <c r="N287" i="2"/>
  <c r="N416" i="2"/>
  <c r="N230" i="2"/>
  <c r="N359" i="2"/>
  <c r="N51" i="2"/>
  <c r="N382" i="2"/>
  <c r="N238" i="2"/>
  <c r="N192" i="2"/>
  <c r="N138" i="2"/>
  <c r="N42" i="2"/>
  <c r="N632" i="2"/>
  <c r="N5" i="2"/>
  <c r="N430" i="2"/>
  <c r="N372" i="2"/>
  <c r="N394" i="2"/>
  <c r="N268" i="2"/>
  <c r="N119" i="2"/>
  <c r="N564" i="2"/>
  <c r="N15" i="2"/>
  <c r="N24" i="2"/>
  <c r="N277" i="2"/>
  <c r="N22" i="2"/>
  <c r="N168" i="2"/>
  <c r="N318" i="2"/>
  <c r="N201" i="2"/>
  <c r="N466" i="2"/>
  <c r="N149" i="2"/>
  <c r="N368" i="2"/>
  <c r="N86" i="2"/>
  <c r="N29" i="2"/>
  <c r="N278" i="2"/>
  <c r="N204" i="2"/>
  <c r="N186" i="2"/>
  <c r="N606" i="2"/>
  <c r="N203" i="2"/>
  <c r="N229" i="2"/>
  <c r="N302" i="2"/>
  <c r="N434" i="2"/>
  <c r="N317" i="2"/>
  <c r="N528" i="2"/>
  <c r="N388" i="2"/>
  <c r="N213" i="2"/>
  <c r="N262" i="2"/>
  <c r="N221" i="2"/>
  <c r="N308" i="2"/>
  <c r="N208" i="2"/>
  <c r="N700" i="2"/>
  <c r="N46" i="2"/>
  <c r="N124" i="2"/>
  <c r="N346" i="2"/>
  <c r="N35" i="2"/>
  <c r="N234" i="2"/>
  <c r="N443" i="2"/>
  <c r="N479" i="2"/>
  <c r="N698" i="2"/>
  <c r="N2" i="2"/>
  <c r="N293" i="2"/>
  <c r="N171" i="2"/>
  <c r="N309" i="2"/>
  <c r="N451" i="2"/>
  <c r="N347" i="2"/>
  <c r="N251" i="2"/>
  <c r="N122" i="2"/>
  <c r="N77" i="2"/>
  <c r="N438" i="2"/>
  <c r="N559" i="2"/>
  <c r="N25" i="2"/>
  <c r="N499" i="2"/>
  <c r="N513" i="2"/>
  <c r="N515" i="2"/>
  <c r="N10" i="2"/>
  <c r="N135" i="2"/>
  <c r="N175" i="2"/>
  <c r="N467" i="2"/>
  <c r="N169" i="2"/>
  <c r="N620" i="2"/>
  <c r="N516" i="2"/>
  <c r="N635" i="2"/>
  <c r="N425" i="2"/>
  <c r="N252" i="2"/>
  <c r="N526" i="2"/>
  <c r="N485" i="2"/>
  <c r="N604" i="2"/>
  <c r="N84" i="2"/>
  <c r="N311" i="2"/>
  <c r="N589" i="2"/>
  <c r="N560" i="2"/>
  <c r="N31" i="2"/>
  <c r="N12" i="2"/>
  <c r="N218" i="2"/>
  <c r="N177" i="2"/>
  <c r="N193" i="2"/>
  <c r="N667" i="2"/>
  <c r="N399" i="2"/>
  <c r="N227" i="2"/>
  <c r="N258" i="2"/>
  <c r="N553" i="2"/>
  <c r="N627" i="2"/>
  <c r="N361" i="2"/>
  <c r="N540" i="2"/>
  <c r="N242" i="2"/>
  <c r="N324" i="2"/>
  <c r="N350" i="2"/>
  <c r="N621" i="2"/>
  <c r="N423" i="2"/>
  <c r="N73" i="2"/>
  <c r="N415" i="2"/>
  <c r="N170" i="2"/>
  <c r="N442" i="2"/>
  <c r="N480" i="2"/>
  <c r="N305" i="2"/>
  <c r="N99" i="2"/>
  <c r="N647" i="2"/>
  <c r="N593" i="2"/>
  <c r="N563" i="2"/>
  <c r="N542" i="2"/>
  <c r="N552" i="2"/>
  <c r="N228" i="2"/>
  <c r="N271" i="2"/>
  <c r="N330" i="2"/>
  <c r="N525" i="2"/>
  <c r="N59" i="2"/>
  <c r="N448" i="2"/>
  <c r="N54" i="2"/>
  <c r="N269" i="2"/>
  <c r="N156" i="2"/>
  <c r="N207" i="2"/>
  <c r="N93" i="2"/>
  <c r="N508" i="2"/>
  <c r="N264" i="2"/>
  <c r="N233" i="2"/>
  <c r="N545" i="2"/>
  <c r="N224" i="2"/>
  <c r="N529" i="2"/>
  <c r="N360" i="2"/>
  <c r="N684" i="2"/>
  <c r="N47" i="2"/>
  <c r="N437" i="2"/>
  <c r="N40" i="2"/>
  <c r="N723" i="2"/>
  <c r="N249" i="2"/>
  <c r="N259" i="2"/>
  <c r="N714" i="2"/>
  <c r="N486" i="2"/>
  <c r="N531" i="2"/>
  <c r="N182" i="2"/>
  <c r="N594" i="2"/>
  <c r="N640" i="2"/>
  <c r="N253" i="2"/>
  <c r="N270" i="2"/>
  <c r="N518" i="2"/>
  <c r="N488" i="2"/>
  <c r="N534" i="2"/>
  <c r="N205" i="2"/>
  <c r="N154" i="2"/>
  <c r="N166" i="2"/>
  <c r="N381" i="2"/>
  <c r="N706" i="2"/>
  <c r="N449" i="2"/>
  <c r="N295" i="2"/>
  <c r="N351" i="2"/>
  <c r="N13" i="2"/>
  <c r="N426" i="2"/>
  <c r="N383" i="2"/>
  <c r="N297" i="2"/>
  <c r="N65" i="2"/>
  <c r="N387" i="2"/>
  <c r="N187" i="2"/>
  <c r="N331" i="2"/>
  <c r="N196" i="2"/>
  <c r="N568" i="2"/>
  <c r="N464" i="2"/>
  <c r="N631" i="2"/>
  <c r="N572" i="2"/>
  <c r="N396" i="2"/>
  <c r="N452" i="2"/>
  <c r="N178" i="2"/>
  <c r="N78" i="2"/>
  <c r="N112" i="2"/>
  <c r="N340" i="2"/>
  <c r="N490" i="2"/>
  <c r="N134" i="2"/>
  <c r="N4" i="2"/>
  <c r="N69" i="2"/>
  <c r="N132" i="2"/>
  <c r="N477" i="2"/>
  <c r="N440" i="2"/>
  <c r="N476" i="2"/>
  <c r="N344" i="2"/>
  <c r="N255" i="2"/>
  <c r="N21" i="2"/>
  <c r="N628" i="2"/>
  <c r="N179" i="2"/>
  <c r="N727" i="2"/>
  <c r="N71" i="2"/>
  <c r="N310" i="2"/>
  <c r="N267" i="2"/>
  <c r="N609" i="2"/>
  <c r="N557" i="2"/>
  <c r="N152" i="2"/>
  <c r="N492" i="2"/>
  <c r="N43" i="2"/>
  <c r="N174" i="2"/>
  <c r="N566" i="2"/>
  <c r="N50" i="2"/>
  <c r="N343" i="2"/>
  <c r="N626" i="2"/>
  <c r="N272" i="2"/>
  <c r="N523" i="2"/>
  <c r="N161" i="2"/>
  <c r="N160" i="2"/>
  <c r="N294" i="2"/>
  <c r="N638" i="2"/>
  <c r="N172" i="2"/>
  <c r="N405" i="2"/>
  <c r="N48" i="2"/>
  <c r="N63" i="2"/>
  <c r="N616" i="2"/>
  <c r="N333" i="2"/>
  <c r="N44" i="2"/>
  <c r="N533" i="2"/>
  <c r="N354" i="2"/>
  <c r="N648" i="2"/>
  <c r="N198" i="2"/>
  <c r="N103" i="2"/>
  <c r="N180" i="2"/>
  <c r="N61" i="2"/>
  <c r="N183" i="2"/>
  <c r="N265" i="2"/>
  <c r="N85" i="2"/>
  <c r="N276" i="2"/>
  <c r="N362" i="2"/>
  <c r="N520" i="2"/>
  <c r="N728" i="2"/>
  <c r="N38" i="2"/>
  <c r="N641" i="2"/>
  <c r="N199" i="2"/>
  <c r="N88" i="2"/>
  <c r="N8" i="2"/>
  <c r="N406" i="2"/>
  <c r="N289" i="2"/>
  <c r="N605" i="2"/>
  <c r="N447" i="2"/>
  <c r="N587" i="2"/>
  <c r="N494" i="2"/>
  <c r="N674" i="2"/>
  <c r="N105" i="2"/>
  <c r="N225" i="2"/>
  <c r="N28" i="2"/>
  <c r="N470" i="2"/>
  <c r="N232" i="2"/>
  <c r="N338" i="2"/>
  <c r="N279" i="2"/>
  <c r="N217" i="2"/>
  <c r="N147" i="2"/>
  <c r="N353" i="2"/>
  <c r="N547" i="2"/>
  <c r="N583" i="2"/>
  <c r="N658" i="2"/>
  <c r="N18" i="2"/>
  <c r="N158" i="2"/>
  <c r="N300" i="2"/>
  <c r="N541" i="2"/>
  <c r="N418" i="2"/>
  <c r="N554" i="2"/>
  <c r="N319" i="2"/>
  <c r="N304" i="2"/>
  <c r="N546" i="2"/>
  <c r="N109" i="2"/>
  <c r="N392" i="2"/>
  <c r="N188" i="2"/>
  <c r="N236" i="2"/>
  <c r="N107" i="2"/>
  <c r="N32" i="2"/>
  <c r="N575" i="2"/>
  <c r="N424" i="2"/>
  <c r="N586" i="2"/>
  <c r="N680" i="2"/>
  <c r="N184" i="2"/>
  <c r="N414" i="2"/>
  <c r="N444" i="2"/>
  <c r="N664" i="2"/>
  <c r="N108" i="2"/>
  <c r="N30" i="2"/>
  <c r="N144" i="2"/>
  <c r="N683" i="2"/>
  <c r="N283" i="2"/>
  <c r="N231" i="2"/>
  <c r="N573" i="2"/>
  <c r="N95" i="2"/>
  <c r="N151" i="2"/>
  <c r="N130" i="2"/>
  <c r="N163" i="2"/>
  <c r="N114" i="2"/>
  <c r="N607" i="2"/>
  <c r="N210" i="2"/>
  <c r="N439" i="2"/>
  <c r="N431" i="2"/>
  <c r="N374" i="2"/>
  <c r="N296" i="2"/>
  <c r="N131" i="2"/>
  <c r="N356" i="2"/>
  <c r="N87" i="2"/>
  <c r="N332" i="2"/>
  <c r="N427" i="2"/>
  <c r="N358" i="2"/>
  <c r="N254" i="2"/>
  <c r="N19" i="2"/>
  <c r="N150" i="2"/>
  <c r="N659" i="2"/>
  <c r="N9" i="2"/>
  <c r="N471" i="2"/>
  <c r="N290" i="2"/>
  <c r="N200" i="2"/>
  <c r="N133" i="2"/>
  <c r="N292" i="2"/>
  <c r="N67" i="2"/>
  <c r="N11" i="2"/>
  <c r="N195" i="2"/>
  <c r="N379" i="2"/>
  <c r="N649" i="2"/>
  <c r="N603" i="2"/>
  <c r="N725" i="2"/>
  <c r="N222" i="2"/>
  <c r="N216" i="2"/>
  <c r="N181" i="2"/>
  <c r="N53" i="2"/>
  <c r="N162" i="2"/>
  <c r="N548" i="2"/>
  <c r="N27" i="2"/>
  <c r="N521" i="2"/>
  <c r="N522" i="2"/>
  <c r="N314" i="2"/>
  <c r="N235" i="2"/>
  <c r="N608" i="2"/>
  <c r="N411" i="2"/>
  <c r="N670" i="2"/>
  <c r="N120" i="2"/>
  <c r="N395" i="2"/>
  <c r="N653" i="2"/>
  <c r="N493" i="2"/>
  <c r="N219" i="2"/>
  <c r="N137" i="2"/>
  <c r="N445" i="2"/>
  <c r="N74" i="2"/>
  <c r="N275" i="2"/>
  <c r="N456" i="2"/>
  <c r="N23" i="2"/>
  <c r="N20" i="2"/>
  <c r="N142" i="2"/>
  <c r="N298" i="2"/>
  <c r="N715" i="2"/>
  <c r="N352" i="2"/>
  <c r="N730" i="2"/>
  <c r="N644" i="2"/>
  <c r="N549" i="2"/>
  <c r="N145" i="2"/>
  <c r="N497" i="2"/>
  <c r="N595" i="2"/>
  <c r="N306" i="2"/>
  <c r="N14" i="2"/>
  <c r="N215" i="2"/>
  <c r="N420" i="2"/>
  <c r="N291" i="2"/>
  <c r="N7" i="2"/>
  <c r="N718" i="2"/>
  <c r="N422" i="2"/>
  <c r="N729" i="2"/>
  <c r="N419" i="2"/>
  <c r="N211" i="2"/>
  <c r="N567" i="2"/>
  <c r="N453" i="2"/>
  <c r="N530" i="2"/>
  <c r="N157" i="2"/>
  <c r="N80" i="2"/>
  <c r="N75" i="2"/>
  <c r="N329" i="2"/>
  <c r="N102" i="2"/>
  <c r="N273" i="2"/>
  <c r="N600" i="2"/>
  <c r="N610" i="2"/>
  <c r="N514" i="2"/>
  <c r="N303" i="2"/>
  <c r="N384" i="2"/>
  <c r="N90" i="2"/>
  <c r="N599" i="2"/>
  <c r="N370" i="2"/>
  <c r="N675" i="2"/>
  <c r="N454" i="2"/>
  <c r="N139" i="2"/>
  <c r="N457" i="2"/>
  <c r="N535" i="2"/>
  <c r="N588" i="2"/>
  <c r="N697" i="2"/>
  <c r="N325" i="2"/>
  <c r="N592" i="2"/>
  <c r="N687" i="2"/>
  <c r="N321" i="2"/>
  <c r="N491" i="2"/>
  <c r="N676" i="2"/>
  <c r="N408" i="2"/>
  <c r="N243" i="2"/>
  <c r="N364" i="2"/>
  <c r="N56" i="2"/>
  <c r="N474" i="2"/>
  <c r="N390" i="2"/>
  <c r="N597" i="2"/>
  <c r="N127" i="2"/>
  <c r="N475" i="2"/>
  <c r="N64" i="2"/>
  <c r="N536" i="2"/>
  <c r="N397" i="2"/>
  <c r="N400" i="2"/>
  <c r="N336" i="2"/>
  <c r="N512" i="2"/>
  <c r="N164" i="2"/>
  <c r="N176" i="2"/>
  <c r="N734" i="2"/>
  <c r="N506" i="2"/>
  <c r="N446" i="2"/>
  <c r="N669" i="2"/>
  <c r="N710" i="2"/>
  <c r="N101" i="2"/>
  <c r="N441" i="2"/>
  <c r="N569" i="2"/>
  <c r="N509" i="2"/>
  <c r="N17" i="2"/>
  <c r="N645" i="2"/>
  <c r="N503" i="2"/>
  <c r="N679" i="2"/>
  <c r="N460" i="2"/>
  <c r="N113" i="2"/>
  <c r="N402" i="2"/>
  <c r="N288" i="2"/>
  <c r="N167" i="2"/>
  <c r="N458" i="2"/>
  <c r="N92" i="2"/>
  <c r="N355" i="2"/>
  <c r="N421" i="2"/>
  <c r="N322" i="2"/>
  <c r="N436" i="2"/>
  <c r="N708" i="2"/>
  <c r="N323" i="2"/>
  <c r="N558" i="2"/>
  <c r="N656" i="2"/>
  <c r="N62" i="2"/>
  <c r="N498" i="2"/>
  <c r="N618" i="2"/>
  <c r="N82" i="2"/>
  <c r="N263" i="2"/>
  <c r="N510" i="2"/>
  <c r="N544" i="2"/>
  <c r="N33" i="2"/>
  <c r="N57" i="2"/>
  <c r="N257" i="2"/>
  <c r="N37" i="2"/>
  <c r="N125" i="2"/>
  <c r="N339" i="2"/>
  <c r="N206" i="2"/>
  <c r="N41" i="2"/>
  <c r="N652" i="2"/>
  <c r="N432" i="2"/>
  <c r="N654" i="2"/>
  <c r="N337" i="2"/>
  <c r="N241" i="2"/>
  <c r="N52" i="2"/>
  <c r="N117" i="2"/>
  <c r="N39" i="2"/>
  <c r="N146" i="2"/>
  <c r="N106" i="2"/>
  <c r="N517" i="2"/>
  <c r="N250" i="2"/>
  <c r="N315" i="2"/>
  <c r="N657" i="2"/>
  <c r="N719" i="2"/>
  <c r="N633" i="2"/>
  <c r="N473" i="2"/>
  <c r="N682" i="2"/>
  <c r="N428" i="2"/>
  <c r="N58" i="2"/>
  <c r="N357" i="2"/>
  <c r="N94" i="2"/>
  <c r="N409" i="2"/>
  <c r="N115" i="2"/>
  <c r="N717" i="2"/>
  <c r="N389" i="2"/>
  <c r="N702" i="2"/>
  <c r="N613" i="2"/>
  <c r="N612" i="2"/>
  <c r="N220" i="2"/>
  <c r="N34" i="2"/>
  <c r="N245" i="2"/>
  <c r="N468" i="2"/>
  <c r="N191" i="2"/>
  <c r="N104" i="2"/>
  <c r="N342" i="2"/>
  <c r="N712" i="2"/>
  <c r="N341" i="2"/>
  <c r="N404" i="2"/>
  <c r="N36" i="2"/>
  <c r="N721" i="2"/>
  <c r="N487" i="2"/>
  <c r="N724" i="2"/>
  <c r="N189" i="2"/>
  <c r="N543" i="2"/>
  <c r="N688" i="2"/>
  <c r="N98" i="2"/>
  <c r="N91" i="2"/>
  <c r="N140" i="2"/>
  <c r="N349" i="2"/>
  <c r="N320" i="2"/>
  <c r="N532" i="2"/>
  <c r="N403" i="2"/>
  <c r="N666" i="2"/>
  <c r="N622" i="2"/>
  <c r="N435" i="2"/>
  <c r="N634" i="2"/>
  <c r="N116" i="2"/>
  <c r="N561" i="2"/>
  <c r="N429" i="2"/>
  <c r="N312" i="2"/>
  <c r="N502" i="2"/>
  <c r="N469" i="2"/>
  <c r="N185" i="2"/>
  <c r="N286" i="2"/>
  <c r="N678" i="2"/>
  <c r="N334" i="2"/>
  <c r="N577" i="2"/>
  <c r="N55" i="2"/>
  <c r="N701" i="2"/>
  <c r="N665" i="2"/>
  <c r="N574" i="2"/>
  <c r="N690" i="2"/>
  <c r="N705" i="2"/>
  <c r="N165" i="2"/>
  <c r="N482" i="2"/>
  <c r="N663" i="2"/>
  <c r="N576" i="2"/>
  <c r="N495" i="2"/>
  <c r="N735" i="2"/>
  <c r="N581" i="2"/>
  <c r="N153" i="2"/>
  <c r="N100" i="2"/>
  <c r="N76" i="2"/>
  <c r="N584" i="2"/>
  <c r="N459" i="2"/>
  <c r="N651" i="2"/>
  <c r="N507" i="2"/>
  <c r="N237" i="2"/>
  <c r="N194" i="2"/>
  <c r="N413" i="2"/>
  <c r="N660" i="2"/>
  <c r="N385" i="2"/>
  <c r="N538" i="2"/>
  <c r="N129" i="2"/>
  <c r="N348" i="2"/>
  <c r="N692" i="2"/>
  <c r="N376" i="2"/>
  <c r="N301" i="2"/>
  <c r="N380" i="2"/>
  <c r="N711" i="2"/>
  <c r="N726" i="2"/>
  <c r="N223" i="2"/>
  <c r="N551" i="2"/>
  <c r="N111" i="2"/>
  <c r="N484" i="2"/>
  <c r="N602" i="2"/>
  <c r="N239" i="2"/>
  <c r="N363" i="2"/>
  <c r="N398" i="2"/>
  <c r="N326" i="2"/>
  <c r="N345" i="2"/>
  <c r="N412" i="2"/>
  <c r="N691" i="2"/>
  <c r="N478" i="2"/>
  <c r="N462" i="2"/>
  <c r="N580" i="2"/>
  <c r="N623" i="2"/>
  <c r="N637" i="2"/>
  <c r="N121" i="2"/>
  <c r="N617" i="2"/>
  <c r="N630" i="2"/>
  <c r="N143" i="2"/>
  <c r="N556" i="2"/>
  <c r="N417" i="2"/>
  <c r="N377" i="2"/>
  <c r="N537" i="2"/>
  <c r="N601" i="2"/>
  <c r="N212" i="2"/>
  <c r="N316" i="2"/>
  <c r="N371" i="2"/>
  <c r="N327" i="2"/>
  <c r="N481" i="2"/>
  <c r="N280" i="2"/>
  <c r="N614" i="2"/>
  <c r="N281" i="2"/>
  <c r="N483" i="2"/>
  <c r="N707" i="2"/>
  <c r="N668" i="2"/>
  <c r="N562" i="2"/>
  <c r="N699" i="2"/>
  <c r="N266" i="2"/>
  <c r="N585" i="2"/>
  <c r="N590" i="2"/>
  <c r="N646" i="2"/>
  <c r="N256" i="2"/>
  <c r="N373" i="2"/>
  <c r="N410" i="2"/>
  <c r="N695" i="2"/>
  <c r="N671" i="2"/>
  <c r="N694" i="2"/>
  <c r="N504" i="2"/>
  <c r="N591" i="2"/>
  <c r="N655" i="2"/>
  <c r="N681" i="2"/>
  <c r="N713" i="2"/>
  <c r="N539" i="2"/>
  <c r="N733" i="2"/>
  <c r="N571" i="2"/>
  <c r="N661" i="2"/>
  <c r="N527" i="2"/>
  <c r="N615" i="2"/>
  <c r="N673" i="2"/>
  <c r="N677" i="2"/>
  <c r="N720" i="2"/>
  <c r="N636" i="2"/>
  <c r="N570" i="2"/>
  <c r="N524" i="2"/>
  <c r="N696" i="2"/>
  <c r="N704" i="2"/>
  <c r="N709" i="2"/>
  <c r="N629" i="2"/>
  <c r="N672" i="2"/>
  <c r="N703" i="2"/>
  <c r="N624" i="2"/>
  <c r="N722" i="2"/>
  <c r="N689" i="2"/>
  <c r="N685" i="2"/>
  <c r="N716" i="2"/>
  <c r="N693" i="2"/>
  <c r="N732" i="2"/>
  <c r="N639" i="2"/>
  <c r="N731" i="2"/>
  <c r="L511" i="2"/>
  <c r="L578" i="2"/>
  <c r="L619" i="2"/>
  <c r="L136" i="2"/>
  <c r="L401" i="2"/>
  <c r="L579" i="2"/>
  <c r="L246" i="2"/>
  <c r="L369" i="2"/>
  <c r="L582" i="2"/>
  <c r="L393" i="2"/>
  <c r="L335" i="2"/>
  <c r="L500" i="2"/>
  <c r="L248" i="2"/>
  <c r="L662" i="2"/>
  <c r="L96" i="2"/>
  <c r="L159" i="2"/>
  <c r="L367" i="2"/>
  <c r="L197" i="2"/>
  <c r="L686" i="2"/>
  <c r="L501" i="2"/>
  <c r="L489" i="2"/>
  <c r="L375" i="2"/>
  <c r="L202" i="2"/>
  <c r="L60" i="2"/>
  <c r="L155" i="2"/>
  <c r="L365" i="2"/>
  <c r="L128" i="2"/>
  <c r="L16" i="2"/>
  <c r="L505" i="2"/>
  <c r="L642" i="2"/>
  <c r="L299" i="2"/>
  <c r="L49" i="2"/>
  <c r="L118" i="2"/>
  <c r="L110" i="2"/>
  <c r="L611" i="2"/>
  <c r="L650" i="2"/>
  <c r="L596" i="2"/>
  <c r="L274" i="2"/>
  <c r="L70" i="2"/>
  <c r="L89" i="2"/>
  <c r="L72" i="2"/>
  <c r="L26" i="2"/>
  <c r="L598" i="2"/>
  <c r="L496" i="2"/>
  <c r="L284" i="2"/>
  <c r="L123" i="2"/>
  <c r="L6" i="2"/>
  <c r="L555" i="2"/>
  <c r="L260" i="2"/>
  <c r="L378" i="2"/>
  <c r="L126" i="2"/>
  <c r="L148" i="2"/>
  <c r="L226" i="2"/>
  <c r="L625" i="2"/>
  <c r="L66" i="2"/>
  <c r="L386" i="2"/>
  <c r="L461" i="2"/>
  <c r="L519" i="2"/>
  <c r="L68" i="2"/>
  <c r="L209" i="2"/>
  <c r="L366" i="2"/>
  <c r="L261" i="2"/>
  <c r="L141" i="2"/>
  <c r="L550" i="2"/>
  <c r="L391" i="2"/>
  <c r="L173" i="2"/>
  <c r="L472" i="2"/>
  <c r="L455" i="2"/>
  <c r="L450" i="2"/>
  <c r="L307" i="2"/>
  <c r="L282" i="2"/>
  <c r="L407" i="2"/>
  <c r="L97" i="2"/>
  <c r="L465" i="2"/>
  <c r="L79" i="2"/>
  <c r="L190" i="2"/>
  <c r="L433" i="2"/>
  <c r="L83" i="2"/>
  <c r="L313" i="2"/>
  <c r="L247" i="2"/>
  <c r="L3" i="2"/>
  <c r="L463" i="2"/>
  <c r="L285" i="2"/>
  <c r="L565" i="2"/>
  <c r="L328" i="2"/>
  <c r="L81" i="2"/>
  <c r="L214" i="2"/>
  <c r="L643" i="2"/>
  <c r="L244" i="2"/>
  <c r="L240" i="2"/>
  <c r="L45" i="2"/>
  <c r="L287" i="2"/>
  <c r="L416" i="2"/>
  <c r="L230" i="2"/>
  <c r="L359" i="2"/>
  <c r="L51" i="2"/>
  <c r="L382" i="2"/>
  <c r="L238" i="2"/>
  <c r="L192" i="2"/>
  <c r="L138" i="2"/>
  <c r="L42" i="2"/>
  <c r="L632" i="2"/>
  <c r="L5" i="2"/>
  <c r="L430" i="2"/>
  <c r="L372" i="2"/>
  <c r="L394" i="2"/>
  <c r="L268" i="2"/>
  <c r="L119" i="2"/>
  <c r="L564" i="2"/>
  <c r="L15" i="2"/>
  <c r="L24" i="2"/>
  <c r="L277" i="2"/>
  <c r="L22" i="2"/>
  <c r="L168" i="2"/>
  <c r="L318" i="2"/>
  <c r="L201" i="2"/>
  <c r="L466" i="2"/>
  <c r="L149" i="2"/>
  <c r="L368" i="2"/>
  <c r="L86" i="2"/>
  <c r="L29" i="2"/>
  <c r="L278" i="2"/>
  <c r="L204" i="2"/>
  <c r="L186" i="2"/>
  <c r="L606" i="2"/>
  <c r="L203" i="2"/>
  <c r="L229" i="2"/>
  <c r="L302" i="2"/>
  <c r="L434" i="2"/>
  <c r="L317" i="2"/>
  <c r="L528" i="2"/>
  <c r="L388" i="2"/>
  <c r="L213" i="2"/>
  <c r="L262" i="2"/>
  <c r="L221" i="2"/>
  <c r="L308" i="2"/>
  <c r="L208" i="2"/>
  <c r="L700" i="2"/>
  <c r="L46" i="2"/>
  <c r="L124" i="2"/>
  <c r="L346" i="2"/>
  <c r="L35" i="2"/>
  <c r="L234" i="2"/>
  <c r="L443" i="2"/>
  <c r="L479" i="2"/>
  <c r="L698" i="2"/>
  <c r="L2" i="2"/>
  <c r="L293" i="2"/>
  <c r="L171" i="2"/>
  <c r="L309" i="2"/>
  <c r="L451" i="2"/>
  <c r="L347" i="2"/>
  <c r="L251" i="2"/>
  <c r="L122" i="2"/>
  <c r="L77" i="2"/>
  <c r="L438" i="2"/>
  <c r="L559" i="2"/>
  <c r="L25" i="2"/>
  <c r="L499" i="2"/>
  <c r="L513" i="2"/>
  <c r="L515" i="2"/>
  <c r="L10" i="2"/>
  <c r="L135" i="2"/>
  <c r="L175" i="2"/>
  <c r="L467" i="2"/>
  <c r="L169" i="2"/>
  <c r="L620" i="2"/>
  <c r="L516" i="2"/>
  <c r="L635" i="2"/>
  <c r="L425" i="2"/>
  <c r="L252" i="2"/>
  <c r="L526" i="2"/>
  <c r="L485" i="2"/>
  <c r="L604" i="2"/>
  <c r="L84" i="2"/>
  <c r="L311" i="2"/>
  <c r="L589" i="2"/>
  <c r="L560" i="2"/>
  <c r="L31" i="2"/>
  <c r="L12" i="2"/>
  <c r="L218" i="2"/>
  <c r="L177" i="2"/>
  <c r="L193" i="2"/>
  <c r="L667" i="2"/>
  <c r="L399" i="2"/>
  <c r="L227" i="2"/>
  <c r="L258" i="2"/>
  <c r="L553" i="2"/>
  <c r="L627" i="2"/>
  <c r="L361" i="2"/>
  <c r="L540" i="2"/>
  <c r="L242" i="2"/>
  <c r="L324" i="2"/>
  <c r="L350" i="2"/>
  <c r="L621" i="2"/>
  <c r="L423" i="2"/>
  <c r="L73" i="2"/>
  <c r="L415" i="2"/>
  <c r="L170" i="2"/>
  <c r="L442" i="2"/>
  <c r="L480" i="2"/>
  <c r="L305" i="2"/>
  <c r="L99" i="2"/>
  <c r="L647" i="2"/>
  <c r="L593" i="2"/>
  <c r="L563" i="2"/>
  <c r="L542" i="2"/>
  <c r="L552" i="2"/>
  <c r="L228" i="2"/>
  <c r="L271" i="2"/>
  <c r="L330" i="2"/>
  <c r="L525" i="2"/>
  <c r="L59" i="2"/>
  <c r="L448" i="2"/>
  <c r="L54" i="2"/>
  <c r="L269" i="2"/>
  <c r="L156" i="2"/>
  <c r="L207" i="2"/>
  <c r="L93" i="2"/>
  <c r="L508" i="2"/>
  <c r="L264" i="2"/>
  <c r="L233" i="2"/>
  <c r="L545" i="2"/>
  <c r="L224" i="2"/>
  <c r="L529" i="2"/>
  <c r="L360" i="2"/>
  <c r="L684" i="2"/>
  <c r="L47" i="2"/>
  <c r="L437" i="2"/>
  <c r="L40" i="2"/>
  <c r="L723" i="2"/>
  <c r="L249" i="2"/>
  <c r="L259" i="2"/>
  <c r="L714" i="2"/>
  <c r="L486" i="2"/>
  <c r="L531" i="2"/>
  <c r="L182" i="2"/>
  <c r="L594" i="2"/>
  <c r="L640" i="2"/>
  <c r="L253" i="2"/>
  <c r="L270" i="2"/>
  <c r="L518" i="2"/>
  <c r="L488" i="2"/>
  <c r="L534" i="2"/>
  <c r="L205" i="2"/>
  <c r="L154" i="2"/>
  <c r="L166" i="2"/>
  <c r="L381" i="2"/>
  <c r="L706" i="2"/>
  <c r="L449" i="2"/>
  <c r="L295" i="2"/>
  <c r="L351" i="2"/>
  <c r="L13" i="2"/>
  <c r="L426" i="2"/>
  <c r="L383" i="2"/>
  <c r="L297" i="2"/>
  <c r="L65" i="2"/>
  <c r="L387" i="2"/>
  <c r="L187" i="2"/>
  <c r="L331" i="2"/>
  <c r="L196" i="2"/>
  <c r="L568" i="2"/>
  <c r="L464" i="2"/>
  <c r="L631" i="2"/>
  <c r="L572" i="2"/>
  <c r="L396" i="2"/>
  <c r="L452" i="2"/>
  <c r="L178" i="2"/>
  <c r="L78" i="2"/>
  <c r="L112" i="2"/>
  <c r="L340" i="2"/>
  <c r="L490" i="2"/>
  <c r="L134" i="2"/>
  <c r="L4" i="2"/>
  <c r="L69" i="2"/>
  <c r="L132" i="2"/>
  <c r="L477" i="2"/>
  <c r="L440" i="2"/>
  <c r="L476" i="2"/>
  <c r="L344" i="2"/>
  <c r="L255" i="2"/>
  <c r="L21" i="2"/>
  <c r="L628" i="2"/>
  <c r="L179" i="2"/>
  <c r="L727" i="2"/>
  <c r="L71" i="2"/>
  <c r="L310" i="2"/>
  <c r="L267" i="2"/>
  <c r="L609" i="2"/>
  <c r="L557" i="2"/>
  <c r="L152" i="2"/>
  <c r="L492" i="2"/>
  <c r="L43" i="2"/>
  <c r="L174" i="2"/>
  <c r="L566" i="2"/>
  <c r="L50" i="2"/>
  <c r="L343" i="2"/>
  <c r="L626" i="2"/>
  <c r="L272" i="2"/>
  <c r="L523" i="2"/>
  <c r="L161" i="2"/>
  <c r="L160" i="2"/>
  <c r="L294" i="2"/>
  <c r="L638" i="2"/>
  <c r="L172" i="2"/>
  <c r="L405" i="2"/>
  <c r="L48" i="2"/>
  <c r="L63" i="2"/>
  <c r="L616" i="2"/>
  <c r="L333" i="2"/>
  <c r="L44" i="2"/>
  <c r="L533" i="2"/>
  <c r="L354" i="2"/>
  <c r="L648" i="2"/>
  <c r="L198" i="2"/>
  <c r="L103" i="2"/>
  <c r="L180" i="2"/>
  <c r="L61" i="2"/>
  <c r="L183" i="2"/>
  <c r="L265" i="2"/>
  <c r="L85" i="2"/>
  <c r="L276" i="2"/>
  <c r="L362" i="2"/>
  <c r="L520" i="2"/>
  <c r="L728" i="2"/>
  <c r="L38" i="2"/>
  <c r="L641" i="2"/>
  <c r="L199" i="2"/>
  <c r="L88" i="2"/>
  <c r="L8" i="2"/>
  <c r="L406" i="2"/>
  <c r="L289" i="2"/>
  <c r="L605" i="2"/>
  <c r="L447" i="2"/>
  <c r="L587" i="2"/>
  <c r="L494" i="2"/>
  <c r="L674" i="2"/>
  <c r="L105" i="2"/>
  <c r="L225" i="2"/>
  <c r="L28" i="2"/>
  <c r="L470" i="2"/>
  <c r="L232" i="2"/>
  <c r="L338" i="2"/>
  <c r="L279" i="2"/>
  <c r="L217" i="2"/>
  <c r="L147" i="2"/>
  <c r="L353" i="2"/>
  <c r="L547" i="2"/>
  <c r="L583" i="2"/>
  <c r="L658" i="2"/>
  <c r="L18" i="2"/>
  <c r="L158" i="2"/>
  <c r="L300" i="2"/>
  <c r="L541" i="2"/>
  <c r="L418" i="2"/>
  <c r="L554" i="2"/>
  <c r="L319" i="2"/>
  <c r="L304" i="2"/>
  <c r="L546" i="2"/>
  <c r="L109" i="2"/>
  <c r="L392" i="2"/>
  <c r="L188" i="2"/>
  <c r="L236" i="2"/>
  <c r="L107" i="2"/>
  <c r="L32" i="2"/>
  <c r="L575" i="2"/>
  <c r="L424" i="2"/>
  <c r="L586" i="2"/>
  <c r="L680" i="2"/>
  <c r="L184" i="2"/>
  <c r="L414" i="2"/>
  <c r="L444" i="2"/>
  <c r="L664" i="2"/>
  <c r="L108" i="2"/>
  <c r="L30" i="2"/>
  <c r="L144" i="2"/>
  <c r="L683" i="2"/>
  <c r="L283" i="2"/>
  <c r="L231" i="2"/>
  <c r="L573" i="2"/>
  <c r="L95" i="2"/>
  <c r="L151" i="2"/>
  <c r="L130" i="2"/>
  <c r="L163" i="2"/>
  <c r="L114" i="2"/>
  <c r="L607" i="2"/>
  <c r="L210" i="2"/>
  <c r="L439" i="2"/>
  <c r="L431" i="2"/>
  <c r="L374" i="2"/>
  <c r="L296" i="2"/>
  <c r="L131" i="2"/>
  <c r="L356" i="2"/>
  <c r="L87" i="2"/>
  <c r="L332" i="2"/>
  <c r="L427" i="2"/>
  <c r="L358" i="2"/>
  <c r="L254" i="2"/>
  <c r="L19" i="2"/>
  <c r="L150" i="2"/>
  <c r="L659" i="2"/>
  <c r="L9" i="2"/>
  <c r="L471" i="2"/>
  <c r="L290" i="2"/>
  <c r="L200" i="2"/>
  <c r="L133" i="2"/>
  <c r="L292" i="2"/>
  <c r="L67" i="2"/>
  <c r="L11" i="2"/>
  <c r="L195" i="2"/>
  <c r="L379" i="2"/>
  <c r="L649" i="2"/>
  <c r="L603" i="2"/>
  <c r="L725" i="2"/>
  <c r="L222" i="2"/>
  <c r="L216" i="2"/>
  <c r="L181" i="2"/>
  <c r="L53" i="2"/>
  <c r="L162" i="2"/>
  <c r="L548" i="2"/>
  <c r="L27" i="2"/>
  <c r="L521" i="2"/>
  <c r="L522" i="2"/>
  <c r="L314" i="2"/>
  <c r="L235" i="2"/>
  <c r="L608" i="2"/>
  <c r="L411" i="2"/>
  <c r="L670" i="2"/>
  <c r="L120" i="2"/>
  <c r="L395" i="2"/>
  <c r="L653" i="2"/>
  <c r="L493" i="2"/>
  <c r="L219" i="2"/>
  <c r="L137" i="2"/>
  <c r="L445" i="2"/>
  <c r="L74" i="2"/>
  <c r="L275" i="2"/>
  <c r="L456" i="2"/>
  <c r="L23" i="2"/>
  <c r="L20" i="2"/>
  <c r="L142" i="2"/>
  <c r="L298" i="2"/>
  <c r="L715" i="2"/>
  <c r="L352" i="2"/>
  <c r="L730" i="2"/>
  <c r="L644" i="2"/>
  <c r="L549" i="2"/>
  <c r="L145" i="2"/>
  <c r="L497" i="2"/>
  <c r="L595" i="2"/>
  <c r="L306" i="2"/>
  <c r="L14" i="2"/>
  <c r="L215" i="2"/>
  <c r="L420" i="2"/>
  <c r="L291" i="2"/>
  <c r="L7" i="2"/>
  <c r="L718" i="2"/>
  <c r="L422" i="2"/>
  <c r="L729" i="2"/>
  <c r="L419" i="2"/>
  <c r="L211" i="2"/>
  <c r="L567" i="2"/>
  <c r="L453" i="2"/>
  <c r="L530" i="2"/>
  <c r="L157" i="2"/>
  <c r="L80" i="2"/>
  <c r="L75" i="2"/>
  <c r="L329" i="2"/>
  <c r="L102" i="2"/>
  <c r="L273" i="2"/>
  <c r="L600" i="2"/>
  <c r="L610" i="2"/>
  <c r="L514" i="2"/>
  <c r="L303" i="2"/>
  <c r="L384" i="2"/>
  <c r="L90" i="2"/>
  <c r="L599" i="2"/>
  <c r="L370" i="2"/>
  <c r="L675" i="2"/>
  <c r="L454" i="2"/>
  <c r="L139" i="2"/>
  <c r="L457" i="2"/>
  <c r="L535" i="2"/>
  <c r="L588" i="2"/>
  <c r="L697" i="2"/>
  <c r="L325" i="2"/>
  <c r="L592" i="2"/>
  <c r="L687" i="2"/>
  <c r="L321" i="2"/>
  <c r="L491" i="2"/>
  <c r="L676" i="2"/>
  <c r="L408" i="2"/>
  <c r="L243" i="2"/>
  <c r="L364" i="2"/>
  <c r="L56" i="2"/>
  <c r="L474" i="2"/>
  <c r="L390" i="2"/>
  <c r="L597" i="2"/>
  <c r="L127" i="2"/>
  <c r="L475" i="2"/>
  <c r="L64" i="2"/>
  <c r="L536" i="2"/>
  <c r="L397" i="2"/>
  <c r="L400" i="2"/>
  <c r="L336" i="2"/>
  <c r="L512" i="2"/>
  <c r="L164" i="2"/>
  <c r="L176" i="2"/>
  <c r="L734" i="2"/>
  <c r="L506" i="2"/>
  <c r="L446" i="2"/>
  <c r="L669" i="2"/>
  <c r="L710" i="2"/>
  <c r="L101" i="2"/>
  <c r="L441" i="2"/>
  <c r="L569" i="2"/>
  <c r="L509" i="2"/>
  <c r="L17" i="2"/>
  <c r="L645" i="2"/>
  <c r="L503" i="2"/>
  <c r="L679" i="2"/>
  <c r="L460" i="2"/>
  <c r="L113" i="2"/>
  <c r="L402" i="2"/>
  <c r="L288" i="2"/>
  <c r="L167" i="2"/>
  <c r="L458" i="2"/>
  <c r="L92" i="2"/>
  <c r="L355" i="2"/>
  <c r="L421" i="2"/>
  <c r="L322" i="2"/>
  <c r="L436" i="2"/>
  <c r="L708" i="2"/>
  <c r="L323" i="2"/>
  <c r="L558" i="2"/>
  <c r="L656" i="2"/>
  <c r="L62" i="2"/>
  <c r="L498" i="2"/>
  <c r="L618" i="2"/>
  <c r="L82" i="2"/>
  <c r="L263" i="2"/>
  <c r="L510" i="2"/>
  <c r="L544" i="2"/>
  <c r="L33" i="2"/>
  <c r="L57" i="2"/>
  <c r="L257" i="2"/>
  <c r="L37" i="2"/>
  <c r="L125" i="2"/>
  <c r="L339" i="2"/>
  <c r="L206" i="2"/>
  <c r="L41" i="2"/>
  <c r="L652" i="2"/>
  <c r="L432" i="2"/>
  <c r="L654" i="2"/>
  <c r="L337" i="2"/>
  <c r="L241" i="2"/>
  <c r="L52" i="2"/>
  <c r="L117" i="2"/>
  <c r="L39" i="2"/>
  <c r="L146" i="2"/>
  <c r="L106" i="2"/>
  <c r="L517" i="2"/>
  <c r="L250" i="2"/>
  <c r="L315" i="2"/>
  <c r="L657" i="2"/>
  <c r="L719" i="2"/>
  <c r="L633" i="2"/>
  <c r="L473" i="2"/>
  <c r="L682" i="2"/>
  <c r="L428" i="2"/>
  <c r="L58" i="2"/>
  <c r="L357" i="2"/>
  <c r="L94" i="2"/>
  <c r="L409" i="2"/>
  <c r="L115" i="2"/>
  <c r="L717" i="2"/>
  <c r="L389" i="2"/>
  <c r="L702" i="2"/>
  <c r="L613" i="2"/>
  <c r="L612" i="2"/>
  <c r="L220" i="2"/>
  <c r="L34" i="2"/>
  <c r="L245" i="2"/>
  <c r="L468" i="2"/>
  <c r="L191" i="2"/>
  <c r="L104" i="2"/>
  <c r="L342" i="2"/>
  <c r="L712" i="2"/>
  <c r="L341" i="2"/>
  <c r="L404" i="2"/>
  <c r="L36" i="2"/>
  <c r="L721" i="2"/>
  <c r="L487" i="2"/>
  <c r="L724" i="2"/>
  <c r="L189" i="2"/>
  <c r="L543" i="2"/>
  <c r="L688" i="2"/>
  <c r="L98" i="2"/>
  <c r="L91" i="2"/>
  <c r="L140" i="2"/>
  <c r="L349" i="2"/>
  <c r="L320" i="2"/>
  <c r="L532" i="2"/>
  <c r="L403" i="2"/>
  <c r="L666" i="2"/>
  <c r="L622" i="2"/>
  <c r="L435" i="2"/>
  <c r="L634" i="2"/>
  <c r="L116" i="2"/>
  <c r="L561" i="2"/>
  <c r="L429" i="2"/>
  <c r="L312" i="2"/>
  <c r="L502" i="2"/>
  <c r="L469" i="2"/>
  <c r="L185" i="2"/>
  <c r="L286" i="2"/>
  <c r="L678" i="2"/>
  <c r="L334" i="2"/>
  <c r="L577" i="2"/>
  <c r="L55" i="2"/>
  <c r="L701" i="2"/>
  <c r="L665" i="2"/>
  <c r="L574" i="2"/>
  <c r="L690" i="2"/>
  <c r="L705" i="2"/>
  <c r="L165" i="2"/>
  <c r="L482" i="2"/>
  <c r="L663" i="2"/>
  <c r="L576" i="2"/>
  <c r="L495" i="2"/>
  <c r="L735" i="2"/>
  <c r="L581" i="2"/>
  <c r="L153" i="2"/>
  <c r="L100" i="2"/>
  <c r="L76" i="2"/>
  <c r="L584" i="2"/>
  <c r="L459" i="2"/>
  <c r="L651" i="2"/>
  <c r="L507" i="2"/>
  <c r="L237" i="2"/>
  <c r="L194" i="2"/>
  <c r="L413" i="2"/>
  <c r="L660" i="2"/>
  <c r="L385" i="2"/>
  <c r="L538" i="2"/>
  <c r="L129" i="2"/>
  <c r="L348" i="2"/>
  <c r="L692" i="2"/>
  <c r="L376" i="2"/>
  <c r="L301" i="2"/>
  <c r="L380" i="2"/>
  <c r="L711" i="2"/>
  <c r="L726" i="2"/>
  <c r="L223" i="2"/>
  <c r="L551" i="2"/>
  <c r="L111" i="2"/>
  <c r="L484" i="2"/>
  <c r="L602" i="2"/>
  <c r="L239" i="2"/>
  <c r="L363" i="2"/>
  <c r="L398" i="2"/>
  <c r="L326" i="2"/>
  <c r="L345" i="2"/>
  <c r="L412" i="2"/>
  <c r="L691" i="2"/>
  <c r="L478" i="2"/>
  <c r="L462" i="2"/>
  <c r="L580" i="2"/>
  <c r="L623" i="2"/>
  <c r="L637" i="2"/>
  <c r="L121" i="2"/>
  <c r="L617" i="2"/>
  <c r="L630" i="2"/>
  <c r="L143" i="2"/>
  <c r="L556" i="2"/>
  <c r="L417" i="2"/>
  <c r="L377" i="2"/>
  <c r="L537" i="2"/>
  <c r="L601" i="2"/>
  <c r="L212" i="2"/>
  <c r="L316" i="2"/>
  <c r="L371" i="2"/>
  <c r="L327" i="2"/>
  <c r="L481" i="2"/>
  <c r="L280" i="2"/>
  <c r="L614" i="2"/>
  <c r="L281" i="2"/>
  <c r="L483" i="2"/>
  <c r="L707" i="2"/>
  <c r="L668" i="2"/>
  <c r="L562" i="2"/>
  <c r="L699" i="2"/>
  <c r="L266" i="2"/>
  <c r="L585" i="2"/>
  <c r="L590" i="2"/>
  <c r="L646" i="2"/>
  <c r="L256" i="2"/>
  <c r="L373" i="2"/>
  <c r="L410" i="2"/>
  <c r="L695" i="2"/>
  <c r="L671" i="2"/>
  <c r="L694" i="2"/>
  <c r="L504" i="2"/>
  <c r="L591" i="2"/>
  <c r="L655" i="2"/>
  <c r="L681" i="2"/>
  <c r="L713" i="2"/>
  <c r="L539" i="2"/>
  <c r="L733" i="2"/>
  <c r="L571" i="2"/>
  <c r="L661" i="2"/>
  <c r="L527" i="2"/>
  <c r="L615" i="2"/>
  <c r="L673" i="2"/>
  <c r="L677" i="2"/>
  <c r="L720" i="2"/>
  <c r="L636" i="2"/>
  <c r="L570" i="2"/>
  <c r="L524" i="2"/>
  <c r="L696" i="2"/>
  <c r="L704" i="2"/>
  <c r="L709" i="2"/>
  <c r="L629" i="2"/>
  <c r="L672" i="2"/>
  <c r="L703" i="2"/>
  <c r="L624" i="2"/>
  <c r="L722" i="2"/>
  <c r="L689" i="2"/>
  <c r="L685" i="2"/>
  <c r="L716" i="2"/>
  <c r="L693" i="2"/>
  <c r="L732" i="2"/>
  <c r="L639" i="2"/>
  <c r="L731" i="2"/>
  <c r="J511" i="2"/>
  <c r="J578" i="2"/>
  <c r="J619" i="2"/>
  <c r="J136" i="2"/>
  <c r="J401" i="2"/>
  <c r="J579" i="2"/>
  <c r="J246" i="2"/>
  <c r="J369" i="2"/>
  <c r="J582" i="2"/>
  <c r="J393" i="2"/>
  <c r="J335" i="2"/>
  <c r="J500" i="2"/>
  <c r="J248" i="2"/>
  <c r="J662" i="2"/>
  <c r="J96" i="2"/>
  <c r="J159" i="2"/>
  <c r="J367" i="2"/>
  <c r="J197" i="2"/>
  <c r="J686" i="2"/>
  <c r="J501" i="2"/>
  <c r="J489" i="2"/>
  <c r="J375" i="2"/>
  <c r="J202" i="2"/>
  <c r="J60" i="2"/>
  <c r="J155" i="2"/>
  <c r="J365" i="2"/>
  <c r="J128" i="2"/>
  <c r="J16" i="2"/>
  <c r="J505" i="2"/>
  <c r="J642" i="2"/>
  <c r="J299" i="2"/>
  <c r="J49" i="2"/>
  <c r="J118" i="2"/>
  <c r="J110" i="2"/>
  <c r="J611" i="2"/>
  <c r="J650" i="2"/>
  <c r="J596" i="2"/>
  <c r="J274" i="2"/>
  <c r="J70" i="2"/>
  <c r="J89" i="2"/>
  <c r="J72" i="2"/>
  <c r="J26" i="2"/>
  <c r="J598" i="2"/>
  <c r="J496" i="2"/>
  <c r="J284" i="2"/>
  <c r="J123" i="2"/>
  <c r="J6" i="2"/>
  <c r="J555" i="2"/>
  <c r="J260" i="2"/>
  <c r="J378" i="2"/>
  <c r="J126" i="2"/>
  <c r="J148" i="2"/>
  <c r="J226" i="2"/>
  <c r="J625" i="2"/>
  <c r="J66" i="2"/>
  <c r="J386" i="2"/>
  <c r="J461" i="2"/>
  <c r="J519" i="2"/>
  <c r="J68" i="2"/>
  <c r="J209" i="2"/>
  <c r="J366" i="2"/>
  <c r="J261" i="2"/>
  <c r="J141" i="2"/>
  <c r="J550" i="2"/>
  <c r="J391" i="2"/>
  <c r="J173" i="2"/>
  <c r="J472" i="2"/>
  <c r="J455" i="2"/>
  <c r="J450" i="2"/>
  <c r="J307" i="2"/>
  <c r="J282" i="2"/>
  <c r="J407" i="2"/>
  <c r="J97" i="2"/>
  <c r="J465" i="2"/>
  <c r="J79" i="2"/>
  <c r="J190" i="2"/>
  <c r="J433" i="2"/>
  <c r="J83" i="2"/>
  <c r="J313" i="2"/>
  <c r="J247" i="2"/>
  <c r="J3" i="2"/>
  <c r="J463" i="2"/>
  <c r="J285" i="2"/>
  <c r="J565" i="2"/>
  <c r="J328" i="2"/>
  <c r="J81" i="2"/>
  <c r="J214" i="2"/>
  <c r="J643" i="2"/>
  <c r="J244" i="2"/>
  <c r="J240" i="2"/>
  <c r="J45" i="2"/>
  <c r="J287" i="2"/>
  <c r="J416" i="2"/>
  <c r="J230" i="2"/>
  <c r="J359" i="2"/>
  <c r="J51" i="2"/>
  <c r="J382" i="2"/>
  <c r="J238" i="2"/>
  <c r="J192" i="2"/>
  <c r="J138" i="2"/>
  <c r="J42" i="2"/>
  <c r="J632" i="2"/>
  <c r="J5" i="2"/>
  <c r="J430" i="2"/>
  <c r="J372" i="2"/>
  <c r="J394" i="2"/>
  <c r="J268" i="2"/>
  <c r="J119" i="2"/>
  <c r="J564" i="2"/>
  <c r="J15" i="2"/>
  <c r="J24" i="2"/>
  <c r="J277" i="2"/>
  <c r="J22" i="2"/>
  <c r="J168" i="2"/>
  <c r="J318" i="2"/>
  <c r="J201" i="2"/>
  <c r="J466" i="2"/>
  <c r="J149" i="2"/>
  <c r="J368" i="2"/>
  <c r="J86" i="2"/>
  <c r="J29" i="2"/>
  <c r="J278" i="2"/>
  <c r="J204" i="2"/>
  <c r="J186" i="2"/>
  <c r="J606" i="2"/>
  <c r="J203" i="2"/>
  <c r="J229" i="2"/>
  <c r="J302" i="2"/>
  <c r="J434" i="2"/>
  <c r="J317" i="2"/>
  <c r="J528" i="2"/>
  <c r="J388" i="2"/>
  <c r="J213" i="2"/>
  <c r="J262" i="2"/>
  <c r="J221" i="2"/>
  <c r="J308" i="2"/>
  <c r="J208" i="2"/>
  <c r="J700" i="2"/>
  <c r="J46" i="2"/>
  <c r="J124" i="2"/>
  <c r="J346" i="2"/>
  <c r="J35" i="2"/>
  <c r="J234" i="2"/>
  <c r="J443" i="2"/>
  <c r="J479" i="2"/>
  <c r="J698" i="2"/>
  <c r="J2" i="2"/>
  <c r="J293" i="2"/>
  <c r="J171" i="2"/>
  <c r="J309" i="2"/>
  <c r="J451" i="2"/>
  <c r="J347" i="2"/>
  <c r="J251" i="2"/>
  <c r="J122" i="2"/>
  <c r="J77" i="2"/>
  <c r="J438" i="2"/>
  <c r="J559" i="2"/>
  <c r="J25" i="2"/>
  <c r="J499" i="2"/>
  <c r="J513" i="2"/>
  <c r="J515" i="2"/>
  <c r="J10" i="2"/>
  <c r="J135" i="2"/>
  <c r="J175" i="2"/>
  <c r="J467" i="2"/>
  <c r="J169" i="2"/>
  <c r="J620" i="2"/>
  <c r="J516" i="2"/>
  <c r="J635" i="2"/>
  <c r="J425" i="2"/>
  <c r="J252" i="2"/>
  <c r="J526" i="2"/>
  <c r="J485" i="2"/>
  <c r="J604" i="2"/>
  <c r="J84" i="2"/>
  <c r="J311" i="2"/>
  <c r="J589" i="2"/>
  <c r="J560" i="2"/>
  <c r="J31" i="2"/>
  <c r="J12" i="2"/>
  <c r="J218" i="2"/>
  <c r="J177" i="2"/>
  <c r="J193" i="2"/>
  <c r="J667" i="2"/>
  <c r="J399" i="2"/>
  <c r="J227" i="2"/>
  <c r="J258" i="2"/>
  <c r="J553" i="2"/>
  <c r="J627" i="2"/>
  <c r="J361" i="2"/>
  <c r="J540" i="2"/>
  <c r="J242" i="2"/>
  <c r="J324" i="2"/>
  <c r="J350" i="2"/>
  <c r="J621" i="2"/>
  <c r="J423" i="2"/>
  <c r="J73" i="2"/>
  <c r="J415" i="2"/>
  <c r="J170" i="2"/>
  <c r="J442" i="2"/>
  <c r="J480" i="2"/>
  <c r="J305" i="2"/>
  <c r="J99" i="2"/>
  <c r="J647" i="2"/>
  <c r="J593" i="2"/>
  <c r="J563" i="2"/>
  <c r="J542" i="2"/>
  <c r="J552" i="2"/>
  <c r="J228" i="2"/>
  <c r="J271" i="2"/>
  <c r="J330" i="2"/>
  <c r="J525" i="2"/>
  <c r="J59" i="2"/>
  <c r="J448" i="2"/>
  <c r="J54" i="2"/>
  <c r="J269" i="2"/>
  <c r="J156" i="2"/>
  <c r="J207" i="2"/>
  <c r="J93" i="2"/>
  <c r="J508" i="2"/>
  <c r="J264" i="2"/>
  <c r="J233" i="2"/>
  <c r="J545" i="2"/>
  <c r="J224" i="2"/>
  <c r="J529" i="2"/>
  <c r="J360" i="2"/>
  <c r="J684" i="2"/>
  <c r="J47" i="2"/>
  <c r="J437" i="2"/>
  <c r="J40" i="2"/>
  <c r="J723" i="2"/>
  <c r="J249" i="2"/>
  <c r="J259" i="2"/>
  <c r="J714" i="2"/>
  <c r="J486" i="2"/>
  <c r="J531" i="2"/>
  <c r="J182" i="2"/>
  <c r="J594" i="2"/>
  <c r="J640" i="2"/>
  <c r="J253" i="2"/>
  <c r="J270" i="2"/>
  <c r="J518" i="2"/>
  <c r="J488" i="2"/>
  <c r="J534" i="2"/>
  <c r="J205" i="2"/>
  <c r="J154" i="2"/>
  <c r="J166" i="2"/>
  <c r="J381" i="2"/>
  <c r="J706" i="2"/>
  <c r="J449" i="2"/>
  <c r="J295" i="2"/>
  <c r="J351" i="2"/>
  <c r="J13" i="2"/>
  <c r="J426" i="2"/>
  <c r="J383" i="2"/>
  <c r="J297" i="2"/>
  <c r="J65" i="2"/>
  <c r="J387" i="2"/>
  <c r="J187" i="2"/>
  <c r="J331" i="2"/>
  <c r="J196" i="2"/>
  <c r="J568" i="2"/>
  <c r="J464" i="2"/>
  <c r="J631" i="2"/>
  <c r="J572" i="2"/>
  <c r="J396" i="2"/>
  <c r="J452" i="2"/>
  <c r="J178" i="2"/>
  <c r="J78" i="2"/>
  <c r="J112" i="2"/>
  <c r="J340" i="2"/>
  <c r="J490" i="2"/>
  <c r="J134" i="2"/>
  <c r="J4" i="2"/>
  <c r="J69" i="2"/>
  <c r="J132" i="2"/>
  <c r="J477" i="2"/>
  <c r="J440" i="2"/>
  <c r="J476" i="2"/>
  <c r="J344" i="2"/>
  <c r="J255" i="2"/>
  <c r="J21" i="2"/>
  <c r="J628" i="2"/>
  <c r="J179" i="2"/>
  <c r="J727" i="2"/>
  <c r="J71" i="2"/>
  <c r="J310" i="2"/>
  <c r="J267" i="2"/>
  <c r="J609" i="2"/>
  <c r="J557" i="2"/>
  <c r="J152" i="2"/>
  <c r="J492" i="2"/>
  <c r="J43" i="2"/>
  <c r="J174" i="2"/>
  <c r="J566" i="2"/>
  <c r="J50" i="2"/>
  <c r="J343" i="2"/>
  <c r="J626" i="2"/>
  <c r="J272" i="2"/>
  <c r="J523" i="2"/>
  <c r="J161" i="2"/>
  <c r="J160" i="2"/>
  <c r="J294" i="2"/>
  <c r="J638" i="2"/>
  <c r="J172" i="2"/>
  <c r="J405" i="2"/>
  <c r="J48" i="2"/>
  <c r="J63" i="2"/>
  <c r="J616" i="2"/>
  <c r="J333" i="2"/>
  <c r="J44" i="2"/>
  <c r="J533" i="2"/>
  <c r="J354" i="2"/>
  <c r="J648" i="2"/>
  <c r="J198" i="2"/>
  <c r="J103" i="2"/>
  <c r="J180" i="2"/>
  <c r="J61" i="2"/>
  <c r="J183" i="2"/>
  <c r="J265" i="2"/>
  <c r="J85" i="2"/>
  <c r="J276" i="2"/>
  <c r="J362" i="2"/>
  <c r="J520" i="2"/>
  <c r="J728" i="2"/>
  <c r="J38" i="2"/>
  <c r="J641" i="2"/>
  <c r="J199" i="2"/>
  <c r="J88" i="2"/>
  <c r="J8" i="2"/>
  <c r="J406" i="2"/>
  <c r="J289" i="2"/>
  <c r="J605" i="2"/>
  <c r="J447" i="2"/>
  <c r="J587" i="2"/>
  <c r="J494" i="2"/>
  <c r="J674" i="2"/>
  <c r="J105" i="2"/>
  <c r="J225" i="2"/>
  <c r="J28" i="2"/>
  <c r="J470" i="2"/>
  <c r="J232" i="2"/>
  <c r="J338" i="2"/>
  <c r="J279" i="2"/>
  <c r="J217" i="2"/>
  <c r="J147" i="2"/>
  <c r="J353" i="2"/>
  <c r="J547" i="2"/>
  <c r="J583" i="2"/>
  <c r="J658" i="2"/>
  <c r="J18" i="2"/>
  <c r="J158" i="2"/>
  <c r="J300" i="2"/>
  <c r="J541" i="2"/>
  <c r="J418" i="2"/>
  <c r="J554" i="2"/>
  <c r="J319" i="2"/>
  <c r="J304" i="2"/>
  <c r="J546" i="2"/>
  <c r="J109" i="2"/>
  <c r="J392" i="2"/>
  <c r="J188" i="2"/>
  <c r="J236" i="2"/>
  <c r="J107" i="2"/>
  <c r="J32" i="2"/>
  <c r="J575" i="2"/>
  <c r="J424" i="2"/>
  <c r="J586" i="2"/>
  <c r="J680" i="2"/>
  <c r="J184" i="2"/>
  <c r="J414" i="2"/>
  <c r="J444" i="2"/>
  <c r="J664" i="2"/>
  <c r="J108" i="2"/>
  <c r="J30" i="2"/>
  <c r="J144" i="2"/>
  <c r="J683" i="2"/>
  <c r="J283" i="2"/>
  <c r="J231" i="2"/>
  <c r="J573" i="2"/>
  <c r="J95" i="2"/>
  <c r="J151" i="2"/>
  <c r="J130" i="2"/>
  <c r="J163" i="2"/>
  <c r="J114" i="2"/>
  <c r="J607" i="2"/>
  <c r="J210" i="2"/>
  <c r="J439" i="2"/>
  <c r="J431" i="2"/>
  <c r="J374" i="2"/>
  <c r="J296" i="2"/>
  <c r="J131" i="2"/>
  <c r="J356" i="2"/>
  <c r="J87" i="2"/>
  <c r="J332" i="2"/>
  <c r="J427" i="2"/>
  <c r="J358" i="2"/>
  <c r="J254" i="2"/>
  <c r="J19" i="2"/>
  <c r="J150" i="2"/>
  <c r="J659" i="2"/>
  <c r="J9" i="2"/>
  <c r="J471" i="2"/>
  <c r="J290" i="2"/>
  <c r="J200" i="2"/>
  <c r="J133" i="2"/>
  <c r="J292" i="2"/>
  <c r="J67" i="2"/>
  <c r="J11" i="2"/>
  <c r="J195" i="2"/>
  <c r="J379" i="2"/>
  <c r="J649" i="2"/>
  <c r="J603" i="2"/>
  <c r="J725" i="2"/>
  <c r="J222" i="2"/>
  <c r="J216" i="2"/>
  <c r="J181" i="2"/>
  <c r="J53" i="2"/>
  <c r="J162" i="2"/>
  <c r="J548" i="2"/>
  <c r="J27" i="2"/>
  <c r="J521" i="2"/>
  <c r="J522" i="2"/>
  <c r="J314" i="2"/>
  <c r="J235" i="2"/>
  <c r="J608" i="2"/>
  <c r="J411" i="2"/>
  <c r="J670" i="2"/>
  <c r="J120" i="2"/>
  <c r="J395" i="2"/>
  <c r="J653" i="2"/>
  <c r="J493" i="2"/>
  <c r="J219" i="2"/>
  <c r="J137" i="2"/>
  <c r="J445" i="2"/>
  <c r="J74" i="2"/>
  <c r="J275" i="2"/>
  <c r="J456" i="2"/>
  <c r="J23" i="2"/>
  <c r="J20" i="2"/>
  <c r="J142" i="2"/>
  <c r="J298" i="2"/>
  <c r="J715" i="2"/>
  <c r="J352" i="2"/>
  <c r="J730" i="2"/>
  <c r="J644" i="2"/>
  <c r="J549" i="2"/>
  <c r="J145" i="2"/>
  <c r="J497" i="2"/>
  <c r="J595" i="2"/>
  <c r="J306" i="2"/>
  <c r="J14" i="2"/>
  <c r="J215" i="2"/>
  <c r="J420" i="2"/>
  <c r="J291" i="2"/>
  <c r="J7" i="2"/>
  <c r="J718" i="2"/>
  <c r="J422" i="2"/>
  <c r="J729" i="2"/>
  <c r="J419" i="2"/>
  <c r="J211" i="2"/>
  <c r="J567" i="2"/>
  <c r="J453" i="2"/>
  <c r="J530" i="2"/>
  <c r="J157" i="2"/>
  <c r="J80" i="2"/>
  <c r="J75" i="2"/>
  <c r="J329" i="2"/>
  <c r="J102" i="2"/>
  <c r="J273" i="2"/>
  <c r="J600" i="2"/>
  <c r="J610" i="2"/>
  <c r="J514" i="2"/>
  <c r="J303" i="2"/>
  <c r="J384" i="2"/>
  <c r="J90" i="2"/>
  <c r="J599" i="2"/>
  <c r="J370" i="2"/>
  <c r="J675" i="2"/>
  <c r="J454" i="2"/>
  <c r="J139" i="2"/>
  <c r="J457" i="2"/>
  <c r="J535" i="2"/>
  <c r="J588" i="2"/>
  <c r="J697" i="2"/>
  <c r="J325" i="2"/>
  <c r="J592" i="2"/>
  <c r="J687" i="2"/>
  <c r="J321" i="2"/>
  <c r="J491" i="2"/>
  <c r="J676" i="2"/>
  <c r="J408" i="2"/>
  <c r="J243" i="2"/>
  <c r="J364" i="2"/>
  <c r="J56" i="2"/>
  <c r="J474" i="2"/>
  <c r="J390" i="2"/>
  <c r="J597" i="2"/>
  <c r="J127" i="2"/>
  <c r="J475" i="2"/>
  <c r="J64" i="2"/>
  <c r="J536" i="2"/>
  <c r="J397" i="2"/>
  <c r="J400" i="2"/>
  <c r="J336" i="2"/>
  <c r="J512" i="2"/>
  <c r="J164" i="2"/>
  <c r="J176" i="2"/>
  <c r="J734" i="2"/>
  <c r="J506" i="2"/>
  <c r="J446" i="2"/>
  <c r="J669" i="2"/>
  <c r="J710" i="2"/>
  <c r="J101" i="2"/>
  <c r="J441" i="2"/>
  <c r="J569" i="2"/>
  <c r="J509" i="2"/>
  <c r="J17" i="2"/>
  <c r="J645" i="2"/>
  <c r="J503" i="2"/>
  <c r="J679" i="2"/>
  <c r="J460" i="2"/>
  <c r="J113" i="2"/>
  <c r="J402" i="2"/>
  <c r="J288" i="2"/>
  <c r="J167" i="2"/>
  <c r="J458" i="2"/>
  <c r="J92" i="2"/>
  <c r="J355" i="2"/>
  <c r="J421" i="2"/>
  <c r="J322" i="2"/>
  <c r="J436" i="2"/>
  <c r="J708" i="2"/>
  <c r="J323" i="2"/>
  <c r="J558" i="2"/>
  <c r="J656" i="2"/>
  <c r="J62" i="2"/>
  <c r="J498" i="2"/>
  <c r="J618" i="2"/>
  <c r="J82" i="2"/>
  <c r="J263" i="2"/>
  <c r="J510" i="2"/>
  <c r="J544" i="2"/>
  <c r="J33" i="2"/>
  <c r="J57" i="2"/>
  <c r="J257" i="2"/>
  <c r="J37" i="2"/>
  <c r="J125" i="2"/>
  <c r="J339" i="2"/>
  <c r="J206" i="2"/>
  <c r="J41" i="2"/>
  <c r="J652" i="2"/>
  <c r="J432" i="2"/>
  <c r="J654" i="2"/>
  <c r="J337" i="2"/>
  <c r="J241" i="2"/>
  <c r="J52" i="2"/>
  <c r="J117" i="2"/>
  <c r="J39" i="2"/>
  <c r="J146" i="2"/>
  <c r="J106" i="2"/>
  <c r="J517" i="2"/>
  <c r="J250" i="2"/>
  <c r="J315" i="2"/>
  <c r="J657" i="2"/>
  <c r="J719" i="2"/>
  <c r="J633" i="2"/>
  <c r="J473" i="2"/>
  <c r="J682" i="2"/>
  <c r="J428" i="2"/>
  <c r="J58" i="2"/>
  <c r="J357" i="2"/>
  <c r="J94" i="2"/>
  <c r="J409" i="2"/>
  <c r="J115" i="2"/>
  <c r="J717" i="2"/>
  <c r="J389" i="2"/>
  <c r="J702" i="2"/>
  <c r="J613" i="2"/>
  <c r="J612" i="2"/>
  <c r="J220" i="2"/>
  <c r="J34" i="2"/>
  <c r="J245" i="2"/>
  <c r="J468" i="2"/>
  <c r="J191" i="2"/>
  <c r="J104" i="2"/>
  <c r="J342" i="2"/>
  <c r="J712" i="2"/>
  <c r="J341" i="2"/>
  <c r="J404" i="2"/>
  <c r="J36" i="2"/>
  <c r="J721" i="2"/>
  <c r="J487" i="2"/>
  <c r="J724" i="2"/>
  <c r="J189" i="2"/>
  <c r="J543" i="2"/>
  <c r="J688" i="2"/>
  <c r="J98" i="2"/>
  <c r="J91" i="2"/>
  <c r="J140" i="2"/>
  <c r="J349" i="2"/>
  <c r="J320" i="2"/>
  <c r="J532" i="2"/>
  <c r="J403" i="2"/>
  <c r="J666" i="2"/>
  <c r="J622" i="2"/>
  <c r="J435" i="2"/>
  <c r="J634" i="2"/>
  <c r="J116" i="2"/>
  <c r="J561" i="2"/>
  <c r="J429" i="2"/>
  <c r="J312" i="2"/>
  <c r="J502" i="2"/>
  <c r="J469" i="2"/>
  <c r="J185" i="2"/>
  <c r="J286" i="2"/>
  <c r="J678" i="2"/>
  <c r="J334" i="2"/>
  <c r="J577" i="2"/>
  <c r="J55" i="2"/>
  <c r="J701" i="2"/>
  <c r="J665" i="2"/>
  <c r="J574" i="2"/>
  <c r="J690" i="2"/>
  <c r="J705" i="2"/>
  <c r="J165" i="2"/>
  <c r="J482" i="2"/>
  <c r="J663" i="2"/>
  <c r="J576" i="2"/>
  <c r="J495" i="2"/>
  <c r="J735" i="2"/>
  <c r="J581" i="2"/>
  <c r="J153" i="2"/>
  <c r="J100" i="2"/>
  <c r="J76" i="2"/>
  <c r="J584" i="2"/>
  <c r="J459" i="2"/>
  <c r="J651" i="2"/>
  <c r="J507" i="2"/>
  <c r="J237" i="2"/>
  <c r="J194" i="2"/>
  <c r="J413" i="2"/>
  <c r="J660" i="2"/>
  <c r="J385" i="2"/>
  <c r="J538" i="2"/>
  <c r="J129" i="2"/>
  <c r="J348" i="2"/>
  <c r="J692" i="2"/>
  <c r="J376" i="2"/>
  <c r="J301" i="2"/>
  <c r="J380" i="2"/>
  <c r="J711" i="2"/>
  <c r="J726" i="2"/>
  <c r="J223" i="2"/>
  <c r="J551" i="2"/>
  <c r="J111" i="2"/>
  <c r="J484" i="2"/>
  <c r="J602" i="2"/>
  <c r="J239" i="2"/>
  <c r="J363" i="2"/>
  <c r="J398" i="2"/>
  <c r="J326" i="2"/>
  <c r="J345" i="2"/>
  <c r="J412" i="2"/>
  <c r="J691" i="2"/>
  <c r="J478" i="2"/>
  <c r="J462" i="2"/>
  <c r="J580" i="2"/>
  <c r="J623" i="2"/>
  <c r="J637" i="2"/>
  <c r="J121" i="2"/>
  <c r="J617" i="2"/>
  <c r="J630" i="2"/>
  <c r="J143" i="2"/>
  <c r="J556" i="2"/>
  <c r="J417" i="2"/>
  <c r="J377" i="2"/>
  <c r="J537" i="2"/>
  <c r="J601" i="2"/>
  <c r="J212" i="2"/>
  <c r="J316" i="2"/>
  <c r="J371" i="2"/>
  <c r="J327" i="2"/>
  <c r="J481" i="2"/>
  <c r="J280" i="2"/>
  <c r="J614" i="2"/>
  <c r="J281" i="2"/>
  <c r="J483" i="2"/>
  <c r="J707" i="2"/>
  <c r="J668" i="2"/>
  <c r="J562" i="2"/>
  <c r="J699" i="2"/>
  <c r="J266" i="2"/>
  <c r="J585" i="2"/>
  <c r="J590" i="2"/>
  <c r="J646" i="2"/>
  <c r="J256" i="2"/>
  <c r="J373" i="2"/>
  <c r="J410" i="2"/>
  <c r="J695" i="2"/>
  <c r="J671" i="2"/>
  <c r="J694" i="2"/>
  <c r="J504" i="2"/>
  <c r="J591" i="2"/>
  <c r="J655" i="2"/>
  <c r="J681" i="2"/>
  <c r="J713" i="2"/>
  <c r="J539" i="2"/>
  <c r="J733" i="2"/>
  <c r="J571" i="2"/>
  <c r="J661" i="2"/>
  <c r="J527" i="2"/>
  <c r="J615" i="2"/>
  <c r="J673" i="2"/>
  <c r="J677" i="2"/>
  <c r="J720" i="2"/>
  <c r="J636" i="2"/>
  <c r="J570" i="2"/>
  <c r="J524" i="2"/>
  <c r="J696" i="2"/>
  <c r="J704" i="2"/>
  <c r="J709" i="2"/>
  <c r="J629" i="2"/>
  <c r="J672" i="2"/>
  <c r="J703" i="2"/>
  <c r="J624" i="2"/>
  <c r="J722" i="2"/>
  <c r="J689" i="2"/>
  <c r="J685" i="2"/>
  <c r="J716" i="2"/>
  <c r="J693" i="2"/>
  <c r="J732" i="2"/>
  <c r="J639" i="2"/>
  <c r="J731" i="2"/>
  <c r="H511" i="2"/>
  <c r="H578" i="2"/>
  <c r="H619" i="2"/>
  <c r="H136" i="2"/>
  <c r="H401" i="2"/>
  <c r="H579" i="2"/>
  <c r="H246" i="2"/>
  <c r="H369" i="2"/>
  <c r="H582" i="2"/>
  <c r="H393" i="2"/>
  <c r="H335" i="2"/>
  <c r="H500" i="2"/>
  <c r="H248" i="2"/>
  <c r="H662" i="2"/>
  <c r="H96" i="2"/>
  <c r="H159" i="2"/>
  <c r="H367" i="2"/>
  <c r="H197" i="2"/>
  <c r="H686" i="2"/>
  <c r="H501" i="2"/>
  <c r="H489" i="2"/>
  <c r="H375" i="2"/>
  <c r="H202" i="2"/>
  <c r="H60" i="2"/>
  <c r="H155" i="2"/>
  <c r="H365" i="2"/>
  <c r="H128" i="2"/>
  <c r="H16" i="2"/>
  <c r="H505" i="2"/>
  <c r="H642" i="2"/>
  <c r="H299" i="2"/>
  <c r="H49" i="2"/>
  <c r="H118" i="2"/>
  <c r="H110" i="2"/>
  <c r="H611" i="2"/>
  <c r="H650" i="2"/>
  <c r="H596" i="2"/>
  <c r="H274" i="2"/>
  <c r="H70" i="2"/>
  <c r="H89" i="2"/>
  <c r="H72" i="2"/>
  <c r="H26" i="2"/>
  <c r="H598" i="2"/>
  <c r="H496" i="2"/>
  <c r="H284" i="2"/>
  <c r="H123" i="2"/>
  <c r="H6" i="2"/>
  <c r="H555" i="2"/>
  <c r="H260" i="2"/>
  <c r="H378" i="2"/>
  <c r="H126" i="2"/>
  <c r="H148" i="2"/>
  <c r="H226" i="2"/>
  <c r="H625" i="2"/>
  <c r="H66" i="2"/>
  <c r="H386" i="2"/>
  <c r="H461" i="2"/>
  <c r="H519" i="2"/>
  <c r="H68" i="2"/>
  <c r="H209" i="2"/>
  <c r="H366" i="2"/>
  <c r="H261" i="2"/>
  <c r="H141" i="2"/>
  <c r="H550" i="2"/>
  <c r="H391" i="2"/>
  <c r="H173" i="2"/>
  <c r="H472" i="2"/>
  <c r="H455" i="2"/>
  <c r="H450" i="2"/>
  <c r="H307" i="2"/>
  <c r="H282" i="2"/>
  <c r="H407" i="2"/>
  <c r="H97" i="2"/>
  <c r="H465" i="2"/>
  <c r="H79" i="2"/>
  <c r="H190" i="2"/>
  <c r="H433" i="2"/>
  <c r="H83" i="2"/>
  <c r="H313" i="2"/>
  <c r="H247" i="2"/>
  <c r="H3" i="2"/>
  <c r="H463" i="2"/>
  <c r="H285" i="2"/>
  <c r="H565" i="2"/>
  <c r="H328" i="2"/>
  <c r="H81" i="2"/>
  <c r="H214" i="2"/>
  <c r="H643" i="2"/>
  <c r="H244" i="2"/>
  <c r="H240" i="2"/>
  <c r="H45" i="2"/>
  <c r="H287" i="2"/>
  <c r="H416" i="2"/>
  <c r="H230" i="2"/>
  <c r="H359" i="2"/>
  <c r="H51" i="2"/>
  <c r="H382" i="2"/>
  <c r="H238" i="2"/>
  <c r="H192" i="2"/>
  <c r="H138" i="2"/>
  <c r="H42" i="2"/>
  <c r="H632" i="2"/>
  <c r="H5" i="2"/>
  <c r="H430" i="2"/>
  <c r="H372" i="2"/>
  <c r="H394" i="2"/>
  <c r="H268" i="2"/>
  <c r="H119" i="2"/>
  <c r="H564" i="2"/>
  <c r="H15" i="2"/>
  <c r="H24" i="2"/>
  <c r="H277" i="2"/>
  <c r="H22" i="2"/>
  <c r="H168" i="2"/>
  <c r="H318" i="2"/>
  <c r="H201" i="2"/>
  <c r="H466" i="2"/>
  <c r="H149" i="2"/>
  <c r="H368" i="2"/>
  <c r="H86" i="2"/>
  <c r="H29" i="2"/>
  <c r="H278" i="2"/>
  <c r="H204" i="2"/>
  <c r="H186" i="2"/>
  <c r="H606" i="2"/>
  <c r="H203" i="2"/>
  <c r="H229" i="2"/>
  <c r="H302" i="2"/>
  <c r="H434" i="2"/>
  <c r="H317" i="2"/>
  <c r="H528" i="2"/>
  <c r="H388" i="2"/>
  <c r="H213" i="2"/>
  <c r="H262" i="2"/>
  <c r="H221" i="2"/>
  <c r="H308" i="2"/>
  <c r="H208" i="2"/>
  <c r="H700" i="2"/>
  <c r="H46" i="2"/>
  <c r="H124" i="2"/>
  <c r="H346" i="2"/>
  <c r="H35" i="2"/>
  <c r="H234" i="2"/>
  <c r="H443" i="2"/>
  <c r="H479" i="2"/>
  <c r="H698" i="2"/>
  <c r="H2" i="2"/>
  <c r="H293" i="2"/>
  <c r="H171" i="2"/>
  <c r="H309" i="2"/>
  <c r="H451" i="2"/>
  <c r="H347" i="2"/>
  <c r="H251" i="2"/>
  <c r="H122" i="2"/>
  <c r="H77" i="2"/>
  <c r="H438" i="2"/>
  <c r="H559" i="2"/>
  <c r="H25" i="2"/>
  <c r="H499" i="2"/>
  <c r="H513" i="2"/>
  <c r="H515" i="2"/>
  <c r="H10" i="2"/>
  <c r="H135" i="2"/>
  <c r="H175" i="2"/>
  <c r="H467" i="2"/>
  <c r="H169" i="2"/>
  <c r="H620" i="2"/>
  <c r="H516" i="2"/>
  <c r="H635" i="2"/>
  <c r="H425" i="2"/>
  <c r="H252" i="2"/>
  <c r="H526" i="2"/>
  <c r="H485" i="2"/>
  <c r="H604" i="2"/>
  <c r="H84" i="2"/>
  <c r="H311" i="2"/>
  <c r="H589" i="2"/>
  <c r="H560" i="2"/>
  <c r="H31" i="2"/>
  <c r="H12" i="2"/>
  <c r="H218" i="2"/>
  <c r="H177" i="2"/>
  <c r="H193" i="2"/>
  <c r="H667" i="2"/>
  <c r="H399" i="2"/>
  <c r="H227" i="2"/>
  <c r="H258" i="2"/>
  <c r="H553" i="2"/>
  <c r="H627" i="2"/>
  <c r="H361" i="2"/>
  <c r="H540" i="2"/>
  <c r="H242" i="2"/>
  <c r="H324" i="2"/>
  <c r="H350" i="2"/>
  <c r="H621" i="2"/>
  <c r="H423" i="2"/>
  <c r="H73" i="2"/>
  <c r="H415" i="2"/>
  <c r="H170" i="2"/>
  <c r="H442" i="2"/>
  <c r="H480" i="2"/>
  <c r="H305" i="2"/>
  <c r="H99" i="2"/>
  <c r="H647" i="2"/>
  <c r="H593" i="2"/>
  <c r="H563" i="2"/>
  <c r="H542" i="2"/>
  <c r="H552" i="2"/>
  <c r="H228" i="2"/>
  <c r="H271" i="2"/>
  <c r="H330" i="2"/>
  <c r="H525" i="2"/>
  <c r="H59" i="2"/>
  <c r="H448" i="2"/>
  <c r="H54" i="2"/>
  <c r="H269" i="2"/>
  <c r="H156" i="2"/>
  <c r="H207" i="2"/>
  <c r="H93" i="2"/>
  <c r="H508" i="2"/>
  <c r="H264" i="2"/>
  <c r="H233" i="2"/>
  <c r="H545" i="2"/>
  <c r="H224" i="2"/>
  <c r="H529" i="2"/>
  <c r="H360" i="2"/>
  <c r="H684" i="2"/>
  <c r="H47" i="2"/>
  <c r="H437" i="2"/>
  <c r="H40" i="2"/>
  <c r="H723" i="2"/>
  <c r="H249" i="2"/>
  <c r="H259" i="2"/>
  <c r="H714" i="2"/>
  <c r="H486" i="2"/>
  <c r="H531" i="2"/>
  <c r="H182" i="2"/>
  <c r="H594" i="2"/>
  <c r="H640" i="2"/>
  <c r="H253" i="2"/>
  <c r="H270" i="2"/>
  <c r="H518" i="2"/>
  <c r="H488" i="2"/>
  <c r="H534" i="2"/>
  <c r="H205" i="2"/>
  <c r="H154" i="2"/>
  <c r="H166" i="2"/>
  <c r="H381" i="2"/>
  <c r="H706" i="2"/>
  <c r="H449" i="2"/>
  <c r="H295" i="2"/>
  <c r="H351" i="2"/>
  <c r="H13" i="2"/>
  <c r="H426" i="2"/>
  <c r="H383" i="2"/>
  <c r="H297" i="2"/>
  <c r="H65" i="2"/>
  <c r="H387" i="2"/>
  <c r="H187" i="2"/>
  <c r="H331" i="2"/>
  <c r="H196" i="2"/>
  <c r="H568" i="2"/>
  <c r="H464" i="2"/>
  <c r="H631" i="2"/>
  <c r="H572" i="2"/>
  <c r="H396" i="2"/>
  <c r="H452" i="2"/>
  <c r="H178" i="2"/>
  <c r="H78" i="2"/>
  <c r="H112" i="2"/>
  <c r="H340" i="2"/>
  <c r="H490" i="2"/>
  <c r="H134" i="2"/>
  <c r="H4" i="2"/>
  <c r="H69" i="2"/>
  <c r="H132" i="2"/>
  <c r="H477" i="2"/>
  <c r="H440" i="2"/>
  <c r="H476" i="2"/>
  <c r="H344" i="2"/>
  <c r="H255" i="2"/>
  <c r="H21" i="2"/>
  <c r="H628" i="2"/>
  <c r="H179" i="2"/>
  <c r="H727" i="2"/>
  <c r="H71" i="2"/>
  <c r="H310" i="2"/>
  <c r="H267" i="2"/>
  <c r="H609" i="2"/>
  <c r="H557" i="2"/>
  <c r="H152" i="2"/>
  <c r="H492" i="2"/>
  <c r="H43" i="2"/>
  <c r="H174" i="2"/>
  <c r="H566" i="2"/>
  <c r="H50" i="2"/>
  <c r="H343" i="2"/>
  <c r="H626" i="2"/>
  <c r="H272" i="2"/>
  <c r="H523" i="2"/>
  <c r="H161" i="2"/>
  <c r="H160" i="2"/>
  <c r="H294" i="2"/>
  <c r="H638" i="2"/>
  <c r="H172" i="2"/>
  <c r="H405" i="2"/>
  <c r="H48" i="2"/>
  <c r="H63" i="2"/>
  <c r="H616" i="2"/>
  <c r="H333" i="2"/>
  <c r="H44" i="2"/>
  <c r="H533" i="2"/>
  <c r="H354" i="2"/>
  <c r="H648" i="2"/>
  <c r="H198" i="2"/>
  <c r="H103" i="2"/>
  <c r="H180" i="2"/>
  <c r="H61" i="2"/>
  <c r="H183" i="2"/>
  <c r="H265" i="2"/>
  <c r="H85" i="2"/>
  <c r="H276" i="2"/>
  <c r="H362" i="2"/>
  <c r="H520" i="2"/>
  <c r="H728" i="2"/>
  <c r="H38" i="2"/>
  <c r="H641" i="2"/>
  <c r="H199" i="2"/>
  <c r="H88" i="2"/>
  <c r="H8" i="2"/>
  <c r="H406" i="2"/>
  <c r="H289" i="2"/>
  <c r="H605" i="2"/>
  <c r="H447" i="2"/>
  <c r="H587" i="2"/>
  <c r="H494" i="2"/>
  <c r="H674" i="2"/>
  <c r="H105" i="2"/>
  <c r="H225" i="2"/>
  <c r="H28" i="2"/>
  <c r="H470" i="2"/>
  <c r="H232" i="2"/>
  <c r="H338" i="2"/>
  <c r="H279" i="2"/>
  <c r="H217" i="2"/>
  <c r="H147" i="2"/>
  <c r="H353" i="2"/>
  <c r="H547" i="2"/>
  <c r="H583" i="2"/>
  <c r="H658" i="2"/>
  <c r="H18" i="2"/>
  <c r="H158" i="2"/>
  <c r="H300" i="2"/>
  <c r="H541" i="2"/>
  <c r="H418" i="2"/>
  <c r="H554" i="2"/>
  <c r="H319" i="2"/>
  <c r="H304" i="2"/>
  <c r="H546" i="2"/>
  <c r="H109" i="2"/>
  <c r="H392" i="2"/>
  <c r="H188" i="2"/>
  <c r="H236" i="2"/>
  <c r="H107" i="2"/>
  <c r="H32" i="2"/>
  <c r="H575" i="2"/>
  <c r="H424" i="2"/>
  <c r="H586" i="2"/>
  <c r="H680" i="2"/>
  <c r="H184" i="2"/>
  <c r="H414" i="2"/>
  <c r="H444" i="2"/>
  <c r="H664" i="2"/>
  <c r="H108" i="2"/>
  <c r="H30" i="2"/>
  <c r="H144" i="2"/>
  <c r="H683" i="2"/>
  <c r="H283" i="2"/>
  <c r="H231" i="2"/>
  <c r="H573" i="2"/>
  <c r="H95" i="2"/>
  <c r="H151" i="2"/>
  <c r="H130" i="2"/>
  <c r="H163" i="2"/>
  <c r="H114" i="2"/>
  <c r="H607" i="2"/>
  <c r="H210" i="2"/>
  <c r="H439" i="2"/>
  <c r="H431" i="2"/>
  <c r="H374" i="2"/>
  <c r="H296" i="2"/>
  <c r="H131" i="2"/>
  <c r="H356" i="2"/>
  <c r="H87" i="2"/>
  <c r="H332" i="2"/>
  <c r="H427" i="2"/>
  <c r="H358" i="2"/>
  <c r="H254" i="2"/>
  <c r="H19" i="2"/>
  <c r="H150" i="2"/>
  <c r="H659" i="2"/>
  <c r="H9" i="2"/>
  <c r="H471" i="2"/>
  <c r="H290" i="2"/>
  <c r="H200" i="2"/>
  <c r="H133" i="2"/>
  <c r="H292" i="2"/>
  <c r="H67" i="2"/>
  <c r="H11" i="2"/>
  <c r="H195" i="2"/>
  <c r="H379" i="2"/>
  <c r="H649" i="2"/>
  <c r="H603" i="2"/>
  <c r="H725" i="2"/>
  <c r="H222" i="2"/>
  <c r="H216" i="2"/>
  <c r="H181" i="2"/>
  <c r="H53" i="2"/>
  <c r="H162" i="2"/>
  <c r="H548" i="2"/>
  <c r="H27" i="2"/>
  <c r="H521" i="2"/>
  <c r="H522" i="2"/>
  <c r="H314" i="2"/>
  <c r="H235" i="2"/>
  <c r="H608" i="2"/>
  <c r="H411" i="2"/>
  <c r="H670" i="2"/>
  <c r="H120" i="2"/>
  <c r="H395" i="2"/>
  <c r="H653" i="2"/>
  <c r="H493" i="2"/>
  <c r="H219" i="2"/>
  <c r="H137" i="2"/>
  <c r="H445" i="2"/>
  <c r="H74" i="2"/>
  <c r="H275" i="2"/>
  <c r="H456" i="2"/>
  <c r="H23" i="2"/>
  <c r="H20" i="2"/>
  <c r="H142" i="2"/>
  <c r="H298" i="2"/>
  <c r="H715" i="2"/>
  <c r="H352" i="2"/>
  <c r="H730" i="2"/>
  <c r="H644" i="2"/>
  <c r="H549" i="2"/>
  <c r="H145" i="2"/>
  <c r="H497" i="2"/>
  <c r="H595" i="2"/>
  <c r="H306" i="2"/>
  <c r="H14" i="2"/>
  <c r="H215" i="2"/>
  <c r="H420" i="2"/>
  <c r="H291" i="2"/>
  <c r="H7" i="2"/>
  <c r="H718" i="2"/>
  <c r="H422" i="2"/>
  <c r="H729" i="2"/>
  <c r="H419" i="2"/>
  <c r="H211" i="2"/>
  <c r="H567" i="2"/>
  <c r="H453" i="2"/>
  <c r="H530" i="2"/>
  <c r="H157" i="2"/>
  <c r="H80" i="2"/>
  <c r="H75" i="2"/>
  <c r="H329" i="2"/>
  <c r="H102" i="2"/>
  <c r="H273" i="2"/>
  <c r="H600" i="2"/>
  <c r="H610" i="2"/>
  <c r="H514" i="2"/>
  <c r="H303" i="2"/>
  <c r="H384" i="2"/>
  <c r="H90" i="2"/>
  <c r="H599" i="2"/>
  <c r="H370" i="2"/>
  <c r="H675" i="2"/>
  <c r="H454" i="2"/>
  <c r="H139" i="2"/>
  <c r="H457" i="2"/>
  <c r="H535" i="2"/>
  <c r="H588" i="2"/>
  <c r="H697" i="2"/>
  <c r="H325" i="2"/>
  <c r="H592" i="2"/>
  <c r="H687" i="2"/>
  <c r="H321" i="2"/>
  <c r="H491" i="2"/>
  <c r="H676" i="2"/>
  <c r="H408" i="2"/>
  <c r="H243" i="2"/>
  <c r="H364" i="2"/>
  <c r="H56" i="2"/>
  <c r="H474" i="2"/>
  <c r="H390" i="2"/>
  <c r="H597" i="2"/>
  <c r="H127" i="2"/>
  <c r="H475" i="2"/>
  <c r="H64" i="2"/>
  <c r="H536" i="2"/>
  <c r="H397" i="2"/>
  <c r="H400" i="2"/>
  <c r="H336" i="2"/>
  <c r="H512" i="2"/>
  <c r="H164" i="2"/>
  <c r="H176" i="2"/>
  <c r="H734" i="2"/>
  <c r="H506" i="2"/>
  <c r="H446" i="2"/>
  <c r="H669" i="2"/>
  <c r="H710" i="2"/>
  <c r="H101" i="2"/>
  <c r="H441" i="2"/>
  <c r="H569" i="2"/>
  <c r="H509" i="2"/>
  <c r="H17" i="2"/>
  <c r="H645" i="2"/>
  <c r="H503" i="2"/>
  <c r="H679" i="2"/>
  <c r="H460" i="2"/>
  <c r="H113" i="2"/>
  <c r="H402" i="2"/>
  <c r="H288" i="2"/>
  <c r="H167" i="2"/>
  <c r="H458" i="2"/>
  <c r="H92" i="2"/>
  <c r="H355" i="2"/>
  <c r="H421" i="2"/>
  <c r="H322" i="2"/>
  <c r="H436" i="2"/>
  <c r="H708" i="2"/>
  <c r="H323" i="2"/>
  <c r="H558" i="2"/>
  <c r="H656" i="2"/>
  <c r="H62" i="2"/>
  <c r="H498" i="2"/>
  <c r="H618" i="2"/>
  <c r="H82" i="2"/>
  <c r="H263" i="2"/>
  <c r="H510" i="2"/>
  <c r="H544" i="2"/>
  <c r="H33" i="2"/>
  <c r="H57" i="2"/>
  <c r="H257" i="2"/>
  <c r="H37" i="2"/>
  <c r="H125" i="2"/>
  <c r="H339" i="2"/>
  <c r="H206" i="2"/>
  <c r="H41" i="2"/>
  <c r="H652" i="2"/>
  <c r="H432" i="2"/>
  <c r="H654" i="2"/>
  <c r="H337" i="2"/>
  <c r="H241" i="2"/>
  <c r="H52" i="2"/>
  <c r="H117" i="2"/>
  <c r="H39" i="2"/>
  <c r="H146" i="2"/>
  <c r="H106" i="2"/>
  <c r="H517" i="2"/>
  <c r="H250" i="2"/>
  <c r="H315" i="2"/>
  <c r="H657" i="2"/>
  <c r="H719" i="2"/>
  <c r="H633" i="2"/>
  <c r="H473" i="2"/>
  <c r="H682" i="2"/>
  <c r="H428" i="2"/>
  <c r="H58" i="2"/>
  <c r="H357" i="2"/>
  <c r="H94" i="2"/>
  <c r="H409" i="2"/>
  <c r="H115" i="2"/>
  <c r="H717" i="2"/>
  <c r="H389" i="2"/>
  <c r="H702" i="2"/>
  <c r="H613" i="2"/>
  <c r="H612" i="2"/>
  <c r="H220" i="2"/>
  <c r="H34" i="2"/>
  <c r="H245" i="2"/>
  <c r="H468" i="2"/>
  <c r="H191" i="2"/>
  <c r="H104" i="2"/>
  <c r="H342" i="2"/>
  <c r="H712" i="2"/>
  <c r="H341" i="2"/>
  <c r="H404" i="2"/>
  <c r="H36" i="2"/>
  <c r="H721" i="2"/>
  <c r="H487" i="2"/>
  <c r="H724" i="2"/>
  <c r="H189" i="2"/>
  <c r="H543" i="2"/>
  <c r="H688" i="2"/>
  <c r="H98" i="2"/>
  <c r="H91" i="2"/>
  <c r="H140" i="2"/>
  <c r="H349" i="2"/>
  <c r="H320" i="2"/>
  <c r="H532" i="2"/>
  <c r="H403" i="2"/>
  <c r="H666" i="2"/>
  <c r="H622" i="2"/>
  <c r="H435" i="2"/>
  <c r="H634" i="2"/>
  <c r="H116" i="2"/>
  <c r="H561" i="2"/>
  <c r="H429" i="2"/>
  <c r="H312" i="2"/>
  <c r="H502" i="2"/>
  <c r="H469" i="2"/>
  <c r="H185" i="2"/>
  <c r="H286" i="2"/>
  <c r="H678" i="2"/>
  <c r="H334" i="2"/>
  <c r="H577" i="2"/>
  <c r="H55" i="2"/>
  <c r="H701" i="2"/>
  <c r="H665" i="2"/>
  <c r="H574" i="2"/>
  <c r="H690" i="2"/>
  <c r="H705" i="2"/>
  <c r="H165" i="2"/>
  <c r="H482" i="2"/>
  <c r="H663" i="2"/>
  <c r="H576" i="2"/>
  <c r="H495" i="2"/>
  <c r="H735" i="2"/>
  <c r="H581" i="2"/>
  <c r="H153" i="2"/>
  <c r="H100" i="2"/>
  <c r="H76" i="2"/>
  <c r="H584" i="2"/>
  <c r="H459" i="2"/>
  <c r="H651" i="2"/>
  <c r="H507" i="2"/>
  <c r="H237" i="2"/>
  <c r="H194" i="2"/>
  <c r="H413" i="2"/>
  <c r="H660" i="2"/>
  <c r="H385" i="2"/>
  <c r="H538" i="2"/>
  <c r="H129" i="2"/>
  <c r="H348" i="2"/>
  <c r="H692" i="2"/>
  <c r="H376" i="2"/>
  <c r="H301" i="2"/>
  <c r="H380" i="2"/>
  <c r="H711" i="2"/>
  <c r="H726" i="2"/>
  <c r="H223" i="2"/>
  <c r="H551" i="2"/>
  <c r="H111" i="2"/>
  <c r="H484" i="2"/>
  <c r="H602" i="2"/>
  <c r="H239" i="2"/>
  <c r="H363" i="2"/>
  <c r="H398" i="2"/>
  <c r="H326" i="2"/>
  <c r="H345" i="2"/>
  <c r="H412" i="2"/>
  <c r="H691" i="2"/>
  <c r="H478" i="2"/>
  <c r="H462" i="2"/>
  <c r="H580" i="2"/>
  <c r="H623" i="2"/>
  <c r="H637" i="2"/>
  <c r="H121" i="2"/>
  <c r="H617" i="2"/>
  <c r="H630" i="2"/>
  <c r="H143" i="2"/>
  <c r="H556" i="2"/>
  <c r="H417" i="2"/>
  <c r="H377" i="2"/>
  <c r="H537" i="2"/>
  <c r="H601" i="2"/>
  <c r="H212" i="2"/>
  <c r="H316" i="2"/>
  <c r="H371" i="2"/>
  <c r="H327" i="2"/>
  <c r="H481" i="2"/>
  <c r="H280" i="2"/>
  <c r="H614" i="2"/>
  <c r="H281" i="2"/>
  <c r="H483" i="2"/>
  <c r="H707" i="2"/>
  <c r="H668" i="2"/>
  <c r="H562" i="2"/>
  <c r="H699" i="2"/>
  <c r="H266" i="2"/>
  <c r="H585" i="2"/>
  <c r="H590" i="2"/>
  <c r="H646" i="2"/>
  <c r="H256" i="2"/>
  <c r="H373" i="2"/>
  <c r="H410" i="2"/>
  <c r="H695" i="2"/>
  <c r="H671" i="2"/>
  <c r="H694" i="2"/>
  <c r="H504" i="2"/>
  <c r="H591" i="2"/>
  <c r="H655" i="2"/>
  <c r="H681" i="2"/>
  <c r="H713" i="2"/>
  <c r="H539" i="2"/>
  <c r="H733" i="2"/>
  <c r="H571" i="2"/>
  <c r="H661" i="2"/>
  <c r="H527" i="2"/>
  <c r="H615" i="2"/>
  <c r="H673" i="2"/>
  <c r="H677" i="2"/>
  <c r="H720" i="2"/>
  <c r="H636" i="2"/>
  <c r="H570" i="2"/>
  <c r="H524" i="2"/>
  <c r="H696" i="2"/>
  <c r="H704" i="2"/>
  <c r="H709" i="2"/>
  <c r="H629" i="2"/>
  <c r="H672" i="2"/>
  <c r="H703" i="2"/>
  <c r="H624" i="2"/>
  <c r="H722" i="2"/>
  <c r="H689" i="2"/>
  <c r="H685" i="2"/>
  <c r="H716" i="2"/>
  <c r="H693" i="2"/>
  <c r="H732" i="2"/>
  <c r="H639" i="2"/>
  <c r="H731" i="2"/>
  <c r="W120" i="3" l="1"/>
  <c r="Y8" i="3"/>
  <c r="W103" i="3"/>
  <c r="W91" i="3"/>
  <c r="Y99" i="3"/>
  <c r="W20" i="3"/>
  <c r="Y3" i="3"/>
  <c r="W43" i="3"/>
  <c r="W13" i="3"/>
  <c r="W54" i="3"/>
  <c r="Y91" i="3"/>
  <c r="W30" i="3"/>
  <c r="W98" i="3"/>
  <c r="Y18" i="3"/>
  <c r="W46" i="3"/>
  <c r="W78" i="3"/>
  <c r="Y101" i="3"/>
  <c r="Y103" i="3"/>
  <c r="W69" i="3"/>
  <c r="Y26" i="3"/>
  <c r="W15" i="3"/>
  <c r="W38" i="3"/>
  <c r="W115" i="3"/>
  <c r="W92" i="3"/>
  <c r="Y21" i="3"/>
  <c r="Y7" i="3"/>
  <c r="W50" i="3"/>
  <c r="Y115" i="3"/>
  <c r="W9" i="3"/>
  <c r="Y71" i="3"/>
  <c r="W14" i="3"/>
  <c r="Y104" i="3"/>
  <c r="W76" i="3"/>
  <c r="W48" i="3"/>
  <c r="W58" i="3"/>
  <c r="W111" i="3"/>
  <c r="Y33" i="3"/>
  <c r="W90" i="3"/>
  <c r="Y112" i="3"/>
  <c r="Y76" i="3"/>
  <c r="W29" i="3"/>
  <c r="Y30" i="3"/>
  <c r="W62" i="3"/>
  <c r="W7" i="3"/>
  <c r="Y29" i="3"/>
  <c r="Y60" i="3"/>
  <c r="W6" i="3"/>
  <c r="W108" i="3"/>
  <c r="W89" i="3"/>
  <c r="Y22" i="3"/>
  <c r="W95" i="3"/>
  <c r="Y92" i="3"/>
  <c r="Y72" i="3"/>
  <c r="W122" i="3"/>
  <c r="W114" i="3"/>
  <c r="Y61" i="3"/>
  <c r="W65" i="3"/>
  <c r="W99" i="3"/>
  <c r="Y9" i="3"/>
  <c r="W11" i="3"/>
  <c r="Y42" i="3"/>
  <c r="Y68" i="3"/>
  <c r="Y106" i="3"/>
  <c r="W23" i="3"/>
  <c r="Y23" i="3"/>
  <c r="W41" i="3"/>
  <c r="Y47" i="3"/>
  <c r="W27" i="3"/>
  <c r="W12" i="3"/>
  <c r="Y113" i="3"/>
  <c r="Y85" i="3"/>
  <c r="W97" i="3"/>
  <c r="W77" i="3"/>
  <c r="W107" i="3"/>
  <c r="Y25" i="3"/>
  <c r="Y114" i="3"/>
  <c r="W2" i="3"/>
  <c r="Y83" i="3"/>
  <c r="W113" i="3"/>
  <c r="W39" i="3"/>
  <c r="Y34" i="3"/>
  <c r="Y80" i="3"/>
  <c r="W85" i="3"/>
  <c r="W88" i="3"/>
  <c r="Y96" i="3"/>
  <c r="W81" i="3"/>
  <c r="W21" i="3"/>
  <c r="Y95" i="3"/>
  <c r="W53" i="3"/>
  <c r="W96" i="3"/>
  <c r="Y13" i="3"/>
  <c r="Y10" i="3"/>
  <c r="Y120" i="3"/>
  <c r="Y66" i="3"/>
  <c r="Y118" i="3"/>
  <c r="W121" i="3"/>
  <c r="W109" i="3"/>
  <c r="Y75" i="3"/>
  <c r="W68" i="3"/>
  <c r="Y109" i="3"/>
  <c r="W40" i="3"/>
  <c r="W93" i="3"/>
  <c r="Y108" i="3"/>
  <c r="Y41" i="3"/>
  <c r="W82" i="3"/>
  <c r="Y121" i="3"/>
  <c r="W70" i="3"/>
  <c r="W57" i="3"/>
  <c r="Y51" i="3"/>
  <c r="Y44" i="3"/>
  <c r="W83" i="3"/>
  <c r="Y20" i="3"/>
  <c r="Y49" i="3"/>
  <c r="Y117" i="3"/>
  <c r="Y122" i="3"/>
  <c r="Y74" i="3"/>
  <c r="W101" i="3"/>
  <c r="Y70" i="3"/>
  <c r="Y45" i="3"/>
  <c r="Y17" i="3"/>
  <c r="Y50" i="3"/>
  <c r="W26" i="3"/>
  <c r="W106" i="3"/>
  <c r="Y77" i="3"/>
  <c r="Y94" i="3"/>
  <c r="Y63" i="3"/>
  <c r="Y52" i="3"/>
  <c r="Y11" i="3"/>
  <c r="Y59" i="3"/>
  <c r="Y27" i="3"/>
  <c r="Y79" i="3"/>
  <c r="Y4" i="3"/>
  <c r="Y24" i="3"/>
  <c r="Y93" i="3"/>
  <c r="W104" i="3"/>
  <c r="Y58" i="3"/>
  <c r="W32" i="3"/>
  <c r="Y39" i="3"/>
  <c r="Y105" i="3"/>
  <c r="W10" i="3"/>
  <c r="Y88" i="3"/>
  <c r="Y84" i="3"/>
  <c r="W87" i="3"/>
  <c r="Y73" i="3"/>
  <c r="W67" i="3"/>
  <c r="W4" i="3"/>
  <c r="Y55" i="3"/>
  <c r="Y100" i="3"/>
  <c r="Y35" i="3"/>
  <c r="W72" i="3"/>
  <c r="Y2" i="3"/>
  <c r="Y62" i="3"/>
  <c r="W25" i="3"/>
  <c r="Y64" i="3"/>
  <c r="Y54" i="3"/>
  <c r="Y116" i="3"/>
  <c r="Y36" i="3"/>
  <c r="W35" i="3"/>
  <c r="Y46" i="3"/>
  <c r="W117" i="3"/>
  <c r="W33" i="3"/>
  <c r="W71" i="3"/>
  <c r="W84" i="3"/>
  <c r="W28" i="3"/>
  <c r="W31" i="3"/>
  <c r="W22" i="3"/>
  <c r="W102" i="3"/>
  <c r="W86" i="3"/>
  <c r="Y110" i="3"/>
  <c r="W100" i="3"/>
  <c r="Y97" i="3"/>
  <c r="Y111" i="3"/>
  <c r="W18" i="3"/>
  <c r="Y43" i="3"/>
  <c r="W8" i="3"/>
  <c r="Y12" i="3"/>
  <c r="Y38" i="3"/>
  <c r="Y31" i="3"/>
  <c r="Y81" i="3"/>
  <c r="Y19" i="3"/>
  <c r="W56" i="3"/>
  <c r="Y67" i="3"/>
  <c r="W110" i="3"/>
  <c r="W61" i="3"/>
  <c r="Y119" i="3"/>
  <c r="W66" i="3"/>
  <c r="W44" i="3"/>
  <c r="W63" i="3"/>
  <c r="Y56" i="3"/>
  <c r="Y87" i="3"/>
  <c r="W52" i="3"/>
  <c r="W49" i="3"/>
  <c r="Y89" i="3"/>
  <c r="W105" i="3"/>
  <c r="W24" i="3"/>
  <c r="W17" i="3"/>
  <c r="W75" i="3"/>
  <c r="Y6" i="3"/>
  <c r="Y32" i="3"/>
  <c r="Y90" i="3"/>
  <c r="W64" i="3"/>
  <c r="Y69" i="3"/>
  <c r="W3" i="3"/>
  <c r="W19" i="3"/>
  <c r="Y98" i="3"/>
  <c r="W37" i="3"/>
  <c r="W112" i="3"/>
  <c r="Y28" i="3"/>
  <c r="Y53" i="3"/>
  <c r="Y16" i="3"/>
  <c r="Y65" i="3"/>
  <c r="Y107" i="3"/>
  <c r="W47" i="3"/>
  <c r="W45" i="3"/>
  <c r="W60" i="3"/>
  <c r="W36" i="3"/>
  <c r="W116" i="3"/>
  <c r="W118" i="3"/>
  <c r="W79" i="3"/>
  <c r="Y78" i="3"/>
  <c r="W73" i="3"/>
  <c r="W55" i="3"/>
  <c r="Y82" i="3"/>
  <c r="W51" i="3"/>
  <c r="Y15" i="3"/>
  <c r="W80" i="3"/>
  <c r="W59" i="3"/>
  <c r="Y86" i="3"/>
  <c r="W42" i="3"/>
  <c r="Y57" i="3"/>
  <c r="W119" i="3"/>
  <c r="Y14" i="3"/>
  <c r="Y5" i="3"/>
  <c r="W16" i="3"/>
  <c r="Y102" i="3"/>
  <c r="Y37" i="3"/>
  <c r="Y40" i="3"/>
  <c r="W34" i="3"/>
  <c r="W94" i="3"/>
  <c r="W5" i="3"/>
  <c r="W74" i="3"/>
  <c r="Y48" i="3"/>
  <c r="AT639" i="2"/>
  <c r="AT704" i="2"/>
  <c r="AT733" i="2"/>
  <c r="AR701" i="2"/>
  <c r="AS701" i="2"/>
  <c r="AR599" i="2"/>
  <c r="AS599" i="2"/>
  <c r="AS605" i="2"/>
  <c r="AS627" i="2"/>
  <c r="AS284" i="2"/>
  <c r="AS685" i="2"/>
  <c r="AR116" i="2"/>
  <c r="AS116" i="2"/>
  <c r="AR157" i="2"/>
  <c r="AS157" i="2"/>
  <c r="AS85" i="2"/>
  <c r="AS467" i="2"/>
  <c r="AS489" i="2"/>
  <c r="AT256" i="2"/>
  <c r="AT657" i="2"/>
  <c r="AT219" i="2"/>
  <c r="AT161" i="2"/>
  <c r="AT559" i="2"/>
  <c r="AT155" i="2"/>
  <c r="AS699" i="2"/>
  <c r="AR146" i="2"/>
  <c r="AS146" i="2"/>
  <c r="AS670" i="2"/>
  <c r="AR50" i="2"/>
  <c r="AS50" i="2"/>
  <c r="AS175" i="2"/>
  <c r="AR49" i="2"/>
  <c r="AS49" i="2"/>
  <c r="AT539" i="2"/>
  <c r="AT712" i="2"/>
  <c r="AT329" i="2"/>
  <c r="AT427" i="2"/>
  <c r="AT520" i="2"/>
  <c r="AT132" i="2"/>
  <c r="AT351" i="2"/>
  <c r="AT253" i="2"/>
  <c r="AT47" i="2"/>
  <c r="AT269" i="2"/>
  <c r="AT647" i="2"/>
  <c r="AT242" i="2"/>
  <c r="AT12" i="2"/>
  <c r="AT516" i="2"/>
  <c r="AT438" i="2"/>
  <c r="AT443" i="2"/>
  <c r="AT388" i="2"/>
  <c r="AT86" i="2"/>
  <c r="AT119" i="2"/>
  <c r="AT51" i="2"/>
  <c r="AT565" i="2"/>
  <c r="AT407" i="2"/>
  <c r="AT209" i="2"/>
  <c r="AT555" i="2"/>
  <c r="AT650" i="2"/>
  <c r="AT60" i="2"/>
  <c r="AT500" i="2"/>
  <c r="AR153" i="2"/>
  <c r="AS153" i="2"/>
  <c r="AR321" i="2"/>
  <c r="AS321" i="2"/>
  <c r="AR217" i="2"/>
  <c r="AS217" i="2"/>
  <c r="AR480" i="2"/>
  <c r="AS480" i="2"/>
  <c r="AR461" i="2"/>
  <c r="AS461" i="2"/>
  <c r="AT502" i="2"/>
  <c r="AT139" i="2"/>
  <c r="AT583" i="2"/>
  <c r="AT156" i="2"/>
  <c r="AT328" i="2"/>
  <c r="AS580" i="2"/>
  <c r="AS656" i="2"/>
  <c r="AR290" i="2"/>
  <c r="AS290" i="2"/>
  <c r="AR179" i="2"/>
  <c r="AS179" i="2"/>
  <c r="AR347" i="2"/>
  <c r="AS347" i="2"/>
  <c r="AR501" i="2"/>
  <c r="AS501" i="2"/>
  <c r="AT646" i="2"/>
  <c r="AT717" i="2"/>
  <c r="AT7" i="2"/>
  <c r="AT163" i="2"/>
  <c r="AT533" i="2"/>
  <c r="AS722" i="2"/>
  <c r="AS504" i="2"/>
  <c r="AS558" i="2"/>
  <c r="AR94" i="2"/>
  <c r="AS94" i="2"/>
  <c r="AR120" i="2"/>
  <c r="AS120" i="2"/>
  <c r="AR343" i="2"/>
  <c r="AS343" i="2"/>
  <c r="AR589" i="2"/>
  <c r="AS589" i="2"/>
  <c r="AR118" i="2"/>
  <c r="AS118" i="2"/>
  <c r="AT630" i="2"/>
  <c r="AT263" i="2"/>
  <c r="AT11" i="2"/>
  <c r="AT477" i="2"/>
  <c r="AT479" i="2"/>
  <c r="AT248" i="2"/>
  <c r="AR689" i="2"/>
  <c r="AS689" i="2"/>
  <c r="AR543" i="2"/>
  <c r="AS543" i="2"/>
  <c r="AR530" i="2"/>
  <c r="AS530" i="2"/>
  <c r="AR289" i="2"/>
  <c r="AS289" i="2"/>
  <c r="AR442" i="2"/>
  <c r="AS442" i="2"/>
  <c r="AR455" i="2"/>
  <c r="AS455" i="2"/>
  <c r="AT312" i="2"/>
  <c r="AT408" i="2"/>
  <c r="AT67" i="2"/>
  <c r="AT494" i="2"/>
  <c r="AT631" i="2"/>
  <c r="AS677" i="2"/>
  <c r="AR562" i="2"/>
  <c r="AS562" i="2"/>
  <c r="AR601" i="2"/>
  <c r="AS601" i="2"/>
  <c r="AS462" i="2"/>
  <c r="AS551" i="2"/>
  <c r="AS660" i="2"/>
  <c r="AS735" i="2"/>
  <c r="AR577" i="2"/>
  <c r="AS577" i="2"/>
  <c r="AR435" i="2"/>
  <c r="AS435" i="2"/>
  <c r="AR189" i="2"/>
  <c r="AS189" i="2"/>
  <c r="AR245" i="2"/>
  <c r="AS245" i="2"/>
  <c r="AR58" i="2"/>
  <c r="AS58" i="2"/>
  <c r="AR39" i="2"/>
  <c r="AS39" i="2"/>
  <c r="AR37" i="2"/>
  <c r="AS37" i="2"/>
  <c r="AS624" i="2"/>
  <c r="AS673" i="2"/>
  <c r="AS694" i="2"/>
  <c r="AS668" i="2"/>
  <c r="AR537" i="2"/>
  <c r="AS537" i="2"/>
  <c r="AR478" i="2"/>
  <c r="AS478" i="2"/>
  <c r="AR223" i="2"/>
  <c r="AS223" i="2"/>
  <c r="AR413" i="2"/>
  <c r="AS413" i="2"/>
  <c r="AR495" i="2"/>
  <c r="AS495" i="2"/>
  <c r="AR334" i="2"/>
  <c r="AS334" i="2"/>
  <c r="AS622" i="2"/>
  <c r="AS724" i="2"/>
  <c r="AS316" i="2"/>
  <c r="AR62" i="2"/>
  <c r="AS62" i="2"/>
  <c r="AR356" i="2"/>
  <c r="AS356" i="2"/>
  <c r="AR196" i="2"/>
  <c r="AS196" i="2"/>
  <c r="AS372" i="2"/>
  <c r="AT389" i="2"/>
  <c r="AT730" i="2"/>
  <c r="AT354" i="2"/>
  <c r="AT324" i="2"/>
  <c r="AT366" i="2"/>
  <c r="AR55" i="2"/>
  <c r="AS55" i="2"/>
  <c r="AS687" i="2"/>
  <c r="AS554" i="2"/>
  <c r="AR224" i="2"/>
  <c r="AS224" i="2"/>
  <c r="AR287" i="2"/>
  <c r="AS287" i="2"/>
  <c r="AT692" i="2"/>
  <c r="AT82" i="2"/>
  <c r="AT493" i="2"/>
  <c r="AT547" i="2"/>
  <c r="AS703" i="2"/>
  <c r="AS707" i="2"/>
  <c r="AS726" i="2"/>
  <c r="AS678" i="2"/>
  <c r="AR220" i="2"/>
  <c r="AS220" i="2"/>
  <c r="AR211" i="2"/>
  <c r="AS211" i="2"/>
  <c r="AR623" i="2"/>
  <c r="AS623" i="2"/>
  <c r="AR288" i="2"/>
  <c r="AS288" i="2"/>
  <c r="AS95" i="2"/>
  <c r="AS182" i="2"/>
  <c r="AR416" i="2"/>
  <c r="AS416" i="2"/>
  <c r="AT376" i="2"/>
  <c r="AT509" i="2"/>
  <c r="AT114" i="2"/>
  <c r="AT270" i="2"/>
  <c r="AT564" i="2"/>
  <c r="AS634" i="2"/>
  <c r="AR90" i="2"/>
  <c r="AS90" i="2"/>
  <c r="AR279" i="2"/>
  <c r="AS279" i="2"/>
  <c r="AR525" i="2"/>
  <c r="AS525" i="2"/>
  <c r="AR247" i="2"/>
  <c r="AS247" i="2"/>
  <c r="AT584" i="2"/>
  <c r="AT92" i="2"/>
  <c r="AT548" i="2"/>
  <c r="AT109" i="2"/>
  <c r="AT267" i="2"/>
  <c r="AR671" i="2"/>
  <c r="AS671" i="2"/>
  <c r="AS691" i="2"/>
  <c r="AR576" i="2"/>
  <c r="AS576" i="2"/>
  <c r="AS487" i="2"/>
  <c r="AR52" i="2"/>
  <c r="AS52" i="2"/>
  <c r="AS708" i="2"/>
  <c r="AS734" i="2"/>
  <c r="AS697" i="2"/>
  <c r="AS672" i="2"/>
  <c r="AR695" i="2"/>
  <c r="AS695" i="2"/>
  <c r="AR417" i="2"/>
  <c r="AS417" i="2"/>
  <c r="AS711" i="2"/>
  <c r="AS663" i="2"/>
  <c r="AR403" i="2"/>
  <c r="AS403" i="2"/>
  <c r="AS721" i="2"/>
  <c r="AR612" i="2"/>
  <c r="AS612" i="2"/>
  <c r="AR473" i="2"/>
  <c r="AS473" i="2"/>
  <c r="AR241" i="2"/>
  <c r="AS241" i="2"/>
  <c r="AR33" i="2"/>
  <c r="AS33" i="2"/>
  <c r="AS436" i="2"/>
  <c r="AR503" i="2"/>
  <c r="AS503" i="2"/>
  <c r="AR176" i="2"/>
  <c r="AS176" i="2"/>
  <c r="AS474" i="2"/>
  <c r="AR588" i="2"/>
  <c r="AS588" i="2"/>
  <c r="AR610" i="2"/>
  <c r="AS610" i="2"/>
  <c r="AR419" i="2"/>
  <c r="AS419" i="2"/>
  <c r="AR145" i="2"/>
  <c r="AS145" i="2"/>
  <c r="AR74" i="2"/>
  <c r="AS74" i="2"/>
  <c r="AS688" i="2"/>
  <c r="AR215" i="2"/>
  <c r="AS215" i="2"/>
  <c r="AS616" i="2"/>
  <c r="AS251" i="2"/>
  <c r="AR582" i="2"/>
  <c r="AS582" i="2"/>
  <c r="AT280" i="2"/>
  <c r="AT432" i="2"/>
  <c r="AT27" i="2"/>
  <c r="AT609" i="2"/>
  <c r="AT635" i="2"/>
  <c r="AT596" i="2"/>
  <c r="AR581" i="2"/>
  <c r="AS581" i="2"/>
  <c r="AR475" i="2"/>
  <c r="AS475" i="2"/>
  <c r="AR573" i="2"/>
  <c r="AS573" i="2"/>
  <c r="AR381" i="2"/>
  <c r="AS381" i="2"/>
  <c r="AR201" i="2"/>
  <c r="AS201" i="2"/>
  <c r="AT617" i="2"/>
  <c r="AT315" i="2"/>
  <c r="AT352" i="2"/>
  <c r="AT444" i="2"/>
  <c r="AT523" i="2"/>
  <c r="AS615" i="2"/>
  <c r="AR377" i="2"/>
  <c r="AS377" i="2"/>
  <c r="AR194" i="2"/>
  <c r="AS194" i="2"/>
  <c r="AS666" i="2"/>
  <c r="AR682" i="2"/>
  <c r="AS682" i="2"/>
  <c r="AR57" i="2"/>
  <c r="AS57" i="2"/>
  <c r="AS679" i="2"/>
  <c r="AR390" i="2"/>
  <c r="AS390" i="2"/>
  <c r="AS514" i="2"/>
  <c r="AR527" i="2"/>
  <c r="AS527" i="2"/>
  <c r="AR483" i="2"/>
  <c r="AS483" i="2"/>
  <c r="AR412" i="2"/>
  <c r="AS412" i="2"/>
  <c r="AR237" i="2"/>
  <c r="AS237" i="2"/>
  <c r="AS286" i="2"/>
  <c r="AR629" i="2"/>
  <c r="AS629" i="2"/>
  <c r="AS661" i="2"/>
  <c r="AR410" i="2"/>
  <c r="AS410" i="2"/>
  <c r="AR281" i="2"/>
  <c r="AS281" i="2"/>
  <c r="AR556" i="2"/>
  <c r="AS556" i="2"/>
  <c r="AR345" i="2"/>
  <c r="AS345" i="2"/>
  <c r="AR380" i="2"/>
  <c r="AS380" i="2"/>
  <c r="AR507" i="2"/>
  <c r="AS507" i="2"/>
  <c r="AR482" i="2"/>
  <c r="AS482" i="2"/>
  <c r="AR185" i="2"/>
  <c r="AS185" i="2"/>
  <c r="AS532" i="2"/>
  <c r="AS655" i="2"/>
  <c r="AR106" i="2"/>
  <c r="AS106" i="2"/>
  <c r="AS181" i="2"/>
  <c r="AR134" i="2"/>
  <c r="AS134" i="2"/>
  <c r="AS434" i="2"/>
  <c r="AT398" i="2"/>
  <c r="AT355" i="2"/>
  <c r="AT358" i="2"/>
  <c r="AT572" i="2"/>
  <c r="AT213" i="2"/>
  <c r="AT511" i="2"/>
  <c r="AS591" i="2"/>
  <c r="AR357" i="2"/>
  <c r="AS357" i="2"/>
  <c r="AR20" i="2"/>
  <c r="AS20" i="2"/>
  <c r="AR63" i="2"/>
  <c r="AS63" i="2"/>
  <c r="AS311" i="2"/>
  <c r="AS496" i="2"/>
  <c r="AT696" i="2"/>
  <c r="AT652" i="2"/>
  <c r="AS571" i="2"/>
  <c r="AR301" i="2"/>
  <c r="AS301" i="2"/>
  <c r="AR320" i="2"/>
  <c r="AS320" i="2"/>
  <c r="AR510" i="2"/>
  <c r="AS510" i="2"/>
  <c r="AR457" i="2"/>
  <c r="AS457" i="2"/>
  <c r="AR137" i="2"/>
  <c r="AS137" i="2"/>
  <c r="AR108" i="2"/>
  <c r="AS108" i="2"/>
  <c r="AR38" i="2"/>
  <c r="AS38" i="2"/>
  <c r="AR648" i="2"/>
  <c r="AS648" i="2"/>
  <c r="AR160" i="2"/>
  <c r="AS160" i="2"/>
  <c r="AR557" i="2"/>
  <c r="AS557" i="2"/>
  <c r="AR538" i="2"/>
  <c r="AS538" i="2"/>
  <c r="AR64" i="2"/>
  <c r="AS64" i="2"/>
  <c r="AR319" i="2"/>
  <c r="AS319" i="2"/>
  <c r="AR59" i="2"/>
  <c r="AS59" i="2"/>
  <c r="AR450" i="2"/>
  <c r="AS450" i="2"/>
  <c r="AT705" i="2"/>
  <c r="AT243" i="2"/>
  <c r="AT392" i="2"/>
  <c r="AT437" i="2"/>
  <c r="AT382" i="2"/>
  <c r="AS720" i="2"/>
  <c r="AS468" i="2"/>
  <c r="AR14" i="2"/>
  <c r="AS14" i="2"/>
  <c r="AR265" i="2"/>
  <c r="AS265" i="2"/>
  <c r="AR553" i="2"/>
  <c r="AS553" i="2"/>
  <c r="AR386" i="2"/>
  <c r="AS386" i="2"/>
  <c r="AT732" i="2"/>
  <c r="AT690" i="2"/>
  <c r="AT454" i="2"/>
  <c r="AS614" i="2"/>
  <c r="AR165" i="2"/>
  <c r="AS165" i="2"/>
  <c r="AS719" i="2"/>
  <c r="AR512" i="2"/>
  <c r="AS512" i="2"/>
  <c r="AR644" i="2"/>
  <c r="AS644" i="2"/>
  <c r="AS607" i="2"/>
  <c r="AS704" i="2"/>
  <c r="AS630" i="2"/>
  <c r="AS705" i="2"/>
  <c r="AV705" i="2" s="1"/>
  <c r="AR389" i="2"/>
  <c r="AS389" i="2"/>
  <c r="AR355" i="2"/>
  <c r="AS355" i="2"/>
  <c r="AR336" i="2"/>
  <c r="AS336" i="2"/>
  <c r="AR102" i="2"/>
  <c r="AS102" i="2"/>
  <c r="AS718" i="2"/>
  <c r="AS730" i="2"/>
  <c r="AR219" i="2"/>
  <c r="AS219" i="2"/>
  <c r="AR27" i="2"/>
  <c r="AS27" i="2"/>
  <c r="AV27" i="2" s="1"/>
  <c r="AR11" i="2"/>
  <c r="AS11" i="2"/>
  <c r="AR358" i="2"/>
  <c r="AS358" i="2"/>
  <c r="AS114" i="2"/>
  <c r="AS664" i="2"/>
  <c r="AR392" i="2"/>
  <c r="AS392" i="2"/>
  <c r="AV392" i="2" s="1"/>
  <c r="AS583" i="2"/>
  <c r="AS674" i="2"/>
  <c r="AS728" i="2"/>
  <c r="AR354" i="2"/>
  <c r="AS354" i="2"/>
  <c r="AR161" i="2"/>
  <c r="AS161" i="2"/>
  <c r="AR609" i="2"/>
  <c r="AS609" i="2"/>
  <c r="AR477" i="2"/>
  <c r="AS477" i="2"/>
  <c r="AS572" i="2"/>
  <c r="AV572" i="2" s="1"/>
  <c r="AR266" i="2"/>
  <c r="AS266" i="2"/>
  <c r="AR339" i="2"/>
  <c r="AS339" i="2"/>
  <c r="AR200" i="2"/>
  <c r="AS200" i="2"/>
  <c r="AS706" i="2"/>
  <c r="AR466" i="2"/>
  <c r="AS466" i="2"/>
  <c r="AT341" i="2"/>
  <c r="AT718" i="2"/>
  <c r="AT674" i="2"/>
  <c r="AT593" i="2"/>
  <c r="AT97" i="2"/>
  <c r="AR385" i="2"/>
  <c r="AS385" i="2"/>
  <c r="AS669" i="2"/>
  <c r="AS586" i="2"/>
  <c r="AR531" i="2"/>
  <c r="AS531" i="2"/>
  <c r="AR430" i="2"/>
  <c r="AS430" i="2"/>
  <c r="AT363" i="2"/>
  <c r="AT400" i="2"/>
  <c r="AR373" i="2"/>
  <c r="AS373" i="2"/>
  <c r="AR651" i="2"/>
  <c r="AS651" i="2"/>
  <c r="AS702" i="2"/>
  <c r="AR17" i="2"/>
  <c r="AS17" i="2"/>
  <c r="AR273" i="2"/>
  <c r="AS273" i="2"/>
  <c r="AR195" i="2"/>
  <c r="AS195" i="2"/>
  <c r="AS658" i="2"/>
  <c r="AS733" i="2"/>
  <c r="AV733" i="2" s="1"/>
  <c r="AR398" i="2"/>
  <c r="AS398" i="2"/>
  <c r="AV398" i="2" s="1"/>
  <c r="AS502" i="2"/>
  <c r="AS657" i="2"/>
  <c r="AR263" i="2"/>
  <c r="AS263" i="2"/>
  <c r="AR243" i="2"/>
  <c r="AS243" i="2"/>
  <c r="AS732" i="2"/>
  <c r="AR539" i="2"/>
  <c r="AS539" i="2"/>
  <c r="AR646" i="2"/>
  <c r="AS646" i="2"/>
  <c r="AR481" i="2"/>
  <c r="AS481" i="2"/>
  <c r="AS617" i="2"/>
  <c r="AR363" i="2"/>
  <c r="AS363" i="2"/>
  <c r="AR692" i="2"/>
  <c r="AS692" i="2"/>
  <c r="AR584" i="2"/>
  <c r="AS584" i="2"/>
  <c r="AS690" i="2"/>
  <c r="AR312" i="2"/>
  <c r="AS312" i="2"/>
  <c r="AR140" i="2"/>
  <c r="AS140" i="2"/>
  <c r="AS712" i="2"/>
  <c r="AV712" i="2" s="1"/>
  <c r="AR717" i="2"/>
  <c r="AS717" i="2"/>
  <c r="AV717" i="2" s="1"/>
  <c r="AR315" i="2"/>
  <c r="AS315" i="2"/>
  <c r="AR652" i="2"/>
  <c r="AS652" i="2"/>
  <c r="AR82" i="2"/>
  <c r="AS82" i="2"/>
  <c r="AR92" i="2"/>
  <c r="AS92" i="2"/>
  <c r="AR569" i="2"/>
  <c r="AS569" i="2"/>
  <c r="AS400" i="2"/>
  <c r="AS636" i="2"/>
  <c r="AR191" i="2"/>
  <c r="AS191" i="2"/>
  <c r="AR142" i="2"/>
  <c r="AS142" i="2"/>
  <c r="AS727" i="2"/>
  <c r="AS346" i="2"/>
  <c r="AT349" i="2"/>
  <c r="AT102" i="2"/>
  <c r="AT728" i="2"/>
  <c r="AT218" i="2"/>
  <c r="AT260" i="2"/>
  <c r="AR212" i="2"/>
  <c r="AS212" i="2"/>
  <c r="AR125" i="2"/>
  <c r="AS125" i="2"/>
  <c r="AR216" i="2"/>
  <c r="AS216" i="2"/>
  <c r="AR331" i="2"/>
  <c r="AS331" i="2"/>
  <c r="AR302" i="2"/>
  <c r="AS302" i="2"/>
  <c r="AT140" i="2"/>
  <c r="AS731" i="2"/>
  <c r="AR143" i="2"/>
  <c r="AS143" i="2"/>
  <c r="AR404" i="2"/>
  <c r="AS404" i="2"/>
  <c r="AR421" i="2"/>
  <c r="AS421" i="2"/>
  <c r="AR422" i="2"/>
  <c r="AS422" i="2"/>
  <c r="AR254" i="2"/>
  <c r="AS254" i="2"/>
  <c r="AR105" i="2"/>
  <c r="AS105" i="2"/>
  <c r="AR256" i="2"/>
  <c r="AS256" i="2"/>
  <c r="AS376" i="2"/>
  <c r="AR349" i="2"/>
  <c r="AS349" i="2"/>
  <c r="AR432" i="2"/>
  <c r="AS432" i="2"/>
  <c r="AR509" i="2"/>
  <c r="AS509" i="2"/>
  <c r="AV509" i="2" s="1"/>
  <c r="AR139" i="2"/>
  <c r="AS139" i="2"/>
  <c r="AV139" i="2" s="1"/>
  <c r="AR696" i="2"/>
  <c r="AS696" i="2"/>
  <c r="AS693" i="2"/>
  <c r="AR524" i="2"/>
  <c r="AS524" i="2"/>
  <c r="AS713" i="2"/>
  <c r="AR590" i="2"/>
  <c r="AS590" i="2"/>
  <c r="AR327" i="2"/>
  <c r="AS327" i="2"/>
  <c r="AR121" i="2"/>
  <c r="AS121" i="2"/>
  <c r="AR239" i="2"/>
  <c r="AS239" i="2"/>
  <c r="AR348" i="2"/>
  <c r="AS348" i="2"/>
  <c r="AR76" i="2"/>
  <c r="AS76" i="2"/>
  <c r="AR574" i="2"/>
  <c r="AS574" i="2"/>
  <c r="AR429" i="2"/>
  <c r="AS429" i="2"/>
  <c r="AR91" i="2"/>
  <c r="AS91" i="2"/>
  <c r="AR342" i="2"/>
  <c r="AS342" i="2"/>
  <c r="AR115" i="2"/>
  <c r="AS115" i="2"/>
  <c r="AR250" i="2"/>
  <c r="AS250" i="2"/>
  <c r="AR484" i="2"/>
  <c r="AS484" i="2"/>
  <c r="AS710" i="2"/>
  <c r="AR680" i="2"/>
  <c r="AS680" i="2"/>
  <c r="AR529" i="2"/>
  <c r="AS529" i="2"/>
  <c r="AR3" i="2"/>
  <c r="AS3" i="2"/>
  <c r="AT459" i="2"/>
  <c r="AT336" i="2"/>
  <c r="AT664" i="2"/>
  <c r="AT13" i="2"/>
  <c r="AT29" i="2"/>
  <c r="AR111" i="2"/>
  <c r="AS111" i="2"/>
  <c r="AR402" i="2"/>
  <c r="AS402" i="2"/>
  <c r="AR131" i="2"/>
  <c r="AS131" i="2"/>
  <c r="AR490" i="2"/>
  <c r="AS490" i="2"/>
  <c r="AS124" i="2"/>
  <c r="AR369" i="2"/>
  <c r="AS369" i="2"/>
  <c r="AT481" i="2"/>
  <c r="AT569" i="2"/>
  <c r="AS709" i="2"/>
  <c r="AR326" i="2"/>
  <c r="AS326" i="2"/>
  <c r="AR469" i="2"/>
  <c r="AS469" i="2"/>
  <c r="AS654" i="2"/>
  <c r="AR364" i="2"/>
  <c r="AS364" i="2"/>
  <c r="AS521" i="2"/>
  <c r="AR188" i="2"/>
  <c r="AS188" i="2"/>
  <c r="AR639" i="2"/>
  <c r="AS639" i="2"/>
  <c r="AR280" i="2"/>
  <c r="AS280" i="2"/>
  <c r="AR459" i="2"/>
  <c r="AS459" i="2"/>
  <c r="AV459" i="2" s="1"/>
  <c r="AR341" i="2"/>
  <c r="AS341" i="2"/>
  <c r="AS716" i="2"/>
  <c r="AR570" i="2"/>
  <c r="AS570" i="2"/>
  <c r="AS681" i="2"/>
  <c r="AR585" i="2"/>
  <c r="AS585" i="2"/>
  <c r="AR371" i="2"/>
  <c r="AS371" i="2"/>
  <c r="AR637" i="2"/>
  <c r="AS637" i="2"/>
  <c r="AS602" i="2"/>
  <c r="AS129" i="2"/>
  <c r="AR100" i="2"/>
  <c r="AS100" i="2"/>
  <c r="AS665" i="2"/>
  <c r="AR561" i="2"/>
  <c r="AS561" i="2"/>
  <c r="AR98" i="2"/>
  <c r="AS98" i="2"/>
  <c r="AR104" i="2"/>
  <c r="AS104" i="2"/>
  <c r="AR409" i="2"/>
  <c r="AS409" i="2"/>
  <c r="AS517" i="2"/>
  <c r="AR206" i="2"/>
  <c r="AS206" i="2"/>
  <c r="AR498" i="2"/>
  <c r="AS498" i="2"/>
  <c r="AR167" i="2"/>
  <c r="AS167" i="2"/>
  <c r="AR101" i="2"/>
  <c r="AS101" i="2"/>
  <c r="AR536" i="2"/>
  <c r="AS536" i="2"/>
  <c r="AR113" i="2"/>
  <c r="AS113" i="2"/>
  <c r="AR446" i="2"/>
  <c r="AS446" i="2"/>
  <c r="AR127" i="2"/>
  <c r="AS127" i="2"/>
  <c r="AR592" i="2"/>
  <c r="AS592" i="2"/>
  <c r="AR384" i="2"/>
  <c r="AS384" i="2"/>
  <c r="AR453" i="2"/>
  <c r="AS453" i="2"/>
  <c r="AR306" i="2"/>
  <c r="AS306" i="2"/>
  <c r="AR23" i="2"/>
  <c r="AS23" i="2"/>
  <c r="AR411" i="2"/>
  <c r="AS411" i="2"/>
  <c r="AR222" i="2"/>
  <c r="AS222" i="2"/>
  <c r="AR471" i="2"/>
  <c r="AS471" i="2"/>
  <c r="AS296" i="2"/>
  <c r="AR231" i="2"/>
  <c r="AS231" i="2"/>
  <c r="AR424" i="2"/>
  <c r="AS424" i="2"/>
  <c r="AR418" i="2"/>
  <c r="AS418" i="2"/>
  <c r="AR338" i="2"/>
  <c r="AS338" i="2"/>
  <c r="AR406" i="2"/>
  <c r="AS406" i="2"/>
  <c r="AR183" i="2"/>
  <c r="AS183" i="2"/>
  <c r="AR48" i="2"/>
  <c r="AS48" i="2"/>
  <c r="AR566" i="2"/>
  <c r="AS566" i="2"/>
  <c r="AR628" i="2"/>
  <c r="AS628" i="2"/>
  <c r="AR340" i="2"/>
  <c r="AS340" i="2"/>
  <c r="AR187" i="2"/>
  <c r="AS187" i="2"/>
  <c r="AR166" i="2"/>
  <c r="AS166" i="2"/>
  <c r="AR486" i="2"/>
  <c r="AS486" i="2"/>
  <c r="AR545" i="2"/>
  <c r="AS545" i="2"/>
  <c r="AR330" i="2"/>
  <c r="AS330" i="2"/>
  <c r="AR170" i="2"/>
  <c r="AS170" i="2"/>
  <c r="AR258" i="2"/>
  <c r="AS258" i="2"/>
  <c r="AR84" i="2"/>
  <c r="AS84" i="2"/>
  <c r="AR135" i="2"/>
  <c r="AS135" i="2"/>
  <c r="AR451" i="2"/>
  <c r="AS451" i="2"/>
  <c r="AR46" i="2"/>
  <c r="AS46" i="2"/>
  <c r="AR229" i="2"/>
  <c r="AS229" i="2"/>
  <c r="AR318" i="2"/>
  <c r="AS318" i="2"/>
  <c r="AR5" i="2"/>
  <c r="AS5" i="2"/>
  <c r="AR45" i="2"/>
  <c r="AS45" i="2"/>
  <c r="AS313" i="2"/>
  <c r="AS472" i="2"/>
  <c r="AS66" i="2"/>
  <c r="AR598" i="2"/>
  <c r="AS598" i="2"/>
  <c r="AR299" i="2"/>
  <c r="AS299" i="2"/>
  <c r="AR686" i="2"/>
  <c r="AS686" i="2"/>
  <c r="AR246" i="2"/>
  <c r="AS246" i="2"/>
  <c r="AT693" i="2"/>
  <c r="AT524" i="2"/>
  <c r="AT713" i="2"/>
  <c r="AT590" i="2"/>
  <c r="AT327" i="2"/>
  <c r="AT121" i="2"/>
  <c r="AT239" i="2"/>
  <c r="AT348" i="2"/>
  <c r="AT76" i="2"/>
  <c r="AT574" i="2"/>
  <c r="AT429" i="2"/>
  <c r="AT91" i="2"/>
  <c r="AT342" i="2"/>
  <c r="AT115" i="2"/>
  <c r="AT250" i="2"/>
  <c r="AT41" i="2"/>
  <c r="AT618" i="2"/>
  <c r="AT458" i="2"/>
  <c r="AT441" i="2"/>
  <c r="AT397" i="2"/>
  <c r="AT676" i="2"/>
  <c r="AT675" i="2"/>
  <c r="AT75" i="2"/>
  <c r="AT291" i="2"/>
  <c r="AT715" i="2"/>
  <c r="AT653" i="2"/>
  <c r="AT162" i="2"/>
  <c r="AT292" i="2"/>
  <c r="AT332" i="2"/>
  <c r="AT130" i="2"/>
  <c r="AT414" i="2"/>
  <c r="AT546" i="2"/>
  <c r="AT353" i="2"/>
  <c r="AT587" i="2"/>
  <c r="AT362" i="2"/>
  <c r="AT44" i="2"/>
  <c r="AT272" i="2"/>
  <c r="AT310" i="2"/>
  <c r="AT69" i="2"/>
  <c r="AT464" i="2"/>
  <c r="AT295" i="2"/>
  <c r="AT640" i="2"/>
  <c r="AT684" i="2"/>
  <c r="AT54" i="2"/>
  <c r="AT99" i="2"/>
  <c r="AT540" i="2"/>
  <c r="AT31" i="2"/>
  <c r="AT620" i="2"/>
  <c r="AT77" i="2"/>
  <c r="AT234" i="2"/>
  <c r="AT528" i="2"/>
  <c r="AT368" i="2"/>
  <c r="AT268" i="2"/>
  <c r="AT359" i="2"/>
  <c r="AT285" i="2"/>
  <c r="AT282" i="2"/>
  <c r="AT68" i="2"/>
  <c r="AT6" i="2"/>
  <c r="AT611" i="2"/>
  <c r="AT202" i="2"/>
  <c r="AT335" i="2"/>
  <c r="AR34" i="2"/>
  <c r="AS34" i="2"/>
  <c r="AS428" i="2"/>
  <c r="AR117" i="2"/>
  <c r="AS117" i="2"/>
  <c r="AR257" i="2"/>
  <c r="AS257" i="2"/>
  <c r="AS323" i="2"/>
  <c r="AS460" i="2"/>
  <c r="AR506" i="2"/>
  <c r="AS506" i="2"/>
  <c r="AR597" i="2"/>
  <c r="AS597" i="2"/>
  <c r="AR325" i="2"/>
  <c r="AS325" i="2"/>
  <c r="AR303" i="2"/>
  <c r="AS303" i="2"/>
  <c r="AR567" i="2"/>
  <c r="AS567" i="2"/>
  <c r="AR595" i="2"/>
  <c r="AS595" i="2"/>
  <c r="AS456" i="2"/>
  <c r="AS608" i="2"/>
  <c r="AS725" i="2"/>
  <c r="AR9" i="2"/>
  <c r="AS9" i="2"/>
  <c r="AR374" i="2"/>
  <c r="AS374" i="2"/>
  <c r="AR283" i="2"/>
  <c r="AS283" i="2"/>
  <c r="AR575" i="2"/>
  <c r="AS575" i="2"/>
  <c r="AR541" i="2"/>
  <c r="AS541" i="2"/>
  <c r="AR232" i="2"/>
  <c r="AS232" i="2"/>
  <c r="AR8" i="2"/>
  <c r="AS8" i="2"/>
  <c r="AR61" i="2"/>
  <c r="AS61" i="2"/>
  <c r="AR405" i="2"/>
  <c r="AS405" i="2"/>
  <c r="AR174" i="2"/>
  <c r="AS174" i="2"/>
  <c r="AR21" i="2"/>
  <c r="AS21" i="2"/>
  <c r="AS112" i="2"/>
  <c r="AR387" i="2"/>
  <c r="AS387" i="2"/>
  <c r="AS154" i="2"/>
  <c r="AS714" i="2"/>
  <c r="AR233" i="2"/>
  <c r="AS233" i="2"/>
  <c r="AR271" i="2"/>
  <c r="AS271" i="2"/>
  <c r="AR415" i="2"/>
  <c r="AS415" i="2"/>
  <c r="AR227" i="2"/>
  <c r="AS227" i="2"/>
  <c r="AR604" i="2"/>
  <c r="AS604" i="2"/>
  <c r="AR10" i="2"/>
  <c r="AS10" i="2"/>
  <c r="AR309" i="2"/>
  <c r="AS309" i="2"/>
  <c r="AS700" i="2"/>
  <c r="AR203" i="2"/>
  <c r="AS203" i="2"/>
  <c r="AR168" i="2"/>
  <c r="AS168" i="2"/>
  <c r="AR632" i="2"/>
  <c r="AS632" i="2"/>
  <c r="AR240" i="2"/>
  <c r="AS240" i="2"/>
  <c r="AR83" i="2"/>
  <c r="AS83" i="2"/>
  <c r="AR173" i="2"/>
  <c r="AS173" i="2"/>
  <c r="AR625" i="2"/>
  <c r="AS625" i="2"/>
  <c r="AR26" i="2"/>
  <c r="AS26" i="2"/>
  <c r="AS642" i="2"/>
  <c r="AR197" i="2"/>
  <c r="AS197" i="2"/>
  <c r="AR579" i="2"/>
  <c r="AS579" i="2"/>
  <c r="AT716" i="2"/>
  <c r="AT570" i="2"/>
  <c r="AT681" i="2"/>
  <c r="AT585" i="2"/>
  <c r="AT371" i="2"/>
  <c r="AT637" i="2"/>
  <c r="AT602" i="2"/>
  <c r="AT129" i="2"/>
  <c r="AT100" i="2"/>
  <c r="AT665" i="2"/>
  <c r="AT561" i="2"/>
  <c r="AT98" i="2"/>
  <c r="AT104" i="2"/>
  <c r="AT409" i="2"/>
  <c r="AT517" i="2"/>
  <c r="AT206" i="2"/>
  <c r="AT498" i="2"/>
  <c r="AT167" i="2"/>
  <c r="AT101" i="2"/>
  <c r="AT536" i="2"/>
  <c r="AT491" i="2"/>
  <c r="AT370" i="2"/>
  <c r="AT80" i="2"/>
  <c r="AT420" i="2"/>
  <c r="AT298" i="2"/>
  <c r="AT395" i="2"/>
  <c r="AT53" i="2"/>
  <c r="AT133" i="2"/>
  <c r="AT87" i="2"/>
  <c r="AT151" i="2"/>
  <c r="AT184" i="2"/>
  <c r="AT304" i="2"/>
  <c r="AT147" i="2"/>
  <c r="AT447" i="2"/>
  <c r="AT276" i="2"/>
  <c r="AT333" i="2"/>
  <c r="AT626" i="2"/>
  <c r="AT71" i="2"/>
  <c r="AT4" i="2"/>
  <c r="AT568" i="2"/>
  <c r="AT449" i="2"/>
  <c r="AT594" i="2"/>
  <c r="AT360" i="2"/>
  <c r="AT448" i="2"/>
  <c r="AT305" i="2"/>
  <c r="AT361" i="2"/>
  <c r="AT560" i="2"/>
  <c r="AT169" i="2"/>
  <c r="AT122" i="2"/>
  <c r="AT35" i="2"/>
  <c r="AT317" i="2"/>
  <c r="AT149" i="2"/>
  <c r="AT394" i="2"/>
  <c r="AT230" i="2"/>
  <c r="AT463" i="2"/>
  <c r="AT307" i="2"/>
  <c r="AT519" i="2"/>
  <c r="AT123" i="2"/>
  <c r="AT110" i="2"/>
  <c r="AT375" i="2"/>
  <c r="AT393" i="2"/>
  <c r="AR497" i="2"/>
  <c r="AS497" i="2"/>
  <c r="AS275" i="2"/>
  <c r="AR235" i="2"/>
  <c r="AS235" i="2"/>
  <c r="AR603" i="2"/>
  <c r="AS603" i="2"/>
  <c r="AS659" i="2"/>
  <c r="AR431" i="2"/>
  <c r="AS431" i="2"/>
  <c r="AS683" i="2"/>
  <c r="AR32" i="2"/>
  <c r="AS32" i="2"/>
  <c r="AR300" i="2"/>
  <c r="AS300" i="2"/>
  <c r="AR470" i="2"/>
  <c r="AS470" i="2"/>
  <c r="AR88" i="2"/>
  <c r="AS88" i="2"/>
  <c r="AR180" i="2"/>
  <c r="AS180" i="2"/>
  <c r="AR172" i="2"/>
  <c r="AS172" i="2"/>
  <c r="AR43" i="2"/>
  <c r="AS43" i="2"/>
  <c r="AR255" i="2"/>
  <c r="AS255" i="2"/>
  <c r="AR78" i="2"/>
  <c r="AS78" i="2"/>
  <c r="AR65" i="2"/>
  <c r="AS65" i="2"/>
  <c r="AR205" i="2"/>
  <c r="AS205" i="2"/>
  <c r="AR259" i="2"/>
  <c r="AS259" i="2"/>
  <c r="AR264" i="2"/>
  <c r="AS264" i="2"/>
  <c r="AR228" i="2"/>
  <c r="AS228" i="2"/>
  <c r="AR73" i="2"/>
  <c r="AS73" i="2"/>
  <c r="AR399" i="2"/>
  <c r="AS399" i="2"/>
  <c r="AR485" i="2"/>
  <c r="AS485" i="2"/>
  <c r="AS515" i="2"/>
  <c r="AR171" i="2"/>
  <c r="AS171" i="2"/>
  <c r="AR208" i="2"/>
  <c r="AS208" i="2"/>
  <c r="AS606" i="2"/>
  <c r="AR22" i="2"/>
  <c r="AS22" i="2"/>
  <c r="AR42" i="2"/>
  <c r="AS42" i="2"/>
  <c r="AR244" i="2"/>
  <c r="AS244" i="2"/>
  <c r="AR433" i="2"/>
  <c r="AS433" i="2"/>
  <c r="AR391" i="2"/>
  <c r="AS391" i="2"/>
  <c r="AR226" i="2"/>
  <c r="AS226" i="2"/>
  <c r="AR72" i="2"/>
  <c r="AS72" i="2"/>
  <c r="AS505" i="2"/>
  <c r="AR367" i="2"/>
  <c r="AS367" i="2"/>
  <c r="AR401" i="2"/>
  <c r="AS401" i="2"/>
  <c r="AT685" i="2"/>
  <c r="AT636" i="2"/>
  <c r="AT655" i="2"/>
  <c r="AT266" i="2"/>
  <c r="AT316" i="2"/>
  <c r="AT623" i="2"/>
  <c r="AT484" i="2"/>
  <c r="AT538" i="2"/>
  <c r="AT153" i="2"/>
  <c r="AT701" i="2"/>
  <c r="AT116" i="2"/>
  <c r="AT688" i="2"/>
  <c r="AT191" i="2"/>
  <c r="AT94" i="2"/>
  <c r="AT106" i="2"/>
  <c r="AT339" i="2"/>
  <c r="AT62" i="2"/>
  <c r="AT288" i="2"/>
  <c r="AT710" i="2"/>
  <c r="AT64" i="2"/>
  <c r="AT321" i="2"/>
  <c r="AT599" i="2"/>
  <c r="AT157" i="2"/>
  <c r="AT215" i="2"/>
  <c r="AT142" i="2"/>
  <c r="AT120" i="2"/>
  <c r="AT181" i="2"/>
  <c r="AT200" i="2"/>
  <c r="AT356" i="2"/>
  <c r="AT95" i="2"/>
  <c r="AT680" i="2"/>
  <c r="AT319" i="2"/>
  <c r="AT217" i="2"/>
  <c r="AT605" i="2"/>
  <c r="AT85" i="2"/>
  <c r="AT616" i="2"/>
  <c r="AT343" i="2"/>
  <c r="AT727" i="2"/>
  <c r="AT134" i="2"/>
  <c r="AT196" i="2"/>
  <c r="AT706" i="2"/>
  <c r="AT182" i="2"/>
  <c r="AT529" i="2"/>
  <c r="AT59" i="2"/>
  <c r="AT480" i="2"/>
  <c r="AT627" i="2"/>
  <c r="AT589" i="2"/>
  <c r="AT467" i="2"/>
  <c r="AT251" i="2"/>
  <c r="AT346" i="2"/>
  <c r="AT434" i="2"/>
  <c r="AT466" i="2"/>
  <c r="AT372" i="2"/>
  <c r="AT416" i="2"/>
  <c r="AT3" i="2"/>
  <c r="AT450" i="2"/>
  <c r="AT461" i="2"/>
  <c r="AT284" i="2"/>
  <c r="AT118" i="2"/>
  <c r="AT489" i="2"/>
  <c r="AT582" i="2"/>
  <c r="AR314" i="2"/>
  <c r="AS314" i="2"/>
  <c r="AS649" i="2"/>
  <c r="AR150" i="2"/>
  <c r="AS150" i="2"/>
  <c r="AR439" i="2"/>
  <c r="AS439" i="2"/>
  <c r="AR144" i="2"/>
  <c r="AS144" i="2"/>
  <c r="AR107" i="2"/>
  <c r="AS107" i="2"/>
  <c r="AR158" i="2"/>
  <c r="AS158" i="2"/>
  <c r="AS28" i="2"/>
  <c r="AR199" i="2"/>
  <c r="AS199" i="2"/>
  <c r="AR103" i="2"/>
  <c r="AS103" i="2"/>
  <c r="AS638" i="2"/>
  <c r="AR492" i="2"/>
  <c r="AS492" i="2"/>
  <c r="AR344" i="2"/>
  <c r="AS344" i="2"/>
  <c r="AR178" i="2"/>
  <c r="AS178" i="2"/>
  <c r="AS297" i="2"/>
  <c r="AS534" i="2"/>
  <c r="AR249" i="2"/>
  <c r="AS249" i="2"/>
  <c r="AR508" i="2"/>
  <c r="AS508" i="2"/>
  <c r="AR552" i="2"/>
  <c r="AS552" i="2"/>
  <c r="AR423" i="2"/>
  <c r="AS423" i="2"/>
  <c r="AS667" i="2"/>
  <c r="AR526" i="2"/>
  <c r="AS526" i="2"/>
  <c r="AS513" i="2"/>
  <c r="AS293" i="2"/>
  <c r="AR308" i="2"/>
  <c r="AS308" i="2"/>
  <c r="AR186" i="2"/>
  <c r="AS186" i="2"/>
  <c r="AS277" i="2"/>
  <c r="AR138" i="2"/>
  <c r="AS138" i="2"/>
  <c r="AS643" i="2"/>
  <c r="AR190" i="2"/>
  <c r="AS190" i="2"/>
  <c r="AR550" i="2"/>
  <c r="AS550" i="2"/>
  <c r="AR148" i="2"/>
  <c r="AS148" i="2"/>
  <c r="AR89" i="2"/>
  <c r="AS89" i="2"/>
  <c r="AR16" i="2"/>
  <c r="AS16" i="2"/>
  <c r="AR159" i="2"/>
  <c r="AS159" i="2"/>
  <c r="AR136" i="2"/>
  <c r="AS136" i="2"/>
  <c r="AT689" i="2"/>
  <c r="AT720" i="2"/>
  <c r="AT591" i="2"/>
  <c r="AT699" i="2"/>
  <c r="AT212" i="2"/>
  <c r="AT580" i="2"/>
  <c r="AT111" i="2"/>
  <c r="AT385" i="2"/>
  <c r="AT581" i="2"/>
  <c r="AT55" i="2"/>
  <c r="AT634" i="2"/>
  <c r="AT543" i="2"/>
  <c r="AT468" i="2"/>
  <c r="AT357" i="2"/>
  <c r="AT146" i="2"/>
  <c r="AT125" i="2"/>
  <c r="AT656" i="2"/>
  <c r="AT402" i="2"/>
  <c r="AT669" i="2"/>
  <c r="AT475" i="2"/>
  <c r="AT687" i="2"/>
  <c r="AT90" i="2"/>
  <c r="AT530" i="2"/>
  <c r="AT14" i="2"/>
  <c r="AT20" i="2"/>
  <c r="AT670" i="2"/>
  <c r="AT216" i="2"/>
  <c r="AT290" i="2"/>
  <c r="AT131" i="2"/>
  <c r="AT573" i="2"/>
  <c r="AT586" i="2"/>
  <c r="AT554" i="2"/>
  <c r="AT279" i="2"/>
  <c r="AT289" i="2"/>
  <c r="AT265" i="2"/>
  <c r="AT63" i="2"/>
  <c r="AT50" i="2"/>
  <c r="AT179" i="2"/>
  <c r="AT490" i="2"/>
  <c r="AT331" i="2"/>
  <c r="AT381" i="2"/>
  <c r="AT531" i="2"/>
  <c r="AT224" i="2"/>
  <c r="AT525" i="2"/>
  <c r="AT442" i="2"/>
  <c r="AT553" i="2"/>
  <c r="AT311" i="2"/>
  <c r="AT175" i="2"/>
  <c r="AT347" i="2"/>
  <c r="AT124" i="2"/>
  <c r="AT302" i="2"/>
  <c r="AT201" i="2"/>
  <c r="AT430" i="2"/>
  <c r="AT287" i="2"/>
  <c r="AT247" i="2"/>
  <c r="AT455" i="2"/>
  <c r="AT386" i="2"/>
  <c r="AT496" i="2"/>
  <c r="AT49" i="2"/>
  <c r="AT501" i="2"/>
  <c r="AT369" i="2"/>
  <c r="AR36" i="2"/>
  <c r="AS36" i="2"/>
  <c r="AR613" i="2"/>
  <c r="AS613" i="2"/>
  <c r="AS633" i="2"/>
  <c r="AR337" i="2"/>
  <c r="AS337" i="2"/>
  <c r="AS544" i="2"/>
  <c r="AR322" i="2"/>
  <c r="AS322" i="2"/>
  <c r="AS645" i="2"/>
  <c r="AR164" i="2"/>
  <c r="AS164" i="2"/>
  <c r="AR56" i="2"/>
  <c r="AS56" i="2"/>
  <c r="AR535" i="2"/>
  <c r="AS535" i="2"/>
  <c r="AR600" i="2"/>
  <c r="AS600" i="2"/>
  <c r="AS729" i="2"/>
  <c r="AR549" i="2"/>
  <c r="AS549" i="2"/>
  <c r="AR445" i="2"/>
  <c r="AS445" i="2"/>
  <c r="AS522" i="2"/>
  <c r="AS379" i="2"/>
  <c r="AR19" i="2"/>
  <c r="AS19" i="2"/>
  <c r="AR210" i="2"/>
  <c r="AS210" i="2"/>
  <c r="AR30" i="2"/>
  <c r="AS30" i="2"/>
  <c r="AR236" i="2"/>
  <c r="AS236" i="2"/>
  <c r="AR18" i="2"/>
  <c r="AS18" i="2"/>
  <c r="AR225" i="2"/>
  <c r="AS225" i="2"/>
  <c r="AR641" i="2"/>
  <c r="AS641" i="2"/>
  <c r="AR198" i="2"/>
  <c r="AS198" i="2"/>
  <c r="AR294" i="2"/>
  <c r="AS294" i="2"/>
  <c r="AR152" i="2"/>
  <c r="AS152" i="2"/>
  <c r="AR476" i="2"/>
  <c r="AS476" i="2"/>
  <c r="AR452" i="2"/>
  <c r="AS452" i="2"/>
  <c r="AR383" i="2"/>
  <c r="AS383" i="2"/>
  <c r="AS488" i="2"/>
  <c r="AS723" i="2"/>
  <c r="AR93" i="2"/>
  <c r="AS93" i="2"/>
  <c r="AR542" i="2"/>
  <c r="AS542" i="2"/>
  <c r="AS621" i="2"/>
  <c r="AR193" i="2"/>
  <c r="AS193" i="2"/>
  <c r="AR252" i="2"/>
  <c r="AS252" i="2"/>
  <c r="AR499" i="2"/>
  <c r="AS499" i="2"/>
  <c r="AR2" i="2"/>
  <c r="AS2" i="2"/>
  <c r="AR221" i="2"/>
  <c r="AS221" i="2"/>
  <c r="AR204" i="2"/>
  <c r="AS204" i="2"/>
  <c r="AR24" i="2"/>
  <c r="AS24" i="2"/>
  <c r="AR192" i="2"/>
  <c r="AS192" i="2"/>
  <c r="AR214" i="2"/>
  <c r="AS214" i="2"/>
  <c r="AR79" i="2"/>
  <c r="AS79" i="2"/>
  <c r="AR141" i="2"/>
  <c r="AS141" i="2"/>
  <c r="AR126" i="2"/>
  <c r="AS126" i="2"/>
  <c r="AR70" i="2"/>
  <c r="AS70" i="2"/>
  <c r="AR128" i="2"/>
  <c r="AS128" i="2"/>
  <c r="AR96" i="2"/>
  <c r="AS96" i="2"/>
  <c r="AR619" i="2"/>
  <c r="AS619" i="2"/>
  <c r="AT722" i="2"/>
  <c r="AT677" i="2"/>
  <c r="AT504" i="2"/>
  <c r="AT562" i="2"/>
  <c r="AT601" i="2"/>
  <c r="AT462" i="2"/>
  <c r="AT551" i="2"/>
  <c r="AT660" i="2"/>
  <c r="AT735" i="2"/>
  <c r="AT577" i="2"/>
  <c r="AT435" i="2"/>
  <c r="AT189" i="2"/>
  <c r="AT245" i="2"/>
  <c r="AT58" i="2"/>
  <c r="AT39" i="2"/>
  <c r="AT37" i="2"/>
  <c r="AT558" i="2"/>
  <c r="AT113" i="2"/>
  <c r="AT446" i="2"/>
  <c r="AT127" i="2"/>
  <c r="AT592" i="2"/>
  <c r="AT384" i="2"/>
  <c r="AT453" i="2"/>
  <c r="AT306" i="2"/>
  <c r="AT23" i="2"/>
  <c r="AT411" i="2"/>
  <c r="AT222" i="2"/>
  <c r="AT471" i="2"/>
  <c r="AT296" i="2"/>
  <c r="AT231" i="2"/>
  <c r="AT424" i="2"/>
  <c r="AT418" i="2"/>
  <c r="AT338" i="2"/>
  <c r="AT406" i="2"/>
  <c r="AT183" i="2"/>
  <c r="AT48" i="2"/>
  <c r="AT566" i="2"/>
  <c r="AT628" i="2"/>
  <c r="AT340" i="2"/>
  <c r="AT187" i="2"/>
  <c r="AT166" i="2"/>
  <c r="AT486" i="2"/>
  <c r="AT545" i="2"/>
  <c r="AT330" i="2"/>
  <c r="AT170" i="2"/>
  <c r="AT258" i="2"/>
  <c r="AT84" i="2"/>
  <c r="AT135" i="2"/>
  <c r="AT451" i="2"/>
  <c r="AT46" i="2"/>
  <c r="AT229" i="2"/>
  <c r="AT318" i="2"/>
  <c r="AT5" i="2"/>
  <c r="AT45" i="2"/>
  <c r="AT313" i="2"/>
  <c r="AT472" i="2"/>
  <c r="AT66" i="2"/>
  <c r="AT598" i="2"/>
  <c r="AT299" i="2"/>
  <c r="AT686" i="2"/>
  <c r="AT246" i="2"/>
  <c r="AR440" i="2"/>
  <c r="AS440" i="2"/>
  <c r="AS396" i="2"/>
  <c r="AR426" i="2"/>
  <c r="AS426" i="2"/>
  <c r="AR518" i="2"/>
  <c r="AS518" i="2"/>
  <c r="AR40" i="2"/>
  <c r="AS40" i="2"/>
  <c r="AR207" i="2"/>
  <c r="AS207" i="2"/>
  <c r="AS563" i="2"/>
  <c r="AR350" i="2"/>
  <c r="AS350" i="2"/>
  <c r="AR177" i="2"/>
  <c r="AS177" i="2"/>
  <c r="AS425" i="2"/>
  <c r="AR25" i="2"/>
  <c r="AS25" i="2"/>
  <c r="AS698" i="2"/>
  <c r="AR262" i="2"/>
  <c r="AS262" i="2"/>
  <c r="AR278" i="2"/>
  <c r="AS278" i="2"/>
  <c r="AR15" i="2"/>
  <c r="AS15" i="2"/>
  <c r="AR238" i="2"/>
  <c r="AS238" i="2"/>
  <c r="AR81" i="2"/>
  <c r="AS81" i="2"/>
  <c r="AR465" i="2"/>
  <c r="AS465" i="2"/>
  <c r="AR261" i="2"/>
  <c r="AS261" i="2"/>
  <c r="AR378" i="2"/>
  <c r="AS378" i="2"/>
  <c r="AR274" i="2"/>
  <c r="AS274" i="2"/>
  <c r="AR365" i="2"/>
  <c r="AS365" i="2"/>
  <c r="AS662" i="2"/>
  <c r="AR578" i="2"/>
  <c r="AS578" i="2"/>
  <c r="AT624" i="2"/>
  <c r="AT673" i="2"/>
  <c r="AT694" i="2"/>
  <c r="AT668" i="2"/>
  <c r="AT537" i="2"/>
  <c r="AT478" i="2"/>
  <c r="AT223" i="2"/>
  <c r="AT413" i="2"/>
  <c r="AT495" i="2"/>
  <c r="AT334" i="2"/>
  <c r="AT622" i="2"/>
  <c r="AT724" i="2"/>
  <c r="AT34" i="2"/>
  <c r="AT428" i="2"/>
  <c r="AT117" i="2"/>
  <c r="AT257" i="2"/>
  <c r="AT323" i="2"/>
  <c r="AT460" i="2"/>
  <c r="AT506" i="2"/>
  <c r="AT597" i="2"/>
  <c r="AT325" i="2"/>
  <c r="AT303" i="2"/>
  <c r="AT567" i="2"/>
  <c r="AT595" i="2"/>
  <c r="AT456" i="2"/>
  <c r="AT608" i="2"/>
  <c r="AT725" i="2"/>
  <c r="AT9" i="2"/>
  <c r="AT374" i="2"/>
  <c r="AT283" i="2"/>
  <c r="AT575" i="2"/>
  <c r="AT541" i="2"/>
  <c r="AT232" i="2"/>
  <c r="AT8" i="2"/>
  <c r="AT61" i="2"/>
  <c r="AT405" i="2"/>
  <c r="AT174" i="2"/>
  <c r="AT21" i="2"/>
  <c r="AT112" i="2"/>
  <c r="AT387" i="2"/>
  <c r="AT154" i="2"/>
  <c r="AT714" i="2"/>
  <c r="AT233" i="2"/>
  <c r="AT271" i="2"/>
  <c r="AT415" i="2"/>
  <c r="AT227" i="2"/>
  <c r="AT604" i="2"/>
  <c r="AT10" i="2"/>
  <c r="AT309" i="2"/>
  <c r="AT700" i="2"/>
  <c r="AT203" i="2"/>
  <c r="AT168" i="2"/>
  <c r="AT632" i="2"/>
  <c r="AT240" i="2"/>
  <c r="AT83" i="2"/>
  <c r="AT173" i="2"/>
  <c r="AT625" i="2"/>
  <c r="AT26" i="2"/>
  <c r="AT642" i="2"/>
  <c r="AT197" i="2"/>
  <c r="AT579" i="2"/>
  <c r="AR13" i="2"/>
  <c r="AS13" i="2"/>
  <c r="AR270" i="2"/>
  <c r="AS270" i="2"/>
  <c r="AR437" i="2"/>
  <c r="AS437" i="2"/>
  <c r="AV437" i="2" s="1"/>
  <c r="AR156" i="2"/>
  <c r="AS156" i="2"/>
  <c r="AR593" i="2"/>
  <c r="AS593" i="2"/>
  <c r="AV593" i="2" s="1"/>
  <c r="AR324" i="2"/>
  <c r="AS324" i="2"/>
  <c r="AV324" i="2" s="1"/>
  <c r="AR218" i="2"/>
  <c r="AS218" i="2"/>
  <c r="AV218" i="2" s="1"/>
  <c r="AS635" i="2"/>
  <c r="AR559" i="2"/>
  <c r="AS559" i="2"/>
  <c r="AV559" i="2" s="1"/>
  <c r="AR479" i="2"/>
  <c r="AS479" i="2"/>
  <c r="AV479" i="2" s="1"/>
  <c r="AR213" i="2"/>
  <c r="AS213" i="2"/>
  <c r="AV213" i="2" s="1"/>
  <c r="AR29" i="2"/>
  <c r="AS29" i="2"/>
  <c r="AV29" i="2" s="1"/>
  <c r="AS564" i="2"/>
  <c r="AR382" i="2"/>
  <c r="AS382" i="2"/>
  <c r="AV382" i="2" s="1"/>
  <c r="AR328" i="2"/>
  <c r="AS328" i="2"/>
  <c r="AV328" i="2" s="1"/>
  <c r="AR97" i="2"/>
  <c r="AS97" i="2"/>
  <c r="AR366" i="2"/>
  <c r="AS366" i="2"/>
  <c r="AV366" i="2" s="1"/>
  <c r="AR260" i="2"/>
  <c r="AS260" i="2"/>
  <c r="AS596" i="2"/>
  <c r="AR155" i="2"/>
  <c r="AS155" i="2"/>
  <c r="AV155" i="2" s="1"/>
  <c r="AR248" i="2"/>
  <c r="AS248" i="2"/>
  <c r="AR511" i="2"/>
  <c r="AS511" i="2"/>
  <c r="AT703" i="2"/>
  <c r="AT615" i="2"/>
  <c r="AT671" i="2"/>
  <c r="AT707" i="2"/>
  <c r="AT377" i="2"/>
  <c r="AT691" i="2"/>
  <c r="AT726" i="2"/>
  <c r="AT194" i="2"/>
  <c r="AT576" i="2"/>
  <c r="AT678" i="2"/>
  <c r="AT666" i="2"/>
  <c r="AT487" i="2"/>
  <c r="AT220" i="2"/>
  <c r="AT682" i="2"/>
  <c r="AT52" i="2"/>
  <c r="AT57" i="2"/>
  <c r="AT708" i="2"/>
  <c r="AT679" i="2"/>
  <c r="AT734" i="2"/>
  <c r="AT390" i="2"/>
  <c r="AT697" i="2"/>
  <c r="AT514" i="2"/>
  <c r="AT211" i="2"/>
  <c r="AT497" i="2"/>
  <c r="AT275" i="2"/>
  <c r="AT235" i="2"/>
  <c r="AT603" i="2"/>
  <c r="AT659" i="2"/>
  <c r="AT431" i="2"/>
  <c r="AT683" i="2"/>
  <c r="AT32" i="2"/>
  <c r="AT300" i="2"/>
  <c r="AT470" i="2"/>
  <c r="AT88" i="2"/>
  <c r="AT180" i="2"/>
  <c r="AT172" i="2"/>
  <c r="AT43" i="2"/>
  <c r="AT255" i="2"/>
  <c r="AT78" i="2"/>
  <c r="AT65" i="2"/>
  <c r="AT205" i="2"/>
  <c r="AT259" i="2"/>
  <c r="AT264" i="2"/>
  <c r="AT228" i="2"/>
  <c r="AT73" i="2"/>
  <c r="AT399" i="2"/>
  <c r="AT485" i="2"/>
  <c r="AT515" i="2"/>
  <c r="AT171" i="2"/>
  <c r="AT208" i="2"/>
  <c r="AT606" i="2"/>
  <c r="AT22" i="2"/>
  <c r="AT42" i="2"/>
  <c r="AT244" i="2"/>
  <c r="AT433" i="2"/>
  <c r="AT391" i="2"/>
  <c r="AT226" i="2"/>
  <c r="AT72" i="2"/>
  <c r="AT505" i="2"/>
  <c r="AT367" i="2"/>
  <c r="AT401" i="2"/>
  <c r="AR408" i="2"/>
  <c r="AS408" i="2"/>
  <c r="AV408" i="2" s="1"/>
  <c r="AS454" i="2"/>
  <c r="AR329" i="2"/>
  <c r="AS329" i="2"/>
  <c r="AV329" i="2" s="1"/>
  <c r="AR7" i="2"/>
  <c r="AS7" i="2"/>
  <c r="AR352" i="2"/>
  <c r="AS352" i="2"/>
  <c r="AR493" i="2"/>
  <c r="AS493" i="2"/>
  <c r="AV493" i="2" s="1"/>
  <c r="AR548" i="2"/>
  <c r="AS548" i="2"/>
  <c r="AR67" i="2"/>
  <c r="AS67" i="2"/>
  <c r="AV67" i="2" s="1"/>
  <c r="AR427" i="2"/>
  <c r="AS427" i="2"/>
  <c r="AR163" i="2"/>
  <c r="AS163" i="2"/>
  <c r="AR444" i="2"/>
  <c r="AS444" i="2"/>
  <c r="AV444" i="2" s="1"/>
  <c r="AR109" i="2"/>
  <c r="AS109" i="2"/>
  <c r="AR547" i="2"/>
  <c r="AS547" i="2"/>
  <c r="AV547" i="2" s="1"/>
  <c r="AS494" i="2"/>
  <c r="AV494" i="2" s="1"/>
  <c r="AS520" i="2"/>
  <c r="AR533" i="2"/>
  <c r="AS533" i="2"/>
  <c r="AS523" i="2"/>
  <c r="AV523" i="2" s="1"/>
  <c r="AR267" i="2"/>
  <c r="AS267" i="2"/>
  <c r="AV267" i="2" s="1"/>
  <c r="AR132" i="2"/>
  <c r="AS132" i="2"/>
  <c r="AV132" i="2" s="1"/>
  <c r="AS631" i="2"/>
  <c r="AR351" i="2"/>
  <c r="AS351" i="2"/>
  <c r="AR253" i="2"/>
  <c r="AS253" i="2"/>
  <c r="AV253" i="2" s="1"/>
  <c r="AR47" i="2"/>
  <c r="AS47" i="2"/>
  <c r="AS269" i="2"/>
  <c r="AV269" i="2" s="1"/>
  <c r="AS647" i="2"/>
  <c r="AR242" i="2"/>
  <c r="AS242" i="2"/>
  <c r="AR12" i="2"/>
  <c r="AS12" i="2"/>
  <c r="AR516" i="2"/>
  <c r="AS516" i="2"/>
  <c r="AV516" i="2" s="1"/>
  <c r="AS438" i="2"/>
  <c r="AV438" i="2" s="1"/>
  <c r="AR443" i="2"/>
  <c r="AS443" i="2"/>
  <c r="AR388" i="2"/>
  <c r="AS388" i="2"/>
  <c r="AR86" i="2"/>
  <c r="AS86" i="2"/>
  <c r="AV86" i="2" s="1"/>
  <c r="AR119" i="2"/>
  <c r="AS119" i="2"/>
  <c r="AV119" i="2" s="1"/>
  <c r="AR51" i="2"/>
  <c r="AS51" i="2"/>
  <c r="AV51" i="2" s="1"/>
  <c r="AR565" i="2"/>
  <c r="AS565" i="2"/>
  <c r="AV565" i="2" s="1"/>
  <c r="AS407" i="2"/>
  <c r="AV407" i="2" s="1"/>
  <c r="AR209" i="2"/>
  <c r="AS209" i="2"/>
  <c r="AS555" i="2"/>
  <c r="AR650" i="2"/>
  <c r="AS650" i="2"/>
  <c r="AR60" i="2"/>
  <c r="AS60" i="2"/>
  <c r="AV60" i="2" s="1"/>
  <c r="AR500" i="2"/>
  <c r="AS500" i="2"/>
  <c r="AV500" i="2" s="1"/>
  <c r="AT672" i="2"/>
  <c r="AT527" i="2"/>
  <c r="AT695" i="2"/>
  <c r="AT483" i="2"/>
  <c r="AT417" i="2"/>
  <c r="AT412" i="2"/>
  <c r="AT711" i="2"/>
  <c r="AT237" i="2"/>
  <c r="AT663" i="2"/>
  <c r="AT286" i="2"/>
  <c r="AT403" i="2"/>
  <c r="AT721" i="2"/>
  <c r="AT612" i="2"/>
  <c r="AT473" i="2"/>
  <c r="AT241" i="2"/>
  <c r="AT33" i="2"/>
  <c r="AT436" i="2"/>
  <c r="AT503" i="2"/>
  <c r="AT176" i="2"/>
  <c r="AT474" i="2"/>
  <c r="AT588" i="2"/>
  <c r="AT610" i="2"/>
  <c r="AT419" i="2"/>
  <c r="AT145" i="2"/>
  <c r="AT74" i="2"/>
  <c r="AT314" i="2"/>
  <c r="AT649" i="2"/>
  <c r="AT150" i="2"/>
  <c r="AT439" i="2"/>
  <c r="AT144" i="2"/>
  <c r="AT107" i="2"/>
  <c r="AT158" i="2"/>
  <c r="AT28" i="2"/>
  <c r="AT199" i="2"/>
  <c r="AT103" i="2"/>
  <c r="AT638" i="2"/>
  <c r="AT492" i="2"/>
  <c r="AT344" i="2"/>
  <c r="AT178" i="2"/>
  <c r="AT297" i="2"/>
  <c r="AT534" i="2"/>
  <c r="AT249" i="2"/>
  <c r="AT508" i="2"/>
  <c r="AT552" i="2"/>
  <c r="AT423" i="2"/>
  <c r="AT667" i="2"/>
  <c r="AT526" i="2"/>
  <c r="AT513" i="2"/>
  <c r="AT293" i="2"/>
  <c r="AT308" i="2"/>
  <c r="AT186" i="2"/>
  <c r="AT277" i="2"/>
  <c r="AT138" i="2"/>
  <c r="AT643" i="2"/>
  <c r="AT190" i="2"/>
  <c r="AT550" i="2"/>
  <c r="AT148" i="2"/>
  <c r="AT89" i="2"/>
  <c r="AT16" i="2"/>
  <c r="AT159" i="2"/>
  <c r="AT136" i="2"/>
  <c r="AR41" i="2"/>
  <c r="AS41" i="2"/>
  <c r="AV41" i="2" s="1"/>
  <c r="AS618" i="2"/>
  <c r="AV618" i="2" s="1"/>
  <c r="AS458" i="2"/>
  <c r="AV458" i="2" s="1"/>
  <c r="AR441" i="2"/>
  <c r="AS441" i="2"/>
  <c r="AR397" i="2"/>
  <c r="AS397" i="2"/>
  <c r="AS676" i="2"/>
  <c r="AR675" i="2"/>
  <c r="AS675" i="2"/>
  <c r="AV675" i="2" s="1"/>
  <c r="AR75" i="2"/>
  <c r="AS75" i="2"/>
  <c r="AV75" i="2" s="1"/>
  <c r="AR291" i="2"/>
  <c r="AS291" i="2"/>
  <c r="AR715" i="2"/>
  <c r="AS715" i="2"/>
  <c r="AS653" i="2"/>
  <c r="AV653" i="2" s="1"/>
  <c r="AR162" i="2"/>
  <c r="AS162" i="2"/>
  <c r="AR292" i="2"/>
  <c r="AS292" i="2"/>
  <c r="AV292" i="2" s="1"/>
  <c r="AR332" i="2"/>
  <c r="AS332" i="2"/>
  <c r="AR130" i="2"/>
  <c r="AS130" i="2"/>
  <c r="AV130" i="2" s="1"/>
  <c r="AR414" i="2"/>
  <c r="AS414" i="2"/>
  <c r="AR546" i="2"/>
  <c r="AS546" i="2"/>
  <c r="AR353" i="2"/>
  <c r="AS353" i="2"/>
  <c r="AS587" i="2"/>
  <c r="AV587" i="2" s="1"/>
  <c r="AR362" i="2"/>
  <c r="AS362" i="2"/>
  <c r="AV362" i="2" s="1"/>
  <c r="AR44" i="2"/>
  <c r="AS44" i="2"/>
  <c r="AS272" i="2"/>
  <c r="AR310" i="2"/>
  <c r="AS310" i="2"/>
  <c r="AV310" i="2" s="1"/>
  <c r="AR69" i="2"/>
  <c r="AS69" i="2"/>
  <c r="AR464" i="2"/>
  <c r="AS464" i="2"/>
  <c r="AR295" i="2"/>
  <c r="AS295" i="2"/>
  <c r="AS640" i="2"/>
  <c r="AV640" i="2" s="1"/>
  <c r="AR684" i="2"/>
  <c r="AS684" i="2"/>
  <c r="AV684" i="2" s="1"/>
  <c r="AR54" i="2"/>
  <c r="AS54" i="2"/>
  <c r="AV54" i="2" s="1"/>
  <c r="AR99" i="2"/>
  <c r="AS99" i="2"/>
  <c r="AR540" i="2"/>
  <c r="AS540" i="2"/>
  <c r="AV540" i="2" s="1"/>
  <c r="AR31" i="2"/>
  <c r="AS31" i="2"/>
  <c r="AV31" i="2" s="1"/>
  <c r="AR620" i="2"/>
  <c r="AS620" i="2"/>
  <c r="AR77" i="2"/>
  <c r="AS77" i="2"/>
  <c r="AR234" i="2"/>
  <c r="AS234" i="2"/>
  <c r="AV234" i="2" s="1"/>
  <c r="AR528" i="2"/>
  <c r="AS528" i="2"/>
  <c r="AR368" i="2"/>
  <c r="AS368" i="2"/>
  <c r="AS268" i="2"/>
  <c r="AR359" i="2"/>
  <c r="AS359" i="2"/>
  <c r="AV359" i="2" s="1"/>
  <c r="AR285" i="2"/>
  <c r="AS285" i="2"/>
  <c r="AS282" i="2"/>
  <c r="AR68" i="2"/>
  <c r="AS68" i="2"/>
  <c r="AV68" i="2" s="1"/>
  <c r="AR6" i="2"/>
  <c r="AS6" i="2"/>
  <c r="AV6" i="2" s="1"/>
  <c r="AR611" i="2"/>
  <c r="AS611" i="2"/>
  <c r="AV611" i="2" s="1"/>
  <c r="AR202" i="2"/>
  <c r="AS202" i="2"/>
  <c r="AR335" i="2"/>
  <c r="AS335" i="2"/>
  <c r="AT629" i="2"/>
  <c r="AT661" i="2"/>
  <c r="AT410" i="2"/>
  <c r="AT281" i="2"/>
  <c r="AT556" i="2"/>
  <c r="AT345" i="2"/>
  <c r="AT380" i="2"/>
  <c r="AT507" i="2"/>
  <c r="AT482" i="2"/>
  <c r="AT185" i="2"/>
  <c r="AT532" i="2"/>
  <c r="AT36" i="2"/>
  <c r="AT613" i="2"/>
  <c r="AT633" i="2"/>
  <c r="AT337" i="2"/>
  <c r="AT544" i="2"/>
  <c r="AT322" i="2"/>
  <c r="AT645" i="2"/>
  <c r="AT164" i="2"/>
  <c r="AT56" i="2"/>
  <c r="AT535" i="2"/>
  <c r="AT600" i="2"/>
  <c r="AT729" i="2"/>
  <c r="AT549" i="2"/>
  <c r="AT445" i="2"/>
  <c r="AT522" i="2"/>
  <c r="AT379" i="2"/>
  <c r="AT19" i="2"/>
  <c r="AT210" i="2"/>
  <c r="AT30" i="2"/>
  <c r="AT236" i="2"/>
  <c r="AT18" i="2"/>
  <c r="AT225" i="2"/>
  <c r="AT641" i="2"/>
  <c r="AT198" i="2"/>
  <c r="AT294" i="2"/>
  <c r="AT152" i="2"/>
  <c r="AT476" i="2"/>
  <c r="AT452" i="2"/>
  <c r="AT383" i="2"/>
  <c r="AT488" i="2"/>
  <c r="AT723" i="2"/>
  <c r="AT93" i="2"/>
  <c r="AT542" i="2"/>
  <c r="AT621" i="2"/>
  <c r="AT193" i="2"/>
  <c r="AT252" i="2"/>
  <c r="AT499" i="2"/>
  <c r="AT2" i="2"/>
  <c r="AT221" i="2"/>
  <c r="AT204" i="2"/>
  <c r="AT24" i="2"/>
  <c r="AT192" i="2"/>
  <c r="AT214" i="2"/>
  <c r="AT79" i="2"/>
  <c r="AT141" i="2"/>
  <c r="AT126" i="2"/>
  <c r="AT70" i="2"/>
  <c r="AT128" i="2"/>
  <c r="AT96" i="2"/>
  <c r="AT619" i="2"/>
  <c r="AR491" i="2"/>
  <c r="AS491" i="2"/>
  <c r="AR370" i="2"/>
  <c r="AS370" i="2"/>
  <c r="AV370" i="2" s="1"/>
  <c r="AR80" i="2"/>
  <c r="AS80" i="2"/>
  <c r="AR420" i="2"/>
  <c r="AS420" i="2"/>
  <c r="AR298" i="2"/>
  <c r="AS298" i="2"/>
  <c r="AS395" i="2"/>
  <c r="AV395" i="2" s="1"/>
  <c r="AR53" i="2"/>
  <c r="AS53" i="2"/>
  <c r="AV53" i="2" s="1"/>
  <c r="AR133" i="2"/>
  <c r="AS133" i="2"/>
  <c r="AV133" i="2" s="1"/>
  <c r="AR87" i="2"/>
  <c r="AS87" i="2"/>
  <c r="AR151" i="2"/>
  <c r="AS151" i="2"/>
  <c r="AV151" i="2" s="1"/>
  <c r="AS184" i="2"/>
  <c r="AV184" i="2" s="1"/>
  <c r="AR304" i="2"/>
  <c r="AS304" i="2"/>
  <c r="AR147" i="2"/>
  <c r="AS147" i="2"/>
  <c r="AR447" i="2"/>
  <c r="AS447" i="2"/>
  <c r="AV447" i="2" s="1"/>
  <c r="AR276" i="2"/>
  <c r="AS276" i="2"/>
  <c r="AR333" i="2"/>
  <c r="AS333" i="2"/>
  <c r="AR626" i="2"/>
  <c r="AS626" i="2"/>
  <c r="AR71" i="2"/>
  <c r="AS71" i="2"/>
  <c r="AV71" i="2" s="1"/>
  <c r="AR4" i="2"/>
  <c r="AS4" i="2"/>
  <c r="AS568" i="2"/>
  <c r="AR449" i="2"/>
  <c r="AS449" i="2"/>
  <c r="AV449" i="2" s="1"/>
  <c r="AR594" i="2"/>
  <c r="AS594" i="2"/>
  <c r="AV594" i="2" s="1"/>
  <c r="AR360" i="2"/>
  <c r="AS360" i="2"/>
  <c r="AV360" i="2" s="1"/>
  <c r="AR448" i="2"/>
  <c r="AS448" i="2"/>
  <c r="AR305" i="2"/>
  <c r="AS305" i="2"/>
  <c r="AS361" i="2"/>
  <c r="AV361" i="2" s="1"/>
  <c r="AS560" i="2"/>
  <c r="AV560" i="2" s="1"/>
  <c r="AR169" i="2"/>
  <c r="AS169" i="2"/>
  <c r="AV169" i="2" s="1"/>
  <c r="AR122" i="2"/>
  <c r="AS122" i="2"/>
  <c r="AR35" i="2"/>
  <c r="AS35" i="2"/>
  <c r="AV35" i="2" s="1"/>
  <c r="AR317" i="2"/>
  <c r="AS317" i="2"/>
  <c r="AR149" i="2"/>
  <c r="AS149" i="2"/>
  <c r="AR394" i="2"/>
  <c r="AS394" i="2"/>
  <c r="AR230" i="2"/>
  <c r="AS230" i="2"/>
  <c r="AV230" i="2" s="1"/>
  <c r="AR463" i="2"/>
  <c r="AS463" i="2"/>
  <c r="AV463" i="2" s="1"/>
  <c r="AR307" i="2"/>
  <c r="AS307" i="2"/>
  <c r="AV307" i="2" s="1"/>
  <c r="AR519" i="2"/>
  <c r="AS519" i="2"/>
  <c r="AR123" i="2"/>
  <c r="AS123" i="2"/>
  <c r="AV123" i="2" s="1"/>
  <c r="AR110" i="2"/>
  <c r="AS110" i="2"/>
  <c r="AV110" i="2" s="1"/>
  <c r="AR375" i="2"/>
  <c r="AS375" i="2"/>
  <c r="AV375" i="2" s="1"/>
  <c r="AR393" i="2"/>
  <c r="AS393" i="2"/>
  <c r="AT731" i="2"/>
  <c r="AT709" i="2"/>
  <c r="AT571" i="2"/>
  <c r="AT373" i="2"/>
  <c r="AT614" i="2"/>
  <c r="AT143" i="2"/>
  <c r="AT326" i="2"/>
  <c r="AT301" i="2"/>
  <c r="AT651" i="2"/>
  <c r="AT165" i="2"/>
  <c r="AT469" i="2"/>
  <c r="AT320" i="2"/>
  <c r="AT404" i="2"/>
  <c r="AT702" i="2"/>
  <c r="AT719" i="2"/>
  <c r="AT654" i="2"/>
  <c r="AT510" i="2"/>
  <c r="AT421" i="2"/>
  <c r="AT17" i="2"/>
  <c r="AT512" i="2"/>
  <c r="AT364" i="2"/>
  <c r="AT457" i="2"/>
  <c r="AT273" i="2"/>
  <c r="AT422" i="2"/>
  <c r="AT644" i="2"/>
  <c r="AT137" i="2"/>
  <c r="AT521" i="2"/>
  <c r="AT195" i="2"/>
  <c r="AT254" i="2"/>
  <c r="AT607" i="2"/>
  <c r="AT108" i="2"/>
  <c r="AT188" i="2"/>
  <c r="AT658" i="2"/>
  <c r="AT105" i="2"/>
  <c r="AT38" i="2"/>
  <c r="AT648" i="2"/>
  <c r="AT160" i="2"/>
  <c r="AT557" i="2"/>
  <c r="AT440" i="2"/>
  <c r="AT396" i="2"/>
  <c r="AT426" i="2"/>
  <c r="AT518" i="2"/>
  <c r="AT40" i="2"/>
  <c r="AT207" i="2"/>
  <c r="AT563" i="2"/>
  <c r="AT350" i="2"/>
  <c r="AT177" i="2"/>
  <c r="AT425" i="2"/>
  <c r="AT25" i="2"/>
  <c r="AT698" i="2"/>
  <c r="AT262" i="2"/>
  <c r="AT278" i="2"/>
  <c r="AT15" i="2"/>
  <c r="AT238" i="2"/>
  <c r="AT81" i="2"/>
  <c r="AT465" i="2"/>
  <c r="AT261" i="2"/>
  <c r="AT378" i="2"/>
  <c r="AT274" i="2"/>
  <c r="AT365" i="2"/>
  <c r="AT662" i="2"/>
  <c r="AT578" i="2"/>
  <c r="AV332" i="2" l="1"/>
  <c r="AV351" i="2"/>
  <c r="AV548" i="2"/>
  <c r="AV432" i="2"/>
  <c r="AV82" i="2"/>
  <c r="AV568" i="2"/>
  <c r="AV149" i="2"/>
  <c r="AV298" i="2"/>
  <c r="AV109" i="2"/>
  <c r="AV676" i="2"/>
  <c r="AV626" i="2"/>
  <c r="AV420" i="2"/>
  <c r="AV268" i="2"/>
  <c r="AV464" i="2"/>
  <c r="AV353" i="2"/>
  <c r="AV162" i="2"/>
  <c r="AV397" i="2"/>
  <c r="AV242" i="2"/>
  <c r="AV352" i="2"/>
  <c r="AV376" i="2"/>
  <c r="AV631" i="2"/>
  <c r="AV368" i="2"/>
  <c r="AV650" i="2"/>
  <c r="AV13" i="2"/>
  <c r="AV358" i="2"/>
  <c r="AV12" i="2"/>
  <c r="AV333" i="2"/>
  <c r="AV80" i="2"/>
  <c r="AV69" i="2"/>
  <c r="AV546" i="2"/>
  <c r="AV163" i="2"/>
  <c r="AV7" i="2"/>
  <c r="AV696" i="2"/>
  <c r="AV363" i="2"/>
  <c r="AV263" i="2"/>
  <c r="AV282" i="2"/>
  <c r="AV732" i="2"/>
  <c r="AV393" i="2"/>
  <c r="AV122" i="2"/>
  <c r="AV87" i="2"/>
  <c r="AV528" i="2"/>
  <c r="AV99" i="2"/>
  <c r="AV555" i="2"/>
  <c r="AV564" i="2"/>
  <c r="AV394" i="2"/>
  <c r="AV295" i="2"/>
  <c r="AV276" i="2"/>
  <c r="AV47" i="2"/>
  <c r="AV533" i="2"/>
  <c r="AV596" i="2"/>
  <c r="AV427" i="2"/>
  <c r="X42" i="3"/>
  <c r="Z50" i="3"/>
  <c r="AV291" i="2"/>
  <c r="AV443" i="2"/>
  <c r="AV260" i="2"/>
  <c r="AV502" i="2"/>
  <c r="AV491" i="2"/>
  <c r="AV639" i="2"/>
  <c r="AV272" i="2"/>
  <c r="AV520" i="2"/>
  <c r="AV77" i="2"/>
  <c r="AV44" i="2"/>
  <c r="AV156" i="2"/>
  <c r="AV312" i="2"/>
  <c r="AV646" i="2"/>
  <c r="AV674" i="2"/>
  <c r="AV219" i="2"/>
  <c r="AV583" i="2"/>
  <c r="AV388" i="2"/>
  <c r="AV335" i="2"/>
  <c r="AV620" i="2"/>
  <c r="AV730" i="2"/>
  <c r="AV704" i="2"/>
  <c r="AV305" i="2"/>
  <c r="AV304" i="2"/>
  <c r="AV477" i="2"/>
  <c r="AV147" i="2"/>
  <c r="AV202" i="2"/>
  <c r="AV715" i="2"/>
  <c r="AV519" i="2"/>
  <c r="AV448" i="2"/>
  <c r="AV248" i="2"/>
  <c r="AV315" i="2"/>
  <c r="AV692" i="2"/>
  <c r="X91" i="3"/>
  <c r="X36" i="3"/>
  <c r="X98" i="3"/>
  <c r="X94" i="3"/>
  <c r="X59" i="3"/>
  <c r="X60" i="3"/>
  <c r="X3" i="3"/>
  <c r="X52" i="3"/>
  <c r="Z81" i="3"/>
  <c r="X102" i="3"/>
  <c r="Z54" i="3"/>
  <c r="X87" i="3"/>
  <c r="Z79" i="3"/>
  <c r="Z17" i="3"/>
  <c r="X57" i="3"/>
  <c r="X121" i="3"/>
  <c r="X88" i="3"/>
  <c r="X97" i="3"/>
  <c r="X11" i="3"/>
  <c r="X108" i="3"/>
  <c r="X111" i="3"/>
  <c r="X92" i="3"/>
  <c r="X30" i="3"/>
  <c r="X5" i="3"/>
  <c r="Z116" i="3"/>
  <c r="Z21" i="3"/>
  <c r="X34" i="3"/>
  <c r="X80" i="3"/>
  <c r="X45" i="3"/>
  <c r="Z69" i="3"/>
  <c r="Z87" i="3"/>
  <c r="Z31" i="3"/>
  <c r="X22" i="3"/>
  <c r="Z64" i="3"/>
  <c r="Z84" i="3"/>
  <c r="Z27" i="3"/>
  <c r="Z45" i="3"/>
  <c r="X70" i="3"/>
  <c r="Z118" i="3"/>
  <c r="X85" i="3"/>
  <c r="Z85" i="3"/>
  <c r="Z9" i="3"/>
  <c r="X6" i="3"/>
  <c r="X58" i="3"/>
  <c r="X115" i="3"/>
  <c r="Z91" i="3"/>
  <c r="Z19" i="3"/>
  <c r="X77" i="3"/>
  <c r="Z40" i="3"/>
  <c r="Z15" i="3"/>
  <c r="X47" i="3"/>
  <c r="X64" i="3"/>
  <c r="Z56" i="3"/>
  <c r="Z38" i="3"/>
  <c r="X31" i="3"/>
  <c r="X25" i="3"/>
  <c r="Z88" i="3"/>
  <c r="Z59" i="3"/>
  <c r="Z70" i="3"/>
  <c r="Z121" i="3"/>
  <c r="Z66" i="3"/>
  <c r="Z80" i="3"/>
  <c r="Z113" i="3"/>
  <c r="X99" i="3"/>
  <c r="Z60" i="3"/>
  <c r="X48" i="3"/>
  <c r="X38" i="3"/>
  <c r="X54" i="3"/>
  <c r="X74" i="3"/>
  <c r="Z73" i="3"/>
  <c r="Z33" i="3"/>
  <c r="Z37" i="3"/>
  <c r="X51" i="3"/>
  <c r="Z107" i="3"/>
  <c r="Z90" i="3"/>
  <c r="X63" i="3"/>
  <c r="Z12" i="3"/>
  <c r="X28" i="3"/>
  <c r="Z62" i="3"/>
  <c r="X10" i="3"/>
  <c r="Z11" i="3"/>
  <c r="X101" i="3"/>
  <c r="X82" i="3"/>
  <c r="Z120" i="3"/>
  <c r="Z34" i="3"/>
  <c r="X12" i="3"/>
  <c r="X65" i="3"/>
  <c r="Z29" i="3"/>
  <c r="X76" i="3"/>
  <c r="X15" i="3"/>
  <c r="X43" i="3"/>
  <c r="Z42" i="3"/>
  <c r="Z102" i="3"/>
  <c r="Z82" i="3"/>
  <c r="Z65" i="3"/>
  <c r="Z32" i="3"/>
  <c r="X44" i="3"/>
  <c r="X8" i="3"/>
  <c r="X84" i="3"/>
  <c r="Z2" i="3"/>
  <c r="Z105" i="3"/>
  <c r="Z52" i="3"/>
  <c r="Z74" i="3"/>
  <c r="Z41" i="3"/>
  <c r="Z10" i="3"/>
  <c r="X39" i="3"/>
  <c r="X27" i="3"/>
  <c r="Z61" i="3"/>
  <c r="X7" i="3"/>
  <c r="Z104" i="3"/>
  <c r="Z26" i="3"/>
  <c r="Z3" i="3"/>
  <c r="X19" i="3"/>
  <c r="Z4" i="3"/>
  <c r="Z96" i="3"/>
  <c r="X16" i="3"/>
  <c r="X55" i="3"/>
  <c r="Z16" i="3"/>
  <c r="Z6" i="3"/>
  <c r="X66" i="3"/>
  <c r="Z43" i="3"/>
  <c r="X71" i="3"/>
  <c r="X72" i="3"/>
  <c r="Z39" i="3"/>
  <c r="Z63" i="3"/>
  <c r="Z122" i="3"/>
  <c r="Z108" i="3"/>
  <c r="Z13" i="3"/>
  <c r="X113" i="3"/>
  <c r="Z47" i="3"/>
  <c r="X114" i="3"/>
  <c r="X62" i="3"/>
  <c r="X14" i="3"/>
  <c r="X69" i="3"/>
  <c r="X20" i="3"/>
  <c r="X49" i="3"/>
  <c r="X89" i="3"/>
  <c r="Z5" i="3"/>
  <c r="X73" i="3"/>
  <c r="Z53" i="3"/>
  <c r="X75" i="3"/>
  <c r="Z119" i="3"/>
  <c r="X18" i="3"/>
  <c r="X33" i="3"/>
  <c r="Z35" i="3"/>
  <c r="X32" i="3"/>
  <c r="Z99" i="3"/>
  <c r="Z117" i="3"/>
  <c r="X93" i="3"/>
  <c r="X96" i="3"/>
  <c r="Z83" i="3"/>
  <c r="X41" i="3"/>
  <c r="X122" i="3"/>
  <c r="Z30" i="3"/>
  <c r="Z71" i="3"/>
  <c r="Z103" i="3"/>
  <c r="Z86" i="3"/>
  <c r="X109" i="3"/>
  <c r="Z14" i="3"/>
  <c r="Z78" i="3"/>
  <c r="Z28" i="3"/>
  <c r="X17" i="3"/>
  <c r="X61" i="3"/>
  <c r="Z111" i="3"/>
  <c r="X117" i="3"/>
  <c r="Z100" i="3"/>
  <c r="Z58" i="3"/>
  <c r="Z94" i="3"/>
  <c r="Z49" i="3"/>
  <c r="X40" i="3"/>
  <c r="X53" i="3"/>
  <c r="X2" i="3"/>
  <c r="Z23" i="3"/>
  <c r="Z72" i="3"/>
  <c r="X29" i="3"/>
  <c r="X9" i="3"/>
  <c r="Z101" i="3"/>
  <c r="X103" i="3"/>
  <c r="X86" i="3"/>
  <c r="Z51" i="3"/>
  <c r="X119" i="3"/>
  <c r="X79" i="3"/>
  <c r="X112" i="3"/>
  <c r="X24" i="3"/>
  <c r="X110" i="3"/>
  <c r="Z97" i="3"/>
  <c r="Z46" i="3"/>
  <c r="Z55" i="3"/>
  <c r="X104" i="3"/>
  <c r="Z77" i="3"/>
  <c r="Z20" i="3"/>
  <c r="Z109" i="3"/>
  <c r="Z95" i="3"/>
  <c r="Z114" i="3"/>
  <c r="X23" i="3"/>
  <c r="Z92" i="3"/>
  <c r="Z76" i="3"/>
  <c r="Z115" i="3"/>
  <c r="X78" i="3"/>
  <c r="Z8" i="3"/>
  <c r="Z48" i="3"/>
  <c r="Z57" i="3"/>
  <c r="X118" i="3"/>
  <c r="X37" i="3"/>
  <c r="X105" i="3"/>
  <c r="Z67" i="3"/>
  <c r="X100" i="3"/>
  <c r="X35" i="3"/>
  <c r="X4" i="3"/>
  <c r="Z93" i="3"/>
  <c r="X106" i="3"/>
  <c r="X83" i="3"/>
  <c r="X68" i="3"/>
  <c r="X21" i="3"/>
  <c r="Z25" i="3"/>
  <c r="Z106" i="3"/>
  <c r="X95" i="3"/>
  <c r="Z112" i="3"/>
  <c r="X50" i="3"/>
  <c r="X46" i="3"/>
  <c r="X13" i="3"/>
  <c r="X116" i="3"/>
  <c r="Z98" i="3"/>
  <c r="Z89" i="3"/>
  <c r="X56" i="3"/>
  <c r="Z110" i="3"/>
  <c r="Z36" i="3"/>
  <c r="X67" i="3"/>
  <c r="Z24" i="3"/>
  <c r="X26" i="3"/>
  <c r="Z44" i="3"/>
  <c r="Z75" i="3"/>
  <c r="X81" i="3"/>
  <c r="X107" i="3"/>
  <c r="Z68" i="3"/>
  <c r="Z22" i="3"/>
  <c r="X90" i="3"/>
  <c r="Z7" i="3"/>
  <c r="Z18" i="3"/>
  <c r="X120" i="3"/>
  <c r="AV11" i="2"/>
  <c r="AV355" i="2"/>
  <c r="AV414" i="2"/>
  <c r="AV209" i="2"/>
  <c r="AV280" i="2"/>
  <c r="AV617" i="2"/>
  <c r="AV657" i="2"/>
  <c r="AV354" i="2"/>
  <c r="AV389" i="2"/>
  <c r="AV454" i="2"/>
  <c r="AV92" i="2"/>
  <c r="AV4" i="2"/>
  <c r="AV285" i="2"/>
  <c r="AV630" i="2"/>
  <c r="AV97" i="2"/>
  <c r="AV690" i="2"/>
  <c r="AV539" i="2"/>
  <c r="AV511" i="2"/>
  <c r="AV652" i="2"/>
  <c r="AV584" i="2"/>
  <c r="AV317" i="2"/>
  <c r="AV270" i="2"/>
  <c r="AV635" i="2"/>
  <c r="AV341" i="2"/>
  <c r="AV243" i="2"/>
  <c r="AV609" i="2"/>
  <c r="AV114" i="2"/>
  <c r="AV256" i="2"/>
  <c r="AV441" i="2"/>
  <c r="AV647" i="2"/>
  <c r="AV161" i="2"/>
  <c r="AV207" i="2"/>
  <c r="AV619" i="2"/>
  <c r="AV79" i="2"/>
  <c r="AV2" i="2"/>
  <c r="AV600" i="2"/>
  <c r="AV337" i="2"/>
  <c r="AV16" i="2"/>
  <c r="AV244" i="2"/>
  <c r="AV485" i="2"/>
  <c r="AV205" i="2"/>
  <c r="AV180" i="2"/>
  <c r="AV197" i="2"/>
  <c r="AV604" i="2"/>
  <c r="AV387" i="2"/>
  <c r="AV597" i="2"/>
  <c r="AV313" i="2"/>
  <c r="AV306" i="2"/>
  <c r="AV113" i="2"/>
  <c r="AV517" i="2"/>
  <c r="AV129" i="2"/>
  <c r="AV490" i="2"/>
  <c r="AV115" i="2"/>
  <c r="AV348" i="2"/>
  <c r="AV191" i="2"/>
  <c r="AV273" i="2"/>
  <c r="AV466" i="2"/>
  <c r="AV553" i="2"/>
  <c r="AV63" i="2"/>
  <c r="AV377" i="2"/>
  <c r="AV573" i="2"/>
  <c r="AV582" i="2"/>
  <c r="AV417" i="2"/>
  <c r="AV726" i="2"/>
  <c r="AV687" i="2"/>
  <c r="AV223" i="2"/>
  <c r="AV39" i="2"/>
  <c r="AV735" i="2"/>
  <c r="AV689" i="2"/>
  <c r="AV343" i="2"/>
  <c r="AV146" i="2"/>
  <c r="AV157" i="2"/>
  <c r="AV261" i="2"/>
  <c r="AV262" i="2"/>
  <c r="AV723" i="2"/>
  <c r="AV198" i="2"/>
  <c r="AV210" i="2"/>
  <c r="AV277" i="2"/>
  <c r="AV552" i="2"/>
  <c r="AV492" i="2"/>
  <c r="AV144" i="2"/>
  <c r="AV367" i="2"/>
  <c r="AV659" i="2"/>
  <c r="AV632" i="2"/>
  <c r="AV232" i="2"/>
  <c r="AV725" i="2"/>
  <c r="AV45" i="2"/>
  <c r="AV135" i="2"/>
  <c r="AV486" i="2"/>
  <c r="AV48" i="2"/>
  <c r="AV231" i="2"/>
  <c r="AV409" i="2"/>
  <c r="AV602" i="2"/>
  <c r="AV654" i="2"/>
  <c r="AV3" i="2"/>
  <c r="AV693" i="2"/>
  <c r="AV143" i="2"/>
  <c r="AV212" i="2"/>
  <c r="AV531" i="2"/>
  <c r="AV336" i="2"/>
  <c r="AV512" i="2"/>
  <c r="AV450" i="2"/>
  <c r="AV160" i="2"/>
  <c r="AV510" i="2"/>
  <c r="AV434" i="2"/>
  <c r="AV507" i="2"/>
  <c r="AV661" i="2"/>
  <c r="AV514" i="2"/>
  <c r="AV610" i="2"/>
  <c r="AV241" i="2"/>
  <c r="AV691" i="2"/>
  <c r="AV279" i="2"/>
  <c r="AV182" i="2"/>
  <c r="AV707" i="2"/>
  <c r="AV55" i="2"/>
  <c r="AV62" i="2"/>
  <c r="AV660" i="2"/>
  <c r="AV153" i="2"/>
  <c r="AV40" i="2"/>
  <c r="AV96" i="2"/>
  <c r="AV214" i="2"/>
  <c r="AV499" i="2"/>
  <c r="AV488" i="2"/>
  <c r="AV535" i="2"/>
  <c r="AV633" i="2"/>
  <c r="AV89" i="2"/>
  <c r="AV186" i="2"/>
  <c r="AV42" i="2"/>
  <c r="AV399" i="2"/>
  <c r="AV65" i="2"/>
  <c r="AV88" i="2"/>
  <c r="AV603" i="2"/>
  <c r="AV642" i="2"/>
  <c r="AV227" i="2"/>
  <c r="AV112" i="2"/>
  <c r="AV608" i="2"/>
  <c r="AV506" i="2"/>
  <c r="AV246" i="2"/>
  <c r="AV453" i="2"/>
  <c r="AV536" i="2"/>
  <c r="AV637" i="2"/>
  <c r="AV469" i="2"/>
  <c r="AV131" i="2"/>
  <c r="AV342" i="2"/>
  <c r="AV239" i="2"/>
  <c r="AV636" i="2"/>
  <c r="AV17" i="2"/>
  <c r="AV706" i="2"/>
  <c r="AV265" i="2"/>
  <c r="AV20" i="2"/>
  <c r="AV134" i="2"/>
  <c r="AV629" i="2"/>
  <c r="AV390" i="2"/>
  <c r="AV615" i="2"/>
  <c r="AV475" i="2"/>
  <c r="AV251" i="2"/>
  <c r="AV695" i="2"/>
  <c r="AV671" i="2"/>
  <c r="AV95" i="2"/>
  <c r="AV703" i="2"/>
  <c r="AV478" i="2"/>
  <c r="AV58" i="2"/>
  <c r="AV551" i="2"/>
  <c r="AV455" i="2"/>
  <c r="AV120" i="2"/>
  <c r="AV501" i="2"/>
  <c r="AV699" i="2"/>
  <c r="AV116" i="2"/>
  <c r="AV465" i="2"/>
  <c r="AV698" i="2"/>
  <c r="AV383" i="2"/>
  <c r="AV641" i="2"/>
  <c r="AV19" i="2"/>
  <c r="AV613" i="2"/>
  <c r="AV508" i="2"/>
  <c r="AV638" i="2"/>
  <c r="AV439" i="2"/>
  <c r="AV505" i="2"/>
  <c r="AV26" i="2"/>
  <c r="AV168" i="2"/>
  <c r="AV21" i="2"/>
  <c r="AV541" i="2"/>
  <c r="AV456" i="2"/>
  <c r="AV5" i="2"/>
  <c r="AV84" i="2"/>
  <c r="AV166" i="2"/>
  <c r="AV183" i="2"/>
  <c r="AV296" i="2"/>
  <c r="AV104" i="2"/>
  <c r="AV529" i="2"/>
  <c r="AV105" i="2"/>
  <c r="AV731" i="2"/>
  <c r="AV400" i="2"/>
  <c r="AV586" i="2"/>
  <c r="AV200" i="2"/>
  <c r="AV719" i="2"/>
  <c r="AV59" i="2"/>
  <c r="AV648" i="2"/>
  <c r="AV320" i="2"/>
  <c r="AV380" i="2"/>
  <c r="AV616" i="2"/>
  <c r="AV588" i="2"/>
  <c r="AV473" i="2"/>
  <c r="AV90" i="2"/>
  <c r="AV288" i="2"/>
  <c r="AV316" i="2"/>
  <c r="AV462" i="2"/>
  <c r="AV578" i="2"/>
  <c r="AV25" i="2"/>
  <c r="AV518" i="2"/>
  <c r="AV128" i="2"/>
  <c r="AV192" i="2"/>
  <c r="AV252" i="2"/>
  <c r="AV56" i="2"/>
  <c r="AV148" i="2"/>
  <c r="AV308" i="2"/>
  <c r="AV103" i="2"/>
  <c r="AV72" i="2"/>
  <c r="AV22" i="2"/>
  <c r="AV73" i="2"/>
  <c r="AV78" i="2"/>
  <c r="AV470" i="2"/>
  <c r="AV235" i="2"/>
  <c r="AV415" i="2"/>
  <c r="AV595" i="2"/>
  <c r="AV460" i="2"/>
  <c r="AV686" i="2"/>
  <c r="AV471" i="2"/>
  <c r="AV384" i="2"/>
  <c r="AV101" i="2"/>
  <c r="AV371" i="2"/>
  <c r="AV326" i="2"/>
  <c r="AV402" i="2"/>
  <c r="AV91" i="2"/>
  <c r="AV121" i="2"/>
  <c r="AV569" i="2"/>
  <c r="AV702" i="2"/>
  <c r="AV669" i="2"/>
  <c r="AV165" i="2"/>
  <c r="AV14" i="2"/>
  <c r="AV357" i="2"/>
  <c r="AV181" i="2"/>
  <c r="AV286" i="2"/>
  <c r="AV679" i="2"/>
  <c r="AV581" i="2"/>
  <c r="AV215" i="2"/>
  <c r="AV672" i="2"/>
  <c r="AV724" i="2"/>
  <c r="AV537" i="2"/>
  <c r="AV245" i="2"/>
  <c r="AV601" i="2"/>
  <c r="AV442" i="2"/>
  <c r="AV94" i="2"/>
  <c r="AV347" i="2"/>
  <c r="AV685" i="2"/>
  <c r="AV81" i="2"/>
  <c r="AV452" i="2"/>
  <c r="AV225" i="2"/>
  <c r="AV379" i="2"/>
  <c r="AV36" i="2"/>
  <c r="AV249" i="2"/>
  <c r="AV150" i="2"/>
  <c r="AV625" i="2"/>
  <c r="AV203" i="2"/>
  <c r="AV174" i="2"/>
  <c r="AV575" i="2"/>
  <c r="AV323" i="2"/>
  <c r="AV318" i="2"/>
  <c r="AV258" i="2"/>
  <c r="AV187" i="2"/>
  <c r="AV406" i="2"/>
  <c r="AV98" i="2"/>
  <c r="AV680" i="2"/>
  <c r="AV254" i="2"/>
  <c r="AV302" i="2"/>
  <c r="AV140" i="2"/>
  <c r="AV481" i="2"/>
  <c r="AV651" i="2"/>
  <c r="AV385" i="2"/>
  <c r="AV339" i="2"/>
  <c r="AV319" i="2"/>
  <c r="AV38" i="2"/>
  <c r="AV301" i="2"/>
  <c r="AV106" i="2"/>
  <c r="AV345" i="2"/>
  <c r="AV237" i="2"/>
  <c r="AV57" i="2"/>
  <c r="AV474" i="2"/>
  <c r="AV612" i="2"/>
  <c r="AV697" i="2"/>
  <c r="AV634" i="2"/>
  <c r="AV623" i="2"/>
  <c r="AV622" i="2"/>
  <c r="AV461" i="2"/>
  <c r="AV284" i="2"/>
  <c r="AV662" i="2"/>
  <c r="AV425" i="2"/>
  <c r="AV426" i="2"/>
  <c r="AV70" i="2"/>
  <c r="AV24" i="2"/>
  <c r="AV193" i="2"/>
  <c r="AV522" i="2"/>
  <c r="AV164" i="2"/>
  <c r="AV550" i="2"/>
  <c r="AV293" i="2"/>
  <c r="AV199" i="2"/>
  <c r="AV226" i="2"/>
  <c r="AV606" i="2"/>
  <c r="AV228" i="2"/>
  <c r="AV255" i="2"/>
  <c r="AV300" i="2"/>
  <c r="AV275" i="2"/>
  <c r="AV271" i="2"/>
  <c r="AV567" i="2"/>
  <c r="AV257" i="2"/>
  <c r="AV299" i="2"/>
  <c r="AV222" i="2"/>
  <c r="AV592" i="2"/>
  <c r="AV167" i="2"/>
  <c r="AV585" i="2"/>
  <c r="AV709" i="2"/>
  <c r="AV111" i="2"/>
  <c r="AV429" i="2"/>
  <c r="AV327" i="2"/>
  <c r="AV728" i="2"/>
  <c r="AV614" i="2"/>
  <c r="AV468" i="2"/>
  <c r="AV591" i="2"/>
  <c r="AV688" i="2"/>
  <c r="AV176" i="2"/>
  <c r="AV734" i="2"/>
  <c r="AV334" i="2"/>
  <c r="AV668" i="2"/>
  <c r="AV189" i="2"/>
  <c r="AV562" i="2"/>
  <c r="AV289" i="2"/>
  <c r="AV558" i="2"/>
  <c r="AV179" i="2"/>
  <c r="AV49" i="2"/>
  <c r="AV627" i="2"/>
  <c r="AV365" i="2"/>
  <c r="AV238" i="2"/>
  <c r="AV177" i="2"/>
  <c r="AV476" i="2"/>
  <c r="AV18" i="2"/>
  <c r="AV445" i="2"/>
  <c r="AV513" i="2"/>
  <c r="AV534" i="2"/>
  <c r="AV649" i="2"/>
  <c r="AV208" i="2"/>
  <c r="AV497" i="2"/>
  <c r="AV173" i="2"/>
  <c r="AV700" i="2"/>
  <c r="AV405" i="2"/>
  <c r="AV283" i="2"/>
  <c r="AV229" i="2"/>
  <c r="AV170" i="2"/>
  <c r="AV340" i="2"/>
  <c r="AV338" i="2"/>
  <c r="AV561" i="2"/>
  <c r="AV710" i="2"/>
  <c r="AV422" i="2"/>
  <c r="AV331" i="2"/>
  <c r="AV373" i="2"/>
  <c r="AV266" i="2"/>
  <c r="AV720" i="2"/>
  <c r="AV64" i="2"/>
  <c r="AV108" i="2"/>
  <c r="AV571" i="2"/>
  <c r="AV655" i="2"/>
  <c r="AV556" i="2"/>
  <c r="AV412" i="2"/>
  <c r="AV682" i="2"/>
  <c r="AV74" i="2"/>
  <c r="AV721" i="2"/>
  <c r="AV708" i="2"/>
  <c r="AV211" i="2"/>
  <c r="AV287" i="2"/>
  <c r="AV694" i="2"/>
  <c r="AV504" i="2"/>
  <c r="AV480" i="2"/>
  <c r="AV605" i="2"/>
  <c r="AV396" i="2"/>
  <c r="AV126" i="2"/>
  <c r="AV204" i="2"/>
  <c r="AV621" i="2"/>
  <c r="AV645" i="2"/>
  <c r="AV136" i="2"/>
  <c r="AV190" i="2"/>
  <c r="AV526" i="2"/>
  <c r="AV297" i="2"/>
  <c r="AV28" i="2"/>
  <c r="AV314" i="2"/>
  <c r="AV391" i="2"/>
  <c r="AV264" i="2"/>
  <c r="AV43" i="2"/>
  <c r="AV32" i="2"/>
  <c r="AV309" i="2"/>
  <c r="AV233" i="2"/>
  <c r="AV303" i="2"/>
  <c r="AV117" i="2"/>
  <c r="AV598" i="2"/>
  <c r="AV411" i="2"/>
  <c r="AV127" i="2"/>
  <c r="AV498" i="2"/>
  <c r="AV681" i="2"/>
  <c r="AV188" i="2"/>
  <c r="AV484" i="2"/>
  <c r="AV574" i="2"/>
  <c r="AV590" i="2"/>
  <c r="AV346" i="2"/>
  <c r="AV532" i="2"/>
  <c r="AV201" i="2"/>
  <c r="AV503" i="2"/>
  <c r="AV403" i="2"/>
  <c r="AV52" i="2"/>
  <c r="AV372" i="2"/>
  <c r="AV495" i="2"/>
  <c r="AV673" i="2"/>
  <c r="AV435" i="2"/>
  <c r="AV677" i="2"/>
  <c r="AV530" i="2"/>
  <c r="AV118" i="2"/>
  <c r="AV722" i="2"/>
  <c r="AV290" i="2"/>
  <c r="AV175" i="2"/>
  <c r="AV599" i="2"/>
  <c r="AV274" i="2"/>
  <c r="AV15" i="2"/>
  <c r="AV350" i="2"/>
  <c r="AV440" i="2"/>
  <c r="AV542" i="2"/>
  <c r="AV152" i="2"/>
  <c r="AV236" i="2"/>
  <c r="AV549" i="2"/>
  <c r="AV322" i="2"/>
  <c r="AV178" i="2"/>
  <c r="AV158" i="2"/>
  <c r="AV171" i="2"/>
  <c r="AV83" i="2"/>
  <c r="AV61" i="2"/>
  <c r="AV374" i="2"/>
  <c r="AV46" i="2"/>
  <c r="AV330" i="2"/>
  <c r="AV628" i="2"/>
  <c r="AV418" i="2"/>
  <c r="AV665" i="2"/>
  <c r="AV570" i="2"/>
  <c r="AV369" i="2"/>
  <c r="AV421" i="2"/>
  <c r="AV216" i="2"/>
  <c r="AV727" i="2"/>
  <c r="AV658" i="2"/>
  <c r="AV538" i="2"/>
  <c r="AV137" i="2"/>
  <c r="AV185" i="2"/>
  <c r="AV281" i="2"/>
  <c r="AV483" i="2"/>
  <c r="AV666" i="2"/>
  <c r="AV145" i="2"/>
  <c r="AV247" i="2"/>
  <c r="AV220" i="2"/>
  <c r="AV224" i="2"/>
  <c r="AV196" i="2"/>
  <c r="AV624" i="2"/>
  <c r="AV217" i="2"/>
  <c r="AV50" i="2"/>
  <c r="AV489" i="2"/>
  <c r="AV141" i="2"/>
  <c r="AV221" i="2"/>
  <c r="AV159" i="2"/>
  <c r="AV643" i="2"/>
  <c r="AV667" i="2"/>
  <c r="AV433" i="2"/>
  <c r="AV259" i="2"/>
  <c r="AV172" i="2"/>
  <c r="AV683" i="2"/>
  <c r="AV579" i="2"/>
  <c r="AV10" i="2"/>
  <c r="AV714" i="2"/>
  <c r="AV325" i="2"/>
  <c r="AV428" i="2"/>
  <c r="AV66" i="2"/>
  <c r="AV23" i="2"/>
  <c r="AV446" i="2"/>
  <c r="AV206" i="2"/>
  <c r="AV100" i="2"/>
  <c r="AV521" i="2"/>
  <c r="AV250" i="2"/>
  <c r="AV76" i="2"/>
  <c r="AV713" i="2"/>
  <c r="AV349" i="2"/>
  <c r="AV142" i="2"/>
  <c r="AV195" i="2"/>
  <c r="AV718" i="2"/>
  <c r="AV607" i="2"/>
  <c r="AV386" i="2"/>
  <c r="AV496" i="2"/>
  <c r="AV194" i="2"/>
  <c r="AV381" i="2"/>
  <c r="AV436" i="2"/>
  <c r="AV663" i="2"/>
  <c r="AV487" i="2"/>
  <c r="AV413" i="2"/>
  <c r="AV37" i="2"/>
  <c r="AV577" i="2"/>
  <c r="AV543" i="2"/>
  <c r="AV589" i="2"/>
  <c r="AV656" i="2"/>
  <c r="AV467" i="2"/>
  <c r="AV701" i="2"/>
  <c r="AV378" i="2"/>
  <c r="AV278" i="2"/>
  <c r="AV563" i="2"/>
  <c r="AV93" i="2"/>
  <c r="AV294" i="2"/>
  <c r="AV30" i="2"/>
  <c r="AV729" i="2"/>
  <c r="AV544" i="2"/>
  <c r="AV138" i="2"/>
  <c r="AV423" i="2"/>
  <c r="AV344" i="2"/>
  <c r="AV107" i="2"/>
  <c r="AV401" i="2"/>
  <c r="AV515" i="2"/>
  <c r="AV431" i="2"/>
  <c r="AV240" i="2"/>
  <c r="AV154" i="2"/>
  <c r="AV8" i="2"/>
  <c r="AV9" i="2"/>
  <c r="AV34" i="2"/>
  <c r="AV472" i="2"/>
  <c r="AV451" i="2"/>
  <c r="AV545" i="2"/>
  <c r="AV566" i="2"/>
  <c r="AV424" i="2"/>
  <c r="AV716" i="2"/>
  <c r="AV364" i="2"/>
  <c r="AV124" i="2"/>
  <c r="AV524" i="2"/>
  <c r="AV404" i="2"/>
  <c r="AV125" i="2"/>
  <c r="AV430" i="2"/>
  <c r="AV664" i="2"/>
  <c r="AV102" i="2"/>
  <c r="AV644" i="2"/>
  <c r="AV557" i="2"/>
  <c r="AV457" i="2"/>
  <c r="AV311" i="2"/>
  <c r="AV482" i="2"/>
  <c r="AV410" i="2"/>
  <c r="AV527" i="2"/>
  <c r="AV419" i="2"/>
  <c r="AV33" i="2"/>
  <c r="AV711" i="2"/>
  <c r="AV576" i="2"/>
  <c r="AV525" i="2"/>
  <c r="AV416" i="2"/>
  <c r="AV678" i="2"/>
  <c r="AV554" i="2"/>
  <c r="AV356" i="2"/>
  <c r="AV580" i="2"/>
  <c r="AV321" i="2"/>
  <c r="AV670" i="2"/>
  <c r="AV85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</calcChain>
</file>

<file path=xl/sharedStrings.xml><?xml version="1.0" encoding="utf-8"?>
<sst xmlns="http://schemas.openxmlformats.org/spreadsheetml/2006/main" count="19915" uniqueCount="10638">
  <si>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</si>
  <si>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</si>
  <si>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</si>
  <si>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</si>
  <si>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</si>
  <si>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</si>
  <si>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</si>
  <si>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</si>
  <si>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</si>
  <si>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</si>
  <si>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</si>
  <si>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</si>
  <si>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</si>
  <si>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</si>
  <si>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</si>
  <si>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</si>
  <si>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</si>
  <si>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</si>
  <si>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</si>
  <si>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</si>
  <si>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</si>
  <si>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</si>
  <si>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</si>
  <si>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</si>
  <si>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</si>
  <si>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</si>
  <si>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</si>
  <si>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</si>
  <si>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</si>
  <si>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</si>
  <si>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</si>
  <si>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</si>
  <si>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</si>
  <si>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</si>
  <si>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</si>
  <si>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</si>
  <si>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</si>
  <si>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</si>
  <si>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</si>
  <si>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</si>
  <si>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</si>
  <si>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</si>
  <si>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</si>
  <si>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</si>
  <si>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</si>
  <si>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</si>
  <si>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</si>
  <si>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</si>
  <si>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</si>
  <si>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</si>
  <si>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</si>
  <si>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</si>
  <si>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</si>
  <si>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</si>
  <si>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</si>
  <si>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</si>
  <si>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</si>
  <si>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</si>
  <si>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Oil and Natural Gas Corporation Ltd</t>
  </si>
  <si>
    <t>ONGC</t>
  </si>
  <si>
    <t>Oil &amp; Gas - Exploration &amp; Production</t>
  </si>
  <si>
    <t>Maruti Suzuki India Ltd</t>
  </si>
  <si>
    <t>MARUTI</t>
  </si>
  <si>
    <t>Four Wheelers</t>
  </si>
  <si>
    <t>Tata Motors Ltd</t>
  </si>
  <si>
    <t>TATAMOTORS</t>
  </si>
  <si>
    <t>Kotak Mahindra Bank Ltd</t>
  </si>
  <si>
    <t>KOTAKBANK</t>
  </si>
  <si>
    <t>Axis Bank Ltd</t>
  </si>
  <si>
    <t>AXISBANK</t>
  </si>
  <si>
    <t>Adani Enterprises Ltd</t>
  </si>
  <si>
    <t>ADANIENT</t>
  </si>
  <si>
    <t>Commodities Trading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</si>
  <si>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</si>
  <si>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</si>
  <si>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</si>
  <si>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</si>
  <si>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</si>
  <si>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</si>
  <si>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Mahindra and Mahindra Ltd</t>
  </si>
  <si>
    <t>M&amp;M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</si>
  <si>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</si>
  <si>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</si>
  <si>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</si>
  <si>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</si>
  <si>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</si>
  <si>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</si>
  <si>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</si>
  <si>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</si>
  <si>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</si>
  <si>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</si>
  <si>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</si>
  <si>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</si>
  <si>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</si>
  <si>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</si>
  <si>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</si>
  <si>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</si>
  <si>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</si>
  <si>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</si>
  <si>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</si>
  <si>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</si>
  <si>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</si>
  <si>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Adani Power Ltd</t>
  </si>
  <si>
    <t>ADANIPOWER</t>
  </si>
  <si>
    <t>Bajaj Auto Ltd</t>
  </si>
  <si>
    <t>BAJAJ-AUTO</t>
  </si>
  <si>
    <t>Two Wheelers</t>
  </si>
  <si>
    <t>Hindustan Zinc Ltd</t>
  </si>
  <si>
    <t>HINDZINC</t>
  </si>
  <si>
    <t>Mining - Diversified</t>
  </si>
  <si>
    <t>Wipro Ltd</t>
  </si>
  <si>
    <t>WIPRO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</si>
  <si>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</si>
  <si>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</si>
  <si>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</si>
  <si>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</si>
  <si>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</si>
  <si>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</si>
  <si>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</si>
  <si>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</si>
  <si>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</si>
  <si>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</si>
  <si>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</si>
  <si>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</si>
  <si>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</si>
  <si>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Zomato Ltd</t>
  </si>
  <si>
    <t>ZOMATO</t>
  </si>
  <si>
    <t>Online Services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</si>
  <si>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</si>
  <si>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</si>
  <si>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</si>
  <si>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</si>
  <si>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</si>
  <si>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</si>
  <si>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</si>
  <si>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</si>
  <si>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</si>
  <si>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</si>
  <si>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</si>
  <si>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</si>
  <si>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</si>
  <si>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</si>
  <si>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Trent Ltd</t>
  </si>
  <si>
    <t>TRENT</t>
  </si>
  <si>
    <t>Retail - Apparel</t>
  </si>
  <si>
    <t>Tata Steel Ltd</t>
  </si>
  <si>
    <t>TATASTEEL</t>
  </si>
  <si>
    <t>Grasim Industries Ltd</t>
  </si>
  <si>
    <t>GRASIM</t>
  </si>
  <si>
    <t>SBI Life Insurance Company Ltd</t>
  </si>
  <si>
    <t>SBILIFE</t>
  </si>
  <si>
    <t>Power Finance Corporation Ltd</t>
  </si>
  <si>
    <t>PFC</t>
  </si>
  <si>
    <t>Interglobe Aviation Ltd</t>
  </si>
  <si>
    <t>INDIGO</t>
  </si>
  <si>
    <t>Airlines</t>
  </si>
  <si>
    <t>Vedanta Ltd</t>
  </si>
  <si>
    <t>VEDL</t>
  </si>
  <si>
    <t>Metals - Diversified</t>
  </si>
  <si>
    <t>LTIMindtree Ltd</t>
  </si>
  <si>
    <t>LTIM</t>
  </si>
  <si>
    <t>ABB India Ltd</t>
  </si>
  <si>
    <t>ABB</t>
  </si>
  <si>
    <t>Heavy Electrical Equipments</t>
  </si>
  <si>
    <t>Ambuja Cements Ltd</t>
  </si>
  <si>
    <t>AMBUJACEM</t>
  </si>
  <si>
    <t>Pidilite Industries Ltd</t>
  </si>
  <si>
    <t>PIDILITIND</t>
  </si>
  <si>
    <t>Diversified Chemicals</t>
  </si>
  <si>
    <t>HDFC Life Insurance Company Ltd</t>
  </si>
  <si>
    <t>HDFCLIFE</t>
  </si>
  <si>
    <t>REC Limited</t>
  </si>
  <si>
    <t>RECLTD</t>
  </si>
  <si>
    <t>TATAMTRDVR</t>
  </si>
  <si>
    <t>Godrej Consumer Products Ltd</t>
  </si>
  <si>
    <t>GODREJCP</t>
  </si>
  <si>
    <t>FMCG - Personal Products</t>
  </si>
  <si>
    <t>Bharat Petroleum Corporation Ltd</t>
  </si>
  <si>
    <t>BPCL</t>
  </si>
  <si>
    <t>Gail (India) Ltd</t>
  </si>
  <si>
    <t>GAIL</t>
  </si>
  <si>
    <t>Gas Distribution</t>
  </si>
  <si>
    <t>Tech Mahindra Ltd</t>
  </si>
  <si>
    <t>TECHM</t>
  </si>
  <si>
    <t>Adani Energy Solutions Ltd</t>
  </si>
  <si>
    <t>ADANIENSOL</t>
  </si>
  <si>
    <t>Power Infrastructure</t>
  </si>
  <si>
    <t>Tata Power Company Ltd</t>
  </si>
  <si>
    <t>TATAPOWER</t>
  </si>
  <si>
    <t>Hindalco Industries Ltd</t>
  </si>
  <si>
    <t>HINDALCO</t>
  </si>
  <si>
    <t>Metals - Aluminium</t>
  </si>
  <si>
    <t>Britannia Industries Ltd</t>
  </si>
  <si>
    <t>BRITANNIA</t>
  </si>
  <si>
    <t>Divi's Laboratories Ltd</t>
  </si>
  <si>
    <t>DIVISLAB</t>
  </si>
  <si>
    <t>Labs &amp; Life Sciences Services</t>
  </si>
  <si>
    <t>Eicher Motors Ltd</t>
  </si>
  <si>
    <t>EICHERMOT</t>
  </si>
  <si>
    <t>Trucks &amp; Buses</t>
  </si>
  <si>
    <t>Punjab National Bank</t>
  </si>
  <si>
    <t>PNB</t>
  </si>
  <si>
    <t>Bank of Baroda Ltd</t>
  </si>
  <si>
    <t>BANKBARODA</t>
  </si>
  <si>
    <t>Zydus Lifesciences Ltd</t>
  </si>
  <si>
    <t>ZYDUSLIFE</t>
  </si>
  <si>
    <t>Cipla Ltd</t>
  </si>
  <si>
    <t>CIPLA</t>
  </si>
  <si>
    <t>JSW Energy Ltd</t>
  </si>
  <si>
    <t>JSWENERGY</t>
  </si>
  <si>
    <t>Samvardhana Motherson International Ltd</t>
  </si>
  <si>
    <t>MOTHERSON</t>
  </si>
  <si>
    <t>Auto Parts</t>
  </si>
  <si>
    <t>Tata Consumer Products Ltd</t>
  </si>
  <si>
    <t>TATACONSUM</t>
  </si>
  <si>
    <t>Tea &amp; Coffee</t>
  </si>
  <si>
    <t>TVS Motor Company Ltd</t>
  </si>
  <si>
    <t>TVSMOTOR</t>
  </si>
  <si>
    <t>Macrotech Developers Ltd</t>
  </si>
  <si>
    <t>LODHA</t>
  </si>
  <si>
    <t>Indian Overseas Bank</t>
  </si>
  <si>
    <t>IOB</t>
  </si>
  <si>
    <t>Rail Vikas Nigam Ltd</t>
  </si>
  <si>
    <t>RVNL</t>
  </si>
  <si>
    <t>Dr Reddy's Laboratories Ltd</t>
  </si>
  <si>
    <t>DRREDDY</t>
  </si>
  <si>
    <t>Cholamandalam Investment and Finance Company Ltd</t>
  </si>
  <si>
    <t>CHOLAFIN</t>
  </si>
  <si>
    <t>Dabur India Ltd</t>
  </si>
  <si>
    <t>DABUR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</si>
  <si>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</si>
  <si>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</si>
  <si>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</si>
  <si>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</si>
  <si>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</si>
  <si>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</si>
  <si>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Shriram Finance Ltd</t>
  </si>
  <si>
    <t>SHRIRAMFIN</t>
  </si>
  <si>
    <t>Indusind Bank Ltd</t>
  </si>
  <si>
    <t>INDUSINDBK</t>
  </si>
  <si>
    <t>Torrent Pharmaceuticals Ltd</t>
  </si>
  <si>
    <t>TORNTPHARM</t>
  </si>
  <si>
    <t>Vodafone Idea Ltd</t>
  </si>
  <si>
    <t>IDEA</t>
  </si>
  <si>
    <t>CG Power and Industrial Solutions Ltd</t>
  </si>
  <si>
    <t>CGPOWER</t>
  </si>
  <si>
    <t>Hero MotoCorp Ltd</t>
  </si>
  <si>
    <t>HEROMOTOCO</t>
  </si>
  <si>
    <t>ICICI Prudential Life Insurance Company Ltd</t>
  </si>
  <si>
    <t>ICICIPRULI</t>
  </si>
  <si>
    <t>United Spirits Ltd</t>
  </si>
  <si>
    <t>UNITDSPR</t>
  </si>
  <si>
    <t>Alcoholic Beverages</t>
  </si>
  <si>
    <t>IDBI Bank Ltd</t>
  </si>
  <si>
    <t>IDBI</t>
  </si>
  <si>
    <t>Private Bank</t>
  </si>
  <si>
    <t>Bharat Heavy Electricals Ltd</t>
  </si>
  <si>
    <t>BHEL</t>
  </si>
  <si>
    <t>Bajaj Holdings and Investment Ltd</t>
  </si>
  <si>
    <t>BAJAJHLDNG</t>
  </si>
  <si>
    <t>Asset Management</t>
  </si>
  <si>
    <t>NHPC Ltd</t>
  </si>
  <si>
    <t>NHPC</t>
  </si>
  <si>
    <t>GMR Airports Infrastructure Ltd</t>
  </si>
  <si>
    <t>GMRINFRA</t>
  </si>
  <si>
    <t>Polycab India Ltd</t>
  </si>
  <si>
    <t>POLYCAB</t>
  </si>
  <si>
    <t>Cummins India Ltd</t>
  </si>
  <si>
    <t>CUMMINSIND</t>
  </si>
  <si>
    <t>Industrial Machinery</t>
  </si>
  <si>
    <t>Shree Cement Ltd</t>
  </si>
  <si>
    <t>SHREECEM</t>
  </si>
  <si>
    <t>Mazagon Dock Shipbuilders Ltd</t>
  </si>
  <si>
    <t>MAZDOCK</t>
  </si>
  <si>
    <t>Shipbuilding</t>
  </si>
  <si>
    <t>Apollo Hospitals Enterprise Ltd</t>
  </si>
  <si>
    <t>APOLLOHOSP</t>
  </si>
  <si>
    <t>Hospitals &amp; Diagnostic Centres</t>
  </si>
  <si>
    <t>Union Bank of India Ltd</t>
  </si>
  <si>
    <t>UNIONBANK</t>
  </si>
  <si>
    <t>ICICI Lombard General Insurance Company Ltd</t>
  </si>
  <si>
    <t>ICICIGI</t>
  </si>
  <si>
    <t>Canara Bank Ltd</t>
  </si>
  <si>
    <t>CANBK</t>
  </si>
  <si>
    <t>Bosch Ltd</t>
  </si>
  <si>
    <t>BOSCHLTD</t>
  </si>
  <si>
    <t>Adani Total Gas Ltd</t>
  </si>
  <si>
    <t>ATGL</t>
  </si>
  <si>
    <t>Oil India Ltd</t>
  </si>
  <si>
    <t>OIL</t>
  </si>
  <si>
    <t>Solar Industries India Ltd</t>
  </si>
  <si>
    <t>SOLARINDS</t>
  </si>
  <si>
    <t>Commodity Chemicals</t>
  </si>
  <si>
    <t>Jindal Steel And Power Ltd</t>
  </si>
  <si>
    <t>JINDALSTEL</t>
  </si>
  <si>
    <t>Suzlon Energy Ltd</t>
  </si>
  <si>
    <t>SUZLON</t>
  </si>
  <si>
    <t>Renewable Energy Equipment &amp; Services</t>
  </si>
  <si>
    <t>Colgate-Palmolive (India) Ltd</t>
  </si>
  <si>
    <t>COLPAL</t>
  </si>
  <si>
    <t>Info Edge (India) Ltd</t>
  </si>
  <si>
    <t>NAUKRI</t>
  </si>
  <si>
    <t>Lupin Ltd</t>
  </si>
  <si>
    <t>LUPIN</t>
  </si>
  <si>
    <t>Marico Ltd</t>
  </si>
  <si>
    <t>MARICO</t>
  </si>
  <si>
    <t>Indian Hotels Company Ltd</t>
  </si>
  <si>
    <t>INDHOTEL</t>
  </si>
  <si>
    <t>Hotels, Resorts &amp; Cruise Lines</t>
  </si>
  <si>
    <t>HDFC Asset Management Company Ltd</t>
  </si>
  <si>
    <t>HDFCAMC</t>
  </si>
  <si>
    <t>Oracle Financial Services Software Ltd</t>
  </si>
  <si>
    <t>OFSS</t>
  </si>
  <si>
    <t>Software Services</t>
  </si>
  <si>
    <t>Torrent Power Ltd</t>
  </si>
  <si>
    <t>TORNTPOWER</t>
  </si>
  <si>
    <t>Max Healthcare Institute Ltd</t>
  </si>
  <si>
    <t>MAXHEALTH</t>
  </si>
  <si>
    <t>Aurobindo Pharma Ltd</t>
  </si>
  <si>
    <t>AUROPHARMA</t>
  </si>
  <si>
    <t>Hindustan Petroleum Corp Ltd</t>
  </si>
  <si>
    <t>HINDPETRO</t>
  </si>
  <si>
    <t>Mankind Pharma Ltd</t>
  </si>
  <si>
    <t>MANKIND</t>
  </si>
  <si>
    <t>Godrej Properties Ltd</t>
  </si>
  <si>
    <t>GODREJPROP</t>
  </si>
  <si>
    <t>Indian Bank</t>
  </si>
  <si>
    <t>INDIANB</t>
  </si>
  <si>
    <t>Tube Investments of India Ltd</t>
  </si>
  <si>
    <t>TIINDIA</t>
  </si>
  <si>
    <t>Cycles</t>
  </si>
  <si>
    <t>Indian Railway Catering and Tourism Corporation Ltd</t>
  </si>
  <si>
    <t>IRCTC</t>
  </si>
  <si>
    <t>Yes Bank Ltd</t>
  </si>
  <si>
    <t>YESBANK</t>
  </si>
  <si>
    <t>SRF Ltd</t>
  </si>
  <si>
    <t>SRF</t>
  </si>
  <si>
    <t>Muthoot Finance Ltd</t>
  </si>
  <si>
    <t>MUTHOOTFIN</t>
  </si>
  <si>
    <t>Bharat Forge Ltd</t>
  </si>
  <si>
    <t>BHARATFORG</t>
  </si>
  <si>
    <t>Ashok Leyland Ltd</t>
  </si>
  <si>
    <t>ASHOKLEY</t>
  </si>
  <si>
    <t>Persistent Systems Ltd</t>
  </si>
  <si>
    <t>PERSISTENT</t>
  </si>
  <si>
    <t>General Insurance Corporation of India</t>
  </si>
  <si>
    <t>GICRE</t>
  </si>
  <si>
    <t>PB Fintech Ltd</t>
  </si>
  <si>
    <t>POLICYBZR</t>
  </si>
  <si>
    <t>SBI Cards and Payment Services Ltd</t>
  </si>
  <si>
    <t>SBICARD</t>
  </si>
  <si>
    <t>Payment Infrastructure</t>
  </si>
  <si>
    <t>Dixon Technologies (India) Ltd</t>
  </si>
  <si>
    <t>DIXON</t>
  </si>
  <si>
    <t>Home Electronics &amp; Appliances</t>
  </si>
  <si>
    <t>Linde India Ltd</t>
  </si>
  <si>
    <t>LINDEINDIA</t>
  </si>
  <si>
    <t>NMDC Ltd</t>
  </si>
  <si>
    <t>NMDC</t>
  </si>
  <si>
    <t>Mining - Iron Ore</t>
  </si>
  <si>
    <t>Prestige Estates Projects Ltd</t>
  </si>
  <si>
    <t>PRESTIGE</t>
  </si>
  <si>
    <t>JSW Infrastructure Ltd</t>
  </si>
  <si>
    <t>JSWINFRA</t>
  </si>
  <si>
    <t>Indian Renewable Energy Development Agency Ltd</t>
  </si>
  <si>
    <t>IREDA</t>
  </si>
  <si>
    <t>PI Industries Ltd</t>
  </si>
  <si>
    <t>PIIND</t>
  </si>
  <si>
    <t>Alkem Laboratories Ltd</t>
  </si>
  <si>
    <t>ALKEM</t>
  </si>
  <si>
    <t>Berger Paints India Ltd</t>
  </si>
  <si>
    <t>BERGEPAINT</t>
  </si>
  <si>
    <t>Cochin Shipyard Ltd</t>
  </si>
  <si>
    <t>COCHINSHIP</t>
  </si>
  <si>
    <t>Supreme Industries Ltd</t>
  </si>
  <si>
    <t>SUPREMEIND</t>
  </si>
  <si>
    <t>Plastic Products</t>
  </si>
  <si>
    <t>Oberoi Realty Ltd</t>
  </si>
  <si>
    <t>OBEROIRLTY</t>
  </si>
  <si>
    <t>UCO Bank</t>
  </si>
  <si>
    <t>UCOBANK</t>
  </si>
  <si>
    <t>Patanjali Foods Ltd</t>
  </si>
  <si>
    <t>PATANJALI</t>
  </si>
  <si>
    <t>Packaged Foods &amp; Meats</t>
  </si>
  <si>
    <t>Balkrishna Industries Ltd</t>
  </si>
  <si>
    <t>BALKRISIND</t>
  </si>
  <si>
    <t>Tires &amp; Rubber</t>
  </si>
  <si>
    <t>Schaeffler India Ltd</t>
  </si>
  <si>
    <t>SCHAEFFLER</t>
  </si>
  <si>
    <t>Fertilisers And Chemicals Travancore Ltd</t>
  </si>
  <si>
    <t>FACT</t>
  </si>
  <si>
    <t>Fertilizers &amp; Agro Chemicals</t>
  </si>
  <si>
    <t>Phoenix Mills Ltd</t>
  </si>
  <si>
    <t>PHOENIXLTD</t>
  </si>
  <si>
    <t>Container Corporation of India Ltd</t>
  </si>
  <si>
    <t>CONCOR</t>
  </si>
  <si>
    <t>Logistics</t>
  </si>
  <si>
    <t>Abbott India Ltd</t>
  </si>
  <si>
    <t>ABBOTINDIA</t>
  </si>
  <si>
    <t>Housing and Urban Development Corporation Ltd</t>
  </si>
  <si>
    <t>HUDCO</t>
  </si>
  <si>
    <t>MRF Ltd</t>
  </si>
  <si>
    <t>MRF</t>
  </si>
  <si>
    <t>Astral Ltd</t>
  </si>
  <si>
    <t>ASTRAL</t>
  </si>
  <si>
    <t>Building Products - Pipes</t>
  </si>
  <si>
    <t>Steel Authority of India Ltd</t>
  </si>
  <si>
    <t>SAIL</t>
  </si>
  <si>
    <t>Kalyan Jewellers India Ltd</t>
  </si>
  <si>
    <t>KALYANKJIL</t>
  </si>
  <si>
    <t>UNO Minda Ltd</t>
  </si>
  <si>
    <t>UNOMINDA</t>
  </si>
  <si>
    <t>Jindal Stainless Ltd</t>
  </si>
  <si>
    <t>JSL</t>
  </si>
  <si>
    <t>Bharti Hexacom Ltd</t>
  </si>
  <si>
    <t>BHARTIHEXA</t>
  </si>
  <si>
    <t>Bank of India Ltd</t>
  </si>
  <si>
    <t>BANKINDIA</t>
  </si>
  <si>
    <t>SJVN Ltd</t>
  </si>
  <si>
    <t>SJVN</t>
  </si>
  <si>
    <t>Procter &amp; Gamble Hygiene and Health Care Ltd</t>
  </si>
  <si>
    <t>PGHH</t>
  </si>
  <si>
    <t>Fsn E-Commerce Ventures Ltd</t>
  </si>
  <si>
    <t>NYKAA</t>
  </si>
  <si>
    <t>Wellness Services</t>
  </si>
  <si>
    <t>IDFC First Bank Ltd</t>
  </si>
  <si>
    <t>IDFCFIRSTB</t>
  </si>
  <si>
    <t>Aditya Birla Capital Ltd</t>
  </si>
  <si>
    <t>ABCAPITAL</t>
  </si>
  <si>
    <t>Diversified Financials</t>
  </si>
  <si>
    <t>Petronet LNG Ltd</t>
  </si>
  <si>
    <t>PETRONET</t>
  </si>
  <si>
    <t>Oil &amp; Gas - Storage &amp; Transportation</t>
  </si>
  <si>
    <t>Tata Communications Ltd</t>
  </si>
  <si>
    <t>TATACOMM</t>
  </si>
  <si>
    <t>United Breweries Ltd</t>
  </si>
  <si>
    <t>UBL</t>
  </si>
  <si>
    <t>L&amp;T Technology Services Ltd</t>
  </si>
  <si>
    <t>LTTS</t>
  </si>
  <si>
    <t>Thermax Limited</t>
  </si>
  <si>
    <t>THERMAX</t>
  </si>
  <si>
    <t>Central Bank of India Ltd</t>
  </si>
  <si>
    <t>CENTRALBK</t>
  </si>
  <si>
    <t>Mphasis Ltd</t>
  </si>
  <si>
    <t>MPHASIS</t>
  </si>
  <si>
    <t>Adani Wilmar Ltd</t>
  </si>
  <si>
    <t>AWL</t>
  </si>
  <si>
    <t>Bharat Dynamics Ltd</t>
  </si>
  <si>
    <t>BDL</t>
  </si>
  <si>
    <t>Hitachi Energy India Ltd</t>
  </si>
  <si>
    <t>POWERINDIA</t>
  </si>
  <si>
    <t>Voltas Ltd</t>
  </si>
  <si>
    <t>VOLTAS</t>
  </si>
  <si>
    <t>Coromandel International Ltd</t>
  </si>
  <si>
    <t>COROMANDEL</t>
  </si>
  <si>
    <t>Federal Bank Ltd</t>
  </si>
  <si>
    <t>FEDERALBNK</t>
  </si>
  <si>
    <t>AU Small Finance Bank Ltd</t>
  </si>
  <si>
    <t>AUBANK</t>
  </si>
  <si>
    <t>Honeywell Automation India Ltd</t>
  </si>
  <si>
    <t>HONAUT</t>
  </si>
  <si>
    <t>KPIT Technologies Ltd</t>
  </si>
  <si>
    <t>KPITTECH</t>
  </si>
  <si>
    <t>GlaxoSmithKline Pharmaceuticals Ltd</t>
  </si>
  <si>
    <t>GLAXO</t>
  </si>
  <si>
    <t>Page Industries Ltd</t>
  </si>
  <si>
    <t>PAGEIND</t>
  </si>
  <si>
    <t>Apparel &amp; Accessories</t>
  </si>
  <si>
    <t>ACC Ltd</t>
  </si>
  <si>
    <t>ACC</t>
  </si>
  <si>
    <t>Sundaram Finance Ltd</t>
  </si>
  <si>
    <t>SUNDARMFIN</t>
  </si>
  <si>
    <t>Gujarat Gas Ltd</t>
  </si>
  <si>
    <t>GUJGASLTD</t>
  </si>
  <si>
    <t>Bank of Maharashtra Ltd</t>
  </si>
  <si>
    <t>MAHABANK</t>
  </si>
  <si>
    <t>Ge T&amp;D India Ltd</t>
  </si>
  <si>
    <t>GET&amp;D</t>
  </si>
  <si>
    <t>New India Assurance Company Ltd</t>
  </si>
  <si>
    <t>NIACL</t>
  </si>
  <si>
    <t>3M India Ltd</t>
  </si>
  <si>
    <t>3MINDIA</t>
  </si>
  <si>
    <t>Stationery</t>
  </si>
  <si>
    <t>Tata Elxsi Ltd</t>
  </si>
  <si>
    <t>TATAELXSI</t>
  </si>
  <si>
    <t>L&amp;T Finance Ltd</t>
  </si>
  <si>
    <t>LTF</t>
  </si>
  <si>
    <t>Punjab &amp; Sind Bank</t>
  </si>
  <si>
    <t>PSB</t>
  </si>
  <si>
    <t>Exide Industries Ltd</t>
  </si>
  <si>
    <t>EXIDEIND</t>
  </si>
  <si>
    <t>Batteries</t>
  </si>
  <si>
    <t>AIA Engineering Ltd</t>
  </si>
  <si>
    <t>AIAENG</t>
  </si>
  <si>
    <t>Escorts Kubota Ltd</t>
  </si>
  <si>
    <t>ESCORTS</t>
  </si>
  <si>
    <t>Tractors</t>
  </si>
  <si>
    <t>Lloyds Metals And Energy Ltd</t>
  </si>
  <si>
    <t>LLOYDSME</t>
  </si>
  <si>
    <t>Biocon Ltd</t>
  </si>
  <si>
    <t>BIOCON</t>
  </si>
  <si>
    <t>Biotechnology</t>
  </si>
  <si>
    <t>Deepak Nitrite Ltd</t>
  </si>
  <si>
    <t>DEEPAKNTR</t>
  </si>
  <si>
    <t>Glenmark Pharmaceuticals Ltd</t>
  </si>
  <si>
    <t>GLENMARK</t>
  </si>
  <si>
    <t>UPL Ltd</t>
  </si>
  <si>
    <t>UPL</t>
  </si>
  <si>
    <t>Tata Technologies Ltd</t>
  </si>
  <si>
    <t>TATATECH</t>
  </si>
  <si>
    <t>Coforge Ltd</t>
  </si>
  <si>
    <t>COFORGE</t>
  </si>
  <si>
    <t>APL Apollo Tubes Ltd</t>
  </si>
  <si>
    <t>APLAPOLLO</t>
  </si>
  <si>
    <t>Sona BLW Precision Forgings Ltd</t>
  </si>
  <si>
    <t>SONACOMS</t>
  </si>
  <si>
    <t>Jubilant Foodworks Ltd</t>
  </si>
  <si>
    <t>JUBLFOOD</t>
  </si>
  <si>
    <t>Restaurants &amp; Cafes</t>
  </si>
  <si>
    <t>Nippon Life India Asset Management Ltd</t>
  </si>
  <si>
    <t>NAM-INDIA</t>
  </si>
  <si>
    <t>Fortis Healthcare Ltd</t>
  </si>
  <si>
    <t>FORTIS</t>
  </si>
  <si>
    <t>LIC Housing Finance Ltd</t>
  </si>
  <si>
    <t>LICHSGFIN</t>
  </si>
  <si>
    <t>Home Financing</t>
  </si>
  <si>
    <t>Indraprastha Gas Ltd</t>
  </si>
  <si>
    <t>IGL</t>
  </si>
  <si>
    <t>360 One Wam Ltd</t>
  </si>
  <si>
    <t>360ONE</t>
  </si>
  <si>
    <t>Investment Banking &amp; Brokerage</t>
  </si>
  <si>
    <t>Max Financial Services Ltd</t>
  </si>
  <si>
    <t>MFSL</t>
  </si>
  <si>
    <t>Motilal Oswal Financial Services Ltd</t>
  </si>
  <si>
    <t>MOTILALOFS</t>
  </si>
  <si>
    <t>IRB Infrastructure Developers Ltd</t>
  </si>
  <si>
    <t>IRB</t>
  </si>
  <si>
    <t>Mangalore Refinery and Petrochemicals Ltd</t>
  </si>
  <si>
    <t>MRPL</t>
  </si>
  <si>
    <t>NLC India Ltd</t>
  </si>
  <si>
    <t>NLCINDIA</t>
  </si>
  <si>
    <t>KEI Industries Ltd</t>
  </si>
  <si>
    <t>KEI</t>
  </si>
  <si>
    <t>Cables</t>
  </si>
  <si>
    <t>Mahindra and Mahindra Financial Services Ltd</t>
  </si>
  <si>
    <t>M&amp;MFIN</t>
  </si>
  <si>
    <t>Metro Brands Ltd</t>
  </si>
  <si>
    <t>METROBRAND</t>
  </si>
  <si>
    <t>Footwear</t>
  </si>
  <si>
    <t>Ajanta Pharma Ltd</t>
  </si>
  <si>
    <t>AJANTPHARM</t>
  </si>
  <si>
    <t>Gujarat Fluorochemicals Ltd</t>
  </si>
  <si>
    <t>FLUOROCHEM</t>
  </si>
  <si>
    <t>Specialty Chemicals</t>
  </si>
  <si>
    <t>Sun Tv Network Ltd</t>
  </si>
  <si>
    <t>SUNTV</t>
  </si>
  <si>
    <t>TV Channels &amp; Broadcasters</t>
  </si>
  <si>
    <t>Gland Pharma Ltd</t>
  </si>
  <si>
    <t>GLAND</t>
  </si>
  <si>
    <t>Endurance Technologies Ltd</t>
  </si>
  <si>
    <t>ENDURANCE</t>
  </si>
  <si>
    <t>Star Health and Allied Insurance Company Ltd</t>
  </si>
  <si>
    <t>STARHEALTH</t>
  </si>
  <si>
    <t>Blue Star Ltd</t>
  </si>
  <si>
    <t>BLUESTARCO</t>
  </si>
  <si>
    <t>Apollo Tyres Ltd</t>
  </si>
  <si>
    <t>APOLLOTYRE</t>
  </si>
  <si>
    <t>Apar Industries Ltd</t>
  </si>
  <si>
    <t>APARINDS</t>
  </si>
  <si>
    <t>Dalmia Bharat Ltd</t>
  </si>
  <si>
    <t>DALBHARAT</t>
  </si>
  <si>
    <t>Emami Ltd</t>
  </si>
  <si>
    <t>EMAMILTD</t>
  </si>
  <si>
    <t>Aditya Birla Fashion and Retail Ltd</t>
  </si>
  <si>
    <t>ABFRL</t>
  </si>
  <si>
    <t>Bandhan Bank Ltd</t>
  </si>
  <si>
    <t>BANDHANBNK</t>
  </si>
  <si>
    <t>IPCA Laboratories Ltd</t>
  </si>
  <si>
    <t>IPCALAB</t>
  </si>
  <si>
    <t>J K Cement Ltd</t>
  </si>
  <si>
    <t>JKCEMENT</t>
  </si>
  <si>
    <t>BSE Ltd</t>
  </si>
  <si>
    <t>BSE</t>
  </si>
  <si>
    <t>Stock Exchanges &amp; Ratings</t>
  </si>
  <si>
    <t>Embassy Office Parks REIT</t>
  </si>
  <si>
    <t>EMBASSY</t>
  </si>
  <si>
    <t>Syngene International Ltd</t>
  </si>
  <si>
    <t>SYNGENE</t>
  </si>
  <si>
    <t>One 97 Communications Ltd</t>
  </si>
  <si>
    <t>PAYTM</t>
  </si>
  <si>
    <t>Business Support Services</t>
  </si>
  <si>
    <t>National Aluminium Co Ltd</t>
  </si>
  <si>
    <t>NATIONALUM</t>
  </si>
  <si>
    <t>Timken India Ltd</t>
  </si>
  <si>
    <t>TIMKEN</t>
  </si>
  <si>
    <t>Motherson Sumi Wiring India Ltd</t>
  </si>
  <si>
    <t>MSUMI</t>
  </si>
  <si>
    <t>Global Health Ltd</t>
  </si>
  <si>
    <t>MEDANTA</t>
  </si>
  <si>
    <t>CRISIL Ltd</t>
  </si>
  <si>
    <t>CRISIL</t>
  </si>
  <si>
    <t>Carborundum Universal Ltd</t>
  </si>
  <si>
    <t>CARBORUNIV</t>
  </si>
  <si>
    <t>Tata Investment Corporation Ltd</t>
  </si>
  <si>
    <t>TATAINVEST</t>
  </si>
  <si>
    <t>NBCC (India) Ltd</t>
  </si>
  <si>
    <t>NBCC</t>
  </si>
  <si>
    <t>ZF Commercial Vehicle Control Systems India Ltd</t>
  </si>
  <si>
    <t>ZFCVINDIA</t>
  </si>
  <si>
    <t>Delhivery Ltd</t>
  </si>
  <si>
    <t>DELHIVERY</t>
  </si>
  <si>
    <t>Go Digit General Insurance Ltd</t>
  </si>
  <si>
    <t>GODIGIT</t>
  </si>
  <si>
    <t>Bayer Cropscience Ltd</t>
  </si>
  <si>
    <t>BAYERCROP</t>
  </si>
  <si>
    <t>J B Chemicals and Pharmaceuticals Ltd</t>
  </si>
  <si>
    <t>JBCHEPHARM</t>
  </si>
  <si>
    <t>Godrej Industries Ltd</t>
  </si>
  <si>
    <t>GODREJIND</t>
  </si>
  <si>
    <t>TVS Holdings Ltd</t>
  </si>
  <si>
    <t>TVSHLTD</t>
  </si>
  <si>
    <t>Sundram Fasteners Ltd</t>
  </si>
  <si>
    <t>SUNDRMFAST</t>
  </si>
  <si>
    <t>KPR Mill Ltd</t>
  </si>
  <si>
    <t>KPRMILL</t>
  </si>
  <si>
    <t>Textiles</t>
  </si>
  <si>
    <t>Hindustan Copper Ltd</t>
  </si>
  <si>
    <t>HINDCOPPER</t>
  </si>
  <si>
    <t>Mining - Copper</t>
  </si>
  <si>
    <t>Amara Raja Energy &amp; Mobility Ltd</t>
  </si>
  <si>
    <t>ARE&amp;M</t>
  </si>
  <si>
    <t>Crompton Greaves Consumer Electricals Ltd</t>
  </si>
  <si>
    <t>CROMPTON</t>
  </si>
  <si>
    <t>Cholamandalam Financial Holdings Ltd</t>
  </si>
  <si>
    <t>CHOLAHLDNG</t>
  </si>
  <si>
    <t>ITI Ltd</t>
  </si>
  <si>
    <t>ITI</t>
  </si>
  <si>
    <t>Telecom Equipments</t>
  </si>
  <si>
    <t>Kaynes Technology India Ltd</t>
  </si>
  <si>
    <t>KAYNES</t>
  </si>
  <si>
    <t>Vedant Fashions Ltd</t>
  </si>
  <si>
    <t>MANYAVAR</t>
  </si>
  <si>
    <t>Grindwell Norton Ltd</t>
  </si>
  <si>
    <t>GRINDWELL</t>
  </si>
  <si>
    <t>Poonawalla Fincorp Ltd</t>
  </si>
  <si>
    <t>POONAWALLA</t>
  </si>
  <si>
    <t>Tata Chemicals Ltd</t>
  </si>
  <si>
    <t>TATACHEM</t>
  </si>
  <si>
    <t>SKF India Ltd</t>
  </si>
  <si>
    <t>SKFINDIA</t>
  </si>
  <si>
    <t>Dr. Lal PathLabs Ltd</t>
  </si>
  <si>
    <t>LALPATHLAB</t>
  </si>
  <si>
    <t>Hatsun Agro Product Ltd</t>
  </si>
  <si>
    <t>HATSUN</t>
  </si>
  <si>
    <t>Brigade Enterprises Ltd</t>
  </si>
  <si>
    <t>BRIGADE</t>
  </si>
  <si>
    <t>Aegis Logistics Ltd</t>
  </si>
  <si>
    <t>AEGISLOG</t>
  </si>
  <si>
    <t>EIH Ltd</t>
  </si>
  <si>
    <t>EIHOTEL</t>
  </si>
  <si>
    <t>Whirlpool of India Ltd</t>
  </si>
  <si>
    <t>WHIRLPOOL</t>
  </si>
  <si>
    <t>Aarti Industries Ltd</t>
  </si>
  <si>
    <t>AARTIIND</t>
  </si>
  <si>
    <t>Pfizer Ltd</t>
  </si>
  <si>
    <t>PFIZER</t>
  </si>
  <si>
    <t>Suven Pharmaceuticals Ltd</t>
  </si>
  <si>
    <t>SUVENPHAR</t>
  </si>
  <si>
    <t>Garden Reach Shipbuilders &amp; Engineers Ltd</t>
  </si>
  <si>
    <t>GRSE</t>
  </si>
  <si>
    <t>Ircon International Ltd</t>
  </si>
  <si>
    <t>IRCON</t>
  </si>
  <si>
    <t>KIOCL Ltd</t>
  </si>
  <si>
    <t>KIOCL</t>
  </si>
  <si>
    <t>BASF India Ltd</t>
  </si>
  <si>
    <t>BASF</t>
  </si>
  <si>
    <t>Narayana Hrudayalaya Ltd</t>
  </si>
  <si>
    <t>NH</t>
  </si>
  <si>
    <t>Jyoti CNC Automation Ltd</t>
  </si>
  <si>
    <t>JYOTICNC</t>
  </si>
  <si>
    <t>Computer Hardware</t>
  </si>
  <si>
    <t>Gillette India Ltd</t>
  </si>
  <si>
    <t>GILLETTE</t>
  </si>
  <si>
    <t>Sumitomo Chemical India Ltd</t>
  </si>
  <si>
    <t>SUMICHEM</t>
  </si>
  <si>
    <t>Ratnamani Metals and Tubes Ltd</t>
  </si>
  <si>
    <t>RATNAMANI</t>
  </si>
  <si>
    <t>Castrol India Ltd</t>
  </si>
  <si>
    <t>CASTROLIND</t>
  </si>
  <si>
    <t>Jupiter Wagons Ltd</t>
  </si>
  <si>
    <t>JWL</t>
  </si>
  <si>
    <t>Rail</t>
  </si>
  <si>
    <t>ICICI Securities Ltd</t>
  </si>
  <si>
    <t>ISEC</t>
  </si>
  <si>
    <t>Central Depository Services (India) Ltd</t>
  </si>
  <si>
    <t>CDSL</t>
  </si>
  <si>
    <t>Kansai Nerolac Paints Ltd</t>
  </si>
  <si>
    <t>KANSAINER</t>
  </si>
  <si>
    <t>Century Textiles and Industries Ltd</t>
  </si>
  <si>
    <t>CENTURYTEX</t>
  </si>
  <si>
    <t>Paper Products</t>
  </si>
  <si>
    <t>Emcure Pharmaceuticals Ltd</t>
  </si>
  <si>
    <t>EMCURE</t>
  </si>
  <si>
    <t>Alembic Pharmaceuticals Ltd</t>
  </si>
  <si>
    <t>APLLTD</t>
  </si>
  <si>
    <t>Natco Pharma Ltd</t>
  </si>
  <si>
    <t>NATCOPHARM</t>
  </si>
  <si>
    <t>Laurus Labs Ltd</t>
  </si>
  <si>
    <t>LAURUSLABS</t>
  </si>
  <si>
    <t>CPSE ETF</t>
  </si>
  <si>
    <t>CPSEETF</t>
  </si>
  <si>
    <t>Equity</t>
  </si>
  <si>
    <t>Atul Ltd</t>
  </si>
  <si>
    <t>ATUL</t>
  </si>
  <si>
    <t>CESC Ltd</t>
  </si>
  <si>
    <t>CESC</t>
  </si>
  <si>
    <t>Vinati Organics Ltd</t>
  </si>
  <si>
    <t>VINATIORGA</t>
  </si>
  <si>
    <t>Radico Khaitan Ltd</t>
  </si>
  <si>
    <t>RADICO</t>
  </si>
  <si>
    <t>Himadri Speciality Chemical Ltd</t>
  </si>
  <si>
    <t>HSCL</t>
  </si>
  <si>
    <t>Finolex Cables Ltd</t>
  </si>
  <si>
    <t>FINCABLES</t>
  </si>
  <si>
    <t>Kajaria Ceramics Ltd</t>
  </si>
  <si>
    <t>KAJARIACER</t>
  </si>
  <si>
    <t>Building Products - Ceramics</t>
  </si>
  <si>
    <t>Inox Wind Ltd</t>
  </si>
  <si>
    <t>INOXWIND</t>
  </si>
  <si>
    <t>Piramal Pharma Ltd</t>
  </si>
  <si>
    <t>PPLPHARMA</t>
  </si>
  <si>
    <t>Piramal Enterprises Ltd</t>
  </si>
  <si>
    <t>PEL</t>
  </si>
  <si>
    <t>JBM Auto Ltd</t>
  </si>
  <si>
    <t>JBMA</t>
  </si>
  <si>
    <t>Devyani International Ltd</t>
  </si>
  <si>
    <t>DEVYANI</t>
  </si>
  <si>
    <t>Swan Energy Ltd</t>
  </si>
  <si>
    <t>SWANENERGY</t>
  </si>
  <si>
    <t>Multi Commodity Exchange of India Ltd</t>
  </si>
  <si>
    <t>MCX</t>
  </si>
  <si>
    <t>KEC International Ltd</t>
  </si>
  <si>
    <t>KEC</t>
  </si>
  <si>
    <t>Five-Star Business Finance Ltd</t>
  </si>
  <si>
    <t>FIVESTAR</t>
  </si>
  <si>
    <t>Nuvama Wealth Management Ltd</t>
  </si>
  <si>
    <t>NUVAMA</t>
  </si>
  <si>
    <t>CIE Automotive India Ltd</t>
  </si>
  <si>
    <t>CIEINDIA</t>
  </si>
  <si>
    <t>Godfrey Phillips India Ltd</t>
  </si>
  <si>
    <t>GODFRYPHLP</t>
  </si>
  <si>
    <t>Kalpataru Projects International Ltd</t>
  </si>
  <si>
    <t>KPIL</t>
  </si>
  <si>
    <t>CreditAccess Grameen Ltd</t>
  </si>
  <si>
    <t>CREDITACC</t>
  </si>
  <si>
    <t>Relaxo Footwears Ltd</t>
  </si>
  <si>
    <t>RELAXO</t>
  </si>
  <si>
    <t>Elgi Equipments Ltd</t>
  </si>
  <si>
    <t>ELGIEQUIP</t>
  </si>
  <si>
    <t>NCC Ltd</t>
  </si>
  <si>
    <t>NCC</t>
  </si>
  <si>
    <t>Nexus Select Trust</t>
  </si>
  <si>
    <t>NXST</t>
  </si>
  <si>
    <t>Mindspace Business Parks REIT</t>
  </si>
  <si>
    <t>MINDSPACE</t>
  </si>
  <si>
    <t>PNB Housing Finance Ltd</t>
  </si>
  <si>
    <t>PNBHOUSING</t>
  </si>
  <si>
    <t>Affle (India) Ltd</t>
  </si>
  <si>
    <t>AFFLE</t>
  </si>
  <si>
    <t>Advertising</t>
  </si>
  <si>
    <t>Cello World Ltd</t>
  </si>
  <si>
    <t>CELLO</t>
  </si>
  <si>
    <t>PTC Industries Ltd</t>
  </si>
  <si>
    <t>PTCIL</t>
  </si>
  <si>
    <t>Bata India Ltd</t>
  </si>
  <si>
    <t>BATAINDIA</t>
  </si>
  <si>
    <t>Chambal Fertilisers and Chemicals Ltd</t>
  </si>
  <si>
    <t>CHAMBLFERT</t>
  </si>
  <si>
    <t>Jindal SAW Ltd</t>
  </si>
  <si>
    <t>JINDALSAW</t>
  </si>
  <si>
    <t>V Guard Industries Ltd</t>
  </si>
  <si>
    <t>VGUARD</t>
  </si>
  <si>
    <t>IFCI Ltd</t>
  </si>
  <si>
    <t>IFCI</t>
  </si>
  <si>
    <t>Tejas Networks Ltd</t>
  </si>
  <si>
    <t>TEJASNET</t>
  </si>
  <si>
    <t>Computer Age Management Services Ltd</t>
  </si>
  <si>
    <t>CAMS</t>
  </si>
  <si>
    <t>Sobha Ltd</t>
  </si>
  <si>
    <t>SOBHA</t>
  </si>
  <si>
    <t>Signatureglobal (India) Ltd</t>
  </si>
  <si>
    <t>SIGNATURE</t>
  </si>
  <si>
    <t>Shyam Metalics and Energy Ltd</t>
  </si>
  <si>
    <t>SHYAMMETL</t>
  </si>
  <si>
    <t>Angel One Ltd</t>
  </si>
  <si>
    <t>ANGELONE</t>
  </si>
  <si>
    <t>Ramco Cements Limited</t>
  </si>
  <si>
    <t>RAMCOCEM</t>
  </si>
  <si>
    <t>Titagarh Rail Systems Ltd</t>
  </si>
  <si>
    <t>TITAGARH</t>
  </si>
  <si>
    <t>Gujarat State Petronet Ltd</t>
  </si>
  <si>
    <t>GSPL</t>
  </si>
  <si>
    <t>Firstsource Solutions Ltd</t>
  </si>
  <si>
    <t>FSL</t>
  </si>
  <si>
    <t>Outsourced services</t>
  </si>
  <si>
    <t>Triveni Turbine Ltd</t>
  </si>
  <si>
    <t>TRITURBINE</t>
  </si>
  <si>
    <t>Aditya Birla Sun Life Amc Ltd</t>
  </si>
  <si>
    <t>ABSLAMC</t>
  </si>
  <si>
    <t>Techno Electric &amp; Engineering Company Ltd</t>
  </si>
  <si>
    <t>TECHNOE</t>
  </si>
  <si>
    <t>Blue Dart Express Ltd</t>
  </si>
  <si>
    <t>BLUEDART</t>
  </si>
  <si>
    <t>Jyothy Labs Ltd</t>
  </si>
  <si>
    <t>JYOTHYLAB</t>
  </si>
  <si>
    <t>Cyient Ltd</t>
  </si>
  <si>
    <t>CYIENT</t>
  </si>
  <si>
    <t>R R Kabel Ltd</t>
  </si>
  <si>
    <t>RRKABEL</t>
  </si>
  <si>
    <t>Trident Ltd</t>
  </si>
  <si>
    <t>TRIDENT</t>
  </si>
  <si>
    <t>Aster DM Healthcare Ltd</t>
  </si>
  <si>
    <t>ASTERDM</t>
  </si>
  <si>
    <t>Tbo Tek Ltd</t>
  </si>
  <si>
    <t>TBOTEK</t>
  </si>
  <si>
    <t>Tour &amp; Travel Services</t>
  </si>
  <si>
    <t>IIFL Finance Ltd</t>
  </si>
  <si>
    <t>IIFL</t>
  </si>
  <si>
    <t>Great Eastern Shipping Company Ltd</t>
  </si>
  <si>
    <t>GESHIP</t>
  </si>
  <si>
    <t>HFCL Ltd</t>
  </si>
  <si>
    <t>HFCL</t>
  </si>
  <si>
    <t>Schneider Electric Infrastructure Ltd</t>
  </si>
  <si>
    <t>SCHNEIDER</t>
  </si>
  <si>
    <t>Tata Teleservices (Maharashtra) Ltd</t>
  </si>
  <si>
    <t>TTML</t>
  </si>
  <si>
    <t>Finolex Industries Ltd</t>
  </si>
  <si>
    <t>FINPIPE</t>
  </si>
  <si>
    <t>Bikaji Foods International Ltd</t>
  </si>
  <si>
    <t>BIKAJI</t>
  </si>
  <si>
    <t>Mahanagar Gas Ltd</t>
  </si>
  <si>
    <t>MGL</t>
  </si>
  <si>
    <t>Chalet Hotels Ltd</t>
  </si>
  <si>
    <t>CHALET</t>
  </si>
  <si>
    <t>BEML Ltd</t>
  </si>
  <si>
    <t>BEML</t>
  </si>
  <si>
    <t>Poly Medicure Ltd</t>
  </si>
  <si>
    <t>POLYMED</t>
  </si>
  <si>
    <t>Health Care Equipment &amp; Supplies</t>
  </si>
  <si>
    <t>Sonata Software Ltd</t>
  </si>
  <si>
    <t>SONATSOFTW</t>
  </si>
  <si>
    <t>Aadhar Housing Finance Ltd</t>
  </si>
  <si>
    <t>AADHARHFC</t>
  </si>
  <si>
    <t>Capri Global Capital Ltd</t>
  </si>
  <si>
    <t>CGCL</t>
  </si>
  <si>
    <t>Navin Fluorine International Ltd</t>
  </si>
  <si>
    <t>NAVINFLUOR</t>
  </si>
  <si>
    <t>Anant Raj Ltd</t>
  </si>
  <si>
    <t>ANANTRAJ</t>
  </si>
  <si>
    <t>Karur Vysya Bank Ltd</t>
  </si>
  <si>
    <t>KARURVYSYA</t>
  </si>
  <si>
    <t>Astrazeneca Pharma India Ltd</t>
  </si>
  <si>
    <t>ASTRAZEN</t>
  </si>
  <si>
    <t>Authum Investment &amp; Infrastructure Ltd</t>
  </si>
  <si>
    <t>AIIL</t>
  </si>
  <si>
    <t>Clean Science and Technology Ltd</t>
  </si>
  <si>
    <t>CLEAN</t>
  </si>
  <si>
    <t>Manappuram Finance Ltd</t>
  </si>
  <si>
    <t>MANAPPURAM</t>
  </si>
  <si>
    <t>IDFC Ltd</t>
  </si>
  <si>
    <t>IDFC</t>
  </si>
  <si>
    <t>Welspun Living Ltd</t>
  </si>
  <si>
    <t>WELSPUNLIV</t>
  </si>
  <si>
    <t>Indian Energy Exchange Ltd</t>
  </si>
  <si>
    <t>IEX</t>
  </si>
  <si>
    <t>Power Trading &amp; Consultancy</t>
  </si>
  <si>
    <t>Krishna Institute of Medical Sciences Ltd</t>
  </si>
  <si>
    <t>KIMS</t>
  </si>
  <si>
    <t>Data Patterns (India) Ltd</t>
  </si>
  <si>
    <t>DATAPATTNS</t>
  </si>
  <si>
    <t>RITES Ltd</t>
  </si>
  <si>
    <t>RITES</t>
  </si>
  <si>
    <t>Welspun Corp Ltd</t>
  </si>
  <si>
    <t>WELCORP</t>
  </si>
  <si>
    <t>Zensar Technologies Ltd</t>
  </si>
  <si>
    <t>ZENSARTECH</t>
  </si>
  <si>
    <t>KSB Ltd</t>
  </si>
  <si>
    <t>KSB</t>
  </si>
  <si>
    <t>Kirloskar Oil Engines Ltd</t>
  </si>
  <si>
    <t>KIRLOSENG</t>
  </si>
  <si>
    <t>DCM Shriram Ltd</t>
  </si>
  <si>
    <t>DCMSHRIRAM</t>
  </si>
  <si>
    <t>Concord Biotech Ltd</t>
  </si>
  <si>
    <t>CONCORDBIO</t>
  </si>
  <si>
    <t>Birlasoft Ltd</t>
  </si>
  <si>
    <t>BSOFT</t>
  </si>
  <si>
    <t>Indiamart Intermesh Ltd</t>
  </si>
  <si>
    <t>INDIAMART</t>
  </si>
  <si>
    <t>Jai Balaji Industries Ltd</t>
  </si>
  <si>
    <t>JAIBALAJI</t>
  </si>
  <si>
    <t>Fine Organic Industries Ltd</t>
  </si>
  <si>
    <t>FINEORG</t>
  </si>
  <si>
    <t>G R Infraprojects Ltd</t>
  </si>
  <si>
    <t>GRINFRA</t>
  </si>
  <si>
    <t>NMDC Steel Ltd</t>
  </si>
  <si>
    <t>NSLNISP</t>
  </si>
  <si>
    <t>Lakshmi Machine Works Ltd</t>
  </si>
  <si>
    <t>LAXMIMACH</t>
  </si>
  <si>
    <t>HBL Power Systems Ltd</t>
  </si>
  <si>
    <t>HBLPOWER</t>
  </si>
  <si>
    <t>Kirloskar Brothers Ltd</t>
  </si>
  <si>
    <t>KIRLOSBROS</t>
  </si>
  <si>
    <t>Granules India Ltd</t>
  </si>
  <si>
    <t>GRANULES</t>
  </si>
  <si>
    <t>UTI S&amp;P BSE Sensex ETF</t>
  </si>
  <si>
    <t>UTISENSETF</t>
  </si>
  <si>
    <t>Aptus Value Housing Finance India Ltd</t>
  </si>
  <si>
    <t>APTUS</t>
  </si>
  <si>
    <t>Godrej Agrovet Ltd</t>
  </si>
  <si>
    <t>GODREJAGRO</t>
  </si>
  <si>
    <t>Agro Products</t>
  </si>
  <si>
    <t>Ramkrishna Forgings Ltd</t>
  </si>
  <si>
    <t>RKFORGE</t>
  </si>
  <si>
    <t>Century Plyboards (India) Ltd</t>
  </si>
  <si>
    <t>CENTURYPLY</t>
  </si>
  <si>
    <t>Wood Products</t>
  </si>
  <si>
    <t>Action Construction Equipment Ltd</t>
  </si>
  <si>
    <t>ACE</t>
  </si>
  <si>
    <t>Heavy Machinery</t>
  </si>
  <si>
    <t>Supreme Petrochem Ltd</t>
  </si>
  <si>
    <t>SPLPETRO</t>
  </si>
  <si>
    <t>Railtel Corporation of India Ltd</t>
  </si>
  <si>
    <t>RAILTEL</t>
  </si>
  <si>
    <t>Communication &amp; Networking</t>
  </si>
  <si>
    <t>Waaree Renewable Technologies Ltd</t>
  </si>
  <si>
    <t>WAAREERTL</t>
  </si>
  <si>
    <t>Bombay Burmah Trading Corporation Ltd</t>
  </si>
  <si>
    <t>BBTC</t>
  </si>
  <si>
    <t>Anand Rathi Wealth Ltd</t>
  </si>
  <si>
    <t>ANANDRATHI</t>
  </si>
  <si>
    <t>Redington Ltd</t>
  </si>
  <si>
    <t>REDINGTON</t>
  </si>
  <si>
    <t>Technology Hardware</t>
  </si>
  <si>
    <t>MMTC Ltd</t>
  </si>
  <si>
    <t>MMTC</t>
  </si>
  <si>
    <t>Asahi India Glass Ltd</t>
  </si>
  <si>
    <t>ASAHIINDIA</t>
  </si>
  <si>
    <t>Honasa Consumer Ltd</t>
  </si>
  <si>
    <t>HONASA</t>
  </si>
  <si>
    <t>Sanofi India Ltd</t>
  </si>
  <si>
    <t>SANOFI</t>
  </si>
  <si>
    <t>Eris Lifesciences Ltd</t>
  </si>
  <si>
    <t>ERIS</t>
  </si>
  <si>
    <t>Sterling and Wilson Renewable Energy Ltd</t>
  </si>
  <si>
    <t>SWSOLAR</t>
  </si>
  <si>
    <t>PCBL Ltd</t>
  </si>
  <si>
    <t>PCBL</t>
  </si>
  <si>
    <t>Vardhman Textiles Ltd</t>
  </si>
  <si>
    <t>VTL</t>
  </si>
  <si>
    <t>Godawari Power and Ispat Ltd</t>
  </si>
  <si>
    <t>GPIL</t>
  </si>
  <si>
    <t>Bls International Services Ltd</t>
  </si>
  <si>
    <t>BLS</t>
  </si>
  <si>
    <t>Amber Enterprises India Ltd</t>
  </si>
  <si>
    <t>AMBER</t>
  </si>
  <si>
    <t>Zydus Wellness Ltd</t>
  </si>
  <si>
    <t>ZYDUSWELL</t>
  </si>
  <si>
    <t>Kfin Technologies Ltd</t>
  </si>
  <si>
    <t>KFINTECH</t>
  </si>
  <si>
    <t>Neuland Laboratories Ltd</t>
  </si>
  <si>
    <t>NEULANDLAB</t>
  </si>
  <si>
    <t>Akzo Nobel India Ltd</t>
  </si>
  <si>
    <t>AKZOINDIA</t>
  </si>
  <si>
    <t>Chennai Petroleum Corporation Ltd</t>
  </si>
  <si>
    <t>CHENNPETRO</t>
  </si>
  <si>
    <t>PVR INOX Ltd</t>
  </si>
  <si>
    <t>PVRINOX</t>
  </si>
  <si>
    <t>Theatres</t>
  </si>
  <si>
    <t>Doms Industries Ltd</t>
  </si>
  <si>
    <t>DOMS</t>
  </si>
  <si>
    <t>Office Supplies</t>
  </si>
  <si>
    <t>Zen Technologies Ltd</t>
  </si>
  <si>
    <t>ZENTEC</t>
  </si>
  <si>
    <t>TTK Prestige Ltd</t>
  </si>
  <si>
    <t>TTKPRESTIG</t>
  </si>
  <si>
    <t>Engineers India Ltd</t>
  </si>
  <si>
    <t>ENGINERSIN</t>
  </si>
  <si>
    <t>Jubilant Pharmova Ltd</t>
  </si>
  <si>
    <t>JUBLPHARMA</t>
  </si>
  <si>
    <t>Newgen Software Technologies Ltd</t>
  </si>
  <si>
    <t>NEWGEN</t>
  </si>
  <si>
    <t>E I D-Parry (India) Ltd</t>
  </si>
  <si>
    <t>EIDPARRY</t>
  </si>
  <si>
    <t>Sugar</t>
  </si>
  <si>
    <t>Wockhardt Ltd</t>
  </si>
  <si>
    <t>WOCKPHARMA</t>
  </si>
  <si>
    <t>Indegene Ltd</t>
  </si>
  <si>
    <t>INDGN</t>
  </si>
  <si>
    <t>Voltamp Transformers Ltd</t>
  </si>
  <si>
    <t>VOLTAMP</t>
  </si>
  <si>
    <t>Reliance Power Ltd</t>
  </si>
  <si>
    <t>RPOWER</t>
  </si>
  <si>
    <t>Olectra Greentech Ltd</t>
  </si>
  <si>
    <t>OLECTRA</t>
  </si>
  <si>
    <t>RBL Bank Ltd</t>
  </si>
  <si>
    <t>RBLBANK</t>
  </si>
  <si>
    <t>Cube Highways Trust</t>
  </si>
  <si>
    <t>CUBEINVIT</t>
  </si>
  <si>
    <t>Roads</t>
  </si>
  <si>
    <t>Aavas Financiers Ltd</t>
  </si>
  <si>
    <t>AAVAS</t>
  </si>
  <si>
    <t>Zee Entertainment Enterprises Ltd</t>
  </si>
  <si>
    <t>ZEEL</t>
  </si>
  <si>
    <t>Jaiprakash Power Ventures Ltd</t>
  </si>
  <si>
    <t>JPPOWER</t>
  </si>
  <si>
    <t>Elecon Engineering Company Ltd</t>
  </si>
  <si>
    <t>ELECON</t>
  </si>
  <si>
    <t>Ingersoll-Rand (India) Ltd</t>
  </si>
  <si>
    <t>INGERRAND</t>
  </si>
  <si>
    <t>Raymond Ltd</t>
  </si>
  <si>
    <t>RAYMOND</t>
  </si>
  <si>
    <t>Netweb Technologies India Ltd</t>
  </si>
  <si>
    <t>NETWEB</t>
  </si>
  <si>
    <t>UTI Asset Management Company Ltd</t>
  </si>
  <si>
    <t>UTIAMC</t>
  </si>
  <si>
    <t>Nava Limited</t>
  </si>
  <si>
    <t>NAVA</t>
  </si>
  <si>
    <t>Intellect Design Arena Ltd</t>
  </si>
  <si>
    <t>INTELLECT</t>
  </si>
  <si>
    <t>Alok Industries Ltd</t>
  </si>
  <si>
    <t>ALOKINDS</t>
  </si>
  <si>
    <t>Craftsman Automation Ltd</t>
  </si>
  <si>
    <t>CRAFTSMAN</t>
  </si>
  <si>
    <t>shipping corporation of India Ltd</t>
  </si>
  <si>
    <t>SCI</t>
  </si>
  <si>
    <t>Westlife Foodworld Ltd</t>
  </si>
  <si>
    <t>WESTLIFE</t>
  </si>
  <si>
    <t>Cera Sanitaryware Ltd</t>
  </si>
  <si>
    <t>CERA</t>
  </si>
  <si>
    <t>Tanla Platforms Ltd</t>
  </si>
  <si>
    <t>TANLA</t>
  </si>
  <si>
    <t>Electrosteel Castings Ltd</t>
  </si>
  <si>
    <t>ELECTCAST</t>
  </si>
  <si>
    <t>Jammu and Kashmir Bank Ltd</t>
  </si>
  <si>
    <t>J&amp;KBANK</t>
  </si>
  <si>
    <t>RHI Magnesita India Ltd</t>
  </si>
  <si>
    <t>RHIM</t>
  </si>
  <si>
    <t>City Union Bank Ltd</t>
  </si>
  <si>
    <t>CUB</t>
  </si>
  <si>
    <t>Praj Industries Ltd</t>
  </si>
  <si>
    <t>PRAJIND</t>
  </si>
  <si>
    <t>Minda Corporation Ltd</t>
  </si>
  <si>
    <t>MINDACORP</t>
  </si>
  <si>
    <t>PNC Infratech Ltd</t>
  </si>
  <si>
    <t>PNCINFRA</t>
  </si>
  <si>
    <t>Force Motors Ltd</t>
  </si>
  <si>
    <t>FORCEMOT</t>
  </si>
  <si>
    <t>Tega Industries Ltd</t>
  </si>
  <si>
    <t>TEGA</t>
  </si>
  <si>
    <t>Gujarat Mineral Development Corporation Ltd</t>
  </si>
  <si>
    <t>GMDCLTD</t>
  </si>
  <si>
    <t>Rainbow Children's Medicare Ltd</t>
  </si>
  <si>
    <t>RAINBOW</t>
  </si>
  <si>
    <t>KPI Green Energy Ltd</t>
  </si>
  <si>
    <t>KPIGREEN</t>
  </si>
  <si>
    <t>Puravankara Ltd</t>
  </si>
  <si>
    <t>PURVA</t>
  </si>
  <si>
    <t>Deepak Fertilisers and Petrochemicals Corp Ltd</t>
  </si>
  <si>
    <t>DEEPAKFERT</t>
  </si>
  <si>
    <t>Caplin Point Laboratories Ltd</t>
  </si>
  <si>
    <t>CAPLIPOINT</t>
  </si>
  <si>
    <t>Nuvoco Vistas Corporation Ltd</t>
  </si>
  <si>
    <t>NUVOCO</t>
  </si>
  <si>
    <t>CE Info Systems Ltd</t>
  </si>
  <si>
    <t>MAPMYINDIA</t>
  </si>
  <si>
    <t>Happy Forgings Ltd</t>
  </si>
  <si>
    <t>HAPPYFORGE</t>
  </si>
  <si>
    <t>Auto, Truck &amp; Motorcycle Parts</t>
  </si>
  <si>
    <t>Happiest Minds Technologies Ltd</t>
  </si>
  <si>
    <t>HAPPSTMNDS</t>
  </si>
  <si>
    <t>Aether Industries Ltd</t>
  </si>
  <si>
    <t>AETHER</t>
  </si>
  <si>
    <t>Powergrid Infrastructure Investment Trust</t>
  </si>
  <si>
    <t>PGINVIT</t>
  </si>
  <si>
    <t>Glenmark Life Sciences Ltd</t>
  </si>
  <si>
    <t>GLS</t>
  </si>
  <si>
    <t>India Cements Ltd</t>
  </si>
  <si>
    <t>INDIACEM</t>
  </si>
  <si>
    <t>Eclerx Services Ltd</t>
  </si>
  <si>
    <t>ECLERX</t>
  </si>
  <si>
    <t>Inox India Ltd</t>
  </si>
  <si>
    <t>INOXINDIA</t>
  </si>
  <si>
    <t>Sea-Borne Tankers</t>
  </si>
  <si>
    <t>Birla Corporation Ltd</t>
  </si>
  <si>
    <t>BIRLACORPN</t>
  </si>
  <si>
    <t>Bajaj Electricals Ltd</t>
  </si>
  <si>
    <t>BAJAJELEC</t>
  </si>
  <si>
    <t>Genus Power Infrastructures Ltd</t>
  </si>
  <si>
    <t>GENUSPOWER</t>
  </si>
  <si>
    <t>Lemon Tree Hotels Ltd</t>
  </si>
  <si>
    <t>LEMONTREE</t>
  </si>
  <si>
    <t>HMT Ltd</t>
  </si>
  <si>
    <t>HMT</t>
  </si>
  <si>
    <t>Gravita India Ltd</t>
  </si>
  <si>
    <t>GRAVITA</t>
  </si>
  <si>
    <t>Metals - Lead</t>
  </si>
  <si>
    <t>Rashtriya Chemicals and Fertilizers Ltd</t>
  </si>
  <si>
    <t>RCF</t>
  </si>
  <si>
    <t>JK Tyre &amp; Industries Ltd</t>
  </si>
  <si>
    <t>JKTYRE</t>
  </si>
  <si>
    <t>Bharat 22 ETF</t>
  </si>
  <si>
    <t>ICICIB22</t>
  </si>
  <si>
    <t>Valor Estate Ltd</t>
  </si>
  <si>
    <t>DBREALTY</t>
  </si>
  <si>
    <t>PG Electroplast Ltd</t>
  </si>
  <si>
    <t>PGEL</t>
  </si>
  <si>
    <t>Alkyl Amines Chemicals Ltd</t>
  </si>
  <si>
    <t>ALKYLAMINE</t>
  </si>
  <si>
    <t>Usha Martin Ltd</t>
  </si>
  <si>
    <t>USHAMART</t>
  </si>
  <si>
    <t>Nippon India ETF Nifty Bank BeES</t>
  </si>
  <si>
    <t>BANKBEES</t>
  </si>
  <si>
    <t>Bengal &amp; Assam Company Ltd</t>
  </si>
  <si>
    <t>BENGALASM</t>
  </si>
  <si>
    <t>Sheela Foam Ltd</t>
  </si>
  <si>
    <t>SFL</t>
  </si>
  <si>
    <t>Home Furnishing</t>
  </si>
  <si>
    <t>Metropolis Healthcare Ltd</t>
  </si>
  <si>
    <t>METROPOLIS</t>
  </si>
  <si>
    <t>Gujarat Pipavav Port Ltd</t>
  </si>
  <si>
    <t>GPPL</t>
  </si>
  <si>
    <t>Can Fin Homes Ltd</t>
  </si>
  <si>
    <t>CANFINHOME</t>
  </si>
  <si>
    <t>Transformers and Rectifiers (India) Ltd</t>
  </si>
  <si>
    <t>TRIL</t>
  </si>
  <si>
    <t>Sapphire Foods India Ltd</t>
  </si>
  <si>
    <t>SAPPHIRE</t>
  </si>
  <si>
    <t>Vesuvius India Ltd</t>
  </si>
  <si>
    <t>VESUVIUS</t>
  </si>
  <si>
    <t>CEAT Ltd</t>
  </si>
  <si>
    <t>CEATLTD</t>
  </si>
  <si>
    <t>Isgec Heavy Engineering Ltd</t>
  </si>
  <si>
    <t>ISGEC</t>
  </si>
  <si>
    <t>LT Foods Ltd</t>
  </si>
  <si>
    <t>LTFOODS</t>
  </si>
  <si>
    <t>Thomas Cook (India) Ltd</t>
  </si>
  <si>
    <t>THOMASCOOK</t>
  </si>
  <si>
    <t>Kirloskar Ferrous Industries Ltd</t>
  </si>
  <si>
    <t>KIRLFER</t>
  </si>
  <si>
    <t>KNR Constructions Ltd</t>
  </si>
  <si>
    <t>KNRCON</t>
  </si>
  <si>
    <t>HG Infra Engineering Ltd</t>
  </si>
  <si>
    <t>HGINFRA</t>
  </si>
  <si>
    <t>Safari Industries (India) Ltd</t>
  </si>
  <si>
    <t>SAFARI</t>
  </si>
  <si>
    <t>Latent View Analytics Ltd</t>
  </si>
  <si>
    <t>LATENTVIEW</t>
  </si>
  <si>
    <t>Maharashtra Scooters Ltd</t>
  </si>
  <si>
    <t>MAHSCOOTER</t>
  </si>
  <si>
    <t>Galaxy Surfactants Ltd</t>
  </si>
  <si>
    <t>GALAXYSURF</t>
  </si>
  <si>
    <t>Rattanindia Enterprises Ltd</t>
  </si>
  <si>
    <t>RTNINDIA</t>
  </si>
  <si>
    <t>Just Dial Ltd</t>
  </si>
  <si>
    <t>JUSTDIAL</t>
  </si>
  <si>
    <t>Quess Corp Ltd</t>
  </si>
  <si>
    <t>QUESS</t>
  </si>
  <si>
    <t>Employment Services</t>
  </si>
  <si>
    <t>Shakti Pumps (India) Ltd</t>
  </si>
  <si>
    <t>SHAKTIPUMP</t>
  </si>
  <si>
    <t>Brookfield India Real Estate Trust</t>
  </si>
  <si>
    <t>BIRET</t>
  </si>
  <si>
    <t>Arvind Ltd</t>
  </si>
  <si>
    <t>ARVIND</t>
  </si>
  <si>
    <t>Shree Renuka Sugars Ltd</t>
  </si>
  <si>
    <t>RENUKA</t>
  </si>
  <si>
    <t>Jubilant Ingrevia Ltd</t>
  </si>
  <si>
    <t>JUBLINGREA</t>
  </si>
  <si>
    <t>Route Mobile Ltd</t>
  </si>
  <si>
    <t>ROUTE</t>
  </si>
  <si>
    <t>Inox Wind Energy Ltd</t>
  </si>
  <si>
    <t>IWEL</t>
  </si>
  <si>
    <t>India Grid Trust</t>
  </si>
  <si>
    <t>INDIGRID</t>
  </si>
  <si>
    <t>RedTape</t>
  </si>
  <si>
    <t>REDTAPE</t>
  </si>
  <si>
    <t>Strides Pharma Science Ltd</t>
  </si>
  <si>
    <t>STAR</t>
  </si>
  <si>
    <t>Balrampur Chini Mills Ltd</t>
  </si>
  <si>
    <t>BALRAMCHIN</t>
  </si>
  <si>
    <t>Gujarat Narmada Valley Fertilizers &amp; Chemicals Ltd</t>
  </si>
  <si>
    <t>GNFC</t>
  </si>
  <si>
    <t>JK Lakshmi Cement Ltd</t>
  </si>
  <si>
    <t>JKLAKSHMI</t>
  </si>
  <si>
    <t>Graphite India Ltd</t>
  </si>
  <si>
    <t>GRAPHITE</t>
  </si>
  <si>
    <t>Black Box Ltd</t>
  </si>
  <si>
    <t>BBOX</t>
  </si>
  <si>
    <t>ESAB India Ltd</t>
  </si>
  <si>
    <t>ESABINDIA</t>
  </si>
  <si>
    <t>Saregama India Ltd</t>
  </si>
  <si>
    <t>SAREGAMA</t>
  </si>
  <si>
    <t>Movies &amp; TV Serials</t>
  </si>
  <si>
    <t>JM Financial Ltd</t>
  </si>
  <si>
    <t>JMFINANCIL</t>
  </si>
  <si>
    <t>Sammaan Capital Ltd</t>
  </si>
  <si>
    <t>SAMMAANCAP</t>
  </si>
  <si>
    <t>Varroc Engineering Ltd</t>
  </si>
  <si>
    <t>VARROC</t>
  </si>
  <si>
    <t>Azad Engineering Ltd</t>
  </si>
  <si>
    <t>AZAD</t>
  </si>
  <si>
    <t>Network18 Media &amp; Investments Ltd</t>
  </si>
  <si>
    <t>NETWORK18</t>
  </si>
  <si>
    <t>Eureka Forbes Ltd</t>
  </si>
  <si>
    <t>EUREKAFORBE</t>
  </si>
  <si>
    <t>Household Appliances</t>
  </si>
  <si>
    <t>Equitas Small Finance Bank Ltd</t>
  </si>
  <si>
    <t>EQUITASBNK</t>
  </si>
  <si>
    <t>Archean Chemical Industries Ltd</t>
  </si>
  <si>
    <t>ACI</t>
  </si>
  <si>
    <t>National Standard (India) Ltd</t>
  </si>
  <si>
    <t>NATIONSTD</t>
  </si>
  <si>
    <t>Power Mech Projects Ltd</t>
  </si>
  <si>
    <t>POWERMECH</t>
  </si>
  <si>
    <t>Avanti Feeds Ltd</t>
  </si>
  <si>
    <t>AVANTIFEED</t>
  </si>
  <si>
    <t>Lloyds Engineering Works Ltd</t>
  </si>
  <si>
    <t>LLOYDSENGG</t>
  </si>
  <si>
    <t>Mahindra Lifespace Developers Ltd</t>
  </si>
  <si>
    <t>MAHLIFE</t>
  </si>
  <si>
    <t>Blue Jet Healthcare Ltd</t>
  </si>
  <si>
    <t>BLUEJET</t>
  </si>
  <si>
    <t>ELANTAS Beck India Ltd</t>
  </si>
  <si>
    <t>ELANTAS</t>
  </si>
  <si>
    <t>Aurionpro Solutions Ltd</t>
  </si>
  <si>
    <t>AURIONPRO</t>
  </si>
  <si>
    <t>Rategain Travel Technologies Ltd</t>
  </si>
  <si>
    <t>RATEGAIN</t>
  </si>
  <si>
    <t>Campus Activewear Ltd</t>
  </si>
  <si>
    <t>CAMPUS</t>
  </si>
  <si>
    <t>Moil Ltd</t>
  </si>
  <si>
    <t>MOIL</t>
  </si>
  <si>
    <t>Mining - Manganese</t>
  </si>
  <si>
    <t>Juniper Hotels Ltd</t>
  </si>
  <si>
    <t>JUNIPER</t>
  </si>
  <si>
    <t>Gujarat State Fertilizers &amp; Chemicals Ltd</t>
  </si>
  <si>
    <t>GSFC</t>
  </si>
  <si>
    <t>RattanIndia Power Ltd</t>
  </si>
  <si>
    <t>RTNPOWER</t>
  </si>
  <si>
    <t>Mastek Ltd</t>
  </si>
  <si>
    <t>MASTEK</t>
  </si>
  <si>
    <t>Prudent Corporate Advisory Services Ltd</t>
  </si>
  <si>
    <t>PRUDENT</t>
  </si>
  <si>
    <t>Sandur Manganese and Iron Ores Ltd</t>
  </si>
  <si>
    <t>SANDUMA</t>
  </si>
  <si>
    <t>Infibeam Avenues Ltd</t>
  </si>
  <si>
    <t>INFIBEAM</t>
  </si>
  <si>
    <t>Sarda Energy &amp; Minerals Ltd</t>
  </si>
  <si>
    <t>SARDAEN</t>
  </si>
  <si>
    <t>Kirloskar Pneumatic Company Ltd</t>
  </si>
  <si>
    <t>KIRLPNU</t>
  </si>
  <si>
    <t>Home First Finance Company India Ltd</t>
  </si>
  <si>
    <t>HOMEFIRST</t>
  </si>
  <si>
    <t>Marksans Pharma Ltd</t>
  </si>
  <si>
    <t>MARKSANS</t>
  </si>
  <si>
    <t>CMS Info Systems Ltd</t>
  </si>
  <si>
    <t>CMSINFO</t>
  </si>
  <si>
    <t>Rajesh Exports Ltd</t>
  </si>
  <si>
    <t>RAJESHEXPO</t>
  </si>
  <si>
    <t>Kotak Nifty Bank ETF</t>
  </si>
  <si>
    <t>BANKNIFTY1</t>
  </si>
  <si>
    <t>Keystone Realtors Ltd</t>
  </si>
  <si>
    <t>RUSTOMJEE</t>
  </si>
  <si>
    <t>Chemplast Sanmar Ltd</t>
  </si>
  <si>
    <t>CHEMPLASTS</t>
  </si>
  <si>
    <t>Kama Holdings Ltd</t>
  </si>
  <si>
    <t>KAMAHOLD</t>
  </si>
  <si>
    <t>Jupiter Life Line Hospitals Ltd</t>
  </si>
  <si>
    <t>JLHL</t>
  </si>
  <si>
    <t>SBFC Finance Ltd</t>
  </si>
  <si>
    <t>SBFC</t>
  </si>
  <si>
    <t>Anupam Rasayan India Ltd</t>
  </si>
  <si>
    <t>ANURAS</t>
  </si>
  <si>
    <t>Ahluwalia Contracts (India) Ltd</t>
  </si>
  <si>
    <t>AHLUCONT</t>
  </si>
  <si>
    <t>Mahindra Holidays and Resorts India Ltd</t>
  </si>
  <si>
    <t>MHRIL</t>
  </si>
  <si>
    <t>Procter &amp; Gamble Health Ltd</t>
  </si>
  <si>
    <t>PGHL</t>
  </si>
  <si>
    <t>Symphony Ltd</t>
  </si>
  <si>
    <t>SYMPHONY</t>
  </si>
  <si>
    <t>CCL Products (India) Ltd</t>
  </si>
  <si>
    <t>CCL</t>
  </si>
  <si>
    <t>SBI Nifty 50 ETF</t>
  </si>
  <si>
    <t>SETFNIF50</t>
  </si>
  <si>
    <t>BHARAT Bond ETF-April 2023-Growth</t>
  </si>
  <si>
    <t>EBBETF0423</t>
  </si>
  <si>
    <t>Debt</t>
  </si>
  <si>
    <t>Karnataka Bank Ltd</t>
  </si>
  <si>
    <t>KTKBANK</t>
  </si>
  <si>
    <t>ITD Cementation India Ltd</t>
  </si>
  <si>
    <t>ITDCEM</t>
  </si>
  <si>
    <t>Ujjivan Small Finance Bank Ltd</t>
  </si>
  <si>
    <t>UJJIVANSFB</t>
  </si>
  <si>
    <t>Mishra Dhatu Nigam Ltd</t>
  </si>
  <si>
    <t>MIDHANI</t>
  </si>
  <si>
    <t>Syrma SGS Technology Ltd</t>
  </si>
  <si>
    <t>SYRMA</t>
  </si>
  <si>
    <t>Maharashtra Seamless Ltd</t>
  </si>
  <si>
    <t>MAHSEAMLES</t>
  </si>
  <si>
    <t>Hindustan Construction Company Ltd</t>
  </si>
  <si>
    <t>HCC</t>
  </si>
  <si>
    <t>Triveni Engineering and Industries Ltd</t>
  </si>
  <si>
    <t>TRIVENI</t>
  </si>
  <si>
    <t>Vijaya Diagnostic Centre Ltd</t>
  </si>
  <si>
    <t>VIJAYA</t>
  </si>
  <si>
    <t>Ion Exchange (India) Ltd</t>
  </si>
  <si>
    <t>IONEXCHANG</t>
  </si>
  <si>
    <t>Environmental Services</t>
  </si>
  <si>
    <t>Diamond Power Infrastructure Ltd</t>
  </si>
  <si>
    <t>DIACABS</t>
  </si>
  <si>
    <t>Star Cement Ltd</t>
  </si>
  <si>
    <t>STARCEMENT</t>
  </si>
  <si>
    <t>Shriram Pistons &amp; Rings Ltd</t>
  </si>
  <si>
    <t>SHRIPISTON</t>
  </si>
  <si>
    <t>Dhanuka Agritech Ltd</t>
  </si>
  <si>
    <t>DHANUKA</t>
  </si>
  <si>
    <t>Sunteck Realty Ltd</t>
  </si>
  <si>
    <t>SUNTECK</t>
  </si>
  <si>
    <t>F D C Ltd</t>
  </si>
  <si>
    <t>FDC</t>
  </si>
  <si>
    <t>Allied Blenders and Distillers Ltd</t>
  </si>
  <si>
    <t>ABDL</t>
  </si>
  <si>
    <t>JK Paper Ltd</t>
  </si>
  <si>
    <t>JKPAPER</t>
  </si>
  <si>
    <t>Electronics Mart India Ltd</t>
  </si>
  <si>
    <t>EMIL</t>
  </si>
  <si>
    <t>MedPlus Health Services Ltd</t>
  </si>
  <si>
    <t>MEDPLUS</t>
  </si>
  <si>
    <t>Equinox India Developments Ltd</t>
  </si>
  <si>
    <t>EMBDL</t>
  </si>
  <si>
    <t>HEG Ltd</t>
  </si>
  <si>
    <t>HEG</t>
  </si>
  <si>
    <t>TVS Supply Chain Solutions Ltd</t>
  </si>
  <si>
    <t>TVSSCS</t>
  </si>
  <si>
    <t>Astra Microwave Products Ltd</t>
  </si>
  <si>
    <t>ASTRAMICRO</t>
  </si>
  <si>
    <t>Religare Enterprises Ltd</t>
  </si>
  <si>
    <t>RELIGARE</t>
  </si>
  <si>
    <t>Prism Johnson Ltd</t>
  </si>
  <si>
    <t>PRSMJOHNSN</t>
  </si>
  <si>
    <t>Texmaco Rail &amp; Engineering Ltd</t>
  </si>
  <si>
    <t>TEXRAIL</t>
  </si>
  <si>
    <t>Mrs. Bectors Food Specialities Ltd</t>
  </si>
  <si>
    <t>BECTORFOOD</t>
  </si>
  <si>
    <t>Shoppers Stop Ltd</t>
  </si>
  <si>
    <t>SHOPERSTOP</t>
  </si>
  <si>
    <t>India Shelter Finance Corporation Ltd</t>
  </si>
  <si>
    <t>INDIASHLTR</t>
  </si>
  <si>
    <t>Piccadily Agro Industries Ltd</t>
  </si>
  <si>
    <t>PICCADIL</t>
  </si>
  <si>
    <t>Reliance Infrastructure Ltd</t>
  </si>
  <si>
    <t>RELINFRA</t>
  </si>
  <si>
    <t>Va Tech Wabag Ltd</t>
  </si>
  <si>
    <t>WABAG</t>
  </si>
  <si>
    <t>Water Management</t>
  </si>
  <si>
    <t>Tips Industries Ltd</t>
  </si>
  <si>
    <t>TIPSINDLTD</t>
  </si>
  <si>
    <t>Senco Gold Ltd</t>
  </si>
  <si>
    <t>SENCO</t>
  </si>
  <si>
    <t>Choice International Ltd</t>
  </si>
  <si>
    <t>CHOICEIN</t>
  </si>
  <si>
    <t>IFB Industries Ltd</t>
  </si>
  <si>
    <t>IFBIND</t>
  </si>
  <si>
    <t>Transport Corporation of India Ltd</t>
  </si>
  <si>
    <t>TCI</t>
  </si>
  <si>
    <t>PDS Limited</t>
  </si>
  <si>
    <t>PDSL</t>
  </si>
  <si>
    <t>Protean eGov Technologies Ltd</t>
  </si>
  <si>
    <t>PROTEAN</t>
  </si>
  <si>
    <t>IT Consulting &amp; Other Services</t>
  </si>
  <si>
    <t>Max Estates Ltd</t>
  </si>
  <si>
    <t>MAXESTATES</t>
  </si>
  <si>
    <t>Indo Count Industries Ltd</t>
  </si>
  <si>
    <t>ICIL</t>
  </si>
  <si>
    <t>Technocraft Industries (India) Ltd</t>
  </si>
  <si>
    <t>TIIL</t>
  </si>
  <si>
    <t>Welspun Enterprises Ltd</t>
  </si>
  <si>
    <t>WELENT</t>
  </si>
  <si>
    <t>Balaji Amines Ltd</t>
  </si>
  <si>
    <t>BALAMINES</t>
  </si>
  <si>
    <t>JSW Holdings Ltd</t>
  </si>
  <si>
    <t>JSWHL</t>
  </si>
  <si>
    <t>ASK Automotive Ltd</t>
  </si>
  <si>
    <t>ASKAUTOLTD</t>
  </si>
  <si>
    <t>TV18 Broadcast Ltd</t>
  </si>
  <si>
    <t>TV18BRDCST</t>
  </si>
  <si>
    <t>Dilip Buildcon Ltd</t>
  </si>
  <si>
    <t>DBL</t>
  </si>
  <si>
    <t>Sansera Engineering Ltd</t>
  </si>
  <si>
    <t>SANSERA</t>
  </si>
  <si>
    <t>Gallantt Ispat Ltd</t>
  </si>
  <si>
    <t>GALLANTT</t>
  </si>
  <si>
    <t>Epigral Ltd</t>
  </si>
  <si>
    <t>EPIGRAL</t>
  </si>
  <si>
    <t>Ethos Ltd</t>
  </si>
  <si>
    <t>ETHOSLTD</t>
  </si>
  <si>
    <t>Time Technoplast Ltd</t>
  </si>
  <si>
    <t>TIMETECHNO</t>
  </si>
  <si>
    <t>Kennametal India Ltd</t>
  </si>
  <si>
    <t>KENNAMET</t>
  </si>
  <si>
    <t>Orient Cement Ltd</t>
  </si>
  <si>
    <t>ORIENTCEM</t>
  </si>
  <si>
    <t>Ganesh Housing Corp Ltd</t>
  </si>
  <si>
    <t>GANESHHOUC</t>
  </si>
  <si>
    <t>Responsive Industries Ltd</t>
  </si>
  <si>
    <t>RESPONIND</t>
  </si>
  <si>
    <t>Building Products - Granite</t>
  </si>
  <si>
    <t>Dodla Dairy Ltd</t>
  </si>
  <si>
    <t>DODLA</t>
  </si>
  <si>
    <t>Greenlam Industries Ltd</t>
  </si>
  <si>
    <t>GREENLAM</t>
  </si>
  <si>
    <t>Building Products - Laminates</t>
  </si>
  <si>
    <t>Garware Technical Fibres Ltd</t>
  </si>
  <si>
    <t>GARFIBRES</t>
  </si>
  <si>
    <t>Jindal Worldwide Ltd</t>
  </si>
  <si>
    <t>JINDWORLD</t>
  </si>
  <si>
    <t>Tamilnad Mercantile Bank Ltd</t>
  </si>
  <si>
    <t>TMB</t>
  </si>
  <si>
    <t>Magellanic Cloud Ltd</t>
  </si>
  <si>
    <t>MCLOUD</t>
  </si>
  <si>
    <t>Sun Pharma Advanced Research Co Ltd</t>
  </si>
  <si>
    <t>SPARC</t>
  </si>
  <si>
    <t>Easy Trip Planners Ltd</t>
  </si>
  <si>
    <t>EASEMYTRIP</t>
  </si>
  <si>
    <t>Nazara Technologies Ltd</t>
  </si>
  <si>
    <t>NAZARA</t>
  </si>
  <si>
    <t>Theme Parks &amp; Gaming</t>
  </si>
  <si>
    <t>Orchid Pharma Ltd</t>
  </si>
  <si>
    <t>ORCHPHARMA</t>
  </si>
  <si>
    <t>Indigo Paints Ltd</t>
  </si>
  <si>
    <t>INDIGOPNTS</t>
  </si>
  <si>
    <t>Man Infraconstruction Ltd</t>
  </si>
  <si>
    <t>MANINFRA</t>
  </si>
  <si>
    <t>eMudhra Ltd</t>
  </si>
  <si>
    <t>EMUDHRA</t>
  </si>
  <si>
    <t>Lux Industries Ltd</t>
  </si>
  <si>
    <t>LUXIND</t>
  </si>
  <si>
    <t>National Highways Infra Trust</t>
  </si>
  <si>
    <t>NHIT</t>
  </si>
  <si>
    <t>Gabriel India Ltd</t>
  </si>
  <si>
    <t>GABRIEL</t>
  </si>
  <si>
    <t>Paradeep Phosphates Ltd</t>
  </si>
  <si>
    <t>PARADEEP</t>
  </si>
  <si>
    <t>Ashoka Buildcon Ltd</t>
  </si>
  <si>
    <t>ASHOKA</t>
  </si>
  <si>
    <t>Prince Pipes and Fittings Ltd</t>
  </si>
  <si>
    <t>PRINCEPIPE</t>
  </si>
  <si>
    <t>Suprajit Engineering Ltd</t>
  </si>
  <si>
    <t>SUPRAJIT</t>
  </si>
  <si>
    <t>Laxmi Organic Industries Ltd</t>
  </si>
  <si>
    <t>LXCHEM</t>
  </si>
  <si>
    <t>Borosil Renewables Ltd</t>
  </si>
  <si>
    <t>BORORENEW</t>
  </si>
  <si>
    <t>Housewares</t>
  </si>
  <si>
    <t>EPL Ltd</t>
  </si>
  <si>
    <t>EPL</t>
  </si>
  <si>
    <t>Packaging</t>
  </si>
  <si>
    <t>BHARAT Bond ETF-April 2030-Growth</t>
  </si>
  <si>
    <t>EBBETF0430</t>
  </si>
  <si>
    <t>Shilpa Medicare Ltd</t>
  </si>
  <si>
    <t>SHILPAMED</t>
  </si>
  <si>
    <t>Sharda Motor Industries Ltd</t>
  </si>
  <si>
    <t>SHARDAMOTR</t>
  </si>
  <si>
    <t>Gokaldas Exports Ltd</t>
  </si>
  <si>
    <t>GOKEX</t>
  </si>
  <si>
    <t>South Indian Bank Ltd</t>
  </si>
  <si>
    <t>SOUTHBANK</t>
  </si>
  <si>
    <t>National Fertilizers Ltd</t>
  </si>
  <si>
    <t>NFL</t>
  </si>
  <si>
    <t>Kesoram Industries Ltd</t>
  </si>
  <si>
    <t>KESORAMIND</t>
  </si>
  <si>
    <t>Rallis India Ltd</t>
  </si>
  <si>
    <t>RALLIS</t>
  </si>
  <si>
    <t>BHARAT Bond ETF-April 2032</t>
  </si>
  <si>
    <t>BBETF0432</t>
  </si>
  <si>
    <t>Sterlite Technologies Ltd</t>
  </si>
  <si>
    <t>STLTECH</t>
  </si>
  <si>
    <t>GMR Power and Urban Infra Ltd</t>
  </si>
  <si>
    <t>GMRP&amp;UI</t>
  </si>
  <si>
    <t>V-mart Retail Ltd</t>
  </si>
  <si>
    <t>VMART</t>
  </si>
  <si>
    <t>Le Travenues Technology Ltd</t>
  </si>
  <si>
    <t>IXIGO</t>
  </si>
  <si>
    <t>Arvind Fashions Ltd</t>
  </si>
  <si>
    <t>ARVINDFASN</t>
  </si>
  <si>
    <t>Rolex Rings Ltd</t>
  </si>
  <si>
    <t>ROLEXRINGS</t>
  </si>
  <si>
    <t>Tarc Ltd</t>
  </si>
  <si>
    <t>TARC</t>
  </si>
  <si>
    <t>Hindustan Foods Ltd</t>
  </si>
  <si>
    <t>HNDFDS</t>
  </si>
  <si>
    <t>KRBL Ltd</t>
  </si>
  <si>
    <t>KRBL</t>
  </si>
  <si>
    <t>Surya Roshni Ltd</t>
  </si>
  <si>
    <t>SURYAROSNI</t>
  </si>
  <si>
    <t>India Tourism Development Corp Ltd</t>
  </si>
  <si>
    <t>ITDC</t>
  </si>
  <si>
    <t>V I P Industries Ltd</t>
  </si>
  <si>
    <t>VIPIND</t>
  </si>
  <si>
    <t>VST Industries Ltd</t>
  </si>
  <si>
    <t>VSTIND</t>
  </si>
  <si>
    <t>India Infrastructure Trust</t>
  </si>
  <si>
    <t>INFRATRUST</t>
  </si>
  <si>
    <t>Sudarshan Chemical Industries Ltd</t>
  </si>
  <si>
    <t>SUDARSCHEM</t>
  </si>
  <si>
    <t>Jana Small Finance Bank Ltd</t>
  </si>
  <si>
    <t>JSFB</t>
  </si>
  <si>
    <t>SIS Ltd</t>
  </si>
  <si>
    <t>SIS</t>
  </si>
  <si>
    <t>Indinfravit Trust</t>
  </si>
  <si>
    <t>INDINFR</t>
  </si>
  <si>
    <t>Niit Learning Systems Ltd</t>
  </si>
  <si>
    <t>NIITMTS</t>
  </si>
  <si>
    <t>Education Services</t>
  </si>
  <si>
    <t>GMM Pfaudler Ltd</t>
  </si>
  <si>
    <t>GMMPFAUDLR</t>
  </si>
  <si>
    <t>Insolation Energy Ltd</t>
  </si>
  <si>
    <t>INA</t>
  </si>
  <si>
    <t>Semiconductors</t>
  </si>
  <si>
    <t>Sundaram Finance Holdings Ltd</t>
  </si>
  <si>
    <t>SUNDARMHLD</t>
  </si>
  <si>
    <t>TD Power Systems Ltd</t>
  </si>
  <si>
    <t>TDPOWERSYS</t>
  </si>
  <si>
    <t>J Kumar Infraprojects Ltd</t>
  </si>
  <si>
    <t>JKIL</t>
  </si>
  <si>
    <t>IIFL Securities Ltd</t>
  </si>
  <si>
    <t>IIFLSEC</t>
  </si>
  <si>
    <t>MSTC Ltd</t>
  </si>
  <si>
    <t>MSTCLTD</t>
  </si>
  <si>
    <t>Jai Corp Ltd</t>
  </si>
  <si>
    <t>JAICORPLTD</t>
  </si>
  <si>
    <t>Share India Securities Ltd</t>
  </si>
  <si>
    <t>SHAREINDIA</t>
  </si>
  <si>
    <t>PTC India Ltd</t>
  </si>
  <si>
    <t>PTC</t>
  </si>
  <si>
    <t>Allcargo Logistics Ltd</t>
  </si>
  <si>
    <t>ALLCARGO</t>
  </si>
  <si>
    <t>Gujarat Ambuja Exports Ltd</t>
  </si>
  <si>
    <t>GAEL</t>
  </si>
  <si>
    <t>Cyient DLM Ltd</t>
  </si>
  <si>
    <t>CYIENTDLM</t>
  </si>
  <si>
    <t>Go Fashion (India) Ltd</t>
  </si>
  <si>
    <t>GOCOLORS</t>
  </si>
  <si>
    <t>Pricol Ltd</t>
  </si>
  <si>
    <t>PRICOLLTD</t>
  </si>
  <si>
    <t>Nesco Ltd</t>
  </si>
  <si>
    <t>NESCO</t>
  </si>
  <si>
    <t>Bondada Engineering Ltd</t>
  </si>
  <si>
    <t>BONDADA</t>
  </si>
  <si>
    <t>Privi Speciality Chemicals Ltd</t>
  </si>
  <si>
    <t>PRIVISCL</t>
  </si>
  <si>
    <t>GHCL Ltd</t>
  </si>
  <si>
    <t>GHCL</t>
  </si>
  <si>
    <t>DB Corp Ltd</t>
  </si>
  <si>
    <t>DBCORP</t>
  </si>
  <si>
    <t>Publishing</t>
  </si>
  <si>
    <t>Edelweiss Financial Services Ltd</t>
  </si>
  <si>
    <t>EDELWEISS</t>
  </si>
  <si>
    <t>Hemisphere Properties India Ltd</t>
  </si>
  <si>
    <t>HEMIPROP</t>
  </si>
  <si>
    <t>Bansal Wire Industries Ltd</t>
  </si>
  <si>
    <t>BANSALWIRE</t>
  </si>
  <si>
    <t>Gulf Oil Lubricants India Ltd</t>
  </si>
  <si>
    <t>GULFOILLUB</t>
  </si>
  <si>
    <t>Paisalo Digital Ltd</t>
  </si>
  <si>
    <t>PAISALO</t>
  </si>
  <si>
    <t>CSB Bank Ltd</t>
  </si>
  <si>
    <t>CSBBANK</t>
  </si>
  <si>
    <t>Aarti Pharmalabs Ltd</t>
  </si>
  <si>
    <t>AARTIPHARM</t>
  </si>
  <si>
    <t>Orient Electric Ltd</t>
  </si>
  <si>
    <t>ORIENTELEC</t>
  </si>
  <si>
    <t>Garware Hi-Tech Films Ltd</t>
  </si>
  <si>
    <t>GRWRHITECH</t>
  </si>
  <si>
    <t>Network People Services Technologies Ltd</t>
  </si>
  <si>
    <t>NPST</t>
  </si>
  <si>
    <t>Kirloskar Industries Ltd</t>
  </si>
  <si>
    <t>KIRLOSIND</t>
  </si>
  <si>
    <t>ICRA Ltd</t>
  </si>
  <si>
    <t>ICRA</t>
  </si>
  <si>
    <t>Rain Industries Ltd</t>
  </si>
  <si>
    <t>RAIN</t>
  </si>
  <si>
    <t>MTAR Technologies Ltd</t>
  </si>
  <si>
    <t>MTARTECH</t>
  </si>
  <si>
    <t>Gujarat Alkalies And Chemicals Ltd</t>
  </si>
  <si>
    <t>GUJALKALI</t>
  </si>
  <si>
    <t>Pilani Investment And Industries Corporation Ltd</t>
  </si>
  <si>
    <t>PILANIINVS</t>
  </si>
  <si>
    <t>Aditya Vision Ltd</t>
  </si>
  <si>
    <t>AVL</t>
  </si>
  <si>
    <t>Retail - Speciality</t>
  </si>
  <si>
    <t>Utkarsh Small Finance Bank Ltd</t>
  </si>
  <si>
    <t>UTKARSHBNK</t>
  </si>
  <si>
    <t>R Systems International Ltd</t>
  </si>
  <si>
    <t>RSYSTEMS</t>
  </si>
  <si>
    <t>Restaurant Brands Asia Ltd</t>
  </si>
  <si>
    <t>RBA</t>
  </si>
  <si>
    <t>Balu Forge Industries Ltd</t>
  </si>
  <si>
    <t>BALUFORGE</t>
  </si>
  <si>
    <t>Entero Healthcare Solutions Ltd</t>
  </si>
  <si>
    <t>ENTERO</t>
  </si>
  <si>
    <t>Kaveri Seed Company Ltd</t>
  </si>
  <si>
    <t>KSCL</t>
  </si>
  <si>
    <t>Seeds</t>
  </si>
  <si>
    <t>Bharat Bijlee Ltd</t>
  </si>
  <si>
    <t>BBL</t>
  </si>
  <si>
    <t>Jamna Auto Industries Ltd</t>
  </si>
  <si>
    <t>JAMNAAUTO</t>
  </si>
  <si>
    <t>MAS Financial Services Ltd</t>
  </si>
  <si>
    <t>MASFIN</t>
  </si>
  <si>
    <t>Nippon India ETF Gold BeES</t>
  </si>
  <si>
    <t>GOLDBEES</t>
  </si>
  <si>
    <t>Gold</t>
  </si>
  <si>
    <t>Ami Organics Ltd</t>
  </si>
  <si>
    <t>AMIORG</t>
  </si>
  <si>
    <t>Gateway Distriparks Ltd</t>
  </si>
  <si>
    <t>GATEWAY</t>
  </si>
  <si>
    <t>Vaibhav Global Ltd</t>
  </si>
  <si>
    <t>VAIBHAVGBL</t>
  </si>
  <si>
    <t>Exicom Tele-Systems Ltd</t>
  </si>
  <si>
    <t>EXICOM</t>
  </si>
  <si>
    <t>TeamLease Services Ltd</t>
  </si>
  <si>
    <t>TEAMLEASE</t>
  </si>
  <si>
    <t>Bajaj Hindusthan Sugar Ltd</t>
  </si>
  <si>
    <t>BAJAJHIND</t>
  </si>
  <si>
    <t>Paras Defence and Space Technologies Ltd</t>
  </si>
  <si>
    <t>PARAS</t>
  </si>
  <si>
    <t>Heritage Foods Ltd</t>
  </si>
  <si>
    <t>HERITGFOOD</t>
  </si>
  <si>
    <t>Rossari Biotech Ltd</t>
  </si>
  <si>
    <t>ROSSARI</t>
  </si>
  <si>
    <t>AGI Greenpac Ltd</t>
  </si>
  <si>
    <t>AGI</t>
  </si>
  <si>
    <t>Heidelbergcement India Ltd</t>
  </si>
  <si>
    <t>HEIDELBERG</t>
  </si>
  <si>
    <t>Blue Cloud Softech Solutions Ltd</t>
  </si>
  <si>
    <t>BLUECLOUDS</t>
  </si>
  <si>
    <t>Inox Green Energy Services Ltd</t>
  </si>
  <si>
    <t>INOXGREEN</t>
  </si>
  <si>
    <t>Nocil Ltd</t>
  </si>
  <si>
    <t>NOCIL</t>
  </si>
  <si>
    <t>Johnson Controls-Hitachi Air Conditioning India Ltd</t>
  </si>
  <si>
    <t>JCHAC</t>
  </si>
  <si>
    <t>Shilchar Technologies Ltd</t>
  </si>
  <si>
    <t>SHILCTECH</t>
  </si>
  <si>
    <t>Healthcare Global Enterprises Ltd</t>
  </si>
  <si>
    <t>HCG</t>
  </si>
  <si>
    <t>Harsha Engineers International Ltd</t>
  </si>
  <si>
    <t>HARSHA</t>
  </si>
  <si>
    <t>Banco Products (India) Ltd</t>
  </si>
  <si>
    <t>BANCOINDIA</t>
  </si>
  <si>
    <t>Sharda Cropchem Ltd</t>
  </si>
  <si>
    <t>SHARDACROP</t>
  </si>
  <si>
    <t>Ramky Infrastructure Ltd</t>
  </si>
  <si>
    <t>RAMKY</t>
  </si>
  <si>
    <t>Kovai Medical Center and Hospital Ltd</t>
  </si>
  <si>
    <t>KOVAI</t>
  </si>
  <si>
    <t>VRL Logistics Ltd</t>
  </si>
  <si>
    <t>VRLLOG</t>
  </si>
  <si>
    <t>WPIL Ltd</t>
  </si>
  <si>
    <t>WPIL</t>
  </si>
  <si>
    <t>JTEKT India Ltd</t>
  </si>
  <si>
    <t>JTEKTINDIA</t>
  </si>
  <si>
    <t>Lloyds Enterprises Ltd</t>
  </si>
  <si>
    <t>LLOYDSENT</t>
  </si>
  <si>
    <t>Trading Companies &amp; Distributors</t>
  </si>
  <si>
    <t>Advanced Enzyme Technologies Ltd</t>
  </si>
  <si>
    <t>ADVENZYMES</t>
  </si>
  <si>
    <t>Jayaswal Neco Industries Ltd</t>
  </si>
  <si>
    <t>JAYNECOIND</t>
  </si>
  <si>
    <t>Moschip Technologies Ltd</t>
  </si>
  <si>
    <t>MOSCHIP</t>
  </si>
  <si>
    <t>Thangamayil Jewellery Ltd</t>
  </si>
  <si>
    <t>THANGAMAYL</t>
  </si>
  <si>
    <t>Sanghvi Movers Ltd</t>
  </si>
  <si>
    <t>SANGHVIMOV</t>
  </si>
  <si>
    <t>Balmer Lawrie and Company Ltd</t>
  </si>
  <si>
    <t>BALMLAWRIE</t>
  </si>
  <si>
    <t>Aarti Drugs Ltd</t>
  </si>
  <si>
    <t>AARTIDRUGS</t>
  </si>
  <si>
    <t>Styrenix Performance Materials Ltd</t>
  </si>
  <si>
    <t>STYRENIX</t>
  </si>
  <si>
    <t>Wonderla Holidays Ltd</t>
  </si>
  <si>
    <t>WONDERLA</t>
  </si>
  <si>
    <t>Dynamatic Technologies Ltd</t>
  </si>
  <si>
    <t>DYNAMATECH</t>
  </si>
  <si>
    <t>Bharat Rasayan Ltd</t>
  </si>
  <si>
    <t>BHARATRAS</t>
  </si>
  <si>
    <t>Tilaknagar Industries Ltd</t>
  </si>
  <si>
    <t>TI</t>
  </si>
  <si>
    <t>Shanthi Gears Ltd</t>
  </si>
  <si>
    <t>SHANTIGEAR</t>
  </si>
  <si>
    <t>Avantel Ltd</t>
  </si>
  <si>
    <t>AVANTEL</t>
  </si>
  <si>
    <t>Fedbank Financial Services Ltd</t>
  </si>
  <si>
    <t>FEDFINA</t>
  </si>
  <si>
    <t>Tinplate Company of India Ltd</t>
  </si>
  <si>
    <t>TINPLATE</t>
  </si>
  <si>
    <t>Mahanagar Telephone Nigam Ltd</t>
  </si>
  <si>
    <t>MTNL</t>
  </si>
  <si>
    <t>Hawkins Cookers Ltd</t>
  </si>
  <si>
    <t>HAWKINCOOK</t>
  </si>
  <si>
    <t>Jain Irrigation Systems Ltd</t>
  </si>
  <si>
    <t>JISLJALEQS</t>
  </si>
  <si>
    <t>Agricultural &amp; Farm Machinery</t>
  </si>
  <si>
    <t>EMS Ltd</t>
  </si>
  <si>
    <t>EMSLIMITED</t>
  </si>
  <si>
    <t>Nippon India ETF Nifty 50 BeES</t>
  </si>
  <si>
    <t>NIFTYBEES</t>
  </si>
  <si>
    <t>Spright Agro Ltd</t>
  </si>
  <si>
    <t>SPRIGHT</t>
  </si>
  <si>
    <t>Fusion Finance Ltd</t>
  </si>
  <si>
    <t>FUSION</t>
  </si>
  <si>
    <t>TCI Express Ltd</t>
  </si>
  <si>
    <t>TCIEXP</t>
  </si>
  <si>
    <t>Spandana Sphoorty Financial Ltd</t>
  </si>
  <si>
    <t>SPANDANA</t>
  </si>
  <si>
    <t>Awfis Space Solutions Ltd</t>
  </si>
  <si>
    <t>AWFIS</t>
  </si>
  <si>
    <t>Bombay Dyeing and Mfg Co Ltd</t>
  </si>
  <si>
    <t>BOMDYEING</t>
  </si>
  <si>
    <t>Borosil Ltd</t>
  </si>
  <si>
    <t>BOROLTD</t>
  </si>
  <si>
    <t>Patel Engineering Ltd</t>
  </si>
  <si>
    <t>PATELENG</t>
  </si>
  <si>
    <t>Bhagiradha Chemicals and Industries Ltd</t>
  </si>
  <si>
    <t>BHAGCHEM</t>
  </si>
  <si>
    <t>Greenply Industries Ltd</t>
  </si>
  <si>
    <t>GREENPLY</t>
  </si>
  <si>
    <t>Shipping Corporation of India Land and Assets Ltd</t>
  </si>
  <si>
    <t>SCILAL</t>
  </si>
  <si>
    <t>SG Mart Ltd</t>
  </si>
  <si>
    <t>SGMART</t>
  </si>
  <si>
    <t>Renewable Electricity</t>
  </si>
  <si>
    <t>Pearl Global Industries Ltd</t>
  </si>
  <si>
    <t>PGIL</t>
  </si>
  <si>
    <t>Sunflag Iron and Steel Co Ltd</t>
  </si>
  <si>
    <t>SUNFLAG</t>
  </si>
  <si>
    <t>Venus Pipes and Tubes Ltd</t>
  </si>
  <si>
    <t>VENUSPIPES</t>
  </si>
  <si>
    <t>Gopal Snacks Ltd</t>
  </si>
  <si>
    <t>GOPAL</t>
  </si>
  <si>
    <t>Subros Ltd</t>
  </si>
  <si>
    <t>SUBROS</t>
  </si>
  <si>
    <t>PC Jeweller Ltd</t>
  </si>
  <si>
    <t>PCJEWELLER</t>
  </si>
  <si>
    <t>Greenpanel Industries Ltd</t>
  </si>
  <si>
    <t>GREENPANEL</t>
  </si>
  <si>
    <t>Prime Focus Ltd</t>
  </si>
  <si>
    <t>PFOCUS</t>
  </si>
  <si>
    <t>Animation</t>
  </si>
  <si>
    <t>Skipper Ltd</t>
  </si>
  <si>
    <t>SKIPPER</t>
  </si>
  <si>
    <t>Imagicaaworld Entertainment Ltd</t>
  </si>
  <si>
    <t>IMAGICAA</t>
  </si>
  <si>
    <t>Tide Water Oil Co India Ltd</t>
  </si>
  <si>
    <t>TIDEWATER</t>
  </si>
  <si>
    <t>Neogen Chemicals Ltd</t>
  </si>
  <si>
    <t>NEOGEN</t>
  </si>
  <si>
    <t>Spicejet Ltd</t>
  </si>
  <si>
    <t>SPICEJET</t>
  </si>
  <si>
    <t>KDDL Ltd</t>
  </si>
  <si>
    <t>KDDL</t>
  </si>
  <si>
    <t>Thyrocare Technologies Ltd</t>
  </si>
  <si>
    <t>THYROCARE</t>
  </si>
  <si>
    <t>LG Balakrishnan &amp; Bros Ltd</t>
  </si>
  <si>
    <t>LGBBROSLTD</t>
  </si>
  <si>
    <t>Cartrade Tech Ltd</t>
  </si>
  <si>
    <t>CARTRADE</t>
  </si>
  <si>
    <t>Fineotex Chemical Ltd</t>
  </si>
  <si>
    <t>FCL</t>
  </si>
  <si>
    <t>Orissa Minerals Development Company Ltd</t>
  </si>
  <si>
    <t>ORISSAMINE</t>
  </si>
  <si>
    <t>Shrem InvIT</t>
  </si>
  <si>
    <t>SHREMINVIT</t>
  </si>
  <si>
    <t>Pitti Engineering Ltd</t>
  </si>
  <si>
    <t>PITTIENG</t>
  </si>
  <si>
    <t>Manorama Industries Ltd</t>
  </si>
  <si>
    <t>MANORAMA</t>
  </si>
  <si>
    <t>Uflex Ltd</t>
  </si>
  <si>
    <t>UFLEX</t>
  </si>
  <si>
    <t>Sula Vineyards Ltd</t>
  </si>
  <si>
    <t>SULA</t>
  </si>
  <si>
    <t>Sandhar Technologies Ltd</t>
  </si>
  <si>
    <t>SANDHAR</t>
  </si>
  <si>
    <t>Honda India Power Products Ltd</t>
  </si>
  <si>
    <t>HONDAPOWER</t>
  </si>
  <si>
    <t>JNK India Ltd</t>
  </si>
  <si>
    <t>JNKINDIA</t>
  </si>
  <si>
    <t>Bannari Amman Sugars Ltd</t>
  </si>
  <si>
    <t>BANARISUG</t>
  </si>
  <si>
    <t>Kewal Kiran Clothing Ltd</t>
  </si>
  <si>
    <t>KKCL</t>
  </si>
  <si>
    <t>DCX Systems Ltd</t>
  </si>
  <si>
    <t>DCXINDIA</t>
  </si>
  <si>
    <t>Shaily Engineering Plastics Ltd</t>
  </si>
  <si>
    <t>SHAILY</t>
  </si>
  <si>
    <t>Savita Oil Technologies Ltd</t>
  </si>
  <si>
    <t>SOTL</t>
  </si>
  <si>
    <t>Zaggle Prepaid Ocean Services Ltd</t>
  </si>
  <si>
    <t>ZAGGLE</t>
  </si>
  <si>
    <t>West Coast Paper Mills Ltd</t>
  </si>
  <si>
    <t>WSTCSTPAPR</t>
  </si>
  <si>
    <t>Unichem Laboratories Ltd</t>
  </si>
  <si>
    <t>UNICHEMLAB</t>
  </si>
  <si>
    <t>Ddev Plastiks Industries Ltd</t>
  </si>
  <si>
    <t>DDEVPLASTIK</t>
  </si>
  <si>
    <t>Samhi Hotels Ltd</t>
  </si>
  <si>
    <t>SAMHI</t>
  </si>
  <si>
    <t>Grauer And Weil (India) Ltd</t>
  </si>
  <si>
    <t>GRAUWEIL</t>
  </si>
  <si>
    <t>Ganesha Ecosphere Ltd</t>
  </si>
  <si>
    <t>GANECOS</t>
  </si>
  <si>
    <t>Ujaas Energy Ltd</t>
  </si>
  <si>
    <t>UEL</t>
  </si>
  <si>
    <t>Hikal Ltd</t>
  </si>
  <si>
    <t>HIKAL</t>
  </si>
  <si>
    <t>Apeejay Surrendra Park Hotels Ltd</t>
  </si>
  <si>
    <t>PARKHOTELS</t>
  </si>
  <si>
    <t>Hathway Cable and Datacom Ltd</t>
  </si>
  <si>
    <t>HATHWAY</t>
  </si>
  <si>
    <t>Cable &amp; D2H</t>
  </si>
  <si>
    <t>Muthoot Microfin Ltd</t>
  </si>
  <si>
    <t>MUTHOOTMF</t>
  </si>
  <si>
    <t>Microfinancing</t>
  </si>
  <si>
    <t>Optiemus Infracom Ltd</t>
  </si>
  <si>
    <t>OPTIEMUS</t>
  </si>
  <si>
    <t>Medi Assist Healthcare Services Ltd</t>
  </si>
  <si>
    <t>MEDIASSIST</t>
  </si>
  <si>
    <t>Sundaram Clayton Ltd</t>
  </si>
  <si>
    <t>SUNCLAY</t>
  </si>
  <si>
    <t>Nirlon Ltd</t>
  </si>
  <si>
    <t>NIRLON</t>
  </si>
  <si>
    <t>JTL Industries Ltd</t>
  </si>
  <si>
    <t>JTLIND</t>
  </si>
  <si>
    <t>Ashiana Housing Ltd</t>
  </si>
  <si>
    <t>ASHIANA</t>
  </si>
  <si>
    <t>IRB InvIT Fund</t>
  </si>
  <si>
    <t>IRBINVIT</t>
  </si>
  <si>
    <t>DCB Bank Ltd</t>
  </si>
  <si>
    <t>DCBBANK</t>
  </si>
  <si>
    <t>Motilal Oswal NASDAQ 100 ETF</t>
  </si>
  <si>
    <t>MON100</t>
  </si>
  <si>
    <t>Seamec Ltd</t>
  </si>
  <si>
    <t>SEAMECLTD</t>
  </si>
  <si>
    <t>Oil &amp; Gas - Equipment &amp; Services</t>
  </si>
  <si>
    <t>Cigniti Technologies Ltd</t>
  </si>
  <si>
    <t>CIGNITITEC</t>
  </si>
  <si>
    <t>Bajaj Consumer Care Ltd</t>
  </si>
  <si>
    <t>BAJAJCON</t>
  </si>
  <si>
    <t>Yatharth Hospital &amp; Trauma Care Services Ltd</t>
  </si>
  <si>
    <t>YATHARTH</t>
  </si>
  <si>
    <t>TCNS Clothing Co Ltd</t>
  </si>
  <si>
    <t>TCNSBRANDS</t>
  </si>
  <si>
    <t>Hinduja Global Solutions Ltd</t>
  </si>
  <si>
    <t>HGS</t>
  </si>
  <si>
    <t>HPL Electric &amp; Power Ltd</t>
  </si>
  <si>
    <t>HPL</t>
  </si>
  <si>
    <t>Navneet Education Ltd</t>
  </si>
  <si>
    <t>NAVNETEDUL</t>
  </si>
  <si>
    <t>Kalyani Steels Ltd</t>
  </si>
  <si>
    <t>KSL</t>
  </si>
  <si>
    <t>Greaves Cotton Ltd</t>
  </si>
  <si>
    <t>GREAVESCOT</t>
  </si>
  <si>
    <t>ISMT Ltd</t>
  </si>
  <si>
    <t>ISMTLTD</t>
  </si>
  <si>
    <t>Gensol Engineering Ltd</t>
  </si>
  <si>
    <t>GENSOL</t>
  </si>
  <si>
    <t>India Glycols Ltd</t>
  </si>
  <si>
    <t>INDIAGLYCO</t>
  </si>
  <si>
    <t>Indian Metals and Ferro Alloys Ltd</t>
  </si>
  <si>
    <t>IMFA</t>
  </si>
  <si>
    <t>Alembic Ltd</t>
  </si>
  <si>
    <t>ALEMBICLTD</t>
  </si>
  <si>
    <t>Marine Electricals (India) Ltd</t>
  </si>
  <si>
    <t>MARINE</t>
  </si>
  <si>
    <t>Lumax AutoTechnologies Ltd</t>
  </si>
  <si>
    <t>LUMAXTECH</t>
  </si>
  <si>
    <t>Swaraj Engines Ltd</t>
  </si>
  <si>
    <t>SWARAJENG</t>
  </si>
  <si>
    <t>Oriana Power Ltd</t>
  </si>
  <si>
    <t>ORIANA</t>
  </si>
  <si>
    <t>Shivalik Bimetal Controls Ltd</t>
  </si>
  <si>
    <t>SBCL</t>
  </si>
  <si>
    <t>Hindustan Oil Exploration Company Ltd</t>
  </si>
  <si>
    <t>HINDOILEXP</t>
  </si>
  <si>
    <t>GTL Infrastructure Ltd</t>
  </si>
  <si>
    <t>GTLINFRA</t>
  </si>
  <si>
    <t>Mahindra Logistics Ltd</t>
  </si>
  <si>
    <t>MAHLOG</t>
  </si>
  <si>
    <t>VST Tillers Tractors Ltd</t>
  </si>
  <si>
    <t>VSTTILLERS</t>
  </si>
  <si>
    <t>Kingfa Science and Technology (India) Ltd</t>
  </si>
  <si>
    <t>KINGFA</t>
  </si>
  <si>
    <t>Polyplex Corp Ltd</t>
  </si>
  <si>
    <t>POLYPLEX</t>
  </si>
  <si>
    <t>Bhansali Engg Polymers Ltd</t>
  </si>
  <si>
    <t>BEPL</t>
  </si>
  <si>
    <t>Gujarat Themis Biosyn Ltd</t>
  </si>
  <si>
    <t>GUJTHEM</t>
  </si>
  <si>
    <t>Premier Explosives Ltd</t>
  </si>
  <si>
    <t>PREMEXPLN</t>
  </si>
  <si>
    <t>Gufic Biosciences Ltd</t>
  </si>
  <si>
    <t>GUFICBIO</t>
  </si>
  <si>
    <t>La Opala R G Ltd</t>
  </si>
  <si>
    <t>LAOPALA</t>
  </si>
  <si>
    <t>Innova Captab Ltd</t>
  </si>
  <si>
    <t>INNOVACAP</t>
  </si>
  <si>
    <t>Steel Strips Wheels Ltd</t>
  </si>
  <si>
    <t>SSWL</t>
  </si>
  <si>
    <t>Apollo Micro Systems Ltd</t>
  </si>
  <si>
    <t>APOLLO</t>
  </si>
  <si>
    <t>Nucleus Software Exports Ltd</t>
  </si>
  <si>
    <t>NUCLEUS</t>
  </si>
  <si>
    <t>Delta Corp Ltd</t>
  </si>
  <si>
    <t>DELTACORP</t>
  </si>
  <si>
    <t>Fiem Industries Ltd</t>
  </si>
  <si>
    <t>FIEMIND</t>
  </si>
  <si>
    <t>Anup Engineering Ltd</t>
  </si>
  <si>
    <t>ANUP</t>
  </si>
  <si>
    <t>Artemis Medicare Services Ltd</t>
  </si>
  <si>
    <t>ARTEMISMED</t>
  </si>
  <si>
    <t>Gujarat Industries Power Company Ltd</t>
  </si>
  <si>
    <t>GIPCL</t>
  </si>
  <si>
    <t>SeQuent Scientific Ltd</t>
  </si>
  <si>
    <t>SEQUENT</t>
  </si>
  <si>
    <t>PTC India Financial Services Ltd</t>
  </si>
  <si>
    <t>PFS</t>
  </si>
  <si>
    <t>Jindal Poly Films Ltd</t>
  </si>
  <si>
    <t>JINDALPOLY</t>
  </si>
  <si>
    <t>V2 Retail Ltd</t>
  </si>
  <si>
    <t>V2RETAIL</t>
  </si>
  <si>
    <t>TVS Srichakra Ltd</t>
  </si>
  <si>
    <t>TVSSRICHAK</t>
  </si>
  <si>
    <t>MPS Ltd</t>
  </si>
  <si>
    <t>MPSLTD</t>
  </si>
  <si>
    <t>Arvind Smartspaces Ltd</t>
  </si>
  <si>
    <t>ARVSMART</t>
  </si>
  <si>
    <t>Vindhya Telelinks Ltd</t>
  </si>
  <si>
    <t>VINDHYATEL</t>
  </si>
  <si>
    <t>Fischer Medical Ventures Ltd</t>
  </si>
  <si>
    <t>FISCHER</t>
  </si>
  <si>
    <t>Datamatics Global Services Ltd</t>
  </si>
  <si>
    <t>DATAMATICS</t>
  </si>
  <si>
    <t>Thejo Engineering Ltd</t>
  </si>
  <si>
    <t>THEJO</t>
  </si>
  <si>
    <t>Vishnu Prakash R Punglia Ltd</t>
  </si>
  <si>
    <t>VPRPL</t>
  </si>
  <si>
    <t>Avalon Technologies Ltd</t>
  </si>
  <si>
    <t>AVALON</t>
  </si>
  <si>
    <t>Huhtamaki India Ltd</t>
  </si>
  <si>
    <t>HUHTAMAKI</t>
  </si>
  <si>
    <t>Thirumalai Chemicals Ltd</t>
  </si>
  <si>
    <t>TIRUMALCHM</t>
  </si>
  <si>
    <t>Flair Writing Industries Ltd</t>
  </si>
  <si>
    <t>FLAIR</t>
  </si>
  <si>
    <t>Tinna Rubber and Infrastructure Ltd</t>
  </si>
  <si>
    <t>TINNARUBR</t>
  </si>
  <si>
    <t>Supriya Lifescience Ltd</t>
  </si>
  <si>
    <t>SUPRIYA</t>
  </si>
  <si>
    <t>Max Ventures and Industries Ltd</t>
  </si>
  <si>
    <t>MAXVIL</t>
  </si>
  <si>
    <t>Stylam Industries Ltd</t>
  </si>
  <si>
    <t>STYLAMIND</t>
  </si>
  <si>
    <t>Foseco India Ltd</t>
  </si>
  <si>
    <t>FOSECOIND</t>
  </si>
  <si>
    <t>Stanley Lifestyles Ltd</t>
  </si>
  <si>
    <t>STANLEY</t>
  </si>
  <si>
    <t>Ge Power India Ltd</t>
  </si>
  <si>
    <t>GEPIL</t>
  </si>
  <si>
    <t>Prakash Industries Ltd</t>
  </si>
  <si>
    <t>PRAKASH</t>
  </si>
  <si>
    <t>Ashapura Minechem Ltd</t>
  </si>
  <si>
    <t>ASHAPURMIN</t>
  </si>
  <si>
    <t>Bajel Projects Ltd</t>
  </si>
  <si>
    <t>BAJEL</t>
  </si>
  <si>
    <t>Electric Utilities</t>
  </si>
  <si>
    <t>RPG Life Sciences Limited</t>
  </si>
  <si>
    <t>RPGLIFE</t>
  </si>
  <si>
    <t>LS Industries Ltd</t>
  </si>
  <si>
    <t>LSIND</t>
  </si>
  <si>
    <t>Sagar Cements Ltd</t>
  </si>
  <si>
    <t>SAGCEM</t>
  </si>
  <si>
    <t>Dalmia Bharat Sugar and Industries Ltd</t>
  </si>
  <si>
    <t>DALMIASUG</t>
  </si>
  <si>
    <t>Repco Home Finance Ltd</t>
  </si>
  <si>
    <t>REPCOHOME</t>
  </si>
  <si>
    <t>Rajoo Engineers Ltd</t>
  </si>
  <si>
    <t>RAJOOENG</t>
  </si>
  <si>
    <t>Gokul Agro Resources Ltd</t>
  </si>
  <si>
    <t>GOKULAGRO</t>
  </si>
  <si>
    <t>IndoStar Capital Finance Ltd</t>
  </si>
  <si>
    <t>INDOSTAR</t>
  </si>
  <si>
    <t>Automotive Axles Ltd</t>
  </si>
  <si>
    <t>AUTOAXLES</t>
  </si>
  <si>
    <t>Hindware Home Innovation Ltd</t>
  </si>
  <si>
    <t>HINDWAREAP</t>
  </si>
  <si>
    <t>NRB Bearings Ltd</t>
  </si>
  <si>
    <t>NRBBEARING</t>
  </si>
  <si>
    <t>Suraj Estate Developers Ltd</t>
  </si>
  <si>
    <t>SURAJEST</t>
  </si>
  <si>
    <t>Real Estate Rental, Development &amp; Operations</t>
  </si>
  <si>
    <t>Morepen Laboratories Ltd</t>
  </si>
  <si>
    <t>MOREPENLAB</t>
  </si>
  <si>
    <t>Jash Engineering Ltd</t>
  </si>
  <si>
    <t>JASH</t>
  </si>
  <si>
    <t>Vadilal Industries Ltd</t>
  </si>
  <si>
    <t>VADILALIND</t>
  </si>
  <si>
    <t>Spectrum Electrical Industries Ltd</t>
  </si>
  <si>
    <t>SPECTRUM</t>
  </si>
  <si>
    <t>Refex Industries Ltd</t>
  </si>
  <si>
    <t>REFEX</t>
  </si>
  <si>
    <t>Dredging Corporation of India Ltd</t>
  </si>
  <si>
    <t>DREDGECORP</t>
  </si>
  <si>
    <t>Dredging</t>
  </si>
  <si>
    <t>Dishman Carbogen Amcis Ltd</t>
  </si>
  <si>
    <t>DCAL</t>
  </si>
  <si>
    <t>Wendt (India) Limited</t>
  </si>
  <si>
    <t>WENDT</t>
  </si>
  <si>
    <t>ideaForge Technology Ltd</t>
  </si>
  <si>
    <t>IDEAFORGE</t>
  </si>
  <si>
    <t>Salasar Techno Engineering Ltd</t>
  </si>
  <si>
    <t>SALASAR</t>
  </si>
  <si>
    <t>SJS Enterprises Ltd</t>
  </si>
  <si>
    <t>SJS</t>
  </si>
  <si>
    <t>Quick Heal Technologies Ltd</t>
  </si>
  <si>
    <t>QUICKHEAL</t>
  </si>
  <si>
    <t>Maithan Alloys Ltd</t>
  </si>
  <si>
    <t>MAITHANALL</t>
  </si>
  <si>
    <t>SEPC Ltd</t>
  </si>
  <si>
    <t>SEPC</t>
  </si>
  <si>
    <t>Marathon Nextgen Realty Ltd</t>
  </si>
  <si>
    <t>MARATHON</t>
  </si>
  <si>
    <t>Suven Life Sciences Ltd</t>
  </si>
  <si>
    <t>SUVEN</t>
  </si>
  <si>
    <t>Indoco Remedies Ltd</t>
  </si>
  <si>
    <t>INDOCO</t>
  </si>
  <si>
    <t>SML Isuzu Ltd</t>
  </si>
  <si>
    <t>SMLISUZU</t>
  </si>
  <si>
    <t>Somany Ceramics Ltd</t>
  </si>
  <si>
    <t>SOMANYCERA</t>
  </si>
  <si>
    <t>Rajratan Global Wire Ltd</t>
  </si>
  <si>
    <t>RAJRATAN</t>
  </si>
  <si>
    <t>Goodluck India Ltd</t>
  </si>
  <si>
    <t>GOODLUCK</t>
  </si>
  <si>
    <t>Eveready Industries India Ltd</t>
  </si>
  <si>
    <t>EVEREADY</t>
  </si>
  <si>
    <t>HLE Glascoat Ltd</t>
  </si>
  <si>
    <t>HLEGLAS</t>
  </si>
  <si>
    <t>KCP Ltd</t>
  </si>
  <si>
    <t>KCP</t>
  </si>
  <si>
    <t>Shalby Ltd</t>
  </si>
  <si>
    <t>SHALBY</t>
  </si>
  <si>
    <t>Fino Payments Bank Ltd</t>
  </si>
  <si>
    <t>FINOPB</t>
  </si>
  <si>
    <t>CARE Ratings Ltd</t>
  </si>
  <si>
    <t>CARERATING</t>
  </si>
  <si>
    <t>Kolte-Patil Developers Ltd</t>
  </si>
  <si>
    <t>KOLTEPATIL</t>
  </si>
  <si>
    <t>Dhani Services Ltd</t>
  </si>
  <si>
    <t>DHANI</t>
  </si>
  <si>
    <t>Novartis India Ltd</t>
  </si>
  <si>
    <t>NOVARTIND</t>
  </si>
  <si>
    <t>Abans Holdings Ltd</t>
  </si>
  <si>
    <t>AHL</t>
  </si>
  <si>
    <t>BF Utilities Ltd</t>
  </si>
  <si>
    <t>BFUTILITIE</t>
  </si>
  <si>
    <t>Vishnu Chemicals Ltd</t>
  </si>
  <si>
    <t>VISHNU</t>
  </si>
  <si>
    <t>DISA India Ltd</t>
  </si>
  <si>
    <t>DISAQ</t>
  </si>
  <si>
    <t>Dollar Industries Ltd</t>
  </si>
  <si>
    <t>DOLLAR</t>
  </si>
  <si>
    <t>Confidence Petroleum India Ltd</t>
  </si>
  <si>
    <t>CONFIPET</t>
  </si>
  <si>
    <t>Solara Active Pharma Sciences Ltd</t>
  </si>
  <si>
    <t>SOLARA</t>
  </si>
  <si>
    <t>TCPL Packaging Ltd</t>
  </si>
  <si>
    <t>TCPLPACK</t>
  </si>
  <si>
    <t>Nilkamal Ltd</t>
  </si>
  <si>
    <t>NILKAMAL</t>
  </si>
  <si>
    <t>Tarsons Products Ltd</t>
  </si>
  <si>
    <t>TARSONS</t>
  </si>
  <si>
    <t>Saksoft Ltd</t>
  </si>
  <si>
    <t>SAKSOFT</t>
  </si>
  <si>
    <t>Dish TV India Ltd</t>
  </si>
  <si>
    <t>DISHTV</t>
  </si>
  <si>
    <t>Goodyear India Ltd</t>
  </si>
  <si>
    <t>GOODYEAR</t>
  </si>
  <si>
    <t>D P Abhushan Ltd</t>
  </si>
  <si>
    <t>DPABHUSHAN</t>
  </si>
  <si>
    <t>Andrew Yule &amp; Co Ltd</t>
  </si>
  <si>
    <t>ANDREWYU</t>
  </si>
  <si>
    <t>Sindhu Trade Links Ltd</t>
  </si>
  <si>
    <t>SINDHUTRAD</t>
  </si>
  <si>
    <t>Vertoz Advertising Ltd</t>
  </si>
  <si>
    <t>VERTOZ</t>
  </si>
  <si>
    <t>Jeena Sikho Lifecare Ltd</t>
  </si>
  <si>
    <t>JSLL</t>
  </si>
  <si>
    <t>MM Forgings Ltd</t>
  </si>
  <si>
    <t>MMFL</t>
  </si>
  <si>
    <t>Unitech Ltd</t>
  </si>
  <si>
    <t>UNITECH</t>
  </si>
  <si>
    <t>Sky Gold Ltd</t>
  </si>
  <si>
    <t>SKYGOLD</t>
  </si>
  <si>
    <t>Websol Energy System Ltd</t>
  </si>
  <si>
    <t>WEBELSOLAR</t>
  </si>
  <si>
    <t>TIL Ltd</t>
  </si>
  <si>
    <t>TIL</t>
  </si>
  <si>
    <t>Man Industries (India) Ltd</t>
  </si>
  <si>
    <t>MANINDS</t>
  </si>
  <si>
    <t>Dolphin Offshore Enterprises (India) Ltd</t>
  </si>
  <si>
    <t>DOLPHIN</t>
  </si>
  <si>
    <t>EIH Associated Hotels Ltd</t>
  </si>
  <si>
    <t>EIHAHOTELS</t>
  </si>
  <si>
    <t>Servotech Power Systems Ltd</t>
  </si>
  <si>
    <t>SERVOTECH</t>
  </si>
  <si>
    <t>Universal Cables Ltd</t>
  </si>
  <si>
    <t>UNIVCABLES</t>
  </si>
  <si>
    <t>PSP Projects Ltd</t>
  </si>
  <si>
    <t>PSPPROJECT</t>
  </si>
  <si>
    <t>Indian Hume Pipe Company Ltd</t>
  </si>
  <si>
    <t>INDIANHUME</t>
  </si>
  <si>
    <t>SBI Gold ETF</t>
  </si>
  <si>
    <t>SETFGOLD</t>
  </si>
  <si>
    <t>Globus Spirits Ltd</t>
  </si>
  <si>
    <t>GLOBUSSPR</t>
  </si>
  <si>
    <t>SMS Pharmaceuticals Ltd</t>
  </si>
  <si>
    <t>SMSPHARMA</t>
  </si>
  <si>
    <t>Genesys International Corporation Ltd</t>
  </si>
  <si>
    <t>GENESYS</t>
  </si>
  <si>
    <t>Mayur Uniquoters Ltd</t>
  </si>
  <si>
    <t>MAYURUNIQ</t>
  </si>
  <si>
    <t>Lumax Industries Ltd</t>
  </si>
  <si>
    <t>LUMAXIND</t>
  </si>
  <si>
    <t>Precision Wires India Ltd</t>
  </si>
  <si>
    <t>PRECWIRE</t>
  </si>
  <si>
    <t>RPSG Ventures Ltd</t>
  </si>
  <si>
    <t>RPSGVENT</t>
  </si>
  <si>
    <t>KP Green Engineering Ltd</t>
  </si>
  <si>
    <t>KPGEL</t>
  </si>
  <si>
    <t>Heavy Electrical Equipment</t>
  </si>
  <si>
    <t>Accelya Solutions India Ltd</t>
  </si>
  <si>
    <t>ACCELYA</t>
  </si>
  <si>
    <t>Capacite Infraprojects Ltd</t>
  </si>
  <si>
    <t>CAPACITE</t>
  </si>
  <si>
    <t>Venky's (India) Ltd</t>
  </si>
  <si>
    <t>VENKEYS</t>
  </si>
  <si>
    <t>Rashi Peripherals Ltd</t>
  </si>
  <si>
    <t>RPTECH</t>
  </si>
  <si>
    <t>Nippon India ETF Nifty 1D Rate Liquid BeES</t>
  </si>
  <si>
    <t>LIQUIDBEES</t>
  </si>
  <si>
    <t>Mold-Tek Packaging Ltd</t>
  </si>
  <si>
    <t>MOLDTKPAC</t>
  </si>
  <si>
    <t>ESAF Small Finance Bank Limited</t>
  </si>
  <si>
    <t>ESAFSFB</t>
  </si>
  <si>
    <t>Mangalam Cement Ltd</t>
  </si>
  <si>
    <t>MANGLMCEM</t>
  </si>
  <si>
    <t>K.P. Energy Ltd</t>
  </si>
  <si>
    <t>KPEL</t>
  </si>
  <si>
    <t>Pokarna Ltd</t>
  </si>
  <si>
    <t>POKARNA</t>
  </si>
  <si>
    <t>EFC (I) Ltd</t>
  </si>
  <si>
    <t>EFCIL</t>
  </si>
  <si>
    <t>Distributors</t>
  </si>
  <si>
    <t>S H Kelkar and Company Ltd</t>
  </si>
  <si>
    <t>SHK</t>
  </si>
  <si>
    <t>Landmark Cars Ltd</t>
  </si>
  <si>
    <t>LANDMARK</t>
  </si>
  <si>
    <t>Kalyani Investment Company Ltd</t>
  </si>
  <si>
    <t>KICL</t>
  </si>
  <si>
    <t>Veritas (India) Ltd</t>
  </si>
  <si>
    <t>VERITAS</t>
  </si>
  <si>
    <t>HMA Agro Industries Ltd</t>
  </si>
  <si>
    <t>HMAAGRO</t>
  </si>
  <si>
    <t>Hi-Tech Pipes Ltd</t>
  </si>
  <si>
    <t>HITECH</t>
  </si>
  <si>
    <t>63 Moons Technologies Ltd</t>
  </si>
  <si>
    <t>63MOONS</t>
  </si>
  <si>
    <t>Dolat Algotech Ltd</t>
  </si>
  <si>
    <t>DOLATALGO</t>
  </si>
  <si>
    <t>Apollo Pipes Ltd</t>
  </si>
  <si>
    <t>APOLLOPIPE</t>
  </si>
  <si>
    <t>Panama Petrochem Ltd</t>
  </si>
  <si>
    <t>PANAMAPET</t>
  </si>
  <si>
    <t>Geojit Financial Services Ltd</t>
  </si>
  <si>
    <t>GEOJITFSL</t>
  </si>
  <si>
    <t>ADF Foods Ltd</t>
  </si>
  <si>
    <t>ADFFOODS</t>
  </si>
  <si>
    <t>Ajmera Realty &amp; Infra India Ltd</t>
  </si>
  <si>
    <t>AJMERA</t>
  </si>
  <si>
    <t>DEN Networks Ltd</t>
  </si>
  <si>
    <t>DEN</t>
  </si>
  <si>
    <t>John Cockerill India Ltd</t>
  </si>
  <si>
    <t>COCKERILL</t>
  </si>
  <si>
    <t>Industrial Machinery &amp; Supplies &amp; Components</t>
  </si>
  <si>
    <t>Sasken Technologies Ltd</t>
  </si>
  <si>
    <t>SASKEN</t>
  </si>
  <si>
    <t>DEE Development Engineers Ltd</t>
  </si>
  <si>
    <t>DEEDEV</t>
  </si>
  <si>
    <t>Tasty Bite Eatables Ltd</t>
  </si>
  <si>
    <t>TASTYBITE</t>
  </si>
  <si>
    <t>Rupa &amp; Company Ltd</t>
  </si>
  <si>
    <t>RUPA</t>
  </si>
  <si>
    <t>Omaxe Ltd</t>
  </si>
  <si>
    <t>OMAXE</t>
  </si>
  <si>
    <t>Udaipur Cement Works Ltd</t>
  </si>
  <si>
    <t>UDAICEMENT</t>
  </si>
  <si>
    <t>IKIO Lighting Ltd</t>
  </si>
  <si>
    <t>IKIO</t>
  </si>
  <si>
    <t>E2E Networks Ltd</t>
  </si>
  <si>
    <t>E2E</t>
  </si>
  <si>
    <t>Jyoti Structures Ltd</t>
  </si>
  <si>
    <t>JYOTISTRUC</t>
  </si>
  <si>
    <t>Dreamfolks Services Ltd</t>
  </si>
  <si>
    <t>DREAMFOLKS</t>
  </si>
  <si>
    <t>Jaiprakash Associates Ltd</t>
  </si>
  <si>
    <t>JPASSOCIAT</t>
  </si>
  <si>
    <t>India Pesticides Ltd</t>
  </si>
  <si>
    <t>IPL</t>
  </si>
  <si>
    <t>NIBE Ltd</t>
  </si>
  <si>
    <t>NIBE</t>
  </si>
  <si>
    <t>Deccan Gold Mines Ltd</t>
  </si>
  <si>
    <t>DECNGOLD</t>
  </si>
  <si>
    <t>Indraprastha Medical Corporation Ltd</t>
  </si>
  <si>
    <t>INDRAMEDCO</t>
  </si>
  <si>
    <t>IOL Chemicals and Pharmaceuticals Ltd</t>
  </si>
  <si>
    <t>IOLCP</t>
  </si>
  <si>
    <t>Mukand Ltd</t>
  </si>
  <si>
    <t>MUKANDLTD</t>
  </si>
  <si>
    <t>Insecticides (India) Ltd</t>
  </si>
  <si>
    <t>INSECTICID</t>
  </si>
  <si>
    <t>Indo Tech Transformers Ltd</t>
  </si>
  <si>
    <t>INDOTECH</t>
  </si>
  <si>
    <t>Hester Biosciences Ltd</t>
  </si>
  <si>
    <t>HESTERBIO</t>
  </si>
  <si>
    <t>Sanghi Industries Ltd</t>
  </si>
  <si>
    <t>SANGHIIND</t>
  </si>
  <si>
    <t>Sai Silks (Kalamandir) Ltd</t>
  </si>
  <si>
    <t>KALAMANDIR</t>
  </si>
  <si>
    <t>Oriental Hotels Ltd</t>
  </si>
  <si>
    <t>ORIENTHOT</t>
  </si>
  <si>
    <t>Vidhi Specialty Food Ingredients Ltd</t>
  </si>
  <si>
    <t>VIDHIING</t>
  </si>
  <si>
    <t>Astec Lifesciences Ltd</t>
  </si>
  <si>
    <t>ASTEC</t>
  </si>
  <si>
    <t>Pennar Industries Ltd</t>
  </si>
  <si>
    <t>PENIND</t>
  </si>
  <si>
    <t>Welspun Specialty Solutions Ltd</t>
  </si>
  <si>
    <t>WELSPLSOL</t>
  </si>
  <si>
    <t>Cupid Ltd</t>
  </si>
  <si>
    <t>CUPID</t>
  </si>
  <si>
    <t>Kody Technolab Ltd</t>
  </si>
  <si>
    <t>KODYTECH</t>
  </si>
  <si>
    <t>Federal-Mogul Goetze (India) Ltd</t>
  </si>
  <si>
    <t>FMGOETZE</t>
  </si>
  <si>
    <t>Epack Durable Ltd</t>
  </si>
  <si>
    <t>EPACK</t>
  </si>
  <si>
    <t>Monarch Networth Capital Ltd</t>
  </si>
  <si>
    <t>MONARCH</t>
  </si>
  <si>
    <t>Nitin Spinners Ltd</t>
  </si>
  <si>
    <t>NITINSPIN</t>
  </si>
  <si>
    <t>B L Kashyap and Sons Ltd</t>
  </si>
  <si>
    <t>BLKASHYAP</t>
  </si>
  <si>
    <t>Hubtown Ltd</t>
  </si>
  <si>
    <t>HUBTOWN</t>
  </si>
  <si>
    <t>Owais Metal and Mineral Processing Ltd</t>
  </si>
  <si>
    <t>OWAIS</t>
  </si>
  <si>
    <t>TechNVision Ventures Ltd</t>
  </si>
  <si>
    <t>TECHNVISN</t>
  </si>
  <si>
    <t>Tatva Chintan Pharma Chem Ltd</t>
  </si>
  <si>
    <t>TATVA</t>
  </si>
  <si>
    <t>Paramount Communications Ltd</t>
  </si>
  <si>
    <t>PARACABLES</t>
  </si>
  <si>
    <t>Apcotex Industries Ltd</t>
  </si>
  <si>
    <t>APCOTEXIND</t>
  </si>
  <si>
    <t>Cantabil Retail India Ltd</t>
  </si>
  <si>
    <t>CANTABIL</t>
  </si>
  <si>
    <t>Shanti Educational Initiatives Ltd</t>
  </si>
  <si>
    <t>SEIL</t>
  </si>
  <si>
    <t>Som Distilleries and Breweries Ltd</t>
  </si>
  <si>
    <t>SDBL</t>
  </si>
  <si>
    <t>Satin Creditcare Network Ltd</t>
  </si>
  <si>
    <t>SATIN</t>
  </si>
  <si>
    <t>Rane Holdings Ltd</t>
  </si>
  <si>
    <t>RANEHOLDIN</t>
  </si>
  <si>
    <t>BF Investment Ltd</t>
  </si>
  <si>
    <t>BFINVEST</t>
  </si>
  <si>
    <t>Balmer Lawrie Investments Ltd</t>
  </si>
  <si>
    <t>BLIL</t>
  </si>
  <si>
    <t>Xpro India Ltd</t>
  </si>
  <si>
    <t>XPROINDIA</t>
  </si>
  <si>
    <t>Raghav Productivity Enhancers Ltd</t>
  </si>
  <si>
    <t>RPEL</t>
  </si>
  <si>
    <t>SG Finserve Ltd</t>
  </si>
  <si>
    <t>SGFIN</t>
  </si>
  <si>
    <t>Parag Milk Foods Ltd</t>
  </si>
  <si>
    <t>PARAGMILK</t>
  </si>
  <si>
    <t>TTK Healthcare Ltd</t>
  </si>
  <si>
    <t>TTKHLTCARE</t>
  </si>
  <si>
    <t>Andhra Paper Ltd</t>
  </si>
  <si>
    <t>ANDHRAPAP</t>
  </si>
  <si>
    <t>Uniparts India Ltd</t>
  </si>
  <si>
    <t>UNIPARTS</t>
  </si>
  <si>
    <t>Ugro Capital Ltd</t>
  </si>
  <si>
    <t>UGROCAP</t>
  </si>
  <si>
    <t>Antony Waste Handling Cell Ltd</t>
  </si>
  <si>
    <t>AWHCL</t>
  </si>
  <si>
    <t>Walchandnagar Industries Ltd</t>
  </si>
  <si>
    <t>WALCHANNAG</t>
  </si>
  <si>
    <t>Vakrangee Limited</t>
  </si>
  <si>
    <t>VAKRANGEE</t>
  </si>
  <si>
    <t>JITF Infralogistics Ltd</t>
  </si>
  <si>
    <t>JITFINFRA</t>
  </si>
  <si>
    <t>ICICI Prudential Nifty 50 ETF</t>
  </si>
  <si>
    <t>NIFTYIETF</t>
  </si>
  <si>
    <t>HIL Ltd</t>
  </si>
  <si>
    <t>HIL</t>
  </si>
  <si>
    <t>Jubilant Industries Ltd</t>
  </si>
  <si>
    <t>JUBLINDS</t>
  </si>
  <si>
    <t>Meghmani Organics Ltd</t>
  </si>
  <si>
    <t>MOL</t>
  </si>
  <si>
    <t>IFGL Refractories Ltd</t>
  </si>
  <si>
    <t>IFGLEXPOR</t>
  </si>
  <si>
    <t>Carysil Ltd</t>
  </si>
  <si>
    <t>CARYSIL</t>
  </si>
  <si>
    <t>Seshasayee Paper and Boards Ltd</t>
  </si>
  <si>
    <t>SESHAPAPER</t>
  </si>
  <si>
    <t>Talbros Automotive Components Ltd</t>
  </si>
  <si>
    <t>TALBROAUTO</t>
  </si>
  <si>
    <t>Themis Medicare Ltd</t>
  </si>
  <si>
    <t>THEMISMED</t>
  </si>
  <si>
    <t>Vardhman Special Steels Ltd</t>
  </si>
  <si>
    <t>VSSL</t>
  </si>
  <si>
    <t>Pnb Gilts Ltd</t>
  </si>
  <si>
    <t>PNBGILTS</t>
  </si>
  <si>
    <t>Cosmo First Ltd</t>
  </si>
  <si>
    <t>COSMOFIRST</t>
  </si>
  <si>
    <t>Veranda Learning Solutions Ltd</t>
  </si>
  <si>
    <t>VERANDA</t>
  </si>
  <si>
    <t>Rossell India Ltd</t>
  </si>
  <si>
    <t>ROSSELLIND</t>
  </si>
  <si>
    <t>Siyaram Silk Mills Ltd</t>
  </si>
  <si>
    <t>SIYSIL</t>
  </si>
  <si>
    <t>Nalwa Sons Investments Ltd</t>
  </si>
  <si>
    <t>NSIL</t>
  </si>
  <si>
    <t>Amrutanjan Health Care Ltd</t>
  </si>
  <si>
    <t>AMRUTANJAN</t>
  </si>
  <si>
    <t>Oriental Rail Infrastructure Ltd</t>
  </si>
  <si>
    <t>ORIRAIL</t>
  </si>
  <si>
    <t>Axiscades Technologies Ltd</t>
  </si>
  <si>
    <t>AXISCADES</t>
  </si>
  <si>
    <t>Barbeque-Nation Hospitality Ltd</t>
  </si>
  <si>
    <t>BARBEQUE</t>
  </si>
  <si>
    <t>Agro Tech Foods Ltd</t>
  </si>
  <si>
    <t>ATFL</t>
  </si>
  <si>
    <t>Tanfac Industries Ltd</t>
  </si>
  <si>
    <t>TANFACIND</t>
  </si>
  <si>
    <t>JISLDVREQS</t>
  </si>
  <si>
    <t>Krsnaa Diagnostics Ltd</t>
  </si>
  <si>
    <t>KRSNAA</t>
  </si>
  <si>
    <t>Om Infra Ltd</t>
  </si>
  <si>
    <t>OMINFRAL</t>
  </si>
  <si>
    <t>Alicon Castalloy Ltd</t>
  </si>
  <si>
    <t>ALICON</t>
  </si>
  <si>
    <t>Centum Electronics Ltd</t>
  </si>
  <si>
    <t>CENTUM</t>
  </si>
  <si>
    <t>Updater Services Ltd</t>
  </si>
  <si>
    <t>UDS</t>
  </si>
  <si>
    <t>Sanstar Ltd</t>
  </si>
  <si>
    <t>SANSTAR</t>
  </si>
  <si>
    <t>Suratwwala Business Group Ltd</t>
  </si>
  <si>
    <t>SBGLP</t>
  </si>
  <si>
    <t>PIX Transmissions Ltd</t>
  </si>
  <si>
    <t>PIXTRANS</t>
  </si>
  <si>
    <t>Advait Infratech Ltd</t>
  </si>
  <si>
    <t>ADVAIT</t>
  </si>
  <si>
    <t>Electrical Components &amp; Equipment</t>
  </si>
  <si>
    <t>Gocl Corporation Ltd</t>
  </si>
  <si>
    <t>GOCLCORP</t>
  </si>
  <si>
    <t>Suryoday Small Finance Bank Ltd</t>
  </si>
  <si>
    <t>SURYODAY</t>
  </si>
  <si>
    <t>Jagran Prakashan Ltd</t>
  </si>
  <si>
    <t>JAGRAN</t>
  </si>
  <si>
    <t>Yatra Online Ltd</t>
  </si>
  <si>
    <t>YATRA</t>
  </si>
  <si>
    <t>Orient Green Power Company Ltd</t>
  </si>
  <si>
    <t>GREENPOWER</t>
  </si>
  <si>
    <t>Hariom Pipe Industries Ltd</t>
  </si>
  <si>
    <t>HARIOMPIPE</t>
  </si>
  <si>
    <t>Prataap Snacks Ltd</t>
  </si>
  <si>
    <t>DIAMONDYD</t>
  </si>
  <si>
    <t>Sigachi Industries Ltd</t>
  </si>
  <si>
    <t>SIGACHI</t>
  </si>
  <si>
    <t>Deep Industries Ltd</t>
  </si>
  <si>
    <t>DEEPINDS</t>
  </si>
  <si>
    <t>Summit Securities Ltd</t>
  </si>
  <si>
    <t>SUMMITSEC</t>
  </si>
  <si>
    <t>Ramco Industries Ltd</t>
  </si>
  <si>
    <t>RAMCOIND</t>
  </si>
  <si>
    <t>Navkar Corporation Ltd</t>
  </si>
  <si>
    <t>NAVKARCORP</t>
  </si>
  <si>
    <t>Expleo Solutions Ltd</t>
  </si>
  <si>
    <t>EXPLEOSOL</t>
  </si>
  <si>
    <t>D Link (India) Limited</t>
  </si>
  <si>
    <t>DLINKINDIA</t>
  </si>
  <si>
    <t>India Power Corporation Ltd</t>
  </si>
  <si>
    <t>DPSCLTD</t>
  </si>
  <si>
    <t>Roto Pumps Ltd</t>
  </si>
  <si>
    <t>ROTO</t>
  </si>
  <si>
    <t>Kotak Gold Etf</t>
  </si>
  <si>
    <t>GOLD1</t>
  </si>
  <si>
    <t>Aeroflex Industries Ltd</t>
  </si>
  <si>
    <t>AEROFLEX</t>
  </si>
  <si>
    <t>Gandhar Oil Refinery (INDIA) Ltd</t>
  </si>
  <si>
    <t>GANDHAR</t>
  </si>
  <si>
    <t>Divgi TorqTransfer Systems Ltd</t>
  </si>
  <si>
    <t>DIVGIITTS</t>
  </si>
  <si>
    <t>Yasho Industries Ltd</t>
  </si>
  <si>
    <t>YASHO</t>
  </si>
  <si>
    <t>S.P.Apparels Ltd</t>
  </si>
  <si>
    <t>SPAL</t>
  </si>
  <si>
    <t>Bombay Super Hybrid Seeds Ltd</t>
  </si>
  <si>
    <t>BSHSL</t>
  </si>
  <si>
    <t>Fratelli Vineyards Ltd</t>
  </si>
  <si>
    <t>TINNATFL</t>
  </si>
  <si>
    <t>BLS E-Services Ltd</t>
  </si>
  <si>
    <t>BLSE</t>
  </si>
  <si>
    <t>Praveg Ltd</t>
  </si>
  <si>
    <t>PRAVEG</t>
  </si>
  <si>
    <t>Madhya Bharat Agro Products Ltd</t>
  </si>
  <si>
    <t>MBAPL</t>
  </si>
  <si>
    <t>DCW Ltd</t>
  </si>
  <si>
    <t>DCW</t>
  </si>
  <si>
    <t>GKW Ltd</t>
  </si>
  <si>
    <t>GKWLIMITED</t>
  </si>
  <si>
    <t>GRP Ltd</t>
  </si>
  <si>
    <t>GRPLTD</t>
  </si>
  <si>
    <t>Sirca Paints India Ltd</t>
  </si>
  <si>
    <t>SIRCA</t>
  </si>
  <si>
    <t>Hercules Hoists Ltd</t>
  </si>
  <si>
    <t>HERCULES</t>
  </si>
  <si>
    <t>Sangam (India) Ltd</t>
  </si>
  <si>
    <t>SANGAMIND</t>
  </si>
  <si>
    <t>Goldiam International Ltd</t>
  </si>
  <si>
    <t>GOLDIAM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</si>
  <si>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</si>
  <si>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</si>
  <si>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</si>
  <si>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</si>
  <si>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</si>
  <si>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</si>
  <si>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Wheels India Ltd</t>
  </si>
  <si>
    <t>WHEELS</t>
  </si>
  <si>
    <t>Peninsula Land Ltd</t>
  </si>
  <si>
    <t>PENINLAND</t>
  </si>
  <si>
    <t>Ram Ratna Wires Ltd</t>
  </si>
  <si>
    <t>RAMRAT</t>
  </si>
  <si>
    <t>Sadhana Nitro Chem Ltd</t>
  </si>
  <si>
    <t>SADHNANIQ</t>
  </si>
  <si>
    <t>Arman Financial Services Ltd</t>
  </si>
  <si>
    <t>ARMANFIN</t>
  </si>
  <si>
    <t>Ador Welding Ltd</t>
  </si>
  <si>
    <t>ADORWELD</t>
  </si>
  <si>
    <t>Stove Kraft Ltd</t>
  </si>
  <si>
    <t>STOVEKRAFT</t>
  </si>
  <si>
    <t>Kesar India Ltd</t>
  </si>
  <si>
    <t>KESAR</t>
  </si>
  <si>
    <t>Real Estate Development</t>
  </si>
  <si>
    <t>GPT Infraprojects Ltd</t>
  </si>
  <si>
    <t>GPTINFRA</t>
  </si>
  <si>
    <t>Automobile Corp Of Goa Ltd</t>
  </si>
  <si>
    <t>ACGL</t>
  </si>
  <si>
    <t>Nelco Ltd</t>
  </si>
  <si>
    <t>NELCO</t>
  </si>
  <si>
    <t>Dr Agarwal's Eye Hospital Ltd</t>
  </si>
  <si>
    <t>DRAGARWQ</t>
  </si>
  <si>
    <t>Elpro International Ltd</t>
  </si>
  <si>
    <t>ELPROINTL</t>
  </si>
  <si>
    <t>TAJ GVK Hotels and Resorts Ltd</t>
  </si>
  <si>
    <t>TAJGVK</t>
  </si>
  <si>
    <t>Atul Auto Ltd</t>
  </si>
  <si>
    <t>ATULAUTO</t>
  </si>
  <si>
    <t>Three Wheelers</t>
  </si>
  <si>
    <t>Everest Kanto Cylinder Ltd</t>
  </si>
  <si>
    <t>EKC</t>
  </si>
  <si>
    <t>Irm Energy Ltd</t>
  </si>
  <si>
    <t>IRMENERGY</t>
  </si>
  <si>
    <t>Last Mile Enterprises Ltd</t>
  </si>
  <si>
    <t>LASTMILE</t>
  </si>
  <si>
    <t>Wonder Electricals Ltd</t>
  </si>
  <si>
    <t>WEL</t>
  </si>
  <si>
    <t>Jindal Drilling and Industries Ltd</t>
  </si>
  <si>
    <t>JINDRILL</t>
  </si>
  <si>
    <t>Media Matrix Worldwide Ltd</t>
  </si>
  <si>
    <t>MMWL</t>
  </si>
  <si>
    <t>Camlin Fine Sciences Ltd</t>
  </si>
  <si>
    <t>CAMLINFINE</t>
  </si>
  <si>
    <t>Fairchem Organics Ltd</t>
  </si>
  <si>
    <t>FAIRCHEMOR</t>
  </si>
  <si>
    <t>Mufin Green Finance Ltd</t>
  </si>
  <si>
    <t>MUFIN</t>
  </si>
  <si>
    <t>I G Petrochemicals Ltd</t>
  </si>
  <si>
    <t>IGPL</t>
  </si>
  <si>
    <t>Dcm Shriram Industries Ltd</t>
  </si>
  <si>
    <t>DCMSRIND</t>
  </si>
  <si>
    <t>Fedders Holding Ltd</t>
  </si>
  <si>
    <t>FEDDERSHOL</t>
  </si>
  <si>
    <t>Igarashi Motors India Ltd</t>
  </si>
  <si>
    <t>IGARASHI</t>
  </si>
  <si>
    <t>GTPL Hathway Ltd</t>
  </si>
  <si>
    <t>GTPL</t>
  </si>
  <si>
    <t>Systematix Corporate Services Ltd</t>
  </si>
  <si>
    <t>SYSTMTXC</t>
  </si>
  <si>
    <t>Paushak Ltd</t>
  </si>
  <si>
    <t>PAUSHAKLTD</t>
  </si>
  <si>
    <t>MIC Electronics Ltd</t>
  </si>
  <si>
    <t>MICEL</t>
  </si>
  <si>
    <t>Reliance Industrial Infrastructure Ltd</t>
  </si>
  <si>
    <t>RIIL</t>
  </si>
  <si>
    <t>KKRRAFTON Developers Limited</t>
  </si>
  <si>
    <t>KDL</t>
  </si>
  <si>
    <t>Zota Health Care Ltd</t>
  </si>
  <si>
    <t>ZOTA</t>
  </si>
  <si>
    <t>G M Breweries Ltd</t>
  </si>
  <si>
    <t>GMBREW</t>
  </si>
  <si>
    <t>Hi-Tech Gears Ltd</t>
  </si>
  <si>
    <t>HITECHGEAR</t>
  </si>
  <si>
    <t>Bigbloc Construction Ltd</t>
  </si>
  <si>
    <t>BIGBLOC</t>
  </si>
  <si>
    <t>Kokuyo Camlin Ltd</t>
  </si>
  <si>
    <t>KOKUYOCMLN</t>
  </si>
  <si>
    <t>Precision Camshafts Ltd</t>
  </si>
  <si>
    <t>PRECAM</t>
  </si>
  <si>
    <t>Shriram Properties Ltd</t>
  </si>
  <si>
    <t>SHRIRAMPPS</t>
  </si>
  <si>
    <t>GNA Axles Ltd</t>
  </si>
  <si>
    <t>GNA</t>
  </si>
  <si>
    <t>India Nippon Electricals Ltd</t>
  </si>
  <si>
    <t>INDNIPPON</t>
  </si>
  <si>
    <t>Rama Steel Tubes Ltd</t>
  </si>
  <si>
    <t>RAMASTEEL</t>
  </si>
  <si>
    <t>Subex Ltd</t>
  </si>
  <si>
    <t>SUBEXLTD</t>
  </si>
  <si>
    <t>Madras Fertilizers Ltd</t>
  </si>
  <si>
    <t>MADRASFERT</t>
  </si>
  <si>
    <t>Eimco Elecon (India) Ltd</t>
  </si>
  <si>
    <t>EIMCOELECO</t>
  </si>
  <si>
    <t>Alpex Solar Ltd</t>
  </si>
  <si>
    <t>ALPEXSOLAR</t>
  </si>
  <si>
    <t>Kilburn Engineering Ltd</t>
  </si>
  <si>
    <t>KLBRENG-B</t>
  </si>
  <si>
    <t>Lotus Chocolate Company Ltd</t>
  </si>
  <si>
    <t>LOTUSCHO</t>
  </si>
  <si>
    <t>Agarwal Industrial Corporation Ltd</t>
  </si>
  <si>
    <t>AGARIND</t>
  </si>
  <si>
    <t>AMIC Forging Ltd</t>
  </si>
  <si>
    <t>AMIC</t>
  </si>
  <si>
    <t>Steel</t>
  </si>
  <si>
    <t>Jyoti Resins and Adhesives Ltd</t>
  </si>
  <si>
    <t>JYOTIRES</t>
  </si>
  <si>
    <t>Filatex India Ltd</t>
  </si>
  <si>
    <t>FILATEX</t>
  </si>
  <si>
    <t>Popular Vehicles and Services Ltd</t>
  </si>
  <si>
    <t>PVSL</t>
  </si>
  <si>
    <t>Tamilnadu Newsprint &amp; Papers Ltd</t>
  </si>
  <si>
    <t>TNPL</t>
  </si>
  <si>
    <t>Everest Industries Ltd</t>
  </si>
  <si>
    <t>EVERESTIND</t>
  </si>
  <si>
    <t>Building Products - Prefab Structures</t>
  </si>
  <si>
    <t>Master Trust Ltd</t>
  </si>
  <si>
    <t>MASTERTR</t>
  </si>
  <si>
    <t>BCL Industries Ltd</t>
  </si>
  <si>
    <t>BCLIND</t>
  </si>
  <si>
    <t>Kiri Industries Ltd</t>
  </si>
  <si>
    <t>KIRIINDUS</t>
  </si>
  <si>
    <t>Platinum Industries Ltd</t>
  </si>
  <si>
    <t>PLATIND</t>
  </si>
  <si>
    <t>Amines and Plasticizers Ltd</t>
  </si>
  <si>
    <t>AMNPLST</t>
  </si>
  <si>
    <t>Mishtann Foods Ltd</t>
  </si>
  <si>
    <t>MISHTANN</t>
  </si>
  <si>
    <t>Swelect Energy Systems Ltd</t>
  </si>
  <si>
    <t>SWELECTES</t>
  </si>
  <si>
    <t>Windlas Biotech Ltd</t>
  </si>
  <si>
    <t>WINDLAS</t>
  </si>
  <si>
    <t>Bharat Wire Ropes Ltd</t>
  </si>
  <si>
    <t>BHARATWIRE</t>
  </si>
  <si>
    <t>Forbes Precision Tools and Machine Parts Ltd</t>
  </si>
  <si>
    <t>TOTEM</t>
  </si>
  <si>
    <t>Krishana Phoschem Ltd</t>
  </si>
  <si>
    <t>KRISHANA</t>
  </si>
  <si>
    <t>Polo Queen Industrial and Fintech Ltd</t>
  </si>
  <si>
    <t>PQIF</t>
  </si>
  <si>
    <t>Rico Auto Industries Ltd</t>
  </si>
  <si>
    <t>RICOAUTO</t>
  </si>
  <si>
    <t>Yamuna Syndicate Ltd</t>
  </si>
  <si>
    <t>YSL</t>
  </si>
  <si>
    <t>Vascon Engineers Ltd</t>
  </si>
  <si>
    <t>VASCONEQ</t>
  </si>
  <si>
    <t>BMW Industries Ltd</t>
  </si>
  <si>
    <t>BMW</t>
  </si>
  <si>
    <t>Borosil Scientific Ltd</t>
  </si>
  <si>
    <t>BOROSCI</t>
  </si>
  <si>
    <t>ASM Technologies Ltd</t>
  </si>
  <si>
    <t>ASMTEC</t>
  </si>
  <si>
    <t>Centrum Capital Ltd</t>
  </si>
  <si>
    <t>CENTRUM</t>
  </si>
  <si>
    <t>Likhitha Infrastructure Ltd</t>
  </si>
  <si>
    <t>LIKHITHA</t>
  </si>
  <si>
    <t>Texmaco Infrastructure &amp; Holdings Ltd</t>
  </si>
  <si>
    <t>TEXINFRA</t>
  </si>
  <si>
    <t>Excel Industries Ltd</t>
  </si>
  <si>
    <t>EXCELINDUS</t>
  </si>
  <si>
    <t>Southern Petrochemical Industries Corporation Ltd</t>
  </si>
  <si>
    <t>SPIC</t>
  </si>
  <si>
    <t>Wealth First Portfolio Managers Ltd</t>
  </si>
  <si>
    <t>WEALTH</t>
  </si>
  <si>
    <t>Tourism Finance Corporation of India Ltd</t>
  </si>
  <si>
    <t>TFCILTD</t>
  </si>
  <si>
    <t>Rishabh Instruments Ltd</t>
  </si>
  <si>
    <t>RISHABH</t>
  </si>
  <si>
    <t>NIIT Ltd</t>
  </si>
  <si>
    <t>NIITLTD</t>
  </si>
  <si>
    <t>Yuken India Ltd</t>
  </si>
  <si>
    <t>YUKEN</t>
  </si>
  <si>
    <t>Steel Exchange India Ltd</t>
  </si>
  <si>
    <t>STEELXIND</t>
  </si>
  <si>
    <t>Manali Petrochemicals Ltd</t>
  </si>
  <si>
    <t>MANALIPETC</t>
  </si>
  <si>
    <t>TV Today Network Limited</t>
  </si>
  <si>
    <t>TVTODAY</t>
  </si>
  <si>
    <t>Dynacons Systems and Solutions Ltd</t>
  </si>
  <si>
    <t>DSSL</t>
  </si>
  <si>
    <t>Shankara Building Products Ltd</t>
  </si>
  <si>
    <t>SHANKARA</t>
  </si>
  <si>
    <t>India Motor Parts &amp; Accessories Ltd</t>
  </si>
  <si>
    <t>IMPAL</t>
  </si>
  <si>
    <t>Mangalore Chemicals and Fertilisers Ltd</t>
  </si>
  <si>
    <t>MANGCHEFER</t>
  </si>
  <si>
    <t>Sportking India Ltd</t>
  </si>
  <si>
    <t>SPORTKING</t>
  </si>
  <si>
    <t>Suyog Telematics Ltd</t>
  </si>
  <si>
    <t>SUYOG</t>
  </si>
  <si>
    <t>R K Swamy Ltd</t>
  </si>
  <si>
    <t>RKSWAMY</t>
  </si>
  <si>
    <t>Automotive Stampings and Assemblies Ltd</t>
  </si>
  <si>
    <t>ASAL</t>
  </si>
  <si>
    <t>Allsec Technologies Ltd</t>
  </si>
  <si>
    <t>ALLSEC</t>
  </si>
  <si>
    <t>Aaswa Trading and Exports Ltd</t>
  </si>
  <si>
    <t>TCC</t>
  </si>
  <si>
    <t>Real Estate Services</t>
  </si>
  <si>
    <t>Timex Group India Ltd</t>
  </si>
  <si>
    <t>TIMEX</t>
  </si>
  <si>
    <t>Taneja Aerospace and Aviation Ltd</t>
  </si>
  <si>
    <t>TANAA</t>
  </si>
  <si>
    <t>SMC Global Securities Ltd</t>
  </si>
  <si>
    <t>SMCGLOBAL</t>
  </si>
  <si>
    <t>Eco Recycling Ltd</t>
  </si>
  <si>
    <t>ECORECO</t>
  </si>
  <si>
    <t>Butterfly Gandhimathi Appliances Ltd</t>
  </si>
  <si>
    <t>BUTTERFLY</t>
  </si>
  <si>
    <t>Spacenet Enterprises India Ltd</t>
  </si>
  <si>
    <t>SPCENET</t>
  </si>
  <si>
    <t>Kotak Nifty 50 ETF</t>
  </si>
  <si>
    <t>NIFTY1</t>
  </si>
  <si>
    <t>GPT Healthcare Ltd</t>
  </si>
  <si>
    <t>GPTHEALTH</t>
  </si>
  <si>
    <t>Punjab Chemicals and Crop Protection Ltd</t>
  </si>
  <si>
    <t>PUNJABCHEM</t>
  </si>
  <si>
    <t>Ngl Fine Chem Ltd</t>
  </si>
  <si>
    <t>NGLFINE</t>
  </si>
  <si>
    <t>Matrimony.Com Ltd</t>
  </si>
  <si>
    <t>MATRIMONY</t>
  </si>
  <si>
    <t>Salzer Electronics Ltd</t>
  </si>
  <si>
    <t>SALZERELEC</t>
  </si>
  <si>
    <t>Cosmic CRF Ltd</t>
  </si>
  <si>
    <t>COSMICCRF</t>
  </si>
  <si>
    <t>Andhra Sugars Ltd</t>
  </si>
  <si>
    <t>ANDHRSUGAR</t>
  </si>
  <si>
    <t>Hind Rectifiers Ltd</t>
  </si>
  <si>
    <t>HIRECT</t>
  </si>
  <si>
    <t>Heranba Industries Ltd</t>
  </si>
  <si>
    <t>HERANBA</t>
  </si>
  <si>
    <t>Selan Exploration Technology Ltd</t>
  </si>
  <si>
    <t>SELAN</t>
  </si>
  <si>
    <t>Dhunseri Ventures Ltd</t>
  </si>
  <si>
    <t>DVL</t>
  </si>
  <si>
    <t>ULTRAMARINE &amp; PIGMENTS Ltd</t>
  </si>
  <si>
    <t>ULTRAMAR</t>
  </si>
  <si>
    <t>Kirloskar Electric Company Ltd</t>
  </si>
  <si>
    <t>KECL</t>
  </si>
  <si>
    <t>Oriental Aromatics Ltd</t>
  </si>
  <si>
    <t>OAL</t>
  </si>
  <si>
    <t>CFF Fluid Control Ltd</t>
  </si>
  <si>
    <t>CFF</t>
  </si>
  <si>
    <t>Aerospace &amp; Defense</t>
  </si>
  <si>
    <t>Shree Digvijay Cement Co Ltd</t>
  </si>
  <si>
    <t>SHREDIGCEM</t>
  </si>
  <si>
    <t>RIR Power Electronics Ltd</t>
  </si>
  <si>
    <t>RIR</t>
  </si>
  <si>
    <t>5Paisa Capital Ltd</t>
  </si>
  <si>
    <t>5PAISA</t>
  </si>
  <si>
    <t>Panorama Studios International Ltd</t>
  </si>
  <si>
    <t>PANORAMA</t>
  </si>
  <si>
    <t>One Point One Solutions Ltd</t>
  </si>
  <si>
    <t>ONEPOINT</t>
  </si>
  <si>
    <t>Mukka Proteins Ltd</t>
  </si>
  <si>
    <t>MUKKA</t>
  </si>
  <si>
    <t>Macpower CNC Machines Ltd</t>
  </si>
  <si>
    <t>MACPOWER</t>
  </si>
  <si>
    <t>Capital Small Finance Bank Ltd</t>
  </si>
  <si>
    <t>CAPITALSFB</t>
  </si>
  <si>
    <t>Shiva Cement Ltd</t>
  </si>
  <si>
    <t>SHIVACEM</t>
  </si>
  <si>
    <t>Saurashtra Cement Ltd</t>
  </si>
  <si>
    <t>SAURASHCEM</t>
  </si>
  <si>
    <t>Syncom Formulations (India) Ltd</t>
  </si>
  <si>
    <t>SYNCOMF</t>
  </si>
  <si>
    <t>Arrow Greentech Ltd</t>
  </si>
  <si>
    <t>ARROWGREEN</t>
  </si>
  <si>
    <t>Kellton Tech Solutions Ltd</t>
  </si>
  <si>
    <t>KELLTONTEC</t>
  </si>
  <si>
    <t>Motisons Jewellers Ltd</t>
  </si>
  <si>
    <t>MOTISONS</t>
  </si>
  <si>
    <t>Apparel &amp; Accessories Retailers</t>
  </si>
  <si>
    <t>Kitex Garments Ltd</t>
  </si>
  <si>
    <t>KITEX</t>
  </si>
  <si>
    <t>Associated Alcohols &amp; Breweries Ltd</t>
  </si>
  <si>
    <t>ASALCBR</t>
  </si>
  <si>
    <t>Allcargo Gati Ltd</t>
  </si>
  <si>
    <t>ACLGATI</t>
  </si>
  <si>
    <t>Ice Make Refrigeration Ltd</t>
  </si>
  <si>
    <t>ICEMAKE</t>
  </si>
  <si>
    <t>Wardwizard Innovations &amp; Mobility Ltd</t>
  </si>
  <si>
    <t>WARDINMOBI</t>
  </si>
  <si>
    <t>Brightcom Group Ltd</t>
  </si>
  <si>
    <t>BCG</t>
  </si>
  <si>
    <t>HLV Ltd</t>
  </si>
  <si>
    <t>HLVLTD</t>
  </si>
  <si>
    <t>MSP Steel &amp; Power Ltd</t>
  </si>
  <si>
    <t>MSPL</t>
  </si>
  <si>
    <t>Xchanging Solutions Ltd</t>
  </si>
  <si>
    <t>XCHANGING</t>
  </si>
  <si>
    <t>Rane (Madras) Ltd</t>
  </si>
  <si>
    <t>RML</t>
  </si>
  <si>
    <t>Monte Carlo Fashions Ltd</t>
  </si>
  <si>
    <t>MONTECARLO</t>
  </si>
  <si>
    <t>Best Agrolife Ltd</t>
  </si>
  <si>
    <t>BESTAGRO</t>
  </si>
  <si>
    <t>Kabra Extrusion Technik Ltd</t>
  </si>
  <si>
    <t>KABRAEXTRU</t>
  </si>
  <si>
    <t>KMC Speciality Hospitals (India) Ltd</t>
  </si>
  <si>
    <t>KMCSHIL</t>
  </si>
  <si>
    <t>New Delhi Television Ltd</t>
  </si>
  <si>
    <t>NDTV</t>
  </si>
  <si>
    <t>Solex Energy Ltd</t>
  </si>
  <si>
    <t>SOLEX</t>
  </si>
  <si>
    <t>Mafatlal Industries Ltd</t>
  </si>
  <si>
    <t>MAFATIND</t>
  </si>
  <si>
    <t>Kamdhenu Ltd</t>
  </si>
  <si>
    <t>KAMDHENU</t>
  </si>
  <si>
    <t>Sterling Tools Ltd</t>
  </si>
  <si>
    <t>STERTOOLS</t>
  </si>
  <si>
    <t>Steelcast Ltd</t>
  </si>
  <si>
    <t>STEELCAS</t>
  </si>
  <si>
    <t>Control Print Ltd</t>
  </si>
  <si>
    <t>CONTROLPR</t>
  </si>
  <si>
    <t>Himatsingka Seide Ltd</t>
  </si>
  <si>
    <t>HIMATSEIDE</t>
  </si>
  <si>
    <t>Max India Ltd</t>
  </si>
  <si>
    <t>MAXIND</t>
  </si>
  <si>
    <t>Ester Industries Ltd</t>
  </si>
  <si>
    <t>ESTER</t>
  </si>
  <si>
    <t>Beekay Steel Industries Ltd</t>
  </si>
  <si>
    <t>BEEKAY</t>
  </si>
  <si>
    <t>Dhampur Sugar Mills Ltd</t>
  </si>
  <si>
    <t>DHAMPURSUG</t>
  </si>
  <si>
    <t>AVT Natural Products Ltd</t>
  </si>
  <si>
    <t>AVTNPL</t>
  </si>
  <si>
    <t>Vashu Bhagnani Industries Ltd</t>
  </si>
  <si>
    <t>POOJAENT</t>
  </si>
  <si>
    <t>Lincoln Pharmaceuticals Ltd</t>
  </si>
  <si>
    <t>LINCOLN</t>
  </si>
  <si>
    <t>Asian Energy Services Ltd</t>
  </si>
  <si>
    <t>ASIANENE</t>
  </si>
  <si>
    <t>Saint-Gobain Sekurit India Ltd</t>
  </si>
  <si>
    <t>SAINTGOBAIN</t>
  </si>
  <si>
    <t>Dynamic Cables Ltd</t>
  </si>
  <si>
    <t>DYCL</t>
  </si>
  <si>
    <t>Century Enka Ltd</t>
  </si>
  <si>
    <t>CENTENKA</t>
  </si>
  <si>
    <t>Kuantum Papers Ltd</t>
  </si>
  <si>
    <t>KUANTUM</t>
  </si>
  <si>
    <t>NACL Industries Ltd</t>
  </si>
  <si>
    <t>NACLIND</t>
  </si>
  <si>
    <t>Alphalogic Techsys Ltd</t>
  </si>
  <si>
    <t>ALPHALOGIC</t>
  </si>
  <si>
    <t>Dwarikesh Sugar Industries Ltd</t>
  </si>
  <si>
    <t>DWARKESH</t>
  </si>
  <si>
    <t>Basilic Fly Studio Ltd</t>
  </si>
  <si>
    <t>BASILIC</t>
  </si>
  <si>
    <t>Aurum Proptech Ltd</t>
  </si>
  <si>
    <t>AURUM</t>
  </si>
  <si>
    <t>Ramco Systems Ltd</t>
  </si>
  <si>
    <t>RAMCOSYS</t>
  </si>
  <si>
    <t>GIC Housing Finance Ltd</t>
  </si>
  <si>
    <t>GICHSGFIN</t>
  </si>
  <si>
    <t>Asian Star Co Ltd</t>
  </si>
  <si>
    <t>ASTAR</t>
  </si>
  <si>
    <t>Raj Rayon Industries Ltd</t>
  </si>
  <si>
    <t>RAJRILTD</t>
  </si>
  <si>
    <t>Enkei Wheels (India) Ltd</t>
  </si>
  <si>
    <t>ENKEIWHEL</t>
  </si>
  <si>
    <t>Vardhman Holdings Ltd</t>
  </si>
  <si>
    <t>VHL</t>
  </si>
  <si>
    <t>Snowman Logistics Ltd</t>
  </si>
  <si>
    <t>SNOWMAN</t>
  </si>
  <si>
    <t>Pondy Oxides and Chemicals Ltd</t>
  </si>
  <si>
    <t>POCL</t>
  </si>
  <si>
    <t>RACL Geartech Ltd</t>
  </si>
  <si>
    <t>RACLGEAR</t>
  </si>
  <si>
    <t>Arihant Superstructures Ltd</t>
  </si>
  <si>
    <t>ARIHANTSUP</t>
  </si>
  <si>
    <t>Chemfab Alkalis Ltd</t>
  </si>
  <si>
    <t>CHEMFAB</t>
  </si>
  <si>
    <t>Vinyas Innovative Technologies Ltd</t>
  </si>
  <si>
    <t>VINYAS</t>
  </si>
  <si>
    <t>Sika Interplant Systems Ltd</t>
  </si>
  <si>
    <t>SIKA</t>
  </si>
  <si>
    <t>Hexa Tradex Ltd</t>
  </si>
  <si>
    <t>HEXATRADEX</t>
  </si>
  <si>
    <t>Faze Three Ltd</t>
  </si>
  <si>
    <t>FAZE3Q</t>
  </si>
  <si>
    <t>Ravindra Energy Ltd</t>
  </si>
  <si>
    <t>RELTD</t>
  </si>
  <si>
    <t>Sandesh Ltd</t>
  </si>
  <si>
    <t>SANDESH</t>
  </si>
  <si>
    <t>Mercury Ev-Tech Ltd</t>
  </si>
  <si>
    <t>MERCURYEV</t>
  </si>
  <si>
    <t>Transindia Real Estate Ltd</t>
  </si>
  <si>
    <t>TREL</t>
  </si>
  <si>
    <t>BEML Land Assets Ltd</t>
  </si>
  <si>
    <t>BLAL</t>
  </si>
  <si>
    <t>Veefin Solutions Ltd</t>
  </si>
  <si>
    <t>VEEFIN</t>
  </si>
  <si>
    <t>Application Software</t>
  </si>
  <si>
    <t>NDR Auto Components Ltd</t>
  </si>
  <si>
    <t>NDRAUTO</t>
  </si>
  <si>
    <t>Signpost India Ltd</t>
  </si>
  <si>
    <t>SIGNPOST</t>
  </si>
  <si>
    <t>Kamdhenu Ventures Ltd</t>
  </si>
  <si>
    <t>KAMOPAINTS</t>
  </si>
  <si>
    <t>Trident Techlabs Ltd</t>
  </si>
  <si>
    <t>TECHLABS</t>
  </si>
  <si>
    <t>Aptech Ltd</t>
  </si>
  <si>
    <t>APTECHT</t>
  </si>
  <si>
    <t>Ksolves India Ltd</t>
  </si>
  <si>
    <t>KSOLVES</t>
  </si>
  <si>
    <t>Eraaya Lifespaces Ltd</t>
  </si>
  <si>
    <t>ERAAYA</t>
  </si>
  <si>
    <t>Allcargo Terminals Ltd</t>
  </si>
  <si>
    <t>ATL</t>
  </si>
  <si>
    <t>Shalimar Paints Ltd</t>
  </si>
  <si>
    <t>SHALPAINTS</t>
  </si>
  <si>
    <t>State Trading Corporation of India Ltd</t>
  </si>
  <si>
    <t>STCINDIA</t>
  </si>
  <si>
    <t>Lancer Container Lines Ltd</t>
  </si>
  <si>
    <t>LANCER</t>
  </si>
  <si>
    <t>Remus Pharmaceuticals Ltd</t>
  </si>
  <si>
    <t>REMUS</t>
  </si>
  <si>
    <t>Uttam Sugar Mills Ltd</t>
  </si>
  <si>
    <t>UTTAMSUGAR</t>
  </si>
  <si>
    <t>Bliss GVS Pharma Ltd</t>
  </si>
  <si>
    <t>BLISSGVS</t>
  </si>
  <si>
    <t>Nelcast Ltd</t>
  </si>
  <si>
    <t>NELCAST</t>
  </si>
  <si>
    <t>Beta Drugs Ltd</t>
  </si>
  <si>
    <t>BETA</t>
  </si>
  <si>
    <t>Knowledge Marine &amp; Engineering Works Ltd</t>
  </si>
  <si>
    <t>KMEW</t>
  </si>
  <si>
    <t>Marine Transportation</t>
  </si>
  <si>
    <t>Satia Industries Ltd</t>
  </si>
  <si>
    <t>SATIA</t>
  </si>
  <si>
    <t>Jay Bharat Maruti Ltd</t>
  </si>
  <si>
    <t>JAYBARMARU</t>
  </si>
  <si>
    <t>Sahana System Ltd</t>
  </si>
  <si>
    <t>SAHANA</t>
  </si>
  <si>
    <t>Avadh Sugar &amp; Energy Ltd</t>
  </si>
  <si>
    <t>AVADHSUGAR</t>
  </si>
  <si>
    <t>Sat Industries Ltd</t>
  </si>
  <si>
    <t>SATINDLTD</t>
  </si>
  <si>
    <t>Kopran Ltd</t>
  </si>
  <si>
    <t>KOPRAN</t>
  </si>
  <si>
    <t>Sunshine Capital Ltd</t>
  </si>
  <si>
    <t>SCL</t>
  </si>
  <si>
    <t>Crest Ventures Ltd</t>
  </si>
  <si>
    <t>CREST</t>
  </si>
  <si>
    <t>Nahar Spinning Mills Ltd</t>
  </si>
  <si>
    <t>NAHARSPING</t>
  </si>
  <si>
    <t>Indo Rama Synthetics (India) Ltd</t>
  </si>
  <si>
    <t>INDORAMA</t>
  </si>
  <si>
    <t>Pakka Limited</t>
  </si>
  <si>
    <t>PAKKA</t>
  </si>
  <si>
    <t>Ganesh Benzoplast Ltd</t>
  </si>
  <si>
    <t>GANESHBE</t>
  </si>
  <si>
    <t>Anuh Pharma Ltd</t>
  </si>
  <si>
    <t>ANUHPHR</t>
  </si>
  <si>
    <t>Gulshan Polyols Ltd</t>
  </si>
  <si>
    <t>GULPOLY</t>
  </si>
  <si>
    <t>Chaman Lal Setia Exports Ltd</t>
  </si>
  <si>
    <t>CLSEL</t>
  </si>
  <si>
    <t>Oswal Greentech Ltd</t>
  </si>
  <si>
    <t>OSWALGREEN</t>
  </si>
  <si>
    <t>Manoj Vaibhav Gems N Jewellers Ltd</t>
  </si>
  <si>
    <t>MVGJL</t>
  </si>
  <si>
    <t>JG Chemicals Ltd</t>
  </si>
  <si>
    <t>JGCHEM</t>
  </si>
  <si>
    <t>Bharat Parenterals Ltd</t>
  </si>
  <si>
    <t>BPLPHARMA</t>
  </si>
  <si>
    <t>Kriti Industries (India) Limited</t>
  </si>
  <si>
    <t>KRITI</t>
  </si>
  <si>
    <t>Prakash Pipes Ltd</t>
  </si>
  <si>
    <t>PPL</t>
  </si>
  <si>
    <t>Vimta Labs Ltd</t>
  </si>
  <si>
    <t>VIMTALABS</t>
  </si>
  <si>
    <t>Pudumjee Paper Products Ltd</t>
  </si>
  <si>
    <t>PDMJEPAPER</t>
  </si>
  <si>
    <t>Allied Digital Services Ltd</t>
  </si>
  <si>
    <t>ADSL</t>
  </si>
  <si>
    <t>Electrotherm (India) Ltd</t>
  </si>
  <si>
    <t>ELECTHERM</t>
  </si>
  <si>
    <t>Uniphos Enterprises Ltd</t>
  </si>
  <si>
    <t>UNIENTER</t>
  </si>
  <si>
    <t>Waaree Technologies Ltd</t>
  </si>
  <si>
    <t>WAAREE</t>
  </si>
  <si>
    <t>Ambika Cotton Mills Ltd</t>
  </si>
  <si>
    <t>AMBIKCO</t>
  </si>
  <si>
    <t>Khazanchi Jewellers Ltd</t>
  </si>
  <si>
    <t>KHAZANCHI</t>
  </si>
  <si>
    <t>Apparel, Accessories &amp; Luxury Goods</t>
  </si>
  <si>
    <t>Filatex Fashions Ltd</t>
  </si>
  <si>
    <t>FILATFASH</t>
  </si>
  <si>
    <t>Dhanlaxmi Bank Ltd</t>
  </si>
  <si>
    <t>DHANBANK</t>
  </si>
  <si>
    <t>Kernex Microsystems (India) Ltd</t>
  </si>
  <si>
    <t>KERNEX</t>
  </si>
  <si>
    <t>RSWM Ltd</t>
  </si>
  <si>
    <t>RSWM</t>
  </si>
  <si>
    <t>Ganesh Green Bharat Ltd</t>
  </si>
  <si>
    <t>GGBL</t>
  </si>
  <si>
    <t>Vilas Transcore Ltd</t>
  </si>
  <si>
    <t>VILAS</t>
  </si>
  <si>
    <t>Zodiac Energy Ltd</t>
  </si>
  <si>
    <t>ZODIAC</t>
  </si>
  <si>
    <t>Meson Valves India Ltd</t>
  </si>
  <si>
    <t>MESON</t>
  </si>
  <si>
    <t>Foods and Inns Ltd</t>
  </si>
  <si>
    <t>FOODSIN</t>
  </si>
  <si>
    <t>Valiant Organics Ltd</t>
  </si>
  <si>
    <t>VALIANTORG</t>
  </si>
  <si>
    <t>Dharmaj Crop Guard Ltd</t>
  </si>
  <si>
    <t>DHARMAJ</t>
  </si>
  <si>
    <t>Jaybharat Textiles and Real Estate Ltd</t>
  </si>
  <si>
    <t>JAYTEX</t>
  </si>
  <si>
    <t>Heubach Colorants India Ltd</t>
  </si>
  <si>
    <t>HEUBACHIND</t>
  </si>
  <si>
    <t>IST Ltd</t>
  </si>
  <si>
    <t>ISTLTD</t>
  </si>
  <si>
    <t>Urja Global Ltd</t>
  </si>
  <si>
    <t>URJA</t>
  </si>
  <si>
    <t>GHCL Textiles Ltd</t>
  </si>
  <si>
    <t>GHCLTEXTIL</t>
  </si>
  <si>
    <t>NCL Industries Ltd</t>
  </si>
  <si>
    <t>NCLIND</t>
  </si>
  <si>
    <t>Orient Paper and Industries Ltd</t>
  </si>
  <si>
    <t>ORIENTPPR</t>
  </si>
  <si>
    <t>Magadh Sugar &amp; Energy Ltd</t>
  </si>
  <si>
    <t>MAGADSUGAR</t>
  </si>
  <si>
    <t>SPML Infra Ltd</t>
  </si>
  <si>
    <t>SPMLINFRA</t>
  </si>
  <si>
    <t>Windsor Machines Ltd</t>
  </si>
  <si>
    <t>WINDMACHIN</t>
  </si>
  <si>
    <t>Mindteck (India) Ltd</t>
  </si>
  <si>
    <t>MINDTECK</t>
  </si>
  <si>
    <t>Zuari Industries Ltd</t>
  </si>
  <si>
    <t>ZUARIIND</t>
  </si>
  <si>
    <t>Jaykay Enterprises Ltd</t>
  </si>
  <si>
    <t>JAYKAY</t>
  </si>
  <si>
    <t>Entertainment Network (India) Ltd</t>
  </si>
  <si>
    <t>ENIL</t>
  </si>
  <si>
    <t>Radio</t>
  </si>
  <si>
    <t>Coffee Day Enterprises Ltd</t>
  </si>
  <si>
    <t>COFFEEDAY</t>
  </si>
  <si>
    <t>Shree Ganesh Remedies Ltd</t>
  </si>
  <si>
    <t>SGRL</t>
  </si>
  <si>
    <t>Benares Hotels Ltd</t>
  </si>
  <si>
    <t>BENARAS</t>
  </si>
  <si>
    <t>Sutlej Textiles and Industries Ltd</t>
  </si>
  <si>
    <t>SUTLEJTEX</t>
  </si>
  <si>
    <t>AGI Infra Ltd</t>
  </si>
  <si>
    <t>AGIIL</t>
  </si>
  <si>
    <t>Voith Paper Fabrics India Ltd</t>
  </si>
  <si>
    <t>VOITHPAPR</t>
  </si>
  <si>
    <t>VLS Finance Ltd</t>
  </si>
  <si>
    <t>VLSFINANCE</t>
  </si>
  <si>
    <t>TGV SRAAC Ltd</t>
  </si>
  <si>
    <t>TGVSL</t>
  </si>
  <si>
    <t>Sri Adhikari Brothers Television Network Ltd</t>
  </si>
  <si>
    <t>SABTNL</t>
  </si>
  <si>
    <t>IND Swift Laboratories Ltd</t>
  </si>
  <si>
    <t>INDSWFTLAB</t>
  </si>
  <si>
    <t>Munjal Auto Industries Ltd</t>
  </si>
  <si>
    <t>MUNJALAU</t>
  </si>
  <si>
    <t>Industrial and Prudential Investment Co Ltd</t>
  </si>
  <si>
    <t>INDPRUD</t>
  </si>
  <si>
    <t>Indo Amines Ltd</t>
  </si>
  <si>
    <t>INDOAMIN</t>
  </si>
  <si>
    <t>Essar Shipping Ltd</t>
  </si>
  <si>
    <t>ESSARSHPNG</t>
  </si>
  <si>
    <t>Tuticorin Alkali Chemicals and Fertilizers Ltd</t>
  </si>
  <si>
    <t>TUTIALKA</t>
  </si>
  <si>
    <t>Finkurve Financial Services Ltd</t>
  </si>
  <si>
    <t>FINKURVE</t>
  </si>
  <si>
    <t>Credo Brands Marketing Ltd</t>
  </si>
  <si>
    <t>MUFTI</t>
  </si>
  <si>
    <t>Men's Clothing</t>
  </si>
  <si>
    <t>Aimtron Electronics Ltd</t>
  </si>
  <si>
    <t>AIMTRON</t>
  </si>
  <si>
    <t>Hardwyn India Ltd</t>
  </si>
  <si>
    <t>HARDWYN</t>
  </si>
  <si>
    <t>Building Products - Glass</t>
  </si>
  <si>
    <t>Infobeans Technologies Ltd</t>
  </si>
  <si>
    <t>INFOBEAN</t>
  </si>
  <si>
    <t>3B Blackbio DX Ltd</t>
  </si>
  <si>
    <t>3BBLACKBIO</t>
  </si>
  <si>
    <t>Fertilizers &amp; Agricultural Chemicals</t>
  </si>
  <si>
    <t>Bajaj Steel Industries Ltd</t>
  </si>
  <si>
    <t>BAJAJST</t>
  </si>
  <si>
    <t>Innovana Thinklabs Ltd</t>
  </si>
  <si>
    <t>INNOVANA</t>
  </si>
  <si>
    <t>Rushil Decor Ltd</t>
  </si>
  <si>
    <t>RUSHIL</t>
  </si>
  <si>
    <t>Z F Steering Gear (India) Ltd</t>
  </si>
  <si>
    <t>ZFSTEERING</t>
  </si>
  <si>
    <t>Axtel Industries Ltd</t>
  </si>
  <si>
    <t>AXTEL</t>
  </si>
  <si>
    <t>Sree Rayalaseema Hi-Strength Hypo Ltd</t>
  </si>
  <si>
    <t>SRHHYPOLTD</t>
  </si>
  <si>
    <t>Krishna Defence &amp; Allied Industries Ltd</t>
  </si>
  <si>
    <t>KRISHNADEF</t>
  </si>
  <si>
    <t>Ritco Logistics Ltd</t>
  </si>
  <si>
    <t>RITCO</t>
  </si>
  <si>
    <t>Asian Granito India Ltd</t>
  </si>
  <si>
    <t>ASIANTILES</t>
  </si>
  <si>
    <t>Bajaj Healthcare Ltd</t>
  </si>
  <si>
    <t>BAJAJHCARE</t>
  </si>
  <si>
    <t>Kothari Petrochemicals Ltd</t>
  </si>
  <si>
    <t>KOTHARIPET</t>
  </si>
  <si>
    <t>Moneyboxx Finance Ltd</t>
  </si>
  <si>
    <t>MONEYBOXX</t>
  </si>
  <si>
    <t>Bodal Chemicals Ltd</t>
  </si>
  <si>
    <t>BODALCHEM</t>
  </si>
  <si>
    <t>Gandhi Special Tubes Ltd</t>
  </si>
  <si>
    <t>GANDHITUBE</t>
  </si>
  <si>
    <t>CSL Finance Ltd</t>
  </si>
  <si>
    <t>CSLFINANCE</t>
  </si>
  <si>
    <t>20 Microns Ltd</t>
  </si>
  <si>
    <t>20MICRONS</t>
  </si>
  <si>
    <t>Krystal Integrated Services Ltd</t>
  </si>
  <si>
    <t>KRYSTAL</t>
  </si>
  <si>
    <t>AGS Transact Technologies Ltd</t>
  </si>
  <si>
    <t>AGSTRA</t>
  </si>
  <si>
    <t>Silver Touch Technologies Ltd</t>
  </si>
  <si>
    <t>SILVERTUC</t>
  </si>
  <si>
    <t>Creative Newtech Ltd</t>
  </si>
  <si>
    <t>CREATIVE</t>
  </si>
  <si>
    <t>Primo Chemicals Ltd</t>
  </si>
  <si>
    <t>PRIMO</t>
  </si>
  <si>
    <t>Marsons Ltd</t>
  </si>
  <si>
    <t>MARSONS</t>
  </si>
  <si>
    <t>K&amp;R Rail Engineering Ltd</t>
  </si>
  <si>
    <t>KRRAIL</t>
  </si>
  <si>
    <t>Algoquant Fintech Ltd</t>
  </si>
  <si>
    <t>AQFINTECH</t>
  </si>
  <si>
    <t>Sar Auto Products Ltd</t>
  </si>
  <si>
    <t>SAPL</t>
  </si>
  <si>
    <t>Sakuma Exports Ltd</t>
  </si>
  <si>
    <t>SAKUMA</t>
  </si>
  <si>
    <t>Rhetan TMT Ltd</t>
  </si>
  <si>
    <t>RHETAN</t>
  </si>
  <si>
    <t>Tracxn Technologies Ltd</t>
  </si>
  <si>
    <t>TRACXN</t>
  </si>
  <si>
    <t>SPEL Semiconductor Ltd</t>
  </si>
  <si>
    <t>SPELS</t>
  </si>
  <si>
    <t>Jagsonpal Pharmaceuticals Ltd</t>
  </si>
  <si>
    <t>JAGSNPHARM</t>
  </si>
  <si>
    <t>Elin Electronics Ltd</t>
  </si>
  <si>
    <t>ELIN</t>
  </si>
  <si>
    <t>W S Industries (India) Ltd</t>
  </si>
  <si>
    <t>WSI</t>
  </si>
  <si>
    <t>Transpek Industry Ltd</t>
  </si>
  <si>
    <t>TRANSPEK</t>
  </si>
  <si>
    <t>Sastasundar Ventures Ltd</t>
  </si>
  <si>
    <t>SASTASUNDR</t>
  </si>
  <si>
    <t>Onward Technologies Ltd</t>
  </si>
  <si>
    <t>ONWARDTEC</t>
  </si>
  <si>
    <t>Shivalik Rasayan Ltd</t>
  </si>
  <si>
    <t>SHIVALIK</t>
  </si>
  <si>
    <t>Alliance Integrated Metaliks Ltd</t>
  </si>
  <si>
    <t>AIML</t>
  </si>
  <si>
    <t>Davangere Sugar Company Ltd</t>
  </si>
  <si>
    <t>DAVANGERE</t>
  </si>
  <si>
    <t>Saraswati Commercial (India) Ltd</t>
  </si>
  <si>
    <t>ZSARACOM</t>
  </si>
  <si>
    <t>Royal Orchid Hotels Ltd</t>
  </si>
  <si>
    <t>ROHLTD</t>
  </si>
  <si>
    <t>Career Point Ltd</t>
  </si>
  <si>
    <t>CAREERP</t>
  </si>
  <si>
    <t>Deccan Cements Ltd</t>
  </si>
  <si>
    <t>DECCANCE</t>
  </si>
  <si>
    <t>Eldeco Housing and Industries Ltd</t>
  </si>
  <si>
    <t>ELDEHSG</t>
  </si>
  <si>
    <t>Chemcon Speciality Chemicals Ltd</t>
  </si>
  <si>
    <t>CHEMCON</t>
  </si>
  <si>
    <t>Ceinsys Tech Ltd</t>
  </si>
  <si>
    <t>CEINSYSTECH</t>
  </si>
  <si>
    <t>Emkay Taps and Cutting Tools Ltd</t>
  </si>
  <si>
    <t>EMKAYTOOLS</t>
  </si>
  <si>
    <t>SAR Televenture Ltd</t>
  </si>
  <si>
    <t>SARTELE</t>
  </si>
  <si>
    <t>Integra Engineering India Ltd</t>
  </si>
  <si>
    <t>INTEGRAEN</t>
  </si>
  <si>
    <t>Rajapalayam Mills Ltd</t>
  </si>
  <si>
    <t>RAJPALAYAM</t>
  </si>
  <si>
    <t>Kotyark Industries Ltd</t>
  </si>
  <si>
    <t>KOTYARK</t>
  </si>
  <si>
    <t>Capital India Finance Ltd</t>
  </si>
  <si>
    <t>CIFL</t>
  </si>
  <si>
    <t>Visaka Industries Ltd</t>
  </si>
  <si>
    <t>VISAKAIND</t>
  </si>
  <si>
    <t>Tribhovandas Bhimji Zaveri Ltd</t>
  </si>
  <si>
    <t>TBZ</t>
  </si>
  <si>
    <t>Vikas Lifecare Ltd</t>
  </si>
  <si>
    <t>VIKASLIFE</t>
  </si>
  <si>
    <t>EKI Energy Services Ltd</t>
  </si>
  <si>
    <t>EKI</t>
  </si>
  <si>
    <t>Environmental &amp; Facilities Services</t>
  </si>
  <si>
    <t>Hp Adhesives Ltd</t>
  </si>
  <si>
    <t>HPAL</t>
  </si>
  <si>
    <t>Digispice Technologies Ltd</t>
  </si>
  <si>
    <t>DIGISPICE</t>
  </si>
  <si>
    <t>Repro India Ltd</t>
  </si>
  <si>
    <t>REPRO</t>
  </si>
  <si>
    <t>Permanent Magnets Ltd</t>
  </si>
  <si>
    <t>PERMAGN</t>
  </si>
  <si>
    <t>Gloster Ltd</t>
  </si>
  <si>
    <t>GLOSTERLTD</t>
  </si>
  <si>
    <t>Jagatjit Industries Ltd</t>
  </si>
  <si>
    <t>JAGAJITIND</t>
  </si>
  <si>
    <t>PNGS Gargi Fashion Jewellery Ltd</t>
  </si>
  <si>
    <t>GARGI</t>
  </si>
  <si>
    <t>Apparel Retail</t>
  </si>
  <si>
    <t>Andhra Cements Ltd</t>
  </si>
  <si>
    <t>ACL</t>
  </si>
  <si>
    <t>Investment Trust of India Ltd</t>
  </si>
  <si>
    <t>THEINVEST</t>
  </si>
  <si>
    <t>Radiant Cash Management Services Ltd</t>
  </si>
  <si>
    <t>RADIANTCMS</t>
  </si>
  <si>
    <t>Aditya Birla Money Ltd</t>
  </si>
  <si>
    <t>BIRLAMONEY</t>
  </si>
  <si>
    <t>Shriram Asset Management Co Ltd</t>
  </si>
  <si>
    <t>SRAMSET</t>
  </si>
  <si>
    <t>Ugar Sugar Works Ltd</t>
  </si>
  <si>
    <t>UGARSUGAR</t>
  </si>
  <si>
    <t>Vasa Denticity Ltd</t>
  </si>
  <si>
    <t>DENTALKART</t>
  </si>
  <si>
    <t>HDFC Nifty 50 ETF</t>
  </si>
  <si>
    <t>HDFCNIFTY</t>
  </si>
  <si>
    <t>ADC India Communications Ltd</t>
  </si>
  <si>
    <t>ADCINDIA</t>
  </si>
  <si>
    <t>Linc Ltd</t>
  </si>
  <si>
    <t>LINC</t>
  </si>
  <si>
    <t>Zuari Agro Chemicals Ltd</t>
  </si>
  <si>
    <t>ZUARI</t>
  </si>
  <si>
    <t>Renaissance Global Ltd</t>
  </si>
  <si>
    <t>RGL</t>
  </si>
  <si>
    <t>Liberty Shoes Ltd</t>
  </si>
  <si>
    <t>LIBERTSHOE</t>
  </si>
  <si>
    <t>Ratnaveer Precision Engineering Ltd</t>
  </si>
  <si>
    <t>RATNAVEER</t>
  </si>
  <si>
    <t>Vintage Coffee and Beverages Ltd</t>
  </si>
  <si>
    <t>VINCOFE</t>
  </si>
  <si>
    <t>TPL Plastech Ltd</t>
  </si>
  <si>
    <t>TPLPLASTEH</t>
  </si>
  <si>
    <t>VL E-Governance &amp; IT Solutions Ltd</t>
  </si>
  <si>
    <t>VLEGOV</t>
  </si>
  <si>
    <t>Jindal Poly Investment and Finance Company Ltd</t>
  </si>
  <si>
    <t>JPOLYINVST</t>
  </si>
  <si>
    <t>Giriraj Civil Developers Ltd</t>
  </si>
  <si>
    <t>GIRIRAJ</t>
  </si>
  <si>
    <t>GRM Overseas Ltd</t>
  </si>
  <si>
    <t>GRMOVER</t>
  </si>
  <si>
    <t>Australian Premium Solar (India) Ltd</t>
  </si>
  <si>
    <t>APS</t>
  </si>
  <si>
    <t>Photovoltaic Solar Systems &amp; Equipment</t>
  </si>
  <si>
    <t>Tamilnadu Petroproducts Ltd</t>
  </si>
  <si>
    <t>TNPETRO</t>
  </si>
  <si>
    <t>Sical Logistics Ltd</t>
  </si>
  <si>
    <t>SICALLOG</t>
  </si>
  <si>
    <t>Dhunseri Investments Ltd</t>
  </si>
  <si>
    <t>DHUNINV</t>
  </si>
  <si>
    <t>S J Logistics (India) Ltd</t>
  </si>
  <si>
    <t>SJLOGISTIC</t>
  </si>
  <si>
    <t>SBC Exports Ltd</t>
  </si>
  <si>
    <t>SBC</t>
  </si>
  <si>
    <t>Sarveshwar Foods Ltd</t>
  </si>
  <si>
    <t>SARVESHWAR</t>
  </si>
  <si>
    <t>Zee Media Corporation Ltd</t>
  </si>
  <si>
    <t>ZEEMEDIA</t>
  </si>
  <si>
    <t>TAAL Enterprises Ltd</t>
  </si>
  <si>
    <t>TAALENT</t>
  </si>
  <si>
    <t>Sarla Performance Fibers Ltd</t>
  </si>
  <si>
    <t>SARLAPOLY</t>
  </si>
  <si>
    <t>Radhika Jeweltech Ltd</t>
  </si>
  <si>
    <t>RADHIKAJWE</t>
  </si>
  <si>
    <t>GVK Power &amp; Infrastructure Ltd</t>
  </si>
  <si>
    <t>GVKPIL</t>
  </si>
  <si>
    <t>Airports</t>
  </si>
  <si>
    <t>Andhra Petrochemicals Ltd</t>
  </si>
  <si>
    <t>ANDHRAPET</t>
  </si>
  <si>
    <t>Apex Frozen Foods Ltd</t>
  </si>
  <si>
    <t>APEX</t>
  </si>
  <si>
    <t>NINtec Systems Ltd</t>
  </si>
  <si>
    <t>NINSYS</t>
  </si>
  <si>
    <t>De Nora India Ltd</t>
  </si>
  <si>
    <t>DENORA</t>
  </si>
  <si>
    <t>Jindal Photo Ltd</t>
  </si>
  <si>
    <t>JINDALPHOT</t>
  </si>
  <si>
    <t>Jayant Agro-Organics Ltd</t>
  </si>
  <si>
    <t>JAYAGROGN</t>
  </si>
  <si>
    <t>Hindustan Composites Ltd</t>
  </si>
  <si>
    <t>HINDCOMPOS</t>
  </si>
  <si>
    <t>Dhampur Bio Organics Ltd</t>
  </si>
  <si>
    <t>DBOL</t>
  </si>
  <si>
    <t>Danlaw Technologies India Ltd</t>
  </si>
  <si>
    <t>DANLAW</t>
  </si>
  <si>
    <t>Prime Securities Ltd</t>
  </si>
  <si>
    <t>PRIMESECU</t>
  </si>
  <si>
    <t>Chembond Chemicals Ltd</t>
  </si>
  <si>
    <t>CHEMBOND</t>
  </si>
  <si>
    <t>Sukhjit Starch and Chemicals Ltd</t>
  </si>
  <si>
    <t>SUKHJITS</t>
  </si>
  <si>
    <t>Khaitan Chemicals and Fertilizers Ltd</t>
  </si>
  <si>
    <t>KHAICHEM</t>
  </si>
  <si>
    <t>Morganite Crucible (India) Ltd</t>
  </si>
  <si>
    <t>MORGANITE</t>
  </si>
  <si>
    <t>Race Eco Chain Ltd</t>
  </si>
  <si>
    <t>RACE</t>
  </si>
  <si>
    <t>Birla Cable Ltd</t>
  </si>
  <si>
    <t>BIRLACABLE</t>
  </si>
  <si>
    <t>Global Surfaces Ltd</t>
  </si>
  <si>
    <t>GSLSU</t>
  </si>
  <si>
    <t>Onmobile Global Ltd</t>
  </si>
  <si>
    <t>ONMOBILE</t>
  </si>
  <si>
    <t>KSE Ltd</t>
  </si>
  <si>
    <t>KSE</t>
  </si>
  <si>
    <t>Shankar Lal Rampal Dye-Chem Ltd</t>
  </si>
  <si>
    <t>SRD</t>
  </si>
  <si>
    <t>The Ruby Mills Ltd</t>
  </si>
  <si>
    <t>RUBYMILLS</t>
  </si>
  <si>
    <t>Panacea Biotec Ltd</t>
  </si>
  <si>
    <t>PANACEABIO</t>
  </si>
  <si>
    <t>Mallcom (India) Ltd</t>
  </si>
  <si>
    <t>MALLCOM</t>
  </si>
  <si>
    <t>Emami Paper Mills Ltd</t>
  </si>
  <si>
    <t>EMAMIPAP</t>
  </si>
  <si>
    <t>Speciality Restaurants Ltd</t>
  </si>
  <si>
    <t>SPECIALITY</t>
  </si>
  <si>
    <t>GFL Ltd</t>
  </si>
  <si>
    <t>GFLLIMITED</t>
  </si>
  <si>
    <t>Wim Plast Ltd</t>
  </si>
  <si>
    <t>WIMPLAST</t>
  </si>
  <si>
    <t>Plastiblends India Ltd</t>
  </si>
  <si>
    <t>PLASTIBLEN</t>
  </si>
  <si>
    <t>Cropster Agro Ltd</t>
  </si>
  <si>
    <t>CROPSTER</t>
  </si>
  <si>
    <t>STEL Holdings Ltd</t>
  </si>
  <si>
    <t>STEL</t>
  </si>
  <si>
    <t>Cheviot Co Ltd</t>
  </si>
  <si>
    <t>CHEVIOT</t>
  </si>
  <si>
    <t>MMP Industries Ltd</t>
  </si>
  <si>
    <t>MMP</t>
  </si>
  <si>
    <t>Simplex Infrastructures Ltd</t>
  </si>
  <si>
    <t>SIMPLEXINF</t>
  </si>
  <si>
    <t>Shree Pushkar Chemicals &amp; Fertilisers Ltd</t>
  </si>
  <si>
    <t>SHREEPUSHK</t>
  </si>
  <si>
    <t>U. P. Hotels Ltd</t>
  </si>
  <si>
    <t>UPHOT</t>
  </si>
  <si>
    <t>EFFWA Infra &amp; Research Ltd</t>
  </si>
  <si>
    <t>EFFWA</t>
  </si>
  <si>
    <t>Mac Charles (India) Ltd</t>
  </si>
  <si>
    <t>MCCHRLS-B</t>
  </si>
  <si>
    <t>Ashima Ltd</t>
  </si>
  <si>
    <t>ASHIMASYN</t>
  </si>
  <si>
    <t>RPP Infra Projects Ltd</t>
  </si>
  <si>
    <t>RPPINFRA</t>
  </si>
  <si>
    <t>S Chand and Company Ltd</t>
  </si>
  <si>
    <t>SCHAND</t>
  </si>
  <si>
    <t>Spencer's Retail Ltd</t>
  </si>
  <si>
    <t>SPENCERS</t>
  </si>
  <si>
    <t>Hampton Sky Realty Ltd</t>
  </si>
  <si>
    <t>HAMPTON</t>
  </si>
  <si>
    <t>Shreyas Shipping and Logistics Ltd</t>
  </si>
  <si>
    <t>SHREYAS</t>
  </si>
  <si>
    <t>Newtime Infrastructure Ltd</t>
  </si>
  <si>
    <t>NEWINFRA</t>
  </si>
  <si>
    <t>Forbes &amp; Company Ltd</t>
  </si>
  <si>
    <t>FORBESCO</t>
  </si>
  <si>
    <t>Mkventures Capital Ltd</t>
  </si>
  <si>
    <t>MKVENTURES</t>
  </si>
  <si>
    <t>Veljan Denison Ltd</t>
  </si>
  <si>
    <t>VELJAN</t>
  </si>
  <si>
    <t>RMC Switchgears Ltd</t>
  </si>
  <si>
    <t>RMC</t>
  </si>
  <si>
    <t>N R Agarwal Industries Ltd</t>
  </si>
  <si>
    <t>NRAIL</t>
  </si>
  <si>
    <t>Kisan Mouldings Ltd</t>
  </si>
  <si>
    <t>KISAN</t>
  </si>
  <si>
    <t>Viceroy Hotels Ltd</t>
  </si>
  <si>
    <t>VHLTD</t>
  </si>
  <si>
    <t>GeeCee Ventures Ltd</t>
  </si>
  <si>
    <t>GEECEE</t>
  </si>
  <si>
    <t>Arihant Capital Markets Ltd</t>
  </si>
  <si>
    <t>ARIHANTCAP</t>
  </si>
  <si>
    <t>Lokesh Machines Ltd</t>
  </si>
  <si>
    <t>LOKESHMACH</t>
  </si>
  <si>
    <t>Focus Lighting and Fixtures Ltd</t>
  </si>
  <si>
    <t>FOCUS</t>
  </si>
  <si>
    <t>Sunshield Chemicals Ltd</t>
  </si>
  <si>
    <t>SUNSHIEL</t>
  </si>
  <si>
    <t>PREVEST DENPRO LTD</t>
  </si>
  <si>
    <t>PREVEST</t>
  </si>
  <si>
    <t>Health Care Supplies</t>
  </si>
  <si>
    <t>Drone Destination Ltd</t>
  </si>
  <si>
    <t>DRONE</t>
  </si>
  <si>
    <t>Khadim India Ltd</t>
  </si>
  <si>
    <t>KHADIM</t>
  </si>
  <si>
    <t>Virtuoso Optoelectronics Ltd</t>
  </si>
  <si>
    <t>VOEPL</t>
  </si>
  <si>
    <t>Jay Jalaram Technologies Ltd</t>
  </si>
  <si>
    <t>KORE</t>
  </si>
  <si>
    <t>Nitta Gelatin India Ltd</t>
  </si>
  <si>
    <t>NITTAGELA</t>
  </si>
  <si>
    <t>Shree Tirupati Balajee FIBC Ltd</t>
  </si>
  <si>
    <t>TIRUPATI</t>
  </si>
  <si>
    <t>Pashupati Cotspin Ltd</t>
  </si>
  <si>
    <t>PASHUPATI</t>
  </si>
  <si>
    <t>Haldyn Glass Ltd</t>
  </si>
  <si>
    <t>HALDYNGL</t>
  </si>
  <si>
    <t>Artemis Electricals and Projects Ltd</t>
  </si>
  <si>
    <t>AEPL</t>
  </si>
  <si>
    <t>Concord Control Systems Ltd</t>
  </si>
  <si>
    <t>CNCRD</t>
  </si>
  <si>
    <t>Hindustan Motors Ltd</t>
  </si>
  <si>
    <t>HINDMOTORS</t>
  </si>
  <si>
    <t>ABS Marine Services Ltd</t>
  </si>
  <si>
    <t>ABSMARINE</t>
  </si>
  <si>
    <t>Hazoor Multi Projects Ltd</t>
  </si>
  <si>
    <t>HAZOOR</t>
  </si>
  <si>
    <t>Shri Jagdamba Polymers Ltd</t>
  </si>
  <si>
    <t>SHRJAGP</t>
  </si>
  <si>
    <t>Macfos Ltd</t>
  </si>
  <si>
    <t>ROBU</t>
  </si>
  <si>
    <t>Computer &amp; Electronics Retail</t>
  </si>
  <si>
    <t>Supreme Power Equipment Ltd</t>
  </si>
  <si>
    <t>SUPREMEPWR</t>
  </si>
  <si>
    <t>Parsvnath Developers Ltd</t>
  </si>
  <si>
    <t>PARSVNATH</t>
  </si>
  <si>
    <t>Goa Carbon Ltd</t>
  </si>
  <si>
    <t>GOACARBON</t>
  </si>
  <si>
    <t>Metals - Coke</t>
  </si>
  <si>
    <t>Nahar Poly Films Ltd</t>
  </si>
  <si>
    <t>NAHARPOLY</t>
  </si>
  <si>
    <t>Bhageria Industries Ltd</t>
  </si>
  <si>
    <t>BHAGERIA</t>
  </si>
  <si>
    <t>Donear Industries Ltd</t>
  </si>
  <si>
    <t>DONEAR</t>
  </si>
  <si>
    <t>Menon Bearings Ltd</t>
  </si>
  <si>
    <t>MENONBE</t>
  </si>
  <si>
    <t>Black Rose Industries Ltd</t>
  </si>
  <si>
    <t>BLACKROSE</t>
  </si>
  <si>
    <t>Sreeleathers Ltd</t>
  </si>
  <si>
    <t>SREEL</t>
  </si>
  <si>
    <t>Vinyl Chemicals (India) Ltd</t>
  </si>
  <si>
    <t>VINYLINDIA</t>
  </si>
  <si>
    <t>Fermenta Biotech Ltd</t>
  </si>
  <si>
    <t>FERMENTA</t>
  </si>
  <si>
    <t>DMCC Speciality Chemicals Ltd</t>
  </si>
  <si>
    <t>DMCC</t>
  </si>
  <si>
    <t>Arfin India Ltd</t>
  </si>
  <si>
    <t>ARFIN</t>
  </si>
  <si>
    <t>Vraj Iron and Steel Ltd</t>
  </si>
  <si>
    <t>VRAJ</t>
  </si>
  <si>
    <t>Kaya Ltd</t>
  </si>
  <si>
    <t>KAYA</t>
  </si>
  <si>
    <t>Sahaj Solar Ltd</t>
  </si>
  <si>
    <t>SAHAJSOLAR</t>
  </si>
  <si>
    <t>Nova Agritech Ltd</t>
  </si>
  <si>
    <t>NOVAAGRI</t>
  </si>
  <si>
    <t>Inspirisys Solutions Ltd</t>
  </si>
  <si>
    <t>INSPIRISYS</t>
  </si>
  <si>
    <t>StarlinePS Enterprises Ltd</t>
  </si>
  <si>
    <t>STARLENT</t>
  </si>
  <si>
    <t>Albert David Ltd</t>
  </si>
  <si>
    <t>ALBERTDAVD</t>
  </si>
  <si>
    <t>Petro Carbon and Chemicals Ltd</t>
  </si>
  <si>
    <t>PCCL</t>
  </si>
  <si>
    <t>Hindustan Media Ventures Ltd</t>
  </si>
  <si>
    <t>HMVL</t>
  </si>
  <si>
    <t>Sakar Healthcare Ltd</t>
  </si>
  <si>
    <t>SAKAR</t>
  </si>
  <si>
    <t>Maan Aluminium Ltd</t>
  </si>
  <si>
    <t>MAANALU</t>
  </si>
  <si>
    <t>PVP Ventures Ltd</t>
  </si>
  <si>
    <t>PVP</t>
  </si>
  <si>
    <t>Rane Brake Linings Ltd</t>
  </si>
  <si>
    <t>RBL</t>
  </si>
  <si>
    <t>Suraj Products Ltd</t>
  </si>
  <si>
    <t>SURAJ</t>
  </si>
  <si>
    <t>Sayaji Hotels Ltd</t>
  </si>
  <si>
    <t>SAYAJIHOTL</t>
  </si>
  <si>
    <t>Balaji Telefilms Ltd</t>
  </si>
  <si>
    <t>BALAJITELE</t>
  </si>
  <si>
    <t>TVS Electronics Ltd</t>
  </si>
  <si>
    <t>TVSELECT</t>
  </si>
  <si>
    <t>A K Capital Services Ltd</t>
  </si>
  <si>
    <t>AKCAPIT</t>
  </si>
  <si>
    <t>MBL Infrastructure Ltd</t>
  </si>
  <si>
    <t>MBLINFRA</t>
  </si>
  <si>
    <t>LIC MF S&amp;P BSE Sensex ETF</t>
  </si>
  <si>
    <t>LICNETFSEN</t>
  </si>
  <si>
    <t>Advani Hotels and Resorts (India) Ltd</t>
  </si>
  <si>
    <t>ADVANIHOTR</t>
  </si>
  <si>
    <t>ATMASTCO Ltd</t>
  </si>
  <si>
    <t>ATMASTCO</t>
  </si>
  <si>
    <t>D P Wires Ltd</t>
  </si>
  <si>
    <t>DPWIRES</t>
  </si>
  <si>
    <t>Bedmutha Industries Ltd</t>
  </si>
  <si>
    <t>BEDMUTHA</t>
  </si>
  <si>
    <t>R S Software (India) Ltd</t>
  </si>
  <si>
    <t>RSSOFTWARE</t>
  </si>
  <si>
    <t>Nectar Lifesciences Ltd</t>
  </si>
  <si>
    <t>NECLIFE</t>
  </si>
  <si>
    <t>Rudra Ecovation Ltd</t>
  </si>
  <si>
    <t>RUDRAECO</t>
  </si>
  <si>
    <t>Nandan Denim Ltd</t>
  </si>
  <si>
    <t>NDL</t>
  </si>
  <si>
    <t>Wanbury Ltd</t>
  </si>
  <si>
    <t>WANBURY</t>
  </si>
  <si>
    <t>Modern Insulators Ltd</t>
  </si>
  <si>
    <t>MODINSU</t>
  </si>
  <si>
    <t>Tantia Constructions Ltd</t>
  </si>
  <si>
    <t>TCLCONS</t>
  </si>
  <si>
    <t>Vikas Ecotech Ltd</t>
  </si>
  <si>
    <t>VIKASECO</t>
  </si>
  <si>
    <t>Aym Syntex Ltd</t>
  </si>
  <si>
    <t>AYMSYNTEX</t>
  </si>
  <si>
    <t>Kore Digital Ltd</t>
  </si>
  <si>
    <t>AVG Logistics Ltd</t>
  </si>
  <si>
    <t>AVG</t>
  </si>
  <si>
    <t>Nagarjuna Fertilizers and Chemicals Ltd</t>
  </si>
  <si>
    <t>NAGAFERT</t>
  </si>
  <si>
    <t>Shivalic Power Control Ltd</t>
  </si>
  <si>
    <t>SPCL</t>
  </si>
  <si>
    <t>Alankit Ltd</t>
  </si>
  <si>
    <t>ALANKIT</t>
  </si>
  <si>
    <t>SKM Egg Products Export India Ltd</t>
  </si>
  <si>
    <t>SKMEGGPROD</t>
  </si>
  <si>
    <t>Aerpace Industries Ltd</t>
  </si>
  <si>
    <t>AERPACE</t>
  </si>
  <si>
    <t>Mold-Tek Technologies Ltd</t>
  </si>
  <si>
    <t>MOLDTECH</t>
  </si>
  <si>
    <t>Stovec Industries Ltd</t>
  </si>
  <si>
    <t>STOVACQ</t>
  </si>
  <si>
    <t>Pyramid Technoplast Ltd</t>
  </si>
  <si>
    <t>PYRAMID</t>
  </si>
  <si>
    <t>UTI Gold Exchange Traded Fund</t>
  </si>
  <si>
    <t>GOLDSHARE</t>
  </si>
  <si>
    <t>Munjal Showa Ltd</t>
  </si>
  <si>
    <t>MUNJALSHOW</t>
  </si>
  <si>
    <t>Axita Cotton Ltd</t>
  </si>
  <si>
    <t>AXITA</t>
  </si>
  <si>
    <t>Nicco Parks &amp; Resorts Ltd</t>
  </si>
  <si>
    <t>NICCOPAR</t>
  </si>
  <si>
    <t>All e Technologies Ltd</t>
  </si>
  <si>
    <t>ALLETEC</t>
  </si>
  <si>
    <t>Consolidated Finvest &amp; Holdings Ltd</t>
  </si>
  <si>
    <t>CONSOFINVT</t>
  </si>
  <si>
    <t>High Energy Batteries (India) Ltd</t>
  </si>
  <si>
    <t>HIGHENE</t>
  </si>
  <si>
    <t>Kaycee Industries Ltd</t>
  </si>
  <si>
    <t>KAYCEEI</t>
  </si>
  <si>
    <t>Asahi Songwon Colors Ltd</t>
  </si>
  <si>
    <t>ASAHISONG</t>
  </si>
  <si>
    <t>Wise Travel India Ltd</t>
  </si>
  <si>
    <t>WTICAB</t>
  </si>
  <si>
    <t>Izmo Ltd</t>
  </si>
  <si>
    <t>IZMO</t>
  </si>
  <si>
    <t>Kriti Nutrients Ltd</t>
  </si>
  <si>
    <t>KRITINUT</t>
  </si>
  <si>
    <t>Nahar Industrial Enterprises Ltd</t>
  </si>
  <si>
    <t>NAHARINDUS</t>
  </si>
  <si>
    <t>Megatherm Induction Ltd</t>
  </si>
  <si>
    <t>MEGATHERM</t>
  </si>
  <si>
    <t>Brand Concepts Ltd</t>
  </si>
  <si>
    <t>BCONCEPTS</t>
  </si>
  <si>
    <t>Genus Paper &amp; Boards Ltd</t>
  </si>
  <si>
    <t>GENUSPAPER</t>
  </si>
  <si>
    <t>Bartronics India Ltd</t>
  </si>
  <si>
    <t>ASMS</t>
  </si>
  <si>
    <t>R &amp; B Denims Ltd</t>
  </si>
  <si>
    <t>RNBDENIMS</t>
  </si>
  <si>
    <t>Music Broadcast Ltd</t>
  </si>
  <si>
    <t>RADIOCITY</t>
  </si>
  <si>
    <t>Remsons Industries Ltd</t>
  </si>
  <si>
    <t>REMSONSIND</t>
  </si>
  <si>
    <t>Oswal Agro Mills Ltd</t>
  </si>
  <si>
    <t>OSWALAGRO</t>
  </si>
  <si>
    <t>Empire Industries Ltd</t>
  </si>
  <si>
    <t>EMPIND</t>
  </si>
  <si>
    <t>Shivam Autotech Ltd</t>
  </si>
  <si>
    <t>SHIVAMAUTO</t>
  </si>
  <si>
    <t>V-Marc India Ltd</t>
  </si>
  <si>
    <t>VMARCIND</t>
  </si>
  <si>
    <t>FCS Software Solutions Ltd</t>
  </si>
  <si>
    <t>FCSSOFT</t>
  </si>
  <si>
    <t>Rathi Steel and Power Ltd</t>
  </si>
  <si>
    <t>RATHIST</t>
  </si>
  <si>
    <t>Manaksia Ltd</t>
  </si>
  <si>
    <t>MANAKSIA</t>
  </si>
  <si>
    <t>Bright Outdoor Media Ltd</t>
  </si>
  <si>
    <t>BRIGHT</t>
  </si>
  <si>
    <t>Mirza International Ltd</t>
  </si>
  <si>
    <t>MIRZAINT</t>
  </si>
  <si>
    <t>Balaxi Pharmaceuticals Ltd</t>
  </si>
  <si>
    <t>BALAXI</t>
  </si>
  <si>
    <t>Indag Rubber Ltd</t>
  </si>
  <si>
    <t>INDAG</t>
  </si>
  <si>
    <t>Cellecor Gadgets Ltd</t>
  </si>
  <si>
    <t>CELLECOR</t>
  </si>
  <si>
    <t>Naperol Investments Ltd</t>
  </si>
  <si>
    <t>NAPEROL</t>
  </si>
  <si>
    <t>Asset Management &amp; Custody Banks</t>
  </si>
  <si>
    <t>Swaraj Suiting Ltd</t>
  </si>
  <si>
    <t>SWARAJ</t>
  </si>
  <si>
    <t>Uravi T &amp; Wedge Lamps Ltd</t>
  </si>
  <si>
    <t>URAVI</t>
  </si>
  <si>
    <t>Nile Ltd</t>
  </si>
  <si>
    <t>NILE</t>
  </si>
  <si>
    <t>Royal India Corporation Ltd</t>
  </si>
  <si>
    <t>ROYALIND</t>
  </si>
  <si>
    <t>Nikhil Adhesives Ltd</t>
  </si>
  <si>
    <t>NIKHILAD</t>
  </si>
  <si>
    <t>UTI Nifty Next 50 Exchange Traded Fund</t>
  </si>
  <si>
    <t>UTINEXT50</t>
  </si>
  <si>
    <t>Harita Seating Systems Ltd</t>
  </si>
  <si>
    <t>HARITASEAT</t>
  </si>
  <si>
    <t>Oricon Enterprises Ltd</t>
  </si>
  <si>
    <t>ORICONENT</t>
  </si>
  <si>
    <t>Laxmi Goldorna House Ltd</t>
  </si>
  <si>
    <t>LGHL</t>
  </si>
  <si>
    <t>Niyogin Fintech Ltd</t>
  </si>
  <si>
    <t>NIYOGIN</t>
  </si>
  <si>
    <t>Affordable Robotic &amp; Automation Ltd</t>
  </si>
  <si>
    <t>AFFORDABLE</t>
  </si>
  <si>
    <t>Kamat Hotels (India) Ltd</t>
  </si>
  <si>
    <t>KAMATHOTEL</t>
  </si>
  <si>
    <t>Sil Investments Ltd</t>
  </si>
  <si>
    <t>SILINV</t>
  </si>
  <si>
    <t>Precot Ltd</t>
  </si>
  <si>
    <t>PRECOT</t>
  </si>
  <si>
    <t>RBM Infracon Ltd</t>
  </si>
  <si>
    <t>RBMINFRA</t>
  </si>
  <si>
    <t>Vantage Knowledge Academy Ltd</t>
  </si>
  <si>
    <t>VKAL</t>
  </si>
  <si>
    <t>Vishnusurya Projects and Infra Ltd</t>
  </si>
  <si>
    <t>VISHNUINFR</t>
  </si>
  <si>
    <t>Gretex Corporate Services Ltd</t>
  </si>
  <si>
    <t>GCSL</t>
  </si>
  <si>
    <t>Sealmatic India Ltd</t>
  </si>
  <si>
    <t>SEALMATIC</t>
  </si>
  <si>
    <t>Orient Bell Ltd</t>
  </si>
  <si>
    <t>ORIENTBELL</t>
  </si>
  <si>
    <t>KN Agri Resources Ltd</t>
  </si>
  <si>
    <t>KNAGRI</t>
  </si>
  <si>
    <t>BPL Ltd</t>
  </si>
  <si>
    <t>BPL</t>
  </si>
  <si>
    <t>Vinsys IT Services India Ltd</t>
  </si>
  <si>
    <t>VINSYS</t>
  </si>
  <si>
    <t>Almondz Global Securities Ltd</t>
  </si>
  <si>
    <t>ALMONDZ</t>
  </si>
  <si>
    <t>SRM Contractors Ltd</t>
  </si>
  <si>
    <t>SRM</t>
  </si>
  <si>
    <t>NBI Industrial Finance Company Ltd</t>
  </si>
  <si>
    <t>NBIFIN</t>
  </si>
  <si>
    <t>PTL Enterprises Ltd</t>
  </si>
  <si>
    <t>PTL</t>
  </si>
  <si>
    <t>Accent Microcell Ltd</t>
  </si>
  <si>
    <t>ACCENTMIC</t>
  </si>
  <si>
    <t>HT Media Ltd</t>
  </si>
  <si>
    <t>HTMEDIA</t>
  </si>
  <si>
    <t>Nupur Recyclers Ltd</t>
  </si>
  <si>
    <t>NRL</t>
  </si>
  <si>
    <t>DIC India Ltd</t>
  </si>
  <si>
    <t>DICIND</t>
  </si>
  <si>
    <t>3i Infotech Ltd</t>
  </si>
  <si>
    <t>3IINFOLTD</t>
  </si>
  <si>
    <t>Annapurna Swadisht Ltd</t>
  </si>
  <si>
    <t>ANNAPURNA</t>
  </si>
  <si>
    <t>Indo Borax and Chemicals Ltd</t>
  </si>
  <si>
    <t>INDOBORAX</t>
  </si>
  <si>
    <t>Orient Ceratech Ltd</t>
  </si>
  <si>
    <t>ORIENTCER</t>
  </si>
  <si>
    <t>Diamines and Chemicals Ltd</t>
  </si>
  <si>
    <t>DIAMINESQ</t>
  </si>
  <si>
    <t>Trucap Finance Ltd</t>
  </si>
  <si>
    <t>TRU</t>
  </si>
  <si>
    <t>Frontier Springs Ltd</t>
  </si>
  <si>
    <t>FRONTSP</t>
  </si>
  <si>
    <t>Comfort Intech Ltd</t>
  </si>
  <si>
    <t>COMFINTE</t>
  </si>
  <si>
    <t>VVIP Infratech Ltd</t>
  </si>
  <si>
    <t>VVIPIL</t>
  </si>
  <si>
    <t>TAC Infosec Ltd</t>
  </si>
  <si>
    <t>TAC</t>
  </si>
  <si>
    <t>Integrated Industries Ltd</t>
  </si>
  <si>
    <t>IIL</t>
  </si>
  <si>
    <t>Electronic Components</t>
  </si>
  <si>
    <t>National Peroxide Ltd</t>
  </si>
  <si>
    <t>NPL</t>
  </si>
  <si>
    <t>Nitco Ltd</t>
  </si>
  <si>
    <t>NITCO</t>
  </si>
  <si>
    <t>Anjani Portland Cement Ltd</t>
  </si>
  <si>
    <t>APCL</t>
  </si>
  <si>
    <t>ZIM Laboratories Ltd</t>
  </si>
  <si>
    <t>ZIMLAB</t>
  </si>
  <si>
    <t>Kronox Lab Sciences Ltd</t>
  </si>
  <si>
    <t>KRONOX</t>
  </si>
  <si>
    <t>Taylormade Renewables Ltd</t>
  </si>
  <si>
    <t>TRL</t>
  </si>
  <si>
    <t>Kilitch Drugs (India) Ltd</t>
  </si>
  <si>
    <t>KILITCH</t>
  </si>
  <si>
    <t>Supershakti Metaliks Ltd</t>
  </si>
  <si>
    <t>SUPERSHAKT</t>
  </si>
  <si>
    <t>Kothari Products Ltd</t>
  </si>
  <si>
    <t>KOTHARIPRO</t>
  </si>
  <si>
    <t>Dai Ichi Karkaria Ltd</t>
  </si>
  <si>
    <t>DAICHI</t>
  </si>
  <si>
    <t>Artson Engineering Ltd</t>
  </si>
  <si>
    <t>ARTSONEN</t>
  </si>
  <si>
    <t>Pavna Industries Ltd</t>
  </si>
  <si>
    <t>PAVNAIND</t>
  </si>
  <si>
    <t>IIRM Holdings India Ltd</t>
  </si>
  <si>
    <t>IIRM</t>
  </si>
  <si>
    <t>Mazda Ltd</t>
  </si>
  <si>
    <t>MAZDA</t>
  </si>
  <si>
    <t>TRF Ltd</t>
  </si>
  <si>
    <t>TRF</t>
  </si>
  <si>
    <t>Vikram Thermo (India) Ltd</t>
  </si>
  <si>
    <t>VIKRAMTH</t>
  </si>
  <si>
    <t>Remedium Lifecare Ltd</t>
  </si>
  <si>
    <t>REMLIFE</t>
  </si>
  <si>
    <t>Tara Chand Infralogistic Solutions Ltd</t>
  </si>
  <si>
    <t>TARACHAND</t>
  </si>
  <si>
    <t>Aarti Surfactants Ltd</t>
  </si>
  <si>
    <t>AARTISURF</t>
  </si>
  <si>
    <t>Foce India Ltd</t>
  </si>
  <si>
    <t>FOCE</t>
  </si>
  <si>
    <t>Modi's Navnirman Ltd</t>
  </si>
  <si>
    <t>MODIS</t>
  </si>
  <si>
    <t>HCL Infosystems Ltd</t>
  </si>
  <si>
    <t>HCL-INSYS</t>
  </si>
  <si>
    <t>Swiss Military Consumer Goods Ltd</t>
  </si>
  <si>
    <t>SWISSMLTRY</t>
  </si>
  <si>
    <t>Valiant Laboratories Ltd</t>
  </si>
  <si>
    <t>VALIANTLAB</t>
  </si>
  <si>
    <t>Cressanda Railway Solutions Ltd</t>
  </si>
  <si>
    <t>CRESSAN</t>
  </si>
  <si>
    <t>Banswara Syntex Ltd</t>
  </si>
  <si>
    <t>BANSWRAS</t>
  </si>
  <si>
    <t>Cybertech Systems and Software Ltd</t>
  </si>
  <si>
    <t>CYBERTECH</t>
  </si>
  <si>
    <t>Uni-Abex Alloy Products Ltd</t>
  </si>
  <si>
    <t>UNIABEXAL</t>
  </si>
  <si>
    <t>KCP Sugar and Industries Corp Ltd</t>
  </si>
  <si>
    <t>KCPSUGIND</t>
  </si>
  <si>
    <t>Deep Energy Resources Ltd</t>
  </si>
  <si>
    <t>DEEPENR</t>
  </si>
  <si>
    <t>Reliance Communications Ltd</t>
  </si>
  <si>
    <t>RCOM</t>
  </si>
  <si>
    <t>Worth Investment &amp; Trading Co Ltd</t>
  </si>
  <si>
    <t>WORTH</t>
  </si>
  <si>
    <t>Birla Precision Technologies Ltd</t>
  </si>
  <si>
    <t>BIRLAPREC</t>
  </si>
  <si>
    <t>Venus Remedies Ltd</t>
  </si>
  <si>
    <t>VENUSREM</t>
  </si>
  <si>
    <t>IRIS Business Services Ltd</t>
  </si>
  <si>
    <t>IRIS</t>
  </si>
  <si>
    <t>Muthoot Capital Services Ltd</t>
  </si>
  <si>
    <t>MUTHOOTCAP</t>
  </si>
  <si>
    <t>Manomay Tex India Ltd</t>
  </si>
  <si>
    <t>MANOMAY</t>
  </si>
  <si>
    <t>DU Digital Global Ltd</t>
  </si>
  <si>
    <t>DUGLOBAL</t>
  </si>
  <si>
    <t>Valiant Communications Ltd</t>
  </si>
  <si>
    <t>VALIANT</t>
  </si>
  <si>
    <t>Shalibhadra Finance Ltd</t>
  </si>
  <si>
    <t>SAHLIBHFI</t>
  </si>
  <si>
    <t>Phantom Digital Effects Ltd</t>
  </si>
  <si>
    <t>PHANTOMFX</t>
  </si>
  <si>
    <t>Sinclairs Hotels Ltd</t>
  </si>
  <si>
    <t>SINCLAIR</t>
  </si>
  <si>
    <t>DC Infotech and Communication Ltd</t>
  </si>
  <si>
    <t>DCI</t>
  </si>
  <si>
    <t>Bhartiya International Ltd</t>
  </si>
  <si>
    <t>BIL</t>
  </si>
  <si>
    <t>TBI Corn Ltd</t>
  </si>
  <si>
    <t>TBI</t>
  </si>
  <si>
    <t>Autoline Industries Ltd</t>
  </si>
  <si>
    <t>AUTOIND</t>
  </si>
  <si>
    <t>SRG Housing Finance Ltd</t>
  </si>
  <si>
    <t>SRGHFL</t>
  </si>
  <si>
    <t>Iris Clothings Ltd</t>
  </si>
  <si>
    <t>IRISDOREME</t>
  </si>
  <si>
    <t>Xtglobal Infotech Ltd</t>
  </si>
  <si>
    <t>XTGLOBAL</t>
  </si>
  <si>
    <t>Kanoria Chemicals and Industries Ltd</t>
  </si>
  <si>
    <t>KANORICHEM</t>
  </si>
  <si>
    <t>RBZ Jewellers Ltd</t>
  </si>
  <si>
    <t>RBZJEWEL</t>
  </si>
  <si>
    <t>Jewelry &amp; Watch Retailers</t>
  </si>
  <si>
    <t>Frog Cellsat Ltd</t>
  </si>
  <si>
    <t>FROG</t>
  </si>
  <si>
    <t>Medicamen Biotech Ltd</t>
  </si>
  <si>
    <t>MEDICAMEQ</t>
  </si>
  <si>
    <t>Vipul Ltd</t>
  </si>
  <si>
    <t>VIPULLTD</t>
  </si>
  <si>
    <t>Kwality Pharmaceuticals Ltd</t>
  </si>
  <si>
    <t>KPL</t>
  </si>
  <si>
    <t>Nahar Capital and Financial Services Ltd</t>
  </si>
  <si>
    <t>NAHARCAP</t>
  </si>
  <si>
    <t>GEM Enviro Management Ltd</t>
  </si>
  <si>
    <t>GEMENVIRO</t>
  </si>
  <si>
    <t>Bharat Seats Ltd</t>
  </si>
  <si>
    <t>BHARATSE</t>
  </si>
  <si>
    <t>Shree Karni Fabcom Ltd</t>
  </si>
  <si>
    <t>SHREEKARNI</t>
  </si>
  <si>
    <t>Kiran Vyapar Ltd</t>
  </si>
  <si>
    <t>KIRANVYPAR</t>
  </si>
  <si>
    <t>Meghna Infracon Infrastructure Ltd</t>
  </si>
  <si>
    <t>MIIL</t>
  </si>
  <si>
    <t>Super Sales India Ltd</t>
  </si>
  <si>
    <t>SUPER</t>
  </si>
  <si>
    <t>Rudra Global Infra Products Ltd</t>
  </si>
  <si>
    <t>RUDRA</t>
  </si>
  <si>
    <t>Raghuvir Synthetics Ltd</t>
  </si>
  <si>
    <t>RAGHUSYN</t>
  </si>
  <si>
    <t>Bharat Agri Fert &amp; Realty Ltd</t>
  </si>
  <si>
    <t>BHARATAGRI</t>
  </si>
  <si>
    <t>International Conveyors Ltd</t>
  </si>
  <si>
    <t>INTLCONV</t>
  </si>
  <si>
    <t>Singer India Ltd</t>
  </si>
  <si>
    <t>SINGER</t>
  </si>
  <si>
    <t>Teerth Gopicon Ltd</t>
  </si>
  <si>
    <t>TGL</t>
  </si>
  <si>
    <t>Nila Infrastructures Ltd</t>
  </si>
  <si>
    <t>NILAINFRA</t>
  </si>
  <si>
    <t>Vibhor Steel Tubes Ltd</t>
  </si>
  <si>
    <t>VSTL</t>
  </si>
  <si>
    <t>Megasoft Ltd</t>
  </si>
  <si>
    <t>MEGASOFT</t>
  </si>
  <si>
    <t>IFB Agro Industries Ltd</t>
  </si>
  <si>
    <t>IFBAGRO</t>
  </si>
  <si>
    <t>Industrial Investment Trust Ltd</t>
  </si>
  <si>
    <t>IITL</t>
  </si>
  <si>
    <t>MOS Utility Ltd</t>
  </si>
  <si>
    <t>MOS</t>
  </si>
  <si>
    <t>Nephro Care India Ltd</t>
  </si>
  <si>
    <t>NEPHROCARE</t>
  </si>
  <si>
    <t>Kritika Wires Ltd</t>
  </si>
  <si>
    <t>KRITIKA</t>
  </si>
  <si>
    <t>Krishival Foods Ltd</t>
  </si>
  <si>
    <t>KRISHIVAL</t>
  </si>
  <si>
    <t>Dhabriya Polywood Ltd</t>
  </si>
  <si>
    <t>DHABRIYA</t>
  </si>
  <si>
    <t>Modison Ltd</t>
  </si>
  <si>
    <t>MODISONLTD</t>
  </si>
  <si>
    <t>Ador Fontech Ltd</t>
  </si>
  <si>
    <t>ADORFO</t>
  </si>
  <si>
    <t>Viviana Power Tech Ltd</t>
  </si>
  <si>
    <t>VIVIANA</t>
  </si>
  <si>
    <t>B&amp;B Triplewall Containers Ltd</t>
  </si>
  <si>
    <t>BBTCL</t>
  </si>
  <si>
    <t>UFO Moviez India Ltd</t>
  </si>
  <si>
    <t>UFO</t>
  </si>
  <si>
    <t>Ambalal Sarabhai Enterprises Ltd</t>
  </si>
  <si>
    <t>AMBALALSA</t>
  </si>
  <si>
    <t>Geekay Wires Ltd</t>
  </si>
  <si>
    <t>GEEKAYWIRE</t>
  </si>
  <si>
    <t>Bella Casa Fashion &amp; Retail Ltd</t>
  </si>
  <si>
    <t>BELLACASA</t>
  </si>
  <si>
    <t>Aditya BSL Nifty 50 ETF</t>
  </si>
  <si>
    <t>BSLNIFTY</t>
  </si>
  <si>
    <t>Dynamic Services &amp; Security Ltd</t>
  </si>
  <si>
    <t>DYNAMIC</t>
  </si>
  <si>
    <t>Swadeshi Polytex Ltd</t>
  </si>
  <si>
    <t>SWADPOL</t>
  </si>
  <si>
    <t>Sadbhav Engineering Ltd</t>
  </si>
  <si>
    <t>SADBHAV</t>
  </si>
  <si>
    <t>Pritika Auto Industries Ltd</t>
  </si>
  <si>
    <t>PRITIKAUTO</t>
  </si>
  <si>
    <t>Orbit Exports Ltd</t>
  </si>
  <si>
    <t>ORBTEXP</t>
  </si>
  <si>
    <t>United Drilling Tools Ltd</t>
  </si>
  <si>
    <t>UNIDT</t>
  </si>
  <si>
    <t>U Y Fincorp Ltd</t>
  </si>
  <si>
    <t>UYFINCORP</t>
  </si>
  <si>
    <t>Vardhman Acrylics Ltd</t>
  </si>
  <si>
    <t>VARDHACRLC</t>
  </si>
  <si>
    <t>MIRC Electronics Ltd</t>
  </si>
  <si>
    <t>MIRCELECTR</t>
  </si>
  <si>
    <t>Synergy Green Industries Ltd</t>
  </si>
  <si>
    <t>SGIL</t>
  </si>
  <si>
    <t>Proventus Agrocom Ltd</t>
  </si>
  <si>
    <t>PROV</t>
  </si>
  <si>
    <t>Euro Panel Products Ltd</t>
  </si>
  <si>
    <t>EUROBOND</t>
  </si>
  <si>
    <t>Titan Biotech Ltd</t>
  </si>
  <si>
    <t>TITANBIO</t>
  </si>
  <si>
    <t>International Travel House Ltd</t>
  </si>
  <si>
    <t>ITHL</t>
  </si>
  <si>
    <t>Manaksia Coated Metals &amp; Industries Ltd</t>
  </si>
  <si>
    <t>MANAKCOAT</t>
  </si>
  <si>
    <t>BEW Engineering Ltd</t>
  </si>
  <si>
    <t>BEWLTD</t>
  </si>
  <si>
    <t>Jost's Engineering Company Ltd</t>
  </si>
  <si>
    <t>JOSTS</t>
  </si>
  <si>
    <t>Galaxy Bearings Ltd</t>
  </si>
  <si>
    <t>GALXBRG</t>
  </si>
  <si>
    <t>Hi-Green Carbon Ltd</t>
  </si>
  <si>
    <t>HIGREEN</t>
  </si>
  <si>
    <t>CL Educate Ltd</t>
  </si>
  <si>
    <t>CLEDUCATE</t>
  </si>
  <si>
    <t>Prozone Realty Ltd</t>
  </si>
  <si>
    <t>PROZONER</t>
  </si>
  <si>
    <t>Rubfila International Ltd</t>
  </si>
  <si>
    <t>RUBFILA</t>
  </si>
  <si>
    <t>Akme Fintrade India Ltd</t>
  </si>
  <si>
    <t>AFIL</t>
  </si>
  <si>
    <t>Kothari Sugars and Chemicals Ltd</t>
  </si>
  <si>
    <t>KOTARISUG</t>
  </si>
  <si>
    <t>SoftSol India Ltd</t>
  </si>
  <si>
    <t>SOFTSOL</t>
  </si>
  <si>
    <t>Bombay Oxygen Investments Ltd</t>
  </si>
  <si>
    <t>BOMOXY-B1</t>
  </si>
  <si>
    <t>Saakshi Medtech and Panels Ltd</t>
  </si>
  <si>
    <t>SAAKSHI</t>
  </si>
  <si>
    <t>Thirdwave Financial Intermediaries Ltd</t>
  </si>
  <si>
    <t>THIRDFIN</t>
  </si>
  <si>
    <t>SoftTech Engineers Ltd</t>
  </si>
  <si>
    <t>SOFTTECH</t>
  </si>
  <si>
    <t>Le Merite Exports Ltd</t>
  </si>
  <si>
    <t>LEMERITE</t>
  </si>
  <si>
    <t>Kataria Industries Ltd</t>
  </si>
  <si>
    <t>KATARIA</t>
  </si>
  <si>
    <t>Delton Cables Ltd</t>
  </si>
  <si>
    <t>DLTNCBL</t>
  </si>
  <si>
    <t>Pradeep Metals Ltd</t>
  </si>
  <si>
    <t>PRADPME</t>
  </si>
  <si>
    <t>Indian Bright Steel Co Ltd</t>
  </si>
  <si>
    <t>IBRIGST</t>
  </si>
  <si>
    <t>Ponni Sugars (Erode) Ltd</t>
  </si>
  <si>
    <t>PONNIERODE</t>
  </si>
  <si>
    <t>Jet Airways (India) Ltd</t>
  </si>
  <si>
    <t>JETAIRWAYS</t>
  </si>
  <si>
    <t>Gourmet Gateway India Ltd</t>
  </si>
  <si>
    <t>GOURMET</t>
  </si>
  <si>
    <t>Restaurants</t>
  </si>
  <si>
    <t>RDB Realty &amp; Infrastructure Ltd</t>
  </si>
  <si>
    <t>RDBRIL</t>
  </si>
  <si>
    <t>Refractory Shapes Ltd</t>
  </si>
  <si>
    <t>REFRACTORY</t>
  </si>
  <si>
    <t>Kapston Services Ltd</t>
  </si>
  <si>
    <t>KAPSTON</t>
  </si>
  <si>
    <t>Markolines Pavement Technologies Ltd</t>
  </si>
  <si>
    <t>MARKOLINES</t>
  </si>
  <si>
    <t>Highways &amp; Railtracks</t>
  </si>
  <si>
    <t>ELGI Rubber Co Ltd</t>
  </si>
  <si>
    <t>ELGIRUBCO</t>
  </si>
  <si>
    <t>Milkfood Ltd</t>
  </si>
  <si>
    <t>MLKFOOD</t>
  </si>
  <si>
    <t>Menon Pistons Ltd</t>
  </si>
  <si>
    <t>MENNPIS</t>
  </si>
  <si>
    <t>Modi Naturals Ltd</t>
  </si>
  <si>
    <t>MODINATUR</t>
  </si>
  <si>
    <t>M K Proteins Ltd</t>
  </si>
  <si>
    <t>MKPL</t>
  </si>
  <si>
    <t>Sakthi Sugars Ltd</t>
  </si>
  <si>
    <t>SAKHTISUG</t>
  </si>
  <si>
    <t>Premier Polyfilm Ltd</t>
  </si>
  <si>
    <t>PREMIERPOL</t>
  </si>
  <si>
    <t>Logica Infoway Ltd</t>
  </si>
  <si>
    <t>LOGICA</t>
  </si>
  <si>
    <t>Riddhi Siddhi Gluco Biols Ltd</t>
  </si>
  <si>
    <t>RIDDHI</t>
  </si>
  <si>
    <t>IL &amp; FS Investment Managers Ltd</t>
  </si>
  <si>
    <t>IVC</t>
  </si>
  <si>
    <t>Poddar Pigments Ltd</t>
  </si>
  <si>
    <t>PODDARMENT</t>
  </si>
  <si>
    <t>Shish Industries Ltd</t>
  </si>
  <si>
    <t>SHISHIND</t>
  </si>
  <si>
    <t>Dynemic Products Ltd</t>
  </si>
  <si>
    <t>DYNPRO</t>
  </si>
  <si>
    <t>Aion-Tech Solutions Ltd</t>
  </si>
  <si>
    <t>GOLDTECH</t>
  </si>
  <si>
    <t>Suraj Ltd</t>
  </si>
  <si>
    <t>SURAJLTD</t>
  </si>
  <si>
    <t>Addictive Learning Technology Ltd</t>
  </si>
  <si>
    <t>LAWSIKHO</t>
  </si>
  <si>
    <t>Byke Hospitality Ltd</t>
  </si>
  <si>
    <t>BYKE</t>
  </si>
  <si>
    <t>Batliboi Ltd</t>
  </si>
  <si>
    <t>BATLIBOI</t>
  </si>
  <si>
    <t>Emkay Global Financial Services Ltd</t>
  </si>
  <si>
    <t>EMKAY</t>
  </si>
  <si>
    <t>Pratham EPC Projects Ltd</t>
  </si>
  <si>
    <t>PRATHAM</t>
  </si>
  <si>
    <t>Thaai Casting Limited</t>
  </si>
  <si>
    <t>TCL</t>
  </si>
  <si>
    <t>RM Drip &amp; Sprinklers Systems Ltd</t>
  </si>
  <si>
    <t>RMDRIP</t>
  </si>
  <si>
    <t>Nath Bio-Genes (I) Ltd</t>
  </si>
  <si>
    <t>NATHBIOGEN</t>
  </si>
  <si>
    <t>Sahyadri Industries Ltd</t>
  </si>
  <si>
    <t>SAHYADRI</t>
  </si>
  <si>
    <t>Building Products - Others</t>
  </si>
  <si>
    <t>Triton Valves Ltd</t>
  </si>
  <si>
    <t>TRITONV</t>
  </si>
  <si>
    <t>Sheetal Cool Products Ltd</t>
  </si>
  <si>
    <t>SCPL</t>
  </si>
  <si>
    <t>Indo National Ltd</t>
  </si>
  <si>
    <t>NIPPOBATRY</t>
  </si>
  <si>
    <t>Amal Ltd</t>
  </si>
  <si>
    <t>AMAL</t>
  </si>
  <si>
    <t>Cineline India Ltd</t>
  </si>
  <si>
    <t>CINELINE</t>
  </si>
  <si>
    <t>DCM Nouvelle Ltd</t>
  </si>
  <si>
    <t>DCMNVL</t>
  </si>
  <si>
    <t>Harrisons Malayalam Ltd</t>
  </si>
  <si>
    <t>HARRMALAYA</t>
  </si>
  <si>
    <t>Hitech Corporation Ltd</t>
  </si>
  <si>
    <t>HITECHCORP</t>
  </si>
  <si>
    <t>Mangalam Industrial Finance Ltd</t>
  </si>
  <si>
    <t>MANGIND</t>
  </si>
  <si>
    <t>Winsol Engineers Ltd</t>
  </si>
  <si>
    <t>WINSOL</t>
  </si>
  <si>
    <t>Shardul Securities Ltd</t>
  </si>
  <si>
    <t>SHARDUL</t>
  </si>
  <si>
    <t>Lehar Footwears Ltd</t>
  </si>
  <si>
    <t>LEHAR</t>
  </si>
  <si>
    <t>Hindusthan Urban Infrastructure Ltd</t>
  </si>
  <si>
    <t>HUIL</t>
  </si>
  <si>
    <t>Integra Essentia Ltd</t>
  </si>
  <si>
    <t>ESSENTIA</t>
  </si>
  <si>
    <t>Indo Us Bio-Tech Ltd</t>
  </si>
  <si>
    <t>INDOUS</t>
  </si>
  <si>
    <t>Kings Infra Ventures Ltd</t>
  </si>
  <si>
    <t>KINGSINFR</t>
  </si>
  <si>
    <t>Mawana Sugars Ltd</t>
  </si>
  <si>
    <t>MAWANASUG</t>
  </si>
  <si>
    <t>Sunita Tools Ltd</t>
  </si>
  <si>
    <t>SUNITATOOL</t>
  </si>
  <si>
    <t>Mangalam Global Enterprise Ltd</t>
  </si>
  <si>
    <t>MGEL</t>
  </si>
  <si>
    <t>Bharat Road Network Ltd</t>
  </si>
  <si>
    <t>BRNL</t>
  </si>
  <si>
    <t>Lyka Labs Ltd</t>
  </si>
  <si>
    <t>LYKALABS</t>
  </si>
  <si>
    <t>Country Club Hospitality &amp; Holidays Ltd</t>
  </si>
  <si>
    <t>CCHHL</t>
  </si>
  <si>
    <t>Sudarshan Pharma Industries Ltd</t>
  </si>
  <si>
    <t>SUDARSHAN</t>
  </si>
  <si>
    <t>Lakshmi Mills Company Ltd</t>
  </si>
  <si>
    <t>LAKSHMIMIL</t>
  </si>
  <si>
    <t>HPC Biosciences Ltd</t>
  </si>
  <si>
    <t>HPCBL</t>
  </si>
  <si>
    <t>Shera Energy Ltd</t>
  </si>
  <si>
    <t>SHERA</t>
  </si>
  <si>
    <t>Innovators Facade Systems Ltd</t>
  </si>
  <si>
    <t>INNOVATORS</t>
  </si>
  <si>
    <t>Shemaroo Entertainment Ltd</t>
  </si>
  <si>
    <t>SHEMAROO</t>
  </si>
  <si>
    <t>Baroda Rayon Corporation Ltd</t>
  </si>
  <si>
    <t>BARODARY</t>
  </si>
  <si>
    <t>Quint Digital Ltd</t>
  </si>
  <si>
    <t>QUINT</t>
  </si>
  <si>
    <t>Broadcasting</t>
  </si>
  <si>
    <t>OK Play India Ltd</t>
  </si>
  <si>
    <t>OKPLA</t>
  </si>
  <si>
    <t>Gokul Refoils and Solvent Ltd</t>
  </si>
  <si>
    <t>GOKUL</t>
  </si>
  <si>
    <t>Vishal Fabrics Ltd</t>
  </si>
  <si>
    <t>VISHAL</t>
  </si>
  <si>
    <t>Kinetic Engineering Ltd</t>
  </si>
  <si>
    <t>KINETICENG</t>
  </si>
  <si>
    <t>Global Vectra Helicorp Ltd</t>
  </si>
  <si>
    <t>GLOBALVECT</t>
  </si>
  <si>
    <t>Energy-Mission Machineries (India) Ltd</t>
  </si>
  <si>
    <t>EMMIL</t>
  </si>
  <si>
    <t>Shiv Aum Steels Ltd</t>
  </si>
  <si>
    <t>SHIVAUM</t>
  </si>
  <si>
    <t>Trust Fintech Ltd</t>
  </si>
  <si>
    <t>TRUST</t>
  </si>
  <si>
    <t>Sigma Solve Ltd</t>
  </si>
  <si>
    <t>SIGMA</t>
  </si>
  <si>
    <t>Atlantaa Ltd</t>
  </si>
  <si>
    <t>ATLANTAA</t>
  </si>
  <si>
    <t>Quest Capital Markets Ltd</t>
  </si>
  <si>
    <t>QUESTCAP</t>
  </si>
  <si>
    <t>Indian Emulsifiers Ltd</t>
  </si>
  <si>
    <t>IEML</t>
  </si>
  <si>
    <t>Variman Global Enterprises Ltd</t>
  </si>
  <si>
    <t>VARIMAN</t>
  </si>
  <si>
    <t>Technology Distributors</t>
  </si>
  <si>
    <t>A-1 Acid Ltd</t>
  </si>
  <si>
    <t>AAL</t>
  </si>
  <si>
    <t>Vintron Informatics Ltd</t>
  </si>
  <si>
    <t>VINTRON</t>
  </si>
  <si>
    <t>Goodricke Group Ltd</t>
  </si>
  <si>
    <t>GOODRICKE</t>
  </si>
  <si>
    <t>Tiger Logistics (India) Ltd</t>
  </si>
  <si>
    <t>TIGERLOGS</t>
  </si>
  <si>
    <t>Newjaisa Technologies Ltd</t>
  </si>
  <si>
    <t>NEWJAISA</t>
  </si>
  <si>
    <t>Cool Caps Industries Ltd</t>
  </si>
  <si>
    <t>COOLCAPS</t>
  </si>
  <si>
    <t>Universus Photo Imagings Ltd</t>
  </si>
  <si>
    <t>UNIVPHOTO</t>
  </si>
  <si>
    <t>Udayshivakumar Infra Ltd</t>
  </si>
  <si>
    <t>USK</t>
  </si>
  <si>
    <t>Global Education Ltd</t>
  </si>
  <si>
    <t>GLOBAL</t>
  </si>
  <si>
    <t>Jenburkt Pharmaceuticals Ltd</t>
  </si>
  <si>
    <t>JENBURPH</t>
  </si>
  <si>
    <t>Ruchira Papers Ltd</t>
  </si>
  <si>
    <t>RUCHIRA</t>
  </si>
  <si>
    <t>Zenotech Laboratories Ltd</t>
  </si>
  <si>
    <t>ZENOTECH</t>
  </si>
  <si>
    <t>Coastal Corporation Ltd</t>
  </si>
  <si>
    <t>COASTCORP</t>
  </si>
  <si>
    <t>Aban Offshore Ltd</t>
  </si>
  <si>
    <t>ABAN</t>
  </si>
  <si>
    <t>Tierra Agrotech Ltd</t>
  </si>
  <si>
    <t>TIERRA</t>
  </si>
  <si>
    <t>Agricultural Products &amp; Services</t>
  </si>
  <si>
    <t>Apollo Sindoori Hotels Ltd</t>
  </si>
  <si>
    <t>APOLSINHOT</t>
  </si>
  <si>
    <t>Indowind Energy Ltd</t>
  </si>
  <si>
    <t>INDOWIND</t>
  </si>
  <si>
    <t>Northern Spirits Ltd</t>
  </si>
  <si>
    <t>NSL</t>
  </si>
  <si>
    <t>Exxaro Tiles Ltd</t>
  </si>
  <si>
    <t>EXXARO</t>
  </si>
  <si>
    <t>Madhav Infra Projects Ltd</t>
  </si>
  <si>
    <t>MADHAVIPL</t>
  </si>
  <si>
    <t>Il&amp;Fs Engineering and Construction Company Ltd</t>
  </si>
  <si>
    <t>IL&amp;FSENGG</t>
  </si>
  <si>
    <t>Plaza Wires Ltd</t>
  </si>
  <si>
    <t>PLAZACABLE</t>
  </si>
  <si>
    <t>Trigyn Technologies Ltd</t>
  </si>
  <si>
    <t>TRIGYN</t>
  </si>
  <si>
    <t>Shreyans Industries Ltd</t>
  </si>
  <si>
    <t>SHREYANIND</t>
  </si>
  <si>
    <t>Fredun Pharmaceuticals Ltd</t>
  </si>
  <si>
    <t>FREDUN</t>
  </si>
  <si>
    <t>Aryaman Financial Services Ltd</t>
  </si>
  <si>
    <t>ARYAMAN</t>
  </si>
  <si>
    <t>Panasonic Energy India Co Ltd</t>
  </si>
  <si>
    <t>PANAENERG</t>
  </si>
  <si>
    <t>Creative Graphics Solutions India Ltd</t>
  </si>
  <si>
    <t>CGRAPHICS</t>
  </si>
  <si>
    <t>Patels Airtemp (India) Ltd</t>
  </si>
  <si>
    <t>PATELSAI</t>
  </si>
  <si>
    <t>Veer Global Infraconstruction Ltd</t>
  </si>
  <si>
    <t>VGIL</t>
  </si>
  <si>
    <t>Mangalam Organics Ltd</t>
  </si>
  <si>
    <t>MANORG</t>
  </si>
  <si>
    <t>Kerala Ayurveda Ltd</t>
  </si>
  <si>
    <t>KERALAYUR</t>
  </si>
  <si>
    <t>Panchmahal Steel Ltd</t>
  </si>
  <si>
    <t>PANCHMAHQ</t>
  </si>
  <si>
    <t>Keltech Energies Ltd</t>
  </si>
  <si>
    <t>KELENRG</t>
  </si>
  <si>
    <t>Nippon India ETF Nifty Midcap 150</t>
  </si>
  <si>
    <t>MID150BEES</t>
  </si>
  <si>
    <t>Felix Industries Ltd</t>
  </si>
  <si>
    <t>FELIX</t>
  </si>
  <si>
    <t>Star Paper Mills Ltd</t>
  </si>
  <si>
    <t>STARPAPER</t>
  </si>
  <si>
    <t>Alufluoride Ltd</t>
  </si>
  <si>
    <t>ALUFLUOR</t>
  </si>
  <si>
    <t>Asian Hotels (North) Ltd</t>
  </si>
  <si>
    <t>ASIANHOTNR</t>
  </si>
  <si>
    <t>GP Eco Solutions India Ltd</t>
  </si>
  <si>
    <t>GPECO</t>
  </si>
  <si>
    <t>Mahindra EPC Irrigation Ltd</t>
  </si>
  <si>
    <t>MAHEPC</t>
  </si>
  <si>
    <t>Kay Cee Energy &amp; Infra Ltd</t>
  </si>
  <si>
    <t>KCEIL</t>
  </si>
  <si>
    <t>Star Housing Finance Ltd</t>
  </si>
  <si>
    <t>STARHFL</t>
  </si>
  <si>
    <t>Commercial &amp; Residential Mortgage Finance</t>
  </si>
  <si>
    <t>Euro India Fresh Foods Ltd</t>
  </si>
  <si>
    <t>EIFFL</t>
  </si>
  <si>
    <t>RNFI Services Ltd</t>
  </si>
  <si>
    <t>RNFI</t>
  </si>
  <si>
    <t>Systango Technologies Ltd</t>
  </si>
  <si>
    <t>SYSTANGO</t>
  </si>
  <si>
    <t>Chavda Infra Ltd</t>
  </si>
  <si>
    <t>CHAVDA</t>
  </si>
  <si>
    <t>Surani Steel Tubes Ltd</t>
  </si>
  <si>
    <t>SURANI</t>
  </si>
  <si>
    <t>Esconet Technologies Ltd</t>
  </si>
  <si>
    <t>ESCONET</t>
  </si>
  <si>
    <t>VIP Clothing Ltd</t>
  </si>
  <si>
    <t>VIPCLOTHNG</t>
  </si>
  <si>
    <t>Nitin Castings Ltd</t>
  </si>
  <si>
    <t>NITINCAST</t>
  </si>
  <si>
    <t>Metals - Iron</t>
  </si>
  <si>
    <t>Rana Sugars Ltd</t>
  </si>
  <si>
    <t>RANASUG</t>
  </si>
  <si>
    <t>Scan Steels Ltd</t>
  </si>
  <si>
    <t>SCANSTL</t>
  </si>
  <si>
    <t>GP Petroleums Ltd</t>
  </si>
  <si>
    <t>GULFPETRO</t>
  </si>
  <si>
    <t>Hindustan Organic Chemicals Ltd</t>
  </si>
  <si>
    <t>HOCL</t>
  </si>
  <si>
    <t>Shyam Century Ferrous Ltd</t>
  </si>
  <si>
    <t>SHYAMCENT</t>
  </si>
  <si>
    <t>Investment &amp; Precision Castings Ltd</t>
  </si>
  <si>
    <t>INVPRECQ</t>
  </si>
  <si>
    <t>Robust Hotels Ltd</t>
  </si>
  <si>
    <t>RHL</t>
  </si>
  <si>
    <t>Avonmore Capital &amp; Management Services Ltd</t>
  </si>
  <si>
    <t>AVONMORE</t>
  </si>
  <si>
    <t>K M Sugar Mills Ltd</t>
  </si>
  <si>
    <t>KMSUGAR</t>
  </si>
  <si>
    <t>NDL Ventures Ltd</t>
  </si>
  <si>
    <t>NDLVENTURE</t>
  </si>
  <si>
    <t>Karnika Industries Ltd</t>
  </si>
  <si>
    <t>KARNIKA</t>
  </si>
  <si>
    <t>Shree Rama Multi-Tech Ltd</t>
  </si>
  <si>
    <t>SHREERAMA</t>
  </si>
  <si>
    <t>Aditya BSL Gold ETF</t>
  </si>
  <si>
    <t>BSLGOLDETF</t>
  </si>
  <si>
    <t>AVP Infracon Ltd</t>
  </si>
  <si>
    <t>AVPINFRA</t>
  </si>
  <si>
    <t>Sintercom India Ltd</t>
  </si>
  <si>
    <t>SINTERCOM</t>
  </si>
  <si>
    <t>Shri Keshav Cements and Infra Ltd</t>
  </si>
  <si>
    <t>SKCIL</t>
  </si>
  <si>
    <t>Bannari Amman Spinning Mills Ltd</t>
  </si>
  <si>
    <t>BASML</t>
  </si>
  <si>
    <t>Waterbase Ltd</t>
  </si>
  <si>
    <t>WATERBASE</t>
  </si>
  <si>
    <t>Lorenzini Apparels Ltd</t>
  </si>
  <si>
    <t>LAL</t>
  </si>
  <si>
    <t>Graviss Hospitality Ltd</t>
  </si>
  <si>
    <t>GRAVISSHO</t>
  </si>
  <si>
    <t>Z-Tech (India) Ltd</t>
  </si>
  <si>
    <t>ZTECH</t>
  </si>
  <si>
    <t>Kaka Industries Ltd</t>
  </si>
  <si>
    <t>KAKA</t>
  </si>
  <si>
    <t>Building Products</t>
  </si>
  <si>
    <t>Rajnandini Metal Ltd</t>
  </si>
  <si>
    <t>RAJMET</t>
  </si>
  <si>
    <t>Manaksia Steels Ltd</t>
  </si>
  <si>
    <t>MANAKSTEEL</t>
  </si>
  <si>
    <t>Aries Agro Ltd (CN)</t>
  </si>
  <si>
    <t>ARIES</t>
  </si>
  <si>
    <t>UCAL Ltd</t>
  </si>
  <si>
    <t>UCAL</t>
  </si>
  <si>
    <t>Sumit Woods Ltd</t>
  </si>
  <si>
    <t>SUMIT</t>
  </si>
  <si>
    <t>Zee Learn Ltd</t>
  </si>
  <si>
    <t>ZEELEARN</t>
  </si>
  <si>
    <t>Majestic Auto Ltd</t>
  </si>
  <si>
    <t>MAJESAUT</t>
  </si>
  <si>
    <t>POCL Enterprises Ltd</t>
  </si>
  <si>
    <t>POEL</t>
  </si>
  <si>
    <t>DRC Systems India Ltd</t>
  </si>
  <si>
    <t>DRCSYSTEMS</t>
  </si>
  <si>
    <t>Virinchi Ltd</t>
  </si>
  <si>
    <t>VIRINCHI</t>
  </si>
  <si>
    <t>Ceenik Exports (India) Ltd</t>
  </si>
  <si>
    <t>CEENIK</t>
  </si>
  <si>
    <t>SKP Bearing Industries Ltd</t>
  </si>
  <si>
    <t>SKP</t>
  </si>
  <si>
    <t>Madhuveer Com 18 Network Ltd</t>
  </si>
  <si>
    <t>MADHUVEER</t>
  </si>
  <si>
    <t>Airan Ltd</t>
  </si>
  <si>
    <t>AIRAN</t>
  </si>
  <si>
    <t>Vijay Solvex Ltd</t>
  </si>
  <si>
    <t>VIJSOLX</t>
  </si>
  <si>
    <t>Aelea Commodities Ltd</t>
  </si>
  <si>
    <t>ACLD</t>
  </si>
  <si>
    <t>Vadilal Enterprises Ltd</t>
  </si>
  <si>
    <t>VADILENT</t>
  </si>
  <si>
    <t>Bemco Hydraulics Ltd</t>
  </si>
  <si>
    <t>BEMHY</t>
  </si>
  <si>
    <t>A2z Infra Engineering Ltd</t>
  </si>
  <si>
    <t>A2ZINFRA</t>
  </si>
  <si>
    <t>Intense Technologies Ltd</t>
  </si>
  <si>
    <t>INTENTECH</t>
  </si>
  <si>
    <t>Mangalam Worldwide Ltd</t>
  </si>
  <si>
    <t>MWL</t>
  </si>
  <si>
    <t>DJ Mediaprint &amp; Logistics Ltd</t>
  </si>
  <si>
    <t>DJML</t>
  </si>
  <si>
    <t>Sejal Glass Ltd</t>
  </si>
  <si>
    <t>SEJALLTD</t>
  </si>
  <si>
    <t>Vaarad Ventures Ltd</t>
  </si>
  <si>
    <t>VAARAD</t>
  </si>
  <si>
    <t>North Eastern Carrying Corporation Ltd</t>
  </si>
  <si>
    <t>NECCLTD</t>
  </si>
  <si>
    <t>Pasupati Acrylon Ltd</t>
  </si>
  <si>
    <t>PASUPTAC</t>
  </si>
  <si>
    <t>Emami Realty Ltd</t>
  </si>
  <si>
    <t>EMAMIREAL</t>
  </si>
  <si>
    <t>Rajasthan Gases Ltd</t>
  </si>
  <si>
    <t>RAJGASES</t>
  </si>
  <si>
    <t>Oil &amp; Gas Storage &amp; Transportation</t>
  </si>
  <si>
    <t>Jay Shree Tea and Industries Ltd</t>
  </si>
  <si>
    <t>JAYSREETEA</t>
  </si>
  <si>
    <t>Magnum Ventures Ltd</t>
  </si>
  <si>
    <t>MAGNUM</t>
  </si>
  <si>
    <t>Osia Hyper Retail Ltd</t>
  </si>
  <si>
    <t>OSIAHYPER</t>
  </si>
  <si>
    <t>Ruchi Infrastructure Ltd</t>
  </si>
  <si>
    <t>RUCHINFRA</t>
  </si>
  <si>
    <t>Sayaji Hotels (Indore) Ltd</t>
  </si>
  <si>
    <t>SHILINDORE</t>
  </si>
  <si>
    <t>Talbros Engineering Ltd</t>
  </si>
  <si>
    <t>TALBROSENG</t>
  </si>
  <si>
    <t>Suyog Gurbaxani Funicular Ropeways Ltd</t>
  </si>
  <si>
    <t>SGFRL</t>
  </si>
  <si>
    <t>Apollo Finvest (India) Ltd</t>
  </si>
  <si>
    <t>APOLLOFI</t>
  </si>
  <si>
    <t>Seacoast Shipping Services Ltd</t>
  </si>
  <si>
    <t>SEACOAST</t>
  </si>
  <si>
    <t>Nila Spaces Ltd</t>
  </si>
  <si>
    <t>NILASPACES</t>
  </si>
  <si>
    <t>Parin Furniture Ltd</t>
  </si>
  <si>
    <t>PARIN</t>
  </si>
  <si>
    <t>Competent Automobiles Company Ltd</t>
  </si>
  <si>
    <t>COMPEAU</t>
  </si>
  <si>
    <t>Rama Phosphates Ltd</t>
  </si>
  <si>
    <t>RAMAPHO</t>
  </si>
  <si>
    <t>Shukra Pharmaceuticals Ltd</t>
  </si>
  <si>
    <t>SHUKRAPHAR</t>
  </si>
  <si>
    <t>Bhagyanagar India Ltd</t>
  </si>
  <si>
    <t>BHAGYANGR</t>
  </si>
  <si>
    <t>Purv Flexipack Ltd</t>
  </si>
  <si>
    <t>PURVFLEXI</t>
  </si>
  <si>
    <t>Exhicon Events Media Solutions Ltd</t>
  </si>
  <si>
    <t>EXHICON</t>
  </si>
  <si>
    <t>Zodiac Clothing Company Ltd</t>
  </si>
  <si>
    <t>ZODIACLOTH</t>
  </si>
  <si>
    <t>Captain Polyplast Ltd</t>
  </si>
  <si>
    <t>CPL</t>
  </si>
  <si>
    <t>India Finsec Ltd</t>
  </si>
  <si>
    <t>IFINSEC</t>
  </si>
  <si>
    <t>Evexia Lifecare Ltd</t>
  </si>
  <si>
    <t>EVEXIA</t>
  </si>
  <si>
    <t>Murudeshwar Ceramics Ltd</t>
  </si>
  <si>
    <t>MURUDCERA</t>
  </si>
  <si>
    <t>Panchsheel Organics Ltd</t>
  </si>
  <si>
    <t>PANCHSHEEL</t>
  </si>
  <si>
    <t>Surana Telecom and Power Ltd</t>
  </si>
  <si>
    <t>SURANAT&amp;P</t>
  </si>
  <si>
    <t>Trident Lifeline Ltd</t>
  </si>
  <si>
    <t>TLL</t>
  </si>
  <si>
    <t>Essen Speciality Films Ltd</t>
  </si>
  <si>
    <t>ESFL</t>
  </si>
  <si>
    <t>Axis Gold ETF</t>
  </si>
  <si>
    <t>AXISGOLD</t>
  </si>
  <si>
    <t>Lancor Holdings Ltd</t>
  </si>
  <si>
    <t>LANCORHOL</t>
  </si>
  <si>
    <t>Indian Toners &amp; Developers Ltd</t>
  </si>
  <si>
    <t>INDTONER</t>
  </si>
  <si>
    <t>Droneacharya Aerial Innovations Ltd</t>
  </si>
  <si>
    <t>DRONACHRYA</t>
  </si>
  <si>
    <t>Research &amp; Consulting Services</t>
  </si>
  <si>
    <t>Raj Television Network Ltd</t>
  </si>
  <si>
    <t>RAJTV</t>
  </si>
  <si>
    <t>Megastar Foods Ltd</t>
  </si>
  <si>
    <t>MEGASTAR</t>
  </si>
  <si>
    <t>Multibase India Ltd</t>
  </si>
  <si>
    <t>MULTIBASE</t>
  </si>
  <si>
    <t>BGR Energy Systems Ltd</t>
  </si>
  <si>
    <t>BGRENERGY</t>
  </si>
  <si>
    <t>Baheti Recycling Industries Ltd</t>
  </si>
  <si>
    <t>BAHETI</t>
  </si>
  <si>
    <t>Goyal Salt Ltd</t>
  </si>
  <si>
    <t>GOYALSALT</t>
  </si>
  <si>
    <t>VETO Switch Gears And Cables Ltd</t>
  </si>
  <si>
    <t>VETO</t>
  </si>
  <si>
    <t>Rajnish Wellness Ltd</t>
  </si>
  <si>
    <t>RAJNISH</t>
  </si>
  <si>
    <t>Gennex Laboratories Ltd</t>
  </si>
  <si>
    <t>GENNEX</t>
  </si>
  <si>
    <t>Crown Lifters Ltd</t>
  </si>
  <si>
    <t>CROWN</t>
  </si>
  <si>
    <t>Welspun Investments and Commercials Ltd</t>
  </si>
  <si>
    <t>WELINV</t>
  </si>
  <si>
    <t>Capital Trade Links Ltd</t>
  </si>
  <si>
    <t>CTL</t>
  </si>
  <si>
    <t>Rockingdeals Circular Economy Ltd</t>
  </si>
  <si>
    <t>ROCKINGDCE</t>
  </si>
  <si>
    <t>GEE Ltd</t>
  </si>
  <si>
    <t>GEE</t>
  </si>
  <si>
    <t>Fluidomat Ltd</t>
  </si>
  <si>
    <t>FLUIDOM</t>
  </si>
  <si>
    <t>Gujarat Apollo Industries Ltd</t>
  </si>
  <si>
    <t>GUJAPOLLO</t>
  </si>
  <si>
    <t>Medico Remedies Ltd</t>
  </si>
  <si>
    <t>MEDICO</t>
  </si>
  <si>
    <t>Chemcrux Enterprises Ltd</t>
  </si>
  <si>
    <t>CHEMCRUX</t>
  </si>
  <si>
    <t>Jhaveri Credits and Capital Ltd</t>
  </si>
  <si>
    <t>JHACC</t>
  </si>
  <si>
    <t>Maral Overseas Ltd</t>
  </si>
  <si>
    <t>MARALOVER</t>
  </si>
  <si>
    <t>Sharda Ispat Ltd</t>
  </si>
  <si>
    <t>SHRDAIS</t>
  </si>
  <si>
    <t>SBEC Sugar Ltd</t>
  </si>
  <si>
    <t>SBECSUG</t>
  </si>
  <si>
    <t>Vishwaraj Sugar Industries Ltd</t>
  </si>
  <si>
    <t>VISHWARAJ</t>
  </si>
  <si>
    <t>K2 Infragen Ltd</t>
  </si>
  <si>
    <t>K2INFRA</t>
  </si>
  <si>
    <t>Kalyani Cast-Tech Ltd</t>
  </si>
  <si>
    <t>KALYANI</t>
  </si>
  <si>
    <t>ABM Knowledgeware Ltd</t>
  </si>
  <si>
    <t>ABMKNO</t>
  </si>
  <si>
    <t>Naga Dhunseri Group Ltd</t>
  </si>
  <si>
    <t>NDGL</t>
  </si>
  <si>
    <t>Emmforce Autotech Ltd</t>
  </si>
  <si>
    <t>EMMFORCE</t>
  </si>
  <si>
    <t>Automotive Parts &amp; Equipment</t>
  </si>
  <si>
    <t>Sundaram Brake Linings Ltd</t>
  </si>
  <si>
    <t>SUNDRMBRAK</t>
  </si>
  <si>
    <t>Pil Italica Lifestyle Ltd</t>
  </si>
  <si>
    <t>PILITA</t>
  </si>
  <si>
    <t>A B Infrabuild Ltd</t>
  </si>
  <si>
    <t>ABINFRA</t>
  </si>
  <si>
    <t>Axis Nifty AAA Bond Plus SDL Apr 2026 50:50 ETF</t>
  </si>
  <si>
    <t>AXISBPSETF</t>
  </si>
  <si>
    <t>Prime Industries Ltd</t>
  </si>
  <si>
    <t>PRIMIND</t>
  </si>
  <si>
    <t>Lords Chloro Alkali Ltd</t>
  </si>
  <si>
    <t>LORDSCHLO</t>
  </si>
  <si>
    <t>South West Pinnacle Exploration Ltd</t>
  </si>
  <si>
    <t>SOUTHWEST</t>
  </si>
  <si>
    <t>Inflame Appliances Ltd</t>
  </si>
  <si>
    <t>INFLAME</t>
  </si>
  <si>
    <t>Rudrabhishek Enterprises Ltd</t>
  </si>
  <si>
    <t>REPL</t>
  </si>
  <si>
    <t>Jasch Gauging Technologies Ltd</t>
  </si>
  <si>
    <t>JGTL</t>
  </si>
  <si>
    <t>Crayons Advertising Ltd</t>
  </si>
  <si>
    <t>CRAYONS</t>
  </si>
  <si>
    <t>Chemtech Industrial Valves Ltd</t>
  </si>
  <si>
    <t>CHEMTECH</t>
  </si>
  <si>
    <t>Sadhav Shipping Ltd</t>
  </si>
  <si>
    <t>SADHAV</t>
  </si>
  <si>
    <t>Maruti Infrastructure Ltd</t>
  </si>
  <si>
    <t>MAINFRA</t>
  </si>
  <si>
    <t>Digikore Studios Ltd</t>
  </si>
  <si>
    <t>DIGIKORE</t>
  </si>
  <si>
    <t>Alphageo (India) Ltd</t>
  </si>
  <si>
    <t>ALPHAGEO</t>
  </si>
  <si>
    <t>Smartlink Holdings Ltd</t>
  </si>
  <si>
    <t>SMARTLINK</t>
  </si>
  <si>
    <t>Shree Rama Newsprint Ltd</t>
  </si>
  <si>
    <t>RAMANEWS</t>
  </si>
  <si>
    <t>Natural Capsules Ltd</t>
  </si>
  <si>
    <t>NATCAPSUQ</t>
  </si>
  <si>
    <t>Cords Cable Industries Ltd</t>
  </si>
  <si>
    <t>CORDSCABLE</t>
  </si>
  <si>
    <t>Maagh Advertising and Marketing Services Ltd</t>
  </si>
  <si>
    <t>MAAGHADV</t>
  </si>
  <si>
    <t>Shradha Infraprojects Ltd</t>
  </si>
  <si>
    <t>SHRADHA</t>
  </si>
  <si>
    <t>UMA Exports Ltd</t>
  </si>
  <si>
    <t>UMAEXPORTS</t>
  </si>
  <si>
    <t>Indian Terrain Fashions Ltd</t>
  </si>
  <si>
    <t>INDTERRAIN</t>
  </si>
  <si>
    <t>Oriental Carbon &amp; Chemicals Ltd</t>
  </si>
  <si>
    <t>OCCL</t>
  </si>
  <si>
    <t>Pune E - Stock Broking Ltd</t>
  </si>
  <si>
    <t>PESB</t>
  </si>
  <si>
    <t>Nitiraj Engineers Ltd</t>
  </si>
  <si>
    <t>NITIRAJ</t>
  </si>
  <si>
    <t>P.E. Analytics Ltd</t>
  </si>
  <si>
    <t>PROPEQUITY</t>
  </si>
  <si>
    <t>Shri Dinesh Mills Ltd</t>
  </si>
  <si>
    <t>SHRIDINE</t>
  </si>
  <si>
    <t>Mirae Asset Nifty 50 ETF</t>
  </si>
  <si>
    <t>NIFTYETF</t>
  </si>
  <si>
    <t>Bambino Agro Industries Ltd</t>
  </si>
  <si>
    <t>BAMBINO</t>
  </si>
  <si>
    <t>Caspian Corporate Services Ltd</t>
  </si>
  <si>
    <t>CASPIAN</t>
  </si>
  <si>
    <t>Indo Thai Securities Ltd</t>
  </si>
  <si>
    <t>INDOTHAI</t>
  </si>
  <si>
    <t>International Combustion (India) Ltd</t>
  </si>
  <si>
    <t>INTLCOMBQ</t>
  </si>
  <si>
    <t>Aaron Industries Ltd</t>
  </si>
  <si>
    <t>AARON</t>
  </si>
  <si>
    <t>Sanjivani Paranteral Ltd</t>
  </si>
  <si>
    <t>SANJIVIN</t>
  </si>
  <si>
    <t>Loyal Textile Mills Ltd</t>
  </si>
  <si>
    <t>LOYALTEX</t>
  </si>
  <si>
    <t>Bhatia Communications &amp; Retail (India) Ltd</t>
  </si>
  <si>
    <t>BHATIA</t>
  </si>
  <si>
    <t>Jay Ushin Ltd</t>
  </si>
  <si>
    <t>JAYUSH</t>
  </si>
  <si>
    <t>Premier Roadlines Ltd</t>
  </si>
  <si>
    <t>PRLIND</t>
  </si>
  <si>
    <t>LGB Forge Ltd</t>
  </si>
  <si>
    <t>LGBFORGE</t>
  </si>
  <si>
    <t>PPAP Automotive Ltd</t>
  </si>
  <si>
    <t>PPAP</t>
  </si>
  <si>
    <t>Inventure Growth &amp; Securities Ltd</t>
  </si>
  <si>
    <t>INVENTURE</t>
  </si>
  <si>
    <t>SMS Lifesciences India Ltd</t>
  </si>
  <si>
    <t>SMSLIFE</t>
  </si>
  <si>
    <t>Paragon Fine &amp; Speciality Chemical Ltd</t>
  </si>
  <si>
    <t>PARAGON</t>
  </si>
  <si>
    <t>Mangalam Seeds Ltd</t>
  </si>
  <si>
    <t>MSL</t>
  </si>
  <si>
    <t>Vipul Organics Ltd</t>
  </si>
  <si>
    <t>VIPULORG</t>
  </si>
  <si>
    <t>Par Drugs and Chemicals Ltd</t>
  </si>
  <si>
    <t>PAR</t>
  </si>
  <si>
    <t>Captain Technocast Ltd</t>
  </si>
  <si>
    <t>CTCL</t>
  </si>
  <si>
    <t>Shah Metacorp Ltd</t>
  </si>
  <si>
    <t>SHAH</t>
  </si>
  <si>
    <t>Take Solutions Ltd</t>
  </si>
  <si>
    <t>TAKE</t>
  </si>
  <si>
    <t>Shraddha Prime Projects Ltd</t>
  </si>
  <si>
    <t>SHRADDHA</t>
  </si>
  <si>
    <t>Mercantile Ventures Ltd</t>
  </si>
  <si>
    <t>MERCANTILE</t>
  </si>
  <si>
    <t>Chatha Foods Ltd</t>
  </si>
  <si>
    <t>CHATHA</t>
  </si>
  <si>
    <t>Duroply Industries Ltd</t>
  </si>
  <si>
    <t>DUROPLY</t>
  </si>
  <si>
    <t>Kanoria Energy &amp; Infrastructure Limited</t>
  </si>
  <si>
    <t>KEIL</t>
  </si>
  <si>
    <t>RDB Rasayans Ltd</t>
  </si>
  <si>
    <t>RDBRL</t>
  </si>
  <si>
    <t>VTM Ltd</t>
  </si>
  <si>
    <t>VTMLTD</t>
  </si>
  <si>
    <t>Channel Nine Entertainment Ltd</t>
  </si>
  <si>
    <t>CNEL</t>
  </si>
  <si>
    <t>Purple Finance Ltd</t>
  </si>
  <si>
    <t>PURPLEFIN</t>
  </si>
  <si>
    <t>DEV Information Technology Ltd</t>
  </si>
  <si>
    <t>DEVIT</t>
  </si>
  <si>
    <t>CWD Limited</t>
  </si>
  <si>
    <t>CWD</t>
  </si>
  <si>
    <t>Consumer Electronics</t>
  </si>
  <si>
    <t>Amba Enterprises Ltd</t>
  </si>
  <si>
    <t>AEL</t>
  </si>
  <si>
    <t>KPT Industries Ltd</t>
  </si>
  <si>
    <t>KPT</t>
  </si>
  <si>
    <t>Uday Jewellery Industries Ltd</t>
  </si>
  <si>
    <t>UDAYJEW</t>
  </si>
  <si>
    <t>Rane Engine Valve Ltd</t>
  </si>
  <si>
    <t>RANEENGINE</t>
  </si>
  <si>
    <t>McLeod Russel India Ltd</t>
  </si>
  <si>
    <t>MCLEODRUSS</t>
  </si>
  <si>
    <t>Neelamalai Agro Industries Ltd</t>
  </si>
  <si>
    <t>NEAGI</t>
  </si>
  <si>
    <t>Infinium Pharmachem Ltd</t>
  </si>
  <si>
    <t>INFINIUM</t>
  </si>
  <si>
    <t>SAB Industries Ltd</t>
  </si>
  <si>
    <t>SAB</t>
  </si>
  <si>
    <t>Anlon Technology Solutions Ltd</t>
  </si>
  <si>
    <t>ANLON</t>
  </si>
  <si>
    <t>Alphalogic Industries Ltd</t>
  </si>
  <si>
    <t>ALPHAIND</t>
  </si>
  <si>
    <t>Office Services &amp; Supplies</t>
  </si>
  <si>
    <t>Ravinder Heights Ltd</t>
  </si>
  <si>
    <t>RVHL</t>
  </si>
  <si>
    <t>RKEC Projects Ltd</t>
  </si>
  <si>
    <t>RKEC</t>
  </si>
  <si>
    <t>Sayaji Hotels (Pune) Ltd</t>
  </si>
  <si>
    <t>SHPLPUNE</t>
  </si>
  <si>
    <t>Shri Venkatesh Refineries Ltd</t>
  </si>
  <si>
    <t>SVRL</t>
  </si>
  <si>
    <t>On Door Concepts Ltd</t>
  </si>
  <si>
    <t>ONDOOR</t>
  </si>
  <si>
    <t>Retail - Online</t>
  </si>
  <si>
    <t>Canarys Automations Ltd</t>
  </si>
  <si>
    <t>CANARYS</t>
  </si>
  <si>
    <t>Infollion Research Services Ltd</t>
  </si>
  <si>
    <t>INFOLLION</t>
  </si>
  <si>
    <t>Omax Autos Ltd</t>
  </si>
  <si>
    <t>OMAXAUTO</t>
  </si>
  <si>
    <t>Rox Hi-Tech Ltd</t>
  </si>
  <si>
    <t>ROXHITECH</t>
  </si>
  <si>
    <t>E Factor Experiences Ltd</t>
  </si>
  <si>
    <t>EFACTOR</t>
  </si>
  <si>
    <t>Inertia Steel Ltd</t>
  </si>
  <si>
    <t>INERTIAST</t>
  </si>
  <si>
    <t>Goldkart Jewels Ltd</t>
  </si>
  <si>
    <t>GOLDKART</t>
  </si>
  <si>
    <t>Konstelec Engineers Ltd</t>
  </si>
  <si>
    <t>KONSTELEC</t>
  </si>
  <si>
    <t>Umang Dairies Ltd</t>
  </si>
  <si>
    <t>UMANGDAIRY</t>
  </si>
  <si>
    <t>LKP Finance Ltd</t>
  </si>
  <si>
    <t>LKPFIN</t>
  </si>
  <si>
    <t>Generic Engineering Construction and Projects Ltd</t>
  </si>
  <si>
    <t>GENCON</t>
  </si>
  <si>
    <t>Hindcon Chemicals Ltd</t>
  </si>
  <si>
    <t>HINDCON</t>
  </si>
  <si>
    <t>India Gelatine &amp; Chemicals Ltd</t>
  </si>
  <si>
    <t>INDGELA</t>
  </si>
  <si>
    <t>Empower India Ltd</t>
  </si>
  <si>
    <t>EMPOWER</t>
  </si>
  <si>
    <t>KBC Global Ltd</t>
  </si>
  <si>
    <t>KBCGLOBAL</t>
  </si>
  <si>
    <t>Thomas Scott (India) Ltd</t>
  </si>
  <si>
    <t>THOMASCOTT</t>
  </si>
  <si>
    <t>Aksharchem (India) Ltd</t>
  </si>
  <si>
    <t>AKSHARCHEM</t>
  </si>
  <si>
    <t>Prajay Engineers Syndicate Ltd</t>
  </si>
  <si>
    <t>PRAENG</t>
  </si>
  <si>
    <t>Prime Fresh Ltd</t>
  </si>
  <si>
    <t>PRIMEFRESH</t>
  </si>
  <si>
    <t>Standard Capital Markets Ltd</t>
  </si>
  <si>
    <t>STANCAP</t>
  </si>
  <si>
    <t>NTC Industries Ltd</t>
  </si>
  <si>
    <t>NTCIND</t>
  </si>
  <si>
    <t>Vardhman Polytex Ltd</t>
  </si>
  <si>
    <t>VARDMNPOLY</t>
  </si>
  <si>
    <t>Brooks Laboratories Ltd</t>
  </si>
  <si>
    <t>BROOKS</t>
  </si>
  <si>
    <t>Arihant Foundations &amp; Housing Ltd</t>
  </si>
  <si>
    <t>ARIHANT</t>
  </si>
  <si>
    <t>CAPTAIN PIPES Ltd</t>
  </si>
  <si>
    <t>CAPPIPES</t>
  </si>
  <si>
    <t>Nureca Ltd</t>
  </si>
  <si>
    <t>NURECA</t>
  </si>
  <si>
    <t>Tunwal E-Motors Ltd</t>
  </si>
  <si>
    <t>TUNWAL</t>
  </si>
  <si>
    <t>Aashka Hospitals Ltd</t>
  </si>
  <si>
    <t>AASHKA</t>
  </si>
  <si>
    <t>Health Care Facilities</t>
  </si>
  <si>
    <t>Commercial Syn Bags Ltd</t>
  </si>
  <si>
    <t>COMSYN</t>
  </si>
  <si>
    <t>T T Ltd</t>
  </si>
  <si>
    <t>TTL</t>
  </si>
  <si>
    <t>Star Delta Transformers Ltd</t>
  </si>
  <si>
    <t>STARDELTA</t>
  </si>
  <si>
    <t>KCK Industries Ltd</t>
  </si>
  <si>
    <t>KCK</t>
  </si>
  <si>
    <t>Shree Ajit Pulp and Paper Ltd</t>
  </si>
  <si>
    <t>SAPPL</t>
  </si>
  <si>
    <t>Brady And Morris Engineering Co Ltd</t>
  </si>
  <si>
    <t>BRADYM</t>
  </si>
  <si>
    <t>MK Exim (India) Ltd</t>
  </si>
  <si>
    <t>MKEXIM</t>
  </si>
  <si>
    <t>Navkar Urbanstructure Ltd</t>
  </si>
  <si>
    <t>NAVKAR</t>
  </si>
  <si>
    <t>Brahmaputra Infrastructure Ltd</t>
  </si>
  <si>
    <t>BRAHMINFRA</t>
  </si>
  <si>
    <t>Kanpur Plastipack Ltd</t>
  </si>
  <si>
    <t>KANPRPLA</t>
  </si>
  <si>
    <t>ASI Industries Ltd</t>
  </si>
  <si>
    <t>ASIIL</t>
  </si>
  <si>
    <t>Indrayani Biotech Ltd</t>
  </si>
  <si>
    <t>INDRANIB</t>
  </si>
  <si>
    <t>RRIL Ltd</t>
  </si>
  <si>
    <t>RRIL</t>
  </si>
  <si>
    <t>Halder Venture Ltd</t>
  </si>
  <si>
    <t>HALDER</t>
  </si>
  <si>
    <t>Bhilwara Technical Textiles Ltd</t>
  </si>
  <si>
    <t>BTTL</t>
  </si>
  <si>
    <t>Regis Industries Ltd</t>
  </si>
  <si>
    <t>REGIS</t>
  </si>
  <si>
    <t>Zeal Global Services Ltd</t>
  </si>
  <si>
    <t>ZEAL</t>
  </si>
  <si>
    <t>Rajshree Polypack Ltd</t>
  </si>
  <si>
    <t>RPPL</t>
  </si>
  <si>
    <t>Ginni Filaments Ltd</t>
  </si>
  <si>
    <t>GINNIFILA</t>
  </si>
  <si>
    <t>Coral Laboratories Ltd</t>
  </si>
  <si>
    <t>CORALAB</t>
  </si>
  <si>
    <t>Visa Steel Ltd</t>
  </si>
  <si>
    <t>VISASTEEL</t>
  </si>
  <si>
    <t>Sarthak Metals Ltd</t>
  </si>
  <si>
    <t>SMLT</t>
  </si>
  <si>
    <t>Globus Power Generation Ltd</t>
  </si>
  <si>
    <t>GLOBUSCON</t>
  </si>
  <si>
    <t>Lagnam Spintex Ltd</t>
  </si>
  <si>
    <t>LAGNAM</t>
  </si>
  <si>
    <t>Sicagen India Ltd</t>
  </si>
  <si>
    <t>SICAGEN</t>
  </si>
  <si>
    <t>G M Polyplast Ltd</t>
  </si>
  <si>
    <t>GMPL</t>
  </si>
  <si>
    <t>Global Offshore Services Ltd</t>
  </si>
  <si>
    <t>GLOBOFFS</t>
  </si>
  <si>
    <t>Diksat Transworld Ltd</t>
  </si>
  <si>
    <t>DIKSAT</t>
  </si>
  <si>
    <t>Trejhara Solutions Ltd</t>
  </si>
  <si>
    <t>TREJHARA</t>
  </si>
  <si>
    <t>Maximus International Ltd</t>
  </si>
  <si>
    <t>MAXIMUS</t>
  </si>
  <si>
    <t>Starteck Finance Ltd</t>
  </si>
  <si>
    <t>STARTECK</t>
  </si>
  <si>
    <t>Shree Vasu Logistics Ltd</t>
  </si>
  <si>
    <t>SVLL</t>
  </si>
  <si>
    <t>Cochin Minerals and Rutile Ltd</t>
  </si>
  <si>
    <t>COCHINM</t>
  </si>
  <si>
    <t>Delphi World Money Ltd</t>
  </si>
  <si>
    <t>DELPHIFX</t>
  </si>
  <si>
    <t>Mangal Credit and Fincorp Ltd</t>
  </si>
  <si>
    <t>MANCREDIT</t>
  </si>
  <si>
    <t>Goldstar Power Ltd</t>
  </si>
  <si>
    <t>GOLDSTAR</t>
  </si>
  <si>
    <t>Dindigul Farm Product Ltd</t>
  </si>
  <si>
    <t>DFPL</t>
  </si>
  <si>
    <t>Paul Merchants Ltd</t>
  </si>
  <si>
    <t>PML</t>
  </si>
  <si>
    <t>Radix Industries (India) Ltd</t>
  </si>
  <si>
    <t>RADIXIND</t>
  </si>
  <si>
    <t>Bimetal Bearings Ltd</t>
  </si>
  <si>
    <t>BIMETAL</t>
  </si>
  <si>
    <t>Rajshree Sugars &amp; Chemicals Ltd</t>
  </si>
  <si>
    <t>RAJSREESUG</t>
  </si>
  <si>
    <t>Indian Wood Products Co Ltd</t>
  </si>
  <si>
    <t>IWP</t>
  </si>
  <si>
    <t>SBI Nifty Bank ETF</t>
  </si>
  <si>
    <t>SETFNIFBK</t>
  </si>
  <si>
    <t>Equippp Social Impact Technologies Ltd</t>
  </si>
  <si>
    <t>EQUIPPP</t>
  </si>
  <si>
    <t xml:space="preserve"> IT Services &amp; Consulting</t>
  </si>
  <si>
    <t>Ashapuri Gold Ornament Ltd</t>
  </si>
  <si>
    <t>AGOL</t>
  </si>
  <si>
    <t>Tirupati Forge Ltd</t>
  </si>
  <si>
    <t>TIRUPATIFL</t>
  </si>
  <si>
    <t>Archidply Industries Ltd</t>
  </si>
  <si>
    <t>ARCHIDPLY</t>
  </si>
  <si>
    <t>Super House Ltd</t>
  </si>
  <si>
    <t>SUPERHOUSE</t>
  </si>
  <si>
    <t>Lloyds Luxuries Ltd</t>
  </si>
  <si>
    <t>LLOYDS</t>
  </si>
  <si>
    <t>ResGen Ltd</t>
  </si>
  <si>
    <t>RESGEN</t>
  </si>
  <si>
    <t>Coal &amp; Consumable Fuels</t>
  </si>
  <si>
    <t>Denis Chem Lab Ltd</t>
  </si>
  <si>
    <t>DENISCHEM</t>
  </si>
  <si>
    <t>Indiabulls Enterprises Ltd</t>
  </si>
  <si>
    <t>IEL</t>
  </si>
  <si>
    <t>JK Agri Genetics Ltd</t>
  </si>
  <si>
    <t>JK AGRI</t>
  </si>
  <si>
    <t>Shri Bajrang Alliance Ltd</t>
  </si>
  <si>
    <t>SHBAJRG</t>
  </si>
  <si>
    <t>Ajanta Soya Ltd</t>
  </si>
  <si>
    <t>AJANTSOY</t>
  </si>
  <si>
    <t>Refex Renewables &amp; Infrastructure Ltd</t>
  </si>
  <si>
    <t>REFEXRENEW</t>
  </si>
  <si>
    <t>Narmada Gelatines Ltd</t>
  </si>
  <si>
    <t>SHAWGELTIN</t>
  </si>
  <si>
    <t>Sanmit Infra Ltd</t>
  </si>
  <si>
    <t>SANINFRA</t>
  </si>
  <si>
    <t>Shekhawati Industries Ltd</t>
  </si>
  <si>
    <t>SPYL</t>
  </si>
  <si>
    <t>Tembo Global Industries Ltd</t>
  </si>
  <si>
    <t>TEMBO</t>
  </si>
  <si>
    <t>National Plastic Technologies Ltd</t>
  </si>
  <si>
    <t>NATPLASTI</t>
  </si>
  <si>
    <t>Precision Electronics Ltd</t>
  </si>
  <si>
    <t>PRECISIO</t>
  </si>
  <si>
    <t>JSL Industries Ltd</t>
  </si>
  <si>
    <t>JSLINDL</t>
  </si>
  <si>
    <t>Jullundur Motor Agency (Delhi) Ltd</t>
  </si>
  <si>
    <t>JMA</t>
  </si>
  <si>
    <t>ShreeOswal Seeds and Chemicals Ltd</t>
  </si>
  <si>
    <t>OSWALSEEDS</t>
  </si>
  <si>
    <t>Prithvi Exchange (India) Ltd</t>
  </si>
  <si>
    <t>PRITHVIEXCH</t>
  </si>
  <si>
    <t>Modi Rubber Ltd</t>
  </si>
  <si>
    <t>MODIRUBBER</t>
  </si>
  <si>
    <t>Salasar Exteriors and Contour Ltd</t>
  </si>
  <si>
    <t>SECL</t>
  </si>
  <si>
    <t>Panasonic Carbon India Co Ltd</t>
  </si>
  <si>
    <t>PANCARBON</t>
  </si>
  <si>
    <t>ICICI Prudential Nifty 100 Low Vol 30 ETF</t>
  </si>
  <si>
    <t>LOWVOLIETF</t>
  </si>
  <si>
    <t>G G Engineering Ltd</t>
  </si>
  <si>
    <t>GGENG</t>
  </si>
  <si>
    <t>Mason Infratech Ltd</t>
  </si>
  <si>
    <t>MASON</t>
  </si>
  <si>
    <t>Samkrg Pistons and Rings Ltd</t>
  </si>
  <si>
    <t>SAMKRG</t>
  </si>
  <si>
    <t>Aurangabad Distillery Ltd</t>
  </si>
  <si>
    <t>AURDIS</t>
  </si>
  <si>
    <t>Yash Optics &amp; Lens Ltd</t>
  </si>
  <si>
    <t>YASHOPTICS</t>
  </si>
  <si>
    <t>Nettlinx Ltd</t>
  </si>
  <si>
    <t>NETTLINX</t>
  </si>
  <si>
    <t>Swastika Investmart Ltd</t>
  </si>
  <si>
    <t>SWASTIKA</t>
  </si>
  <si>
    <t>Shiva Texyarn Ltd</t>
  </si>
  <si>
    <t>SHIVATEX</t>
  </si>
  <si>
    <t>Trom Industries Ltd</t>
  </si>
  <si>
    <t>TROM</t>
  </si>
  <si>
    <t>DCG Cables &amp; Wires Ltd</t>
  </si>
  <si>
    <t>DCG</t>
  </si>
  <si>
    <t>Aartech Solonics Ltd</t>
  </si>
  <si>
    <t>AARTECH</t>
  </si>
  <si>
    <t>Pmc Fincorp Ltd</t>
  </si>
  <si>
    <t>PMCFIN</t>
  </si>
  <si>
    <t>Madhusudan Masala Ltd</t>
  </si>
  <si>
    <t>MADHUSUDAN</t>
  </si>
  <si>
    <t>PG Foils Ltd</t>
  </si>
  <si>
    <t>PGFOILQ</t>
  </si>
  <si>
    <t>Tahmar Enterprises Ltd</t>
  </si>
  <si>
    <t>TAHMARENT</t>
  </si>
  <si>
    <t>Kimia Biosciences Ltd</t>
  </si>
  <si>
    <t>KIMIABL</t>
  </si>
  <si>
    <t>Available Finance Ltd</t>
  </si>
  <si>
    <t>AVAILFC</t>
  </si>
  <si>
    <t>GSS Infotech Ltd</t>
  </si>
  <si>
    <t>GSS</t>
  </si>
  <si>
    <t>Sona Machinery Ltd</t>
  </si>
  <si>
    <t>SONAMAC</t>
  </si>
  <si>
    <t>Compucom Software Ltd</t>
  </si>
  <si>
    <t>COMPUSOFT</t>
  </si>
  <si>
    <t>Flexituff Ventures International Ltd</t>
  </si>
  <si>
    <t>FLEXITUFF</t>
  </si>
  <si>
    <t>Alpine Housing Development Corporation Limited</t>
  </si>
  <si>
    <t>ALPINEHOU</t>
  </si>
  <si>
    <t>Signet Industries Ltd</t>
  </si>
  <si>
    <t>SIGIND</t>
  </si>
  <si>
    <t>Tarmat Ltd</t>
  </si>
  <si>
    <t>TARMAT</t>
  </si>
  <si>
    <t>Dhunseri Tea &amp; Industries Ltd</t>
  </si>
  <si>
    <t>DTIL</t>
  </si>
  <si>
    <t>Asian Hotels (East) Ltd</t>
  </si>
  <si>
    <t>AHLEAST</t>
  </si>
  <si>
    <t>Esprit Stones Ltd</t>
  </si>
  <si>
    <t>ESPRIT</t>
  </si>
  <si>
    <t>Eco Friendly Food Processing Park Ltd</t>
  </si>
  <si>
    <t>EFPL</t>
  </si>
  <si>
    <t>Duncan Engineering Ltd</t>
  </si>
  <si>
    <t>DUNCANENG</t>
  </si>
  <si>
    <t>MITCON Consultancy &amp; Engineering Services Ltd</t>
  </si>
  <si>
    <t>MITCON</t>
  </si>
  <si>
    <t>IP Rings Ltd</t>
  </si>
  <si>
    <t>IPRINGLTD</t>
  </si>
  <si>
    <t>Arham Technologies Ltd</t>
  </si>
  <si>
    <t>ARHAM</t>
  </si>
  <si>
    <t>Maheshwari Logistics Ltd</t>
  </si>
  <si>
    <t>MAHESHWARI</t>
  </si>
  <si>
    <t>Spectrum Talent Management Ltd</t>
  </si>
  <si>
    <t>SPECTSTM</t>
  </si>
  <si>
    <t>Sizemasters Technology Ltd</t>
  </si>
  <si>
    <t>SIZEMASTER</t>
  </si>
  <si>
    <t>Aryaman Capital Markets Ltd</t>
  </si>
  <si>
    <t>ARYACAPM</t>
  </si>
  <si>
    <t>BSL Ltd</t>
  </si>
  <si>
    <t>BSL</t>
  </si>
  <si>
    <t>Cosmo Ferrites Ltd</t>
  </si>
  <si>
    <t>COSMOFE</t>
  </si>
  <si>
    <t>Coromandel Engineering Company Ltd</t>
  </si>
  <si>
    <t>COROENGG</t>
  </si>
  <si>
    <t>S &amp; S Power Switchgear Ltd</t>
  </si>
  <si>
    <t>S&amp;SPOWER</t>
  </si>
  <si>
    <t>AMJ Land Holdings Ltd</t>
  </si>
  <si>
    <t>AMJLAND</t>
  </si>
  <si>
    <t>Priti International Ltd</t>
  </si>
  <si>
    <t>PRITI</t>
  </si>
  <si>
    <t>AKI India Ltd</t>
  </si>
  <si>
    <t>AKI</t>
  </si>
  <si>
    <t>LA Tim Metal &amp; Industries Ltd</t>
  </si>
  <si>
    <t>LATIMMETAL</t>
  </si>
  <si>
    <t>Hindustan Adhesives Ltd</t>
  </si>
  <si>
    <t>HINDADH</t>
  </si>
  <si>
    <t>Garnet International Ltd</t>
  </si>
  <si>
    <t>GARNETINT</t>
  </si>
  <si>
    <t>Organic Recycling Systems Ltd</t>
  </si>
  <si>
    <t>ORGANICREC</t>
  </si>
  <si>
    <t>Modern Threads (India) Ltd</t>
  </si>
  <si>
    <t>MODTHREAD</t>
  </si>
  <si>
    <t>Capital Trust Ltd</t>
  </si>
  <si>
    <t>CAPTRUST</t>
  </si>
  <si>
    <t>Noida Toll Bridge Company Ltd</t>
  </si>
  <si>
    <t>NOIDATOLL</t>
  </si>
  <si>
    <t>A B Cotspin India Ltd</t>
  </si>
  <si>
    <t>ABCOTS</t>
  </si>
  <si>
    <t>LOYAL EQUIPMENTS Ltd</t>
  </si>
  <si>
    <t>LOYAL</t>
  </si>
  <si>
    <t>Kovilpatti Lakshmi Roller Flour Mills Ltd</t>
  </si>
  <si>
    <t>KLRFM</t>
  </si>
  <si>
    <t>Jaysynth Orgochem Ltd</t>
  </si>
  <si>
    <t>JDORGOCHEM</t>
  </si>
  <si>
    <t>Ashika Credit Capital Ltd</t>
  </si>
  <si>
    <t>ASHIKA</t>
  </si>
  <si>
    <t>Indbank Merchant Banking Services Ltd</t>
  </si>
  <si>
    <t>INDBANK</t>
  </si>
  <si>
    <t>delaPlex Ltd</t>
  </si>
  <si>
    <t>DELAPLEX</t>
  </si>
  <si>
    <t>Sylvan Plyboard (India) Ltd</t>
  </si>
  <si>
    <t>SYLVANPLY</t>
  </si>
  <si>
    <t>Akanksha Power and Infrastructure Ltd</t>
  </si>
  <si>
    <t>AKANKSHA</t>
  </si>
  <si>
    <t>Gujarat State Financial Corp</t>
  </si>
  <si>
    <t>GUJSTATFIN</t>
  </si>
  <si>
    <t>GVP Infotech Ltd</t>
  </si>
  <si>
    <t>GVPTECH</t>
  </si>
  <si>
    <t>Shree Osfm E-Mobility Ltd</t>
  </si>
  <si>
    <t>SHREEOSFM</t>
  </si>
  <si>
    <t>Somi Conveyor Beltings Ltd</t>
  </si>
  <si>
    <t>SOMICONVEY</t>
  </si>
  <si>
    <t>Supreme Holdings &amp; Hospitality (India) Ltd</t>
  </si>
  <si>
    <t>SUPREME</t>
  </si>
  <si>
    <t>Rulka Electricals Ltd</t>
  </si>
  <si>
    <t>RULKA</t>
  </si>
  <si>
    <t>Aspinwall and Company Ltd</t>
  </si>
  <si>
    <t>ASPINWALL</t>
  </si>
  <si>
    <t>Maha Rashtra Apex Corporation Ltd</t>
  </si>
  <si>
    <t>MAHAPEXLTD</t>
  </si>
  <si>
    <t>Edvenswa Enterprises Ltd</t>
  </si>
  <si>
    <t>EDVENSWA</t>
  </si>
  <si>
    <t>Lambodhara Textiles Ltd</t>
  </si>
  <si>
    <t>LAMBODHARA</t>
  </si>
  <si>
    <t>ACE Software Exports Ltd</t>
  </si>
  <si>
    <t>ACESOFT</t>
  </si>
  <si>
    <t>Maxposure Ltd</t>
  </si>
  <si>
    <t>MAXPOSURE</t>
  </si>
  <si>
    <t>Raghuvansh Agrofarms Ltd</t>
  </si>
  <si>
    <t>RAFL</t>
  </si>
  <si>
    <t>Universal Autofoundry Ltd</t>
  </si>
  <si>
    <t>UNIAUTO</t>
  </si>
  <si>
    <t>Emerald Finance Ltd</t>
  </si>
  <si>
    <t>EMERALD</t>
  </si>
  <si>
    <t>Nirman Agri Genetics Ltd</t>
  </si>
  <si>
    <t>NIRMAN</t>
  </si>
  <si>
    <t>Alacrity Securities Ltd</t>
  </si>
  <si>
    <t>ALSL</t>
  </si>
  <si>
    <t>Gayatri Rubbers and Chemicals Ltd</t>
  </si>
  <si>
    <t>GRCL</t>
  </si>
  <si>
    <t>Espire Hospitality Ltd</t>
  </si>
  <si>
    <t>ESPIRE</t>
  </si>
  <si>
    <t>Lactose (India) Ltd</t>
  </si>
  <si>
    <t>LACTOSE</t>
  </si>
  <si>
    <t>Lovable Lingerie Ltd</t>
  </si>
  <si>
    <t>LOVABLE</t>
  </si>
  <si>
    <t>Praxis Home Retail Ltd</t>
  </si>
  <si>
    <t>PRAXIS</t>
  </si>
  <si>
    <t>WAA Solar Ltd</t>
  </si>
  <si>
    <t>WAA</t>
  </si>
  <si>
    <t>Tainwala Chemicals and Plastics (India) Ltd</t>
  </si>
  <si>
    <t>TAINWALCHM</t>
  </si>
  <si>
    <t>GTL Ltd</t>
  </si>
  <si>
    <t>GTL</t>
  </si>
  <si>
    <t>Coral India Finance and Housing Ltd</t>
  </si>
  <si>
    <t>CORALFINAC</t>
  </si>
  <si>
    <t>Shahlon Silk Industries Ltd</t>
  </si>
  <si>
    <t>SHAHLON</t>
  </si>
  <si>
    <t>Qualitek Labs Ltd</t>
  </si>
  <si>
    <t>QLL</t>
  </si>
  <si>
    <t>Kanchi Karpooram Ltd</t>
  </si>
  <si>
    <t>KANCHI</t>
  </si>
  <si>
    <t>Cambridge Technology Enterprises Ltd</t>
  </si>
  <si>
    <t>CTE</t>
  </si>
  <si>
    <t>Tips Films Ltd</t>
  </si>
  <si>
    <t>TIPSFILMS</t>
  </si>
  <si>
    <t>Hindustan Tin Works Ltd</t>
  </si>
  <si>
    <t>HINDTIN</t>
  </si>
  <si>
    <t>Beacon Trusteeship Ltd</t>
  </si>
  <si>
    <t>BEACON</t>
  </si>
  <si>
    <t>Mahalaxmi Rubtech Ltd</t>
  </si>
  <si>
    <t>MHLXMIRU</t>
  </si>
  <si>
    <t>SAH Polymers Ltd</t>
  </si>
  <si>
    <t>SAH</t>
  </si>
  <si>
    <t>Dolfin Rubbers Ltd</t>
  </si>
  <si>
    <t>DOLFIN</t>
  </si>
  <si>
    <t>Texmo Pipes and Products Ltd</t>
  </si>
  <si>
    <t>TEXMOPIPES</t>
  </si>
  <si>
    <t>DHP India Ltd</t>
  </si>
  <si>
    <t>DHPIND</t>
  </si>
  <si>
    <t>Aayush Art and Bullion Ltd</t>
  </si>
  <si>
    <t>AAYUSHBULL</t>
  </si>
  <si>
    <t>Incredible Industries Ltd</t>
  </si>
  <si>
    <t>INCREDIBLE</t>
  </si>
  <si>
    <t>Quest Laboratories Ltd</t>
  </si>
  <si>
    <t>QUESTLAB</t>
  </si>
  <si>
    <t>Confidence Futuristic Energetech Ltd</t>
  </si>
  <si>
    <t>CFEL</t>
  </si>
  <si>
    <t>Century Extrusions Ltd</t>
  </si>
  <si>
    <t>CENTEXT</t>
  </si>
  <si>
    <t>BDH Industries Ltd</t>
  </si>
  <si>
    <t>BDH</t>
  </si>
  <si>
    <t>Sonam Ltd</t>
  </si>
  <si>
    <t>SONAMLTD</t>
  </si>
  <si>
    <t>Shradha AI Technologies Ltd</t>
  </si>
  <si>
    <t>SHRAAITECH</t>
  </si>
  <si>
    <t>Oil &amp; Gas Drilling</t>
  </si>
  <si>
    <t>Storage Technologies and Automation Ltd</t>
  </si>
  <si>
    <t>STAL</t>
  </si>
  <si>
    <t>Lucent Industries Ltd</t>
  </si>
  <si>
    <t>LUCENT</t>
  </si>
  <si>
    <t>Univastu India Ltd</t>
  </si>
  <si>
    <t>UNIVASTU</t>
  </si>
  <si>
    <t>Aarvi Encon Ltd</t>
  </si>
  <si>
    <t>AARVI</t>
  </si>
  <si>
    <t>Deep Polymers Ltd</t>
  </si>
  <si>
    <t>DEEP</t>
  </si>
  <si>
    <t>IL&amp;FS Transportation Networks Ltd</t>
  </si>
  <si>
    <t>IL&amp;FSTRANS</t>
  </si>
  <si>
    <t>Oil Country Tubular Ltd</t>
  </si>
  <si>
    <t>OILCOUNTUB</t>
  </si>
  <si>
    <t>GIR Natureview Resorts Ltd</t>
  </si>
  <si>
    <t>GIRRESORTS</t>
  </si>
  <si>
    <t>Ducon Infratechnologies Ltd</t>
  </si>
  <si>
    <t>DUCON</t>
  </si>
  <si>
    <t>Magna Electro Castings Ltd</t>
  </si>
  <si>
    <t>MAGNAELQ</t>
  </si>
  <si>
    <t>Enser Communications Ltd</t>
  </si>
  <si>
    <t>ENSER</t>
  </si>
  <si>
    <t>Aarnav Fashions Ltd</t>
  </si>
  <si>
    <t>AARNAV</t>
  </si>
  <si>
    <t>Swati Projects Ltd</t>
  </si>
  <si>
    <t>SWATIPRO</t>
  </si>
  <si>
    <t>Intrasoft Technologies Ltd</t>
  </si>
  <si>
    <t>ISFT</t>
  </si>
  <si>
    <t>Standard Industries Ltd</t>
  </si>
  <si>
    <t>SIL</t>
  </si>
  <si>
    <t>Gujarat Intrux Ltd</t>
  </si>
  <si>
    <t>GUJINTRX</t>
  </si>
  <si>
    <t>Homesfy Realty Ltd</t>
  </si>
  <si>
    <t>HOMESFY</t>
  </si>
  <si>
    <t>QMS Medical Allied Services Ltd</t>
  </si>
  <si>
    <t>QMSMEDI</t>
  </si>
  <si>
    <t>Bafna Pharmaceuticals Ltd</t>
  </si>
  <si>
    <t>BAFNAPH</t>
  </si>
  <si>
    <t>Worth Peripherals Ltd</t>
  </si>
  <si>
    <t>Zeal Aqua Ltd</t>
  </si>
  <si>
    <t>Surat Trade and Mercantile Ltd</t>
  </si>
  <si>
    <t>SURATRAML</t>
  </si>
  <si>
    <t>Pansari Developers Ltd</t>
  </si>
  <si>
    <t>PANSARI</t>
  </si>
  <si>
    <t>Kaushalya Logistics Ltd</t>
  </si>
  <si>
    <t>KLL</t>
  </si>
  <si>
    <t>Ground Freight &amp; Logistics</t>
  </si>
  <si>
    <t>Sadbhav Infrastructure Projects Ltd</t>
  </si>
  <si>
    <t>SADBHIN</t>
  </si>
  <si>
    <t>HCP Plastene Bulkpack Ltd</t>
  </si>
  <si>
    <t>HPBL</t>
  </si>
  <si>
    <t>Paper &amp; Plastic Packaging Products &amp; Materials</t>
  </si>
  <si>
    <t>Phoenix Township Ltd</t>
  </si>
  <si>
    <t>PHOENIXTN</t>
  </si>
  <si>
    <t>Odyssey Technologies Ltd</t>
  </si>
  <si>
    <t>ODYSSEY</t>
  </si>
  <si>
    <t>Housing Development and Infrastructure Ltd</t>
  </si>
  <si>
    <t>HDIL</t>
  </si>
  <si>
    <t>South India Paper Mills Ltd</t>
  </si>
  <si>
    <t>STHINPA</t>
  </si>
  <si>
    <t>Alpa Laboratories Ltd</t>
  </si>
  <si>
    <t>ALPA</t>
  </si>
  <si>
    <t>Sharat Industries Ltd</t>
  </si>
  <si>
    <t>SHINDL</t>
  </si>
  <si>
    <t>Vaishali Pharma Ltd</t>
  </si>
  <si>
    <t>VAISHALI</t>
  </si>
  <si>
    <t>Ramdevbaba Solvent Ltd</t>
  </si>
  <si>
    <t>RBS</t>
  </si>
  <si>
    <t>V R Infraspace Ltd</t>
  </si>
  <si>
    <t>VR</t>
  </si>
  <si>
    <t>Arvee Laboratories (India) Ltd</t>
  </si>
  <si>
    <t>ARVEE</t>
  </si>
  <si>
    <t>Sprayking Ltd</t>
  </si>
  <si>
    <t>SPRAYKING</t>
  </si>
  <si>
    <t>Supreme Infrastructure India Ltd</t>
  </si>
  <si>
    <t>SUPREMEINF</t>
  </si>
  <si>
    <t>Atam Valves Ltd</t>
  </si>
  <si>
    <t>ATAM</t>
  </si>
  <si>
    <t>CHL Ltd</t>
  </si>
  <si>
    <t>CHLLTD</t>
  </si>
  <si>
    <t>Vital Chemtech Ltd</t>
  </si>
  <si>
    <t>VITAL</t>
  </si>
  <si>
    <t>Toyam Sports Ltd</t>
  </si>
  <si>
    <t>TOYAMSL</t>
  </si>
  <si>
    <t>Dcm Ltd</t>
  </si>
  <si>
    <t>DCM</t>
  </si>
  <si>
    <t>IVP Ltd</t>
  </si>
  <si>
    <t>IVP</t>
  </si>
  <si>
    <t>United Nilgiri Tea Estates Company Ltd</t>
  </si>
  <si>
    <t>UNITEDTEA</t>
  </si>
  <si>
    <t>Upsurge Seeds Of Agriculture Ltd</t>
  </si>
  <si>
    <t>USASEEDS</t>
  </si>
  <si>
    <t>Mitsu Chem Plast Ltd</t>
  </si>
  <si>
    <t>MITSU</t>
  </si>
  <si>
    <t>Fonebox Retail Ltd</t>
  </si>
  <si>
    <t>FONEBOX</t>
  </si>
  <si>
    <t>Manaksia Aluminium Co Ltd</t>
  </si>
  <si>
    <t>MANAKALUCO</t>
  </si>
  <si>
    <t>Prima Plastics Ltd</t>
  </si>
  <si>
    <t>PRIMAPLA</t>
  </si>
  <si>
    <t>Dhruv Consultancy Services Ltd</t>
  </si>
  <si>
    <t>DHRUV</t>
  </si>
  <si>
    <t>Kalyani Forge Ltd</t>
  </si>
  <si>
    <t>KALYANIFRG</t>
  </si>
  <si>
    <t>Techknowgreen Solutions Ltd</t>
  </si>
  <si>
    <t>TECHKGREEN</t>
  </si>
  <si>
    <t>Globe International Carriers Ltd</t>
  </si>
  <si>
    <t>GICL</t>
  </si>
  <si>
    <t>Gretex Industries Ltd</t>
  </si>
  <si>
    <t>GRETEX</t>
  </si>
  <si>
    <t>S V Global Mill Ltd</t>
  </si>
  <si>
    <t>SVGLOBAL</t>
  </si>
  <si>
    <t>Anik Industries Ltd</t>
  </si>
  <si>
    <t>ANIKINDS</t>
  </si>
  <si>
    <t>Reliance Home Finance Ltd</t>
  </si>
  <si>
    <t>RHFL</t>
  </si>
  <si>
    <t>Bal Pharma Ltd</t>
  </si>
  <si>
    <t>BALPHARMA</t>
  </si>
  <si>
    <t>United Polyfab Gujarat Ltd</t>
  </si>
  <si>
    <t>UNITEDPOLY</t>
  </si>
  <si>
    <t>Niraj Cement Structurals Ltd</t>
  </si>
  <si>
    <t>NIRAJ</t>
  </si>
  <si>
    <t>Rungta Irrigation Ltd</t>
  </si>
  <si>
    <t>RUNGTAIR</t>
  </si>
  <si>
    <t>Ovobel Foods Ltd</t>
  </si>
  <si>
    <t>OVOBELE</t>
  </si>
  <si>
    <t>Urban Enviro Waste Management Ltd</t>
  </si>
  <si>
    <t>URBAN</t>
  </si>
  <si>
    <t>Indian Infotech and Software Ltd</t>
  </si>
  <si>
    <t>INDINFO</t>
  </si>
  <si>
    <t>Galaxy Cloud Kitchens Ltd</t>
  </si>
  <si>
    <t>GCKL</t>
  </si>
  <si>
    <t>Manglam Infra &amp; Engineering Ltd</t>
  </si>
  <si>
    <t>MIEL</t>
  </si>
  <si>
    <t>Dhoot Industrial Finance Ltd</t>
  </si>
  <si>
    <t>DHOOTIN</t>
  </si>
  <si>
    <t>Interiors &amp; More Ltd</t>
  </si>
  <si>
    <t>INM</t>
  </si>
  <si>
    <t>Shri Balaji Valve Components Ltd</t>
  </si>
  <si>
    <t>SBVCL</t>
  </si>
  <si>
    <t>Chetana Education Ltd</t>
  </si>
  <si>
    <t>CHETANA</t>
  </si>
  <si>
    <t>Aveer Foods Ltd</t>
  </si>
  <si>
    <t>AVEER</t>
  </si>
  <si>
    <t>Krebs Biochemicals and Industries Ltd</t>
  </si>
  <si>
    <t>KREBSBIO</t>
  </si>
  <si>
    <t>Shigan Quantum Technologies Ltd</t>
  </si>
  <si>
    <t>SHIGAN</t>
  </si>
  <si>
    <t>Pacific Industries Ltd</t>
  </si>
  <si>
    <t>PACIFICI</t>
  </si>
  <si>
    <t>Baid Finserv Ltd</t>
  </si>
  <si>
    <t>BAIDFIN</t>
  </si>
  <si>
    <t>Radhe Developers (India) Ltd</t>
  </si>
  <si>
    <t>RADHEDE</t>
  </si>
  <si>
    <t>Silicon Rental Solutions Ltd</t>
  </si>
  <si>
    <t>SRSOLTD</t>
  </si>
  <si>
    <t>Prizor Viztech Ltd</t>
  </si>
  <si>
    <t>PRIZOR</t>
  </si>
  <si>
    <t>Flex Foods Ltd</t>
  </si>
  <si>
    <t>FLEXFO</t>
  </si>
  <si>
    <t>Khemani Distributors &amp; Marketing Ltd</t>
  </si>
  <si>
    <t>KDML</t>
  </si>
  <si>
    <t>Rajnish Retail Ltd</t>
  </si>
  <si>
    <t>RRETAIL</t>
  </si>
  <si>
    <t>Jocil Ltd</t>
  </si>
  <si>
    <t>JOCIL</t>
  </si>
  <si>
    <t>Piccadily Sugar and Allied Industries Ltd</t>
  </si>
  <si>
    <t>PICCASUG</t>
  </si>
  <si>
    <t>Emmbi Industries Ltd</t>
  </si>
  <si>
    <t>EMMBI</t>
  </si>
  <si>
    <t>Weizmann Limited</t>
  </si>
  <si>
    <t>WEIZMANIND</t>
  </si>
  <si>
    <t>NipponINETFNifty SDL Apr 2026 Top 20 Equal Weight</t>
  </si>
  <si>
    <t>SDL26BEES</t>
  </si>
  <si>
    <t>Sikko Industries Ltd</t>
  </si>
  <si>
    <t>SIKKO</t>
  </si>
  <si>
    <t>Anmol India Ltd</t>
  </si>
  <si>
    <t>ANMOL</t>
  </si>
  <si>
    <t>B &amp; A Ltd</t>
  </si>
  <si>
    <t>BNALTD</t>
  </si>
  <si>
    <t>CG VAK Software and Exports Ltd</t>
  </si>
  <si>
    <t>CGVAK</t>
  </si>
  <si>
    <t>Prakash Steelage Ltd</t>
  </si>
  <si>
    <t>PRAKASHSTL</t>
  </si>
  <si>
    <t>RSD Finance Ltd</t>
  </si>
  <si>
    <t>RSDFIN</t>
  </si>
  <si>
    <t>Jyoti Ltd</t>
  </si>
  <si>
    <t>JYOTI</t>
  </si>
  <si>
    <t>Tyche Industries Ltd</t>
  </si>
  <si>
    <t>TYCHE</t>
  </si>
  <si>
    <t>Kesar Petroproducts Ltd</t>
  </si>
  <si>
    <t>KESARPE</t>
  </si>
  <si>
    <t>Ducol Organics &amp; Colours Ltd</t>
  </si>
  <si>
    <t>DUCOL</t>
  </si>
  <si>
    <t>JHS Svendgaard Laboratories Ltd</t>
  </si>
  <si>
    <t>JHS</t>
  </si>
  <si>
    <t>Rts Power Corporation Ltd</t>
  </si>
  <si>
    <t>RTSPOWR</t>
  </si>
  <si>
    <t>Metroglobal Ltd</t>
  </si>
  <si>
    <t>METROGLOBL</t>
  </si>
  <si>
    <t>Basant Agro Tech (India) Ltd</t>
  </si>
  <si>
    <t>BASANTGL</t>
  </si>
  <si>
    <t>Indian Sucrose Ltd</t>
  </si>
  <si>
    <t>INDSUCR</t>
  </si>
  <si>
    <t>Surana Solar Ltd</t>
  </si>
  <si>
    <t>SURANASOL</t>
  </si>
  <si>
    <t>Airo Lam Ltd</t>
  </si>
  <si>
    <t>AIROLAM</t>
  </si>
  <si>
    <t>Ascom Leasing &amp; Investments Ltd</t>
  </si>
  <si>
    <t>ASCOM</t>
  </si>
  <si>
    <t>Srivari Spices and Foods Ltd</t>
  </si>
  <si>
    <t>SSFL</t>
  </si>
  <si>
    <t>Keynote Financial Services Ltd</t>
  </si>
  <si>
    <t>KEYFINSERV</t>
  </si>
  <si>
    <t>Digicontent Ltd</t>
  </si>
  <si>
    <t>DGCONTENT</t>
  </si>
  <si>
    <t>Divine Power Energy Ltd</t>
  </si>
  <si>
    <t>DPEL</t>
  </si>
  <si>
    <t>Vibrant Global Capital Ltd</t>
  </si>
  <si>
    <t>VGCL</t>
  </si>
  <si>
    <t>Sir Shadi Lal Enterprises Ltd</t>
  </si>
  <si>
    <t>SSLEL</t>
  </si>
  <si>
    <t>Accuracy Shipping Ltd</t>
  </si>
  <si>
    <t>ACCURACY</t>
  </si>
  <si>
    <t>Setco Automotive Ltd</t>
  </si>
  <si>
    <t>SETCO</t>
  </si>
  <si>
    <t>Hindusthan National Glass And Industries Ltd</t>
  </si>
  <si>
    <t>HINDNATGLS</t>
  </si>
  <si>
    <t>Caprihans India Ltd</t>
  </si>
  <si>
    <t>CAPRIHANS</t>
  </si>
  <si>
    <t>Savera Industries Ltd</t>
  </si>
  <si>
    <t>SAVERA</t>
  </si>
  <si>
    <t>Eros International Media Ltd</t>
  </si>
  <si>
    <t>EROSMEDIA</t>
  </si>
  <si>
    <t>Cenlub Industries Ltd</t>
  </si>
  <si>
    <t>CENLUB</t>
  </si>
  <si>
    <t>Hindprakash Industries Ltd</t>
  </si>
  <si>
    <t>HPIL</t>
  </si>
  <si>
    <t>Gillanders Arbuthnot &amp; Co Ltd</t>
  </si>
  <si>
    <t>GILLANDERS</t>
  </si>
  <si>
    <t>Machino Plastics Ltd</t>
  </si>
  <si>
    <t>MACPLASQ</t>
  </si>
  <si>
    <t>Kakatiya Cement Sugar and Industries Ltd</t>
  </si>
  <si>
    <t>KAKATCEM</t>
  </si>
  <si>
    <t>Shri Techtex Ltd</t>
  </si>
  <si>
    <t>SHRITECH</t>
  </si>
  <si>
    <t>Calcom Vision Ltd</t>
  </si>
  <si>
    <t>CALCOM</t>
  </si>
  <si>
    <t>Kaira Can Co Ltd</t>
  </si>
  <si>
    <t>KAIRA</t>
  </si>
  <si>
    <t>SPL Industries Ltd</t>
  </si>
  <si>
    <t>SPLIL</t>
  </si>
  <si>
    <t>Visco Trade Associates Ltd</t>
  </si>
  <si>
    <t>VISCO</t>
  </si>
  <si>
    <t>SAL Steel Ltd</t>
  </si>
  <si>
    <t>SALSTEEL</t>
  </si>
  <si>
    <t>Avance Technologies Ltd</t>
  </si>
  <si>
    <t>AVANCE</t>
  </si>
  <si>
    <t>Srestha Finvest Ltd</t>
  </si>
  <si>
    <t>SRESTHA</t>
  </si>
  <si>
    <t>Hilton Metal Forging Ltd</t>
  </si>
  <si>
    <t>HILTON</t>
  </si>
  <si>
    <t>Total Transport Systems Ltd</t>
  </si>
  <si>
    <t>TOTAL</t>
  </si>
  <si>
    <t>B-Right RealEstate Ltd</t>
  </si>
  <si>
    <t>BRRL</t>
  </si>
  <si>
    <t>Abans Enterprises Ltd</t>
  </si>
  <si>
    <t>ABANSENT</t>
  </si>
  <si>
    <t>Money Masters Leasing and Finance Ltd</t>
  </si>
  <si>
    <t>MMLF</t>
  </si>
  <si>
    <t>Marvel Decor Ltd</t>
  </si>
  <si>
    <t>MDL</t>
  </si>
  <si>
    <t>LKP Securities Ltd</t>
  </si>
  <si>
    <t>LKPSEC</t>
  </si>
  <si>
    <t>Syschem (India) Ltd</t>
  </si>
  <si>
    <t>SYSCHEM</t>
  </si>
  <si>
    <t>Mangalam Drugs and Organics Ltd</t>
  </si>
  <si>
    <t>MANGALAM</t>
  </si>
  <si>
    <t>Nagpur Power and Industries Ltd</t>
  </si>
  <si>
    <t>NAGPI</t>
  </si>
  <si>
    <t>Ratnabhumi Developers Ltd</t>
  </si>
  <si>
    <t>RATNABHUMI</t>
  </si>
  <si>
    <t>Hemant Surgical Industries Ltd</t>
  </si>
  <si>
    <t>HSIL</t>
  </si>
  <si>
    <t>Health Care Distributors</t>
  </si>
  <si>
    <t>Unihealth Consultancy Ltd</t>
  </si>
  <si>
    <t>UNIHEALTH</t>
  </si>
  <si>
    <t>Ansal Housing Ltd</t>
  </si>
  <si>
    <t>ANSALHSG</t>
  </si>
  <si>
    <t>Smruthi Organics Ltd</t>
  </si>
  <si>
    <t>SMRUTHIORG</t>
  </si>
  <si>
    <t>Dhatre Udyog Ltd</t>
  </si>
  <si>
    <t>DHATRE</t>
  </si>
  <si>
    <t>Tirupati Starch &amp; Chemicals Ltd</t>
  </si>
  <si>
    <t>TIRUSTA</t>
  </si>
  <si>
    <t>Eyantra Ventures Ltd</t>
  </si>
  <si>
    <t>EY</t>
  </si>
  <si>
    <t>Kifs Financial Services Ltd</t>
  </si>
  <si>
    <t>KIFS</t>
  </si>
  <si>
    <t>Kesar Enterprises Ltd</t>
  </si>
  <si>
    <t>KESARENT</t>
  </si>
  <si>
    <t>Polson Ltd</t>
  </si>
  <si>
    <t>POLSON</t>
  </si>
  <si>
    <t>Semac Consultants Ltd</t>
  </si>
  <si>
    <t>SEMAC</t>
  </si>
  <si>
    <t>Samor Reality Ltd</t>
  </si>
  <si>
    <t>SAMOR</t>
  </si>
  <si>
    <t>ATV Projects India Ltd</t>
  </si>
  <si>
    <t>ATVPR</t>
  </si>
  <si>
    <t>Sotac Pharmaceuticals Ltd</t>
  </si>
  <si>
    <t>SOTAC</t>
  </si>
  <si>
    <t>Reliance Chemotex Industries Ltd</t>
  </si>
  <si>
    <t>RELCHEMQ</t>
  </si>
  <si>
    <t>Bihar Sponge Iron Ltd</t>
  </si>
  <si>
    <t>BIHSPONG</t>
  </si>
  <si>
    <t>VJTF Eduservices Ltd</t>
  </si>
  <si>
    <t>VJTFEDU</t>
  </si>
  <si>
    <t>Parshva Enterprises Ltd</t>
  </si>
  <si>
    <t>PARSHVA</t>
  </si>
  <si>
    <t>Shreeji Translogistics Ltd</t>
  </si>
  <si>
    <t>STL</t>
  </si>
  <si>
    <t>Sel Manufacturing Company Ltd</t>
  </si>
  <si>
    <t>SELMC</t>
  </si>
  <si>
    <t>Reliance Naval and Engineering Ltd</t>
  </si>
  <si>
    <t>RNAVAL</t>
  </si>
  <si>
    <t>Panyam Cements And Mineral Industrties Ltd</t>
  </si>
  <si>
    <t>PANCM</t>
  </si>
  <si>
    <t>Globe Textiles (India) Ltd</t>
  </si>
  <si>
    <t>GLOBE</t>
  </si>
  <si>
    <t>Surya Lakshmi Cotton Mills Ltd</t>
  </si>
  <si>
    <t>SURYALAXMI</t>
  </si>
  <si>
    <t>Mauria Udyog Ltd</t>
  </si>
  <si>
    <t>MUL</t>
  </si>
  <si>
    <t>Mahamaya Steel Industries Ltd</t>
  </si>
  <si>
    <t>MAHASTEEL</t>
  </si>
  <si>
    <t>Bharat Gears Ltd</t>
  </si>
  <si>
    <t>BHARATGEAR</t>
  </si>
  <si>
    <t>Landmark Property Development Co Ltd</t>
  </si>
  <si>
    <t>LPDC</t>
  </si>
  <si>
    <t>Greenchef Appliances Ltd</t>
  </si>
  <si>
    <t>GREENCHEF</t>
  </si>
  <si>
    <t>Enfuse Solutions Ltd</t>
  </si>
  <si>
    <t>ENFUSE</t>
  </si>
  <si>
    <t>Cubex Tubings Ltd</t>
  </si>
  <si>
    <t>CUBEXTUB</t>
  </si>
  <si>
    <t>Metals - Copper</t>
  </si>
  <si>
    <t>Lakshmi Automatic Loom Works Ltd</t>
  </si>
  <si>
    <t>LXMIATO</t>
  </si>
  <si>
    <t>Indian Acrylics Ltd</t>
  </si>
  <si>
    <t>INDIANACRY</t>
  </si>
  <si>
    <t>Bhandari Hosiery Exports Ltd</t>
  </si>
  <si>
    <t>BHANDARI</t>
  </si>
  <si>
    <t>GV Films Ltd</t>
  </si>
  <si>
    <t>GVFILM</t>
  </si>
  <si>
    <t>J C T Ltd</t>
  </si>
  <si>
    <t>JCTLTD</t>
  </si>
  <si>
    <t>Sera Investments &amp; Finance India Ltd</t>
  </si>
  <si>
    <t>SERA</t>
  </si>
  <si>
    <t>BCPL Railway Infrastructure Ltd</t>
  </si>
  <si>
    <t>BCPL</t>
  </si>
  <si>
    <t>Suryalata Spinning Mills Ltd</t>
  </si>
  <si>
    <t>SURYALA</t>
  </si>
  <si>
    <t>Ecoplast Ltd</t>
  </si>
  <si>
    <t>ECOPLAST</t>
  </si>
  <si>
    <t>Baweja Studios Ltd</t>
  </si>
  <si>
    <t>BAWEJA</t>
  </si>
  <si>
    <t>Ganges Securities Ltd</t>
  </si>
  <si>
    <t>GANGESSECU</t>
  </si>
  <si>
    <t>Ambey Laboratories Ltd</t>
  </si>
  <si>
    <t>AMBEY</t>
  </si>
  <si>
    <t>B.A.G. Films and Media Ltd</t>
  </si>
  <si>
    <t>BAGFILMS</t>
  </si>
  <si>
    <t>Chaman Metallics Ltd</t>
  </si>
  <si>
    <t>CMNL</t>
  </si>
  <si>
    <t>Transwarranty Finance Ltd</t>
  </si>
  <si>
    <t>TFL</t>
  </si>
  <si>
    <t>Nippon India ETF Nifty PSU Bank BeES</t>
  </si>
  <si>
    <t>PSUBNKBEES</t>
  </si>
  <si>
    <t>DB (International) Stock Brokers Ltd</t>
  </si>
  <si>
    <t>DBSTOCKBRO</t>
  </si>
  <si>
    <t>MEP Infrastructure Developers Ltd</t>
  </si>
  <si>
    <t>MEP</t>
  </si>
  <si>
    <t>Adtech Systems Ltd</t>
  </si>
  <si>
    <t>ADTECH</t>
  </si>
  <si>
    <t>DRS Dilip Roadlines Ltd</t>
  </si>
  <si>
    <t>DRSDILIP</t>
  </si>
  <si>
    <t>Fiberweb (India) Ltd</t>
  </si>
  <si>
    <t>FIBERWEB</t>
  </si>
  <si>
    <t>Electro Force (India) Ltd</t>
  </si>
  <si>
    <t>EFORCE</t>
  </si>
  <si>
    <t>Electronic Equipment &amp; Parts</t>
  </si>
  <si>
    <t>Siyaram Recycling Industries Ltd</t>
  </si>
  <si>
    <t>SIYARAM</t>
  </si>
  <si>
    <t>Samrat Forgings Ltd</t>
  </si>
  <si>
    <t>SAMRATFORG</t>
  </si>
  <si>
    <t>Manas Properties Ltd</t>
  </si>
  <si>
    <t>MANAS</t>
  </si>
  <si>
    <t>HIM Teknoforge Ltd</t>
  </si>
  <si>
    <t>HIMTEK</t>
  </si>
  <si>
    <t>BN Holdings Ltd</t>
  </si>
  <si>
    <t>BNHOLDINGS</t>
  </si>
  <si>
    <t>Rishiroop Ltd</t>
  </si>
  <si>
    <t>RISHIROOP</t>
  </si>
  <si>
    <t>S A Tech Software India Ltd</t>
  </si>
  <si>
    <t>SATECH</t>
  </si>
  <si>
    <t>Simplex Castings Ltd</t>
  </si>
  <si>
    <t>SIMPLEXCAS</t>
  </si>
  <si>
    <t>Colab Cloud Platforms Ltd</t>
  </si>
  <si>
    <t>COLABCLOUD</t>
  </si>
  <si>
    <t>Winsome Textile Industries Ltd</t>
  </si>
  <si>
    <t>WINSOMTX</t>
  </si>
  <si>
    <t>Parvati Sweetners and Power Ltd</t>
  </si>
  <si>
    <t>PARVATI</t>
  </si>
  <si>
    <t>Ai Champdany Industries Ltd</t>
  </si>
  <si>
    <t>AICHAMP</t>
  </si>
  <si>
    <t>HB Estate Developers Ltd</t>
  </si>
  <si>
    <t>HBESD</t>
  </si>
  <si>
    <t>Sonal Mercantile Ltd</t>
  </si>
  <si>
    <t>SONAL</t>
  </si>
  <si>
    <t>KHFM Hospitality and Facility Management Services Ltd</t>
  </si>
  <si>
    <t>KHFM</t>
  </si>
  <si>
    <t>VL Infraprojects Ltd</t>
  </si>
  <si>
    <t>VLINFRA</t>
  </si>
  <si>
    <t>Scanpoint Geomatics Ltd</t>
  </si>
  <si>
    <t>SCANPGEOM</t>
  </si>
  <si>
    <t>Steelman Telecom Ltd</t>
  </si>
  <si>
    <t>STML</t>
  </si>
  <si>
    <t>Integrated Telecommunication Services</t>
  </si>
  <si>
    <t>Panache Digilife Ltd</t>
  </si>
  <si>
    <t>PANACHE</t>
  </si>
  <si>
    <t>Gayatri Projects Ltd</t>
  </si>
  <si>
    <t>GAYAPROJ</t>
  </si>
  <si>
    <t>Stratmont Industries Ltd</t>
  </si>
  <si>
    <t>STRATMONT</t>
  </si>
  <si>
    <t>Vaswani Industries Ltd</t>
  </si>
  <si>
    <t>VASWANI</t>
  </si>
  <si>
    <t>Pharmaids Pharmaceuticals Ltd</t>
  </si>
  <si>
    <t>PHARMAID</t>
  </si>
  <si>
    <t>Amarjothi Spinning Mills Ltd</t>
  </si>
  <si>
    <t>AMARJOTHI</t>
  </si>
  <si>
    <t>DIGJAM Ltd</t>
  </si>
  <si>
    <t>DIGJAMLMTD</t>
  </si>
  <si>
    <t>BN Rathi Securities Ltd</t>
  </si>
  <si>
    <t>BNRSEC</t>
  </si>
  <si>
    <t>MPS Infotecnics Ltd</t>
  </si>
  <si>
    <t>VISESHINFO</t>
  </si>
  <si>
    <t>Mukta Arts Ltd</t>
  </si>
  <si>
    <t>MUKTAARTS</t>
  </si>
  <si>
    <t>MRO-TEK Realty Ltd</t>
  </si>
  <si>
    <t>MRO-TEK</t>
  </si>
  <si>
    <t>Bodhi Tree Multimedia Ltd</t>
  </si>
  <si>
    <t>BTML</t>
  </si>
  <si>
    <t>Art Nirman Ltd</t>
  </si>
  <si>
    <t>ARTNIRMAN</t>
  </si>
  <si>
    <t>Wardwizard Foods and Beverages Ltd</t>
  </si>
  <si>
    <t>WARDWIZFBL</t>
  </si>
  <si>
    <t>De Neers Tools Ltd</t>
  </si>
  <si>
    <t>DENEERS</t>
  </si>
  <si>
    <t>Fidel Softech Ltd</t>
  </si>
  <si>
    <t>FIDEL</t>
  </si>
  <si>
    <t>Xelpmoc Design and Tech Ltd</t>
  </si>
  <si>
    <t>XELPMOC</t>
  </si>
  <si>
    <t>City Pulse Multiplex Ltd</t>
  </si>
  <si>
    <t>CPML</t>
  </si>
  <si>
    <t>Movies &amp; Entertainment</t>
  </si>
  <si>
    <t>Munoth Capital Market Ltd</t>
  </si>
  <si>
    <t>MUNCAPM</t>
  </si>
  <si>
    <t>WeP Solutions Ltd</t>
  </si>
  <si>
    <t>WEPSOLN</t>
  </si>
  <si>
    <t>Patel Integrated Logistics Ltd</t>
  </si>
  <si>
    <t>PATINTLOG</t>
  </si>
  <si>
    <t>Virat Crane Industries Ltd</t>
  </si>
  <si>
    <t>VIRATCRA</t>
  </si>
  <si>
    <t>Skil Infrastructure Ltd</t>
  </si>
  <si>
    <t>SKIL</t>
  </si>
  <si>
    <t>Emerald Leisures Ltd</t>
  </si>
  <si>
    <t>EMERALL</t>
  </si>
  <si>
    <t>Indian Card Clothing Company Ltd</t>
  </si>
  <si>
    <t>INDIANCARD</t>
  </si>
  <si>
    <t>Deepak Spinners Ltd</t>
  </si>
  <si>
    <t>DEEPAKSP</t>
  </si>
  <si>
    <t>Thakkers Developers Ltd</t>
  </si>
  <si>
    <t>THAKDEV</t>
  </si>
  <si>
    <t>K I C Metaliks Ltd</t>
  </si>
  <si>
    <t>KAJARIR</t>
  </si>
  <si>
    <t>Indsil Hydro Power and Manganese Ltd</t>
  </si>
  <si>
    <t>INDSILHYD</t>
  </si>
  <si>
    <t>Tulive Developers Ltd</t>
  </si>
  <si>
    <t>TULIVE</t>
  </si>
  <si>
    <t>Swastik Pipe Ltd</t>
  </si>
  <si>
    <t>SWASTIK</t>
  </si>
  <si>
    <t>Premco Global Ltd</t>
  </si>
  <si>
    <t>PREMCO</t>
  </si>
  <si>
    <t>Salona Cotspin Ltd</t>
  </si>
  <si>
    <t>SALONA</t>
  </si>
  <si>
    <t>Upsurge Investment and Finance Ltd</t>
  </si>
  <si>
    <t>UPSURGE</t>
  </si>
  <si>
    <t>Jainam Ferro Alloys (I) Ltd</t>
  </si>
  <si>
    <t>JAINAM</t>
  </si>
  <si>
    <t>7Seas Entertainment Ltd</t>
  </si>
  <si>
    <t>7SEASL</t>
  </si>
  <si>
    <t>Interactive Home Entertainment</t>
  </si>
  <si>
    <t>Athena Global Technologies Ltd</t>
  </si>
  <si>
    <t>ATHENAGLO</t>
  </si>
  <si>
    <t>ANI Integrated Services Ltd</t>
  </si>
  <si>
    <t>AISL</t>
  </si>
  <si>
    <t>Kohinoor Foods Ltd</t>
  </si>
  <si>
    <t>KOHINOOR</t>
  </si>
  <si>
    <t>Gayatri Sugars Ltd</t>
  </si>
  <si>
    <t>GAYATRI</t>
  </si>
  <si>
    <t>Ansal Properties and Infrastructure Ltd</t>
  </si>
  <si>
    <t>ANSALAPI</t>
  </si>
  <si>
    <t>Raja Bahadur International Ltd</t>
  </si>
  <si>
    <t>RAJABAH</t>
  </si>
  <si>
    <t>Power and Instrumentation (Gujarat) Ltd</t>
  </si>
  <si>
    <t>PIGL</t>
  </si>
  <si>
    <t>Rishi Laser Ltd</t>
  </si>
  <si>
    <t>RISHILASE</t>
  </si>
  <si>
    <t>Likhami Consulting Ltd</t>
  </si>
  <si>
    <t>LIKHAMI</t>
  </si>
  <si>
    <t>Shervani Industrial Syndicate Ltd</t>
  </si>
  <si>
    <t>SHERVANI</t>
  </si>
  <si>
    <t>India Steel Works Ltd</t>
  </si>
  <si>
    <t>ISWL</t>
  </si>
  <si>
    <t>W H Brady &amp; Company Ltd</t>
  </si>
  <si>
    <t>WHBRADY</t>
  </si>
  <si>
    <t>Atishay Ltd</t>
  </si>
  <si>
    <t>ATISHAY</t>
  </si>
  <si>
    <t>Zenith Steel Pipes &amp; Industries Ltd</t>
  </si>
  <si>
    <t>ZENITHSTL</t>
  </si>
  <si>
    <t>VMS Industries Ltd</t>
  </si>
  <si>
    <t>VMS</t>
  </si>
  <si>
    <t>Motor and General Finance Ltd</t>
  </si>
  <si>
    <t>MOTOGENFIN</t>
  </si>
  <si>
    <t>Energy Development Company Ltd</t>
  </si>
  <si>
    <t>ENERGYDEV</t>
  </si>
  <si>
    <t>Sundaram Multi Pap Ltd</t>
  </si>
  <si>
    <t>SUNDARAM</t>
  </si>
  <si>
    <t>Future Consumer Ltd</t>
  </si>
  <si>
    <t>FCONSUMER</t>
  </si>
  <si>
    <t>Srivasavi Adhesive Tapes Ltd</t>
  </si>
  <si>
    <t>SRIVASAVI</t>
  </si>
  <si>
    <t>Good Value Irrigation Ltd</t>
  </si>
  <si>
    <t>VUENOW</t>
  </si>
  <si>
    <t>Kundan Edifice Ltd</t>
  </si>
  <si>
    <t>KEL</t>
  </si>
  <si>
    <t>3rd Rock Multimedia Ltd</t>
  </si>
  <si>
    <t>3RDROCK</t>
  </si>
  <si>
    <t>Touchwood Entertainment Ltd</t>
  </si>
  <si>
    <t>TOUCHWOOD</t>
  </si>
  <si>
    <t>Saptarishi Agro Industries Ltd</t>
  </si>
  <si>
    <t>SPTRSHI</t>
  </si>
  <si>
    <t>Bengal Tea &amp; Fabrics Ltd</t>
  </si>
  <si>
    <t>BENGALT</t>
  </si>
  <si>
    <t>Gujchem Distillers India Ltd</t>
  </si>
  <si>
    <t>GUJCMDS</t>
  </si>
  <si>
    <t>Sagarsoft (India) Ltd</t>
  </si>
  <si>
    <t>SAGARSOFT</t>
  </si>
  <si>
    <t>Aprameya Engineering Ltd</t>
  </si>
  <si>
    <t>APRAMEYA</t>
  </si>
  <si>
    <t>Cinerad Communications Ltd</t>
  </si>
  <si>
    <t>CINERAD</t>
  </si>
  <si>
    <t>New Swan Multitech Ltd</t>
  </si>
  <si>
    <t>SWANAGRO</t>
  </si>
  <si>
    <t>Sal Automotive Ltd</t>
  </si>
  <si>
    <t>SALAUTO</t>
  </si>
  <si>
    <t>Tanvi Foods (India) Ltd</t>
  </si>
  <si>
    <t>TANVI</t>
  </si>
  <si>
    <t>Vishal Bearings Ltd</t>
  </si>
  <si>
    <t>VISHALBL</t>
  </si>
  <si>
    <t>Binayak Tex Processors Ltd</t>
  </si>
  <si>
    <t>ZBINTXPP</t>
  </si>
  <si>
    <t>Kotak S&amp;P BSE Sensex ETF</t>
  </si>
  <si>
    <t>SENSEX1</t>
  </si>
  <si>
    <t>Cadsys (India) Ltd</t>
  </si>
  <si>
    <t>CADSYS</t>
  </si>
  <si>
    <t>Rexnord Electronics and Controls Ltd</t>
  </si>
  <si>
    <t>REXNORD</t>
  </si>
  <si>
    <t>Golkunda Diamonds and Jewellery Ltd</t>
  </si>
  <si>
    <t>GOLKUNDIA</t>
  </si>
  <si>
    <t>Milgrey Finance and Investments Ltd</t>
  </si>
  <si>
    <t>ZMILGFIN</t>
  </si>
  <si>
    <t>Credent Global Finance Ltd</t>
  </si>
  <si>
    <t>CGFL</t>
  </si>
  <si>
    <t>Zenith Drugs Ltd</t>
  </si>
  <si>
    <t>ZENITHDRUG</t>
  </si>
  <si>
    <t>Bhilwara Spinners Ltd</t>
  </si>
  <si>
    <t>BHILSPIN</t>
  </si>
  <si>
    <t>Aluwind Architectural Ltd</t>
  </si>
  <si>
    <t>ALUWIND</t>
  </si>
  <si>
    <t>Quadrant Televentures Ltd</t>
  </si>
  <si>
    <t>QUADRANT</t>
  </si>
  <si>
    <t>Jayant Infratech Ltd</t>
  </si>
  <si>
    <t>JAYANT</t>
  </si>
  <si>
    <t>ICICI Prudential Nifty Next 50 ETF</t>
  </si>
  <si>
    <t>NEXT50IETF</t>
  </si>
  <si>
    <t>ITL Industries Ltd</t>
  </si>
  <si>
    <t>ITL</t>
  </si>
  <si>
    <t>AAA Technologies Ltd</t>
  </si>
  <si>
    <t>AAATECH</t>
  </si>
  <si>
    <t>Master Components Ltd</t>
  </si>
  <si>
    <t>MASTER</t>
  </si>
  <si>
    <t>Jhandewalas Foods Ltd</t>
  </si>
  <si>
    <t>JFL</t>
  </si>
  <si>
    <t>Apis India Ltd</t>
  </si>
  <si>
    <t>APIS</t>
  </si>
  <si>
    <t>Barak Valley Cements Ltd</t>
  </si>
  <si>
    <t>BVCL</t>
  </si>
  <si>
    <t>Aksh Optifibre Ltd</t>
  </si>
  <si>
    <t>AKSHOPTFBR</t>
  </si>
  <si>
    <t>Active Clothing Co Ltd</t>
  </si>
  <si>
    <t>ACTIVE</t>
  </si>
  <si>
    <t>Nidhi Granites Ltd</t>
  </si>
  <si>
    <t>NIDHGRN</t>
  </si>
  <si>
    <t>Naman In-Store (India) Ltd</t>
  </si>
  <si>
    <t>NAMAN</t>
  </si>
  <si>
    <t>Beardsell Ltd</t>
  </si>
  <si>
    <t>BEARDSELL</t>
  </si>
  <si>
    <t>Zenith Exports Ltd</t>
  </si>
  <si>
    <t>ZENITHEXPO</t>
  </si>
  <si>
    <t>Digidrive Distributors Ltd</t>
  </si>
  <si>
    <t>DIGIDRIVE</t>
  </si>
  <si>
    <t>Vaidya Sane Ayurved Laboratories Ltd</t>
  </si>
  <si>
    <t>MADHAVBAUG</t>
  </si>
  <si>
    <t>Pioneer Embroideries Ltd</t>
  </si>
  <si>
    <t>PIONEEREMB</t>
  </si>
  <si>
    <t>Saumya Consultants Ltd</t>
  </si>
  <si>
    <t>SAUMYA</t>
  </si>
  <si>
    <t>Ultracab (India) Ltd</t>
  </si>
  <si>
    <t>ULTRACAB</t>
  </si>
  <si>
    <t>Ahlada Engineers Ltd</t>
  </si>
  <si>
    <t>AHLADA</t>
  </si>
  <si>
    <t>Teamo Productions HQ Ltd</t>
  </si>
  <si>
    <t>TPHQ</t>
  </si>
  <si>
    <t>Regency Ceramics Ltd</t>
  </si>
  <si>
    <t>REGENCERAM</t>
  </si>
  <si>
    <t>WSFx Global Pay Ltd</t>
  </si>
  <si>
    <t>WSFX</t>
  </si>
  <si>
    <t>Sanco Trans Ltd</t>
  </si>
  <si>
    <t>SANCTRN</t>
  </si>
  <si>
    <t>Aarey Drugs and Pharmaceuticals Ltd</t>
  </si>
  <si>
    <t>AAREYDRUGS</t>
  </si>
  <si>
    <t>Jamshri Realty Ltd</t>
  </si>
  <si>
    <t>JAMSHRI</t>
  </si>
  <si>
    <t>Real Estate Operating Companies</t>
  </si>
  <si>
    <t>Winsome Breweries Ltd</t>
  </si>
  <si>
    <t>WINSOMBR</t>
  </si>
  <si>
    <t>Brewers</t>
  </si>
  <si>
    <t>Sharp Chucks and Machines Ltd</t>
  </si>
  <si>
    <t>SCML</t>
  </si>
  <si>
    <t>Nath Industries Ltd</t>
  </si>
  <si>
    <t>NATHIND</t>
  </si>
  <si>
    <t>Western India Plywoods Ltd</t>
  </si>
  <si>
    <t>WIPL</t>
  </si>
  <si>
    <t>Transteel Seating Technologies Ltd</t>
  </si>
  <si>
    <t>TRANSTEEL</t>
  </si>
  <si>
    <t>United Van Der Horst Ltd</t>
  </si>
  <si>
    <t>UVDRHOR</t>
  </si>
  <si>
    <t>Sumuka Agro Industries Ltd</t>
  </si>
  <si>
    <t>SUMUKA</t>
  </si>
  <si>
    <t>Maiden Forgings Ltd</t>
  </si>
  <si>
    <t>MAIDEN</t>
  </si>
  <si>
    <t>Diensten Tech Ltd</t>
  </si>
  <si>
    <t>DTL</t>
  </si>
  <si>
    <t>Gujarat Toolroom Ltd</t>
  </si>
  <si>
    <t>GUJTLRM</t>
  </si>
  <si>
    <t>Bhagyanagar Properties Ltd</t>
  </si>
  <si>
    <t>BHAGYAPROP</t>
  </si>
  <si>
    <t>Sampann Utpadan India Ltd</t>
  </si>
  <si>
    <t>SAMPANN</t>
  </si>
  <si>
    <t>Steel City Securities Ltd</t>
  </si>
  <si>
    <t>STEELCITY</t>
  </si>
  <si>
    <t>Three M Paper Boards Ltd</t>
  </si>
  <si>
    <t>THREEMPAPE</t>
  </si>
  <si>
    <t>Aakash Exploration Services Ltd</t>
  </si>
  <si>
    <t>AAKASH</t>
  </si>
  <si>
    <t>Dhruva Capital Services Ltd</t>
  </si>
  <si>
    <t>DHRUVCA</t>
  </si>
  <si>
    <t>Suraj Industries Ltd</t>
  </si>
  <si>
    <t>SURJIND</t>
  </si>
  <si>
    <t>GTV Engineering Ltd</t>
  </si>
  <si>
    <t>GTV</t>
  </si>
  <si>
    <t>Aspire &amp; Innovative Advertising Ltd</t>
  </si>
  <si>
    <t>ASPIRE</t>
  </si>
  <si>
    <t>Swashthik Plascon Ltd</t>
  </si>
  <si>
    <t>SPL</t>
  </si>
  <si>
    <t>Metal, Glass &amp; Plastic Containers</t>
  </si>
  <si>
    <t>Vedavaag Systems Ltd</t>
  </si>
  <si>
    <t>VEDAVAAG</t>
  </si>
  <si>
    <t>B &amp; A Packaging India Ltd</t>
  </si>
  <si>
    <t>BAPACK</t>
  </si>
  <si>
    <t>Bhagwati Autocast Ltd</t>
  </si>
  <si>
    <t>BGWTATO</t>
  </si>
  <si>
    <t>B C C Fuba India Ltd</t>
  </si>
  <si>
    <t>BCCFUBA</t>
  </si>
  <si>
    <t>Integrated Personnel Services Ltd</t>
  </si>
  <si>
    <t>IPSL</t>
  </si>
  <si>
    <t>Ind Swift Ltd</t>
  </si>
  <si>
    <t>INDSWFTLTD</t>
  </si>
  <si>
    <t>Agri-Tech (India) Ltd</t>
  </si>
  <si>
    <t>AGRITECH</t>
  </si>
  <si>
    <t>Pritika Engineering Components Ltd</t>
  </si>
  <si>
    <t>PRITIKA</t>
  </si>
  <si>
    <t>Bharat Immunologicals and Biologicals Corporation Ltd</t>
  </si>
  <si>
    <t>BIBCL</t>
  </si>
  <si>
    <t>Lotus Eye Hospital and Institute Ltd</t>
  </si>
  <si>
    <t>LOTUSEYE</t>
  </si>
  <si>
    <t>Bilcare Ltd</t>
  </si>
  <si>
    <t>BI</t>
  </si>
  <si>
    <t>Palash Securities Ltd</t>
  </si>
  <si>
    <t>PALASHSECU</t>
  </si>
  <si>
    <t>Relicab Cable Manufacturing Ltd</t>
  </si>
  <si>
    <t>RELICAB</t>
  </si>
  <si>
    <t>Cravatex Ltd</t>
  </si>
  <si>
    <t>CRAVATEX</t>
  </si>
  <si>
    <t>Facor Alloys Ltd</t>
  </si>
  <si>
    <t>FACORALL</t>
  </si>
  <si>
    <t>Accel Ltd</t>
  </si>
  <si>
    <t>ACCEL</t>
  </si>
  <si>
    <t>Quantum Gold Fund</t>
  </si>
  <si>
    <t>QGOLDHALF</t>
  </si>
  <si>
    <t>Garg Furnace Ltd</t>
  </si>
  <si>
    <t>GARGFUR</t>
  </si>
  <si>
    <t>Party Cruisers Ltd</t>
  </si>
  <si>
    <t>PARTYCRUS</t>
  </si>
  <si>
    <t>Eco Hotels and Resorts Ltd</t>
  </si>
  <si>
    <t>ECOHOTELS</t>
  </si>
  <si>
    <t>Tamboli Industries Ltd</t>
  </si>
  <si>
    <t>TAMBOLIIN</t>
  </si>
  <si>
    <t>Abhinav Capital Services Ltd</t>
  </si>
  <si>
    <t>ABHICAP</t>
  </si>
  <si>
    <t>Shri Gang Industries and Allied Products Ltd</t>
  </si>
  <si>
    <t>SHRIGANG</t>
  </si>
  <si>
    <t>Banka BioLoo Ltd</t>
  </si>
  <si>
    <t>BANKA</t>
  </si>
  <si>
    <t>Goyal Aluminiums Ltd</t>
  </si>
  <si>
    <t>GOYALALUM</t>
  </si>
  <si>
    <t>SNL Bearings Ltd</t>
  </si>
  <si>
    <t>SNL</t>
  </si>
  <si>
    <t>HDFC S&amp;P BSE Sensex ETF</t>
  </si>
  <si>
    <t>HDFCSENSEX</t>
  </si>
  <si>
    <t>Yarn Syndicate Ltd</t>
  </si>
  <si>
    <t>YARNSYN</t>
  </si>
  <si>
    <t>Prerna Infrabuild Ltd</t>
  </si>
  <si>
    <t>PRERINFRA</t>
  </si>
  <si>
    <t>IBL Finance Ltd</t>
  </si>
  <si>
    <t>IBLFL</t>
  </si>
  <si>
    <t>Financial Technology</t>
  </si>
  <si>
    <t>BLS Infotech Ltd</t>
  </si>
  <si>
    <t>BLSINFOTE</t>
  </si>
  <si>
    <t>Virat Leasing Ltd</t>
  </si>
  <si>
    <t>VLL</t>
  </si>
  <si>
    <t>COSCO (India) Ltd</t>
  </si>
  <si>
    <t>COSCO</t>
  </si>
  <si>
    <t>Paras Petrofils Ltd</t>
  </si>
  <si>
    <t>PARASPETRO</t>
  </si>
  <si>
    <t>Mehai Technology Ltd</t>
  </si>
  <si>
    <t>MEHAI</t>
  </si>
  <si>
    <t>Lahoti Overseas Ltd</t>
  </si>
  <si>
    <t>LAHOTIOV</t>
  </si>
  <si>
    <t>Himalaya Food International Ltd</t>
  </si>
  <si>
    <t>HFIL</t>
  </si>
  <si>
    <t>AMD Industries Ltd</t>
  </si>
  <si>
    <t>AMDIND</t>
  </si>
  <si>
    <t>Ahasolar Technologies Ltd</t>
  </si>
  <si>
    <t>AHASOLAR</t>
  </si>
  <si>
    <t>Home Improvement Retail</t>
  </si>
  <si>
    <t>CIL Nova Petrochemicals Ltd</t>
  </si>
  <si>
    <t>CNOVAPETRO</t>
  </si>
  <si>
    <t>Pramara Promotions Ltd</t>
  </si>
  <si>
    <t>PRAMARA</t>
  </si>
  <si>
    <t>Latteys Industries Ltd</t>
  </si>
  <si>
    <t>LATTEYS</t>
  </si>
  <si>
    <t>Alkali Metals Ltd</t>
  </si>
  <si>
    <t>ALKALI</t>
  </si>
  <si>
    <t>Ajooni Biotech Ltd</t>
  </si>
  <si>
    <t>AJOONI</t>
  </si>
  <si>
    <t>G. G. Automotive Gears Ltd</t>
  </si>
  <si>
    <t>GGAUTO</t>
  </si>
  <si>
    <t>Peria Karamalai Tea and Produce Company Ltd</t>
  </si>
  <si>
    <t>PKTEA</t>
  </si>
  <si>
    <t>Ishan Dyes and Chemicals Ltd</t>
  </si>
  <si>
    <t>ISHANCH</t>
  </si>
  <si>
    <t>Kkalpana Industries (India) Ltd</t>
  </si>
  <si>
    <t>KKALPANAIND</t>
  </si>
  <si>
    <t>Creative Castings Ltd</t>
  </si>
  <si>
    <t>Suvidhaa Infoserve Ltd</t>
  </si>
  <si>
    <t>SUVIDHAA</t>
  </si>
  <si>
    <t>Ausom Enterprise Ltd</t>
  </si>
  <si>
    <t>AUSOMENT</t>
  </si>
  <si>
    <t>Rudra Gas Enterprise Ltd</t>
  </si>
  <si>
    <t>RUDRAGAS</t>
  </si>
  <si>
    <t>APM Industries Ltd</t>
  </si>
  <si>
    <t>APMIN</t>
  </si>
  <si>
    <t>Mysore Petro Chemicals Ltd</t>
  </si>
  <si>
    <t>MYSORPETRO</t>
  </si>
  <si>
    <t>National Fittings Ltd</t>
  </si>
  <si>
    <t>NATFIT</t>
  </si>
  <si>
    <t>Sharika Enterprises Ltd</t>
  </si>
  <si>
    <t>SHARIKA</t>
  </si>
  <si>
    <t>TCI Industries Ltd</t>
  </si>
  <si>
    <t>TCIIND</t>
  </si>
  <si>
    <t>Securekloud Technologies Ltd</t>
  </si>
  <si>
    <t>SECURKLOUD</t>
  </si>
  <si>
    <t>HB Stockholdings Ltd</t>
  </si>
  <si>
    <t>HBSL</t>
  </si>
  <si>
    <t>Asarfi Hospital Ltd</t>
  </si>
  <si>
    <t>ASARFI</t>
  </si>
  <si>
    <t>Transcorp International Ltd</t>
  </si>
  <si>
    <t>TRANSCOR</t>
  </si>
  <si>
    <t>Ansal Buildwell Ltd</t>
  </si>
  <si>
    <t>ANSALBU</t>
  </si>
  <si>
    <t>Palred Technologies Ltd</t>
  </si>
  <si>
    <t>PALREDTEC</t>
  </si>
  <si>
    <t>Everest Organics Ltd</t>
  </si>
  <si>
    <t>EVERESTO</t>
  </si>
  <si>
    <t>Orissa Bengal Carrier Ltd</t>
  </si>
  <si>
    <t>OBCL</t>
  </si>
  <si>
    <t>Shah Alloys Ltd</t>
  </si>
  <si>
    <t>SHAHALLOYS</t>
  </si>
  <si>
    <t>Arshiya Ltd</t>
  </si>
  <si>
    <t>ARSHIYA</t>
  </si>
  <si>
    <t>Rainbow Foundations Ltd</t>
  </si>
  <si>
    <t>RAINBOWF</t>
  </si>
  <si>
    <t>Shanti Spintex Ltd</t>
  </si>
  <si>
    <t>SHANTIDENM</t>
  </si>
  <si>
    <t>Mercury Laboratories Ltd</t>
  </si>
  <si>
    <t>MERCURYLAB</t>
  </si>
  <si>
    <t>Pulz Electronics Ltd</t>
  </si>
  <si>
    <t>PULZ</t>
  </si>
  <si>
    <t>Chartered Logistics Ltd</t>
  </si>
  <si>
    <t>CHLOGIST</t>
  </si>
  <si>
    <t>Genpharmasec Ltd</t>
  </si>
  <si>
    <t>GENPHARMA</t>
  </si>
  <si>
    <t>Lasa Supergenerics Ltd</t>
  </si>
  <si>
    <t>LASA</t>
  </si>
  <si>
    <t>Resonance Specialties Ltd</t>
  </si>
  <si>
    <t>RESONANCE</t>
  </si>
  <si>
    <t>Avro India Ltd</t>
  </si>
  <si>
    <t>AVROIND</t>
  </si>
  <si>
    <t>Varanium Cloud Ltd</t>
  </si>
  <si>
    <t>CLOUD</t>
  </si>
  <si>
    <t>Asit C Mehta Financial Services Ltd</t>
  </si>
  <si>
    <t>ASITCFIN</t>
  </si>
  <si>
    <t>Veekayem Fashion &amp; Apparels Ltd</t>
  </si>
  <si>
    <t>VEEKAYEM</t>
  </si>
  <si>
    <t>Debock Industries Ltd</t>
  </si>
  <si>
    <t>DIL</t>
  </si>
  <si>
    <t>Fortis Malar Hospitals Ltd</t>
  </si>
  <si>
    <t>FORTISMLR</t>
  </si>
  <si>
    <t>MKP Mobility Ltd</t>
  </si>
  <si>
    <t>MKPMOB</t>
  </si>
  <si>
    <t>Arunjyoti Bio Ventures Ltd</t>
  </si>
  <si>
    <t>ABVL</t>
  </si>
  <si>
    <t>Advik Capital Ltd</t>
  </si>
  <si>
    <t>ADVIKCA</t>
  </si>
  <si>
    <t>Rachana Infrastructure Ltd</t>
  </si>
  <si>
    <t>RILINFRA</t>
  </si>
  <si>
    <t>Maruti Interior Products Ltd</t>
  </si>
  <si>
    <t>SPITZE</t>
  </si>
  <si>
    <t>Home Furnishings</t>
  </si>
  <si>
    <t>Parnax Lab Ltd</t>
  </si>
  <si>
    <t>PARNAXLAB</t>
  </si>
  <si>
    <t>Tilak Ventures Ltd</t>
  </si>
  <si>
    <t>TILAK</t>
  </si>
  <si>
    <t>Nagreeka Exports Ltd</t>
  </si>
  <si>
    <t>NAGREEKEXP</t>
  </si>
  <si>
    <t>Virya Resources Ltd</t>
  </si>
  <si>
    <t>VIRYA</t>
  </si>
  <si>
    <t>Shetron Ltd</t>
  </si>
  <si>
    <t>SHETR</t>
  </si>
  <si>
    <t>Alfred Herbert (India) Ltd</t>
  </si>
  <si>
    <t>ALFREDHE</t>
  </si>
  <si>
    <t>Modern Dairies Ltd</t>
  </si>
  <si>
    <t>MODAIRY</t>
  </si>
  <si>
    <t>Mcon Rasayan India Ltd</t>
  </si>
  <si>
    <t>MCON</t>
  </si>
  <si>
    <t>Ludlow Jute &amp; Specialities Ltd</t>
  </si>
  <si>
    <t>LUDLOWJUT</t>
  </si>
  <si>
    <t>Oxygenta Pharmaceutical Ltd</t>
  </si>
  <si>
    <t>OXYGENTAPH</t>
  </si>
  <si>
    <t>T &amp; I Global Ltd</t>
  </si>
  <si>
    <t>TIGLOB</t>
  </si>
  <si>
    <t>Kothari Fermentation and Biochem Ltd</t>
  </si>
  <si>
    <t>KFBL</t>
  </si>
  <si>
    <t>D &amp; H India Ltd</t>
  </si>
  <si>
    <t>DHINDIA</t>
  </si>
  <si>
    <t>Reliable Data Services Ltd</t>
  </si>
  <si>
    <t>RELIABLE</t>
  </si>
  <si>
    <t>Kemp and Company Ltd</t>
  </si>
  <si>
    <t>KEMP</t>
  </si>
  <si>
    <t>SunGarner Energies Ltd</t>
  </si>
  <si>
    <t>SEL</t>
  </si>
  <si>
    <t>Gujarat Natural Resources Ltd</t>
  </si>
  <si>
    <t>GNRL</t>
  </si>
  <si>
    <t>Shri Krishna Devcon Ltd</t>
  </si>
  <si>
    <t>SHRIKRISH</t>
  </si>
  <si>
    <t>Jasch Industries Ltd</t>
  </si>
  <si>
    <t>JASCH</t>
  </si>
  <si>
    <t>DRS Cargo Movers Ltd</t>
  </si>
  <si>
    <t>DRSCARGO</t>
  </si>
  <si>
    <t>Shine Fashions (India) Ltd</t>
  </si>
  <si>
    <t>SHINEFASH</t>
  </si>
  <si>
    <t>CNI Research Ltd</t>
  </si>
  <si>
    <t>CNIRESLTD</t>
  </si>
  <si>
    <t>Som Datt Finance Corporation Ltd</t>
  </si>
  <si>
    <t>SODFC</t>
  </si>
  <si>
    <t>Holmarc Opto-Mechatronics Ltd</t>
  </si>
  <si>
    <t>HOLMARC</t>
  </si>
  <si>
    <t>Goel Food Products Ltd</t>
  </si>
  <si>
    <t>GOEL</t>
  </si>
  <si>
    <t>Akar Auto Industries Ltd</t>
  </si>
  <si>
    <t>AAIL</t>
  </si>
  <si>
    <t>Cerebra Integrated Technologies Ltd</t>
  </si>
  <si>
    <t>CEREBRAINT</t>
  </si>
  <si>
    <t>Dynavision Ltd</t>
  </si>
  <si>
    <t>DYNAVSN</t>
  </si>
  <si>
    <t>United Cotfab Ltd</t>
  </si>
  <si>
    <t>COTFAB</t>
  </si>
  <si>
    <t>Cian Agro Industries &amp; Infrastructure Ltd</t>
  </si>
  <si>
    <t>CIANAGRO</t>
  </si>
  <si>
    <t>Womancart Ltd</t>
  </si>
  <si>
    <t>WOMANCART</t>
  </si>
  <si>
    <t>Durlax Top Surface Ltd</t>
  </si>
  <si>
    <t>DURLAX</t>
  </si>
  <si>
    <t>Excel Realty N Infra Ltd</t>
  </si>
  <si>
    <t>EXCEL</t>
  </si>
  <si>
    <t>Anjani Foods Ltd</t>
  </si>
  <si>
    <t>ANJANIFOODS</t>
  </si>
  <si>
    <t>Source Natural Foods and Herbal Supplements Ltd</t>
  </si>
  <si>
    <t>SOURCENTRL</t>
  </si>
  <si>
    <t>Aditya Consumer Marketing Ltd</t>
  </si>
  <si>
    <t>ACML</t>
  </si>
  <si>
    <t>Damodar Industries Ltd</t>
  </si>
  <si>
    <t>DAMODARIND</t>
  </si>
  <si>
    <t>Pee Cee Cosma Sope Ltd</t>
  </si>
  <si>
    <t>PCCOSMA</t>
  </si>
  <si>
    <t>Madhucon Projects Ltd</t>
  </si>
  <si>
    <t>MADHUCON</t>
  </si>
  <si>
    <t>HEC Infra Projects Ltd</t>
  </si>
  <si>
    <t>HECPROJECT</t>
  </si>
  <si>
    <t>Aztec Fluids &amp; Machinery Ltd</t>
  </si>
  <si>
    <t>AZTEC</t>
  </si>
  <si>
    <t>Aditya BSL Nifty Next 50 ETF</t>
  </si>
  <si>
    <t>ABSLNN50ET</t>
  </si>
  <si>
    <t>Samrat Pharmachem Ltd</t>
  </si>
  <si>
    <t>SAMRATPH</t>
  </si>
  <si>
    <t>Raaj Medisafe India Ltd</t>
  </si>
  <si>
    <t>RAAJMEDI</t>
  </si>
  <si>
    <t>Soma Textiles &amp; Industries Ltd</t>
  </si>
  <si>
    <t>SOMATEX</t>
  </si>
  <si>
    <t>Polychem Ltd</t>
  </si>
  <si>
    <t>POLYCHEM</t>
  </si>
  <si>
    <t>Harshdeep Hortico Ltd</t>
  </si>
  <si>
    <t>HARSHDEEP</t>
  </si>
  <si>
    <t>Wallfort Financial Services Ltd</t>
  </si>
  <si>
    <t>WALLFORT</t>
  </si>
  <si>
    <t>Narbada Gems and Jewellery Ltd</t>
  </si>
  <si>
    <t>NARBADA</t>
  </si>
  <si>
    <t>Astron Paper &amp; Board Mill Ltd</t>
  </si>
  <si>
    <t>ASTRON</t>
  </si>
  <si>
    <t>Minal Industries Ltd</t>
  </si>
  <si>
    <t>MINALIND</t>
  </si>
  <si>
    <t>Arnold Holdings Ltd</t>
  </si>
  <si>
    <t>ARNOLD</t>
  </si>
  <si>
    <t>McNally Bharat Engg Co Ltd</t>
  </si>
  <si>
    <t>MBECL</t>
  </si>
  <si>
    <t>Dangee Dums Ltd</t>
  </si>
  <si>
    <t>DANGEE</t>
  </si>
  <si>
    <t>Sattrix Information Security Ltd</t>
  </si>
  <si>
    <t>SATTRIX</t>
  </si>
  <si>
    <t>Chowgule Steamships Ltd</t>
  </si>
  <si>
    <t>CHOWGULSTM</t>
  </si>
  <si>
    <t>Rajeshwari Cans Ltd</t>
  </si>
  <si>
    <t>RCAN</t>
  </si>
  <si>
    <t>Promax Power Ltd</t>
  </si>
  <si>
    <t>PROMAX</t>
  </si>
  <si>
    <t>Prolife Industries Ltd</t>
  </si>
  <si>
    <t>PROLIFE</t>
  </si>
  <si>
    <t>Times Guaranty Ltd</t>
  </si>
  <si>
    <t>TIMESGTY</t>
  </si>
  <si>
    <t>Blue Pebble Ltd</t>
  </si>
  <si>
    <t>BLUEPEBBLE</t>
  </si>
  <si>
    <t>Sayaji Industries Ltd</t>
  </si>
  <si>
    <t>SAYAJIIND</t>
  </si>
  <si>
    <t>Kesar Terminals &amp; Infrastructure Ltd</t>
  </si>
  <si>
    <t>KTIL</t>
  </si>
  <si>
    <t>Trishakti Industries Ltd</t>
  </si>
  <si>
    <t>TRISHAKT</t>
  </si>
  <si>
    <t>Tokyo Plast International Ltd</t>
  </si>
  <si>
    <t>TOKYOPLAST</t>
  </si>
  <si>
    <t>MRP Agro Ltd</t>
  </si>
  <si>
    <t>MRP</t>
  </si>
  <si>
    <t>Food Distributors</t>
  </si>
  <si>
    <t>Southern Magnesium and Chemicals Ltd</t>
  </si>
  <si>
    <t>SOUTHMG</t>
  </si>
  <si>
    <t>Archit Organosys Ltd</t>
  </si>
  <si>
    <t>ARCHITORG</t>
  </si>
  <si>
    <t>ICICI Prudential Silver ETF</t>
  </si>
  <si>
    <t>SILVERIETF</t>
  </si>
  <si>
    <t>Srei Infrastructure Finance Ltd</t>
  </si>
  <si>
    <t>SREINFRA</t>
  </si>
  <si>
    <t>Grob Tea Co Ltd</t>
  </si>
  <si>
    <t>GROBTEA</t>
  </si>
  <si>
    <t>KG Petrochem Ltd</t>
  </si>
  <si>
    <t>KGPETRO</t>
  </si>
  <si>
    <t>Super Tannery Ltd</t>
  </si>
  <si>
    <t>SUPTANERY</t>
  </si>
  <si>
    <t>Thacker and Company Ltd</t>
  </si>
  <si>
    <t>THACKER</t>
  </si>
  <si>
    <t>Aplab Ltd</t>
  </si>
  <si>
    <t>APLAB</t>
  </si>
  <si>
    <t>Gokak Textiles Ltd</t>
  </si>
  <si>
    <t>GOKAKTEX</t>
  </si>
  <si>
    <t>Mayank Cattle Food Ltd</t>
  </si>
  <si>
    <t>MCFL</t>
  </si>
  <si>
    <t>Royal Cushion Vinyl Products Ltd</t>
  </si>
  <si>
    <t>ROYALCU</t>
  </si>
  <si>
    <t>Lesha Industries Ltd</t>
  </si>
  <si>
    <t>LESHAIND</t>
  </si>
  <si>
    <t>Maitreya Medicare Ltd</t>
  </si>
  <si>
    <t>MAITREYA</t>
  </si>
  <si>
    <t>SKP Securities Ltd</t>
  </si>
  <si>
    <t>SKPSEC</t>
  </si>
  <si>
    <t>Bansal Roofing Products Ltd</t>
  </si>
  <si>
    <t>BRPL</t>
  </si>
  <si>
    <t>Key Corp Ltd</t>
  </si>
  <si>
    <t>KEYCORP</t>
  </si>
  <si>
    <t>Freshtrop Fruits Ltd</t>
  </si>
  <si>
    <t>FRSHTRP</t>
  </si>
  <si>
    <t>Yogi Ltd</t>
  </si>
  <si>
    <t>YOGI</t>
  </si>
  <si>
    <t>Constronics Infra Ltd</t>
  </si>
  <si>
    <t>CONSTRONIC</t>
  </si>
  <si>
    <t>Deepak Chemtex Ltd</t>
  </si>
  <si>
    <t>DEEPAKCHEM</t>
  </si>
  <si>
    <t>AIK Pipes and Polymers Ltd</t>
  </si>
  <si>
    <t>AIKPIPES</t>
  </si>
  <si>
    <t>Hisar Metal Industries Ltd</t>
  </si>
  <si>
    <t>HISARMETAL</t>
  </si>
  <si>
    <t>Haryana Capfin Ltd</t>
  </si>
  <si>
    <t>HARYNACAP</t>
  </si>
  <si>
    <t>Welcast Steels Ltd</t>
  </si>
  <si>
    <t>ZWELCAST</t>
  </si>
  <si>
    <t>Biofil Chemicals and Pharmaceuticals Ltd</t>
  </si>
  <si>
    <t>BIOFILCHEM</t>
  </si>
  <si>
    <t>Sambhaav Media Ltd</t>
  </si>
  <si>
    <t>SAMBHAAV</t>
  </si>
  <si>
    <t>Shalimar Wires Industries Ltd</t>
  </si>
  <si>
    <t>SHALIWIR</t>
  </si>
  <si>
    <t>Future Enterprises Ltd</t>
  </si>
  <si>
    <t>FELDVR</t>
  </si>
  <si>
    <t>SecMark Consultancy Ltd</t>
  </si>
  <si>
    <t>SECMARK</t>
  </si>
  <si>
    <t>One Global Service Provider Ltd</t>
  </si>
  <si>
    <t>ONEGLOBAL</t>
  </si>
  <si>
    <t>Auro Laboratories Ltd</t>
  </si>
  <si>
    <t>AUROLAB</t>
  </si>
  <si>
    <t>Mohini Health &amp; Hygiene Ltd</t>
  </si>
  <si>
    <t>MHHL</t>
  </si>
  <si>
    <t>Silkflex Polymers (India) Ltd</t>
  </si>
  <si>
    <t>SILKFLEX</t>
  </si>
  <si>
    <t>Simbhaoli Sugars Ltd</t>
  </si>
  <si>
    <t>SIMBHALS</t>
  </si>
  <si>
    <t>Yaari Digital Integrated Services Ltd</t>
  </si>
  <si>
    <t>YAARI</t>
  </si>
  <si>
    <t>Pressure Sensitive Systems (India) Ltd</t>
  </si>
  <si>
    <t>PRESSURS</t>
  </si>
  <si>
    <t>Mangalam Alloys Ltd</t>
  </si>
  <si>
    <t>MAL</t>
  </si>
  <si>
    <t>Tree House Education and Accessories Ltd</t>
  </si>
  <si>
    <t>TREEHOUSE</t>
  </si>
  <si>
    <t>Retina Paints Ltd</t>
  </si>
  <si>
    <t>RETINA</t>
  </si>
  <si>
    <t>Krishanveer Forge Ltd</t>
  </si>
  <si>
    <t>KVFORGE</t>
  </si>
  <si>
    <t>Trescon Ltd</t>
  </si>
  <si>
    <t>TRESCON</t>
  </si>
  <si>
    <t>Kaizen Agro Infrabuild Ltd</t>
  </si>
  <si>
    <t>KAIZENAGRO</t>
  </si>
  <si>
    <t>Murae Organisor Ltd</t>
  </si>
  <si>
    <t>MURAE</t>
  </si>
  <si>
    <t>Dutron Polymers Ltd</t>
  </si>
  <si>
    <t>DUTRON</t>
  </si>
  <si>
    <t>Aayush Wellness Ltd</t>
  </si>
  <si>
    <t>AAYUSH</t>
  </si>
  <si>
    <t>Ganga Papers India Ltd</t>
  </si>
  <si>
    <t>GANGAPA</t>
  </si>
  <si>
    <t>Mohite Industries Ltd</t>
  </si>
  <si>
    <t>MOHITE</t>
  </si>
  <si>
    <t>Dhanashree Electronics Ltd</t>
  </si>
  <si>
    <t>DEL</t>
  </si>
  <si>
    <t>Nilachal Refractories Ltd</t>
  </si>
  <si>
    <t>NILACHAL</t>
  </si>
  <si>
    <t>Vasundhara Rasayans Ltd</t>
  </si>
  <si>
    <t>VRL</t>
  </si>
  <si>
    <t>Polylink Polymers (India) Ltd</t>
  </si>
  <si>
    <t>POLYLINK</t>
  </si>
  <si>
    <t>Real Touch Finance Ltd</t>
  </si>
  <si>
    <t>RTFL</t>
  </si>
  <si>
    <t>Makers Laboratories Ltd</t>
  </si>
  <si>
    <t>MAKERSL</t>
  </si>
  <si>
    <t>Nrb Industrial Bearings Ltd</t>
  </si>
  <si>
    <t>NIBL</t>
  </si>
  <si>
    <t>Luharuka Media &amp; Infra Ltd</t>
  </si>
  <si>
    <t>LUHARUKA</t>
  </si>
  <si>
    <t>Rasandik Engineering Industries India Ltd</t>
  </si>
  <si>
    <t>RASANDIK</t>
  </si>
  <si>
    <t>NCL Research and Financial Services Ltd</t>
  </si>
  <si>
    <t>NCLRESE</t>
  </si>
  <si>
    <t>Macobs Technologies Ltd</t>
  </si>
  <si>
    <t>MACOBSTECH</t>
  </si>
  <si>
    <t>Marco Cables &amp; Conductors Ltd</t>
  </si>
  <si>
    <t>MARCO</t>
  </si>
  <si>
    <t>Alstone Textiles (India) Ltd</t>
  </si>
  <si>
    <t>ALSTONE</t>
  </si>
  <si>
    <t>Scoobee Day Garments (India) Ltd</t>
  </si>
  <si>
    <t>SCOOBEEDAY</t>
  </si>
  <si>
    <t>Everlon Financials Ltd</t>
  </si>
  <si>
    <t>EVERFIN</t>
  </si>
  <si>
    <t>Cinevista Ltd</t>
  </si>
  <si>
    <t>CINEVISTA</t>
  </si>
  <si>
    <t>Karma Energy Ltd</t>
  </si>
  <si>
    <t>KARMAENG</t>
  </si>
  <si>
    <t>Seya Industries Ltd</t>
  </si>
  <si>
    <t>SEYAIND</t>
  </si>
  <si>
    <t>Gujarat Containers Ltd</t>
  </si>
  <si>
    <t>GUJCONT</t>
  </si>
  <si>
    <t>Madhav Copper Ltd</t>
  </si>
  <si>
    <t>MCL</t>
  </si>
  <si>
    <t>Simmonds Marshall Ltd</t>
  </si>
  <si>
    <t>SIMMOND</t>
  </si>
  <si>
    <t>AK Spintex Ltd</t>
  </si>
  <si>
    <t>AKSPINTEX</t>
  </si>
  <si>
    <t>Futuristic Solutions Ltd</t>
  </si>
  <si>
    <t>FUTSOL</t>
  </si>
  <si>
    <t>Porwal Auto Components Ltd</t>
  </si>
  <si>
    <t>PORWAL</t>
  </si>
  <si>
    <t>Gujarat Poly Electronics Ltd</t>
  </si>
  <si>
    <t>GUJARATPOLY</t>
  </si>
  <si>
    <t>Filtra Consultants and Engineers Ltd</t>
  </si>
  <si>
    <t>FILTRA</t>
  </si>
  <si>
    <t>Remi Edelstahl Tubulars Ltd</t>
  </si>
  <si>
    <t>REMIEDEL</t>
  </si>
  <si>
    <t>Ganga Forging Ltd</t>
  </si>
  <si>
    <t>GANGAFORGE</t>
  </si>
  <si>
    <t>Orient Press Ltd</t>
  </si>
  <si>
    <t>ORIENTLTD</t>
  </si>
  <si>
    <t>Tera Software Ltd</t>
  </si>
  <si>
    <t>TERASOFT</t>
  </si>
  <si>
    <t>Vippy Spinpro Ltd</t>
  </si>
  <si>
    <t>VIPPYSP</t>
  </si>
  <si>
    <t>LIC MF Nifty 8-13 yr G-Sec ETF</t>
  </si>
  <si>
    <t>LICNETFGSC</t>
  </si>
  <si>
    <t>Shilp Gravures Ltd</t>
  </si>
  <si>
    <t>SHILGRAVQ</t>
  </si>
  <si>
    <t>Skyline Millars Ltd</t>
  </si>
  <si>
    <t>SKYLMILAR</t>
  </si>
  <si>
    <t>Delta Manufacturing Ltd</t>
  </si>
  <si>
    <t>DELTAMAGNT</t>
  </si>
  <si>
    <t>Sameera Agro and Infra Ltd</t>
  </si>
  <si>
    <t>SAIFL</t>
  </si>
  <si>
    <t>Homebuilding</t>
  </si>
  <si>
    <t>Celebrity Fashions Ltd</t>
  </si>
  <si>
    <t>CELEBRITY</t>
  </si>
  <si>
    <t>Rapicut Carbides Ltd</t>
  </si>
  <si>
    <t>RAPICUT</t>
  </si>
  <si>
    <t>KBS India Ltd</t>
  </si>
  <si>
    <t>KBSINDIA</t>
  </si>
  <si>
    <t>Pritish Nandy Communications Ltd</t>
  </si>
  <si>
    <t>PNC</t>
  </si>
  <si>
    <t>IDBI Gold Exchange Traded Fund</t>
  </si>
  <si>
    <t>LICMFGOLD</t>
  </si>
  <si>
    <t>Rasi Electrodes Ltd</t>
  </si>
  <si>
    <t>RASIELEC</t>
  </si>
  <si>
    <t>Deem Roll Tech Ltd</t>
  </si>
  <si>
    <t>DEEM</t>
  </si>
  <si>
    <t>Sati Poly Plast Ltd</t>
  </si>
  <si>
    <t>SATIPOLY</t>
  </si>
  <si>
    <t>Patdiam Jewellery Ltd</t>
  </si>
  <si>
    <t>PJL</t>
  </si>
  <si>
    <t>Superior Industrial Enterprises Ltd</t>
  </si>
  <si>
    <t>SIEL</t>
  </si>
  <si>
    <t>Vidli Restaurants Ltd</t>
  </si>
  <si>
    <t>VIDLI</t>
  </si>
  <si>
    <t>Vinny Overseas Ltd</t>
  </si>
  <si>
    <t>VINNY</t>
  </si>
  <si>
    <t>Titan Securities Ltd</t>
  </si>
  <si>
    <t>TITANSEC</t>
  </si>
  <si>
    <t>Kontor Space Ltd</t>
  </si>
  <si>
    <t>KONTOR</t>
  </si>
  <si>
    <t>Sakthi Finance Ltd</t>
  </si>
  <si>
    <t>SAKTHIFIN</t>
  </si>
  <si>
    <t>Pulsar International Ltd</t>
  </si>
  <si>
    <t>PULSRIN</t>
  </si>
  <si>
    <t>Tayo Rolls Ltd</t>
  </si>
  <si>
    <t>TATAYODOGA</t>
  </si>
  <si>
    <t>Acme Resources Ltd</t>
  </si>
  <si>
    <t>ACME</t>
  </si>
  <si>
    <t>Mukesh Babu Financial Services Ltd</t>
  </si>
  <si>
    <t>MUKESHB</t>
  </si>
  <si>
    <t>Sanrhea Technical Textiles Ltd</t>
  </si>
  <si>
    <t>SANTETX</t>
  </si>
  <si>
    <t>Baroda Extrusion Ltd</t>
  </si>
  <si>
    <t>BAROEXT</t>
  </si>
  <si>
    <t>Globesecure Technologies Ltd</t>
  </si>
  <si>
    <t>GSTL</t>
  </si>
  <si>
    <t>Krypton Industries Ltd</t>
  </si>
  <si>
    <t>KRYPTONQ</t>
  </si>
  <si>
    <t>TPI India Ltd</t>
  </si>
  <si>
    <t>TPINDIA</t>
  </si>
  <si>
    <t>Bright Brothers Ltd</t>
  </si>
  <si>
    <t>BRIGHTBR</t>
  </si>
  <si>
    <t>Shristi Infrastructure Development Corporation Ltd</t>
  </si>
  <si>
    <t>SHRISTI</t>
  </si>
  <si>
    <t>Aimco Pesticides Ltd</t>
  </si>
  <si>
    <t>AIMCOPEST</t>
  </si>
  <si>
    <t>Acknit Industries Ltd</t>
  </si>
  <si>
    <t>ACKNIT</t>
  </si>
  <si>
    <t>Achyut Healthcare Ltd</t>
  </si>
  <si>
    <t>ACHYUT</t>
  </si>
  <si>
    <t>AVSL Industries Ltd</t>
  </si>
  <si>
    <t>AVSL</t>
  </si>
  <si>
    <t>Siddhika Coatings Ltd</t>
  </si>
  <si>
    <t>SIDDHIKA</t>
  </si>
  <si>
    <t>Twentyfirst Century Management Services Ltd</t>
  </si>
  <si>
    <t>21STCENMGM</t>
  </si>
  <si>
    <t>Hariyana Ship Breakers Ltd</t>
  </si>
  <si>
    <t>HRYNSHP</t>
  </si>
  <si>
    <t>Ameya Precision Engineers Ltd</t>
  </si>
  <si>
    <t>AMEYA</t>
  </si>
  <si>
    <t>Krishna Ventures Ltd</t>
  </si>
  <si>
    <t>KRISHNA</t>
  </si>
  <si>
    <t>F Mec International Financial Services Ltd</t>
  </si>
  <si>
    <t>FMEC</t>
  </si>
  <si>
    <t>Arihant Academy Ltd</t>
  </si>
  <si>
    <t>ARIHANTACA</t>
  </si>
  <si>
    <t>Hindustan Hardy Ltd</t>
  </si>
  <si>
    <t>HINDHARD</t>
  </si>
  <si>
    <t>Manoj Ceramic Ltd</t>
  </si>
  <si>
    <t>MCPL</t>
  </si>
  <si>
    <t>ITCONS e-Solutions Ltd</t>
  </si>
  <si>
    <t>ITCONS</t>
  </si>
  <si>
    <t>Human Resource &amp; Employment Services</t>
  </si>
  <si>
    <t>Auro Impex &amp; Chemicals Ltd</t>
  </si>
  <si>
    <t>AUROIMPEX</t>
  </si>
  <si>
    <t>Global Pet Industries Ltd</t>
  </si>
  <si>
    <t>GLOBALPET</t>
  </si>
  <si>
    <t>BSEL Algo Ltd</t>
  </si>
  <si>
    <t>BSELALGO</t>
  </si>
  <si>
    <t>BLB Ltd</t>
  </si>
  <si>
    <t>BLBLIMITED</t>
  </si>
  <si>
    <t>Mirae Asset S&amp;P 500 Top 50 ETF</t>
  </si>
  <si>
    <t>MASPTOP50</t>
  </si>
  <si>
    <t>Raminfo Ltd</t>
  </si>
  <si>
    <t>RAMINFO</t>
  </si>
  <si>
    <t>Biogen Pharmachem Industries Ltd</t>
  </si>
  <si>
    <t>BIOGEN</t>
  </si>
  <si>
    <t>Independent Power Producers &amp; Energy Traders</t>
  </si>
  <si>
    <t>Bheema Cements Ltd</t>
  </si>
  <si>
    <t>BHEEMACEM</t>
  </si>
  <si>
    <t>Keerthi Industries Ltd</t>
  </si>
  <si>
    <t>KEERTHI</t>
  </si>
  <si>
    <t>Dharni Capital Services Ltd</t>
  </si>
  <si>
    <t>DHARNI</t>
  </si>
  <si>
    <t>Graphisads Ltd</t>
  </si>
  <si>
    <t>GRAPHISAD</t>
  </si>
  <si>
    <t>Rama Vision Ltd</t>
  </si>
  <si>
    <t>RAMAVISION</t>
  </si>
  <si>
    <t>CMX Holdings Ltd</t>
  </si>
  <si>
    <t>SIELFNS</t>
  </si>
  <si>
    <t>Dollex Agrotech Ltd</t>
  </si>
  <si>
    <t>DOLLEX</t>
  </si>
  <si>
    <t>Kay Power and Paper Ltd</t>
  </si>
  <si>
    <t>KAYPOWR</t>
  </si>
  <si>
    <t>Gujarat Hotels Ltd</t>
  </si>
  <si>
    <t>GUJHOTE</t>
  </si>
  <si>
    <t>Royale Manor Hotels and Industries Ltd</t>
  </si>
  <si>
    <t>RAYALEMA</t>
  </si>
  <si>
    <t>Healthy Life Agritec Ltd</t>
  </si>
  <si>
    <t>HEALTHYLIFE</t>
  </si>
  <si>
    <t>Mahickra Chemicals Ltd</t>
  </si>
  <si>
    <t>MAHICKRA</t>
  </si>
  <si>
    <t>Ravi Kumar Distilleries Ltd</t>
  </si>
  <si>
    <t>RKDL</t>
  </si>
  <si>
    <t>Quicktouch Technologies Ltd</t>
  </si>
  <si>
    <t>QUICKTOUCH</t>
  </si>
  <si>
    <t>Daikaffil Chemicals India Ltd</t>
  </si>
  <si>
    <t>DAIKAFFI</t>
  </si>
  <si>
    <t>Mirae Asset NYSE FANG+ ETF</t>
  </si>
  <si>
    <t>MAFANG</t>
  </si>
  <si>
    <t>SVP Global Textiles Ltd</t>
  </si>
  <si>
    <t>SVPGLOB</t>
  </si>
  <si>
    <t>Universal Starch Chem Allied Ltd</t>
  </si>
  <si>
    <t>UNIVSTAR</t>
  </si>
  <si>
    <t>Hindustan Appliances Ltd</t>
  </si>
  <si>
    <t>HINDAPL</t>
  </si>
  <si>
    <t>Expo Gas Containers Ltd</t>
  </si>
  <si>
    <t>EXPOGAS</t>
  </si>
  <si>
    <t>Marshall Machines Ltd</t>
  </si>
  <si>
    <t>MARSHALL</t>
  </si>
  <si>
    <t>Shivam Chemicals Ltd</t>
  </si>
  <si>
    <t>SHIVAM</t>
  </si>
  <si>
    <t>Riddhi Corporate Services Ltd</t>
  </si>
  <si>
    <t>RIDDHICORP</t>
  </si>
  <si>
    <t>Astal Laboratories Ltd</t>
  </si>
  <si>
    <t>ASTALLTD</t>
  </si>
  <si>
    <t>Alkosign Ltd</t>
  </si>
  <si>
    <t>ALKOSIGN</t>
  </si>
  <si>
    <t>Pentagon Rubber Ltd</t>
  </si>
  <si>
    <t>PENTAGON</t>
  </si>
  <si>
    <t>Aarvee Denims and Exports Ltd</t>
  </si>
  <si>
    <t>AARVEEDEN</t>
  </si>
  <si>
    <t>Arabian Petroleum Ltd</t>
  </si>
  <si>
    <t>ARABIAN</t>
  </si>
  <si>
    <t>Lykis Ltd</t>
  </si>
  <si>
    <t>LYKISLTD</t>
  </si>
  <si>
    <t>Agro Phos (India) Ltd</t>
  </si>
  <si>
    <t>AGROPHOS</t>
  </si>
  <si>
    <t>Aditya BSL Nifty Bank ETF</t>
  </si>
  <si>
    <t>ABSLBANETF</t>
  </si>
  <si>
    <t>Supra Pacific Financial Services Ltd</t>
  </si>
  <si>
    <t>SUPRAPFSL</t>
  </si>
  <si>
    <t>IFL Enterprises Ltd</t>
  </si>
  <si>
    <t>IFL</t>
  </si>
  <si>
    <t>ICICI Prudential S&amp;P BSE Liquid Rate ETF</t>
  </si>
  <si>
    <t>LIQUIDIETF</t>
  </si>
  <si>
    <t>East West Freight Carriers Ltd</t>
  </si>
  <si>
    <t>EASTWEST</t>
  </si>
  <si>
    <t>Mena Mani Industries Ltd</t>
  </si>
  <si>
    <t>MENAMANI</t>
  </si>
  <si>
    <t>Jeevan Scientific Technology Ltd</t>
  </si>
  <si>
    <t>JSTL</t>
  </si>
  <si>
    <t>TCFC Finance Ltd</t>
  </si>
  <si>
    <t>TCFCFINQ</t>
  </si>
  <si>
    <t>Banas Finance Ltd</t>
  </si>
  <si>
    <t>BANASFN</t>
  </si>
  <si>
    <t>Eiko Lifesciences Ltd</t>
  </si>
  <si>
    <t>EIKO</t>
  </si>
  <si>
    <t>Jindal Hotels Ltd</t>
  </si>
  <si>
    <t>JINDHOT</t>
  </si>
  <si>
    <t>Radiowalla Network Ltd</t>
  </si>
  <si>
    <t>RADIOWALLA</t>
  </si>
  <si>
    <t>Popees Cares Ltd</t>
  </si>
  <si>
    <t>POPEES</t>
  </si>
  <si>
    <t>Moksh Ornaments Ltd</t>
  </si>
  <si>
    <t>MOKSH</t>
  </si>
  <si>
    <t>Trans India House Impex Ltd</t>
  </si>
  <si>
    <t>TIHIL</t>
  </si>
  <si>
    <t>Sky Industries Ltd</t>
  </si>
  <si>
    <t>SKYIND</t>
  </si>
  <si>
    <t>Sangam Finserv Ltd</t>
  </si>
  <si>
    <t>SANGAMFIN</t>
  </si>
  <si>
    <t>Synoptics Technologies Ltd</t>
  </si>
  <si>
    <t>SYNOPTICS</t>
  </si>
  <si>
    <t>Alfa Transformers Ltd</t>
  </si>
  <si>
    <t>ALFATRAN</t>
  </si>
  <si>
    <t>Agni Green Power Ltd</t>
  </si>
  <si>
    <t>AGNI</t>
  </si>
  <si>
    <t>Aro Granite Industries Ltd</t>
  </si>
  <si>
    <t>AROGRANITE</t>
  </si>
  <si>
    <t>Vasudhagama Enterprises Ltd</t>
  </si>
  <si>
    <t>VASUDHAGAM</t>
  </si>
  <si>
    <t>Baba Food Processing (India) Ltd</t>
  </si>
  <si>
    <t>BABAFP</t>
  </si>
  <si>
    <t>Growington Ventures India Ltd</t>
  </si>
  <si>
    <t>GROWINGTON</t>
  </si>
  <si>
    <t>Archies Ltd</t>
  </si>
  <si>
    <t>ARCHIES</t>
  </si>
  <si>
    <t>Perfectpac Ltd</t>
  </si>
  <si>
    <t>PERFEPA</t>
  </si>
  <si>
    <t>Saboo Sodium Chloro Ltd</t>
  </si>
  <si>
    <t>SABOOSOD</t>
  </si>
  <si>
    <t>Nova Iron and Steel Ltd</t>
  </si>
  <si>
    <t>NOVIS</t>
  </si>
  <si>
    <t>Precision Metaliks Ltd</t>
  </si>
  <si>
    <t>PRECISION</t>
  </si>
  <si>
    <t>Max Heights Infrastructure Ltd</t>
  </si>
  <si>
    <t>MAXHEIGHTS</t>
  </si>
  <si>
    <t>Amrapali Industries Ltd</t>
  </si>
  <si>
    <t>AMRAPLIN</t>
  </si>
  <si>
    <t>HOV Services Ltd</t>
  </si>
  <si>
    <t>HOVS</t>
  </si>
  <si>
    <t>Lexus Granito (India) Ltd</t>
  </si>
  <si>
    <t>LEXUS</t>
  </si>
  <si>
    <t>Innovative Tech Pack Ltd</t>
  </si>
  <si>
    <t>INNOVTEC</t>
  </si>
  <si>
    <t>Presstonic Engineering Ltd</t>
  </si>
  <si>
    <t>PRESSTONIC</t>
  </si>
  <si>
    <t>Locomotive Engines &amp; Rolling Stock</t>
  </si>
  <si>
    <t>Shri Vasuprada Plantations Ltd</t>
  </si>
  <si>
    <t>VASUPRADA</t>
  </si>
  <si>
    <t>Slone Infosystems Ltd</t>
  </si>
  <si>
    <t>SLONE</t>
  </si>
  <si>
    <t>Rajgor Castor Derivatives Ltd</t>
  </si>
  <si>
    <t>RCDL</t>
  </si>
  <si>
    <t>Kiduja India Ltd</t>
  </si>
  <si>
    <t>KIDUJA</t>
  </si>
  <si>
    <t>Omfurn India Ltd</t>
  </si>
  <si>
    <t>OMFURN</t>
  </si>
  <si>
    <t>Sam Industries Ltd</t>
  </si>
  <si>
    <t>SAMINDUS</t>
  </si>
  <si>
    <t>James Warren Tea Ltd</t>
  </si>
  <si>
    <t>JAMESWARREN</t>
  </si>
  <si>
    <t>Shree Krishna Infrastructure Ltd</t>
  </si>
  <si>
    <t>SKIFL</t>
  </si>
  <si>
    <t>Kreon Finnancial Services Ltd</t>
  </si>
  <si>
    <t>KREONFIN</t>
  </si>
  <si>
    <t>GACM Technologies Ltd</t>
  </si>
  <si>
    <t>GATECH</t>
  </si>
  <si>
    <t>Dev Labtech Venture Ltd</t>
  </si>
  <si>
    <t>DEVLAB</t>
  </si>
  <si>
    <t>M V K Agro Food Product Ltd</t>
  </si>
  <si>
    <t>MVKAGRO</t>
  </si>
  <si>
    <t>Shiva Mills Ltd</t>
  </si>
  <si>
    <t>SHIVAMILLS</t>
  </si>
  <si>
    <t>Raj Oil Mills Ltd</t>
  </si>
  <si>
    <t>ROML</t>
  </si>
  <si>
    <t>Inter Globe Finance Ltd</t>
  </si>
  <si>
    <t>INTRGLB</t>
  </si>
  <si>
    <t>Sunil Healthcare Ltd</t>
  </si>
  <si>
    <t>SUNLOC</t>
  </si>
  <si>
    <t>Escorp Asset Management Ltd</t>
  </si>
  <si>
    <t>ESCORP</t>
  </si>
  <si>
    <t>Terai Tea Co Ltd</t>
  </si>
  <si>
    <t>TERAI</t>
  </si>
  <si>
    <t>Kalyan Capitals Ltd</t>
  </si>
  <si>
    <t>KALYANCAP</t>
  </si>
  <si>
    <t>Optimus Finance Ltd</t>
  </si>
  <si>
    <t>OPTIFIN</t>
  </si>
  <si>
    <t>Auto Pins (India) Ltd</t>
  </si>
  <si>
    <t>AUTOPINS</t>
  </si>
  <si>
    <t>Ambar Protein Industries Ltd</t>
  </si>
  <si>
    <t>AMBARPIL</t>
  </si>
  <si>
    <t>Medicamen Organics Ltd</t>
  </si>
  <si>
    <t>MEDIORG</t>
  </si>
  <si>
    <t>Dhanalaxmi Roto Spinners Ltd</t>
  </si>
  <si>
    <t>DHANROTO</t>
  </si>
  <si>
    <t>Punjab Communications Ltd</t>
  </si>
  <si>
    <t>PUNJCOMMU</t>
  </si>
  <si>
    <t>Thinkink Picturez Ltd</t>
  </si>
  <si>
    <t>THINKINK</t>
  </si>
  <si>
    <t>LCC Infotech Ltd</t>
  </si>
  <si>
    <t>LCCINFOTEC</t>
  </si>
  <si>
    <t>Evans Electric Ltd</t>
  </si>
  <si>
    <t>EVANS</t>
  </si>
  <si>
    <t>Kanishk Steel Industries Ltd</t>
  </si>
  <si>
    <t>KANSHST</t>
  </si>
  <si>
    <t>Riba Textiles Ltd</t>
  </si>
  <si>
    <t>RIBATEX</t>
  </si>
  <si>
    <t>Titan Intech Ltd</t>
  </si>
  <si>
    <t>TITANIN</t>
  </si>
  <si>
    <t>Elegant Marbles and Grani Industries Ltd</t>
  </si>
  <si>
    <t>ELEMARB</t>
  </si>
  <si>
    <t>Ganesha Ecoverse Ltd</t>
  </si>
  <si>
    <t>GANVERSE</t>
  </si>
  <si>
    <t>Envair Electrodyne Ltd</t>
  </si>
  <si>
    <t>ENVAIREL</t>
  </si>
  <si>
    <t>Modulex Construction Technologies Ltd</t>
  </si>
  <si>
    <t>MODULEX</t>
  </si>
  <si>
    <t>HB Portfolio Ltd</t>
  </si>
  <si>
    <t>HBPOR</t>
  </si>
  <si>
    <t>Malu Paper Mills Ltd</t>
  </si>
  <si>
    <t>MALUPAPER</t>
  </si>
  <si>
    <t>Kranti Industries Ltd</t>
  </si>
  <si>
    <t>KRANTI</t>
  </si>
  <si>
    <t>Joindre Capital Services Ltd</t>
  </si>
  <si>
    <t>JOINDRE</t>
  </si>
  <si>
    <t>Pattech Fitwell Tube Components Ltd</t>
  </si>
  <si>
    <t>PATTECH</t>
  </si>
  <si>
    <t>Motilal Oswal Midcap 100 ETF</t>
  </si>
  <si>
    <t>MOM100</t>
  </si>
  <si>
    <t>Vishwas Agri Seeds Ltd</t>
  </si>
  <si>
    <t>VISHWAS</t>
  </si>
  <si>
    <t>Cranes Software International Ltd</t>
  </si>
  <si>
    <t>CRANESSOFT</t>
  </si>
  <si>
    <t>Bombay Cycle and Motor Agency Ltd</t>
  </si>
  <si>
    <t>BOMBCYC</t>
  </si>
  <si>
    <t>Ceejay Finance Ltd</t>
  </si>
  <si>
    <t>CEEJAY</t>
  </si>
  <si>
    <t>Siti Networks Ltd</t>
  </si>
  <si>
    <t>SITINET</t>
  </si>
  <si>
    <t>Divyashakti Ltd</t>
  </si>
  <si>
    <t>DIVSHKT</t>
  </si>
  <si>
    <t>Maestros Electronics &amp; Telecommunications Systems Ltd</t>
  </si>
  <si>
    <t>METSL</t>
  </si>
  <si>
    <t>Le Lavoir Ltd</t>
  </si>
  <si>
    <t>LELAVOIR</t>
  </si>
  <si>
    <t>Riddhi Steel and Tube Ltd</t>
  </si>
  <si>
    <t>RSTL</t>
  </si>
  <si>
    <t>Rex Pipes and Cables Industries Ltd</t>
  </si>
  <si>
    <t>REXPIPES</t>
  </si>
  <si>
    <t>Unifinz Capital India Ltd</t>
  </si>
  <si>
    <t>UCIL</t>
  </si>
  <si>
    <t>Sri KPR Industries Ltd</t>
  </si>
  <si>
    <t>SRIKPRIND</t>
  </si>
  <si>
    <t>BITS Ltd</t>
  </si>
  <si>
    <t>BITS</t>
  </si>
  <si>
    <t>Phoenix International Ltd</t>
  </si>
  <si>
    <t>PHOENXINTL</t>
  </si>
  <si>
    <t>Balkrishna Paper Mills Ltd</t>
  </si>
  <si>
    <t>BALKRISHNA</t>
  </si>
  <si>
    <t>Crop Life Science Ltd</t>
  </si>
  <si>
    <t>CLSL</t>
  </si>
  <si>
    <t>Diligent Media Corporation Ltd</t>
  </si>
  <si>
    <t>DNAMEDIA</t>
  </si>
  <si>
    <t>Vadivarhe Speciality Chemicals Ltd</t>
  </si>
  <si>
    <t>VSCL</t>
  </si>
  <si>
    <t>Virat Industries Ltd</t>
  </si>
  <si>
    <t>VIRAT</t>
  </si>
  <si>
    <t>Kenvi Jewels Ltd</t>
  </si>
  <si>
    <t>KENVI</t>
  </si>
  <si>
    <t>Nhc Foods Ltd</t>
  </si>
  <si>
    <t>NHCFOODS</t>
  </si>
  <si>
    <t>Orient Beverages Ltd</t>
  </si>
  <si>
    <t>ORIBEVER</t>
  </si>
  <si>
    <t>SM Auto Stamping Ltd</t>
  </si>
  <si>
    <t>SMAUTO</t>
  </si>
  <si>
    <t>Kotak Nifty PSU Bank ETF</t>
  </si>
  <si>
    <t>PSUBANK</t>
  </si>
  <si>
    <t>Morarka Finance Ltd</t>
  </si>
  <si>
    <t>MORARKFI</t>
  </si>
  <si>
    <t>Vels Film International Ltd</t>
  </si>
  <si>
    <t>VELS</t>
  </si>
  <si>
    <t>Service Care Ltd</t>
  </si>
  <si>
    <t>SERVICE</t>
  </si>
  <si>
    <t>PCS Technology Ltd</t>
  </si>
  <si>
    <t>PCS</t>
  </si>
  <si>
    <t>Technology Hardware, Storage &amp; Peripherals</t>
  </si>
  <si>
    <t>Invesco India Gold Exchange Traded Fund</t>
  </si>
  <si>
    <t>IVZINGOLD</t>
  </si>
  <si>
    <t>Golden Tobacco Ltd</t>
  </si>
  <si>
    <t>GOLDENTOBC</t>
  </si>
  <si>
    <t>Shree Marutinandan Tubes Ltd</t>
  </si>
  <si>
    <t>SHREE</t>
  </si>
  <si>
    <t>SVC Industries Ltd</t>
  </si>
  <si>
    <t>SVCIND</t>
  </si>
  <si>
    <t>JFL Life Sciences Ltd</t>
  </si>
  <si>
    <t>JFLLIFE</t>
  </si>
  <si>
    <t>DSJ Keep Learning Ltd</t>
  </si>
  <si>
    <t>KEEPLEARN</t>
  </si>
  <si>
    <t>Apoorva Leasing Finance and Investment Company Ltd</t>
  </si>
  <si>
    <t>APOORVA</t>
  </si>
  <si>
    <t>Ambo Agritec Ltd</t>
  </si>
  <si>
    <t>AMBOAGRI</t>
  </si>
  <si>
    <t>NAM Securities Ltd</t>
  </si>
  <si>
    <t>NAM</t>
  </si>
  <si>
    <t>Elixir Capital Ltd</t>
  </si>
  <si>
    <t>ELIXIR</t>
  </si>
  <si>
    <t>G-Tec Jainx Education Ltd</t>
  </si>
  <si>
    <t>GTECJAINX</t>
  </si>
  <si>
    <t>Bombay Metrics Supply Chain Ltd</t>
  </si>
  <si>
    <t>BMETRICS</t>
  </si>
  <si>
    <t>Landmarc Leisure Corporation Ltd</t>
  </si>
  <si>
    <t>LANDMARC</t>
  </si>
  <si>
    <t>Akiko Global Services Ltd</t>
  </si>
  <si>
    <t>AKIKO</t>
  </si>
  <si>
    <t>Smiths &amp; Founders (India) Ltd</t>
  </si>
  <si>
    <t>SMFIL</t>
  </si>
  <si>
    <t>Sampre Nutritions Ltd</t>
  </si>
  <si>
    <t>SAMPRE</t>
  </si>
  <si>
    <t>Chrome Silicon Ltd</t>
  </si>
  <si>
    <t>CHROME</t>
  </si>
  <si>
    <t>Clara Industries Ltd</t>
  </si>
  <si>
    <t>CLARA</t>
  </si>
  <si>
    <t>Globalspace Technologies Ltd</t>
  </si>
  <si>
    <t>We Win Ltd</t>
  </si>
  <si>
    <t>WEWIN</t>
  </si>
  <si>
    <t>AccelerateBS India Ltd</t>
  </si>
  <si>
    <t>ACCELERATE</t>
  </si>
  <si>
    <t>Shreyas Intermediates Ltd</t>
  </si>
  <si>
    <t>SHREYASI</t>
  </si>
  <si>
    <t>Modipon Ltd</t>
  </si>
  <si>
    <t>MODIPON</t>
  </si>
  <si>
    <t>P B M Polytex Ltd</t>
  </si>
  <si>
    <t>PBMPOLY</t>
  </si>
  <si>
    <t>Rathi Bars Ltd</t>
  </si>
  <si>
    <t>RATHIBAR</t>
  </si>
  <si>
    <t>Austin Engineering Company Ltd</t>
  </si>
  <si>
    <t>AUSTENG</t>
  </si>
  <si>
    <t>Kalahridhaan Trendz Ltd</t>
  </si>
  <si>
    <t>KTL</t>
  </si>
  <si>
    <t>Shreeshay Engineers Ltd</t>
  </si>
  <si>
    <t>SHREESHAY</t>
  </si>
  <si>
    <t>Royal Sense Ltd</t>
  </si>
  <si>
    <t>ROYAL</t>
  </si>
  <si>
    <t>Milton Industries Ltd</t>
  </si>
  <si>
    <t>MILTON</t>
  </si>
  <si>
    <t>Mirae Asset Nifty Financial Services ETF</t>
  </si>
  <si>
    <t>BFSI</t>
  </si>
  <si>
    <t>Magson Retail and Distribution Ltd</t>
  </si>
  <si>
    <t>MAGSON</t>
  </si>
  <si>
    <t>Candour Techtex Ltd</t>
  </si>
  <si>
    <t>CANDOUR</t>
  </si>
  <si>
    <t>Burnpur Cement Ltd</t>
  </si>
  <si>
    <t>BURNPUR</t>
  </si>
  <si>
    <t>Prospect Commodities Ltd</t>
  </si>
  <si>
    <t>PCL</t>
  </si>
  <si>
    <t>Arex Industries Ltd</t>
  </si>
  <si>
    <t>AREXMIS</t>
  </si>
  <si>
    <t>Godavari Drugs Ltd</t>
  </si>
  <si>
    <t>GODAVARI</t>
  </si>
  <si>
    <t>Softrak Venture Investment Limited</t>
  </si>
  <si>
    <t>SOFTRAKV</t>
  </si>
  <si>
    <t>Tridhya Tech Ltd</t>
  </si>
  <si>
    <t>TRIDHYA</t>
  </si>
  <si>
    <t>Ekansh Concepts Ltd</t>
  </si>
  <si>
    <t>EKANSH</t>
  </si>
  <si>
    <t>Deccan Health Care Ltd</t>
  </si>
  <si>
    <t>DECCAN</t>
  </si>
  <si>
    <t>Prudential Sugar Corp Ltd</t>
  </si>
  <si>
    <t>PRUDMOULI</t>
  </si>
  <si>
    <t>Akshar Spintex Ltd</t>
  </si>
  <si>
    <t>AKSHAR</t>
  </si>
  <si>
    <t>Gita Renewable Energy Ltd</t>
  </si>
  <si>
    <t>GITARENEW</t>
  </si>
  <si>
    <t>Mono Pharmacare Ltd</t>
  </si>
  <si>
    <t>MONOPHARMA</t>
  </si>
  <si>
    <t>Rollatainers Ltd</t>
  </si>
  <si>
    <t>ROLLT</t>
  </si>
  <si>
    <t>Comrade Appliances Ltd</t>
  </si>
  <si>
    <t>COMRADE</t>
  </si>
  <si>
    <t>Ambani Orgochem Ltd</t>
  </si>
  <si>
    <t>AMBANIORGO</t>
  </si>
  <si>
    <t>Khoobsurat Ltd</t>
  </si>
  <si>
    <t>KHOOBSURAT</t>
  </si>
  <si>
    <t>Agarwal Float Glass India Ltd</t>
  </si>
  <si>
    <t>AGARWALFT</t>
  </si>
  <si>
    <t>Kemistar Corporation Ltd</t>
  </si>
  <si>
    <t>KEMISTAR</t>
  </si>
  <si>
    <t>Ahmedabad Steel Craft Ltd</t>
  </si>
  <si>
    <t>AHMDSTE</t>
  </si>
  <si>
    <t>Kabsons Industries Ltd</t>
  </si>
  <si>
    <t>KABSON</t>
  </si>
  <si>
    <t>UR Sugar Industries Ltd</t>
  </si>
  <si>
    <t>URSUGAR</t>
  </si>
  <si>
    <t>Adroit Infotech Ltd</t>
  </si>
  <si>
    <t>ADROITINFO</t>
  </si>
  <si>
    <t>Fundviser Capital (India) Ltd</t>
  </si>
  <si>
    <t>FUNDVISER</t>
  </si>
  <si>
    <t>Construction Materials</t>
  </si>
  <si>
    <t>Balgopal Commercial Ltd</t>
  </si>
  <si>
    <t>BALGOPAL</t>
  </si>
  <si>
    <t>Anand Rayons Ltd</t>
  </si>
  <si>
    <t>ARL</t>
  </si>
  <si>
    <t>Arvind and Company Shipping Agencies Ltd</t>
  </si>
  <si>
    <t>ACSAL</t>
  </si>
  <si>
    <t>Sambandam Spinning Mills Ltd</t>
  </si>
  <si>
    <t>SAMBANDAM</t>
  </si>
  <si>
    <t>Gini Silk Mills Ltd</t>
  </si>
  <si>
    <t>GINISILK</t>
  </si>
  <si>
    <t>Transgene Biotek Ltd</t>
  </si>
  <si>
    <t>TRABI</t>
  </si>
  <si>
    <t>National Oxygen Ltd</t>
  </si>
  <si>
    <t>NOL</t>
  </si>
  <si>
    <t>Vertexplus Technologies Ltd</t>
  </si>
  <si>
    <t>VERTEXPLUS</t>
  </si>
  <si>
    <t>Kavveri Telecom Products Ltd</t>
  </si>
  <si>
    <t>KAVVERITEL</t>
  </si>
  <si>
    <t>K G Denim Ltd</t>
  </si>
  <si>
    <t>KGDENIM</t>
  </si>
  <si>
    <t>Baba Arts Ltd</t>
  </si>
  <si>
    <t>BABA</t>
  </si>
  <si>
    <t>Bang Overseas Ltd</t>
  </si>
  <si>
    <t>BANG</t>
  </si>
  <si>
    <t>Olatech Solutions Ltd</t>
  </si>
  <si>
    <t>OLATECH</t>
  </si>
  <si>
    <t>Viaz Tyres Ltd</t>
  </si>
  <si>
    <t>VIAZ</t>
  </si>
  <si>
    <t>Associated Ceramics Ltd</t>
  </si>
  <si>
    <t>ASSOCER</t>
  </si>
  <si>
    <t>Shree Krishna Paper Mills &amp; Industries Ltd</t>
  </si>
  <si>
    <t>SKPMIL</t>
  </si>
  <si>
    <t>3P Land Holdings Ltd</t>
  </si>
  <si>
    <t>3PLAND</t>
  </si>
  <si>
    <t>Mish Designs Ltd</t>
  </si>
  <si>
    <t>MISHDESIGN</t>
  </si>
  <si>
    <t>AKG Exim Ltd</t>
  </si>
  <si>
    <t>AKG</t>
  </si>
  <si>
    <t>Ankit Metal &amp; Power Ltd</t>
  </si>
  <si>
    <t>ANKITMETAL</t>
  </si>
  <si>
    <t>Lakshmi Finance and Industrial Corp Ltd</t>
  </si>
  <si>
    <t>LFIC</t>
  </si>
  <si>
    <t>Omnitex Industries (India) Ltd</t>
  </si>
  <si>
    <t>OMNITEX</t>
  </si>
  <si>
    <t>Jagan Lamps Ltd</t>
  </si>
  <si>
    <t>JAGANLAM</t>
  </si>
  <si>
    <t>Veeram Securities Ltd</t>
  </si>
  <si>
    <t>VSL</t>
  </si>
  <si>
    <t>Sunrise Efficient Marketing Ltd</t>
  </si>
  <si>
    <t>SEML</t>
  </si>
  <si>
    <t>AJR Infra and Tolling Ltd</t>
  </si>
  <si>
    <t>AJRINFRA</t>
  </si>
  <si>
    <t>Katare Spinning Mills Ltd</t>
  </si>
  <si>
    <t>KATRSPG</t>
  </si>
  <si>
    <t>Tirupati Tyres Ltd</t>
  </si>
  <si>
    <t>TTIL</t>
  </si>
  <si>
    <t>G G Dandekar Properties Ltd</t>
  </si>
  <si>
    <t>GGDPROP</t>
  </si>
  <si>
    <t>Dhampure Speciality Sugars Ltd</t>
  </si>
  <si>
    <t>DHAMPURE</t>
  </si>
  <si>
    <t>S &amp; T Corporation Ltd</t>
  </si>
  <si>
    <t>STCORP</t>
  </si>
  <si>
    <t>Rolta India Ltd</t>
  </si>
  <si>
    <t>ROLTA</t>
  </si>
  <si>
    <t>Real Eco Energy Ltd</t>
  </si>
  <si>
    <t>REALECO</t>
  </si>
  <si>
    <t>Saven Technologies Ltd</t>
  </si>
  <si>
    <t>7TEC</t>
  </si>
  <si>
    <t>Silgo Retail Ltd</t>
  </si>
  <si>
    <t>SILGO</t>
  </si>
  <si>
    <t>Walchand Peoplefirst Ltd</t>
  </si>
  <si>
    <t>WALCHPF</t>
  </si>
  <si>
    <t>Valencia Nutrition Ltd</t>
  </si>
  <si>
    <t>VALENCIA</t>
  </si>
  <si>
    <t>Soft Drinks &amp; Non-alcoholic Beverages</t>
  </si>
  <si>
    <t>Vista Pharmaceuticals Ltd</t>
  </si>
  <si>
    <t>VISTAPH</t>
  </si>
  <si>
    <t>Banaras Beads Ltd</t>
  </si>
  <si>
    <t>BANARBEADS</t>
  </si>
  <si>
    <t>Mefcom Capital Markets Ltd</t>
  </si>
  <si>
    <t>MEFCOMCAP</t>
  </si>
  <si>
    <t>ANG Lifesciences India Ltd</t>
  </si>
  <si>
    <t>ANG</t>
  </si>
  <si>
    <t>Sheetal Universal Ltd</t>
  </si>
  <si>
    <t>SHEETAL</t>
  </si>
  <si>
    <t>Tamilnadu Telecommunication Ltd</t>
  </si>
  <si>
    <t>TNTELE</t>
  </si>
  <si>
    <t>Kshitij Polyline Ltd</t>
  </si>
  <si>
    <t>KSHITIJPOL</t>
  </si>
  <si>
    <t>ARCL Organics Ltd</t>
  </si>
  <si>
    <t>ARCL</t>
  </si>
  <si>
    <t>Vivid Mercantile Ltd</t>
  </si>
  <si>
    <t>VIVIDM</t>
  </si>
  <si>
    <t>SPS Finquest Ltd</t>
  </si>
  <si>
    <t>SPS</t>
  </si>
  <si>
    <t>Nandani Creation Ltd</t>
  </si>
  <si>
    <t>JAIPURKURT</t>
  </si>
  <si>
    <t>Vruddhi Engineering Works Ltd</t>
  </si>
  <si>
    <t>VRUDDHI</t>
  </si>
  <si>
    <t>Veejay Lakshmi Engineering Works Ltd</t>
  </si>
  <si>
    <t>VJLAXMIE</t>
  </si>
  <si>
    <t>Poddar Housing and Development Ltd</t>
  </si>
  <si>
    <t>PODDARHOUS</t>
  </si>
  <si>
    <t>Chartered Capital and Investment Ltd</t>
  </si>
  <si>
    <t>CHRTEDCA</t>
  </si>
  <si>
    <t>P H Capital Ltd</t>
  </si>
  <si>
    <t>PHCAP</t>
  </si>
  <si>
    <t>Manugraph India Ltd</t>
  </si>
  <si>
    <t>MANUGRAPH</t>
  </si>
  <si>
    <t>Erp Soft Systems Ltd</t>
  </si>
  <si>
    <t>ERPSOFT</t>
  </si>
  <si>
    <t>Comfort Fincap Ltd</t>
  </si>
  <si>
    <t>COMFINCAP</t>
  </si>
  <si>
    <t>Vistar Amar Ltd</t>
  </si>
  <si>
    <t>VISTARAMAR</t>
  </si>
  <si>
    <t>Oceanic Foods Ltd</t>
  </si>
  <si>
    <t>OCEANIC</t>
  </si>
  <si>
    <t>Cell Point (India) Ltd</t>
  </si>
  <si>
    <t>CELLPOINT</t>
  </si>
  <si>
    <t>AmpVolts Ltd</t>
  </si>
  <si>
    <t>QUEST</t>
  </si>
  <si>
    <t>Naapbooks Ltd</t>
  </si>
  <si>
    <t>NBL</t>
  </si>
  <si>
    <t>Isl Consulting Ltd</t>
  </si>
  <si>
    <t>ISLCONSUL</t>
  </si>
  <si>
    <t>Eighty Jewellers Ltd</t>
  </si>
  <si>
    <t>EIGHTY</t>
  </si>
  <si>
    <t>Micropro Software Solutions Ltd</t>
  </si>
  <si>
    <t>MICROPRO</t>
  </si>
  <si>
    <t>Shrydus Industries Ltd</t>
  </si>
  <si>
    <t>SHRYDUS</t>
  </si>
  <si>
    <t>Ravalgaon Sugar Farm Ltd</t>
  </si>
  <si>
    <t>RAVALSUGAR</t>
  </si>
  <si>
    <t>Amkay Products Ltd</t>
  </si>
  <si>
    <t>AMKAY</t>
  </si>
  <si>
    <t>Swasti Vinayaka Synthetics Ltd</t>
  </si>
  <si>
    <t>SWASTIVI</t>
  </si>
  <si>
    <t>Angel Fibers Ltd</t>
  </si>
  <si>
    <t>ANGEL</t>
  </si>
  <si>
    <t>Ushanti Colour Chem Ltd</t>
  </si>
  <si>
    <t>UCL</t>
  </si>
  <si>
    <t>Signoria Creation Ltd</t>
  </si>
  <si>
    <t>SIGNORIA</t>
  </si>
  <si>
    <t>Ashnoor Textile Mills Ltd</t>
  </si>
  <si>
    <t>ASHNOOR</t>
  </si>
  <si>
    <t>Aristo Bio-Tech and Lifescience Ltd</t>
  </si>
  <si>
    <t>ARISTO</t>
  </si>
  <si>
    <t>Uma Converter Ltd</t>
  </si>
  <si>
    <t>UMA</t>
  </si>
  <si>
    <t>Innovassynth Investments Ltd</t>
  </si>
  <si>
    <t>INOVSYNTH</t>
  </si>
  <si>
    <t>Aatmaj Healthcare Ltd</t>
  </si>
  <si>
    <t>AATMAJ</t>
  </si>
  <si>
    <t>Regency Fincorp Ltd</t>
  </si>
  <si>
    <t>REGENCY</t>
  </si>
  <si>
    <t>G.S. Auto International Ltd</t>
  </si>
  <si>
    <t>GSAUTO</t>
  </si>
  <si>
    <t>Dmr Hydroengineering &amp; Infrastructures Ltd</t>
  </si>
  <si>
    <t>DMR</t>
  </si>
  <si>
    <t>AA Plus Tradelink Ltd</t>
  </si>
  <si>
    <t>AAPLUSTRAD</t>
  </si>
  <si>
    <t>MM Rubber Company Ltd</t>
  </si>
  <si>
    <t>MMRUBBR-B</t>
  </si>
  <si>
    <t>Hemadri Cements Ltd</t>
  </si>
  <si>
    <t>HEMACEM</t>
  </si>
  <si>
    <t>Jet Freight Logistics Ltd</t>
  </si>
  <si>
    <t>JETFREIGHT</t>
  </si>
  <si>
    <t>Ultra Wiring Connectivity System Ltd</t>
  </si>
  <si>
    <t>UWCSL</t>
  </si>
  <si>
    <t>Bhatia Colour Chem Ltd</t>
  </si>
  <si>
    <t>BCCL</t>
  </si>
  <si>
    <t>Greenhitech Ventures Ltd</t>
  </si>
  <si>
    <t>GVL</t>
  </si>
  <si>
    <t>Shelter Pharma Ltd</t>
  </si>
  <si>
    <t>SHELTER</t>
  </si>
  <si>
    <t>Metal Coatings (India) Ltd</t>
  </si>
  <si>
    <t>METALCO</t>
  </si>
  <si>
    <t>Mohit Paper Mills Ltd</t>
  </si>
  <si>
    <t>MOHITPPR</t>
  </si>
  <si>
    <t>Hardcastle and Waud Manufacturing Co Ltd</t>
  </si>
  <si>
    <t>HARDCAS</t>
  </si>
  <si>
    <t>Diligent Industries Ltd</t>
  </si>
  <si>
    <t>DILIGENT</t>
  </si>
  <si>
    <t>Lee &amp; Nee Softwares (Exports) Ltd</t>
  </si>
  <si>
    <t>LEENEE</t>
  </si>
  <si>
    <t>GTN Industries Ltd</t>
  </si>
  <si>
    <t>GTNINDS</t>
  </si>
  <si>
    <t>Medi-Caps Ltd</t>
  </si>
  <si>
    <t>MEDICAPQ</t>
  </si>
  <si>
    <t>Yudiz Solutions Ltd</t>
  </si>
  <si>
    <t>YUDIZ</t>
  </si>
  <si>
    <t>Sintex Plastics Technology Ltd</t>
  </si>
  <si>
    <t>SPTL</t>
  </si>
  <si>
    <t>Mittal Life Style Ltd</t>
  </si>
  <si>
    <t>MITTAL</t>
  </si>
  <si>
    <t>National Plastic Industries Ltd</t>
  </si>
  <si>
    <t>NATPLAS</t>
  </si>
  <si>
    <t>GSM Foils Ltd</t>
  </si>
  <si>
    <t>GSMFOILS</t>
  </si>
  <si>
    <t>Pioneer Investcorp Ltd</t>
  </si>
  <si>
    <t>PIONRINV</t>
  </si>
  <si>
    <t>Dhanlaxmi Fabrics Ltd</t>
  </si>
  <si>
    <t>DHANFAB</t>
  </si>
  <si>
    <t>Mediaone Global Entertainment Ltd</t>
  </si>
  <si>
    <t>MEDIAONE</t>
  </si>
  <si>
    <t>Tarini International Ltd</t>
  </si>
  <si>
    <t>TARINI</t>
  </si>
  <si>
    <t>CCL International Ltd</t>
  </si>
  <si>
    <t>CCLINTER</t>
  </si>
  <si>
    <t>Anjani Synthetics Ltd</t>
  </si>
  <si>
    <t>ANJANI</t>
  </si>
  <si>
    <t>Prismx Global Ventures Ltd</t>
  </si>
  <si>
    <t>PRISMX</t>
  </si>
  <si>
    <t>Response Informatics Ltd</t>
  </si>
  <si>
    <t>RESPONSINF</t>
  </si>
  <si>
    <t>Akash Infra-Projects Ltd</t>
  </si>
  <si>
    <t>AKASH</t>
  </si>
  <si>
    <t>Johnson Pharmacare Ltd</t>
  </si>
  <si>
    <t>JOHNPHARMA</t>
  </si>
  <si>
    <t>Cybele Industries Ltd</t>
  </si>
  <si>
    <t>CYBELEIND</t>
  </si>
  <si>
    <t>Sangani Hospitals Ltd</t>
  </si>
  <si>
    <t>SANGANI</t>
  </si>
  <si>
    <t>Contil India Ltd</t>
  </si>
  <si>
    <t>CONTILI</t>
  </si>
  <si>
    <t>HOAC Foods India Ltd</t>
  </si>
  <si>
    <t>HOACFOODS</t>
  </si>
  <si>
    <t>Advance Metering Technology Ltd</t>
  </si>
  <si>
    <t>AMTL</t>
  </si>
  <si>
    <t>Monotype India Ltd</t>
  </si>
  <si>
    <t>MONOT</t>
  </si>
  <si>
    <t>Shalimar Productions Ltd</t>
  </si>
  <si>
    <t>SHALPRO</t>
  </si>
  <si>
    <t>Country Condo's Ltd</t>
  </si>
  <si>
    <t>COUNCODOS</t>
  </si>
  <si>
    <t>VSF Projects Ltd</t>
  </si>
  <si>
    <t>VSFPROJ</t>
  </si>
  <si>
    <t>Godha Cabcon &amp; Insulation Ltd</t>
  </si>
  <si>
    <t>GODHA</t>
  </si>
  <si>
    <t>Swarnsarita Jewels India Ltd</t>
  </si>
  <si>
    <t>SWARNSAR</t>
  </si>
  <si>
    <t>Garment Mantra Lifestyle Ltd</t>
  </si>
  <si>
    <t>GARMNTMNTR</t>
  </si>
  <si>
    <t>The Victoria Mills Ltd</t>
  </si>
  <si>
    <t>VICTMILL</t>
  </si>
  <si>
    <t>Sylph Technologies Ltd</t>
  </si>
  <si>
    <t>SYLPH</t>
  </si>
  <si>
    <t>Abhishek Integrations Ltd</t>
  </si>
  <si>
    <t>AILIMITED</t>
  </si>
  <si>
    <t>BDR Buildcon Ltd</t>
  </si>
  <si>
    <t>BDR</t>
  </si>
  <si>
    <t>Cranex Ltd</t>
  </si>
  <si>
    <t>CRANEX</t>
  </si>
  <si>
    <t>Construction Machinery &amp; Heavy Transportation Equipment</t>
  </si>
  <si>
    <t>Shree Pacetronix Ltd</t>
  </si>
  <si>
    <t>SHREEPAC</t>
  </si>
  <si>
    <t>Walpar Nutritions Ltd</t>
  </si>
  <si>
    <t>WALPAR</t>
  </si>
  <si>
    <t>Aeonx Digital Technology Ltd</t>
  </si>
  <si>
    <t>AEONXDIGI</t>
  </si>
  <si>
    <t>Warren Tea Ltd</t>
  </si>
  <si>
    <t>WARRENTEA</t>
  </si>
  <si>
    <t>Ashnisha Industries Ltd</t>
  </si>
  <si>
    <t>ASHNI</t>
  </si>
  <si>
    <t>Camex Ltd</t>
  </si>
  <si>
    <t>CAMEXLTD</t>
  </si>
  <si>
    <t>Orchasp Ltd</t>
  </si>
  <si>
    <t>ORCHASP</t>
  </si>
  <si>
    <t>Inani Marbles and Industries Ltd</t>
  </si>
  <si>
    <t>INANI</t>
  </si>
  <si>
    <t>Kanani Industries Ltd</t>
  </si>
  <si>
    <t>KANANIIND</t>
  </si>
  <si>
    <t>Galactico Corporate Services Ltd</t>
  </si>
  <si>
    <t>GALACTICO</t>
  </si>
  <si>
    <t>Goblin India Ltd</t>
  </si>
  <si>
    <t>GOBLIN</t>
  </si>
  <si>
    <t>Mehta Housing Finance Ltd</t>
  </si>
  <si>
    <t>MEHTAHG</t>
  </si>
  <si>
    <t>Mandeep Auto Industries Ltd</t>
  </si>
  <si>
    <t>MANDEEP</t>
  </si>
  <si>
    <t>ABC India Ltd</t>
  </si>
  <si>
    <t>ABCINDQ</t>
  </si>
  <si>
    <t>Pace E-Commerce Ventures Ltd</t>
  </si>
  <si>
    <t>PACE</t>
  </si>
  <si>
    <t>Homefurnishing Retail</t>
  </si>
  <si>
    <t>C P S Shapers Ltd</t>
  </si>
  <si>
    <t>CPS</t>
  </si>
  <si>
    <t>Teesta Agro Industries Ltd</t>
  </si>
  <si>
    <t>TEEAI</t>
  </si>
  <si>
    <t>GKB Ophthalmics Ltd</t>
  </si>
  <si>
    <t>GKB</t>
  </si>
  <si>
    <t>Committed Cargo Care Ltd</t>
  </si>
  <si>
    <t>COMMITTED</t>
  </si>
  <si>
    <t>Hawa Engineers Ltd</t>
  </si>
  <si>
    <t>HAWAENG</t>
  </si>
  <si>
    <t>RR Metalmakers India Ltd</t>
  </si>
  <si>
    <t>RRMETAL</t>
  </si>
  <si>
    <t>Sandu Pharmaceuticals Ltd</t>
  </si>
  <si>
    <t>SANDUPHQ</t>
  </si>
  <si>
    <t>Nakoda Group of Industries Ltd</t>
  </si>
  <si>
    <t>NGIL</t>
  </si>
  <si>
    <t>Salem Erode Investments Ltd</t>
  </si>
  <si>
    <t>SALEM</t>
  </si>
  <si>
    <t>ARC Finance Ltd</t>
  </si>
  <si>
    <t>ARCFIN</t>
  </si>
  <si>
    <t>Abm International Ltd</t>
  </si>
  <si>
    <t>ABMINTLLTD</t>
  </si>
  <si>
    <t>MSR India Ltd</t>
  </si>
  <si>
    <t>MSRINDIA</t>
  </si>
  <si>
    <t>Phosphate Company Ltd</t>
  </si>
  <si>
    <t>PHOSPHATE</t>
  </si>
  <si>
    <t>Visaman Global Sales Ltd</t>
  </si>
  <si>
    <t>VISAMAN</t>
  </si>
  <si>
    <t>FEL</t>
  </si>
  <si>
    <t>Telogica Ltd</t>
  </si>
  <si>
    <t>TELOGICA</t>
  </si>
  <si>
    <t>Communications Equipment</t>
  </si>
  <si>
    <t>Satchmo Holdings Ltd</t>
  </si>
  <si>
    <t>SATCH</t>
  </si>
  <si>
    <t>Savani Financials Limited</t>
  </si>
  <si>
    <t>SAVFI</t>
  </si>
  <si>
    <t>Restile Ceramics Ltd</t>
  </si>
  <si>
    <t>RESTILE</t>
  </si>
  <si>
    <t>AD- Manum Finance Ltd</t>
  </si>
  <si>
    <t>ADMANUM</t>
  </si>
  <si>
    <t>Vineet Laboratories Ltd</t>
  </si>
  <si>
    <t>VINEETLAB</t>
  </si>
  <si>
    <t>Atal Realtech Ltd</t>
  </si>
  <si>
    <t>ATALREAL</t>
  </si>
  <si>
    <t>West Leisure Resorts Ltd</t>
  </si>
  <si>
    <t>WESTLEIRES</t>
  </si>
  <si>
    <t>Ashoka Metcast Ltd</t>
  </si>
  <si>
    <t>ASHOKAMET</t>
  </si>
  <si>
    <t>ASL Industries Ltd</t>
  </si>
  <si>
    <t>ASLIND</t>
  </si>
  <si>
    <t>Innokaiz India Ltd</t>
  </si>
  <si>
    <t>INNOKAIZ</t>
  </si>
  <si>
    <t>Yamini Investments Company Ltd</t>
  </si>
  <si>
    <t>YAMNINV</t>
  </si>
  <si>
    <t>Ladderup Finance Ltd</t>
  </si>
  <si>
    <t>LADDERUP</t>
  </si>
  <si>
    <t>Gorani Industries Ltd</t>
  </si>
  <si>
    <t>GORANIN</t>
  </si>
  <si>
    <t>Unique Organics Ltd</t>
  </si>
  <si>
    <t>UNIQUEO</t>
  </si>
  <si>
    <t>Grovy India Ltd</t>
  </si>
  <si>
    <t>GROVY</t>
  </si>
  <si>
    <t>Yash Chemex Ltd</t>
  </si>
  <si>
    <t>YASHCHEM</t>
  </si>
  <si>
    <t>Axis NIFTY IT ETF</t>
  </si>
  <si>
    <t>AXISTECETF</t>
  </si>
  <si>
    <t>Fervent Synergies Ltd</t>
  </si>
  <si>
    <t>FERVENTSYN</t>
  </si>
  <si>
    <t>Winny Immigration &amp; Education Services Ltd</t>
  </si>
  <si>
    <t>WINNY</t>
  </si>
  <si>
    <t>Academic &amp; Educational Services</t>
  </si>
  <si>
    <t>Nimbus Projects Ltd</t>
  </si>
  <si>
    <t>NIMBSPROJ</t>
  </si>
  <si>
    <t>Zodiac Ventures Ltd</t>
  </si>
  <si>
    <t>ZODIACVEN</t>
  </si>
  <si>
    <t>N G Industries Ltd</t>
  </si>
  <si>
    <t>NGIND</t>
  </si>
  <si>
    <t>Wires and Fabriks (SA) Ltd</t>
  </si>
  <si>
    <t>WIREFABR</t>
  </si>
  <si>
    <t>Inland Printers Ltd</t>
  </si>
  <si>
    <t>INLANPR</t>
  </si>
  <si>
    <t>Alfavision Overseas (India) Ltd</t>
  </si>
  <si>
    <t>ALFAVIO</t>
  </si>
  <si>
    <t>Super Crop Safe Ltd</t>
  </si>
  <si>
    <t>SUCROSA</t>
  </si>
  <si>
    <t>Gogia Capital Services Ltd</t>
  </si>
  <si>
    <t>GOGIACAP</t>
  </si>
  <si>
    <t>Gujarat Craft Industries Ltd</t>
  </si>
  <si>
    <t>GUJCRAFT</t>
  </si>
  <si>
    <t>Vivo Bio Tech Ltd</t>
  </si>
  <si>
    <t>VIVOBIOT</t>
  </si>
  <si>
    <t>Julien Agro Infratech Ltd</t>
  </si>
  <si>
    <t>JULIEN</t>
  </si>
  <si>
    <t>Ind Bank Housing Ltd</t>
  </si>
  <si>
    <t>INDBNK</t>
  </si>
  <si>
    <t>ICICI Prudential S&amp;P BSE Sensex ETF</t>
  </si>
  <si>
    <t>SENSEXIETF</t>
  </si>
  <si>
    <t>DRA Consultants Ltd</t>
  </si>
  <si>
    <t>DRA</t>
  </si>
  <si>
    <t>Jigar Cables Ltd</t>
  </si>
  <si>
    <t>JIGAR</t>
  </si>
  <si>
    <t>Tapi Fruit Processing Ltd</t>
  </si>
  <si>
    <t>TAPIFRUIT</t>
  </si>
  <si>
    <t>Chandra Bhagat Pharma Ltd</t>
  </si>
  <si>
    <t>CBPL</t>
  </si>
  <si>
    <t>Archidply Decor Ltd</t>
  </si>
  <si>
    <t>ADL</t>
  </si>
  <si>
    <t>Haryana Leather Chemicals Ltd</t>
  </si>
  <si>
    <t>HARLETH</t>
  </si>
  <si>
    <t>Artefact Projects Ltd</t>
  </si>
  <si>
    <t>ARTEFACT</t>
  </si>
  <si>
    <t>Hindoostan Mills Ltd</t>
  </si>
  <si>
    <t>HINDMILL</t>
  </si>
  <si>
    <t>Vandana Knitwear Ltd</t>
  </si>
  <si>
    <t>VANDANA</t>
  </si>
  <si>
    <t>Gujrat Credit Corporation Ltd</t>
  </si>
  <si>
    <t>GUJCRED</t>
  </si>
  <si>
    <t>Kwality Ltd</t>
  </si>
  <si>
    <t>KWALITY</t>
  </si>
  <si>
    <t>Laxmi Cotspin Ltd</t>
  </si>
  <si>
    <t>LAXMICOT</t>
  </si>
  <si>
    <t>Tatia Global Vennture Ltd</t>
  </si>
  <si>
    <t>TATIAGLOB</t>
  </si>
  <si>
    <t>H P Cotton Textile Mills Ltd</t>
  </si>
  <si>
    <t>HPCOTTON</t>
  </si>
  <si>
    <t>Prime Property Development Corp Ltd</t>
  </si>
  <si>
    <t>PRIMEPRO</t>
  </si>
  <si>
    <t>Axel Polymers Ltd</t>
  </si>
  <si>
    <t>AXELPOLY</t>
  </si>
  <si>
    <t>Ecoboard Industries Ltd</t>
  </si>
  <si>
    <t>ECOBOAR</t>
  </si>
  <si>
    <t>STL Global Ltd</t>
  </si>
  <si>
    <t>SGL</t>
  </si>
  <si>
    <t>Mishka Exim Ltd</t>
  </si>
  <si>
    <t>MISHKA</t>
  </si>
  <si>
    <t>Sonu Infratech Ltd</t>
  </si>
  <si>
    <t>SONUINFRA</t>
  </si>
  <si>
    <t>Shantidoot Infra Services Ltd</t>
  </si>
  <si>
    <t>SISL</t>
  </si>
  <si>
    <t>Franklin Industries Ltd</t>
  </si>
  <si>
    <t>FRANKLININD</t>
  </si>
  <si>
    <t>Unison Metals Ltd</t>
  </si>
  <si>
    <t>UNISON</t>
  </si>
  <si>
    <t>Sulabh Engineers and Services Ltd</t>
  </si>
  <si>
    <t>SULABEN</t>
  </si>
  <si>
    <t>Addi Industries Ltd</t>
  </si>
  <si>
    <t>ADDIND</t>
  </si>
  <si>
    <t>Iykot Hitech Toolroom</t>
  </si>
  <si>
    <t>IYKOTHITE</t>
  </si>
  <si>
    <t>Modern Engineering and Projects Ltd</t>
  </si>
  <si>
    <t>MEAPL</t>
  </si>
  <si>
    <t>Sagardeep Alloys Ltd</t>
  </si>
  <si>
    <t>SAGARDEEP</t>
  </si>
  <si>
    <t>Pearl Polymers Ltd</t>
  </si>
  <si>
    <t>PEARLPOLY</t>
  </si>
  <si>
    <t>ICDS Ltd</t>
  </si>
  <si>
    <t>ICDSLTD</t>
  </si>
  <si>
    <t>Standard Batteries Ltd</t>
  </si>
  <si>
    <t>STDBAT</t>
  </si>
  <si>
    <t>Sumeet Industries Ltd</t>
  </si>
  <si>
    <t>SUMEETINDS</t>
  </si>
  <si>
    <t>Sellwin Traders Ltd</t>
  </si>
  <si>
    <t>SELLWIN</t>
  </si>
  <si>
    <t>Ashirwad Steels And Industries Ltd</t>
  </si>
  <si>
    <t>ASHSI</t>
  </si>
  <si>
    <t>Transvoy Logistics India Ltd</t>
  </si>
  <si>
    <t>TRANSVOY</t>
  </si>
  <si>
    <t>Air Freight &amp; Logistics</t>
  </si>
  <si>
    <t>Earthstahl &amp; Alloys Ltd</t>
  </si>
  <si>
    <t>EARTH</t>
  </si>
  <si>
    <t>Quality RO Industries Ltd</t>
  </si>
  <si>
    <t>QRIL</t>
  </si>
  <si>
    <t>Flomic Global Logistics Ltd</t>
  </si>
  <si>
    <t>FLOMIC</t>
  </si>
  <si>
    <t>Pearl Green Clubs and Resorts Ltd</t>
  </si>
  <si>
    <t>PGCRL</t>
  </si>
  <si>
    <t>Ceeta Industries Ltd</t>
  </si>
  <si>
    <t>CEETAIN</t>
  </si>
  <si>
    <t>Jet Knitwears Ltd</t>
  </si>
  <si>
    <t>JETKNIT</t>
  </si>
  <si>
    <t>Visagar Financial Services Ltd</t>
  </si>
  <si>
    <t>VISAGAR</t>
  </si>
  <si>
    <t>Naturite Agro Products Ltd</t>
  </si>
  <si>
    <t>NAPL</t>
  </si>
  <si>
    <t>Salora International Ltd</t>
  </si>
  <si>
    <t>SALORAINTL</t>
  </si>
  <si>
    <t>Continental Petroleums Ltd</t>
  </si>
  <si>
    <t>CONTPTR</t>
  </si>
  <si>
    <t>DK Enterprises Global Ltd</t>
  </si>
  <si>
    <t>DKEGL</t>
  </si>
  <si>
    <t>Supreme Engineering Ltd</t>
  </si>
  <si>
    <t>SUPREMEENG</t>
  </si>
  <si>
    <t>E L Forge Ltd</t>
  </si>
  <si>
    <t>ELFORGE</t>
  </si>
  <si>
    <t>Kaiser Corporation Ltd</t>
  </si>
  <si>
    <t>KACL</t>
  </si>
  <si>
    <t>Assam Entrade Ltd</t>
  </si>
  <si>
    <t>ASSAMENT</t>
  </si>
  <si>
    <t>Diversified Financial Services</t>
  </si>
  <si>
    <t>India Home Loan Ltd</t>
  </si>
  <si>
    <t>INDIAHOME</t>
  </si>
  <si>
    <t>Italian Edibles Ltd</t>
  </si>
  <si>
    <t>ITALIANE</t>
  </si>
  <si>
    <t>Balurghat Technologies Ltd</t>
  </si>
  <si>
    <t>BALTE</t>
  </si>
  <si>
    <t>Simran Farms Ltd</t>
  </si>
  <si>
    <t>SIMRAN</t>
  </si>
  <si>
    <t>Pan India Corp Ltd</t>
  </si>
  <si>
    <t>PANINDIAC</t>
  </si>
  <si>
    <t>Next Mediaworks Ltd</t>
  </si>
  <si>
    <t>NEXTMEDIA</t>
  </si>
  <si>
    <t>KKV Agro Powers Limited</t>
  </si>
  <si>
    <t>KKVAPOW</t>
  </si>
  <si>
    <t>Uttam Galva Steels Ltd</t>
  </si>
  <si>
    <t>UTTAMSTL</t>
  </si>
  <si>
    <t>Sainik Finance &amp; Industries Ltd</t>
  </si>
  <si>
    <t>SAINIK</t>
  </si>
  <si>
    <t>Vivanta Industries Ltd</t>
  </si>
  <si>
    <t>VIVANTA</t>
  </si>
  <si>
    <t>Roopa Industries Ltd</t>
  </si>
  <si>
    <t>ROOPAIND</t>
  </si>
  <si>
    <t>Cyber Media (India) Ltd</t>
  </si>
  <si>
    <t>CYBERMEDIA</t>
  </si>
  <si>
    <t>Manjeera Constructions Ltd</t>
  </si>
  <si>
    <t>MANJEERA</t>
  </si>
  <si>
    <t>Binani Industries Ltd</t>
  </si>
  <si>
    <t>BINANIIND</t>
  </si>
  <si>
    <t>Meera Industries Ltd</t>
  </si>
  <si>
    <t>MEERA</t>
  </si>
  <si>
    <t>Tejnaksh Healthcare Ltd</t>
  </si>
  <si>
    <t>TEJNAKSH</t>
  </si>
  <si>
    <t>Rose Merc Ltd</t>
  </si>
  <si>
    <t>ROSEMER</t>
  </si>
  <si>
    <t>Manbro Industries Ltd</t>
  </si>
  <si>
    <t>MANBRO</t>
  </si>
  <si>
    <t>Emergent Industrial Solutions Ltd</t>
  </si>
  <si>
    <t>EMERGENT</t>
  </si>
  <si>
    <t>Medico Intercontinental Ltd</t>
  </si>
  <si>
    <t>MIL</t>
  </si>
  <si>
    <t>Continental Seeds and Chemicals Ltd</t>
  </si>
  <si>
    <t>CONTI</t>
  </si>
  <si>
    <t>India Cements Capital Ltd</t>
  </si>
  <si>
    <t>INDCEMCAP</t>
  </si>
  <si>
    <t>Rolcon Engineering Company Ltd</t>
  </si>
  <si>
    <t>ROLCOEN</t>
  </si>
  <si>
    <t>Sacheta Metals Ltd</t>
  </si>
  <si>
    <t>SACHEMT</t>
  </si>
  <si>
    <t>Simplex Realty Ltd</t>
  </si>
  <si>
    <t>SIMPLXREA</t>
  </si>
  <si>
    <t>Cian Healthcare Ltd</t>
  </si>
  <si>
    <t>CHCL</t>
  </si>
  <si>
    <t>PVV Infra Ltd</t>
  </si>
  <si>
    <t>PVVINFRA</t>
  </si>
  <si>
    <t>VAMA Industries Ltd</t>
  </si>
  <si>
    <t>VAMA</t>
  </si>
  <si>
    <t>Super Spinning Mills Ltd</t>
  </si>
  <si>
    <t>SUPERSPIN</t>
  </si>
  <si>
    <t>Conart Engineers Ltd</t>
  </si>
  <si>
    <t>CONART</t>
  </si>
  <si>
    <t>Maharashtra Corp Ltd</t>
  </si>
  <si>
    <t>MAHACORP</t>
  </si>
  <si>
    <t>Containe Technologies Ltd</t>
  </si>
  <si>
    <t>CONTAINE</t>
  </si>
  <si>
    <t>Hipolin Ltd</t>
  </si>
  <si>
    <t>HIPOLIN</t>
  </si>
  <si>
    <t>Household Products</t>
  </si>
  <si>
    <t>TGB Banquets and Hotels Ltd</t>
  </si>
  <si>
    <t>TGBHOTELS</t>
  </si>
  <si>
    <t>SPA Capital Advisors Limited</t>
  </si>
  <si>
    <t>SPACAPS</t>
  </si>
  <si>
    <t>Crestchem Ltd</t>
  </si>
  <si>
    <t>CRSTCHM</t>
  </si>
  <si>
    <t>Transchem Ltd</t>
  </si>
  <si>
    <t>TRANSCHEM</t>
  </si>
  <si>
    <t>Prabhhans Industries Ltd</t>
  </si>
  <si>
    <t>PRABHHANS</t>
  </si>
  <si>
    <t>Morgan Ventures Ltd</t>
  </si>
  <si>
    <t>MORGAN</t>
  </si>
  <si>
    <t>SP Refractories Ltd</t>
  </si>
  <si>
    <t>SPRL</t>
  </si>
  <si>
    <t>Indianivesh Ltd</t>
  </si>
  <si>
    <t>INDIANVSH</t>
  </si>
  <si>
    <t>SBEC Systems (India) Ltd</t>
  </si>
  <si>
    <t>SBECSYS</t>
  </si>
  <si>
    <t>Tirupati Sarjan Ltd</t>
  </si>
  <si>
    <t>TIRSARJ</t>
  </si>
  <si>
    <t>Tirupati Foam Ltd</t>
  </si>
  <si>
    <t>TIRUFOAM</t>
  </si>
  <si>
    <t>Standard Surfactants Ltd</t>
  </si>
  <si>
    <t>STDSFAC</t>
  </si>
  <si>
    <t>Shree Ganesh Bio-Tech (India) Ltd</t>
  </si>
  <si>
    <t>SHREEGANES</t>
  </si>
  <si>
    <t>Picturehouse Media Ltd</t>
  </si>
  <si>
    <t>PICTUREHS</t>
  </si>
  <si>
    <t>Shrenik Ltd</t>
  </si>
  <si>
    <t>SHRENIK</t>
  </si>
  <si>
    <t>Sonal Adhesives Ltd</t>
  </si>
  <si>
    <t>SONALAD</t>
  </si>
  <si>
    <t>J Taparia Projects Ltd</t>
  </si>
  <si>
    <t>JTAPARIA</t>
  </si>
  <si>
    <t>Fine-Line Circuits Ltd</t>
  </si>
  <si>
    <t>FINELINE</t>
  </si>
  <si>
    <t>Chennai Ferrous Industries Ltd</t>
  </si>
  <si>
    <t>CHENFERRO</t>
  </si>
  <si>
    <t>Sri Ramakrishna Mills (Coimbatore) Ltd</t>
  </si>
  <si>
    <t>SRMCL</t>
  </si>
  <si>
    <t>Gayatri BioOrganics Ltd</t>
  </si>
  <si>
    <t>GAYATRIBI</t>
  </si>
  <si>
    <t>Arigato Universe Ltd</t>
  </si>
  <si>
    <t>ARIGATO</t>
  </si>
  <si>
    <t>Veerhealth Care Ltd</t>
  </si>
  <si>
    <t>VEERHEALTH</t>
  </si>
  <si>
    <t>Unick Fix-A-Form And Printers Ltd</t>
  </si>
  <si>
    <t>UNICK</t>
  </si>
  <si>
    <t>Libas Consumer Products Ltd</t>
  </si>
  <si>
    <t>LIBAS</t>
  </si>
  <si>
    <t>Perfect Infraengineers Ltd</t>
  </si>
  <si>
    <t>PERFECT</t>
  </si>
  <si>
    <t>Kamadgiri Fashion Ltd</t>
  </si>
  <si>
    <t>KAMADGIRI</t>
  </si>
  <si>
    <t>Integra Switchgear Ltd</t>
  </si>
  <si>
    <t>INTEGSW</t>
  </si>
  <si>
    <t>Future Lifestyle Fashions Ltd</t>
  </si>
  <si>
    <t>FLFL</t>
  </si>
  <si>
    <t>Suryaamba Spinning Mills Ltd</t>
  </si>
  <si>
    <t>SURYAAMBA</t>
  </si>
  <si>
    <t>Nidan Laboratories and Healthcare Ltd</t>
  </si>
  <si>
    <t>NIDAN</t>
  </si>
  <si>
    <t>Sunil Agro Foods Ltd</t>
  </si>
  <si>
    <t>SUNILAGR</t>
  </si>
  <si>
    <t>Nippon India Nifty Pharma ETF</t>
  </si>
  <si>
    <t>PHARMABEES</t>
  </si>
  <si>
    <t>Qgo Finance Ltd</t>
  </si>
  <si>
    <t>QGO</t>
  </si>
  <si>
    <t>Misquita Engineering Ltd</t>
  </si>
  <si>
    <t>MISQUITA</t>
  </si>
  <si>
    <t>Tijaria Polypipes Ltd</t>
  </si>
  <si>
    <t>TIJARIA</t>
  </si>
  <si>
    <t>Diana Tea Co Ltd</t>
  </si>
  <si>
    <t>DIANATEA</t>
  </si>
  <si>
    <t>Khandwala Securities Ltd</t>
  </si>
  <si>
    <t>KHANDSE</t>
  </si>
  <si>
    <t>Laxmipati Engineering Works Ltd</t>
  </si>
  <si>
    <t>LAXMIPATI</t>
  </si>
  <si>
    <t>Patspin India Ltd</t>
  </si>
  <si>
    <t>PATSPINLTD</t>
  </si>
  <si>
    <t>Zodiac-JRD-MKJ Ltd</t>
  </si>
  <si>
    <t>ZODJRDMKJ</t>
  </si>
  <si>
    <t>Dynamic Portfolio Management &amp; Services Ltd</t>
  </si>
  <si>
    <t>DYNAMICP</t>
  </si>
  <si>
    <t>Rishi Techtex Ltd</t>
  </si>
  <si>
    <t>RISHITECH</t>
  </si>
  <si>
    <t>Yasons Chemex Care Ltd</t>
  </si>
  <si>
    <t>YCCL</t>
  </si>
  <si>
    <t>Inspire Films Ltd</t>
  </si>
  <si>
    <t>INSPIRE</t>
  </si>
  <si>
    <t>Ishan International Ltd</t>
  </si>
  <si>
    <t>ISHAN</t>
  </si>
  <si>
    <t>PS IT Infrastructure &amp; Services Ltd</t>
  </si>
  <si>
    <t>PSITINFRA</t>
  </si>
  <si>
    <t>Acrow India Ltd</t>
  </si>
  <si>
    <t>ACROW</t>
  </si>
  <si>
    <t>Shreeram Proteins Ltd</t>
  </si>
  <si>
    <t>SRPL</t>
  </si>
  <si>
    <t>Choksi Laboratories Ltd</t>
  </si>
  <si>
    <t>CHOKSILA</t>
  </si>
  <si>
    <t>Focus Business Solution Ltd</t>
  </si>
  <si>
    <t>Diversified Support Services</t>
  </si>
  <si>
    <t>Polyspin Exports Ltd</t>
  </si>
  <si>
    <t>POLYSPIN</t>
  </si>
  <si>
    <t>Chandra Prabhu International Ltd</t>
  </si>
  <si>
    <t>CHANDRAP</t>
  </si>
  <si>
    <t>Shiva Global Agro Industries Ltd</t>
  </si>
  <si>
    <t>SHIVAAGRO</t>
  </si>
  <si>
    <t>Bonlon Industries Ltd</t>
  </si>
  <si>
    <t>BONLON</t>
  </si>
  <si>
    <t>Copper</t>
  </si>
  <si>
    <t>ARSS Infrastructure Projects Ltd</t>
  </si>
  <si>
    <t>ARSSINFRA</t>
  </si>
  <si>
    <t>Destiny Logistics &amp; Infra Ltd</t>
  </si>
  <si>
    <t>DESTINY</t>
  </si>
  <si>
    <t>Hrh Next Services Ltd</t>
  </si>
  <si>
    <t>HRHNEXT</t>
  </si>
  <si>
    <t>Call Center Services</t>
  </si>
  <si>
    <t>Solitaire Machine Tools Ltd</t>
  </si>
  <si>
    <t>SOLIMAC</t>
  </si>
  <si>
    <t>Kridhan Infra Ltd</t>
  </si>
  <si>
    <t>KRIDHANINF</t>
  </si>
  <si>
    <t>Uniinfo Telecom Services Ltd</t>
  </si>
  <si>
    <t>UNIINFO</t>
  </si>
  <si>
    <t>Swasti Vinayaka Art and Heritage Corporation Ltd</t>
  </si>
  <si>
    <t>SVARTCORP</t>
  </si>
  <si>
    <t>Odyssey Corporation Ltd</t>
  </si>
  <si>
    <t>ODYCORP</t>
  </si>
  <si>
    <t>Sai Capital Ltd</t>
  </si>
  <si>
    <t>SAICAPI</t>
  </si>
  <si>
    <t>Poojawestern Metaliks Ltd</t>
  </si>
  <si>
    <t>POOJA</t>
  </si>
  <si>
    <t>Bombay Talkies Ltd</t>
  </si>
  <si>
    <t>BOMTALKIES</t>
  </si>
  <si>
    <t>Sanginita Chemicals Ltd</t>
  </si>
  <si>
    <t>SANGINITA</t>
  </si>
  <si>
    <t>Nippon India Silver ETF</t>
  </si>
  <si>
    <t>SILVERBEES</t>
  </si>
  <si>
    <t>Timescan Logistics (India) Ltd</t>
  </si>
  <si>
    <t>TIMESCAN</t>
  </si>
  <si>
    <t>Grill Splendour Services Ltd</t>
  </si>
  <si>
    <t>BIRDYS</t>
  </si>
  <si>
    <t>Kallam Textiles Ltd</t>
  </si>
  <si>
    <t>KALLAM</t>
  </si>
  <si>
    <t>Libord Finance Ltd</t>
  </si>
  <si>
    <t>LIBORDFIN</t>
  </si>
  <si>
    <t>Ambica Agarbathies Aroma &amp; Industries Ltd</t>
  </si>
  <si>
    <t>AMBICAAGAR</t>
  </si>
  <si>
    <t>Genus Prime Infra Ltd</t>
  </si>
  <si>
    <t>GENUSPRIME</t>
  </si>
  <si>
    <t>Poona Dal and Oil Industries Ltd</t>
  </si>
  <si>
    <t>POONADAL</t>
  </si>
  <si>
    <t>Trident Texofab Ltd</t>
  </si>
  <si>
    <t>TTFL</t>
  </si>
  <si>
    <t>Ashirwad Capital Ltd</t>
  </si>
  <si>
    <t>ASHCAP</t>
  </si>
  <si>
    <t>Marble City India Ltd</t>
  </si>
  <si>
    <t>MARBLE</t>
  </si>
  <si>
    <t>Techindia Nirman Ltd</t>
  </si>
  <si>
    <t>TECHIN</t>
  </si>
  <si>
    <t>Family Care Hospitals Ltd</t>
  </si>
  <si>
    <t>FAMILYCARE</t>
  </si>
  <si>
    <t>Health Care  Services</t>
  </si>
  <si>
    <t>Ravileela Granites Ltd</t>
  </si>
  <si>
    <t>RALEGRA</t>
  </si>
  <si>
    <t>Yug Decor Ltd</t>
  </si>
  <si>
    <t>YUG</t>
  </si>
  <si>
    <t>Infronics Systems Ltd</t>
  </si>
  <si>
    <t>INFRONICS</t>
  </si>
  <si>
    <t>Sudal Industries Ltd</t>
  </si>
  <si>
    <t>SUDAI</t>
  </si>
  <si>
    <t>Aluminum</t>
  </si>
  <si>
    <t>Golden Crest Education &amp; Services Ltd</t>
  </si>
  <si>
    <t>GOLDENCREST</t>
  </si>
  <si>
    <t>Nippon India ETF Nifty 50 Value 20</t>
  </si>
  <si>
    <t>NV20BEES</t>
  </si>
  <si>
    <t>B2B Software Technologies Ltd</t>
  </si>
  <si>
    <t>B2BSOFT</t>
  </si>
  <si>
    <t>Morarjee Textiles Ltd</t>
  </si>
  <si>
    <t>MORARJEE</t>
  </si>
  <si>
    <t>Pecos Hotels and Pubs Ltd</t>
  </si>
  <si>
    <t>PECOS</t>
  </si>
  <si>
    <t>Leading Leasing Finance and Investment Company Ltd</t>
  </si>
  <si>
    <t>LLFICL</t>
  </si>
  <si>
    <t>Indo Cotspin Ltd</t>
  </si>
  <si>
    <t>ICL</t>
  </si>
  <si>
    <t>KMS Medisurgi Ltd</t>
  </si>
  <si>
    <t>KMSMEDI</t>
  </si>
  <si>
    <t>Madhav Marbles and Granites Ltd</t>
  </si>
  <si>
    <t>MADHAV</t>
  </si>
  <si>
    <t>Starlog Enterprises Ltd</t>
  </si>
  <si>
    <t>STARLOG</t>
  </si>
  <si>
    <t>Maks Energy Solutions India Ltd</t>
  </si>
  <si>
    <t>MAKS</t>
  </si>
  <si>
    <t>Cyber Media Research &amp; Services Ltd</t>
  </si>
  <si>
    <t>CMRSL</t>
  </si>
  <si>
    <t>Fortune International Ltd</t>
  </si>
  <si>
    <t>FORINTL</t>
  </si>
  <si>
    <t>Vapi Enterprise Ltd</t>
  </si>
  <si>
    <t>VAPIENTER</t>
  </si>
  <si>
    <t>National General Industries Ltd</t>
  </si>
  <si>
    <t>NATGENI</t>
  </si>
  <si>
    <t>Khaitan (India) Ltd</t>
  </si>
  <si>
    <t>KHAITANLTD</t>
  </si>
  <si>
    <t>Cospower Engineering Ltd</t>
  </si>
  <si>
    <t>COSPOWER</t>
  </si>
  <si>
    <t>Indong Tea Company Ltd</t>
  </si>
  <si>
    <t>INDONG</t>
  </si>
  <si>
    <t>Anuroop Packaging Ltd</t>
  </si>
  <si>
    <t>ANUROOP</t>
  </si>
  <si>
    <t>Shree Rajasthan Syntex Ltd</t>
  </si>
  <si>
    <t>SHRAJSYNQ</t>
  </si>
  <si>
    <t>Shahi Shipping Ltd</t>
  </si>
  <si>
    <t>SHAHISHIP</t>
  </si>
  <si>
    <t>Vera Synthetic Ltd</t>
  </si>
  <si>
    <t>VERA</t>
  </si>
  <si>
    <t>Hemang Resources Ltd</t>
  </si>
  <si>
    <t>HEMANG</t>
  </si>
  <si>
    <t>Duropack Ltd</t>
  </si>
  <si>
    <t>DUROPACK</t>
  </si>
  <si>
    <t>DECO MICA Ltd</t>
  </si>
  <si>
    <t>DECOMIC</t>
  </si>
  <si>
    <t>E-Land Apparel Ltd</t>
  </si>
  <si>
    <t>ELAND</t>
  </si>
  <si>
    <t>Aditya Spinners Ltd</t>
  </si>
  <si>
    <t>ADITYASP</t>
  </si>
  <si>
    <t>Utique Enterprises Ltd</t>
  </si>
  <si>
    <t>UTIQUE</t>
  </si>
  <si>
    <t>Veritaas Advertising Ltd</t>
  </si>
  <si>
    <t>VERITAAS</t>
  </si>
  <si>
    <t>Centenial Surgical Suture Ltd</t>
  </si>
  <si>
    <t>CSURGSU</t>
  </si>
  <si>
    <t>Sumedha Fiscal Services Ltd</t>
  </si>
  <si>
    <t>SUMEDHA</t>
  </si>
  <si>
    <t>VERTEX Securities Ltd</t>
  </si>
  <si>
    <t>VERTEX</t>
  </si>
  <si>
    <t>Five Core Electronics Ltd</t>
  </si>
  <si>
    <t>FIVECORE</t>
  </si>
  <si>
    <t>Aruna Hotels Ltd</t>
  </si>
  <si>
    <t>ARUNAHTEL</t>
  </si>
  <si>
    <t>Megri Soft Ltd</t>
  </si>
  <si>
    <t>MEGRISOFT</t>
  </si>
  <si>
    <t>Harshil Agrotech Ltd</t>
  </si>
  <si>
    <t>HARSHILAGR</t>
  </si>
  <si>
    <t>Faalcon Concepts Ltd</t>
  </si>
  <si>
    <t>FAALCON</t>
  </si>
  <si>
    <t>JMD Ventures Ltd</t>
  </si>
  <si>
    <t>JMDVL</t>
  </si>
  <si>
    <t>Humming Bird Education Ltd</t>
  </si>
  <si>
    <t>HBEL</t>
  </si>
  <si>
    <t>Piotex Industries Ltd</t>
  </si>
  <si>
    <t>PIOTEX</t>
  </si>
  <si>
    <t>Lakhotia Polyesters (India) Ltd</t>
  </si>
  <si>
    <t>LAKHOTIA</t>
  </si>
  <si>
    <t>Vinyoflex Ltd</t>
  </si>
  <si>
    <t>VINYOFL</t>
  </si>
  <si>
    <t>UTI Nifty Bank ETF</t>
  </si>
  <si>
    <t>UTIBANKETF</t>
  </si>
  <si>
    <t>Informed Technologies India Ltd</t>
  </si>
  <si>
    <t>INFORTEC</t>
  </si>
  <si>
    <t>Data Processing &amp; Outsourced Services</t>
  </si>
  <si>
    <t>Polysil Irrigation Systems Ltd</t>
  </si>
  <si>
    <t>POLYSIL</t>
  </si>
  <si>
    <t>Accedere Ltd</t>
  </si>
  <si>
    <t>ACCEDERE</t>
  </si>
  <si>
    <t>Add-Shop E-Retail Ltd</t>
  </si>
  <si>
    <t>ASRL</t>
  </si>
  <si>
    <t>Betex India Ltd</t>
  </si>
  <si>
    <t>BETXIND</t>
  </si>
  <si>
    <t>Rex Sealing &amp; Packing Industries Ltd</t>
  </si>
  <si>
    <t>REXSEAL</t>
  </si>
  <si>
    <t>Inducto Steels Ltd</t>
  </si>
  <si>
    <t>INDCTST</t>
  </si>
  <si>
    <t>Bombay Wire Ropes Ltd</t>
  </si>
  <si>
    <t>BOMBWIR</t>
  </si>
  <si>
    <t>Mukand Engineers Ltd</t>
  </si>
  <si>
    <t>MUKANDENGG</t>
  </si>
  <si>
    <t>Mirae Asset Nifty India Manufacturing ETF</t>
  </si>
  <si>
    <t>MAKEINDIA</t>
  </si>
  <si>
    <t>Mirae Asset Nifty Midcap 150 ETF</t>
  </si>
  <si>
    <t>MIDCAPETF</t>
  </si>
  <si>
    <t>Gujarat Petrosynthese Ltd</t>
  </si>
  <si>
    <t>GUJPETR</t>
  </si>
  <si>
    <t>Tecil Chemicals and Hydro Power Ltd</t>
  </si>
  <si>
    <t>TECILCHEM</t>
  </si>
  <si>
    <t>Smart Finsec Ltd</t>
  </si>
  <si>
    <t>SMARTFIN</t>
  </si>
  <si>
    <t>Mega Flex Plastics Ltd</t>
  </si>
  <si>
    <t>MEGAFLEX</t>
  </si>
  <si>
    <t>Paragon Finance Ltd</t>
  </si>
  <si>
    <t>PARAGONF</t>
  </si>
  <si>
    <t>Sobhaygya Mercantile Ltd</t>
  </si>
  <si>
    <t>SOBME</t>
  </si>
  <si>
    <t>Gothi Plascon (India) Ltd</t>
  </si>
  <si>
    <t>GOTHIPL</t>
  </si>
  <si>
    <t>Getalong Enterprise Ltd</t>
  </si>
  <si>
    <t>GETALONG</t>
  </si>
  <si>
    <t>Gabriel Pet Straps Ltd</t>
  </si>
  <si>
    <t>GPSL</t>
  </si>
  <si>
    <t>Bizotic Commercial Ltd</t>
  </si>
  <si>
    <t>BIZOTIC</t>
  </si>
  <si>
    <t>Hybrid Financial Services Ltd</t>
  </si>
  <si>
    <t>HYBRIDFIN</t>
  </si>
  <si>
    <t>Suumaya Industries Ltd</t>
  </si>
  <si>
    <t>SUULD</t>
  </si>
  <si>
    <t>Bhaskar Agro Chemicals Ltd</t>
  </si>
  <si>
    <t>BHASKAGR</t>
  </si>
  <si>
    <t>MPDLLtd</t>
  </si>
  <si>
    <t>MPDL</t>
  </si>
  <si>
    <t>Nirmitee Robotics India Ltd</t>
  </si>
  <si>
    <t>NIRMITEE</t>
  </si>
  <si>
    <t>Bandaram Pharma Packtech Ltd</t>
  </si>
  <si>
    <t>BANDARAM</t>
  </si>
  <si>
    <t>Sri Havisha Hospitality and Infrastructure Ltd</t>
  </si>
  <si>
    <t>HAVISHA</t>
  </si>
  <si>
    <t>Suditi Industries Ltd</t>
  </si>
  <si>
    <t>SUDTIND-B</t>
  </si>
  <si>
    <t>Concord Drugs Ltd</t>
  </si>
  <si>
    <t>CONCORD</t>
  </si>
  <si>
    <t>Aastamangalam Finance Ltd</t>
  </si>
  <si>
    <t>AASTAFIN</t>
  </si>
  <si>
    <t>Jupiter Infomedia Ltd</t>
  </si>
  <si>
    <t>JUPITERIN</t>
  </si>
  <si>
    <t>Yuranus Infrastructure Ltd</t>
  </si>
  <si>
    <t>YURANUS</t>
  </si>
  <si>
    <t>Sadhna Broadcast Ltd</t>
  </si>
  <si>
    <t>SADHNA</t>
  </si>
  <si>
    <t>Tyroon Tea Co Ltd</t>
  </si>
  <si>
    <t>TYROON</t>
  </si>
  <si>
    <t>Axis Nifty 50 ETF</t>
  </si>
  <si>
    <t>AXISNIFTY</t>
  </si>
  <si>
    <t>City Crops Agro Ltd</t>
  </si>
  <si>
    <t>CCAL</t>
  </si>
  <si>
    <t>Benchmark Computer Solutions Ltd</t>
  </si>
  <si>
    <t>BENCHMARK</t>
  </si>
  <si>
    <t>Adeshwar Meditex Ltd</t>
  </si>
  <si>
    <t>ADESHWAR</t>
  </si>
  <si>
    <t>Ascensive Educare Ltd</t>
  </si>
  <si>
    <t>ASCENSIVE</t>
  </si>
  <si>
    <t>Hind Aluminium Industries Ltd</t>
  </si>
  <si>
    <t>HINDALUMI</t>
  </si>
  <si>
    <t>Williamson Magor and Co Ltd</t>
  </si>
  <si>
    <t>WILLAMAGOR</t>
  </si>
  <si>
    <t>N K Industries Ltd</t>
  </si>
  <si>
    <t>NKIND</t>
  </si>
  <si>
    <t>Shree Hari Chemicals Export Ltd</t>
  </si>
  <si>
    <t>SHHARICH</t>
  </si>
  <si>
    <t>Oasis Securities Ltd</t>
  </si>
  <si>
    <t>OASISEC</t>
  </si>
  <si>
    <t>Kanco Tea &amp; Industries Ltd</t>
  </si>
  <si>
    <t>KANCOTEA</t>
  </si>
  <si>
    <t>Sabar Flex India Ltd</t>
  </si>
  <si>
    <t>SABAR</t>
  </si>
  <si>
    <t>Hindustan Fluoro Carbons Ltd</t>
  </si>
  <si>
    <t>HINFLUR</t>
  </si>
  <si>
    <t>Mohit Industries Ltd</t>
  </si>
  <si>
    <t>MOHITIND</t>
  </si>
  <si>
    <t>Shanthala FMCG Products Ltd</t>
  </si>
  <si>
    <t>SHANTHALA</t>
  </si>
  <si>
    <t>Nippon India Nifty Auto ETF</t>
  </si>
  <si>
    <t>AUTOBEES</t>
  </si>
  <si>
    <t>Sj Corporation Ltd</t>
  </si>
  <si>
    <t>SJCORP</t>
  </si>
  <si>
    <t>Raw Edge Industrial Solutions Ltd</t>
  </si>
  <si>
    <t>RAWEDGE</t>
  </si>
  <si>
    <t>Gautam Gems Ltd</t>
  </si>
  <si>
    <t>GGL</t>
  </si>
  <si>
    <t>Starcom Information Technology Ltd</t>
  </si>
  <si>
    <t>STARCOM</t>
  </si>
  <si>
    <t>Panjon Ltd</t>
  </si>
  <si>
    <t>PANJON</t>
  </si>
  <si>
    <t>Frontier Capital Ltd</t>
  </si>
  <si>
    <t>FRONTCAP</t>
  </si>
  <si>
    <t>Gold Line International Finvest Ltd</t>
  </si>
  <si>
    <t>GOLDLINE</t>
  </si>
  <si>
    <t>Arman Holdings Ltd</t>
  </si>
  <si>
    <t>ARMAN</t>
  </si>
  <si>
    <t>Virtual Global Education Ltd</t>
  </si>
  <si>
    <t>VIRTUALG</t>
  </si>
  <si>
    <t>Pratik Panels Ltd</t>
  </si>
  <si>
    <t>PRATIK</t>
  </si>
  <si>
    <t>Prakash Woollen &amp; Synthetic Mills Ltd</t>
  </si>
  <si>
    <t>PWASML</t>
  </si>
  <si>
    <t>Future Market Networks Ltd</t>
  </si>
  <si>
    <t>FMNL</t>
  </si>
  <si>
    <t>Moxsh Overseas Educon Ltd</t>
  </si>
  <si>
    <t>MOXSH</t>
  </si>
  <si>
    <t>Nivaka Fashions Ltd</t>
  </si>
  <si>
    <t>NIVAKA</t>
  </si>
  <si>
    <t>Hiliks Technologies Ltd</t>
  </si>
  <si>
    <t>HILIKS</t>
  </si>
  <si>
    <t>Kandarp Digi Smart Bpo Ltd</t>
  </si>
  <si>
    <t>KANDARP</t>
  </si>
  <si>
    <t>KK Shah Hospitals Limited</t>
  </si>
  <si>
    <t>KKSHL</t>
  </si>
  <si>
    <t>Shanti Guru Industries Ltd</t>
  </si>
  <si>
    <t>SHANTIGURU</t>
  </si>
  <si>
    <t>Food Retail</t>
  </si>
  <si>
    <t>Mindpool Technologies Ltd</t>
  </si>
  <si>
    <t>MINDPOOL</t>
  </si>
  <si>
    <t>Orient Tradelink Ltd</t>
  </si>
  <si>
    <t>ORIENTTR</t>
  </si>
  <si>
    <t>Beekay Niryat Ltd</t>
  </si>
  <si>
    <t>BNL</t>
  </si>
  <si>
    <t>HCKK Ventures Ltd</t>
  </si>
  <si>
    <t>HCKKVENTURE</t>
  </si>
  <si>
    <t>USG Tech Solutions Ltd</t>
  </si>
  <si>
    <t>USGTECH</t>
  </si>
  <si>
    <t>Vanta Bioscience Ltd</t>
  </si>
  <si>
    <t>VANTABIO</t>
  </si>
  <si>
    <t>Global Capital Markets Ltd</t>
  </si>
  <si>
    <t>GLOBALCA</t>
  </si>
  <si>
    <t>Garnet Construction Ltd</t>
  </si>
  <si>
    <t>GARNET</t>
  </si>
  <si>
    <t>Diversified Real Estate Activities</t>
  </si>
  <si>
    <t>DSP NIFTY 1D Rate Liquid ETF</t>
  </si>
  <si>
    <t>LIQUIDETF</t>
  </si>
  <si>
    <t>Shaival Reality Ltd</t>
  </si>
  <si>
    <t>SHAIVAL</t>
  </si>
  <si>
    <t>Jiwanram Sheoduttrai Industries Ltd</t>
  </si>
  <si>
    <t>JIWANRAM</t>
  </si>
  <si>
    <t>Inditrade Capital Ltd</t>
  </si>
  <si>
    <t>INDICAP</t>
  </si>
  <si>
    <t>Chordia Food Products Ltd</t>
  </si>
  <si>
    <t>CHORDIA</t>
  </si>
  <si>
    <t>Gujarat Terce Laboratories Ltd</t>
  </si>
  <si>
    <t>GUJTERC</t>
  </si>
  <si>
    <t>Sahara Housingfina Corporation Ltd</t>
  </si>
  <si>
    <t>SAHARAHOUS</t>
  </si>
  <si>
    <t>Munoth Financial Services Ltd</t>
  </si>
  <si>
    <t>MUNOTHFI</t>
  </si>
  <si>
    <t>Cargosol Logistics Ltd</t>
  </si>
  <si>
    <t>CARGOSOL</t>
  </si>
  <si>
    <t>Netlink Solutions (India) Ltd</t>
  </si>
  <si>
    <t>NETLINK</t>
  </si>
  <si>
    <t>Thakral Services (India) Ltd</t>
  </si>
  <si>
    <t>THAKRAL</t>
  </si>
  <si>
    <t>Electronic Equipment &amp; Instruments</t>
  </si>
  <si>
    <t>Jetking Infotrain Ltd</t>
  </si>
  <si>
    <t>JETKINGQ</t>
  </si>
  <si>
    <t>Shashijit Infraprojects Ltd</t>
  </si>
  <si>
    <t>SHASHIJIT</t>
  </si>
  <si>
    <t>Mudunuru Ltd</t>
  </si>
  <si>
    <t>MUDUNURU</t>
  </si>
  <si>
    <t>Greencrest Financial Services Ltd</t>
  </si>
  <si>
    <t>GREENCREST</t>
  </si>
  <si>
    <t>Sawaca Business Machines Ltd</t>
  </si>
  <si>
    <t>SAWABUSI</t>
  </si>
  <si>
    <t>Rithwik Facility Management Services Ltd</t>
  </si>
  <si>
    <t>RITHWIKFMS</t>
  </si>
  <si>
    <t>Medinova Diagnostic Services Ltd</t>
  </si>
  <si>
    <t>MEDINOV</t>
  </si>
  <si>
    <t>TTI Enterprise Ltd</t>
  </si>
  <si>
    <t>TTIENT</t>
  </si>
  <si>
    <t>TCM Ltd</t>
  </si>
  <si>
    <t>TCMLMTD</t>
  </si>
  <si>
    <t>Spenta International Ltd</t>
  </si>
  <si>
    <t>SPENTA</t>
  </si>
  <si>
    <t>Sai Swami Metals and Alloys Ltd</t>
  </si>
  <si>
    <t>SAI</t>
  </si>
  <si>
    <t>Parabolic Drugs Ltd</t>
  </si>
  <si>
    <t>PARABDRUGS</t>
  </si>
  <si>
    <t>Olympia Industries Ltd</t>
  </si>
  <si>
    <t>OLYMPTX</t>
  </si>
  <si>
    <t>Goenka Diamond And Jewels Ltd</t>
  </si>
  <si>
    <t>GOENKA</t>
  </si>
  <si>
    <t>Blue Chip India Ltd</t>
  </si>
  <si>
    <t>BLUECHIP</t>
  </si>
  <si>
    <t>KJMC Financial Services Ltd</t>
  </si>
  <si>
    <t>KJMCFIN</t>
  </si>
  <si>
    <t>Nalin Lease Finance Ltd</t>
  </si>
  <si>
    <t>NLFL</t>
  </si>
  <si>
    <t>Ace Integrated Solutions Ltd</t>
  </si>
  <si>
    <t>ACEINTEG</t>
  </si>
  <si>
    <t>Ventura Textiles Ltd</t>
  </si>
  <si>
    <t>VENTURA</t>
  </si>
  <si>
    <t>Stanrose Mafatlal Investments and Finance Ltd</t>
  </si>
  <si>
    <t>STANROS</t>
  </si>
  <si>
    <t>Varyaa Creations Ltd</t>
  </si>
  <si>
    <t>VARYAA</t>
  </si>
  <si>
    <t>A G Universal Ltd</t>
  </si>
  <si>
    <t>AGUL</t>
  </si>
  <si>
    <t>BC Power Controls Ltd</t>
  </si>
  <si>
    <t>BCP</t>
  </si>
  <si>
    <t>Dhanlaxmi Cotex Ltd</t>
  </si>
  <si>
    <t>DHANCOT</t>
  </si>
  <si>
    <t>Texel Industries Ltd</t>
  </si>
  <si>
    <t>TEXELIN</t>
  </si>
  <si>
    <t>Sparc Electrex Ltd</t>
  </si>
  <si>
    <t>SPAR</t>
  </si>
  <si>
    <t>SMIFS Capital Markets Ltd</t>
  </si>
  <si>
    <t>SMIFS</t>
  </si>
  <si>
    <t>Tejassvi Aaharam Ltd</t>
  </si>
  <si>
    <t>TEJASSVI</t>
  </si>
  <si>
    <t>Sagar Diamonds Ltd</t>
  </si>
  <si>
    <t>SAGAR</t>
  </si>
  <si>
    <t>Nagreeka Capital &amp; Infrastructure Ltd</t>
  </si>
  <si>
    <t>NAGREEKCAP</t>
  </si>
  <si>
    <t>S P Capital Financing Ltd</t>
  </si>
  <si>
    <t>SPCAPIT</t>
  </si>
  <si>
    <t>Kaushalya Infrastructure Development Corporation Ltd</t>
  </si>
  <si>
    <t>KAUSHALYA</t>
  </si>
  <si>
    <t>Vikas WSP Ltd</t>
  </si>
  <si>
    <t>VIKASWSP</t>
  </si>
  <si>
    <t>The Cochin Malabar Estates and Industries Ltd</t>
  </si>
  <si>
    <t>COCHMAL</t>
  </si>
  <si>
    <t>Polymechplast Machines Ltd</t>
  </si>
  <si>
    <t>POLYCHMP</t>
  </si>
  <si>
    <t>Frontline corporation Ltd</t>
  </si>
  <si>
    <t>FRONTCORP</t>
  </si>
  <si>
    <t>Technopack Polymers Ltd</t>
  </si>
  <si>
    <t>TECHNOPACK</t>
  </si>
  <si>
    <t>Zenith Fibres Ltd</t>
  </si>
  <si>
    <t>ZENIFIB</t>
  </si>
  <si>
    <t>Markobenz Ventures Ltd</t>
  </si>
  <si>
    <t>MARKOBENZ</t>
  </si>
  <si>
    <t>New Light Apparels Ltd</t>
  </si>
  <si>
    <t>NEWLIGHT</t>
  </si>
  <si>
    <t>Nanavati Ventures Ltd</t>
  </si>
  <si>
    <t>NVENTURES</t>
  </si>
  <si>
    <t>Kapil Cotex Ltd</t>
  </si>
  <si>
    <t>KAPILCO</t>
  </si>
  <si>
    <t>Invigorated Business Consulting Ltd</t>
  </si>
  <si>
    <t>INVIGO</t>
  </si>
  <si>
    <t>SVS Ventures Ltd</t>
  </si>
  <si>
    <t>SVS</t>
  </si>
  <si>
    <t>Garden Silk Mills Ltd</t>
  </si>
  <si>
    <t>GARDENSILK</t>
  </si>
  <si>
    <t>Spectrum Foods Ltd</t>
  </si>
  <si>
    <t>SPECFOOD</t>
  </si>
  <si>
    <t>DSP Nifty50 Equal weight ETF</t>
  </si>
  <si>
    <t>EQUAL50ADD</t>
  </si>
  <si>
    <t>Swojas Energy Foods Ltd</t>
  </si>
  <si>
    <t>SWOEF</t>
  </si>
  <si>
    <t>Chothani Foods Ltd</t>
  </si>
  <si>
    <t>CHOTHANI</t>
  </si>
  <si>
    <t>Marinetrans India Ltd</t>
  </si>
  <si>
    <t>MARINETRAN</t>
  </si>
  <si>
    <t>SBI Nifty 200 Quality 30 ETF</t>
  </si>
  <si>
    <t>SBIETFQLTY</t>
  </si>
  <si>
    <t>Pan Electronics (India) Ltd</t>
  </si>
  <si>
    <t>PANELEC</t>
  </si>
  <si>
    <t>Aspira Pathlab &amp; Diagnostics Ltd</t>
  </si>
  <si>
    <t>ASPIRA</t>
  </si>
  <si>
    <t>Jay Kailash Namkeen Ltd</t>
  </si>
  <si>
    <t>JAYKAILASH</t>
  </si>
  <si>
    <t>Blue Chip Tex Industries Ltd</t>
  </si>
  <si>
    <t>BLUECHIPT</t>
  </si>
  <si>
    <t>Motilal Oswal M50 ETF</t>
  </si>
  <si>
    <t>MOM50</t>
  </si>
  <si>
    <t>Global Longlife Hospital and Research Ltd</t>
  </si>
  <si>
    <t>GLHRL</t>
  </si>
  <si>
    <t>S V J Enterprises Ltd</t>
  </si>
  <si>
    <t>SVJ</t>
  </si>
  <si>
    <t>Miven Machine Tools Ltd</t>
  </si>
  <si>
    <t>MIVENMACH</t>
  </si>
  <si>
    <t>Infomedia Press Ltd</t>
  </si>
  <si>
    <t>INFOMEDIA</t>
  </si>
  <si>
    <t>Intec Capital Ltd</t>
  </si>
  <si>
    <t>INTECCAP</t>
  </si>
  <si>
    <t>TV Vision Ltd</t>
  </si>
  <si>
    <t>TVVISION</t>
  </si>
  <si>
    <t>Rodium Realty Ltd</t>
  </si>
  <si>
    <t>RODIUM</t>
  </si>
  <si>
    <t>COSYN Ltd</t>
  </si>
  <si>
    <t>COSYN</t>
  </si>
  <si>
    <t>Natural Biocon (India) Ltd</t>
  </si>
  <si>
    <t>NATURAL</t>
  </si>
  <si>
    <t>Neil Industries Ltd</t>
  </si>
  <si>
    <t>NEIL</t>
  </si>
  <si>
    <t>Arrowhead Seperation Engineering Ltd</t>
  </si>
  <si>
    <t>ARROWHEAD</t>
  </si>
  <si>
    <t>Nippon India ETF Nifty 5 yr Benchmark G-Sec</t>
  </si>
  <si>
    <t>GILT5YBEES</t>
  </si>
  <si>
    <t>Gconnect Logitech and Supply Chain Ltd</t>
  </si>
  <si>
    <t>GCONNECT</t>
  </si>
  <si>
    <t>Cargo Ground Transportation</t>
  </si>
  <si>
    <t>Epuja Spiritech Ltd</t>
  </si>
  <si>
    <t>EPUJA</t>
  </si>
  <si>
    <t>Laffans Petrochemicals Ltd</t>
  </si>
  <si>
    <t>LAFFANSQ</t>
  </si>
  <si>
    <t>Ashiana Ispat Ltd</t>
  </si>
  <si>
    <t>ASHIS</t>
  </si>
  <si>
    <t>Phaarmasia Ltd</t>
  </si>
  <si>
    <t>PHRMASI</t>
  </si>
  <si>
    <t>Narendra Properties Ltd</t>
  </si>
  <si>
    <t>NARPROP</t>
  </si>
  <si>
    <t>J A Finance Ltd</t>
  </si>
  <si>
    <t>JAFINANCE</t>
  </si>
  <si>
    <t>Oriental Trimex Ltd</t>
  </si>
  <si>
    <t>ORIENTALTL</t>
  </si>
  <si>
    <t>Mini Diamonds (India) Ltd</t>
  </si>
  <si>
    <t>MINID</t>
  </si>
  <si>
    <t>Roni Households Ltd</t>
  </si>
  <si>
    <t>RONI</t>
  </si>
  <si>
    <t>Falcon Technoprojects India Ltd</t>
  </si>
  <si>
    <t>FALCONTECH</t>
  </si>
  <si>
    <t>Incap Ltd</t>
  </si>
  <si>
    <t>INCAP</t>
  </si>
  <si>
    <t>Safa Systems &amp; Technologies Ltd</t>
  </si>
  <si>
    <t>SSTL</t>
  </si>
  <si>
    <t>Adarsh Plant Protect Ltd</t>
  </si>
  <si>
    <t>ADARSHPL</t>
  </si>
  <si>
    <t>JHS Svendgaard Retail Ventures Ltd</t>
  </si>
  <si>
    <t>RETAIL</t>
  </si>
  <si>
    <t>Impex Ferro Tech Ltd</t>
  </si>
  <si>
    <t>IMPEXFERRO</t>
  </si>
  <si>
    <t>Quadpro Ites Ltd</t>
  </si>
  <si>
    <t>QUADPRO</t>
  </si>
  <si>
    <t>Lead Reclaim and Rubber Products Ltd</t>
  </si>
  <si>
    <t>LRRPL</t>
  </si>
  <si>
    <t>Maris Spinners Ltd</t>
  </si>
  <si>
    <t>MARIS</t>
  </si>
  <si>
    <t>Kratos Energy &amp; Infrastructure Ltd</t>
  </si>
  <si>
    <t>KRATOSENER</t>
  </si>
  <si>
    <t>Net Avenue Technologies Ltd</t>
  </si>
  <si>
    <t>CBAZAAR</t>
  </si>
  <si>
    <t>Abirami Financial Services (India) Ltd</t>
  </si>
  <si>
    <t>ABIRAFN</t>
  </si>
  <si>
    <t>Machhar Industries Ltd</t>
  </si>
  <si>
    <t>MACIND</t>
  </si>
  <si>
    <t>EP Biocomposites Ltd</t>
  </si>
  <si>
    <t>EPBIO</t>
  </si>
  <si>
    <t>Citadel Realty and Developers Ltd</t>
  </si>
  <si>
    <t>CITADEL</t>
  </si>
  <si>
    <t>Winro Commercial (India) Ltd</t>
  </si>
  <si>
    <t>WINROC</t>
  </si>
  <si>
    <t>Winsome Yarns Ltd</t>
  </si>
  <si>
    <t>WINSOME</t>
  </si>
  <si>
    <t>Benara Bearings and Pistons Ltd</t>
  </si>
  <si>
    <t>BENARA</t>
  </si>
  <si>
    <t>Educomp Solutions Ltd</t>
  </si>
  <si>
    <t>EDUCOMP</t>
  </si>
  <si>
    <t>Sinnar Bidi Udyog Ltd</t>
  </si>
  <si>
    <t>SINNAR</t>
  </si>
  <si>
    <t>Pentokey Organy (India) Ltd</t>
  </si>
  <si>
    <t>PNTKYOR</t>
  </si>
  <si>
    <t>Palco Metals Ltd</t>
  </si>
  <si>
    <t>PALCO</t>
  </si>
  <si>
    <t>KCD Industries India Ltd</t>
  </si>
  <si>
    <t>KCDGROUP</t>
  </si>
  <si>
    <t>Oneclick Logistics India Ltd</t>
  </si>
  <si>
    <t>OLIL</t>
  </si>
  <si>
    <t>KJMC Corporate Advisors (India) Ltd</t>
  </si>
  <si>
    <t>KJMCCORP</t>
  </si>
  <si>
    <t>Scarnose International Ltd</t>
  </si>
  <si>
    <t>SCARNOSE</t>
  </si>
  <si>
    <t>MPIL Corporation Ltd</t>
  </si>
  <si>
    <t>MPILCORPL</t>
  </si>
  <si>
    <t>Nuway Organic Naturals India Ltd</t>
  </si>
  <si>
    <t>NUWAY</t>
  </si>
  <si>
    <t>Colorchips New Media Ltd</t>
  </si>
  <si>
    <t>COLORCHIPS</t>
  </si>
  <si>
    <t>Castex Technologies Ltd</t>
  </si>
  <si>
    <t>CASTEXTECH</t>
  </si>
  <si>
    <t>Madhusudan Industries Ltd</t>
  </si>
  <si>
    <t>MADHUDIN</t>
  </si>
  <si>
    <t>Veer Energy &amp; Infrastructure Ltd</t>
  </si>
  <si>
    <t>VEERENRGY</t>
  </si>
  <si>
    <t>RRP Semiconductor Ltd</t>
  </si>
  <si>
    <t>GDTRAGN</t>
  </si>
  <si>
    <t>Quality Foils (India) Ltd</t>
  </si>
  <si>
    <t>QFIL</t>
  </si>
  <si>
    <t>Sreechem Resins Ltd</t>
  </si>
  <si>
    <t>SRECR</t>
  </si>
  <si>
    <t>Gayatri Highways Ltd</t>
  </si>
  <si>
    <t>GAYAHWS</t>
  </si>
  <si>
    <t>Mukat Pipes Ltd</t>
  </si>
  <si>
    <t>MUKATPIP</t>
  </si>
  <si>
    <t>Sangal Papers Ltd</t>
  </si>
  <si>
    <t>SANPA</t>
  </si>
  <si>
    <t>Purshottam Investofin Ltd</t>
  </si>
  <si>
    <t>PURSHOTTAM</t>
  </si>
  <si>
    <t>Pasupati Spinning and Weaving Mills Ltd</t>
  </si>
  <si>
    <t>PASUSPG</t>
  </si>
  <si>
    <t>K K Fincorp Ltd</t>
  </si>
  <si>
    <t>KKFIN</t>
  </si>
  <si>
    <t>Asian Tea &amp; Exports Ltd</t>
  </si>
  <si>
    <t>ASIANTNE</t>
  </si>
  <si>
    <t>BAMPSL Securities Ltd</t>
  </si>
  <si>
    <t>BAMPSL</t>
  </si>
  <si>
    <t>Venlon Enterprises Ltd</t>
  </si>
  <si>
    <t>VENLONENT</t>
  </si>
  <si>
    <t>Viji Finance Ltd</t>
  </si>
  <si>
    <t>VIJIFIN</t>
  </si>
  <si>
    <t>Aditya BSL Nifty IT ETF</t>
  </si>
  <si>
    <t>TECH</t>
  </si>
  <si>
    <t>Visagar Polytex Ltd</t>
  </si>
  <si>
    <t>VIVIDHA</t>
  </si>
  <si>
    <t>Zenith Healthcare Ltd</t>
  </si>
  <si>
    <t>ZENITHHE</t>
  </si>
  <si>
    <t>Rishab Special Yarns Ltd</t>
  </si>
  <si>
    <t>RISHYRN</t>
  </si>
  <si>
    <t>RKD Agri &amp; Retail Ltd</t>
  </si>
  <si>
    <t>RKDAGRRTL</t>
  </si>
  <si>
    <t>Salguti Industries Ltd</t>
  </si>
  <si>
    <t>SALGUTI</t>
  </si>
  <si>
    <t>Lex Nimble Solutions Ltd</t>
  </si>
  <si>
    <t>LEX</t>
  </si>
  <si>
    <t>Sanwaria Consumer Ltd</t>
  </si>
  <si>
    <t>SANWARIA</t>
  </si>
  <si>
    <t>Samyak International Ltd</t>
  </si>
  <si>
    <t>SAMYAKINT</t>
  </si>
  <si>
    <t>Compuage Infocom Ltd</t>
  </si>
  <si>
    <t>COMPINFO</t>
  </si>
  <si>
    <t>ICICI Prudential S&amp;P BSE Midcap Select ETF</t>
  </si>
  <si>
    <t>MIDSELIETF</t>
  </si>
  <si>
    <t>Bangalore Fort Farms Ltd</t>
  </si>
  <si>
    <t>BFFL</t>
  </si>
  <si>
    <t>Steel Strips Infrastructures Ltd</t>
  </si>
  <si>
    <t>STLSTRINF</t>
  </si>
  <si>
    <t>Suncare Traders Ltd</t>
  </si>
  <si>
    <t>SCTL</t>
  </si>
  <si>
    <t>Alfa Ica (India) Ltd</t>
  </si>
  <si>
    <t>ALFAICA</t>
  </si>
  <si>
    <t>Danube Industries Ltd</t>
  </si>
  <si>
    <t>DANUBE</t>
  </si>
  <si>
    <t>Best Eastern Hotels Ltd</t>
  </si>
  <si>
    <t>BESTEAST</t>
  </si>
  <si>
    <t>Advance Lifestyles Ltd</t>
  </si>
  <si>
    <t>ADVLIFE</t>
  </si>
  <si>
    <t>Sunil Industries Ltd</t>
  </si>
  <si>
    <t>SUNILTX</t>
  </si>
  <si>
    <t>Shree Securities Ltd</t>
  </si>
  <si>
    <t>SHREESEC</t>
  </si>
  <si>
    <t>Roselabs Finance Ltd</t>
  </si>
  <si>
    <t>ROSELABS</t>
  </si>
  <si>
    <t>DocMode Health Technologies Ltd</t>
  </si>
  <si>
    <t>DHTL</t>
  </si>
  <si>
    <t>SBI Nifty 10 yr Benchmark G-Sec ETF</t>
  </si>
  <si>
    <t>SETF10GILT</t>
  </si>
  <si>
    <t>Gujarat Raffia Industries Ltd</t>
  </si>
  <si>
    <t>GUJRAFFIA</t>
  </si>
  <si>
    <t>Adhbhut Infrastructure Ltd</t>
  </si>
  <si>
    <t>ADHBHUTIN</t>
  </si>
  <si>
    <t>H S India Ltd</t>
  </si>
  <si>
    <t>HOTLSILV</t>
  </si>
  <si>
    <t>Roopshri Resorts Ltd</t>
  </si>
  <si>
    <t>ROOPSHRI</t>
  </si>
  <si>
    <t>Vrundavan Plantation Ltd</t>
  </si>
  <si>
    <t>VPL</t>
  </si>
  <si>
    <t>Cityman Ltd</t>
  </si>
  <si>
    <t>CITYMAN</t>
  </si>
  <si>
    <t>Omkar Pharmachem Ltd</t>
  </si>
  <si>
    <t>OMKARPH</t>
  </si>
  <si>
    <t>Mega Corp Ltd</t>
  </si>
  <si>
    <t>MEGACOR</t>
  </si>
  <si>
    <t>Brisk Technovision Ltd</t>
  </si>
  <si>
    <t>BRISK</t>
  </si>
  <si>
    <t>Paos Industries Ltd</t>
  </si>
  <si>
    <t>PAOS</t>
  </si>
  <si>
    <t>Shubhlaxmi Jewel Art Ltd</t>
  </si>
  <si>
    <t>SHUBHLAXMI</t>
  </si>
  <si>
    <t>VR Films &amp; Studios Ltd</t>
  </si>
  <si>
    <t>VRFILMS</t>
  </si>
  <si>
    <t>Secur Credentials Ltd</t>
  </si>
  <si>
    <t>SECURCRED</t>
  </si>
  <si>
    <t>Narmada Agrobase Ltd</t>
  </si>
  <si>
    <t>NARMADA</t>
  </si>
  <si>
    <t>Kotak Nifty IT ETF</t>
  </si>
  <si>
    <t>IT</t>
  </si>
  <si>
    <t>Associated Coaters Ltd</t>
  </si>
  <si>
    <t>ASSOCIATED</t>
  </si>
  <si>
    <t>Diversified Metals &amp; Mining</t>
  </si>
  <si>
    <t>NMS Global Ltd</t>
  </si>
  <si>
    <t>NMSRESRC</t>
  </si>
  <si>
    <t>Janus Corporation Ltd</t>
  </si>
  <si>
    <t>JANUSCORP</t>
  </si>
  <si>
    <t>Innovative Ideals and Services (India) Ltd</t>
  </si>
  <si>
    <t>INNOVATIVE</t>
  </si>
  <si>
    <t>Tradewell Holdings Ltd</t>
  </si>
  <si>
    <t>TRADEWELL</t>
  </si>
  <si>
    <t>Grand Foundry Ltd</t>
  </si>
  <si>
    <t>GFSTEELS</t>
  </si>
  <si>
    <t>Mask Investments Ltd</t>
  </si>
  <si>
    <t>MASKINVEST</t>
  </si>
  <si>
    <t>Martin Burn Ltd</t>
  </si>
  <si>
    <t>MARBU</t>
  </si>
  <si>
    <t>Parshwanath Corp Ltd</t>
  </si>
  <si>
    <t>PARSHWANA</t>
  </si>
  <si>
    <t>Popular Estate Management Ltd</t>
  </si>
  <si>
    <t>POPULARES</t>
  </si>
  <si>
    <t>Veerkrupa Jewellers Ltd</t>
  </si>
  <si>
    <t>VEERKRUPA</t>
  </si>
  <si>
    <t>Sterling Powergensys Ltd</t>
  </si>
  <si>
    <t>STERPOW</t>
  </si>
  <si>
    <t>PlatinumOne Business Services Ltd</t>
  </si>
  <si>
    <t>POBS</t>
  </si>
  <si>
    <t>NIKS Technology Ltd</t>
  </si>
  <si>
    <t>NIKSTECH</t>
  </si>
  <si>
    <t>MFL India Ltd</t>
  </si>
  <si>
    <t>MFLINDIA</t>
  </si>
  <si>
    <t>Croissance Ltd</t>
  </si>
  <si>
    <t>CROISSANCE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</si>
  <si>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</si>
  <si>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</si>
  <si>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</si>
  <si>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</si>
  <si>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</si>
  <si>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</si>
  <si>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Challani Capital Ltd</t>
  </si>
  <si>
    <t>CHALLANI</t>
  </si>
  <si>
    <t>Elnet Technologies Ltd</t>
  </si>
  <si>
    <t>ELNET</t>
  </si>
  <si>
    <t>Jayshree Chemicals Ltd</t>
  </si>
  <si>
    <t>JAYCH</t>
  </si>
  <si>
    <t>Modern Steel Ltd</t>
  </si>
  <si>
    <t>MDRNSTL</t>
  </si>
  <si>
    <t>Ashish Polyplast Ltd</t>
  </si>
  <si>
    <t>ASHISHPO</t>
  </si>
  <si>
    <t>Shubham Polyspin Ltd</t>
  </si>
  <si>
    <t>SHUBHAM</t>
  </si>
  <si>
    <t>Deep Diamond India Ltd</t>
  </si>
  <si>
    <t>DDIL</t>
  </si>
  <si>
    <t>Triveni Glass Ltd</t>
  </si>
  <si>
    <t>TRIVENIGQ</t>
  </si>
  <si>
    <t>Madhusudan Securities Ltd</t>
  </si>
  <si>
    <t>MADHUSE</t>
  </si>
  <si>
    <t>Sunrest Lifescience Ltd</t>
  </si>
  <si>
    <t>SUNREST</t>
  </si>
  <si>
    <t>Richirich Inventures Ltd</t>
  </si>
  <si>
    <t>KISAAN</t>
  </si>
  <si>
    <t>Continental Securities Ltd</t>
  </si>
  <si>
    <t>CSL</t>
  </si>
  <si>
    <t>Chennai Meenakshi Multispeciality Hospital Ltd</t>
  </si>
  <si>
    <t>CMMHOSP</t>
  </si>
  <si>
    <t>Naturo Indiabull Ltd</t>
  </si>
  <si>
    <t>NATURO</t>
  </si>
  <si>
    <t>JMJ Fintech Ltd</t>
  </si>
  <si>
    <t>JMJFIN</t>
  </si>
  <si>
    <t>Sahaj Fashions Ltd</t>
  </si>
  <si>
    <t>SAHAJ</t>
  </si>
  <si>
    <t>Grandma Trading and Agencies Ltd</t>
  </si>
  <si>
    <t>GRANDMA</t>
  </si>
  <si>
    <t>Vikas Proppant &amp; Granite Ltd</t>
  </si>
  <si>
    <t>VIKASPROP</t>
  </si>
  <si>
    <t>Magenta Lifecare Ltd</t>
  </si>
  <si>
    <t>MAGENTA</t>
  </si>
  <si>
    <t>Osiajee Texfab Ltd</t>
  </si>
  <si>
    <t>OSIAJEE</t>
  </si>
  <si>
    <t>Adcon Capital Services Ltd</t>
  </si>
  <si>
    <t>ADCON</t>
  </si>
  <si>
    <t>Lerthai Finance Ltd</t>
  </si>
  <si>
    <t>LERTHAI</t>
  </si>
  <si>
    <t>Choksi Imaging Ltd</t>
  </si>
  <si>
    <t>CHOKSI</t>
  </si>
  <si>
    <t>N D Metal Industries Ltd</t>
  </si>
  <si>
    <t>NDMETAL</t>
  </si>
  <si>
    <t>MY Money Securities Ltd</t>
  </si>
  <si>
    <t>MYMONEY</t>
  </si>
  <si>
    <t>Sanblue Corporation Ltd</t>
  </si>
  <si>
    <t>SANBLUE</t>
  </si>
  <si>
    <t>Interworld Digital Ltd</t>
  </si>
  <si>
    <t>INTERDIGI</t>
  </si>
  <si>
    <t>Command Polymers Ltd</t>
  </si>
  <si>
    <t>COMMAND</t>
  </si>
  <si>
    <t>Indergiri Finance Ltd</t>
  </si>
  <si>
    <t>INDERGR</t>
  </si>
  <si>
    <t>Heads UP Ventures Limited</t>
  </si>
  <si>
    <t>HEADSUP</t>
  </si>
  <si>
    <t>Onesource Ideas Venture Ltd</t>
  </si>
  <si>
    <t>OIVL</t>
  </si>
  <si>
    <t>Flora Textiles Ltd</t>
  </si>
  <si>
    <t>FLORATX</t>
  </si>
  <si>
    <t>Jagjanani Textiles Ltd</t>
  </si>
  <si>
    <t>JAGJANANI</t>
  </si>
  <si>
    <t>Bhakti Gems and Jewellery Ltd</t>
  </si>
  <si>
    <t>BGJL</t>
  </si>
  <si>
    <t>Nirav Commercials Ltd</t>
  </si>
  <si>
    <t>NIRAVCOM</t>
  </si>
  <si>
    <t>Tarapur Transformers Ltd</t>
  </si>
  <si>
    <t>TARAPUR</t>
  </si>
  <si>
    <t>Sancode Technologies Ltd</t>
  </si>
  <si>
    <t>SANCODE</t>
  </si>
  <si>
    <t>ACI Infocom Ltd</t>
  </si>
  <si>
    <t>ACIIN</t>
  </si>
  <si>
    <t>Zenlabs Ethica Ltd</t>
  </si>
  <si>
    <t>ZENLABS</t>
  </si>
  <si>
    <t>Ajel Ltd</t>
  </si>
  <si>
    <t>AJEL</t>
  </si>
  <si>
    <t>California Software Company Ltd</t>
  </si>
  <si>
    <t>CALSOFT</t>
  </si>
  <si>
    <t>Prime Urban Development India Ltd</t>
  </si>
  <si>
    <t>PRIMEURB</t>
  </si>
  <si>
    <t>Amco India Ltd</t>
  </si>
  <si>
    <t>AMCOIND</t>
  </si>
  <si>
    <t>Paramount Cosmetics (India) Ltd</t>
  </si>
  <si>
    <t>PARMCOS-B</t>
  </si>
  <si>
    <t>Sharma East India Hospitals and Medical Research Ltd</t>
  </si>
  <si>
    <t>SHARMEH</t>
  </si>
  <si>
    <t>Amin Tannery Ltd</t>
  </si>
  <si>
    <t>AMINTAN</t>
  </si>
  <si>
    <t>CIL Securities Ltd</t>
  </si>
  <si>
    <t>CILSEC</t>
  </si>
  <si>
    <t>Vijay Textiles Ltd</t>
  </si>
  <si>
    <t>VIJAYTX</t>
  </si>
  <si>
    <t>Gajanan Securities Services Ltd</t>
  </si>
  <si>
    <t>GAJANANSEC</t>
  </si>
  <si>
    <t>Comfort Commotrade Ltd</t>
  </si>
  <si>
    <t>COMCL</t>
  </si>
  <si>
    <t>Nagarjuna Agri Tech Ltd</t>
  </si>
  <si>
    <t>NAGTECH</t>
  </si>
  <si>
    <t>BNR Udyog Ltd</t>
  </si>
  <si>
    <t>BNRUDY</t>
  </si>
  <si>
    <t>Yaan Enterprises Ltd</t>
  </si>
  <si>
    <t>YAANENT</t>
  </si>
  <si>
    <t>White Organic Agro Ltd</t>
  </si>
  <si>
    <t>WHITEORG</t>
  </si>
  <si>
    <t>Indifra Ltd</t>
  </si>
  <si>
    <t>INDIFRA</t>
  </si>
  <si>
    <t>Clinitech Laboratory Ltd</t>
  </si>
  <si>
    <t>CTLLAB</t>
  </si>
  <si>
    <t>SBI Nifty Next 50 ETF</t>
  </si>
  <si>
    <t>SETFNN50</t>
  </si>
  <si>
    <t>Bervin Investment and Leasing Ltd</t>
  </si>
  <si>
    <t>BERVINL</t>
  </si>
  <si>
    <t>Jyotirgamya Enterprises Ltd</t>
  </si>
  <si>
    <t>JEL</t>
  </si>
  <si>
    <t>Caprolactam Chemicals Ltd</t>
  </si>
  <si>
    <t>CAPRO</t>
  </si>
  <si>
    <t>Ajcon Global Services Ltd</t>
  </si>
  <si>
    <t>AJCON</t>
  </si>
  <si>
    <t>MT Educare Ltd</t>
  </si>
  <si>
    <t>MTEDUCARE</t>
  </si>
  <si>
    <t>Aditya BSL Nifty Healthcare ETF</t>
  </si>
  <si>
    <t>HEALTHY</t>
  </si>
  <si>
    <t>Valson Industries Ltd</t>
  </si>
  <si>
    <t>VALSONQ</t>
  </si>
  <si>
    <t>Gian Life Care Ltd</t>
  </si>
  <si>
    <t>GIANLIFE</t>
  </si>
  <si>
    <t>Suvidha Infraestate Corporation Ltd</t>
  </si>
  <si>
    <t>SICL</t>
  </si>
  <si>
    <t>SSPDL Ltd</t>
  </si>
  <si>
    <t>SSPDL</t>
  </si>
  <si>
    <t>Cargotrans Maritime Ltd</t>
  </si>
  <si>
    <t>CARGOTRANS</t>
  </si>
  <si>
    <t>Sanghvi Forging and Engineering Ltd</t>
  </si>
  <si>
    <t>SANGHVIFOR</t>
  </si>
  <si>
    <t>Sungold Media and Entertainment Ltd</t>
  </si>
  <si>
    <t>SMEL</t>
  </si>
  <si>
    <t>Plada Infotech Services Ltd</t>
  </si>
  <si>
    <t>PLADAINFO</t>
  </si>
  <si>
    <t>Ecs Biztech Ltd</t>
  </si>
  <si>
    <t>ECS</t>
  </si>
  <si>
    <t>Alan Scott Enterprises Ltd</t>
  </si>
  <si>
    <t>ALAN SCOTT</t>
  </si>
  <si>
    <t>Tuni Textile Mills Ltd</t>
  </si>
  <si>
    <t>TUNITEX</t>
  </si>
  <si>
    <t>IB Infotech Enterprises Ltd</t>
  </si>
  <si>
    <t>IBINFO</t>
  </si>
  <si>
    <t>Kapil Raj Finance Ltd</t>
  </si>
  <si>
    <t>KAPILRAJ</t>
  </si>
  <si>
    <t>Tai Industries Ltd</t>
  </si>
  <si>
    <t>TAIIND</t>
  </si>
  <si>
    <t>Ishita Drugs and Industries Ltd</t>
  </si>
  <si>
    <t>ISHITADR</t>
  </si>
  <si>
    <t>Computer Point Ltd</t>
  </si>
  <si>
    <t>COMPUPN</t>
  </si>
  <si>
    <t>Ajwa Fun World and Resort Ltd</t>
  </si>
  <si>
    <t>AJWAFUN</t>
  </si>
  <si>
    <t>Glance Finance Ltd</t>
  </si>
  <si>
    <t>GLANCE</t>
  </si>
  <si>
    <t>Rishabh Digha Steel and Allied Products Ltd</t>
  </si>
  <si>
    <t>RISHDIGA</t>
  </si>
  <si>
    <t>Samsrita Labs Ltd</t>
  </si>
  <si>
    <t>SAMSRITA</t>
  </si>
  <si>
    <t>Life Sciences Tools &amp; Services</t>
  </si>
  <si>
    <t>A F Enterprises Ltd</t>
  </si>
  <si>
    <t>AFEL</t>
  </si>
  <si>
    <t>Bhanderi Infracon Ltd</t>
  </si>
  <si>
    <t>BHANDERI</t>
  </si>
  <si>
    <t>ICL Organic Dairy Products Ltd</t>
  </si>
  <si>
    <t>ICLORGANIC</t>
  </si>
  <si>
    <t>Kcl Infra Projects Ltd</t>
  </si>
  <si>
    <t>KCLINFRA</t>
  </si>
  <si>
    <t>Dynamic Archistructures Ltd</t>
  </si>
  <si>
    <t>DAL</t>
  </si>
  <si>
    <t>TGIF Agribusiness Ltd</t>
  </si>
  <si>
    <t>TGIF</t>
  </si>
  <si>
    <t>Prima Industries Ltd</t>
  </si>
  <si>
    <t>PRIMAIN</t>
  </si>
  <si>
    <t>Cella Space Ltd</t>
  </si>
  <si>
    <t>CELLA</t>
  </si>
  <si>
    <t>Jindal Capital Ltd</t>
  </si>
  <si>
    <t>JINDCAP</t>
  </si>
  <si>
    <t>MRC Agrotech Ltd</t>
  </si>
  <si>
    <t>MRCAGRO</t>
  </si>
  <si>
    <t>LWS Knitwear Ltd</t>
  </si>
  <si>
    <t>LWSKNIT</t>
  </si>
  <si>
    <t>Reliable Ventures India Ltd</t>
  </si>
  <si>
    <t>RELIABVEN</t>
  </si>
  <si>
    <t>Anupam Finserv Ltd</t>
  </si>
  <si>
    <t>ANUPAM</t>
  </si>
  <si>
    <t>HDFC Silver ETF</t>
  </si>
  <si>
    <t>HDFCSILVER</t>
  </si>
  <si>
    <t>Karnavati Finance Ltd</t>
  </si>
  <si>
    <t>KARNAVATI</t>
  </si>
  <si>
    <t>Silly Monks Entertainment Ltd</t>
  </si>
  <si>
    <t>SILLYMONKS</t>
  </si>
  <si>
    <t>Yash Management &amp; Satellite Ltd.</t>
  </si>
  <si>
    <t>YASHMGM</t>
  </si>
  <si>
    <t>Octavius Plantations Ltd</t>
  </si>
  <si>
    <t>OCTAVIUSPL</t>
  </si>
  <si>
    <t>WINPRO INDUSTRIES LIMITED</t>
  </si>
  <si>
    <t>WINPRO</t>
  </si>
  <si>
    <t>Stephanotis Finance Ltd</t>
  </si>
  <si>
    <t>STEPHANOTIS</t>
  </si>
  <si>
    <t>Sanghvi Brands Ltd</t>
  </si>
  <si>
    <t>SBRANDS</t>
  </si>
  <si>
    <t>Easy Fincorp Ltd</t>
  </si>
  <si>
    <t>EASYFIN</t>
  </si>
  <si>
    <t>Jaihind Synthetics Ltd</t>
  </si>
  <si>
    <t>JAIHINDS</t>
  </si>
  <si>
    <t>Antarctica Ltd</t>
  </si>
  <si>
    <t>ANTGRAPHIC</t>
  </si>
  <si>
    <t>Ritesh International Ltd</t>
  </si>
  <si>
    <t>RITESHIN</t>
  </si>
  <si>
    <t>HB Leasing and Finance Co Ltd</t>
  </si>
  <si>
    <t>HBLEAS</t>
  </si>
  <si>
    <t>Kamanwala Housing Construction Ltd</t>
  </si>
  <si>
    <t>KAMANWALA</t>
  </si>
  <si>
    <t>Yogi Infra Projects Ltd</t>
  </si>
  <si>
    <t>YOGISUNG</t>
  </si>
  <si>
    <t>Labelkraft Technologies Ltd</t>
  </si>
  <si>
    <t>LABELKRAFT</t>
  </si>
  <si>
    <t>Sibar Auto Parts Ltd</t>
  </si>
  <si>
    <t>SIBARAUT</t>
  </si>
  <si>
    <t>Mahaan Foods Ltd</t>
  </si>
  <si>
    <t>MAHAANF</t>
  </si>
  <si>
    <t>Daulat Securities Ltd</t>
  </si>
  <si>
    <t>DAULAT</t>
  </si>
  <si>
    <t>Kunststoffe Industries Ltd</t>
  </si>
  <si>
    <t>KUNSTOFF</t>
  </si>
  <si>
    <t>Easun Capital Markets Ltd</t>
  </si>
  <si>
    <t>EASUN</t>
  </si>
  <si>
    <t>Shree Bhavya Fabrics Ltd</t>
  </si>
  <si>
    <t>SBFL</t>
  </si>
  <si>
    <t>EVOQ Remedies Ltd</t>
  </si>
  <si>
    <t>EVOQ</t>
  </si>
  <si>
    <t>Neeraj Paper Marketing Ltd</t>
  </si>
  <si>
    <t>NEERAJ</t>
  </si>
  <si>
    <t>Axis NIFTY India Consumption ETF</t>
  </si>
  <si>
    <t>AXISCETF</t>
  </si>
  <si>
    <t>N D A Securities Ltd</t>
  </si>
  <si>
    <t>NDASEC</t>
  </si>
  <si>
    <t>Jainex Aamcol Ltd</t>
  </si>
  <si>
    <t>JAINEX</t>
  </si>
  <si>
    <t>Mihika Industries Ltd</t>
  </si>
  <si>
    <t>MIHIKA</t>
  </si>
  <si>
    <t>3C IT Solutions &amp; Telecoms (India) Ltd</t>
  </si>
  <si>
    <t>3CIT</t>
  </si>
  <si>
    <t>Internet Services &amp; Infrastructure</t>
  </si>
  <si>
    <t>Vilin Bio Med Ltd</t>
  </si>
  <si>
    <t>VILINBIO</t>
  </si>
  <si>
    <t>Pro Fin Capital Services Ltd</t>
  </si>
  <si>
    <t>PROFINC</t>
  </si>
  <si>
    <t>BKV Industries Ltd</t>
  </si>
  <si>
    <t>BKV</t>
  </si>
  <si>
    <t>Indus Finance Ltd</t>
  </si>
  <si>
    <t>INDUSFINL</t>
  </si>
  <si>
    <t>Margo Finance Ltd</t>
  </si>
  <si>
    <t>MARGOFIN</t>
  </si>
  <si>
    <t>Jaipan Industries Ltd</t>
  </si>
  <si>
    <t>JAIPAN</t>
  </si>
  <si>
    <t>Jackson Investments Ltd</t>
  </si>
  <si>
    <t>JACKSON</t>
  </si>
  <si>
    <t>Eastern Treads Ltd</t>
  </si>
  <si>
    <t>EASTRED</t>
  </si>
  <si>
    <t>Gujarat Inject Kerala Ltd</t>
  </si>
  <si>
    <t>GUJINJEC</t>
  </si>
  <si>
    <t>Usha Martin Education And Solutions Ltd</t>
  </si>
  <si>
    <t>UMESLTD</t>
  </si>
  <si>
    <t>ICICI Pru Nifty 5 yr Benchmark G-SEC ETF</t>
  </si>
  <si>
    <t>GSEC5IETF</t>
  </si>
  <si>
    <t>Onelife Capital Advisors Ltd</t>
  </si>
  <si>
    <t>ONELIFECAP</t>
  </si>
  <si>
    <t>Padam Cotton Yarns Ltd</t>
  </si>
  <si>
    <t>PADAMCO</t>
  </si>
  <si>
    <t>Trans Freight Containers Ltd</t>
  </si>
  <si>
    <t>TRANSFRE</t>
  </si>
  <si>
    <t>Novateor Research Laboratories Ltd</t>
  </si>
  <si>
    <t>NOVATEOR</t>
  </si>
  <si>
    <t>Sarthak Industries Ltd</t>
  </si>
  <si>
    <t>SARTHAKIND</t>
  </si>
  <si>
    <t>Shreevatsaa Finance and Leasing Ltd</t>
  </si>
  <si>
    <t>SHVFL</t>
  </si>
  <si>
    <t>Hindustan Agrigentics Ltd</t>
  </si>
  <si>
    <t>HINDUST</t>
  </si>
  <si>
    <t>Emmessar Biotech and Nutrition Ltd</t>
  </si>
  <si>
    <t>EMMESSA</t>
  </si>
  <si>
    <t>RICHA INFO SYSTEMS LIMITED</t>
  </si>
  <si>
    <t>RICHA</t>
  </si>
  <si>
    <t>IITL Projects Ltd</t>
  </si>
  <si>
    <t>IITLPROJ</t>
  </si>
  <si>
    <t>Octaware Technologies Ltd</t>
  </si>
  <si>
    <t>OCTAWARE</t>
  </si>
  <si>
    <t>Nippon India ETF Nifty IT</t>
  </si>
  <si>
    <t>ITBEES</t>
  </si>
  <si>
    <t>Darshan Orna Ltd</t>
  </si>
  <si>
    <t>DARSHANORNA</t>
  </si>
  <si>
    <t>Prag Bosimi Synthetics Ltd</t>
  </si>
  <si>
    <t>PRAGBOS</t>
  </si>
  <si>
    <t>Marg Techno-Projects Ltd</t>
  </si>
  <si>
    <t>MTPL</t>
  </si>
  <si>
    <t>O P Chains Ltd</t>
  </si>
  <si>
    <t>OPCHAINS</t>
  </si>
  <si>
    <t>Howard Hotels Ltd</t>
  </si>
  <si>
    <t>HOWARHO</t>
  </si>
  <si>
    <t>Shree Metalloys Ltd</t>
  </si>
  <si>
    <t>SHREMETAL</t>
  </si>
  <si>
    <t>Classic Filaments Ltd</t>
  </si>
  <si>
    <t>CFL</t>
  </si>
  <si>
    <t>Gautam Exim Ltd</t>
  </si>
  <si>
    <t>GEL</t>
  </si>
  <si>
    <t>Groarc Industries India Ltd</t>
  </si>
  <si>
    <t>TELESYS</t>
  </si>
  <si>
    <t>Adinath Textiles Ltd</t>
  </si>
  <si>
    <t>ADINATH</t>
  </si>
  <si>
    <t>Reetech International Cargo and Courier Ltd</t>
  </si>
  <si>
    <t>REETECH</t>
  </si>
  <si>
    <t>Shricon Industries Ltd</t>
  </si>
  <si>
    <t>SHRICON</t>
  </si>
  <si>
    <t>Nippon India ETF Nifty India Consumption</t>
  </si>
  <si>
    <t>CONSUMBEES</t>
  </si>
  <si>
    <t>Kkalpana Plastick Limited</t>
  </si>
  <si>
    <t>KKPLASTICK</t>
  </si>
  <si>
    <t>Dynamic Industries Ltd</t>
  </si>
  <si>
    <t>DYNAMIND</t>
  </si>
  <si>
    <t>South Asian Enterprises Ltd</t>
  </si>
  <si>
    <t>SAENTER</t>
  </si>
  <si>
    <t>Duke Offshore Ltd</t>
  </si>
  <si>
    <t>DUKEOFS</t>
  </si>
  <si>
    <t>Gem Spinners India Ltd</t>
  </si>
  <si>
    <t>GEMSPIN</t>
  </si>
  <si>
    <t>Franklin Leasing and Finance Ltd</t>
  </si>
  <si>
    <t>FRANKLIN</t>
  </si>
  <si>
    <t>DSP Silver ETF</t>
  </si>
  <si>
    <t>SILVERADD</t>
  </si>
  <si>
    <t>RO Jewels Ltd</t>
  </si>
  <si>
    <t>ROJL</t>
  </si>
  <si>
    <t>Harish Textile Engineers Ltd</t>
  </si>
  <si>
    <t>HARISH</t>
  </si>
  <si>
    <t>Titaanium Ten Enterprise Ltd</t>
  </si>
  <si>
    <t>TITAANIUM</t>
  </si>
  <si>
    <t>Richfield Financial Services Ltd</t>
  </si>
  <si>
    <t>RFSL</t>
  </si>
  <si>
    <t>Ranjeet Mechatronics Ltd</t>
  </si>
  <si>
    <t>RANJEET</t>
  </si>
  <si>
    <t>Stampede Capital Ltd</t>
  </si>
  <si>
    <t>GATECHDVR</t>
  </si>
  <si>
    <t>Vamshi Rubber Ltd</t>
  </si>
  <si>
    <t>VAMSHIRU</t>
  </si>
  <si>
    <t>Suncity Synthetics Ltd</t>
  </si>
  <si>
    <t>SUNCITYSY</t>
  </si>
  <si>
    <t>RTCL Ltd</t>
  </si>
  <si>
    <t>RAGHUTOB</t>
  </si>
  <si>
    <t>Sterling Guaranty &amp; Finance Ltd</t>
  </si>
  <si>
    <t>STRLGUA</t>
  </si>
  <si>
    <t>Samtex Fashions Ltd</t>
  </si>
  <si>
    <t>SAMTEX</t>
  </si>
  <si>
    <t>Asian Warehousing Ltd</t>
  </si>
  <si>
    <t>ASIAN</t>
  </si>
  <si>
    <t>S R G Securities Finance Ltd</t>
  </si>
  <si>
    <t>SRGSFL</t>
  </si>
  <si>
    <t>Yunik Managing Advisors Ltd</t>
  </si>
  <si>
    <t>YUNIKM</t>
  </si>
  <si>
    <t>Citizen Infoline Ltd</t>
  </si>
  <si>
    <t>CIL</t>
  </si>
  <si>
    <t>Gujarat Lease Financing Ltd</t>
  </si>
  <si>
    <t>GLFL</t>
  </si>
  <si>
    <t>Gujarat Hy Spin Ltd</t>
  </si>
  <si>
    <t>GUJHYSPIN</t>
  </si>
  <si>
    <t>Tasty Dairy Specialities Ltd</t>
  </si>
  <si>
    <t>TDSL</t>
  </si>
  <si>
    <t>Innovatus Entertainment Networks Ltd</t>
  </si>
  <si>
    <t>INNOVATUS</t>
  </si>
  <si>
    <t>Bhudevi Infra Projects Ltd</t>
  </si>
  <si>
    <t>BHUDEVI</t>
  </si>
  <si>
    <t>Southern Latex Ltd</t>
  </si>
  <si>
    <t>SOUTLAT</t>
  </si>
  <si>
    <t>Omkar Speciality Chemicals Ltd</t>
  </si>
  <si>
    <t>OMKARCHEM</t>
  </si>
  <si>
    <t>Velan Hotels Ltd</t>
  </si>
  <si>
    <t>VELHO</t>
  </si>
  <si>
    <t>Tavernier Resources Ltd</t>
  </si>
  <si>
    <t>TAVERNIER</t>
  </si>
  <si>
    <t>Bright Solar Ltd</t>
  </si>
  <si>
    <t>7NR Retail Ltd</t>
  </si>
  <si>
    <t>7NR</t>
  </si>
  <si>
    <t>Indiabulls NIFTY50 Exchange Traded Fund</t>
  </si>
  <si>
    <t>IBMFNIFTY</t>
  </si>
  <si>
    <t>Tirth Plastic Ltd</t>
  </si>
  <si>
    <t>TIRTPLS</t>
  </si>
  <si>
    <t>Cindrella Hotels Ltd</t>
  </si>
  <si>
    <t>CINDHO</t>
  </si>
  <si>
    <t>Sujala Trading &amp; Holdings Ltd</t>
  </si>
  <si>
    <t>SUJALA</t>
  </si>
  <si>
    <t>Kahan Packaging Ltd</t>
  </si>
  <si>
    <t>KAHAN</t>
  </si>
  <si>
    <t>IEL Ltd</t>
  </si>
  <si>
    <t>INDXTRA</t>
  </si>
  <si>
    <t>Kartik Investments Trust Ltd</t>
  </si>
  <si>
    <t>KARTKIN</t>
  </si>
  <si>
    <t>Nippon India ETF S&amp;P BSE Sensex Next 50</t>
  </si>
  <si>
    <t>SNXT50BEES</t>
  </si>
  <si>
    <t>K-Lifestyle and Industries Ltd</t>
  </si>
  <si>
    <t>KLIFESTYL</t>
  </si>
  <si>
    <t>Sugal and Damani Share Brokers Ltd</t>
  </si>
  <si>
    <t>SUGALDAM</t>
  </si>
  <si>
    <t>Trimurthi Ltd</t>
  </si>
  <si>
    <t>TRIMURTHI</t>
  </si>
  <si>
    <t>Asian Petro Products and Exports Ltd</t>
  </si>
  <si>
    <t>ASINPET</t>
  </si>
  <si>
    <t>Ind Renewable Energy Ltd</t>
  </si>
  <si>
    <t>INDRENEW</t>
  </si>
  <si>
    <t>R R Financial Consultants Ltd</t>
  </si>
  <si>
    <t>RRFIN</t>
  </si>
  <si>
    <t>ICICI Prudential Nifty FMCG ETF</t>
  </si>
  <si>
    <t>FMCGIETF</t>
  </si>
  <si>
    <t>Shyam Telecom Ltd</t>
  </si>
  <si>
    <t>SHYAMTEL</t>
  </si>
  <si>
    <t>Regent Enterprises Ltd</t>
  </si>
  <si>
    <t>REGENTRP</t>
  </si>
  <si>
    <t>Genesis IBRC India Ltd</t>
  </si>
  <si>
    <t>GENESIS</t>
  </si>
  <si>
    <t>Hira Automobiles Ltd</t>
  </si>
  <si>
    <t>HIRAUTO</t>
  </si>
  <si>
    <t>Northlink Fiscal and Capital Services Ltd</t>
  </si>
  <si>
    <t>NORTHLINK</t>
  </si>
  <si>
    <t>ETT Ltd</t>
  </si>
  <si>
    <t>ETT</t>
  </si>
  <si>
    <t>G K P Printing &amp; Packaging Ltd</t>
  </si>
  <si>
    <t>GKP</t>
  </si>
  <si>
    <t>Husys Consulting Ltd</t>
  </si>
  <si>
    <t>HUSYSLTD</t>
  </si>
  <si>
    <t>Crane Infrastructure Ltd</t>
  </si>
  <si>
    <t>CRANEINFRA</t>
  </si>
  <si>
    <t>Sanathnagar Enterprises Ltd</t>
  </si>
  <si>
    <t>Palm Jewels Limited</t>
  </si>
  <si>
    <t>PALMJEWELS</t>
  </si>
  <si>
    <t>Super Fine Knitters Ltd</t>
  </si>
  <si>
    <t>SKL</t>
  </si>
  <si>
    <t>ICICI Prudential Nifty 100 ETF</t>
  </si>
  <si>
    <t>NIF100IETF</t>
  </si>
  <si>
    <t>Scan Projects Ltd</t>
  </si>
  <si>
    <t>SCANPRO</t>
  </si>
  <si>
    <t>Jai Mata Glass Ltd</t>
  </si>
  <si>
    <t>JAIMATAG</t>
  </si>
  <si>
    <t>Shree Karthik Papers Ltd</t>
  </si>
  <si>
    <t>SHKARTP</t>
  </si>
  <si>
    <t>Ironwood Education Ltd</t>
  </si>
  <si>
    <t>IRONWOOD</t>
  </si>
  <si>
    <t>Sarvottam Finvest Ltd</t>
  </si>
  <si>
    <t>SARVOTTAM</t>
  </si>
  <si>
    <t>ABC Gas (International) Ltd</t>
  </si>
  <si>
    <t>ABCGAS</t>
  </si>
  <si>
    <t>Nyssa Corporation Ltd</t>
  </si>
  <si>
    <t>NYSSACORP</t>
  </si>
  <si>
    <t>Spice Islands Industries Ltd</t>
  </si>
  <si>
    <t>SPICEISLIN</t>
  </si>
  <si>
    <t>Fruition venture Ltd</t>
  </si>
  <si>
    <t>FRUTION</t>
  </si>
  <si>
    <t>Uniroyal Industries Ltd</t>
  </si>
  <si>
    <t>UNIROYAL</t>
  </si>
  <si>
    <t>Link Pharmachem Ltd</t>
  </si>
  <si>
    <t>LINKPH</t>
  </si>
  <si>
    <t>Euphoria Infotech (India) Ltd</t>
  </si>
  <si>
    <t>EUPHORIAIT</t>
  </si>
  <si>
    <t>Rajkamal Synthetics Ltd</t>
  </si>
  <si>
    <t>RAJKSYN</t>
  </si>
  <si>
    <t>Finelistings Technologies Ltd</t>
  </si>
  <si>
    <t>FTL</t>
  </si>
  <si>
    <t>Automotive Retail</t>
  </si>
  <si>
    <t>Garbi Finvest Ltd</t>
  </si>
  <si>
    <t>GARBIFIN</t>
  </si>
  <si>
    <t>Vishvprabha Ventures Ltd</t>
  </si>
  <si>
    <t>VISVEN</t>
  </si>
  <si>
    <t>Solid Stone Co Ltd</t>
  </si>
  <si>
    <t>SOLIDSTON</t>
  </si>
  <si>
    <t>Milestone Global Limited</t>
  </si>
  <si>
    <t>MILESTONE</t>
  </si>
  <si>
    <t>KMG Milk Food Ltd</t>
  </si>
  <si>
    <t>KMGMILK</t>
  </si>
  <si>
    <t>Prism Finance Ltd</t>
  </si>
  <si>
    <t>PRISMFN</t>
  </si>
  <si>
    <t>Brandbucket Media &amp; Technology Ltd</t>
  </si>
  <si>
    <t>BRANDBUCKT</t>
  </si>
  <si>
    <t>Tci Finance Ltd</t>
  </si>
  <si>
    <t>TCIFINANCE</t>
  </si>
  <si>
    <t>Garware Marine Industries Ltd</t>
  </si>
  <si>
    <t>GARWAMAR</t>
  </si>
  <si>
    <t>Polo Hotels Ltd</t>
  </si>
  <si>
    <t>POLOHOT</t>
  </si>
  <si>
    <t>Golechha Global Finance Ltd</t>
  </si>
  <si>
    <t>GOLECHA</t>
  </si>
  <si>
    <t>Shiva Granito Export Ltd</t>
  </si>
  <si>
    <t>SHIVAEXPO</t>
  </si>
  <si>
    <t>Billwin Industries Ltd</t>
  </si>
  <si>
    <t>BILLWIN</t>
  </si>
  <si>
    <t>Shree Hanuman Sugar &amp; Industries Ltd</t>
  </si>
  <si>
    <t>HANSUGAR</t>
  </si>
  <si>
    <t>U H Zaveri Ltd</t>
  </si>
  <si>
    <t>UHZAVERI</t>
  </si>
  <si>
    <t>Patron Exim Ltd</t>
  </si>
  <si>
    <t>PATRON</t>
  </si>
  <si>
    <t>Polymac Thermoformers Ltd</t>
  </si>
  <si>
    <t>POLYMAC</t>
  </si>
  <si>
    <t>Diggi Multitrade Ltd</t>
  </si>
  <si>
    <t>DML</t>
  </si>
  <si>
    <t>Saroja Pharma Industries India Ltd</t>
  </si>
  <si>
    <t>SAROJA</t>
  </si>
  <si>
    <t>Vivanza Biosciences Ltd</t>
  </si>
  <si>
    <t>VIVANZA</t>
  </si>
  <si>
    <t>Mayukh Dealtrade Ltd</t>
  </si>
  <si>
    <t>MAYUKH</t>
  </si>
  <si>
    <t>Silver Oak (India) Ltd</t>
  </si>
  <si>
    <t>SILVOAK</t>
  </si>
  <si>
    <t>Deccan Bearings Ltd</t>
  </si>
  <si>
    <t>DECANBRG</t>
  </si>
  <si>
    <t>Garware Synthetics Ltd</t>
  </si>
  <si>
    <t>GARWSYN</t>
  </si>
  <si>
    <t>Ace men engg works Ltd</t>
  </si>
  <si>
    <t>ACEMEN</t>
  </si>
  <si>
    <t>EPIC Energy Ltd</t>
  </si>
  <si>
    <t>EPIC</t>
  </si>
  <si>
    <t>Nippon India ETF Nifty Infrastructure BeES</t>
  </si>
  <si>
    <t>INFRABEES</t>
  </si>
  <si>
    <t>Rita Finance and Leasing Ltd</t>
  </si>
  <si>
    <t>RFLL</t>
  </si>
  <si>
    <t>Natraj Proteins Ltd</t>
  </si>
  <si>
    <t>NATRAJPR</t>
  </si>
  <si>
    <t>ISF Ltd</t>
  </si>
  <si>
    <t>ISFL</t>
  </si>
  <si>
    <t>GCM Securities Ltd</t>
  </si>
  <si>
    <t>GCMSECU</t>
  </si>
  <si>
    <t>Advance Petrochemicals Ltd</t>
  </si>
  <si>
    <t>ADVPETR-B</t>
  </si>
  <si>
    <t>Gala Global Products Ltd</t>
  </si>
  <si>
    <t>GGPL</t>
  </si>
  <si>
    <t>Mansi Finance (Chennai) Ltd</t>
  </si>
  <si>
    <t>MANSIFIN</t>
  </si>
  <si>
    <t>Madhya Pradesh Today Media Ltd</t>
  </si>
  <si>
    <t>MPTODAY</t>
  </si>
  <si>
    <t>Bohra Industries Ltd</t>
  </si>
  <si>
    <t>BOHRAIND</t>
  </si>
  <si>
    <t>Amrapali Capital and Finance Services Ltd</t>
  </si>
  <si>
    <t>ACFSL</t>
  </si>
  <si>
    <t>Premier Capital Services Ltd</t>
  </si>
  <si>
    <t>PREMCAP</t>
  </si>
  <si>
    <t>Metalyst Forgings Ltd</t>
  </si>
  <si>
    <t>METALFORGE</t>
  </si>
  <si>
    <t>MPL Plastics Ltd</t>
  </si>
  <si>
    <t>MPL</t>
  </si>
  <si>
    <t>Econo Trade (India) Ltd</t>
  </si>
  <si>
    <t>ETIL</t>
  </si>
  <si>
    <t>Skyline Ventures India Ltd</t>
  </si>
  <si>
    <t>SKILVEN</t>
  </si>
  <si>
    <t>Lime Chemicals Ltd</t>
  </si>
  <si>
    <t>LIMECHM</t>
  </si>
  <si>
    <t>PBA Infrastructure Ltd</t>
  </si>
  <si>
    <t>PBAINFRA</t>
  </si>
  <si>
    <t>Minaxi Textiles Ltd</t>
  </si>
  <si>
    <t>MINAXI</t>
  </si>
  <si>
    <t>Mid India Industries Ltd</t>
  </si>
  <si>
    <t>MIDINDIA</t>
  </si>
  <si>
    <t>APT Packaging Ltd</t>
  </si>
  <si>
    <t>APTPACK</t>
  </si>
  <si>
    <t>Shanti Overseas (India) Ltd</t>
  </si>
  <si>
    <t>SHANTI</t>
  </si>
  <si>
    <t>Dipna Pharmachem Ltd</t>
  </si>
  <si>
    <t>DPL</t>
  </si>
  <si>
    <t>Helpage Finlease Ltd</t>
  </si>
  <si>
    <t>HELPAGE</t>
  </si>
  <si>
    <t>Interstate Oil Carrier Ltd</t>
  </si>
  <si>
    <t>INTSTOIL</t>
  </si>
  <si>
    <t>Aditya BSL Silver ETF</t>
  </si>
  <si>
    <t>SILVER</t>
  </si>
  <si>
    <t>Coastal Roadways Ltd</t>
  </si>
  <si>
    <t>COARO</t>
  </si>
  <si>
    <t>Lypsa Gems &amp; Jewellery Ltd</t>
  </si>
  <si>
    <t>LYPSAGEMS</t>
  </si>
  <si>
    <t>ICICI Prudential Nifty Healthcare ETF</t>
  </si>
  <si>
    <t>HEALTHIETF</t>
  </si>
  <si>
    <t>Unistar Multimedia Ltd</t>
  </si>
  <si>
    <t>UNISTRMU</t>
  </si>
  <si>
    <t>Tarai Foods Ltd</t>
  </si>
  <si>
    <t>TARAI</t>
  </si>
  <si>
    <t>Mehta Integrated Finance Ltd</t>
  </si>
  <si>
    <t>MEHIF</t>
  </si>
  <si>
    <t>Decipher Labs Ltd</t>
  </si>
  <si>
    <t>DECIPHER</t>
  </si>
  <si>
    <t>Amrapali Fincap Ltd</t>
  </si>
  <si>
    <t>AMRAFIN</t>
  </si>
  <si>
    <t>Ras Resorts and Apart Hotels Ltd</t>
  </si>
  <si>
    <t>RASRESOR</t>
  </si>
  <si>
    <t>Square Four Projects India Ltd</t>
  </si>
  <si>
    <t>SFPIL</t>
  </si>
  <si>
    <t>United Credit Ltd</t>
  </si>
  <si>
    <t>UNITDCR</t>
  </si>
  <si>
    <t>ICICI Prudential Nifty Auto ETF</t>
  </si>
  <si>
    <t>AUTOIETF</t>
  </si>
  <si>
    <t>Genomic Valley Biotech Ltd</t>
  </si>
  <si>
    <t>GVBL</t>
  </si>
  <si>
    <t>Satra Properties (India) Ltd</t>
  </si>
  <si>
    <t>SATRAPROP</t>
  </si>
  <si>
    <t>Rite Zone Chemcon India Ltd</t>
  </si>
  <si>
    <t>RITEZONE</t>
  </si>
  <si>
    <t>Sahara Maritime Ltd</t>
  </si>
  <si>
    <t>SMARITIME</t>
  </si>
  <si>
    <t>Yuvraaj Hygiene Products Ltd</t>
  </si>
  <si>
    <t>YUVRAAJHPL</t>
  </si>
  <si>
    <t>Sonalis Consumer Products Ltd</t>
  </si>
  <si>
    <t>SONALIS</t>
  </si>
  <si>
    <t>United Interactive Ltd</t>
  </si>
  <si>
    <t>UNITEDINT</t>
  </si>
  <si>
    <t>Bothra Metals and Alloys Ltd</t>
  </si>
  <si>
    <t>BMAL</t>
  </si>
  <si>
    <t>Switching Technologies Gunther Ltd</t>
  </si>
  <si>
    <t>SWITCHTE</t>
  </si>
  <si>
    <t>Dhanuka Realty Ltd</t>
  </si>
  <si>
    <t>DRL</t>
  </si>
  <si>
    <t>Neueon Towers Ltd</t>
  </si>
  <si>
    <t>NTL</t>
  </si>
  <si>
    <t>Hisar Spinning Mills Ltd</t>
  </si>
  <si>
    <t>HISARSP</t>
  </si>
  <si>
    <t>Muller and Phipps (India) Ltd</t>
  </si>
  <si>
    <t>MULLER</t>
  </si>
  <si>
    <t>First Custodian Fund (India) Ltd</t>
  </si>
  <si>
    <t>1STCUS</t>
  </si>
  <si>
    <t>Rajdarshan Industries Ltd</t>
  </si>
  <si>
    <t>ARENTERP</t>
  </si>
  <si>
    <t>DAPS Advertising Ltd</t>
  </si>
  <si>
    <t>DAPS</t>
  </si>
  <si>
    <t>Neelkanth Ltd</t>
  </si>
  <si>
    <t>NEELKANTH</t>
  </si>
  <si>
    <t>Bloom Industries Ltd</t>
  </si>
  <si>
    <t>BLOIN</t>
  </si>
  <si>
    <t>Mitshi India Ltd</t>
  </si>
  <si>
    <t>MITSHI</t>
  </si>
  <si>
    <t>Kothari Industrial Corp Ltd</t>
  </si>
  <si>
    <t>KOTIC</t>
  </si>
  <si>
    <t>SBI Nifty Consumption ETF</t>
  </si>
  <si>
    <t>SBIETFCON</t>
  </si>
  <si>
    <t>Aryavan Enterprise Ltd</t>
  </si>
  <si>
    <t>ARYAVAN</t>
  </si>
  <si>
    <t>BFL Asset Finvest Ltd</t>
  </si>
  <si>
    <t>BFLAFL</t>
  </si>
  <si>
    <t>Sita Enterprises Ltd</t>
  </si>
  <si>
    <t>SITAENT</t>
  </si>
  <si>
    <t>S M Gold Ltd</t>
  </si>
  <si>
    <t>SMGOLD</t>
  </si>
  <si>
    <t>Colinz Laboratories Ltd</t>
  </si>
  <si>
    <t>COLINZ</t>
  </si>
  <si>
    <t>RAP Media Ltd</t>
  </si>
  <si>
    <t>RAP</t>
  </si>
  <si>
    <t>Koura Fine Diamond Jewelry Ltd</t>
  </si>
  <si>
    <t>KOURA</t>
  </si>
  <si>
    <t>SOFCOM Systems Ltd</t>
  </si>
  <si>
    <t>SOFCOM</t>
  </si>
  <si>
    <t>DSP Nifty Midcap 150 Quality 50 ETF</t>
  </si>
  <si>
    <t>MIDQ50ADD</t>
  </si>
  <si>
    <t>Meyer Apparel Ltd</t>
  </si>
  <si>
    <t>White Organic Retail Ltd</t>
  </si>
  <si>
    <t>WORL</t>
  </si>
  <si>
    <t>Vivaa Tradecom Ltd</t>
  </si>
  <si>
    <t>VIVAA</t>
  </si>
  <si>
    <t>Enbee Trade and Finance Ltd</t>
  </si>
  <si>
    <t>ENBETRD</t>
  </si>
  <si>
    <t>Hathway Bhawani Cabletel and Datacom Ltd</t>
  </si>
  <si>
    <t>HATHWAYB</t>
  </si>
  <si>
    <t>Continental Chemicals Ltd</t>
  </si>
  <si>
    <t>CONTCHM</t>
  </si>
  <si>
    <t>Sarda Proteins Ltd</t>
  </si>
  <si>
    <t>SRDAPRT</t>
  </si>
  <si>
    <t>Ador Multi Products Ltd</t>
  </si>
  <si>
    <t>ADORMUL</t>
  </si>
  <si>
    <t>Sarup Industries Ltd</t>
  </si>
  <si>
    <t>SARUPINDUS</t>
  </si>
  <si>
    <t>Perfect-Octave Media Projects Ltd</t>
  </si>
  <si>
    <t>OCTAVE</t>
  </si>
  <si>
    <t>SRM Energy Ltd</t>
  </si>
  <si>
    <t>SRMENERGY</t>
  </si>
  <si>
    <t>HDFC Nifty50 Value 20 ETF</t>
  </si>
  <si>
    <t>HDFCVALUE</t>
  </si>
  <si>
    <t>Ortin Global Ltd</t>
  </si>
  <si>
    <t>ORTINLAB</t>
  </si>
  <si>
    <t>Vaxtex Cotfab Ltd</t>
  </si>
  <si>
    <t>VCL</t>
  </si>
  <si>
    <t>Span Divergent Ltd</t>
  </si>
  <si>
    <t>SDL</t>
  </si>
  <si>
    <t>Amforge Industries Ltd</t>
  </si>
  <si>
    <t>AMFORG</t>
  </si>
  <si>
    <t>Manraj Housing Finance Ltd</t>
  </si>
  <si>
    <t>MANRAJH</t>
  </si>
  <si>
    <t>Prism Medico and Pharmacy Ltd</t>
  </si>
  <si>
    <t>PRISMMEDI</t>
  </si>
  <si>
    <t>Kachchh Minerals Ltd</t>
  </si>
  <si>
    <t>KACHCHH</t>
  </si>
  <si>
    <t>Maitri Enterprises Ltd</t>
  </si>
  <si>
    <t>MAITRI</t>
  </si>
  <si>
    <t>Beryl Drugs Ltd</t>
  </si>
  <si>
    <t>BERLDRG</t>
  </si>
  <si>
    <t>Vivo Collaboration Solutions Ltd</t>
  </si>
  <si>
    <t>VIVO</t>
  </si>
  <si>
    <t>Shree Ganesh Elastoplast Ltd</t>
  </si>
  <si>
    <t>SHGANEL</t>
  </si>
  <si>
    <t>Chandni Machines Ltd</t>
  </si>
  <si>
    <t>CHANDNIMACH</t>
  </si>
  <si>
    <t>Sovereign Diamonds Ltd</t>
  </si>
  <si>
    <t>SOVERDIA</t>
  </si>
  <si>
    <t>Parle Industries Ltd</t>
  </si>
  <si>
    <t>PARLEIND</t>
  </si>
  <si>
    <t>Yash Innoventures Ltd</t>
  </si>
  <si>
    <t>YASHINNO</t>
  </si>
  <si>
    <t>Indo-City Infotech Ltd</t>
  </si>
  <si>
    <t>INDOCITY</t>
  </si>
  <si>
    <t>Avasara Finance Ltd</t>
  </si>
  <si>
    <t>AVASARA</t>
  </si>
  <si>
    <t>Tata Nifty India Digital Exchange Traded Fund</t>
  </si>
  <si>
    <t>TNIDETF</t>
  </si>
  <si>
    <t>Orosil Smiths India Ltd</t>
  </si>
  <si>
    <t>OROSMITHS</t>
  </si>
  <si>
    <t>Gemstone Investments Ltd</t>
  </si>
  <si>
    <t>GEMSI</t>
  </si>
  <si>
    <t>Anna Infrastructures Ltd</t>
  </si>
  <si>
    <t>ANNAINFRA</t>
  </si>
  <si>
    <t>Rajputana Investment &amp; Finance Ltd</t>
  </si>
  <si>
    <t>RAJPUTANA</t>
  </si>
  <si>
    <t>Sri Lakshmi Saraswathi Textiles (Arni) Ltd</t>
  </si>
  <si>
    <t>SLSTLQ</t>
  </si>
  <si>
    <t>R J Shah and Company Ltd</t>
  </si>
  <si>
    <t>RJSHAH</t>
  </si>
  <si>
    <t>Vikalp Securities Ltd</t>
  </si>
  <si>
    <t>VIKALPS</t>
  </si>
  <si>
    <t>Kotia Enterprises Ltd</t>
  </si>
  <si>
    <t>Octal Credit Capital Ltd</t>
  </si>
  <si>
    <t>OCTAL</t>
  </si>
  <si>
    <t>HDFC Nifty 100 ETF</t>
  </si>
  <si>
    <t>HDFCNIF100</t>
  </si>
  <si>
    <t>Kotak Nifty Midcap 50 ETF</t>
  </si>
  <si>
    <t>MIDCAP</t>
  </si>
  <si>
    <t>Rajasthan Tube Manufacturing Co Ltd</t>
  </si>
  <si>
    <t>RAJTUBE</t>
  </si>
  <si>
    <t>CRP Risk Management Ltd</t>
  </si>
  <si>
    <t>CRPRISK</t>
  </si>
  <si>
    <t>Midwest Gold Ltd</t>
  </si>
  <si>
    <t>MIDWEST</t>
  </si>
  <si>
    <t>Norben Tea and Exports Ltd</t>
  </si>
  <si>
    <t>NORBTEAEXP</t>
  </si>
  <si>
    <t>Swarna Securities Ltd</t>
  </si>
  <si>
    <t>SWRNASE</t>
  </si>
  <si>
    <t>Dalal Street Investments Ltd</t>
  </si>
  <si>
    <t>DSINVEST</t>
  </si>
  <si>
    <t>SPS International Ltd</t>
  </si>
  <si>
    <t>SPSINT</t>
  </si>
  <si>
    <t>Saianand Commercial Ltd</t>
  </si>
  <si>
    <t>SAICOM</t>
  </si>
  <si>
    <t>GTN Textiles Ltd</t>
  </si>
  <si>
    <t>GTNTEX</t>
  </si>
  <si>
    <t>Svaraj Trading and Agencies Ltd</t>
  </si>
  <si>
    <t>ZSVARAJT</t>
  </si>
  <si>
    <t>Tokyo Finance Ltd</t>
  </si>
  <si>
    <t>TOKYOFIN</t>
  </si>
  <si>
    <t>Step Two Corporation Ltd</t>
  </si>
  <si>
    <t>STEP2COR</t>
  </si>
  <si>
    <t>Pasari Spinning Mills Ltd</t>
  </si>
  <si>
    <t>PASARI</t>
  </si>
  <si>
    <t>Raasi Refractories Ltd</t>
  </si>
  <si>
    <t>RASSIREF</t>
  </si>
  <si>
    <t>Future Supply Chain Solutions Ltd</t>
  </si>
  <si>
    <t>FSC</t>
  </si>
  <si>
    <t>Libord Securities Ltd</t>
  </si>
  <si>
    <t>LIBORD</t>
  </si>
  <si>
    <t>Sri Nachammai Cotton Mills Ltd</t>
  </si>
  <si>
    <t>SRINACHA</t>
  </si>
  <si>
    <t>Integrated Capital Services Ltd</t>
  </si>
  <si>
    <t>ICSL</t>
  </si>
  <si>
    <t>Gilada Finance and Investments Ltd</t>
  </si>
  <si>
    <t>GILADAFINS</t>
  </si>
  <si>
    <t>Bharat Bhushan Finance And Commodity Brokers Ltd</t>
  </si>
  <si>
    <t>BHARAT</t>
  </si>
  <si>
    <t>Modern Shares and Stockbrokers Ltd</t>
  </si>
  <si>
    <t>MODRNSH</t>
  </si>
  <si>
    <t>India Lease Development Ltd</t>
  </si>
  <si>
    <t>INDLEASE</t>
  </si>
  <si>
    <t>Lords Ishwar Hotels Ltd</t>
  </si>
  <si>
    <t>LORDSHOTL</t>
  </si>
  <si>
    <t>Kush Industries Ltd</t>
  </si>
  <si>
    <t>KUSHIND</t>
  </si>
  <si>
    <t>Opal Luxury Time Products Ltd</t>
  </si>
  <si>
    <t>OPAL</t>
  </si>
  <si>
    <t>Raama Paper Mills Ltd</t>
  </si>
  <si>
    <t>RAMAPPR-B</t>
  </si>
  <si>
    <t>Rapid Investments Ltd</t>
  </si>
  <si>
    <t>RAPIDIN</t>
  </si>
  <si>
    <t>Jattashankar Industries Ltd</t>
  </si>
  <si>
    <t>JATTAINDUS</t>
  </si>
  <si>
    <t>Mirae Asset Hang Seng TECH ETF</t>
  </si>
  <si>
    <t>MAHKTECH</t>
  </si>
  <si>
    <t>Bridge Securities Ltd</t>
  </si>
  <si>
    <t>BRIDGESE</t>
  </si>
  <si>
    <t>Premier Ltd</t>
  </si>
  <si>
    <t>PREMIER</t>
  </si>
  <si>
    <t>Moongipa Capital Finance Ltd</t>
  </si>
  <si>
    <t>MONGIPA</t>
  </si>
  <si>
    <t>Pradhin Ltd</t>
  </si>
  <si>
    <t>PRADHIN</t>
  </si>
  <si>
    <t>Amiable Logistics (India) Ltd</t>
  </si>
  <si>
    <t>AMIABLE</t>
  </si>
  <si>
    <t>Amarnath Securities Ltd</t>
  </si>
  <si>
    <t>AMARSEC</t>
  </si>
  <si>
    <t>Olympic Oil Industries Ltd</t>
  </si>
  <si>
    <t>OLYOI</t>
  </si>
  <si>
    <t>Suryavanshi Spinning Mills Ltd</t>
  </si>
  <si>
    <t>SURYVANSP</t>
  </si>
  <si>
    <t>Southern Infosys Ltd</t>
  </si>
  <si>
    <t>SOUTHERNIN</t>
  </si>
  <si>
    <t>Padmanabh Alloys and Polymers Ltd</t>
  </si>
  <si>
    <t>PADALPO</t>
  </si>
  <si>
    <t>Triveni Enterprises Ltd</t>
  </si>
  <si>
    <t>TRIVENIENT</t>
  </si>
  <si>
    <t>Jindal Leasefin Ltd</t>
  </si>
  <si>
    <t>JLL</t>
  </si>
  <si>
    <t>Alexander Stamps and Coin Ltd</t>
  </si>
  <si>
    <t>ALEXANDER</t>
  </si>
  <si>
    <t>Beryl Securities Ltd</t>
  </si>
  <si>
    <t>BERYLSE</t>
  </si>
  <si>
    <t>Asia Pack Ltd</t>
  </si>
  <si>
    <t>ASIAPAK</t>
  </si>
  <si>
    <t>Photoquip India Ltd</t>
  </si>
  <si>
    <t>PHOTOQUP</t>
  </si>
  <si>
    <t>Kretto Syscon Ltd</t>
  </si>
  <si>
    <t>KRETTOSYS</t>
  </si>
  <si>
    <t>Supreme (India) Impex Ltd</t>
  </si>
  <si>
    <t>SIIL</t>
  </si>
  <si>
    <t>Shukra Bullions Ltd</t>
  </si>
  <si>
    <t>SKRABUL</t>
  </si>
  <si>
    <t>Aroma Enterprises (India) Ltd</t>
  </si>
  <si>
    <t>AROMAENT</t>
  </si>
  <si>
    <t>Prima Agro Ltd</t>
  </si>
  <si>
    <t>PRIMAGR</t>
  </si>
  <si>
    <t>Eastcoast Steel Ltd</t>
  </si>
  <si>
    <t>ECSTSTL</t>
  </si>
  <si>
    <t>Jakharia Fabric Ltd</t>
  </si>
  <si>
    <t>JAKHARIA</t>
  </si>
  <si>
    <t>Sun Retail Ltd</t>
  </si>
  <si>
    <t>SUNRETAIL</t>
  </si>
  <si>
    <t>ICICI Prudential Nifty50 Value 20 ETF</t>
  </si>
  <si>
    <t>NV20IETF</t>
  </si>
  <si>
    <t>Abhishek Finlease Ltd</t>
  </si>
  <si>
    <t>ABHIFIN</t>
  </si>
  <si>
    <t>Raunaq lnternational Ltd</t>
  </si>
  <si>
    <t>RAUNAQEPC</t>
  </si>
  <si>
    <t>Seven Hill Industries Ltd</t>
  </si>
  <si>
    <t>SEVENHILL</t>
  </si>
  <si>
    <t>Sterling Greenwoods Ltd</t>
  </si>
  <si>
    <t>STRGRENWO</t>
  </si>
  <si>
    <t>Abate AS Industries Ltd</t>
  </si>
  <si>
    <t>ABATEAS</t>
  </si>
  <si>
    <t>Amalgamated Electricity Company Ltd</t>
  </si>
  <si>
    <t>AMALGAM</t>
  </si>
  <si>
    <t>Radha Madhav Corp Ltd</t>
  </si>
  <si>
    <t>RMCL</t>
  </si>
  <si>
    <t>Longview Tea Co Ltd</t>
  </si>
  <si>
    <t>LONTE</t>
  </si>
  <si>
    <t>Delta Industrial Resources Ltd</t>
  </si>
  <si>
    <t>DELTA</t>
  </si>
  <si>
    <t>Objectone Information Systems Ltd</t>
  </si>
  <si>
    <t>OONE</t>
  </si>
  <si>
    <t>NB Footwear Ltd</t>
  </si>
  <si>
    <t>NBFOOT</t>
  </si>
  <si>
    <t>Ekennis Software Service Ltd</t>
  </si>
  <si>
    <t>EKENNIS</t>
  </si>
  <si>
    <t>Velox Industries Ltd</t>
  </si>
  <si>
    <t>VELOXIND</t>
  </si>
  <si>
    <t>SMVD Poly Pack Ltd</t>
  </si>
  <si>
    <t>SMVD</t>
  </si>
  <si>
    <t>Amraworld Agrico Ltd</t>
  </si>
  <si>
    <t>AMRAAGRI</t>
  </si>
  <si>
    <t>Sumeru Industries Ltd</t>
  </si>
  <si>
    <t>SUMERUIND</t>
  </si>
  <si>
    <t>Rander Corp Ltd</t>
  </si>
  <si>
    <t>RANDER</t>
  </si>
  <si>
    <t>Shalimar Agencies Ltd</t>
  </si>
  <si>
    <t>SAGL</t>
  </si>
  <si>
    <t>Esha Media Research Ltd</t>
  </si>
  <si>
    <t>ESHAMEDIA</t>
  </si>
  <si>
    <t>Parmax Pharma Ltd</t>
  </si>
  <si>
    <t>PARMAX</t>
  </si>
  <si>
    <t>Raj Packaging Industries Ltd</t>
  </si>
  <si>
    <t>RAJPACK</t>
  </si>
  <si>
    <t>Arunis Abode Ltd</t>
  </si>
  <si>
    <t>ARUNIS</t>
  </si>
  <si>
    <t>Anka India Ltd</t>
  </si>
  <si>
    <t>ANKIN</t>
  </si>
  <si>
    <t>Globe Multi Ventures Ltd</t>
  </si>
  <si>
    <t>GLCL</t>
  </si>
  <si>
    <t>Yashraj Containeurs Ltd</t>
  </si>
  <si>
    <t>YASHRAJC</t>
  </si>
  <si>
    <t>Manav Infra Projects Ltd</t>
  </si>
  <si>
    <t>MANAV</t>
  </si>
  <si>
    <t>SK International Export Ltd</t>
  </si>
  <si>
    <t>SKIEL</t>
  </si>
  <si>
    <t>Shah Foods Ltd</t>
  </si>
  <si>
    <t>SHAHFOOD</t>
  </si>
  <si>
    <t>Jet infraventure Ltd</t>
  </si>
  <si>
    <t>JETINFRA</t>
  </si>
  <si>
    <t>ICICI Prudential Nifty India Consumption ETF</t>
  </si>
  <si>
    <t>CONSUMIETF</t>
  </si>
  <si>
    <t>Times Green Energy (India) Ltd</t>
  </si>
  <si>
    <t>TIMESGREEN</t>
  </si>
  <si>
    <t>Norris Medicines Ltd</t>
  </si>
  <si>
    <t>NORRIS</t>
  </si>
  <si>
    <t>Prabhat Dairy Ltd</t>
  </si>
  <si>
    <t>PRABHAT</t>
  </si>
  <si>
    <t>Indo Euro Indchem Ltd</t>
  </si>
  <si>
    <t>INDOEURO</t>
  </si>
  <si>
    <t>Radaan Media Works India Ltd</t>
  </si>
  <si>
    <t>RADAAN</t>
  </si>
  <si>
    <t>NPR Finance Ltd</t>
  </si>
  <si>
    <t>NPRFIN</t>
  </si>
  <si>
    <t>Kakatiya Textiles Ltd</t>
  </si>
  <si>
    <t>KAKTEX</t>
  </si>
  <si>
    <t>Mac Hotels Ltd</t>
  </si>
  <si>
    <t>MACH</t>
  </si>
  <si>
    <t>Uniroyal Marine Exports Ltd</t>
  </si>
  <si>
    <t>UNRYLMA</t>
  </si>
  <si>
    <t>Mehta Securities Ltd</t>
  </si>
  <si>
    <t>MEHSECU</t>
  </si>
  <si>
    <t>Sirohia &amp; Sons Ltd</t>
  </si>
  <si>
    <t>SIROHIA</t>
  </si>
  <si>
    <t>Alps Industries Ltd</t>
  </si>
  <si>
    <t>ALPSINDUS</t>
  </si>
  <si>
    <t>Cubical Financial Services Ltd</t>
  </si>
  <si>
    <t>CUBIFIN</t>
  </si>
  <si>
    <t>Galaxy Agrico Exports Ltd</t>
  </si>
  <si>
    <t>GALAGEX</t>
  </si>
  <si>
    <t>Rich Universe Network Ltd</t>
  </si>
  <si>
    <t>RICHUNV</t>
  </si>
  <si>
    <t>Sailani Tours N Travel Limited</t>
  </si>
  <si>
    <t>SAILANI</t>
  </si>
  <si>
    <t>DSP Nifty 50 ETF</t>
  </si>
  <si>
    <t>NIFTY50ADD</t>
  </si>
  <si>
    <t>DCM Financial Services Ltd</t>
  </si>
  <si>
    <t>DCMFINSERV</t>
  </si>
  <si>
    <t>HDFC Nifty Private Bank ETF</t>
  </si>
  <si>
    <t>HDFCPVTBAN</t>
  </si>
  <si>
    <t>Organic Coatings Ltd</t>
  </si>
  <si>
    <t>ORGCOAT</t>
  </si>
  <si>
    <t>Catvision Ltd</t>
  </si>
  <si>
    <t>CATVISION</t>
  </si>
  <si>
    <t>Surya India Ltd</t>
  </si>
  <si>
    <t>SURYAINDIA</t>
  </si>
  <si>
    <t>Creative Eye Ltd</t>
  </si>
  <si>
    <t>CREATIVEYE</t>
  </si>
  <si>
    <t>Market Creators Ltd</t>
  </si>
  <si>
    <t>MKTCREAT</t>
  </si>
  <si>
    <t>Disha Resources Ltd</t>
  </si>
  <si>
    <t>Eurotex Industries and Exports Ltd</t>
  </si>
  <si>
    <t>EUROTEXIND</t>
  </si>
  <si>
    <t>Aditya BSL S&amp;P BSE Sensex ETF</t>
  </si>
  <si>
    <t>BSLSENETFG</t>
  </si>
  <si>
    <t>Harmony Capital Services Ltd</t>
  </si>
  <si>
    <t>HRMNYCP</t>
  </si>
  <si>
    <t>Nippon IN ETF Nifty 8-13 yr G-Sec Long Term Gilt</t>
  </si>
  <si>
    <t>LTGILTBEES</t>
  </si>
  <si>
    <t>S V Trading and Agencies Ltd</t>
  </si>
  <si>
    <t>ZSVTRADI</t>
  </si>
  <si>
    <t>SI Capital &amp; Financial Services Ltd</t>
  </si>
  <si>
    <t>SICAPIT</t>
  </si>
  <si>
    <t>Lippi Systems Ltd</t>
  </si>
  <si>
    <t>LIPPISYS</t>
  </si>
  <si>
    <t>Transwind Infrastructures Ltd</t>
  </si>
  <si>
    <t>TRANSWIND</t>
  </si>
  <si>
    <t>Elegant Floriculture &amp; Agrotech (India) Ltd</t>
  </si>
  <si>
    <t>ELEFLOR</t>
  </si>
  <si>
    <t>Panafic Industrials Ltd</t>
  </si>
  <si>
    <t>PANAFIC</t>
  </si>
  <si>
    <t>Stellar Capital Services Ltd</t>
  </si>
  <si>
    <t>STELLAR</t>
  </si>
  <si>
    <t>VKJ Infra Developers Ltd</t>
  </si>
  <si>
    <t>VKJINFRA</t>
  </si>
  <si>
    <t>BCL Enterprises Ltd</t>
  </si>
  <si>
    <t>BCLENTERPR</t>
  </si>
  <si>
    <t>Rajasthan Cylinders and Containers Ltd</t>
  </si>
  <si>
    <t>RCCL</t>
  </si>
  <si>
    <t>Blue Coast Hotels Ltd</t>
  </si>
  <si>
    <t>BLUECOAST</t>
  </si>
  <si>
    <t>Panth Infinity Ltd</t>
  </si>
  <si>
    <t>PANTH</t>
  </si>
  <si>
    <t>Esaar (India) Ltd</t>
  </si>
  <si>
    <t>ESARIND</t>
  </si>
  <si>
    <t>Phyto Chem (India) Ltd</t>
  </si>
  <si>
    <t>PHYTO</t>
  </si>
  <si>
    <t>Risa International Ltd</t>
  </si>
  <si>
    <t>RISAINTL</t>
  </si>
  <si>
    <t>Pratiksha Chemicals Ltd</t>
  </si>
  <si>
    <t>PRATIKSH</t>
  </si>
  <si>
    <t>Mipco Seamless Rings (Gujarat) Ltd</t>
  </si>
  <si>
    <t>MPCOSEMB</t>
  </si>
  <si>
    <t>Transpact Enterprises Ltd</t>
  </si>
  <si>
    <t>TRANSPACT</t>
  </si>
  <si>
    <t>Shree Steel Wire Ropes Ltd</t>
  </si>
  <si>
    <t>SSWRL</t>
  </si>
  <si>
    <t>Polycon International Ltd</t>
  </si>
  <si>
    <t>POLYCON</t>
  </si>
  <si>
    <t>Quantum Nifty 50 ETF</t>
  </si>
  <si>
    <t>QNIFTY</t>
  </si>
  <si>
    <t>Unjha Formulations Ltd</t>
  </si>
  <si>
    <t>UNJHAFOR</t>
  </si>
  <si>
    <t>Trinity League India Ltd</t>
  </si>
  <si>
    <t>TRINITYLEA</t>
  </si>
  <si>
    <t>Sharpline Broadcast Ltd</t>
  </si>
  <si>
    <t>SHARPLINE</t>
  </si>
  <si>
    <t>Soma Papers and Industries Ltd</t>
  </si>
  <si>
    <t>SOMAPPR</t>
  </si>
  <si>
    <t>Motilal Oswal S&amp;P BSE Low Volatility ETF</t>
  </si>
  <si>
    <t>MOLOWVOL</t>
  </si>
  <si>
    <t>Vani Commercials Ltd</t>
  </si>
  <si>
    <t>VANICOM</t>
  </si>
  <si>
    <t>Swagtam Trading and Services Ltd</t>
  </si>
  <si>
    <t>SWAGTAM</t>
  </si>
  <si>
    <t>Glittek Granites Ltd</t>
  </si>
  <si>
    <t>GLITTEKG</t>
  </si>
  <si>
    <t>Supertex Industries Ltd</t>
  </si>
  <si>
    <t>SUPERTEX</t>
  </si>
  <si>
    <t>Aanchal Ispat Ltd</t>
  </si>
  <si>
    <t>AANCHALISP</t>
  </si>
  <si>
    <t>Shivagrico Implements Ltd</t>
  </si>
  <si>
    <t>SHIVAGR</t>
  </si>
  <si>
    <t>Euro-Leder Fashion Ltd</t>
  </si>
  <si>
    <t>EUROLED</t>
  </si>
  <si>
    <t>Bacil Pharma Ltd</t>
  </si>
  <si>
    <t>BACPHAR</t>
  </si>
  <si>
    <t>Munoth Communication Ltd</t>
  </si>
  <si>
    <t>MCLTD</t>
  </si>
  <si>
    <t>Simplex Mills Company Ltd</t>
  </si>
  <si>
    <t>SIMPLXMIL</t>
  </si>
  <si>
    <t>Senthil Infotek Ltd</t>
  </si>
  <si>
    <t>SENINFO</t>
  </si>
  <si>
    <t>Omega Interactive Technologies Ltd</t>
  </si>
  <si>
    <t>OMEGAIN</t>
  </si>
  <si>
    <t>Millennium Online Solutions (India) Ltd</t>
  </si>
  <si>
    <t>MILLENNIUM</t>
  </si>
  <si>
    <t>Seasons Textiles Ltd</t>
  </si>
  <si>
    <t>SEASONST</t>
  </si>
  <si>
    <t>Ganga Pharmaceuticals Ltd</t>
  </si>
  <si>
    <t>GANGAPHARM</t>
  </si>
  <si>
    <t>Synthiko Foils Ltd</t>
  </si>
  <si>
    <t>SYNTHFO</t>
  </si>
  <si>
    <t>Kalyani Commercials Ltd</t>
  </si>
  <si>
    <t>Consecutive Investments &amp; Trading Co Ltd</t>
  </si>
  <si>
    <t>CITL</t>
  </si>
  <si>
    <t>Devine Impex Ltd</t>
  </si>
  <si>
    <t>DEVINE</t>
  </si>
  <si>
    <t>UTL Industries Ltd</t>
  </si>
  <si>
    <t>UTLINDS</t>
  </si>
  <si>
    <t>Longspur International Ventures Ltd</t>
  </si>
  <si>
    <t>CONFINT</t>
  </si>
  <si>
    <t>Navigant Corporate Advisors Ltd</t>
  </si>
  <si>
    <t>NAVIGANT</t>
  </si>
  <si>
    <t>York Exports Ltd</t>
  </si>
  <si>
    <t>YORKEXP</t>
  </si>
  <si>
    <t>Gowra Leasing and Finance Ltd</t>
  </si>
  <si>
    <t>GOWRALE</t>
  </si>
  <si>
    <t>Shree Manufacturing Co Ltd</t>
  </si>
  <si>
    <t>SHRMFGC</t>
  </si>
  <si>
    <t>Santosh Fine Fab Ltd</t>
  </si>
  <si>
    <t>SANTOSHF</t>
  </si>
  <si>
    <t>SC Agrotech Ltd</t>
  </si>
  <si>
    <t>SCAGRO</t>
  </si>
  <si>
    <t>Soni Medicare Ltd</t>
  </si>
  <si>
    <t>SML</t>
  </si>
  <si>
    <t>SRU Steels Ltd</t>
  </si>
  <si>
    <t>SRUSTEELS</t>
  </si>
  <si>
    <t>Konark Synthetic Ltd</t>
  </si>
  <si>
    <t>KONARKSY</t>
  </si>
  <si>
    <t>Kotak Nifty Alpha 50 ETF</t>
  </si>
  <si>
    <t>ALPHA</t>
  </si>
  <si>
    <t>Shakti Press Ltd</t>
  </si>
  <si>
    <t>SHAKTIPR</t>
  </si>
  <si>
    <t>Niraj Ispat Industries Ltd</t>
  </si>
  <si>
    <t>NIRAJISPAT</t>
  </si>
  <si>
    <t>Univa Foods Ltd</t>
  </si>
  <si>
    <t>UNIVAFOODS</t>
  </si>
  <si>
    <t>Anjani Finance Ltd</t>
  </si>
  <si>
    <t>ANJANIFIN</t>
  </si>
  <si>
    <t>Mahan Industries Ltd</t>
  </si>
  <si>
    <t>MAHANIN</t>
  </si>
  <si>
    <t>Brijlaxmi Leasing &amp; Finance Ltd</t>
  </si>
  <si>
    <t>BRIJLEAS</t>
  </si>
  <si>
    <t>Arihant's Securities Ltd</t>
  </si>
  <si>
    <t>ARISE</t>
  </si>
  <si>
    <t>Kotak Nifty 100 Low Volatility 30 ETF</t>
  </si>
  <si>
    <t>LOWVOL1</t>
  </si>
  <si>
    <t>Encash Entertainment Ltd</t>
  </si>
  <si>
    <t>ENCASH</t>
  </si>
  <si>
    <t>Nippon India ETF Nifty 100</t>
  </si>
  <si>
    <t>NIF100BEES</t>
  </si>
  <si>
    <t>Ashtasidhhi Industries Ltd</t>
  </si>
  <si>
    <t>GUJINV</t>
  </si>
  <si>
    <t>Artificial Electronics Intelligent Material Ltd</t>
  </si>
  <si>
    <t>AEIM</t>
  </si>
  <si>
    <t>GCM Capital Advisors Ltd</t>
  </si>
  <si>
    <t>GCMCAPI</t>
  </si>
  <si>
    <t>Pyxis Finvest Ltd</t>
  </si>
  <si>
    <t>PYXISFIN</t>
  </si>
  <si>
    <t>National Plywood Industries Ltd</t>
  </si>
  <si>
    <t>NATPLY</t>
  </si>
  <si>
    <t>Raconteur Global Resources Ltd</t>
  </si>
  <si>
    <t>RACONTEUR</t>
  </si>
  <si>
    <t>Kuwer Industries Ltd</t>
  </si>
  <si>
    <t>KUWERIN</t>
  </si>
  <si>
    <t>Bisil Plast Ltd</t>
  </si>
  <si>
    <t>BISIL</t>
  </si>
  <si>
    <t>Jagsonpal Finance and Leasing Ltd</t>
  </si>
  <si>
    <t>JAGSONFI</t>
  </si>
  <si>
    <t>RGF Capital Markets Ltd</t>
  </si>
  <si>
    <t>RGF</t>
  </si>
  <si>
    <t>Gallops Enterprise Ltd</t>
  </si>
  <si>
    <t>GALLOPENT</t>
  </si>
  <si>
    <t>Kashyap Tele-Medicines Ltd</t>
  </si>
  <si>
    <t>KASHYAP</t>
  </si>
  <si>
    <t>Nippon India ETF Hang Seng BeES</t>
  </si>
  <si>
    <t>HNGSNGBEES</t>
  </si>
  <si>
    <t>Shyamkamal Investments Ltd</t>
  </si>
  <si>
    <t>SHYMINV</t>
  </si>
  <si>
    <t>Motilal Oswal Nasdaq Q50 ETF</t>
  </si>
  <si>
    <t>MONQ50</t>
  </si>
  <si>
    <t>Integrated Proteins Ltd</t>
  </si>
  <si>
    <t>INTEGFD</t>
  </si>
  <si>
    <t>Avishkar Infra Realty Ltd</t>
  </si>
  <si>
    <t>AIRLTD</t>
  </si>
  <si>
    <t>Inani Securities Ltd</t>
  </si>
  <si>
    <t>INANISEC</t>
  </si>
  <si>
    <t>Vedant Asset Ltd</t>
  </si>
  <si>
    <t>VEDANTASSET</t>
  </si>
  <si>
    <t>Triton Corp Ltd</t>
  </si>
  <si>
    <t>TRITON</t>
  </si>
  <si>
    <t>Jointeca Education Solutions Ltd</t>
  </si>
  <si>
    <t>JOINTECAED</t>
  </si>
  <si>
    <t>Goenka Business &amp; Finance Ltd</t>
  </si>
  <si>
    <t>GBFL</t>
  </si>
  <si>
    <t>GSB Finance Ltd</t>
  </si>
  <si>
    <t>GSBFIN</t>
  </si>
  <si>
    <t>Pankaj Piyush Trade and Investment Ltd</t>
  </si>
  <si>
    <t>PANKAJPIYUS</t>
  </si>
  <si>
    <t>Sea TV Network Ltd</t>
  </si>
  <si>
    <t>SEATV</t>
  </si>
  <si>
    <t>HDFC Nifty100 Quality 30 ETF</t>
  </si>
  <si>
    <t>HDFCQUAL</t>
  </si>
  <si>
    <t>Shangar Decor Ltd</t>
  </si>
  <si>
    <t>SHANGAR</t>
  </si>
  <si>
    <t>Photon Capital Advisors Ltd</t>
  </si>
  <si>
    <t>PHOTON</t>
  </si>
  <si>
    <t>Tulasee Bio-Ethanol Ltd</t>
  </si>
  <si>
    <t>TULASEEBIOE</t>
  </si>
  <si>
    <t>Oil &amp; Gas Refining &amp; Marketing</t>
  </si>
  <si>
    <t>Subhash Silk Mills Ltd</t>
  </si>
  <si>
    <t>SUBSM</t>
  </si>
  <si>
    <t>Sanchay Finvest Ltd</t>
  </si>
  <si>
    <t>SANCF</t>
  </si>
  <si>
    <t>C J Gelatine Products Ltd</t>
  </si>
  <si>
    <t>CJGEL</t>
  </si>
  <si>
    <t>Panabyte Technologies Ltd</t>
  </si>
  <si>
    <t>PANABYTE</t>
  </si>
  <si>
    <t>VCU Data Management Ltd</t>
  </si>
  <si>
    <t>VCU</t>
  </si>
  <si>
    <t>F G P Ltd</t>
  </si>
  <si>
    <t>FGP</t>
  </si>
  <si>
    <t>Dr Lalchandani Labs Ltd</t>
  </si>
  <si>
    <t>DLCL</t>
  </si>
  <si>
    <t>Bhagawati Oxygen Ltd</t>
  </si>
  <si>
    <t>BHAGWOX</t>
  </si>
  <si>
    <t>Bindal Exports Ltd</t>
  </si>
  <si>
    <t>BINDALEXPO</t>
  </si>
  <si>
    <t>Premier Synthetics Ltd</t>
  </si>
  <si>
    <t>PREMSYN</t>
  </si>
  <si>
    <t>Haria Exports Ltd</t>
  </si>
  <si>
    <t>HARIAEXPO</t>
  </si>
  <si>
    <t>Nexus Surgical and Medicare Ltd</t>
  </si>
  <si>
    <t>NEXUSSURGL</t>
  </si>
  <si>
    <t>Zinema Media and Entertainment Ltd</t>
  </si>
  <si>
    <t>ZINEMA</t>
  </si>
  <si>
    <t>Abhinav Leasing &amp; Finance Ltd</t>
  </si>
  <si>
    <t>ALFL</t>
  </si>
  <si>
    <t>First Fintec Ltd</t>
  </si>
  <si>
    <t>FIRSTFIN</t>
  </si>
  <si>
    <t>Chemo Pharma Laboratories Ltd</t>
  </si>
  <si>
    <t>CHEMOPH</t>
  </si>
  <si>
    <t>ANS Industries Ltd</t>
  </si>
  <si>
    <t>ANSINDUS</t>
  </si>
  <si>
    <t>Gagan Gases Ltd</t>
  </si>
  <si>
    <t>GAGAN</t>
  </si>
  <si>
    <t>Net Pix Shorts Digital Media Ltd</t>
  </si>
  <si>
    <t>NETPIX</t>
  </si>
  <si>
    <t>Adinath Exim Resources Ltd</t>
  </si>
  <si>
    <t>ADIEXRE</t>
  </si>
  <si>
    <t>K Z Leasing and Finance Ltd</t>
  </si>
  <si>
    <t>KZLFIN</t>
  </si>
  <si>
    <t>KMF Builders and Developers Ltd</t>
  </si>
  <si>
    <t>KMFBLDR</t>
  </si>
  <si>
    <t>Polytex India Ltd</t>
  </si>
  <si>
    <t>POLYTEX</t>
  </si>
  <si>
    <t>Virgo Global Ltd</t>
  </si>
  <si>
    <t>VIRGOGLOB</t>
  </si>
  <si>
    <t>Ladam Affordable Housing Ltd</t>
  </si>
  <si>
    <t>LAHL</t>
  </si>
  <si>
    <t>Dhanvantri Jeevan Rekha Ltd</t>
  </si>
  <si>
    <t>ZDHJERK</t>
  </si>
  <si>
    <t>Welcure Drugs and Pharmaceuticals Ltd</t>
  </si>
  <si>
    <t>WELCURE</t>
  </si>
  <si>
    <t>Kandagiri Spinning Millis Ltd</t>
  </si>
  <si>
    <t>KANDAGIRI</t>
  </si>
  <si>
    <t>Bazel International Ltd</t>
  </si>
  <si>
    <t>BAZELINTER</t>
  </si>
  <si>
    <t>Setubandhan Infrastructure Ltd</t>
  </si>
  <si>
    <t>SETUINFRA</t>
  </si>
  <si>
    <t>Shoora Designs Ltd</t>
  </si>
  <si>
    <t>SHOORA</t>
  </si>
  <si>
    <t>Monind Ltd</t>
  </si>
  <si>
    <t>MONIND</t>
  </si>
  <si>
    <t>OTCO International Ltd</t>
  </si>
  <si>
    <t>OTCO</t>
  </si>
  <si>
    <t>Quantum Build-Tech Ltd</t>
  </si>
  <si>
    <t>QUANTBUILD</t>
  </si>
  <si>
    <t>Suumaya Corporation Ltd</t>
  </si>
  <si>
    <t>SUUMAYA</t>
  </si>
  <si>
    <t>RLF Ltd</t>
  </si>
  <si>
    <t>RLF</t>
  </si>
  <si>
    <t>Triliance Polymers Ltd</t>
  </si>
  <si>
    <t>TRILIANCE</t>
  </si>
  <si>
    <t>Vaksons Automobiles Ltd</t>
  </si>
  <si>
    <t>NAKSH</t>
  </si>
  <si>
    <t>VR Woodart Ltd</t>
  </si>
  <si>
    <t>VRWODAR</t>
  </si>
  <si>
    <t>Shukra Jewellery Ltd</t>
  </si>
  <si>
    <t>SHUKJEW</t>
  </si>
  <si>
    <t>Chemiesynth (Vapi) Ltd</t>
  </si>
  <si>
    <t>CHEMIESYNT</t>
  </si>
  <si>
    <t>HDFC Nifty Growth Sectors 15 ETF</t>
  </si>
  <si>
    <t>HDFCGROWTH</t>
  </si>
  <si>
    <t>Taparia Tools Ltd</t>
  </si>
  <si>
    <t>TAPARIA</t>
  </si>
  <si>
    <t>Prime Capital Market Ltd</t>
  </si>
  <si>
    <t>PRIMECAPM</t>
  </si>
  <si>
    <t>Indian Link Chain Manufactrers Ltd</t>
  </si>
  <si>
    <t>INLCM</t>
  </si>
  <si>
    <t>Flora Corporation Ltd</t>
  </si>
  <si>
    <t>FLORACORP</t>
  </si>
  <si>
    <t>Vaghani Techno Build Ltd</t>
  </si>
  <si>
    <t>VAGHANI</t>
  </si>
  <si>
    <t>Jonjua Overseas Ltd</t>
  </si>
  <si>
    <t>JONJUA</t>
  </si>
  <si>
    <t>Industrial Conglomerates</t>
  </si>
  <si>
    <t>Vision Cinemas Ltd</t>
  </si>
  <si>
    <t>VISIONCINE</t>
  </si>
  <si>
    <t>Ushakiran Finance Ltd</t>
  </si>
  <si>
    <t>USHAKIRA</t>
  </si>
  <si>
    <t>MPAgro Industries Ltd</t>
  </si>
  <si>
    <t>MPAGI</t>
  </si>
  <si>
    <t>Peeti Securities Ltd</t>
  </si>
  <si>
    <t>PEETISEC</t>
  </si>
  <si>
    <t>Foundry Fuel Products Ltd</t>
  </si>
  <si>
    <t>FFPL</t>
  </si>
  <si>
    <t>Jayatma Industries Ltd</t>
  </si>
  <si>
    <t>JAYIND</t>
  </si>
  <si>
    <t>Integra Capital Ltd</t>
  </si>
  <si>
    <t>INTCAPL</t>
  </si>
  <si>
    <t>Neo Infracon Ltd</t>
  </si>
  <si>
    <t>NEOINFRA</t>
  </si>
  <si>
    <t>Dhruv Wellness Ltd</t>
  </si>
  <si>
    <t>DWL</t>
  </si>
  <si>
    <t>Rotographics India Ltd</t>
  </si>
  <si>
    <t>RGIL</t>
  </si>
  <si>
    <t>Narmada Macplast Drip Irrigation Systems Ltd</t>
  </si>
  <si>
    <t>NARMP</t>
  </si>
  <si>
    <t>Nouveau Global Ventures Ltd</t>
  </si>
  <si>
    <t>NOUVEAU</t>
  </si>
  <si>
    <t>Mount Housing and Infrastructure Ltd</t>
  </si>
  <si>
    <t>MOUNT</t>
  </si>
  <si>
    <t>KOBO Biotech Ltd</t>
  </si>
  <si>
    <t>KOBO</t>
  </si>
  <si>
    <t>Universal Office Automation Ltd</t>
  </si>
  <si>
    <t>UNIOFFICE</t>
  </si>
  <si>
    <t>Rama Petrochemicals Ltd</t>
  </si>
  <si>
    <t>RAMAPETRO</t>
  </si>
  <si>
    <t>Kumbhat Financial Services Ltd</t>
  </si>
  <si>
    <t>KUMPFIN</t>
  </si>
  <si>
    <t>Adline Chem Lab Ltd</t>
  </si>
  <si>
    <t>ADLINE</t>
  </si>
  <si>
    <t>Chadha Papers Ltd</t>
  </si>
  <si>
    <t>CHADPAP</t>
  </si>
  <si>
    <t>Shashwat Furnishing Solutions Ltd</t>
  </si>
  <si>
    <t>SFSL</t>
  </si>
  <si>
    <t>Sab Events &amp; Governance Now Media Ltd</t>
  </si>
  <si>
    <t>SABEVENTS</t>
  </si>
  <si>
    <t>Goyal Associates Ltd</t>
  </si>
  <si>
    <t>GOYALASS</t>
  </si>
  <si>
    <t>BKM Industries Ltd</t>
  </si>
  <si>
    <t>BKMINDST</t>
  </si>
  <si>
    <t>Kiran Print Pack Ltd</t>
  </si>
  <si>
    <t>KIRANPR</t>
  </si>
  <si>
    <t>CDG Petchem Ltd</t>
  </si>
  <si>
    <t>CDG</t>
  </si>
  <si>
    <t>Mega Fin (India) Ltd</t>
  </si>
  <si>
    <t>MEGFI</t>
  </si>
  <si>
    <t>Agio Paper &amp; Industries Ltd</t>
  </si>
  <si>
    <t>AGIOPAPER</t>
  </si>
  <si>
    <t>Aravali Securities and Finance Ltd</t>
  </si>
  <si>
    <t>ARAVALIS</t>
  </si>
  <si>
    <t>Tamil Nadu Steel Tubes Ltd</t>
  </si>
  <si>
    <t>TNSTLTU</t>
  </si>
  <si>
    <t>Rajath Finance Ltd</t>
  </si>
  <si>
    <t>RAJATH</t>
  </si>
  <si>
    <t>Super Bakers Ltd</t>
  </si>
  <si>
    <t>SUPERBAK</t>
  </si>
  <si>
    <t>Lexoraa Industries Ltd</t>
  </si>
  <si>
    <t>SERVOTEACH</t>
  </si>
  <si>
    <t>Tashi India Ltd</t>
  </si>
  <si>
    <t>TASHIND</t>
  </si>
  <si>
    <t>Edynamics Solutions Limited</t>
  </si>
  <si>
    <t>EDSL</t>
  </si>
  <si>
    <t>Mystic Electronics Ltd</t>
  </si>
  <si>
    <t>MYSTICELE</t>
  </si>
  <si>
    <t>Sabrimala Industries India Ltd</t>
  </si>
  <si>
    <t>HDFC Nifty NEXT 50 ETF</t>
  </si>
  <si>
    <t>HDFCNEXT50</t>
  </si>
  <si>
    <t>RCI Industries &amp; Technologies Ltd</t>
  </si>
  <si>
    <t>RCIIND</t>
  </si>
  <si>
    <t>Mukta Agriculture Ltd</t>
  </si>
  <si>
    <t>MUKTA</t>
  </si>
  <si>
    <t>Hasti Finance Ltd</t>
  </si>
  <si>
    <t>HASTIFIN</t>
  </si>
  <si>
    <t>Bloom Dekor Ltd</t>
  </si>
  <si>
    <t>BLOOM</t>
  </si>
  <si>
    <t>Amit International Ltd</t>
  </si>
  <si>
    <t>AMITINT</t>
  </si>
  <si>
    <t>Ramsons Projects Ltd</t>
  </si>
  <si>
    <t>RAMSONS</t>
  </si>
  <si>
    <t>AMS Polymers Ltd</t>
  </si>
  <si>
    <t>AMS</t>
  </si>
  <si>
    <t>Sanco Industries Ltd</t>
  </si>
  <si>
    <t>SANCO</t>
  </si>
  <si>
    <t>Indra Industries Ltd</t>
  </si>
  <si>
    <t>INDRAIND</t>
  </si>
  <si>
    <t>Dhyaani Tradeventtures Ltd</t>
  </si>
  <si>
    <t>DHYAANITR</t>
  </si>
  <si>
    <t>Golden Carpets Ltd</t>
  </si>
  <si>
    <t>GOLCA</t>
  </si>
  <si>
    <t>Gujarat Cotex Ltd</t>
  </si>
  <si>
    <t>GUJCOTEX</t>
  </si>
  <si>
    <t>Retro Green Revolution Ltd</t>
  </si>
  <si>
    <t>RGRL</t>
  </si>
  <si>
    <t>Kabra Drugs Ltd</t>
  </si>
  <si>
    <t>KABRADG</t>
  </si>
  <si>
    <t>Parker Agro Chem Exports Ltd</t>
  </si>
  <si>
    <t>PARKERAC</t>
  </si>
  <si>
    <t>Hindustan Bio Sciences Ltd</t>
  </si>
  <si>
    <t>HINDBIO</t>
  </si>
  <si>
    <t>Symbiox Investment &amp; Trading Co Ltd</t>
  </si>
  <si>
    <t>SYMBIOX</t>
  </si>
  <si>
    <t>UTI S&amp;P BSE Sensex Next 50 Exchange Traded Fund</t>
  </si>
  <si>
    <t>UTISXN50</t>
  </si>
  <si>
    <t>Siddha Ventures Ltd</t>
  </si>
  <si>
    <t>SIDDHA</t>
  </si>
  <si>
    <t>J J Finance Corporation Ltd</t>
  </si>
  <si>
    <t>JJFINCOR</t>
  </si>
  <si>
    <t>Haria Apparels Ltd</t>
  </si>
  <si>
    <t>HARIAAPL</t>
  </si>
  <si>
    <t>Accord Synergy Ltd</t>
  </si>
  <si>
    <t>ACCORD</t>
  </si>
  <si>
    <t>Shree Salasar Investments Ltd</t>
  </si>
  <si>
    <t>SALSAIN</t>
  </si>
  <si>
    <t>VB Industries Ltd</t>
  </si>
  <si>
    <t>VBIND</t>
  </si>
  <si>
    <t>V B Desai Financial Services Ltd</t>
  </si>
  <si>
    <t>VBDESAI</t>
  </si>
  <si>
    <t>Vinayak Polycon International Ltd</t>
  </si>
  <si>
    <t>VINAYAKPOL</t>
  </si>
  <si>
    <t>Sybly Industries Ltd</t>
  </si>
  <si>
    <t>SYBLY</t>
  </si>
  <si>
    <t>iStreet Network Ltd</t>
  </si>
  <si>
    <t>ISTRNETWK</t>
  </si>
  <si>
    <t>G K Consultants Ltd</t>
  </si>
  <si>
    <t>GKCONS</t>
  </si>
  <si>
    <t>Kore Foods Ltd</t>
  </si>
  <si>
    <t>Vaxfab Enterprises Ltd</t>
  </si>
  <si>
    <t>VEL</t>
  </si>
  <si>
    <t>IEC Education Ltd</t>
  </si>
  <si>
    <t>IECEDU</t>
  </si>
  <si>
    <t>RSC International Ltd</t>
  </si>
  <si>
    <t>RSCINT</t>
  </si>
  <si>
    <t>Melstar Information Technologies Ltd</t>
  </si>
  <si>
    <t>MELSTAR</t>
  </si>
  <si>
    <t>Axis Silver ETF</t>
  </si>
  <si>
    <t>AXISILVER</t>
  </si>
  <si>
    <t>Tranway Technologies Ltd</t>
  </si>
  <si>
    <t>TRANWAY</t>
  </si>
  <si>
    <t>Stanpacks (India) Ltd</t>
  </si>
  <si>
    <t>STANPACK</t>
  </si>
  <si>
    <t>Wherrelz IT Solutions Ltd</t>
  </si>
  <si>
    <t>WITS</t>
  </si>
  <si>
    <t>Milestone Furniture Ltd</t>
  </si>
  <si>
    <t>MILEFUR</t>
  </si>
  <si>
    <t>Promact Impex Ltd</t>
  </si>
  <si>
    <t>PROMACT</t>
  </si>
  <si>
    <t>Containerway International Ltd</t>
  </si>
  <si>
    <t>CONTAINER</t>
  </si>
  <si>
    <t>Fone4 Communications(India) Ltd</t>
  </si>
  <si>
    <t>FONE4</t>
  </si>
  <si>
    <t>Khandelwal Extractions Ltd</t>
  </si>
  <si>
    <t>ZKHANDEN</t>
  </si>
  <si>
    <t>Filmcity Media Ltd</t>
  </si>
  <si>
    <t>FILME</t>
  </si>
  <si>
    <t>Shantai Industries Ltd</t>
  </si>
  <si>
    <t>SHANTAI</t>
  </si>
  <si>
    <t>Enterprise International Ltd</t>
  </si>
  <si>
    <t>ENTRINT</t>
  </si>
  <si>
    <t>Sri Amarnath Finance Ltd</t>
  </si>
  <si>
    <t>AMARNATH</t>
  </si>
  <si>
    <t>Hittco Tools Ltd</t>
  </si>
  <si>
    <t>HITTCO</t>
  </si>
  <si>
    <t>Silver Pearl Hospitality &amp; Luxury Spaces Ltd</t>
  </si>
  <si>
    <t>SILVERPRL</t>
  </si>
  <si>
    <t>Ramgopal Polytex Ltd</t>
  </si>
  <si>
    <t>RAMGOPOLY</t>
  </si>
  <si>
    <t>IGC Industries Ltd</t>
  </si>
  <si>
    <t>IGCIL</t>
  </si>
  <si>
    <t>Minolta Finance Ltd</t>
  </si>
  <si>
    <t>MINOLTAF</t>
  </si>
  <si>
    <t>NCC Blue Water Products Ltd</t>
  </si>
  <si>
    <t>NCCBLUE</t>
  </si>
  <si>
    <t>Clio Infotech Ltd</t>
  </si>
  <si>
    <t>CLIOINFO</t>
  </si>
  <si>
    <t>Oswal Yarns Ltd</t>
  </si>
  <si>
    <t>OSWAYRN</t>
  </si>
  <si>
    <t>Space Incubatrics Technologies Ltd</t>
  </si>
  <si>
    <t>SPACEINCUBA</t>
  </si>
  <si>
    <t>Kabra Commercial Ltd</t>
  </si>
  <si>
    <t>KCL</t>
  </si>
  <si>
    <t>Agarwal Fortune India Ltd</t>
  </si>
  <si>
    <t>AGARWAL</t>
  </si>
  <si>
    <t>Ashiana Agro Industries Ltd</t>
  </si>
  <si>
    <t>ASHAI</t>
  </si>
  <si>
    <t>Thirani Projects Ltd</t>
  </si>
  <si>
    <t>TPROJECT</t>
  </si>
  <si>
    <t>Chandrima Mercantiles Ltd</t>
  </si>
  <si>
    <t>CHANDRIMA</t>
  </si>
  <si>
    <t>Shashank Traders Ltd</t>
  </si>
  <si>
    <t>SHASHANK</t>
  </si>
  <si>
    <t>Nutricircle Ltd</t>
  </si>
  <si>
    <t>NUTRICIRCLE</t>
  </si>
  <si>
    <t>Worldwide Aluminium Limited</t>
  </si>
  <si>
    <t>WWALUM</t>
  </si>
  <si>
    <t>N2N Technologies Ltd</t>
  </si>
  <si>
    <t>NNTL</t>
  </si>
  <si>
    <t>Sword-Edge Commercials Ltd</t>
  </si>
  <si>
    <t>SWORDEDGE</t>
  </si>
  <si>
    <t>Advance Syntex Ltd</t>
  </si>
  <si>
    <t>ASYL</t>
  </si>
  <si>
    <t>Continental Controls Ltd</t>
  </si>
  <si>
    <t>CONTICON</t>
  </si>
  <si>
    <t>Golkonda Aluminium Extrusions Ltd</t>
  </si>
  <si>
    <t>GOLKONDA</t>
  </si>
  <si>
    <t>CMI Ltd</t>
  </si>
  <si>
    <t>CMICABLES</t>
  </si>
  <si>
    <t>Mafia Trends Ltd</t>
  </si>
  <si>
    <t>MAFIA</t>
  </si>
  <si>
    <t>Interactive Financial Services Ltd</t>
  </si>
  <si>
    <t>IFINSER</t>
  </si>
  <si>
    <t>Mercury Trade Links Ltd</t>
  </si>
  <si>
    <t>MERCTRD</t>
  </si>
  <si>
    <t>Neelkanth Rock-Minerals Ltd</t>
  </si>
  <si>
    <t>NEELKAN</t>
  </si>
  <si>
    <t>BGIL Films &amp; Technologies Ltd</t>
  </si>
  <si>
    <t>BGIL</t>
  </si>
  <si>
    <t>S G N Telecoms Ltd</t>
  </si>
  <si>
    <t>SGNTE</t>
  </si>
  <si>
    <t>VXL Instruments Ltd</t>
  </si>
  <si>
    <t>VXLINSTR</t>
  </si>
  <si>
    <t>Beeyu Overseas Ltd</t>
  </si>
  <si>
    <t>BEEYU</t>
  </si>
  <si>
    <t>Krishna Capital and Securities Ltd</t>
  </si>
  <si>
    <t>KRISHNACAP</t>
  </si>
  <si>
    <t>SDC Techmedia Ltd</t>
  </si>
  <si>
    <t>SDC</t>
  </si>
  <si>
    <t>Jain Marmo Industries Ltd</t>
  </si>
  <si>
    <t>JAINMARMO</t>
  </si>
  <si>
    <t>Rahul Merchandising Ltd</t>
  </si>
  <si>
    <t>RAHME</t>
  </si>
  <si>
    <t>Lynx Machinery and Commercials Ltd</t>
  </si>
  <si>
    <t>LYNMC</t>
  </si>
  <si>
    <t>Sheshadri Industries Ltd</t>
  </si>
  <si>
    <t>SHESHAINDS</t>
  </si>
  <si>
    <t>Ramchandra Leasing and Finance Ltd</t>
  </si>
  <si>
    <t>RLFL</t>
  </si>
  <si>
    <t>Vision Corporation Ltd</t>
  </si>
  <si>
    <t>VISIONCO</t>
  </si>
  <si>
    <t>Amanaya Ventures Ltd</t>
  </si>
  <si>
    <t>AMANAYA</t>
  </si>
  <si>
    <t>Aris International Ltd</t>
  </si>
  <si>
    <t>ARISINT</t>
  </si>
  <si>
    <t>Sree Jayalakshmi Autospin Ltd</t>
  </si>
  <si>
    <t>SREEJAYA</t>
  </si>
  <si>
    <t>Unishire Urban Infra Ltd</t>
  </si>
  <si>
    <t>UNISHIRE</t>
  </si>
  <si>
    <t>Trio Mercantile And Trading Ltd</t>
  </si>
  <si>
    <t>TRIOMERC</t>
  </si>
  <si>
    <t>Omnipotent Industries Ltd</t>
  </si>
  <si>
    <t>OMNIPOTENT</t>
  </si>
  <si>
    <t>Decillion Finance Ltd</t>
  </si>
  <si>
    <t>DFL</t>
  </si>
  <si>
    <t>Welterman International Ltd</t>
  </si>
  <si>
    <t>WELTI</t>
  </si>
  <si>
    <t>MPS Pharmaa Ltd</t>
  </si>
  <si>
    <t>ADVIKLA</t>
  </si>
  <si>
    <t>AVI Products India Ltd</t>
  </si>
  <si>
    <t>APIL</t>
  </si>
  <si>
    <t>Vardhman Concrete Ltd</t>
  </si>
  <si>
    <t>VARDHMAN</t>
  </si>
  <si>
    <t>Bijoy Hans Ltd</t>
  </si>
  <si>
    <t>BIJHANS</t>
  </si>
  <si>
    <t>Kanungo Financiers Ltd</t>
  </si>
  <si>
    <t>KANUNGO</t>
  </si>
  <si>
    <t>Wagend Infra Venture Ltd</t>
  </si>
  <si>
    <t>WAGEND</t>
  </si>
  <si>
    <t>Svarnim Trade Udyog Ltd</t>
  </si>
  <si>
    <t>SNIM</t>
  </si>
  <si>
    <t>CHD Chemicals Ltd</t>
  </si>
  <si>
    <t>CHDCHEM</t>
  </si>
  <si>
    <t>HDFC Nifty200 Momentum 30 ETF</t>
  </si>
  <si>
    <t>HDFCMOMENT</t>
  </si>
  <si>
    <t>Shree Precoated Steels Ltd</t>
  </si>
  <si>
    <t>SPSL</t>
  </si>
  <si>
    <t>Athena Constructions Ltd</t>
  </si>
  <si>
    <t>ATHCON</t>
  </si>
  <si>
    <t>Suryo Foods and Industries Ltd</t>
  </si>
  <si>
    <t>SURFI</t>
  </si>
  <si>
    <t>Chambal Breweries and Distilleries Ltd</t>
  </si>
  <si>
    <t>CHMBBRW</t>
  </si>
  <si>
    <t>Satiate Agri Ltd</t>
  </si>
  <si>
    <t>SATAGRI</t>
  </si>
  <si>
    <t>Sharanam Infraproject and Trading Ltd</t>
  </si>
  <si>
    <t>SIPTL</t>
  </si>
  <si>
    <t>Ramasigns Industries Ltd</t>
  </si>
  <si>
    <t>RAMASIGNS</t>
  </si>
  <si>
    <t>Jetmall Spices and Masala Ltd</t>
  </si>
  <si>
    <t>JETMALL</t>
  </si>
  <si>
    <t>Aananda Lakshmi Spinning Mills Ltd</t>
  </si>
  <si>
    <t>AANANDALAK</t>
  </si>
  <si>
    <t>Umiya Tubes Ltd</t>
  </si>
  <si>
    <t>UMIYA</t>
  </si>
  <si>
    <t>Oswal Overseas Ltd</t>
  </si>
  <si>
    <t>OSWALOR</t>
  </si>
  <si>
    <t>Mathew Easow Research Securities Ltd</t>
  </si>
  <si>
    <t>MATHEWE</t>
  </si>
  <si>
    <t>Mahalaxmi Seamless Ltd</t>
  </si>
  <si>
    <t>MAHALXSE</t>
  </si>
  <si>
    <t>TeleCanor Global Ltd</t>
  </si>
  <si>
    <t>TELECANOR</t>
  </si>
  <si>
    <t>Quasar India Ltd</t>
  </si>
  <si>
    <t>QUASAR</t>
  </si>
  <si>
    <t>Ashram Online.com Ltd</t>
  </si>
  <si>
    <t>ASHRAM</t>
  </si>
  <si>
    <t>Modella Woollens Ltd</t>
  </si>
  <si>
    <t>MODWOOL</t>
  </si>
  <si>
    <t>GSL Securities Ltd</t>
  </si>
  <si>
    <t>GSLSEC</t>
  </si>
  <si>
    <t>Woodsvilla Ltd</t>
  </si>
  <si>
    <t>WOODSVILA</t>
  </si>
  <si>
    <t>Hanman Fit Ltd</t>
  </si>
  <si>
    <t>HANMAN</t>
  </si>
  <si>
    <t>Olympic Cards Ltd</t>
  </si>
  <si>
    <t>OLPCL</t>
  </si>
  <si>
    <t>Commercial Printing</t>
  </si>
  <si>
    <t>Classic Leasing &amp; Finance Ltd</t>
  </si>
  <si>
    <t>CLFL</t>
  </si>
  <si>
    <t>Pacheli Industrial Finance Ltd</t>
  </si>
  <si>
    <t>PIFL</t>
  </si>
  <si>
    <t>Hypersoft Technologies Ltd</t>
  </si>
  <si>
    <t>HYPERSOFT</t>
  </si>
  <si>
    <t>Vintage Securities Ltd</t>
  </si>
  <si>
    <t>VINTAGES</t>
  </si>
  <si>
    <t>Sophia Traexpo Ltd</t>
  </si>
  <si>
    <t>STRAEXPO</t>
  </si>
  <si>
    <t>Williamson Financial Services Ltd</t>
  </si>
  <si>
    <t>WILLIMFI</t>
  </si>
  <si>
    <t>Aryan Share &amp; Stock Brokers Ltd</t>
  </si>
  <si>
    <t>ARYAN</t>
  </si>
  <si>
    <t>Incon Engineers Ltd</t>
  </si>
  <si>
    <t>INCON</t>
  </si>
  <si>
    <t>Pankaj Polymers Ltd</t>
  </si>
  <si>
    <t>PANKAJPO</t>
  </si>
  <si>
    <t>Integrated Hitech Ltd</t>
  </si>
  <si>
    <t>INTEGHIT</t>
  </si>
  <si>
    <t>Sturdy Industries Ltd</t>
  </si>
  <si>
    <t>STURDY</t>
  </si>
  <si>
    <t>ICICI Prudential Nifty Infrastructure ETF</t>
  </si>
  <si>
    <t>INFRAIETF</t>
  </si>
  <si>
    <t>Shri Ram Switchgears Ltd</t>
  </si>
  <si>
    <t>SRIRAM</t>
  </si>
  <si>
    <t>SW Investments Ltd</t>
  </si>
  <si>
    <t>SW1</t>
  </si>
  <si>
    <t>Virtualsoft Systems Ltd</t>
  </si>
  <si>
    <t>VIRTUALS</t>
  </si>
  <si>
    <t>Ambassador Intra Holdings Ltd</t>
  </si>
  <si>
    <t>AIHL</t>
  </si>
  <si>
    <t>Lakshmi Precision Screws Ltd</t>
  </si>
  <si>
    <t>LAKPRE</t>
  </si>
  <si>
    <t>Nutech Global Ltd</t>
  </si>
  <si>
    <t>NUTECGLOB</t>
  </si>
  <si>
    <t>Motilal Oswal S&amp;P BSE Enhanced Value ETF</t>
  </si>
  <si>
    <t>MOVALUE</t>
  </si>
  <si>
    <t>Jainco Projects (India) Ltd</t>
  </si>
  <si>
    <t>JAINCO</t>
  </si>
  <si>
    <t>ADITYA BSL Nifty 200 Momentum 30 ETF</t>
  </si>
  <si>
    <t>MOMENTUM</t>
  </si>
  <si>
    <t>Omni AX's Software Ltd</t>
  </si>
  <si>
    <t>OMNIAX</t>
  </si>
  <si>
    <t>RCC Cements Ltd</t>
  </si>
  <si>
    <t>RCCEMEN</t>
  </si>
  <si>
    <t>United Leasing &amp; Industries Ltd</t>
  </si>
  <si>
    <t>UNTTEMI</t>
  </si>
  <si>
    <t>Saffron Industries Ltd</t>
  </si>
  <si>
    <t>SAFFRON</t>
  </si>
  <si>
    <t>Brawn Biotech Ltd</t>
  </si>
  <si>
    <t>BRAWN</t>
  </si>
  <si>
    <t>Gratex Industries Ltd</t>
  </si>
  <si>
    <t>GRATEXI</t>
  </si>
  <si>
    <t>Quantum Digital Vision (India) Ltd</t>
  </si>
  <si>
    <t>QUANTDIA</t>
  </si>
  <si>
    <t>Standard Shoe Sole and Mould (India) Ltd</t>
  </si>
  <si>
    <t>STDSHOE</t>
  </si>
  <si>
    <t>Raghunath International Ltd</t>
  </si>
  <si>
    <t>RAGHUNAT</t>
  </si>
  <si>
    <t>Alchemist Corporation Ltd</t>
  </si>
  <si>
    <t>ALCHCORP</t>
  </si>
  <si>
    <t>Mega Nirman &amp; Industries Ltd</t>
  </si>
  <si>
    <t>MNIL</t>
  </si>
  <si>
    <t>Aadi Industries Ltd</t>
  </si>
  <si>
    <t>AADIIND</t>
  </si>
  <si>
    <t>Ganon Products Ltd</t>
  </si>
  <si>
    <t>GANONPRO</t>
  </si>
  <si>
    <t>Bharat Textiles &amp; Proofing Industries Ltd</t>
  </si>
  <si>
    <t>BHATEXT</t>
  </si>
  <si>
    <t>Integra Telecommunication and Software Ltd</t>
  </si>
  <si>
    <t>INTELSOFT</t>
  </si>
  <si>
    <t>Aditya Ispat Ltd</t>
  </si>
  <si>
    <t>ADITYA</t>
  </si>
  <si>
    <t>Union Quality Plastics Ltd</t>
  </si>
  <si>
    <t>UNQTYMI</t>
  </si>
  <si>
    <t>Gyan Developers and Builders Ltd</t>
  </si>
  <si>
    <t>GYANDEV</t>
  </si>
  <si>
    <t>Kinetic Trust Ltd</t>
  </si>
  <si>
    <t>KINETRU</t>
  </si>
  <si>
    <t>Motilal Oswal S&amp;P BSE Quality ETF</t>
  </si>
  <si>
    <t>MOQUALITY</t>
  </si>
  <si>
    <t>Ridings Consulting Engineers India Ltd</t>
  </si>
  <si>
    <t>RIDINGS</t>
  </si>
  <si>
    <t>Motilal Oswal S&amp;P BSE Healthcare ETF</t>
  </si>
  <si>
    <t>MOHEALTH</t>
  </si>
  <si>
    <t>Hit Kit Global Solutions Ltd</t>
  </si>
  <si>
    <t>HITKITGLO</t>
  </si>
  <si>
    <t>Shyama Infosys Ltd</t>
  </si>
  <si>
    <t>SHYAMAINFO</t>
  </si>
  <si>
    <t>Afloat Enterprises Ltd</t>
  </si>
  <si>
    <t>ADISHAKTI</t>
  </si>
  <si>
    <t>Patidar Buildcon Ltd</t>
  </si>
  <si>
    <t>PATIDAR</t>
  </si>
  <si>
    <t>Gleam Fabmat Ltd</t>
  </si>
  <si>
    <t>GLEAM</t>
  </si>
  <si>
    <t>Typhoon Financial Services Ltd</t>
  </si>
  <si>
    <t>TFSL</t>
  </si>
  <si>
    <t>HDFC Nifty100 Low Volatility 30 ETF</t>
  </si>
  <si>
    <t>HDFCLOWVOL</t>
  </si>
  <si>
    <t>Voltaire Leasing and Finance Ltd</t>
  </si>
  <si>
    <t>VOLLF</t>
  </si>
  <si>
    <t>Fabino Enterprises Ltd</t>
  </si>
  <si>
    <t>FABINO</t>
  </si>
  <si>
    <t>Unitech International Ltd</t>
  </si>
  <si>
    <t>UNITINT</t>
  </si>
  <si>
    <t>East Buildtech Ltd</t>
  </si>
  <si>
    <t>EASTBUILD</t>
  </si>
  <si>
    <t>Simplex Papers Ltd</t>
  </si>
  <si>
    <t>SIMPLXPAP</t>
  </si>
  <si>
    <t>Progrex Ventures Ltd</t>
  </si>
  <si>
    <t>PROGREXV</t>
  </si>
  <si>
    <t>Starlit Power Systems Ltd</t>
  </si>
  <si>
    <t>STARLIT</t>
  </si>
  <si>
    <t>Pradip Overseas Ltd</t>
  </si>
  <si>
    <t>PRADIP</t>
  </si>
  <si>
    <t>Sunraj Diamond Exports Ltd</t>
  </si>
  <si>
    <t>SUNRAJDI</t>
  </si>
  <si>
    <t>Starlite Components Ltd</t>
  </si>
  <si>
    <t>STARLITE</t>
  </si>
  <si>
    <t>Looks Health Services Ltd</t>
  </si>
  <si>
    <t>LOOKS</t>
  </si>
  <si>
    <t>I Power Solutions India Ltd</t>
  </si>
  <si>
    <t>IPOWER</t>
  </si>
  <si>
    <t>Penta Gold Ltd</t>
  </si>
  <si>
    <t>PENTAGOLD</t>
  </si>
  <si>
    <t>Relic Technologies Ltd</t>
  </si>
  <si>
    <t>RELICTEC</t>
  </si>
  <si>
    <t>Prashant India Ltd</t>
  </si>
  <si>
    <t>PRSNTIN</t>
  </si>
  <si>
    <t>Corporate Merchant Bankers Ltd</t>
  </si>
  <si>
    <t>CMBL</t>
  </si>
  <si>
    <t>Navoday Enterprises Ltd</t>
  </si>
  <si>
    <t>NAVODAYENT</t>
  </si>
  <si>
    <t>Vas Infrastructure Ltd (cn)</t>
  </si>
  <si>
    <t>VASINFRA</t>
  </si>
  <si>
    <t>Nihar Info Global Ltd</t>
  </si>
  <si>
    <t>NIHARINF</t>
  </si>
  <si>
    <t>Kotak Nifty MNC ETF</t>
  </si>
  <si>
    <t>MNC</t>
  </si>
  <si>
    <t>52 Weeks Entertainment Ltd</t>
  </si>
  <si>
    <t>SHAQUAK</t>
  </si>
  <si>
    <t>Svam Software Ltd</t>
  </si>
  <si>
    <t>SVAMSOF</t>
  </si>
  <si>
    <t>Galada Finance Ltd</t>
  </si>
  <si>
    <t>GALADAFIN</t>
  </si>
  <si>
    <t>Kotak Nifty India Consumption ETF</t>
  </si>
  <si>
    <t>CONS</t>
  </si>
  <si>
    <t>JMG Corporation Ltd</t>
  </si>
  <si>
    <t>JMGCORP</t>
  </si>
  <si>
    <t>Citi Port Financial Services Ltd</t>
  </si>
  <si>
    <t>CITIPOR</t>
  </si>
  <si>
    <t>Mayur Floorings Ltd</t>
  </si>
  <si>
    <t>MAYURFL</t>
  </si>
  <si>
    <t>Siddheswari Garments Ltd</t>
  </si>
  <si>
    <t>SIDDHEGA</t>
  </si>
  <si>
    <t>Jayatma Enterprises Ltd</t>
  </si>
  <si>
    <t>JAYATMA</t>
  </si>
  <si>
    <t>ADITYA BSL Nifty 200 Quality 30 ETF</t>
  </si>
  <si>
    <t>NIFTYQLITY</t>
  </si>
  <si>
    <t>Konndor Industries Ltd</t>
  </si>
  <si>
    <t>KONNDOR</t>
  </si>
  <si>
    <t>Ganesh Holdings Ltd</t>
  </si>
  <si>
    <t>GANHOLD</t>
  </si>
  <si>
    <t>Kaarya Facilities &amp; Services Ltd</t>
  </si>
  <si>
    <t>KAARYAFSL</t>
  </si>
  <si>
    <t>International Data Management Ltd</t>
  </si>
  <si>
    <t>IDM</t>
  </si>
  <si>
    <t>Bharatiya Global Infomedia Ltd</t>
  </si>
  <si>
    <t>BGLOBAL</t>
  </si>
  <si>
    <t>Ontic Finserve Ltd</t>
  </si>
  <si>
    <t>ONTIC</t>
  </si>
  <si>
    <t>Sikozy Realtors Ltd</t>
  </si>
  <si>
    <t>SIKOZY</t>
  </si>
  <si>
    <t>Karnimata Cold Storage Ltd</t>
  </si>
  <si>
    <t>KCSL</t>
  </si>
  <si>
    <t>P M Telelinnks Ltd</t>
  </si>
  <si>
    <t>PMTELELIN</t>
  </si>
  <si>
    <t>Cindrella Financial Services Ltd</t>
  </si>
  <si>
    <t>CINDRELL</t>
  </si>
  <si>
    <t>Dhenu Buildcon Infra Ltd</t>
  </si>
  <si>
    <t>DHENUBUILD</t>
  </si>
  <si>
    <t>Sungold Capital Ltd</t>
  </si>
  <si>
    <t>SUNGOLD</t>
  </si>
  <si>
    <t>Scintilla Commercial &amp; Credit Ltd</t>
  </si>
  <si>
    <t>SCC</t>
  </si>
  <si>
    <t>Pae Ltd</t>
  </si>
  <si>
    <t>PAEL</t>
  </si>
  <si>
    <t>Asia Capital Ltd</t>
  </si>
  <si>
    <t>ASIACAP</t>
  </si>
  <si>
    <t>Sashwat Technocrats Ltd</t>
  </si>
  <si>
    <t>SASHWAT</t>
  </si>
  <si>
    <t>United Textiles Ltd</t>
  </si>
  <si>
    <t>UNITEDTE</t>
  </si>
  <si>
    <t>Sujana Universal Industries Ltd</t>
  </si>
  <si>
    <t>SUJANAUNI</t>
  </si>
  <si>
    <t>Vallabh Steels Ltd</t>
  </si>
  <si>
    <t>VALLABHSQ</t>
  </si>
  <si>
    <t>Pushpanjali Realms and Infratech Ltd</t>
  </si>
  <si>
    <t>PUSHPREALM</t>
  </si>
  <si>
    <t>Ishaan Infrastructures and Shelters Ltd</t>
  </si>
  <si>
    <t>IISL</t>
  </si>
  <si>
    <t>Shamrock Industrial Company Ltd</t>
  </si>
  <si>
    <t>SHAMROIN</t>
  </si>
  <si>
    <t>Datiware Maritime Infra Ltd</t>
  </si>
  <si>
    <t>DATIWARE</t>
  </si>
  <si>
    <t>Ortel Communications Ltd</t>
  </si>
  <si>
    <t>ORTEL</t>
  </si>
  <si>
    <t>Explicit Finance Ltd</t>
  </si>
  <si>
    <t>EXPLICITFIN</t>
  </si>
  <si>
    <t>Mahasagar Travels Ltd</t>
  </si>
  <si>
    <t>MHSGRMS</t>
  </si>
  <si>
    <t>Multipurpose Trading and Agencies Ltd</t>
  </si>
  <si>
    <t>ZMULTIPU</t>
  </si>
  <si>
    <t>Purohit Construction Ltd</t>
  </si>
  <si>
    <t>PUROHITCON</t>
  </si>
  <si>
    <t>Atharv Enterprises Ltd</t>
  </si>
  <si>
    <t>ATHARVENT</t>
  </si>
  <si>
    <t>Quintegra Solutions Ltd</t>
  </si>
  <si>
    <t>QUINTEGRA</t>
  </si>
  <si>
    <t>Padmalaya Telefilms Ltd</t>
  </si>
  <si>
    <t>PADMALAYAT</t>
  </si>
  <si>
    <t>Checkpoint Trends Ltd</t>
  </si>
  <si>
    <t>CHECKPOINT</t>
  </si>
  <si>
    <t>Maruti Securities Ltd</t>
  </si>
  <si>
    <t>MARUTISE</t>
  </si>
  <si>
    <t>IMP Powers Ltd</t>
  </si>
  <si>
    <t>INDLMETER</t>
  </si>
  <si>
    <t>Epsom Properties Ltd</t>
  </si>
  <si>
    <t>EPSOMPRO</t>
  </si>
  <si>
    <t>Kuber Udyog Ltd</t>
  </si>
  <si>
    <t>KUBERJI</t>
  </si>
  <si>
    <t>Swadha Nature Ltd</t>
  </si>
  <si>
    <t>SWADHATURE</t>
  </si>
  <si>
    <t>Pithampur Poly Products Ltd</t>
  </si>
  <si>
    <t>PITHP</t>
  </si>
  <si>
    <t>Jyothi Infraventures Ltd</t>
  </si>
  <si>
    <t>JYOTHI</t>
  </si>
  <si>
    <t>Universal Arts Ltd</t>
  </si>
  <si>
    <t>UNIVARTS</t>
  </si>
  <si>
    <t>AVI Polymers Ltd</t>
  </si>
  <si>
    <t>AVI</t>
  </si>
  <si>
    <t>Tridev Infraestates Ltd</t>
  </si>
  <si>
    <t>ASHUTPM</t>
  </si>
  <si>
    <t>Oscar Global Ltd</t>
  </si>
  <si>
    <t>OSCARGLO</t>
  </si>
  <si>
    <t>Superior Finlease Ltd</t>
  </si>
  <si>
    <t>SUPERIOR</t>
  </si>
  <si>
    <t>Futuristic Securities Ltd</t>
  </si>
  <si>
    <t>FUTURSEC</t>
  </si>
  <si>
    <t>Elango Industries Ltd</t>
  </si>
  <si>
    <t>ELANGO</t>
  </si>
  <si>
    <t>Pioneer Agro Extracts Ltd</t>
  </si>
  <si>
    <t>PIONAGR</t>
  </si>
  <si>
    <t>Ken Financial Services Ltd</t>
  </si>
  <si>
    <t>KENFIN</t>
  </si>
  <si>
    <t>Pro Clb Global Ltd</t>
  </si>
  <si>
    <t>PROCLB</t>
  </si>
  <si>
    <t>Gangotri Textiles Ltd</t>
  </si>
  <si>
    <t>GANGOTRI</t>
  </si>
  <si>
    <t>Mahaveer Infoway Ltd</t>
  </si>
  <si>
    <t>MINFY</t>
  </si>
  <si>
    <t>Ekam Leasing and Finance Co Ltd</t>
  </si>
  <si>
    <t>EKAMLEA</t>
  </si>
  <si>
    <t>Ambitious Plastomac Company Ltd</t>
  </si>
  <si>
    <t>AMBIT</t>
  </si>
  <si>
    <t>Coral Newsprints Ltd</t>
  </si>
  <si>
    <t>CORNE</t>
  </si>
  <si>
    <t>Innocorp Ltd</t>
  </si>
  <si>
    <t>INNOCORP</t>
  </si>
  <si>
    <t>Diamant Infrastructure Ltd</t>
  </si>
  <si>
    <t>DIAMANT</t>
  </si>
  <si>
    <t>Desh Rakshak Aushdhalaya Ltd</t>
  </si>
  <si>
    <t>DESHRAK</t>
  </si>
  <si>
    <t>Sarthak Global Ltd</t>
  </si>
  <si>
    <t>SARTHAKGL</t>
  </si>
  <si>
    <t>Khyati Multimedia Entertainment Ltd</t>
  </si>
  <si>
    <t>KHYATI</t>
  </si>
  <si>
    <t>Priya Ltd</t>
  </si>
  <si>
    <t>PRIYALT</t>
  </si>
  <si>
    <t>S K S Textiles Ltd</t>
  </si>
  <si>
    <t>SKSTEXTILE</t>
  </si>
  <si>
    <t>Amerise Biosciences Ltd</t>
  </si>
  <si>
    <t>AMERISE</t>
  </si>
  <si>
    <t>Lead Financial Services Ltd</t>
  </si>
  <si>
    <t>LEADFIN</t>
  </si>
  <si>
    <t>Jayabharat Credit Ltd</t>
  </si>
  <si>
    <t>JAYBHCR</t>
  </si>
  <si>
    <t>GCM Commodity &amp; Derivatives Ltd</t>
  </si>
  <si>
    <t>GCMCOMM</t>
  </si>
  <si>
    <t>Manipal Finance Corp Ltd</t>
  </si>
  <si>
    <t>MNPLFIN</t>
  </si>
  <si>
    <t>Garodia Chemicals Ltd</t>
  </si>
  <si>
    <t>GARODCH</t>
  </si>
  <si>
    <t>Ashoka Refineries Ltd</t>
  </si>
  <si>
    <t>ASHOKRE</t>
  </si>
  <si>
    <t>Ahimsa Industries Ltd</t>
  </si>
  <si>
    <t>AHIMSA</t>
  </si>
  <si>
    <t>Jalan Transolutions (India) Ltd</t>
  </si>
  <si>
    <t>JALAN</t>
  </si>
  <si>
    <t>Rajkot Investment Trust Ltd</t>
  </si>
  <si>
    <t>RAJKOTINV</t>
  </si>
  <si>
    <t>Crimson Metal Engineering Company Ltd</t>
  </si>
  <si>
    <t>CRIMSON</t>
  </si>
  <si>
    <t>Aarcon Facilities Ltd</t>
  </si>
  <si>
    <t>RBGUPTA</t>
  </si>
  <si>
    <t>Jauss Polymers Ltd</t>
  </si>
  <si>
    <t>JAUSPOL</t>
  </si>
  <si>
    <t>Ambition Mica Ltd</t>
  </si>
  <si>
    <t>AMBITION</t>
  </si>
  <si>
    <t>Encode Packaging India Ltd</t>
  </si>
  <si>
    <t>ENCODE</t>
  </si>
  <si>
    <t>KLG Capital Services Ltd</t>
  </si>
  <si>
    <t>KLGCAP</t>
  </si>
  <si>
    <t>Mahesh Developers Ltd</t>
  </si>
  <si>
    <t>MAHESH</t>
  </si>
  <si>
    <t>Mideast Portfolio Management Ltd</t>
  </si>
  <si>
    <t>MIDEASTP</t>
  </si>
  <si>
    <t>Richa Industries Ltd</t>
  </si>
  <si>
    <t>RICHAIND</t>
  </si>
  <si>
    <t>Autoriders International Ltd</t>
  </si>
  <si>
    <t>AUTOINT</t>
  </si>
  <si>
    <t>High Street Filatex Ltd</t>
  </si>
  <si>
    <t>HIGHSTREE</t>
  </si>
  <si>
    <t>Capricorn Systems Global Solutions Ltd</t>
  </si>
  <si>
    <t>CAPRICORN</t>
  </si>
  <si>
    <t>B J Duplex Boards Ltd</t>
  </si>
  <si>
    <t>BJDUP</t>
  </si>
  <si>
    <t>Adjia Technologies Ltd</t>
  </si>
  <si>
    <t>ADJIA</t>
  </si>
  <si>
    <t>Shelter Infra Projects Ltd</t>
  </si>
  <si>
    <t>SIPL</t>
  </si>
  <si>
    <t>Kiran Syntex Ltd</t>
  </si>
  <si>
    <t>KIRANSY-B</t>
  </si>
  <si>
    <t>CKP Leisure Ltd</t>
  </si>
  <si>
    <t>CKPLEISURE</t>
  </si>
  <si>
    <t>Nippon India ETF Nifty 50 Shariah BeES</t>
  </si>
  <si>
    <t>SHARIABEES</t>
  </si>
  <si>
    <t>Purple Entertainment Ltd</t>
  </si>
  <si>
    <t>PURPLE</t>
  </si>
  <si>
    <t>Vasa Retail and Overseas Ltd</t>
  </si>
  <si>
    <t>VASA</t>
  </si>
  <si>
    <t>Fraser and Co Ltd</t>
  </si>
  <si>
    <t>FRASER</t>
  </si>
  <si>
    <t>T Spiritual World Ltd</t>
  </si>
  <si>
    <t>TSPIRITUAL</t>
  </si>
  <si>
    <t>MFS Intercorp Ltd</t>
  </si>
  <si>
    <t>MFSINTRCRP</t>
  </si>
  <si>
    <t>Aviva Industries Ltd</t>
  </si>
  <si>
    <t>AVIVA</t>
  </si>
  <si>
    <t>Source Industries (India) Ltd</t>
  </si>
  <si>
    <t>SOURCEIND</t>
  </si>
  <si>
    <t>Shiva Suitings Ltd</t>
  </si>
  <si>
    <t>SHVSUIT</t>
  </si>
  <si>
    <t>Dharani Finance Ltd</t>
  </si>
  <si>
    <t>DHARFIN</t>
  </si>
  <si>
    <t>SS Infrastructure Development Consultants Ltd</t>
  </si>
  <si>
    <t>SSINFRA</t>
  </si>
  <si>
    <t>Gravity (India) Ltd</t>
  </si>
  <si>
    <t>GRAVITY</t>
  </si>
  <si>
    <t>Gopal Iron and Steels Company (Gujarat) Ltd</t>
  </si>
  <si>
    <t>GOPAIST</t>
  </si>
  <si>
    <t>Pagaria Energy Ltd</t>
  </si>
  <si>
    <t>WOMENNET</t>
  </si>
  <si>
    <t>Padmanabh Industries Ltd</t>
  </si>
  <si>
    <t>PADMAIND</t>
  </si>
  <si>
    <t>Rajeswari Infrastructure Ltd</t>
  </si>
  <si>
    <t>RAJINFRA</t>
  </si>
  <si>
    <t>Jumbo Bag Ltd</t>
  </si>
  <si>
    <t>JUMBO</t>
  </si>
  <si>
    <t>EMA India Ltd</t>
  </si>
  <si>
    <t>EMAINDIA</t>
  </si>
  <si>
    <t>R R Securities Ltd</t>
  </si>
  <si>
    <t>RRSECUR</t>
  </si>
  <si>
    <t>Spectra Industries Ltd</t>
  </si>
  <si>
    <t>SPECTRA</t>
  </si>
  <si>
    <t>Regency Trust Ltd</t>
  </si>
  <si>
    <t>REGTRUS</t>
  </si>
  <si>
    <t>Hemo Organic Ltd</t>
  </si>
  <si>
    <t>HEMORGANIC</t>
  </si>
  <si>
    <t>Heera Ispat Ltd</t>
  </si>
  <si>
    <t>HEERAISP</t>
  </si>
  <si>
    <t>CMM Infraprojects Ltd</t>
  </si>
  <si>
    <t>CMMIPL</t>
  </si>
  <si>
    <t>Edelweiss Nifty 50 ETF</t>
  </si>
  <si>
    <t>NIFTYEES</t>
  </si>
  <si>
    <t>Hi-Klass Trading and Investment Ltd</t>
  </si>
  <si>
    <t>HIKLASS</t>
  </si>
  <si>
    <t>B P Capital Ltd</t>
  </si>
  <si>
    <t>BPCAP</t>
  </si>
  <si>
    <t>Arcee Industries Ltd</t>
  </si>
  <si>
    <t>ARCEEIN</t>
  </si>
  <si>
    <t>Cistro Telelink Ltd</t>
  </si>
  <si>
    <t>CISTRO</t>
  </si>
  <si>
    <t>Adarsh Mercantile Ltd</t>
  </si>
  <si>
    <t>ADARSH</t>
  </si>
  <si>
    <t>People's Investment Ltd</t>
  </si>
  <si>
    <t>PEOPLIN</t>
  </si>
  <si>
    <t>Taaza International Ltd</t>
  </si>
  <si>
    <t>TAAZAINT</t>
  </si>
  <si>
    <t>Krishna Filament Industries Ltd</t>
  </si>
  <si>
    <t>KRIFILIND</t>
  </si>
  <si>
    <t>Radhagobind Commercial Ltd</t>
  </si>
  <si>
    <t>RCL</t>
  </si>
  <si>
    <t>Invesco India Nifty 50 ETF</t>
  </si>
  <si>
    <t>IVZINNIFTY</t>
  </si>
  <si>
    <t>Diksha Greens Ltd</t>
  </si>
  <si>
    <t>DGL</t>
  </si>
  <si>
    <t>Systematix Securities Ltd</t>
  </si>
  <si>
    <t>SYTIXSE</t>
  </si>
  <si>
    <t>Decorous Investment and Trading Co Ltd</t>
  </si>
  <si>
    <t>DITCO</t>
  </si>
  <si>
    <t>City Online Services Ltd</t>
  </si>
  <si>
    <t>CITYONLINE</t>
  </si>
  <si>
    <t>Uniworth Ltd</t>
  </si>
  <si>
    <t>UNIWORTH</t>
  </si>
  <si>
    <t>Natura Hue Chem Ltd</t>
  </si>
  <si>
    <t>NATHUEC</t>
  </si>
  <si>
    <t>Abhishek Infraventures Ltd</t>
  </si>
  <si>
    <t>ABHIINFRA</t>
  </si>
  <si>
    <t>PFL Infotech Ltd</t>
  </si>
  <si>
    <t>PFLINFOTC</t>
  </si>
  <si>
    <t>Kuberan Global Edu Solutions Ltd</t>
  </si>
  <si>
    <t>KGES</t>
  </si>
  <si>
    <t>SSPN Finance Ltd</t>
  </si>
  <si>
    <t>SSPNFIN</t>
  </si>
  <si>
    <t>Vax Housing Ltd</t>
  </si>
  <si>
    <t>VAXHS</t>
  </si>
  <si>
    <t>Vitesse Agro Ltd</t>
  </si>
  <si>
    <t>VITESSE</t>
  </si>
  <si>
    <t>Eureka Industries Ltd</t>
  </si>
  <si>
    <t>EUREKAI</t>
  </si>
  <si>
    <t>Nippon India ETF Nifty Dividend Opportunities 50</t>
  </si>
  <si>
    <t>DIVOPPBEES</t>
  </si>
  <si>
    <t>Shri Kalyan Holdings Ltd</t>
  </si>
  <si>
    <t>SHKALYN</t>
  </si>
  <si>
    <t>Nikki Global Finance Ltd</t>
  </si>
  <si>
    <t>NIKKIGL</t>
  </si>
  <si>
    <t>Rajvir Industries Ltd</t>
  </si>
  <si>
    <t>RAJVIR</t>
  </si>
  <si>
    <t>Twinstar Industries Ltd</t>
  </si>
  <si>
    <t>TWINSTAR</t>
  </si>
  <si>
    <t>S R Industries Ltd</t>
  </si>
  <si>
    <t>SRIND</t>
  </si>
  <si>
    <t>Capfin India Ltd</t>
  </si>
  <si>
    <t>CAPFIN</t>
  </si>
  <si>
    <t>Kovalam Investment and Trading Co Ltd</t>
  </si>
  <si>
    <t>ZKOVALIN</t>
  </si>
  <si>
    <t>Saptak Chem and Business Ltd</t>
  </si>
  <si>
    <t>SCBL</t>
  </si>
  <si>
    <t>Ace Edutrend Ltd</t>
  </si>
  <si>
    <t>ACEEDU</t>
  </si>
  <si>
    <t>Shivansh Finserve Ltd</t>
  </si>
  <si>
    <t>SHIVA</t>
  </si>
  <si>
    <t>Thakkers Group Limited</t>
  </si>
  <si>
    <t>THAKKERS</t>
  </si>
  <si>
    <t>SBL Infratech Ltd</t>
  </si>
  <si>
    <t>SBLI</t>
  </si>
  <si>
    <t>Tricom Fruit Products Ltd</t>
  </si>
  <si>
    <t>TRICOMFRU</t>
  </si>
  <si>
    <t>Dolphin Medical Services Ltd</t>
  </si>
  <si>
    <t>DOLPHMED</t>
  </si>
  <si>
    <t>Tiaan Consumer Ltd</t>
  </si>
  <si>
    <t>TIAANC</t>
  </si>
  <si>
    <t>AAR Shyam India Investment Company Ltd</t>
  </si>
  <si>
    <t>AARSHYAM</t>
  </si>
  <si>
    <t>IDFC Nifty 50 ETF</t>
  </si>
  <si>
    <t>IDFNIFTYET</t>
  </si>
  <si>
    <t>Bansisons Tea Industries Ltd</t>
  </si>
  <si>
    <t>BANSTEA</t>
  </si>
  <si>
    <t>Charms Industries Ltd</t>
  </si>
  <si>
    <t>CHARMS</t>
  </si>
  <si>
    <t>Kanel Industries Ltd</t>
  </si>
  <si>
    <t>KANELIND</t>
  </si>
  <si>
    <t>Premium Capital Market and Investment Ltd</t>
  </si>
  <si>
    <t>PREMCAPM</t>
  </si>
  <si>
    <t>Pasupati Fincap Ltd</t>
  </si>
  <si>
    <t>PASUFIN</t>
  </si>
  <si>
    <t>JPT Securities Ltd</t>
  </si>
  <si>
    <t>JPTSEC</t>
  </si>
  <si>
    <t>SPV Global Trading Ltd</t>
  </si>
  <si>
    <t>SPVGLOBAL</t>
  </si>
  <si>
    <t>SVA India Ltd</t>
  </si>
  <si>
    <t>SVAINDIA</t>
  </si>
  <si>
    <t>Madhur Industries Ltd</t>
  </si>
  <si>
    <t>MADHURIND</t>
  </si>
  <si>
    <t>Euro Asia Exports Ltd</t>
  </si>
  <si>
    <t>EUROASIA</t>
  </si>
  <si>
    <t>JLA Infraville Shoppers Ltd</t>
  </si>
  <si>
    <t>JSHL</t>
  </si>
  <si>
    <t>Broadline Retail</t>
  </si>
  <si>
    <t>Swadeshi Industries and Leasing Ltd</t>
  </si>
  <si>
    <t>SWADEIN</t>
  </si>
  <si>
    <t>Bronze Infra-Tech Ltd</t>
  </si>
  <si>
    <t>BITL</t>
  </si>
  <si>
    <t>Kome-on Communication Ltd</t>
  </si>
  <si>
    <t>KOCL</t>
  </si>
  <si>
    <t>G D L Leasing and Finance Ltd</t>
  </si>
  <si>
    <t>GDLLEAS</t>
  </si>
  <si>
    <t>Gaekwar Mills Ltd</t>
  </si>
  <si>
    <t>ZGAEKWAR</t>
  </si>
  <si>
    <t>Omkar Overseas Ltd</t>
  </si>
  <si>
    <t>OMKAR</t>
  </si>
  <si>
    <t>Concrete Infra and Media Ltd</t>
  </si>
  <si>
    <t>CONCRETE</t>
  </si>
  <si>
    <t>Transglobe Foods Ltd</t>
  </si>
  <si>
    <t>TRANSFD</t>
  </si>
  <si>
    <t>Carnation Industries Ltd</t>
  </si>
  <si>
    <t>CARNATIN</t>
  </si>
  <si>
    <t>Stellant Securities (India) Ltd</t>
  </si>
  <si>
    <t>STELLANT</t>
  </si>
  <si>
    <t>Darjeeling Ropeway Co Ltd</t>
  </si>
  <si>
    <t>DARJEELING</t>
  </si>
  <si>
    <t>Jaihind Projects Ltd</t>
  </si>
  <si>
    <t>JAIHINDPRO</t>
  </si>
  <si>
    <t>Anand Projects Ltd</t>
  </si>
  <si>
    <t>ANANDPROJ</t>
  </si>
  <si>
    <t>Neogem India Ltd</t>
  </si>
  <si>
    <t>NOGMIND</t>
  </si>
  <si>
    <t>Hindusthan Udyog Ltd</t>
  </si>
  <si>
    <t>ZHINUDYP</t>
  </si>
  <si>
    <t>Supra Trends Ltd</t>
  </si>
  <si>
    <t>SUPRATRE</t>
  </si>
  <si>
    <t>M Lakhamsi Industries Ltd</t>
  </si>
  <si>
    <t>MLINDLTD</t>
  </si>
  <si>
    <t>Motilal Oswal Nifty 200 Momentum 30 ETF</t>
  </si>
  <si>
    <t>MOMOMENTUM</t>
  </si>
  <si>
    <t>Magnus Retail Ltd</t>
  </si>
  <si>
    <t>MAGNUS</t>
  </si>
  <si>
    <t>Linaks Micro Electronics Ltd</t>
  </si>
  <si>
    <t>LINAKS</t>
  </si>
  <si>
    <t>Brilliant Portfolios Ltd</t>
  </si>
  <si>
    <t>BRIPORT</t>
  </si>
  <si>
    <t>Goldcoin Health Foods Ltd</t>
  </si>
  <si>
    <t>GOLDCOINHF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</si>
  <si>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</si>
  <si>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</si>
  <si>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</si>
  <si>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</si>
  <si>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</si>
  <si>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</si>
  <si>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</si>
  <si>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</si>
  <si>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</si>
  <si>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</si>
  <si>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Fourth Generation Information Systems Ltd</t>
  </si>
  <si>
    <t>4THGEN</t>
  </si>
  <si>
    <t>Aneri Fincap Ltd</t>
  </si>
  <si>
    <t>ANERI</t>
  </si>
  <si>
    <t>Geetanjali Credit and Capital Ltd</t>
  </si>
  <si>
    <t>GEETANJ</t>
  </si>
  <si>
    <t>Edelweiss ETF-Nifty Bank</t>
  </si>
  <si>
    <t>EBANK</t>
  </si>
  <si>
    <t>Deccan Polypacks Ltd</t>
  </si>
  <si>
    <t>DECPO</t>
  </si>
  <si>
    <t>Oswal Leasing Ltd</t>
  </si>
  <si>
    <t>OSWALEA</t>
  </si>
  <si>
    <t>CES Ltd</t>
  </si>
  <si>
    <t>CESL</t>
  </si>
  <si>
    <t>Indo Credit Capital Ltd</t>
  </si>
  <si>
    <t>INDOCRED</t>
  </si>
  <si>
    <t>Surbhi Industries Ltd</t>
  </si>
  <si>
    <t>SURBHIN</t>
  </si>
  <si>
    <t>IMEC Services Ltd</t>
  </si>
  <si>
    <t>IMEC</t>
  </si>
  <si>
    <t>Sheraton Properties and Finance Ltd</t>
  </si>
  <si>
    <t>ZSHERAPR</t>
  </si>
  <si>
    <t>Valley Magnesite Company Ltd</t>
  </si>
  <si>
    <t>VALLEY</t>
  </si>
  <si>
    <t>MPF Systems Ltd</t>
  </si>
  <si>
    <t>MPFSL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</si>
  <si>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</si>
  <si>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</si>
  <si>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</si>
  <si>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</si>
  <si>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</si>
  <si>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</si>
  <si>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</si>
  <si>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</si>
  <si>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Blue Pearl Texspin Ltd</t>
  </si>
  <si>
    <t>BPTEX</t>
  </si>
  <si>
    <t>Hind Commerce Ltd</t>
  </si>
  <si>
    <t>HCLTD</t>
  </si>
  <si>
    <t>Rajvi Logitrade Ltd</t>
  </si>
  <si>
    <t>RAJVI</t>
  </si>
  <si>
    <t>Silveroak Commercials Ltd</t>
  </si>
  <si>
    <t>SILVERO</t>
  </si>
  <si>
    <t>Bansal Multiflex Ltd</t>
  </si>
  <si>
    <t>BANSAL</t>
  </si>
  <si>
    <t>Raymed Labs Ltd</t>
  </si>
  <si>
    <t>RAYLA</t>
  </si>
  <si>
    <t>Baron Infotech Ltd</t>
  </si>
  <si>
    <t>BARONINF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</si>
  <si>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</si>
  <si>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</si>
  <si>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</si>
  <si>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</si>
  <si>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</si>
  <si>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</si>
  <si>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</si>
  <si>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</si>
  <si>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</si>
  <si>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</si>
  <si>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Master Chemicals Ltd</t>
  </si>
  <si>
    <t>MASCH</t>
  </si>
  <si>
    <t>KSHITIJ Investments Ltd</t>
  </si>
  <si>
    <t>KSHITIJ</t>
  </si>
  <si>
    <t>ICICI Prudential Nifty 200 Momentum 30 ETF</t>
  </si>
  <si>
    <t>MOM30IETF</t>
  </si>
  <si>
    <t>G-Tech Info-Training Ltd</t>
  </si>
  <si>
    <t>GTEIT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</si>
  <si>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</si>
  <si>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</si>
  <si>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</si>
  <si>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</si>
  <si>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</si>
  <si>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</si>
  <si>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Silicon Valley Infotech Ltd</t>
  </si>
  <si>
    <t>SILICON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</si>
  <si>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</si>
  <si>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</si>
  <si>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</si>
  <si>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</si>
  <si>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</si>
  <si>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</si>
  <si>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</si>
  <si>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</si>
  <si>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</si>
  <si>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</si>
  <si>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</si>
  <si>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</si>
  <si>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</si>
  <si>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</si>
  <si>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Procal Electronics India Ltd</t>
  </si>
  <si>
    <t>PROCAL</t>
  </si>
  <si>
    <t>Varun Mercantile Ltd</t>
  </si>
  <si>
    <t>VARUNME</t>
  </si>
  <si>
    <t>Coromandel Agro Products and Oils Ltd</t>
  </si>
  <si>
    <t>CORAGRO</t>
  </si>
  <si>
    <t>Turner Industries Ltd</t>
  </si>
  <si>
    <t>LADIAMO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</si>
  <si>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</si>
  <si>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</si>
  <si>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</si>
  <si>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</si>
  <si>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</si>
  <si>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</si>
  <si>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</si>
  <si>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</si>
  <si>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</si>
  <si>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</si>
  <si>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</si>
  <si>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</si>
  <si>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</si>
  <si>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</si>
  <si>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</si>
  <si>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</si>
  <si>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</si>
  <si>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</si>
  <si>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</si>
  <si>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</si>
  <si>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</si>
  <si>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</si>
  <si>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</si>
  <si>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</si>
  <si>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</si>
  <si>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</si>
  <si>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</si>
  <si>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</si>
  <si>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</si>
  <si>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</si>
  <si>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</si>
  <si>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</si>
  <si>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</si>
  <si>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</si>
  <si>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</si>
  <si>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</si>
  <si>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</si>
  <si>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</si>
  <si>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</si>
  <si>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</si>
  <si>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</si>
  <si>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</si>
  <si>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</si>
  <si>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</si>
  <si>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</si>
  <si>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</si>
  <si>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</si>
  <si>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</si>
  <si>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</si>
  <si>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</si>
  <si>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</si>
  <si>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</si>
  <si>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</si>
  <si>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</si>
  <si>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</si>
  <si>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</si>
  <si>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</si>
  <si>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</si>
  <si>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</si>
  <si>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</si>
  <si>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</si>
  <si>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</si>
  <si>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</si>
  <si>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</si>
  <si>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</si>
  <si>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</si>
  <si>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</si>
  <si>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</si>
  <si>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</si>
  <si>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</si>
  <si>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</si>
  <si>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</si>
  <si>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</si>
  <si>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</si>
  <si>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</si>
  <si>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</si>
  <si>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</si>
  <si>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</si>
  <si>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</si>
  <si>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</si>
  <si>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</si>
  <si>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</si>
  <si>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</si>
  <si>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</si>
  <si>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</si>
  <si>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</si>
  <si>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</si>
  <si>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</si>
  <si>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</si>
  <si>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</si>
  <si>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</si>
  <si>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</si>
  <si>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</si>
  <si>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</si>
  <si>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</si>
  <si>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</si>
  <si>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</si>
  <si>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</si>
  <si>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</si>
  <si>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</si>
  <si>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</si>
  <si>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</si>
  <si>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</si>
  <si>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</si>
  <si>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</si>
  <si>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</si>
  <si>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</si>
  <si>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</si>
  <si>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</si>
  <si>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</si>
  <si>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</si>
  <si>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</si>
  <si>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</si>
  <si>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</si>
  <si>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</si>
  <si>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</si>
  <si>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</si>
  <si>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</si>
  <si>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</si>
  <si>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</si>
  <si>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</si>
  <si>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</si>
  <si>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</si>
  <si>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</si>
  <si>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</si>
  <si>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</si>
  <si>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</si>
  <si>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</si>
  <si>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</si>
  <si>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</si>
  <si>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</si>
  <si>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</si>
  <si>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</si>
  <si>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</si>
  <si>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</si>
  <si>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</si>
  <si>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</si>
  <si>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</si>
  <si>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</si>
  <si>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</si>
  <si>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</si>
  <si>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</si>
  <si>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</si>
  <si>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</si>
  <si>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</si>
  <si>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</si>
  <si>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</si>
  <si>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</si>
  <si>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</si>
  <si>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</si>
  <si>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</si>
  <si>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</si>
  <si>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</si>
  <si>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</si>
  <si>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</si>
  <si>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</si>
  <si>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HRB Floriculture Ltd</t>
  </si>
  <si>
    <t>HRBFLOR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</si>
  <si>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</si>
  <si>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</si>
  <si>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</si>
  <si>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</si>
  <si>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</si>
  <si>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</si>
  <si>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</si>
  <si>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</si>
  <si>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</si>
  <si>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</si>
  <si>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</si>
  <si>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</si>
  <si>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</si>
  <si>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</si>
  <si>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</si>
  <si>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</si>
  <si>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</si>
  <si>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</si>
  <si>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</si>
  <si>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</si>
  <si>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</si>
  <si>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</si>
  <si>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</si>
  <si>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</si>
  <si>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</si>
  <si>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</si>
  <si>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New Markets Advisory Ltd</t>
  </si>
  <si>
    <t>NEWMKTADV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</si>
  <si>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</si>
  <si>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</si>
  <si>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</si>
  <si>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</si>
  <si>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</si>
  <si>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</si>
  <si>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</si>
  <si>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</si>
  <si>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</si>
  <si>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</si>
  <si>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</si>
  <si>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</si>
  <si>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</si>
  <si>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</si>
  <si>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</si>
  <si>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</si>
  <si>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</si>
  <si>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</si>
  <si>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</si>
  <si>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</si>
  <si>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</si>
  <si>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</si>
  <si>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</si>
  <si>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</si>
  <si>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</si>
  <si>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</si>
  <si>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</si>
  <si>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</si>
  <si>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</si>
  <si>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</si>
  <si>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</si>
  <si>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</si>
  <si>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</si>
  <si>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</si>
  <si>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</si>
  <si>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</si>
  <si>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</si>
  <si>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</si>
  <si>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Chase Bright Steel Ltd</t>
  </si>
  <si>
    <t>CHASBRT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</si>
  <si>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</si>
  <si>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</si>
  <si>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</si>
  <si>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</si>
  <si>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</si>
  <si>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</si>
  <si>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</si>
  <si>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</si>
  <si>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</si>
  <si>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</si>
  <si>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</si>
  <si>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</si>
  <si>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</si>
  <si>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</si>
  <si>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</si>
  <si>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</si>
  <si>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</si>
  <si>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</si>
  <si>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</si>
  <si>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</si>
  <si>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</si>
  <si>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</si>
  <si>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</si>
  <si>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</si>
  <si>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</si>
  <si>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</si>
  <si>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</si>
  <si>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</si>
  <si>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</si>
  <si>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</si>
  <si>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</si>
  <si>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</si>
  <si>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</si>
  <si>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</si>
  <si>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</si>
  <si>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</si>
  <si>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</si>
  <si>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</si>
  <si>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</si>
  <si>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</si>
  <si>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</si>
  <si>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</si>
  <si>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</si>
  <si>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</si>
  <si>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</si>
  <si>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</si>
  <si>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</si>
  <si>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</si>
  <si>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</si>
  <si>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</si>
  <si>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</si>
  <si>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</si>
  <si>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</si>
  <si>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</si>
  <si>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</si>
  <si>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</si>
  <si>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</si>
  <si>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</si>
  <si>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</si>
  <si>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</si>
  <si>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</si>
  <si>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</si>
  <si>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</si>
  <si>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</si>
  <si>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</si>
  <si>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</si>
  <si>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</si>
  <si>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</si>
  <si>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</si>
  <si>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</si>
  <si>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</si>
  <si>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</si>
  <si>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</si>
  <si>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</si>
  <si>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</si>
  <si>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</si>
  <si>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</si>
  <si>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</si>
  <si>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</si>
  <si>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</si>
  <si>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</si>
  <si>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</si>
  <si>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</si>
  <si>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</si>
  <si>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</si>
  <si>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</si>
  <si>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</si>
  <si>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</si>
  <si>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</si>
  <si>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</si>
  <si>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</si>
  <si>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</si>
  <si>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</si>
  <si>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</si>
  <si>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</si>
  <si>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</si>
  <si>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</si>
  <si>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</si>
  <si>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</si>
  <si>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</si>
  <si>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</si>
  <si>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</si>
  <si>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</si>
  <si>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</si>
  <si>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</si>
  <si>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</si>
  <si>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</si>
  <si>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</si>
  <si>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</si>
  <si>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</si>
  <si>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</si>
  <si>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</si>
  <si>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</si>
  <si>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</si>
  <si>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</si>
  <si>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</si>
  <si>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</si>
  <si>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</si>
  <si>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</si>
  <si>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</si>
  <si>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</si>
  <si>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</si>
  <si>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</si>
  <si>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</si>
  <si>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</si>
  <si>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</si>
  <si>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</si>
  <si>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</si>
  <si>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</si>
  <si>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</si>
  <si>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</si>
  <si>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</si>
  <si>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</si>
  <si>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</si>
  <si>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</si>
  <si>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</si>
  <si>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</si>
  <si>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</si>
  <si>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</si>
  <si>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</si>
  <si>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</si>
  <si>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</si>
  <si>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</si>
  <si>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</si>
  <si>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</si>
  <si>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</si>
  <si>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</si>
  <si>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</si>
  <si>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</si>
  <si>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</si>
  <si>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</si>
  <si>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</si>
  <si>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</si>
  <si>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</si>
  <si>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</si>
  <si>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</si>
  <si>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</si>
  <si>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</si>
  <si>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</si>
  <si>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</si>
  <si>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</si>
  <si>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</si>
  <si>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</si>
  <si>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</si>
  <si>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</si>
  <si>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</si>
  <si>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</si>
  <si>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</si>
  <si>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</si>
  <si>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</si>
  <si>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</si>
  <si>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</si>
  <si>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</si>
  <si>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</si>
  <si>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</si>
  <si>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</si>
  <si>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</si>
  <si>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</si>
  <si>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</si>
  <si>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</si>
  <si>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</si>
  <si>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</si>
  <si>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</si>
  <si>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</si>
  <si>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</si>
  <si>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</si>
  <si>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</si>
  <si>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</si>
  <si>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</si>
  <si>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Sathlokhar Synergys E&amp;C Global Ltd</t>
  </si>
  <si>
    <t>SSEGL</t>
  </si>
  <si>
    <t>Ashapura Logistics Ltd</t>
  </si>
  <si>
    <t>ASHALOG</t>
  </si>
  <si>
    <t>Rajputana Industries Ltd</t>
  </si>
  <si>
    <t>RAJINDLTD</t>
  </si>
  <si>
    <t>Bulkcorp International Ltd</t>
  </si>
  <si>
    <t>BULKCORP</t>
  </si>
  <si>
    <t>Kizi Apparels Ltd</t>
  </si>
  <si>
    <t>KIZI</t>
  </si>
  <si>
    <t>Akums Drugs &amp; Pharmaceuticals Ltd</t>
  </si>
  <si>
    <t>AKUMS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</si>
  <si>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</si>
  <si>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</si>
  <si>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</si>
  <si>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</si>
  <si>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</si>
  <si>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</si>
  <si>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</si>
  <si>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</si>
  <si>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</si>
  <si>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</si>
  <si>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</si>
  <si>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Services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</si>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</sst>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37944D-448B-474A-938B-55718CC5A58D}" name="Table3" displayName="Table3" ref="A1:Z122" totalsRowShown="0">
  <autoFilter ref="A1:Z122" xr:uid="{EC37944D-448B-474A-938B-55718CC5A58D}"/>
  <sortState xmlns:xlrd2="http://schemas.microsoft.com/office/spreadsheetml/2017/richdata2" ref="A2:Z122">
    <sortCondition ref="Z1:Z122"/>
  </sortState>
  <tableColumns count="26">
    <tableColumn id="1" xr3:uid="{3750B51A-5865-4335-A236-F7ED912DA572}" name="Sub-Sector"/>
    <tableColumn id="2" xr3:uid="{0A9E6D3A-BF56-443D-8263-2E5D0CBC43F7}" name="Count" dataDxfId="56">
      <calculatedColumnFormula>COUNTIFS(Table2[Sub-Sector],Table3[[#This Row],[Sub-Sector]])</calculatedColumnFormula>
    </tableColumn>
    <tableColumn id="3" xr3:uid="{394477D0-2237-4B4F-BCA7-EAA2577E1B7C}" name="Uptrend" dataDxfId="55">
      <calculatedColumnFormula>COUNTIFS(Table2[Sub-Sector],Table3[[#This Row],[Sub-Sector]],Table2[Uptrend],"Uptrend")/Table3[[#This Row],[Count]]</calculatedColumnFormula>
    </tableColumn>
    <tableColumn id="4" xr3:uid="{2FAE1D6D-8E12-49D4-B34C-5B7E652295D1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FFE7A652-AF26-4F10-9A33-8409A8C5B04B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45AD3439-BA66-4D34-A8E7-7DCCF5748F13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F5AF261D-7254-4D26-AC4F-FE6A407C067C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0675F78B-C8B8-4124-8E4C-EA54DC80C305}" name="RSI" dataDxfId="50">
      <calculatedColumnFormula>COUNTIFS(Table2[Sub-Sector],Table3[[#This Row],[Sub-Sector]],Table2[RSI Exponential â€“ 14D],"&gt;=50")/Table3[[#This Row],[Count]]</calculatedColumnFormula>
    </tableColumn>
    <tableColumn id="9" xr3:uid="{4A382BB6-0293-4379-8317-E4BF4C9FA933}" name="Relative Volume" dataDxfId="49">
      <calculatedColumnFormula>COUNTIFS(Table2[Sub-Sector],Table3[[#This Row],[Sub-Sector]],Table2[Relative Volume],"&gt;=1")/Table3[[#This Row],[Count]]</calculatedColumnFormula>
    </tableColumn>
    <tableColumn id="10" xr3:uid="{90C8A3B5-7EC6-4B29-94F8-FE16D11099F5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4EE20E91-2A70-44D6-8490-9F4E6E76062B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A740CC6-D897-4A63-8037-1FFD1FDE6E3E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8C3E87BC-6605-4A3D-BB16-585BB0900818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FE6A68C1-F8B8-4908-9E60-2B6AAC1F481D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B988FB85-FD6D-4B24-A3F1-B53AEB98A6A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E723FD8D-5529-425E-ACAE-D64980FF2FEC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E2723221-E37B-4879-8E19-A72E049C9602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D57815A3-B6CE-42B7-AFE6-F8CD723E2A4B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137935C3-563D-4909-B5DA-B37751D936E6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75FC3515-6965-4CD0-B81A-638CB3160FE2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82433E96-0FB2-4887-8E92-A7B9AE1DEBE0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20D9DE45-3AAF-44D2-95A9-71A000B8850D}" name="Sharpe Ratio" dataDxfId="36">
      <calculatedColumnFormula>COUNTIFS(Table2[Sub-Sector],Table3[[#This Row],[Sub-Sector]],Table2[Sharpe Ratio],"&gt;=0.10")/Table3[[#This Row],[Count]]</calculatedColumnFormula>
    </tableColumn>
    <tableColumn id="23" xr3:uid="{EC3870D2-AA66-44C9-BA38-8464855FCB78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551F96E1-2776-4274-B2FC-C6BBEAF892B8}" name="Rank" dataDxfId="34">
      <calculatedColumnFormula>_xlfn.RANK.AVG(Table3[[#This Row],[Score]],Table3[Score],1)</calculatedColumnFormula>
    </tableColumn>
    <tableColumn id="25" xr3:uid="{85A33B8A-0FFB-4DE2-ABAD-8422908456B2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50E61AC-CBF0-4FC8-8FBD-B38FAEA774A5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0CB7BA-1B8F-4CE4-9DEA-BD123C13D464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140749C1-D1EC-4284-93A4-AA0B4A715C56}" name="Name"/>
    <tableColumn id="2" xr3:uid="{80E84A3B-DD25-4D55-AB53-88C266D33E91}" name="Ticker"/>
    <tableColumn id="3" xr3:uid="{BB9C2099-82AE-4EE4-951E-51868D635D69}" name="Industry"/>
    <tableColumn id="4" xr3:uid="{0F1E938A-7DF4-4163-A930-9DEC618D1682}" name="Sub-Sector"/>
    <tableColumn id="5" xr3:uid="{73026459-211C-40E0-8A83-99400901EC14}" name="Market Cap"/>
    <tableColumn id="6" xr3:uid="{5DAA8358-896C-4D51-9C1E-CF1160225295}" name="Close Price"/>
    <tableColumn id="7" xr3:uid="{2A413FB6-8BFB-4A21-A759-BBE417AE9406}" name="1Y Return vs Nifty"/>
    <tableColumn id="18" xr3:uid="{22B0FF12-0BDD-4F40-9E84-EF1F688E31BA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42D2A513-FF29-45B2-8D6D-11241158079E}" name="1M Return vs Nifty"/>
    <tableColumn id="19" xr3:uid="{91396F7E-3E0E-4405-B839-29BB6A9527E8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9A7FF966-EFA9-4DF2-84B6-7D5D14877961}" name="6M Return vs Nifty"/>
    <tableColumn id="20" xr3:uid="{B027704B-162F-410E-892A-8ADE825ED701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DE39250-C9D9-4684-B4D1-6FD8E3B24718}" name="1W Return vs Nifty"/>
    <tableColumn id="22" xr3:uid="{C9E9DEC1-3DC2-4EC0-926D-65F9110BBEAA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6F80B49C-687F-4545-9A05-F211C5528EA3}" name="20D EMA" dataDxfId="27"/>
    <tableColumn id="11" xr3:uid="{23A85DC8-70D6-472F-83EC-D067E90C3F04}" name="50D EMA"/>
    <tableColumn id="12" xr3:uid="{E837E3EC-3DBC-48D7-9161-68C6571D67B9}" name="200D EMA"/>
    <tableColumn id="13" xr3:uid="{87FF3231-ED86-4874-A5C7-81DBB87591C2}" name="RSI Exponential â€“ 14D"/>
    <tableColumn id="25" xr3:uid="{D611DA0B-554C-491D-93A8-2C421BE6234D}" name="% Price above 20 EMA" dataDxfId="26">
      <calculatedColumnFormula>(Table2[[#This Row],[Close Price]]-Table2[[#This Row],[20D EMA]])/Table2[[#This Row],[20D EMA]]</calculatedColumnFormula>
    </tableColumn>
    <tableColumn id="24" xr3:uid="{2DBC3A21-4553-4014-B481-73C45609AC0F}" name="% Price above 50 EMA" dataDxfId="25">
      <calculatedColumnFormula>(Table2[[#This Row],[Close Price]]-Table2[[#This Row],[50D EMA]])/Table2[[#This Row],[50D EMA]]</calculatedColumnFormula>
    </tableColumn>
    <tableColumn id="23" xr3:uid="{CA852301-1323-4F53-8D66-E903281963BA}" name="% Price above 200 EMA" dataDxfId="24">
      <calculatedColumnFormula>(Table2[[#This Row],[Close Price]]-Table2[[#This Row],[200D EMA]])/Table2[[#This Row],[200D EMA]]</calculatedColumnFormula>
    </tableColumn>
    <tableColumn id="14" xr3:uid="{680E435A-52E0-4C39-B92E-0B4E54D9C551}" name="Relative Volume"/>
    <tableColumn id="37" xr3:uid="{667AE568-92C7-47A5-9A90-C4FBFD81EABD}" name="Day Low" dataDxfId="23"/>
    <tableColumn id="36" xr3:uid="{DD194AF6-E4FF-4059-AFF2-7D4244B52BF0}" name="Day High" dataDxfId="22"/>
    <tableColumn id="35" xr3:uid="{0D48C372-F694-45DC-851A-C30008654C7E}" name="Current Week Low" dataDxfId="21"/>
    <tableColumn id="34" xr3:uid="{4999D66C-2121-4E39-8B33-06C013BC30D5}" name="Current Week High" dataDxfId="20"/>
    <tableColumn id="33" xr3:uid="{E2EC0EC9-98C1-4568-BDBA-810AF4100BEC}" name="Current Month Low" dataDxfId="19"/>
    <tableColumn id="32" xr3:uid="{DF26F357-7671-4D87-8E74-2850D7C1E3A9}" name="Current Month High" dataDxfId="18"/>
    <tableColumn id="31" xr3:uid="{EBD44BAE-8B3F-48E1-9A0A-0951B26E46E8}" name="% Away From Day Low" dataDxfId="17">
      <calculatedColumnFormula>(Table2[[#This Row],[Close Price]]/Table2[[#This Row],[Day Low]])-1</calculatedColumnFormula>
    </tableColumn>
    <tableColumn id="30" xr3:uid="{FFA8F5A9-534C-40AD-A47B-62F4074F3ECC}" name="% Away From Day High" dataDxfId="16">
      <calculatedColumnFormula>(Table2[[#This Row],[Day High]]/Table2[[#This Row],[Close Price]])-1</calculatedColumnFormula>
    </tableColumn>
    <tableColumn id="29" xr3:uid="{1C7F75E0-1CA8-408E-80A9-271225137F93}" name="% Away From Current Week Low" dataDxfId="15">
      <calculatedColumnFormula>(Table2[[#This Row],[Close Price]]/Table2[[#This Row],[Current Week Low]])-1</calculatedColumnFormula>
    </tableColumn>
    <tableColumn id="28" xr3:uid="{DB4DD7E4-F059-402D-967A-E95D0D371907}" name="% Away From Current Week High" dataDxfId="14">
      <calculatedColumnFormula>(Table2[[#This Row],[Current Week High]]/Table2[[#This Row],[Close Price]])-1</calculatedColumnFormula>
    </tableColumn>
    <tableColumn id="27" xr3:uid="{387E8BFA-5824-4957-AE02-91E3E54365D9}" name="% Away From Current Month Low" dataDxfId="13">
      <calculatedColumnFormula>(Table2[[#This Row],[Close Price]]/Table2[[#This Row],[Current Month Low]])-1</calculatedColumnFormula>
    </tableColumn>
    <tableColumn id="26" xr3:uid="{EFB8BED8-F3EC-4E35-B822-3D171320FD11}" name="% Away From Current Month High" dataDxfId="12">
      <calculatedColumnFormula>(Table2[[#This Row],[Current Month High]]/Table2[[#This Row],[Close Price]])-1</calculatedColumnFormula>
    </tableColumn>
    <tableColumn id="15" xr3:uid="{2F4275B3-8D89-4A6E-B766-79818EF28E94}" name="% Away From 52W High"/>
    <tableColumn id="16" xr3:uid="{88FE03DC-E501-4F0E-AE87-EECF13B4D95A}" name="% Away From 52W Low"/>
    <tableColumn id="38" xr3:uid="{0A02964C-3080-4313-AD0D-20D7B171A3BF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DA876B4C-F4F6-4AEC-AC14-6E635FE46566}" name="Relative Strength Sector Index" dataDxfId="10"/>
    <tableColumn id="41" xr3:uid="{A5C7724F-4E96-4B25-BF64-747ADD037CB5}" name="Relative Strength Sector Index - Zone" dataDxfId="9"/>
    <tableColumn id="40" xr3:uid="{9AEA58A1-3E7C-408F-881D-D9FA2660DDF2}" name="Rate of Change" dataDxfId="8"/>
    <tableColumn id="39" xr3:uid="{8E9F3E1A-549B-4226-88F6-968CB86738AC}" name="Rate of Change - Zone" dataDxfId="7"/>
    <tableColumn id="17" xr3:uid="{60CC022A-2662-4C75-8EAB-446E4F1C910F}" name="Sharpe Ratio"/>
    <tableColumn id="43" xr3:uid="{FA9193B3-C042-4645-845A-7F7A24452465}" name="Sharpe Ratio Z-Score" dataDxfId="6">
      <calculatedColumnFormula>(Table2[[#This Row],[Sharpe Ratio]]-AVERAGE(Table2[Sharpe Ratio]))/_xlfn.STDEV.P(Table2[Sharpe Ratio])</calculatedColumnFormula>
    </tableColumn>
    <tableColumn id="44" xr3:uid="{39A6F569-B199-43D2-9178-899F910C388C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8F57E3B2-A50C-431C-AF7E-A373C2BCDF21}" name="Rank 1Y" dataDxfId="4">
      <calculatedColumnFormula>_xlfn.RANK.AVG(Table2[[#This Row],[1Y Return vs Nifty Z-Score]],Table2[1Y Return vs Nifty Z-Score])</calculatedColumnFormula>
    </tableColumn>
    <tableColumn id="46" xr3:uid="{4195B563-21CE-4A88-9FB0-39D616CD35BB}" name="Rank 6M" dataDxfId="3">
      <calculatedColumnFormula>_xlfn.RANK.AVG(Table2[[#This Row],[6M Return vs Nifty Z-Score]],Table2[6M Return vs Nifty Z-Score])</calculatedColumnFormula>
    </tableColumn>
    <tableColumn id="47" xr3:uid="{1143C0C5-4B08-4989-B4DD-02D07D3C1146}" name="Rank Sharpe" dataDxfId="2">
      <calculatedColumnFormula>_xlfn.RANK.AVG(Table2[[#This Row],[Sharpe Ratio Z-Score]],Table2[Sharpe Ratio Z-Score])</calculatedColumnFormula>
    </tableColumn>
    <tableColumn id="48" xr3:uid="{F774CC15-171B-4179-AE3F-9EA897998822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01289-2BC7-442B-ACBF-91AB94345E0F}" name="Table1" displayName="Table1" ref="A1:Q5172" totalsRowShown="0">
  <autoFilter ref="A1:Q5172" xr:uid="{FED01289-2BC7-442B-ACBF-91AB94345E0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F1749ED6-C52C-4DB6-8221-7569E342AD0A}" name="Name"/>
    <tableColumn id="2" xr3:uid="{457969E0-7190-44F8-8A8E-E3D344F107BB}" name="Ticker"/>
    <tableColumn id="17" xr3:uid="{664B46C4-7DA5-4A2A-BD3E-03B25D6E92BC}" name="Industry" dataDxfId="0">
      <calculatedColumnFormula>IFERROR(VLOOKUP(Table1[[#This Row],[Ticker]],[1]!Table2[[Symbol]:[Industry]],2,FALSE),"-")</calculatedColumnFormula>
    </tableColumn>
    <tableColumn id="3" xr3:uid="{9176C2A4-1D40-408D-B603-4A4CC0AF0998}" name="Sub-Sector"/>
    <tableColumn id="4" xr3:uid="{2DFFE862-6AA8-4970-8408-3FC6BB8D59B2}" name="Market Cap"/>
    <tableColumn id="5" xr3:uid="{0F2F515B-07E2-4697-8BA6-E4FF55AF51EE}" name="Close Price"/>
    <tableColumn id="6" xr3:uid="{100D6ACB-F0AF-4603-9074-2243CEEFF996}" name="1Y Return vs Nifty"/>
    <tableColumn id="7" xr3:uid="{0C39EA5B-1174-4B90-B1C9-978CE24341B1}" name="1M Return vs Nifty"/>
    <tableColumn id="8" xr3:uid="{DE4E793D-C560-4695-8CCD-F28FAD7ED844}" name="6M Return vs Nifty"/>
    <tableColumn id="9" xr3:uid="{BD8C05EB-12A4-43A4-ACEE-2A3D7F2C0B20}" name="1W Return vs Nifty"/>
    <tableColumn id="10" xr3:uid="{1F907819-950A-4537-8074-A3E7073B5647}" name="50D EMA"/>
    <tableColumn id="11" xr3:uid="{F0F3E994-1F59-41B4-BA42-C15BBE53388A}" name="200D EMA"/>
    <tableColumn id="12" xr3:uid="{635C2723-1EE0-4765-AE0D-1F3ECF667517}" name="RSI Exponential â€“ 14D"/>
    <tableColumn id="13" xr3:uid="{0280592A-5E12-4C2E-8BB0-5D92AAC0D689}" name="Relative Volume"/>
    <tableColumn id="14" xr3:uid="{83311E98-D90B-402F-A7CE-92F13E5AC86B}" name="% Away From 52W High"/>
    <tableColumn id="15" xr3:uid="{94E9E095-349A-407D-9705-1C2103660A81}" name="% Away From 52W Low"/>
    <tableColumn id="16" xr3:uid="{A1850811-13C3-40BE-9E01-981BA981339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8B56-39B0-4807-920B-FE534A7B8581}">
  <dimension ref="A1:Z122"/>
  <sheetViews>
    <sheetView topLeftCell="P34" workbookViewId="0">
      <selection activeCell="Z53" sqref="Z5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10630</v>
      </c>
      <c r="C1" t="s">
        <v>10616</v>
      </c>
      <c r="D1" t="s">
        <v>10631</v>
      </c>
      <c r="E1" t="s">
        <v>10632</v>
      </c>
      <c r="F1" t="s">
        <v>7</v>
      </c>
      <c r="G1" t="s">
        <v>5</v>
      </c>
      <c r="H1" t="s">
        <v>10633</v>
      </c>
      <c r="I1" t="s">
        <v>12</v>
      </c>
      <c r="J1" t="s">
        <v>10610</v>
      </c>
      <c r="K1" t="s">
        <v>10611</v>
      </c>
      <c r="L1" t="s">
        <v>10612</v>
      </c>
      <c r="M1" t="s">
        <v>10613</v>
      </c>
      <c r="N1" t="s">
        <v>10614</v>
      </c>
      <c r="O1" t="s">
        <v>10615</v>
      </c>
      <c r="P1" t="s">
        <v>13</v>
      </c>
      <c r="Q1" t="s">
        <v>14</v>
      </c>
      <c r="R1" t="s">
        <v>10634</v>
      </c>
      <c r="S1" t="s">
        <v>10602</v>
      </c>
      <c r="T1" t="s">
        <v>10603</v>
      </c>
      <c r="U1" t="s">
        <v>10620</v>
      </c>
      <c r="V1" t="s">
        <v>15</v>
      </c>
      <c r="W1" t="s">
        <v>10625</v>
      </c>
      <c r="X1" t="s">
        <v>10635</v>
      </c>
      <c r="Y1" t="s">
        <v>10636</v>
      </c>
      <c r="Z1" t="s">
        <v>10637</v>
      </c>
    </row>
    <row r="2" spans="1:26" x14ac:dyDescent="0.3">
      <c r="A2" t="s">
        <v>1614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1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0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0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0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2">
        <f>_xlfn.RANK.AVG(Table3[[#This Row],[Score 2 ]],Table3[[Score 2 ]],1)</f>
        <v>2</v>
      </c>
    </row>
    <row r="3" spans="1:26" x14ac:dyDescent="0.3">
      <c r="A3" t="s">
        <v>1105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166.5</v>
      </c>
      <c r="X3">
        <f>_xlfn.RANK.AVG(Table3[[#This Row],[Score]],Table3[Score],1)</f>
        <v>3.5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3">
        <f>_xlfn.RANK.AVG(Table3[[#This Row],[Score 2 ]],Table3[[Score 2 ]],1)</f>
        <v>2</v>
      </c>
    </row>
    <row r="4" spans="1:26" x14ac:dyDescent="0.3">
      <c r="A4" t="s">
        <v>1318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1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0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0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0</v>
      </c>
      <c r="N4" s="2">
        <f>COUNTIFS(Table2[Sub-Sector],Table3[[#This Row],[Sub-Sector]],Table2[% Away From Current Month Low],"&gt;=0.05")/Table3[[#This Row],[Count]]</f>
        <v>0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0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166.5</v>
      </c>
      <c r="X4">
        <f>_xlfn.RANK.AVG(Table3[[#This Row],[Score]],Table3[Score],1)</f>
        <v>3.5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</v>
      </c>
      <c r="Z4">
        <f>_xlfn.RANK.AVG(Table3[[#This Row],[Score 2 ]],Table3[[Score 2 ]],1)</f>
        <v>2</v>
      </c>
    </row>
    <row r="5" spans="1:26" x14ac:dyDescent="0.3">
      <c r="A5" t="s">
        <v>83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0.33333333333333331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</v>
      </c>
      <c r="O5" s="2">
        <f>COUNTIFS(Table2[Sub-Sector],Table3[[#This Row],[Sub-Sector]],Table2[% Away From Current Month High],"&lt;=0.05")/Table3[[#This Row],[Count]]</f>
        <v>0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0.33333333333333331</v>
      </c>
      <c r="S5" s="2">
        <f>COUNTIFS(Table2[Sub-Sector],Table3[[#This Row],[Sub-Sector]],Table2[% Price above 50 EMA],"&gt;=0")/Table3[[#This Row],[Count]]</f>
        <v>0.66666666666666663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105.5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68</v>
      </c>
      <c r="Z5">
        <f>_xlfn.RANK.AVG(Table3[[#This Row],[Score 2 ]],Table3[[Score 2 ]],1)</f>
        <v>4</v>
      </c>
    </row>
    <row r="6" spans="1:26" x14ac:dyDescent="0.3">
      <c r="A6" t="s">
        <v>199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0.5</v>
      </c>
      <c r="F6" s="2">
        <f>COUNTIFS(Table2[Sub-Sector],Table3[[#This Row],[Sub-Sector]],Table2[6M Return vs Nifty],"&gt;=10")/Table3[[#This Row],[Count]]</f>
        <v>0.5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0.5</v>
      </c>
      <c r="I6" s="2">
        <f>COUNTIFS(Table2[Sub-Sector],Table3[[#This Row],[Sub-Sector]],Table2[Relative Volume],"&gt;=1")/Table3[[#This Row],[Count]]</f>
        <v>1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0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0.5</v>
      </c>
      <c r="S6" s="2">
        <f>COUNTIFS(Table2[Sub-Sector],Table3[[#This Row],[Sub-Sector]],Table2[% Price above 50 EMA],"&gt;=0")/Table3[[#This Row],[Count]]</f>
        <v>0.5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0.5</v>
      </c>
      <c r="V6" s="2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</v>
      </c>
      <c r="X6">
        <f>_xlfn.RANK.AVG(Table3[[#This Row],[Score]],Table3[Score],1)</f>
        <v>10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</v>
      </c>
      <c r="Z6">
        <f>_xlfn.RANK.AVG(Table3[[#This Row],[Score 2 ]],Table3[[Score 2 ]],1)</f>
        <v>5</v>
      </c>
    </row>
    <row r="7" spans="1:26" x14ac:dyDescent="0.3">
      <c r="A7" t="s">
        <v>1202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0.66666666666666663</v>
      </c>
      <c r="F7" s="2">
        <f>COUNTIFS(Table2[Sub-Sector],Table3[[#This Row],[Sub-Sector]],Table2[6M Return vs Nifty],"&gt;=10")/Table3[[#This Row],[Count]]</f>
        <v>0.66666666666666663</v>
      </c>
      <c r="G7" s="2">
        <f>COUNTIFS(Table2[Sub-Sector],Table3[[#This Row],[Sub-Sector]],Table2[1Y Return vs Nifty],"&gt;=10")/Table3[[#This Row],[Count]]</f>
        <v>0.66666666666666663</v>
      </c>
      <c r="H7" s="2">
        <f>COUNTIFS(Table2[Sub-Sector],Table3[[#This Row],[Sub-Sector]],Table2[RSI Exponential â€“ 14D],"&gt;=50")/Table3[[#This Row],[Count]]</f>
        <v>0.33333333333333331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</v>
      </c>
      <c r="O7" s="2">
        <f>COUNTIFS(Table2[Sub-Sector],Table3[[#This Row],[Sub-Sector]],Table2[% Away From Current Month High],"&lt;=0.05")/Table3[[#This Row],[Count]]</f>
        <v>0</v>
      </c>
      <c r="P7" s="2">
        <f>COUNTIFS(Table2[Sub-Sector],Table3[[#This Row],[Sub-Sector]],Table2[% Away From 52W High],"&lt;=10")/Table3[[#This Row],[Count]]</f>
        <v>0.33333333333333331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0.33333333333333331</v>
      </c>
      <c r="S7" s="2">
        <f>COUNTIFS(Table2[Sub-Sector],Table3[[#This Row],[Sub-Sector]],Table2[% Price above 50 EMA],"&gt;=0")/Table3[[#This Row],[Count]]</f>
        <v>0.66666666666666663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0.66666666666666663</v>
      </c>
      <c r="V7" s="2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7">
        <f>_xlfn.RANK.AVG(Table3[[#This Row],[Score]],Table3[Score],1)</f>
        <v>11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7">
        <f>_xlfn.RANK.AVG(Table3[[#This Row],[Score 2 ]],Table3[[Score 2 ]],1)</f>
        <v>6</v>
      </c>
    </row>
    <row r="8" spans="1:26" x14ac:dyDescent="0.3">
      <c r="A8" t="s">
        <v>1167</v>
      </c>
      <c r="B8">
        <f>COUNTIFS(Table2[Sub-Sector],Table3[[#This Row],[Sub-Sector]])</f>
        <v>2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1</v>
      </c>
      <c r="F8" s="2">
        <f>COUNTIFS(Table2[Sub-Sector],Table3[[#This Row],[Sub-Sector]],Table2[6M Return vs Nifty],"&gt;=10")/Table3[[#This Row],[Count]]</f>
        <v>0.5</v>
      </c>
      <c r="G8" s="2">
        <f>COUNTIFS(Table2[Sub-Sector],Table3[[#This Row],[Sub-Sector]],Table2[1Y Return vs Nifty],"&gt;=10")/Table3[[#This Row],[Count]]</f>
        <v>0.5</v>
      </c>
      <c r="H8" s="2">
        <f>COUNTIFS(Table2[Sub-Sector],Table3[[#This Row],[Sub-Sector]],Table2[RSI Exponential â€“ 14D],"&gt;=50")/Table3[[#This Row],[Count]]</f>
        <v>0</v>
      </c>
      <c r="I8" s="2">
        <f>COUNTIFS(Table2[Sub-Sector],Table3[[#This Row],[Sub-Sector]],Table2[Relative Volume],"&gt;=1")/Table3[[#This Row],[Count]]</f>
        <v>1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</v>
      </c>
      <c r="O8" s="2">
        <f>COUNTIFS(Table2[Sub-Sector],Table3[[#This Row],[Sub-Sector]],Table2[% Away From Current Month High],"&lt;=0.05")/Table3[[#This Row],[Count]]</f>
        <v>0</v>
      </c>
      <c r="P8" s="2">
        <f>COUNTIFS(Table2[Sub-Sector],Table3[[#This Row],[Sub-Sector]],Table2[% Away From 52W High],"&lt;=10")/Table3[[#This Row],[Count]]</f>
        <v>0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</v>
      </c>
      <c r="S8" s="2">
        <f>COUNTIFS(Table2[Sub-Sector],Table3[[#This Row],[Sub-Sector]],Table2[% Price above 50 EMA],"&gt;=0")/Table3[[#This Row],[Count]]</f>
        <v>0.5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</v>
      </c>
      <c r="Z8">
        <f>_xlfn.RANK.AVG(Table3[[#This Row],[Score 2 ]],Table3[[Score 2 ]],1)</f>
        <v>7</v>
      </c>
    </row>
    <row r="9" spans="1:26" x14ac:dyDescent="0.3">
      <c r="A9" t="s">
        <v>57</v>
      </c>
      <c r="B9">
        <f>COUNTIFS(Table2[Sub-Sector],Table3[[#This Row],[Sub-Sector]])</f>
        <v>6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0.66666666666666663</v>
      </c>
      <c r="E9" s="2">
        <f>COUNTIFS(Table2[Sub-Sector],Table3[[#This Row],[Sub-Sector]],Table2[1M Return vs Nifty],"&gt;=5")/Table3[[#This Row],[Count]]</f>
        <v>0.5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0.33333333333333331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</v>
      </c>
      <c r="O9" s="2">
        <f>COUNTIFS(Table2[Sub-Sector],Table3[[#This Row],[Sub-Sector]],Table2[% Away From Current Month High],"&lt;=0.05")/Table3[[#This Row],[Count]]</f>
        <v>0.16666666666666666</v>
      </c>
      <c r="P9" s="2">
        <f>COUNTIFS(Table2[Sub-Sector],Table3[[#This Row],[Sub-Sector]],Table2[% Away From 52W High],"&lt;=10")/Table3[[#This Row],[Count]]</f>
        <v>0.5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0.33333333333333331</v>
      </c>
      <c r="S9" s="2">
        <f>COUNTIFS(Table2[Sub-Sector],Table3[[#This Row],[Sub-Sector]],Table2[% Price above 50 EMA],"&gt;=0")/Table3[[#This Row],[Count]]</f>
        <v>0.83333333333333337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0.5</v>
      </c>
      <c r="V9" s="2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198.5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9">
        <f>_xlfn.RANK.AVG(Table3[[#This Row],[Score 2 ]],Table3[[Score 2 ]],1)</f>
        <v>8</v>
      </c>
    </row>
    <row r="10" spans="1:26" x14ac:dyDescent="0.3">
      <c r="A10" t="s">
        <v>144</v>
      </c>
      <c r="B10">
        <f>COUNTIFS(Table2[Sub-Sector],Table3[[#This Row],[Sub-Sector]])</f>
        <v>3</v>
      </c>
      <c r="C10" s="2">
        <f>COUNTIFS(Table2[Sub-Sector],Table3[[#This Row],[Sub-Sector]],Table2[Uptrend],"Uptrend")/Table3[[#This Row],[Count]]</f>
        <v>0.66666666666666663</v>
      </c>
      <c r="D10" s="2">
        <f>COUNTIFS(Table2[Sub-Sector],Table3[[#This Row],[Sub-Sector]],Table2[1W Return vs Nifty],"&gt;=5")/Table3[[#This Row],[Count]]</f>
        <v>0.33333333333333331</v>
      </c>
      <c r="E10" s="2">
        <f>COUNTIFS(Table2[Sub-Sector],Table3[[#This Row],[Sub-Sector]],Table2[1M Return vs Nifty],"&gt;=5")/Table3[[#This Row],[Count]]</f>
        <v>0</v>
      </c>
      <c r="F10" s="2">
        <f>COUNTIFS(Table2[Sub-Sector],Table3[[#This Row],[Sub-Sector]],Table2[6M Return vs Nifty],"&gt;=10")/Table3[[#This Row],[Count]]</f>
        <v>0.66666666666666663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0</v>
      </c>
      <c r="I10" s="2">
        <f>COUNTIFS(Table2[Sub-Sector],Table3[[#This Row],[Sub-Sector]],Table2[Relative Volume],"&gt;=1")/Table3[[#This Row],[Count]]</f>
        <v>0.33333333333333331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0.33333333333333331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</v>
      </c>
      <c r="S10" s="2">
        <f>COUNTIFS(Table2[Sub-Sector],Table3[[#This Row],[Sub-Sector]],Table2[% Price above 50 EMA],"&gt;=0")/Table3[[#This Row],[Count]]</f>
        <v>0.66666666666666663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0.66666666666666663</v>
      </c>
      <c r="V10" s="2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10">
        <f>_xlfn.RANK.AVG(Table3[[#This Row],[Score]],Table3[Score],1)</f>
        <v>36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128.5</v>
      </c>
      <c r="Z10">
        <f>_xlfn.RANK.AVG(Table3[[#This Row],[Score 2 ]],Table3[[Score 2 ]],1)</f>
        <v>9</v>
      </c>
    </row>
    <row r="11" spans="1:26" x14ac:dyDescent="0.3">
      <c r="A11" t="s">
        <v>95</v>
      </c>
      <c r="B11">
        <f>COUNTIFS(Table2[Sub-Sector],Table3[[#This Row],[Sub-Sector]])</f>
        <v>5</v>
      </c>
      <c r="C11" s="2">
        <f>COUNTIFS(Table2[Sub-Sector],Table3[[#This Row],[Sub-Sector]],Table2[Uptrend],"Uptrend")/Table3[[#This Row],[Count]]</f>
        <v>0.6</v>
      </c>
      <c r="D11" s="2">
        <f>COUNTIFS(Table2[Sub-Sector],Table3[[#This Row],[Sub-Sector]],Table2[1W Return vs Nifty],"&gt;=5")/Table3[[#This Row],[Count]]</f>
        <v>0.2</v>
      </c>
      <c r="E11" s="2">
        <f>COUNTIFS(Table2[Sub-Sector],Table3[[#This Row],[Sub-Sector]],Table2[1M Return vs Nifty],"&gt;=5")/Table3[[#This Row],[Count]]</f>
        <v>0.8</v>
      </c>
      <c r="F11" s="2">
        <f>COUNTIFS(Table2[Sub-Sector],Table3[[#This Row],[Sub-Sector]],Table2[6M Return vs Nifty],"&gt;=10")/Table3[[#This Row],[Count]]</f>
        <v>0.4</v>
      </c>
      <c r="G11" s="2">
        <f>COUNTIFS(Table2[Sub-Sector],Table3[[#This Row],[Sub-Sector]],Table2[1Y Return vs Nifty],"&gt;=10")/Table3[[#This Row],[Count]]</f>
        <v>0.6</v>
      </c>
      <c r="H11" s="2">
        <f>COUNTIFS(Table2[Sub-Sector],Table3[[#This Row],[Sub-Sector]],Table2[RSI Exponential â€“ 14D],"&gt;=50")/Table3[[#This Row],[Count]]</f>
        <v>0.2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0.2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0.2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0.2</v>
      </c>
      <c r="O11" s="2">
        <f>COUNTIFS(Table2[Sub-Sector],Table3[[#This Row],[Sub-Sector]],Table2[% Away From Current Month High],"&lt;=0.05")/Table3[[#This Row],[Count]]</f>
        <v>0.4</v>
      </c>
      <c r="P11" s="2">
        <f>COUNTIFS(Table2[Sub-Sector],Table3[[#This Row],[Sub-Sector]],Table2[% Away From 52W High],"&lt;=10")/Table3[[#This Row],[Count]]</f>
        <v>0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0.4</v>
      </c>
      <c r="S11" s="2">
        <f>COUNTIFS(Table2[Sub-Sector],Table3[[#This Row],[Sub-Sector]],Table2[% Price above 50 EMA],"&gt;=0")/Table3[[#This Row],[Count]]</f>
        <v>0.6</v>
      </c>
      <c r="T11" s="2">
        <f>COUNTIFS(Table2[Sub-Sector],Table3[[#This Row],[Sub-Sector]],Table2[% Price above 200 EMA],"&gt;=0")/Table3[[#This Row],[Count]]</f>
        <v>0.6</v>
      </c>
      <c r="U11" s="2">
        <f>COUNTIFS(Table2[Sub-Sector],Table3[[#This Row],[Sub-Sector]],Table2[Rate of Change - Zone],"Positive")/Table3[[#This Row],[Count]]</f>
        <v>0.8</v>
      </c>
      <c r="V11" s="2">
        <f>COUNTIFS(Table2[Sub-Sector],Table3[[#This Row],[Sub-Sector]],Table2[Sharpe Ratio],"&gt;=0.10")/Table3[[#This Row],[Count]]</f>
        <v>0.4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11">
        <f>_xlfn.RANK.AVG(Table3[[#This Row],[Score]],Table3[Score],1)</f>
        <v>22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1">
        <f>_xlfn.RANK.AVG(Table3[[#This Row],[Score 2 ]],Table3[[Score 2 ]],1)</f>
        <v>10</v>
      </c>
    </row>
    <row r="12" spans="1:26" x14ac:dyDescent="0.3">
      <c r="A12" t="s">
        <v>590</v>
      </c>
      <c r="B12">
        <f>COUNTIFS(Table2[Sub-Sector],Table3[[#This Row],[Sub-Sector]])</f>
        <v>4</v>
      </c>
      <c r="C12" s="2">
        <f>COUNTIFS(Table2[Sub-Sector],Table3[[#This Row],[Sub-Sector]],Table2[Uptrend],"Uptrend")/Table3[[#This Row],[Count]]</f>
        <v>0.5</v>
      </c>
      <c r="D12" s="2">
        <f>COUNTIFS(Table2[Sub-Sector],Table3[[#This Row],[Sub-Sector]],Table2[1W Return vs Nifty],"&gt;=5")/Table3[[#This Row],[Count]]</f>
        <v>1</v>
      </c>
      <c r="E12" s="2">
        <f>COUNTIFS(Table2[Sub-Sector],Table3[[#This Row],[Sub-Sector]],Table2[1M Return vs Nifty],"&gt;=5")/Table3[[#This Row],[Count]]</f>
        <v>0.5</v>
      </c>
      <c r="F12" s="2">
        <f>COUNTIFS(Table2[Sub-Sector],Table3[[#This Row],[Sub-Sector]],Table2[6M Return vs Nifty],"&gt;=10")/Table3[[#This Row],[Count]]</f>
        <v>0.5</v>
      </c>
      <c r="G12" s="2">
        <f>COUNTIFS(Table2[Sub-Sector],Table3[[#This Row],[Sub-Sector]],Table2[1Y Return vs Nifty],"&gt;=10")/Table3[[#This Row],[Count]]</f>
        <v>0.75</v>
      </c>
      <c r="H12" s="2">
        <f>COUNTIFS(Table2[Sub-Sector],Table3[[#This Row],[Sub-Sector]],Table2[RSI Exponential â€“ 14D],"&gt;=50")/Table3[[#This Row],[Count]]</f>
        <v>0.5</v>
      </c>
      <c r="I12" s="2">
        <f>COUNTIFS(Table2[Sub-Sector],Table3[[#This Row],[Sub-Sector]],Table2[Relative Volume],"&gt;=1")/Table3[[#This Row],[Count]]</f>
        <v>0.75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0.75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0.75</v>
      </c>
      <c r="N12" s="2">
        <f>COUNTIFS(Table2[Sub-Sector],Table3[[#This Row],[Sub-Sector]],Table2[% Away From Current Month Low],"&gt;=0.05")/Table3[[#This Row],[Count]]</f>
        <v>0</v>
      </c>
      <c r="O12" s="2">
        <f>COUNTIFS(Table2[Sub-Sector],Table3[[#This Row],[Sub-Sector]],Table2[% Away From Current Month High],"&lt;=0.05")/Table3[[#This Row],[Count]]</f>
        <v>0</v>
      </c>
      <c r="P12" s="2">
        <f>COUNTIFS(Table2[Sub-Sector],Table3[[#This Row],[Sub-Sector]],Table2[% Away From 52W High],"&lt;=10")/Table3[[#This Row],[Count]]</f>
        <v>0.25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0.5</v>
      </c>
      <c r="S12" s="2">
        <f>COUNTIFS(Table2[Sub-Sector],Table3[[#This Row],[Sub-Sector]],Table2[% Price above 50 EMA],"&gt;=0")/Table3[[#This Row],[Count]]</f>
        <v>0.5</v>
      </c>
      <c r="T12" s="2">
        <f>COUNTIFS(Table2[Sub-Sector],Table3[[#This Row],[Sub-Sector]],Table2[% Price above 200 EMA],"&gt;=0")/Table3[[#This Row],[Count]]</f>
        <v>0.75</v>
      </c>
      <c r="U12" s="2">
        <f>COUNTIFS(Table2[Sub-Sector],Table3[[#This Row],[Sub-Sector]],Table2[Rate of Change - Zone],"Positive")/Table3[[#This Row],[Count]]</f>
        <v>0.5</v>
      </c>
      <c r="V12" s="2">
        <f>COUNTIFS(Table2[Sub-Sector],Table3[[#This Row],[Sub-Sector]],Table2[Sharpe Ratio],"&gt;=0.10")/Table3[[#This Row],[Count]]</f>
        <v>0.5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277.5</v>
      </c>
      <c r="X12">
        <f>_xlfn.RANK.AVG(Table3[[#This Row],[Score]],Table3[Score],1)</f>
        <v>19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2">
        <f>_xlfn.RANK.AVG(Table3[[#This Row],[Score 2 ]],Table3[[Score 2 ]],1)</f>
        <v>11</v>
      </c>
    </row>
    <row r="13" spans="1:26" x14ac:dyDescent="0.3">
      <c r="A13" t="s">
        <v>60</v>
      </c>
      <c r="B13">
        <f>COUNTIFS(Table2[Sub-Sector],Table3[[#This Row],[Sub-Sector]])</f>
        <v>3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0.66666666666666663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0.66666666666666663</v>
      </c>
      <c r="G13" s="2">
        <f>COUNTIFS(Table2[Sub-Sector],Table3[[#This Row],[Sub-Sector]],Table2[1Y Return vs Nifty],"&gt;=10")/Table3[[#This Row],[Count]]</f>
        <v>0.66666666666666663</v>
      </c>
      <c r="H13" s="2">
        <f>COUNTIFS(Table2[Sub-Sector],Table3[[#This Row],[Sub-Sector]],Table2[RSI Exponential â€“ 14D],"&gt;=50")/Table3[[#This Row],[Count]]</f>
        <v>0.66666666666666663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0</v>
      </c>
      <c r="P13" s="2">
        <f>COUNTIFS(Table2[Sub-Sector],Table3[[#This Row],[Sub-Sector]],Table2[% Away From 52W High],"&lt;=10")/Table3[[#This Row],[Count]]</f>
        <v>0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0.66666666666666663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0.33333333333333331</v>
      </c>
      <c r="V13" s="2">
        <f>COUNTIFS(Table2[Sub-Sector],Table3[[#This Row],[Sub-Sector]],Table2[Sharpe Ratio],"&gt;=0.10")/Table3[[#This Row],[Count]]</f>
        <v>0.66666666666666663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13">
        <f>_xlfn.RANK.AVG(Table3[[#This Row],[Score]],Table3[Score],1)</f>
        <v>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3">
        <f>_xlfn.RANK.AVG(Table3[[#This Row],[Score 2 ]],Table3[[Score 2 ]],1)</f>
        <v>12</v>
      </c>
    </row>
    <row r="14" spans="1:26" x14ac:dyDescent="0.3">
      <c r="A14" t="s">
        <v>255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1</v>
      </c>
      <c r="F14" s="2">
        <f>COUNTIFS(Table2[Sub-Sector],Table3[[#This Row],[Sub-Sector]],Table2[6M Return vs Nifty],"&gt;=10")/Table3[[#This Row],[Count]]</f>
        <v>0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0</v>
      </c>
      <c r="P14" s="2">
        <f>COUNTIFS(Table2[Sub-Sector],Table3[[#This Row],[Sub-Sector]],Table2[% Away From 52W High],"&lt;=10")/Table3[[#This Row],[Count]]</f>
        <v>0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14">
        <f>_xlfn.RANK.AVG(Table3[[#This Row],[Score]],Table3[Score],1)</f>
        <v>14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4">
        <f>_xlfn.RANK.AVG(Table3[[#This Row],[Score 2 ]],Table3[[Score 2 ]],1)</f>
        <v>13</v>
      </c>
    </row>
    <row r="15" spans="1:26" x14ac:dyDescent="0.3">
      <c r="A15" t="s">
        <v>297</v>
      </c>
      <c r="B15">
        <f>COUNTIFS(Table2[Sub-Sector],Table3[[#This Row],[Sub-Sector]])</f>
        <v>2</v>
      </c>
      <c r="C15" s="2">
        <f>COUNTIFS(Table2[Sub-Sector],Table3[[#This Row],[Sub-Sector]],Table2[Uptrend],"Uptrend")/Table3[[#This Row],[Count]]</f>
        <v>0.5</v>
      </c>
      <c r="D15" s="2">
        <f>COUNTIFS(Table2[Sub-Sector],Table3[[#This Row],[Sub-Sector]],Table2[1W Return vs Nifty],"&gt;=5")/Table3[[#This Row],[Count]]</f>
        <v>0.5</v>
      </c>
      <c r="E15" s="2">
        <f>COUNTIFS(Table2[Sub-Sector],Table3[[#This Row],[Sub-Sector]],Table2[1M Return vs Nifty],"&gt;=5")/Table3[[#This Row],[Count]]</f>
        <v>0.5</v>
      </c>
      <c r="F15" s="2">
        <f>COUNTIFS(Table2[Sub-Sector],Table3[[#This Row],[Sub-Sector]],Table2[6M Return vs Nifty],"&gt;=10")/Table3[[#This Row],[Count]]</f>
        <v>0.5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0.5</v>
      </c>
      <c r="I15" s="2">
        <f>COUNTIFS(Table2[Sub-Sector],Table3[[#This Row],[Sub-Sector]],Table2[Relative Volume],"&gt;=1")/Table3[[#This Row],[Count]]</f>
        <v>0.5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0.5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0.5</v>
      </c>
      <c r="N15" s="2">
        <f>COUNTIFS(Table2[Sub-Sector],Table3[[#This Row],[Sub-Sector]],Table2[% Away From Current Month Low],"&gt;=0.05")/Table3[[#This Row],[Count]]</f>
        <v>0</v>
      </c>
      <c r="O15" s="2">
        <f>COUNTIFS(Table2[Sub-Sector],Table3[[#This Row],[Sub-Sector]],Table2[% Away From Current Month High],"&lt;=0.05")/Table3[[#This Row],[Count]]</f>
        <v>0</v>
      </c>
      <c r="P15" s="2">
        <f>COUNTIFS(Table2[Sub-Sector],Table3[[#This Row],[Sub-Sector]],Table2[% Away From 52W High],"&lt;=10")/Table3[[#This Row],[Count]]</f>
        <v>0.5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0.5</v>
      </c>
      <c r="S15" s="2">
        <f>COUNTIFS(Table2[Sub-Sector],Table3[[#This Row],[Sub-Sector]],Table2[% Price above 50 EMA],"&gt;=0")/Table3[[#This Row],[Count]]</f>
        <v>0.5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0.5</v>
      </c>
      <c r="V15" s="2">
        <f>COUNTIFS(Table2[Sub-Sector],Table3[[#This Row],[Sub-Sector]],Table2[Sharpe Ratio],"&gt;=0.10")/Table3[[#This Row],[Count]]</f>
        <v>0.5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15">
        <f>_xlfn.RANK.AVG(Table3[[#This Row],[Score]],Table3[Score],1)</f>
        <v>23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5">
        <f>_xlfn.RANK.AVG(Table3[[#This Row],[Score 2 ]],Table3[[Score 2 ]],1)</f>
        <v>14</v>
      </c>
    </row>
    <row r="16" spans="1:26" x14ac:dyDescent="0.3">
      <c r="A16" t="s">
        <v>292</v>
      </c>
      <c r="B16">
        <f>COUNTIFS(Table2[Sub-Sector],Table3[[#This Row],[Sub-Sector]])</f>
        <v>21</v>
      </c>
      <c r="C16" s="2">
        <f>COUNTIFS(Table2[Sub-Sector],Table3[[#This Row],[Sub-Sector]],Table2[Uptrend],"Uptrend")/Table3[[#This Row],[Count]]</f>
        <v>0.90476190476190477</v>
      </c>
      <c r="D16" s="2">
        <f>COUNTIFS(Table2[Sub-Sector],Table3[[#This Row],[Sub-Sector]],Table2[1W Return vs Nifty],"&gt;=5")/Table3[[#This Row],[Count]]</f>
        <v>0.52380952380952384</v>
      </c>
      <c r="E16" s="2">
        <f>COUNTIFS(Table2[Sub-Sector],Table3[[#This Row],[Sub-Sector]],Table2[1M Return vs Nifty],"&gt;=5")/Table3[[#This Row],[Count]]</f>
        <v>0.5714285714285714</v>
      </c>
      <c r="F16" s="2">
        <f>COUNTIFS(Table2[Sub-Sector],Table3[[#This Row],[Sub-Sector]],Table2[6M Return vs Nifty],"&gt;=10")/Table3[[#This Row],[Count]]</f>
        <v>0.61904761904761907</v>
      </c>
      <c r="G16" s="2">
        <f>COUNTIFS(Table2[Sub-Sector],Table3[[#This Row],[Sub-Sector]],Table2[1Y Return vs Nifty],"&gt;=10")/Table3[[#This Row],[Count]]</f>
        <v>0.66666666666666663</v>
      </c>
      <c r="H16" s="2">
        <f>COUNTIFS(Table2[Sub-Sector],Table3[[#This Row],[Sub-Sector]],Table2[RSI Exponential â€“ 14D],"&gt;=50")/Table3[[#This Row],[Count]]</f>
        <v>0.33333333333333331</v>
      </c>
      <c r="I16" s="2">
        <f>COUNTIFS(Table2[Sub-Sector],Table3[[#This Row],[Sub-Sector]],Table2[Relative Volume],"&gt;=1")/Table3[[#This Row],[Count]]</f>
        <v>0.61904761904761907</v>
      </c>
      <c r="J16" s="2">
        <f>COUNTIFS(Table2[Sub-Sector],Table3[[#This Row],[Sub-Sector]],Table2[% Away From Day Low],"&gt;=0.05")/Table3[[#This Row],[Count]]</f>
        <v>9.5238095238095233E-2</v>
      </c>
      <c r="K16" s="2">
        <f>COUNTIFS(Table2[Sub-Sector],Table3[[#This Row],[Sub-Sector]],Table2[% Away From Day High],"&lt;=0.05")/Table3[[#This Row],[Count]]</f>
        <v>0.80952380952380953</v>
      </c>
      <c r="L16" s="2">
        <f>COUNTIFS(Table2[Sub-Sector],Table3[[#This Row],[Sub-Sector]],Table2[% Away From Current Week Low],"&gt;=0.05")/Table3[[#This Row],[Count]]</f>
        <v>9.5238095238095233E-2</v>
      </c>
      <c r="M16" s="2">
        <f>COUNTIFS(Table2[Sub-Sector],Table3[[#This Row],[Sub-Sector]],Table2[% Away From Current Week High],"&lt;=0.05")/Table3[[#This Row],[Count]]</f>
        <v>0.80952380952380953</v>
      </c>
      <c r="N16" s="2">
        <f>COUNTIFS(Table2[Sub-Sector],Table3[[#This Row],[Sub-Sector]],Table2[% Away From Current Month Low],"&gt;=0.05")/Table3[[#This Row],[Count]]</f>
        <v>0.19047619047619047</v>
      </c>
      <c r="O16" s="2">
        <f>COUNTIFS(Table2[Sub-Sector],Table3[[#This Row],[Sub-Sector]],Table2[% Away From Current Month High],"&lt;=0.05")/Table3[[#This Row],[Count]]</f>
        <v>0.14285714285714285</v>
      </c>
      <c r="P16" s="2">
        <f>COUNTIFS(Table2[Sub-Sector],Table3[[#This Row],[Sub-Sector]],Table2[% Away From 52W High],"&lt;=10")/Table3[[#This Row],[Count]]</f>
        <v>0.23809523809523808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0.42857142857142855</v>
      </c>
      <c r="S16" s="2">
        <f>COUNTIFS(Table2[Sub-Sector],Table3[[#This Row],[Sub-Sector]],Table2[% Price above 50 EMA],"&gt;=0")/Table3[[#This Row],[Count]]</f>
        <v>0.76190476190476186</v>
      </c>
      <c r="T16" s="2">
        <f>COUNTIFS(Table2[Sub-Sector],Table3[[#This Row],[Sub-Sector]],Table2[% Price above 200 EMA],"&gt;=0")/Table3[[#This Row],[Count]]</f>
        <v>0.8571428571428571</v>
      </c>
      <c r="U16" s="2">
        <f>COUNTIFS(Table2[Sub-Sector],Table3[[#This Row],[Sub-Sector]],Table2[Rate of Change - Zone],"Positive")/Table3[[#This Row],[Count]]</f>
        <v>0.52380952380952384</v>
      </c>
      <c r="V16" s="2">
        <f>COUNTIFS(Table2[Sub-Sector],Table3[[#This Row],[Sub-Sector]],Table2[Sharpe Ratio],"&gt;=0.10")/Table3[[#This Row],[Count]]</f>
        <v>0.2857142857142857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</v>
      </c>
      <c r="X16">
        <f>_xlfn.RANK.AVG(Table3[[#This Row],[Score]],Table3[Score],1)</f>
        <v>8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6">
        <f>_xlfn.RANK.AVG(Table3[[#This Row],[Score 2 ]],Table3[[Score 2 ]],1)</f>
        <v>15</v>
      </c>
    </row>
    <row r="17" spans="1:26" x14ac:dyDescent="0.3">
      <c r="A17" t="s">
        <v>432</v>
      </c>
      <c r="B17">
        <f>COUNTIFS(Table2[Sub-Sector],Table3[[#This Row],[Sub-Sector]])</f>
        <v>4</v>
      </c>
      <c r="C17" s="2">
        <f>COUNTIFS(Table2[Sub-Sector],Table3[[#This Row],[Sub-Sector]],Table2[Uptrend],"Uptrend")/Table3[[#This Row],[Count]]</f>
        <v>0.75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0.75</v>
      </c>
      <c r="F17" s="2">
        <f>COUNTIFS(Table2[Sub-Sector],Table3[[#This Row],[Sub-Sector]],Table2[6M Return vs Nifty],"&gt;=10")/Table3[[#This Row],[Count]]</f>
        <v>0.75</v>
      </c>
      <c r="G17" s="2">
        <f>COUNTIFS(Table2[Sub-Sector],Table3[[#This Row],[Sub-Sector]],Table2[1Y Return vs Nifty],"&gt;=10")/Table3[[#This Row],[Count]]</f>
        <v>0.75</v>
      </c>
      <c r="H17" s="2">
        <f>COUNTIFS(Table2[Sub-Sector],Table3[[#This Row],[Sub-Sector]],Table2[RSI Exponential â€“ 14D],"&gt;=50")/Table3[[#This Row],[Count]]</f>
        <v>0</v>
      </c>
      <c r="I17" s="2">
        <f>COUNTIFS(Table2[Sub-Sector],Table3[[#This Row],[Sub-Sector]],Table2[Relative Volume],"&gt;=1")/Table3[[#This Row],[Count]]</f>
        <v>0.5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0.25</v>
      </c>
      <c r="P17" s="2">
        <f>COUNTIFS(Table2[Sub-Sector],Table3[[#This Row],[Sub-Sector]],Table2[% Away From 52W High],"&lt;=10")/Table3[[#This Row],[Count]]</f>
        <v>0.25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0.25</v>
      </c>
      <c r="S17" s="2">
        <f>COUNTIFS(Table2[Sub-Sector],Table3[[#This Row],[Sub-Sector]],Table2[% Price above 50 EMA],"&gt;=0")/Table3[[#This Row],[Count]]</f>
        <v>0.5</v>
      </c>
      <c r="T17" s="2">
        <f>COUNTIFS(Table2[Sub-Sector],Table3[[#This Row],[Sub-Sector]],Table2[% Price above 200 EMA],"&gt;=0")/Table3[[#This Row],[Count]]</f>
        <v>0.75</v>
      </c>
      <c r="U17" s="2">
        <f>COUNTIFS(Table2[Sub-Sector],Table3[[#This Row],[Sub-Sector]],Table2[Rate of Change - Zone],"Positive")/Table3[[#This Row],[Count]]</f>
        <v>0.5</v>
      </c>
      <c r="V17" s="2">
        <f>COUNTIFS(Table2[Sub-Sector],Table3[[#This Row],[Sub-Sector]],Table2[Sharpe Ratio],"&gt;=0.10")/Table3[[#This Row],[Count]]</f>
        <v>0.25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</v>
      </c>
      <c r="X17">
        <f>_xlfn.RANK.AVG(Table3[[#This Row],[Score]],Table3[Score],1)</f>
        <v>28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7">
        <f>_xlfn.RANK.AVG(Table3[[#This Row],[Score 2 ]],Table3[[Score 2 ]],1)</f>
        <v>16</v>
      </c>
    </row>
    <row r="18" spans="1:26" x14ac:dyDescent="0.3">
      <c r="A18" t="s">
        <v>43</v>
      </c>
      <c r="B18">
        <f>COUNTIFS(Table2[Sub-Sector],Table3[[#This Row],[Sub-Sector]])</f>
        <v>2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0.5</v>
      </c>
      <c r="F18" s="2">
        <f>COUNTIFS(Table2[Sub-Sector],Table3[[#This Row],[Sub-Sector]],Table2[6M Return vs Nifty],"&gt;=10")/Table3[[#This Row],[Count]]</f>
        <v>0.5</v>
      </c>
      <c r="G18" s="2">
        <f>COUNTIFS(Table2[Sub-Sector],Table3[[#This Row],[Sub-Sector]],Table2[1Y Return vs Nifty],"&gt;=10")/Table3[[#This Row],[Count]]</f>
        <v>0.5</v>
      </c>
      <c r="H18" s="2">
        <f>COUNTIFS(Table2[Sub-Sector],Table3[[#This Row],[Sub-Sector]],Table2[RSI Exponential â€“ 14D],"&gt;=50")/Table3[[#This Row],[Count]]</f>
        <v>0.5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0.5</v>
      </c>
      <c r="P18" s="2">
        <f>COUNTIFS(Table2[Sub-Sector],Table3[[#This Row],[Sub-Sector]],Table2[% Away From 52W High],"&lt;=10")/Table3[[#This Row],[Count]]</f>
        <v>0.5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0.5</v>
      </c>
      <c r="S18" s="2">
        <f>COUNTIFS(Table2[Sub-Sector],Table3[[#This Row],[Sub-Sector]],Table2[% Price above 50 EMA],"&gt;=0")/Table3[[#This Row],[Count]]</f>
        <v>0.5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0.5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18">
        <f>_xlfn.RANK.AVG(Table3[[#This Row],[Score]],Table3[Score],1)</f>
        <v>25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18">
        <f>_xlfn.RANK.AVG(Table3[[#This Row],[Score 2 ]],Table3[[Score 2 ]],1)</f>
        <v>17</v>
      </c>
    </row>
    <row r="19" spans="1:26" x14ac:dyDescent="0.3">
      <c r="A19" t="s">
        <v>163</v>
      </c>
      <c r="B19">
        <f>COUNTIFS(Table2[Sub-Sector],Table3[[#This Row],[Sub-Sector]])</f>
        <v>10</v>
      </c>
      <c r="C19" s="2">
        <f>COUNTIFS(Table2[Sub-Sector],Table3[[#This Row],[Sub-Sector]],Table2[Uptrend],"Uptrend")/Table3[[#This Row],[Count]]</f>
        <v>0.8</v>
      </c>
      <c r="D19" s="2">
        <f>COUNTIFS(Table2[Sub-Sector],Table3[[#This Row],[Sub-Sector]],Table2[1W Return vs Nifty],"&gt;=5")/Table3[[#This Row],[Count]]</f>
        <v>0.3</v>
      </c>
      <c r="E19" s="2">
        <f>COUNTIFS(Table2[Sub-Sector],Table3[[#This Row],[Sub-Sector]],Table2[1M Return vs Nifty],"&gt;=5")/Table3[[#This Row],[Count]]</f>
        <v>0.3</v>
      </c>
      <c r="F19" s="2">
        <f>COUNTIFS(Table2[Sub-Sector],Table3[[#This Row],[Sub-Sector]],Table2[6M Return vs Nifty],"&gt;=10")/Table3[[#This Row],[Count]]</f>
        <v>0.9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0.2</v>
      </c>
      <c r="I19" s="2">
        <f>COUNTIFS(Table2[Sub-Sector],Table3[[#This Row],[Sub-Sector]],Table2[Relative Volume],"&gt;=1")/Table3[[#This Row],[Count]]</f>
        <v>0.3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0.9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0.9</v>
      </c>
      <c r="N19" s="2">
        <f>COUNTIFS(Table2[Sub-Sector],Table3[[#This Row],[Sub-Sector]],Table2[% Away From Current Month Low],"&gt;=0.05")/Table3[[#This Row],[Count]]</f>
        <v>0</v>
      </c>
      <c r="O19" s="2">
        <f>COUNTIFS(Table2[Sub-Sector],Table3[[#This Row],[Sub-Sector]],Table2[% Away From Current Month High],"&lt;=0.05")/Table3[[#This Row],[Count]]</f>
        <v>0.1</v>
      </c>
      <c r="P19" s="2">
        <f>COUNTIFS(Table2[Sub-Sector],Table3[[#This Row],[Sub-Sector]],Table2[% Away From 52W High],"&lt;=10")/Table3[[#This Row],[Count]]</f>
        <v>0.1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0.2</v>
      </c>
      <c r="S19" s="2">
        <f>COUNTIFS(Table2[Sub-Sector],Table3[[#This Row],[Sub-Sector]],Table2[% Price above 50 EMA],"&gt;=0")/Table3[[#This Row],[Count]]</f>
        <v>0.5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0.4</v>
      </c>
      <c r="V19" s="2">
        <f>COUNTIFS(Table2[Sub-Sector],Table3[[#This Row],[Sub-Sector]],Table2[Sharpe Ratio],"&gt;=0.10")/Table3[[#This Row],[Count]]</f>
        <v>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19">
        <f>_xlfn.RANK.AVG(Table3[[#This Row],[Score]],Table3[Score],1)</f>
        <v>27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19">
        <f>_xlfn.RANK.AVG(Table3[[#This Row],[Score 2 ]],Table3[[Score 2 ]],1)</f>
        <v>18</v>
      </c>
    </row>
    <row r="20" spans="1:26" x14ac:dyDescent="0.3">
      <c r="A20" t="s">
        <v>186</v>
      </c>
      <c r="B20">
        <f>COUNTIFS(Table2[Sub-Sector],Table3[[#This Row],[Sub-Sector]])</f>
        <v>3</v>
      </c>
      <c r="C20" s="2">
        <f>COUNTIFS(Table2[Sub-Sector],Table3[[#This Row],[Sub-Sector]],Table2[Uptrend],"Uptrend")/Table3[[#This Row],[Count]]</f>
        <v>0.66666666666666663</v>
      </c>
      <c r="D20" s="2">
        <f>COUNTIFS(Table2[Sub-Sector],Table3[[#This Row],[Sub-Sector]],Table2[1W Return vs Nifty],"&gt;=5")/Table3[[#This Row],[Count]]</f>
        <v>0.66666666666666663</v>
      </c>
      <c r="E20" s="2">
        <f>COUNTIFS(Table2[Sub-Sector],Table3[[#This Row],[Sub-Sector]],Table2[1M Return vs Nifty],"&gt;=5")/Table3[[#This Row],[Count]]</f>
        <v>1</v>
      </c>
      <c r="F20" s="2">
        <f>COUNTIFS(Table2[Sub-Sector],Table3[[#This Row],[Sub-Sector]],Table2[6M Return vs Nifty],"&gt;=10")/Table3[[#This Row],[Count]]</f>
        <v>0.33333333333333331</v>
      </c>
      <c r="G20" s="2">
        <f>COUNTIFS(Table2[Sub-Sector],Table3[[#This Row],[Sub-Sector]],Table2[1Y Return vs Nifty],"&gt;=10")/Table3[[#This Row],[Count]]</f>
        <v>0.66666666666666663</v>
      </c>
      <c r="H20" s="2">
        <f>COUNTIFS(Table2[Sub-Sector],Table3[[#This Row],[Sub-Sector]],Table2[RSI Exponential â€“ 14D],"&gt;=50")/Table3[[#This Row],[Count]]</f>
        <v>0.33333333333333331</v>
      </c>
      <c r="I20" s="2">
        <f>COUNTIFS(Table2[Sub-Sector],Table3[[#This Row],[Sub-Sector]],Table2[Relative Volume],"&gt;=1")/Table3[[#This Row],[Count]]</f>
        <v>0.66666666666666663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0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0</v>
      </c>
      <c r="N20" s="2">
        <f>COUNTIFS(Table2[Sub-Sector],Table3[[#This Row],[Sub-Sector]],Table2[% Away From Current Month Low],"&gt;=0.05")/Table3[[#This Row],[Count]]</f>
        <v>0</v>
      </c>
      <c r="O20" s="2">
        <f>COUNTIFS(Table2[Sub-Sector],Table3[[#This Row],[Sub-Sector]],Table2[% Away From Current Month High],"&lt;=0.05")/Table3[[#This Row],[Count]]</f>
        <v>0</v>
      </c>
      <c r="P20" s="2">
        <f>COUNTIFS(Table2[Sub-Sector],Table3[[#This Row],[Sub-Sector]],Table2[% Away From 52W High],"&lt;=10")/Table3[[#This Row],[Count]]</f>
        <v>0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0.33333333333333331</v>
      </c>
      <c r="S20" s="2">
        <f>COUNTIFS(Table2[Sub-Sector],Table3[[#This Row],[Sub-Sector]],Table2[% Price above 50 EMA],"&gt;=0")/Table3[[#This Row],[Count]]</f>
        <v>0.66666666666666663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0.66666666666666663</v>
      </c>
      <c r="V20" s="2">
        <f>COUNTIFS(Table2[Sub-Sector],Table3[[#This Row],[Sub-Sector]],Table2[Sharpe Ratio],"&gt;=0.10")/Table3[[#This Row],[Count]]</f>
        <v>0.66666666666666663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</v>
      </c>
      <c r="X20">
        <f>_xlfn.RANK.AVG(Table3[[#This Row],[Score]],Table3[Score],1)</f>
        <v>13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0">
        <f>_xlfn.RANK.AVG(Table3[[#This Row],[Score 2 ]],Table3[[Score 2 ]],1)</f>
        <v>19.5</v>
      </c>
    </row>
    <row r="21" spans="1:26" x14ac:dyDescent="0.3">
      <c r="A21" t="s">
        <v>215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0.33333333333333331</v>
      </c>
      <c r="E21" s="2">
        <f>COUNTIFS(Table2[Sub-Sector],Table3[[#This Row],[Sub-Sector]],Table2[1M Return vs Nifty],"&gt;=5")/Table3[[#This Row],[Count]]</f>
        <v>1</v>
      </c>
      <c r="F21" s="2">
        <f>COUNTIFS(Table2[Sub-Sector],Table3[[#This Row],[Sub-Sector]],Table2[6M Return vs Nifty],"&gt;=10")/Table3[[#This Row],[Count]]</f>
        <v>0.33333333333333331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0.66666666666666663</v>
      </c>
      <c r="I21" s="2">
        <f>COUNTIFS(Table2[Sub-Sector],Table3[[#This Row],[Sub-Sector]],Table2[Relative Volume],"&gt;=1")/Table3[[#This Row],[Count]]</f>
        <v>0.66666666666666663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</v>
      </c>
      <c r="O21" s="2">
        <f>COUNTIFS(Table2[Sub-Sector],Table3[[#This Row],[Sub-Sector]],Table2[% Away From Current Month High],"&lt;=0.05")/Table3[[#This Row],[Count]]</f>
        <v>0.33333333333333331</v>
      </c>
      <c r="P21" s="2">
        <f>COUNTIFS(Table2[Sub-Sector],Table3[[#This Row],[Sub-Sector]],Table2[% Away From 52W High],"&lt;=10")/Table3[[#This Row],[Count]]</f>
        <v>0.66666666666666663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0.66666666666666663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0.66666666666666663</v>
      </c>
      <c r="V21" s="2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21">
        <f>_xlfn.RANK.AVG(Table3[[#This Row],[Score]],Table3[Score],1)</f>
        <v>7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1">
        <f>_xlfn.RANK.AVG(Table3[[#This Row],[Score 2 ]],Table3[[Score 2 ]],1)</f>
        <v>19.5</v>
      </c>
    </row>
    <row r="22" spans="1:26" x14ac:dyDescent="0.3">
      <c r="A22" t="s">
        <v>37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0.1</v>
      </c>
      <c r="E22" s="2">
        <f>COUNTIFS(Table2[Sub-Sector],Table3[[#This Row],[Sub-Sector]],Table2[1M Return vs Nifty],"&gt;=5")/Table3[[#This Row],[Count]]</f>
        <v>0.8</v>
      </c>
      <c r="F22" s="2">
        <f>COUNTIFS(Table2[Sub-Sector],Table3[[#This Row],[Sub-Sector]],Table2[6M Return vs Nifty],"&gt;=10")/Table3[[#This Row],[Count]]</f>
        <v>0.5</v>
      </c>
      <c r="G22" s="2">
        <f>COUNTIFS(Table2[Sub-Sector],Table3[[#This Row],[Sub-Sector]],Table2[1Y Return vs Nifty],"&gt;=10")/Table3[[#This Row],[Count]]</f>
        <v>0.5</v>
      </c>
      <c r="H22" s="2">
        <f>COUNTIFS(Table2[Sub-Sector],Table3[[#This Row],[Sub-Sector]],Table2[RSI Exponential â€“ 14D],"&gt;=50")/Table3[[#This Row],[Count]]</f>
        <v>0.3</v>
      </c>
      <c r="I22" s="2">
        <f>COUNTIFS(Table2[Sub-Sector],Table3[[#This Row],[Sub-Sector]],Table2[Relative Volume],"&gt;=1")/Table3[[#This Row],[Count]]</f>
        <v>0.8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0.9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0.9</v>
      </c>
      <c r="N22" s="2">
        <f>COUNTIFS(Table2[Sub-Sector],Table3[[#This Row],[Sub-Sector]],Table2[% Away From Current Month Low],"&gt;=0.05")/Table3[[#This Row],[Count]]</f>
        <v>0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0.8</v>
      </c>
      <c r="T22" s="2">
        <f>COUNTIFS(Table2[Sub-Sector],Table3[[#This Row],[Sub-Sector]],Table2[% Price above 200 EMA],"&gt;=0")/Table3[[#This Row],[Count]]</f>
        <v>0.9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2">
        <f>_xlfn.RANK.AVG(Table3[[#This Row],[Score]],Table3[Score],1)</f>
        <v>16.5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2">
        <f>_xlfn.RANK.AVG(Table3[[#This Row],[Score 2 ]],Table3[[Score 2 ]],1)</f>
        <v>21</v>
      </c>
    </row>
    <row r="23" spans="1:26" x14ac:dyDescent="0.3">
      <c r="A23" t="s">
        <v>106</v>
      </c>
      <c r="B23">
        <f>COUNTIFS(Table2[Sub-Sector],Table3[[#This Row],[Sub-Sector]])</f>
        <v>3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0.33333333333333331</v>
      </c>
      <c r="F23" s="2">
        <f>COUNTIFS(Table2[Sub-Sector],Table3[[#This Row],[Sub-Sector]],Table2[6M Return vs Nifty],"&gt;=10")/Table3[[#This Row],[Count]]</f>
        <v>0.66666666666666663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0.33333333333333331</v>
      </c>
      <c r="I23" s="2">
        <f>COUNTIFS(Table2[Sub-Sector],Table3[[#This Row],[Sub-Sector]],Table2[Relative Volume],"&gt;=1")/Table3[[#This Row],[Count]]</f>
        <v>0.33333333333333331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</v>
      </c>
      <c r="O23" s="2">
        <f>COUNTIFS(Table2[Sub-Sector],Table3[[#This Row],[Sub-Sector]],Table2[% Away From Current Month High],"&lt;=0.05")/Table3[[#This Row],[Count]]</f>
        <v>0.66666666666666663</v>
      </c>
      <c r="P23" s="2">
        <f>COUNTIFS(Table2[Sub-Sector],Table3[[#This Row],[Sub-Sector]],Table2[% Away From 52W High],"&lt;=10")/Table3[[#This Row],[Count]]</f>
        <v>0.66666666666666663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0.33333333333333331</v>
      </c>
      <c r="S23" s="2">
        <f>COUNTIFS(Table2[Sub-Sector],Table3[[#This Row],[Sub-Sector]],Table2[% Price above 50 EMA],"&gt;=0")/Table3[[#This Row],[Count]]</f>
        <v>0.66666666666666663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0.33333333333333331</v>
      </c>
      <c r="V23" s="2">
        <f>COUNTIFS(Table2[Sub-Sector],Table3[[#This Row],[Sub-Sector]],Table2[Sharpe Ratio],"&gt;=0.10")/Table3[[#This Row],[Count]]</f>
        <v>0.66666666666666663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23">
        <f>_xlfn.RANK.AVG(Table3[[#This Row],[Score]],Table3[Score],1)</f>
        <v>35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3">
        <f>_xlfn.RANK.AVG(Table3[[#This Row],[Score 2 ]],Table3[[Score 2 ]],1)</f>
        <v>22</v>
      </c>
    </row>
    <row r="24" spans="1:26" x14ac:dyDescent="0.3">
      <c r="A24" t="s">
        <v>127</v>
      </c>
      <c r="B24">
        <f>COUNTIFS(Table2[Sub-Sector],Table3[[#This Row],[Sub-Sector]])</f>
        <v>8</v>
      </c>
      <c r="C24" s="2">
        <f>COUNTIFS(Table2[Sub-Sector],Table3[[#This Row],[Sub-Sector]],Table2[Uptrend],"Uptrend")/Table3[[#This Row],[Count]]</f>
        <v>0.75</v>
      </c>
      <c r="D24" s="2">
        <f>COUNTIFS(Table2[Sub-Sector],Table3[[#This Row],[Sub-Sector]],Table2[1W Return vs Nifty],"&gt;=5")/Table3[[#This Row],[Count]]</f>
        <v>0.25</v>
      </c>
      <c r="E24" s="2">
        <f>COUNTIFS(Table2[Sub-Sector],Table3[[#This Row],[Sub-Sector]],Table2[1M Return vs Nifty],"&gt;=5")/Table3[[#This Row],[Count]]</f>
        <v>0.625</v>
      </c>
      <c r="F24" s="2">
        <f>COUNTIFS(Table2[Sub-Sector],Table3[[#This Row],[Sub-Sector]],Table2[6M Return vs Nifty],"&gt;=10")/Table3[[#This Row],[Count]]</f>
        <v>0.625</v>
      </c>
      <c r="G24" s="2">
        <f>COUNTIFS(Table2[Sub-Sector],Table3[[#This Row],[Sub-Sector]],Table2[1Y Return vs Nifty],"&gt;=10")/Table3[[#This Row],[Count]]</f>
        <v>0.75</v>
      </c>
      <c r="H24" s="2">
        <f>COUNTIFS(Table2[Sub-Sector],Table3[[#This Row],[Sub-Sector]],Table2[RSI Exponential â€“ 14D],"&gt;=50")/Table3[[#This Row],[Count]]</f>
        <v>0.375</v>
      </c>
      <c r="I24" s="2">
        <f>COUNTIFS(Table2[Sub-Sector],Table3[[#This Row],[Sub-Sector]],Table2[Relative Volume],"&gt;=1")/Table3[[#This Row],[Count]]</f>
        <v>0.375</v>
      </c>
      <c r="J24" s="2">
        <f>COUNTIFS(Table2[Sub-Sector],Table3[[#This Row],[Sub-Sector]],Table2[% Away From Day Low],"&gt;=0.05")/Table3[[#This Row],[Count]]</f>
        <v>0.125</v>
      </c>
      <c r="K24" s="2">
        <f>COUNTIFS(Table2[Sub-Sector],Table3[[#This Row],[Sub-Sector]],Table2[% Away From Day High],"&lt;=0.05")/Table3[[#This Row],[Count]]</f>
        <v>0.875</v>
      </c>
      <c r="L24" s="2">
        <f>COUNTIFS(Table2[Sub-Sector],Table3[[#This Row],[Sub-Sector]],Table2[% Away From Current Week Low],"&gt;=0.05")/Table3[[#This Row],[Count]]</f>
        <v>0.125</v>
      </c>
      <c r="M24" s="2">
        <f>COUNTIFS(Table2[Sub-Sector],Table3[[#This Row],[Sub-Sector]],Table2[% Away From Current Week High],"&lt;=0.05")/Table3[[#This Row],[Count]]</f>
        <v>0.875</v>
      </c>
      <c r="N24" s="2">
        <f>COUNTIFS(Table2[Sub-Sector],Table3[[#This Row],[Sub-Sector]],Table2[% Away From Current Month Low],"&gt;=0.05")/Table3[[#This Row],[Count]]</f>
        <v>0.125</v>
      </c>
      <c r="O24" s="2">
        <f>COUNTIFS(Table2[Sub-Sector],Table3[[#This Row],[Sub-Sector]],Table2[% Away From Current Month High],"&lt;=0.05")/Table3[[#This Row],[Count]]</f>
        <v>0.25</v>
      </c>
      <c r="P24" s="2">
        <f>COUNTIFS(Table2[Sub-Sector],Table3[[#This Row],[Sub-Sector]],Table2[% Away From 52W High],"&lt;=10")/Table3[[#This Row],[Count]]</f>
        <v>0.375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0.5</v>
      </c>
      <c r="S24" s="2">
        <f>COUNTIFS(Table2[Sub-Sector],Table3[[#This Row],[Sub-Sector]],Table2[% Price above 50 EMA],"&gt;=0")/Table3[[#This Row],[Count]]</f>
        <v>0.625</v>
      </c>
      <c r="T24" s="2">
        <f>COUNTIFS(Table2[Sub-Sector],Table3[[#This Row],[Sub-Sector]],Table2[% Price above 200 EMA],"&gt;=0")/Table3[[#This Row],[Count]]</f>
        <v>0.75</v>
      </c>
      <c r="U24" s="2">
        <f>COUNTIFS(Table2[Sub-Sector],Table3[[#This Row],[Sub-Sector]],Table2[Rate of Change - Zone],"Positive")/Table3[[#This Row],[Count]]</f>
        <v>0.5</v>
      </c>
      <c r="V24" s="2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24">
        <f>_xlfn.RANK.AVG(Table3[[#This Row],[Score]],Table3[Score],1)</f>
        <v>24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4">
        <f>_xlfn.RANK.AVG(Table3[[#This Row],[Score 2 ]],Table3[[Score 2 ]],1)</f>
        <v>23</v>
      </c>
    </row>
    <row r="25" spans="1:26" x14ac:dyDescent="0.3">
      <c r="A25" t="s">
        <v>51</v>
      </c>
      <c r="B25">
        <f>COUNTIFS(Table2[Sub-Sector],Table3[[#This Row],[Sub-Sector]])</f>
        <v>43</v>
      </c>
      <c r="C25" s="2">
        <f>COUNTIFS(Table2[Sub-Sector],Table3[[#This Row],[Sub-Sector]],Table2[Uptrend],"Uptrend")/Table3[[#This Row],[Count]]</f>
        <v>0.93023255813953487</v>
      </c>
      <c r="D25" s="2">
        <f>COUNTIFS(Table2[Sub-Sector],Table3[[#This Row],[Sub-Sector]],Table2[1W Return vs Nifty],"&gt;=5")/Table3[[#This Row],[Count]]</f>
        <v>0.41860465116279072</v>
      </c>
      <c r="E25" s="2">
        <f>COUNTIFS(Table2[Sub-Sector],Table3[[#This Row],[Sub-Sector]],Table2[1M Return vs Nifty],"&gt;=5")/Table3[[#This Row],[Count]]</f>
        <v>0.62790697674418605</v>
      </c>
      <c r="F25" s="2">
        <f>COUNTIFS(Table2[Sub-Sector],Table3[[#This Row],[Sub-Sector]],Table2[6M Return vs Nifty],"&gt;=10")/Table3[[#This Row],[Count]]</f>
        <v>0.41860465116279072</v>
      </c>
      <c r="G25" s="2">
        <f>COUNTIFS(Table2[Sub-Sector],Table3[[#This Row],[Sub-Sector]],Table2[1Y Return vs Nifty],"&gt;=10")/Table3[[#This Row],[Count]]</f>
        <v>0.72093023255813948</v>
      </c>
      <c r="H25" s="2">
        <f>COUNTIFS(Table2[Sub-Sector],Table3[[#This Row],[Sub-Sector]],Table2[RSI Exponential â€“ 14D],"&gt;=50")/Table3[[#This Row],[Count]]</f>
        <v>0.55813953488372092</v>
      </c>
      <c r="I25" s="2">
        <f>COUNTIFS(Table2[Sub-Sector],Table3[[#This Row],[Sub-Sector]],Table2[Relative Volume],"&gt;=1")/Table3[[#This Row],[Count]]</f>
        <v>0.48837209302325579</v>
      </c>
      <c r="J25" s="2">
        <f>COUNTIFS(Table2[Sub-Sector],Table3[[#This Row],[Sub-Sector]],Table2[% Away From Day Low],"&gt;=0.05")/Table3[[#This Row],[Count]]</f>
        <v>4.6511627906976744E-2</v>
      </c>
      <c r="K25" s="2">
        <f>COUNTIFS(Table2[Sub-Sector],Table3[[#This Row],[Sub-Sector]],Table2[% Away From Day High],"&lt;=0.05")/Table3[[#This Row],[Count]]</f>
        <v>0.88372093023255816</v>
      </c>
      <c r="L25" s="2">
        <f>COUNTIFS(Table2[Sub-Sector],Table3[[#This Row],[Sub-Sector]],Table2[% Away From Current Week Low],"&gt;=0.05")/Table3[[#This Row],[Count]]</f>
        <v>4.6511627906976744E-2</v>
      </c>
      <c r="M25" s="2">
        <f>COUNTIFS(Table2[Sub-Sector],Table3[[#This Row],[Sub-Sector]],Table2[% Away From Current Week High],"&lt;=0.05")/Table3[[#This Row],[Count]]</f>
        <v>0.88372093023255816</v>
      </c>
      <c r="N25" s="2">
        <f>COUNTIFS(Table2[Sub-Sector],Table3[[#This Row],[Sub-Sector]],Table2[% Away From Current Month Low],"&gt;=0.05")/Table3[[#This Row],[Count]]</f>
        <v>0.11627906976744186</v>
      </c>
      <c r="O25" s="2">
        <f>COUNTIFS(Table2[Sub-Sector],Table3[[#This Row],[Sub-Sector]],Table2[% Away From Current Month High],"&lt;=0.05")/Table3[[#This Row],[Count]]</f>
        <v>0.58139534883720934</v>
      </c>
      <c r="P25" s="2">
        <f>COUNTIFS(Table2[Sub-Sector],Table3[[#This Row],[Sub-Sector]],Table2[% Away From 52W High],"&lt;=10")/Table3[[#This Row],[Count]]</f>
        <v>0.65116279069767447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0.60465116279069764</v>
      </c>
      <c r="S25" s="2">
        <f>COUNTIFS(Table2[Sub-Sector],Table3[[#This Row],[Sub-Sector]],Table2[% Price above 50 EMA],"&gt;=0")/Table3[[#This Row],[Count]]</f>
        <v>0.79069767441860461</v>
      </c>
      <c r="T25" s="2">
        <f>COUNTIFS(Table2[Sub-Sector],Table3[[#This Row],[Sub-Sector]],Table2[% Price above 200 EMA],"&gt;=0")/Table3[[#This Row],[Count]]</f>
        <v>0.90697674418604646</v>
      </c>
      <c r="U25" s="2">
        <f>COUNTIFS(Table2[Sub-Sector],Table3[[#This Row],[Sub-Sector]],Table2[Rate of Change - Zone],"Positive")/Table3[[#This Row],[Count]]</f>
        <v>0.69767441860465118</v>
      </c>
      <c r="V25" s="2">
        <f>COUNTIFS(Table2[Sub-Sector],Table3[[#This Row],[Sub-Sector]],Table2[Sharpe Ratio],"&gt;=0.10")/Table3[[#This Row],[Count]]</f>
        <v>9.3023255813953487E-2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5">
        <f>_xlfn.RANK.AVG(Table3[[#This Row],[Score]],Table3[Score],1)</f>
        <v>16.5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5">
        <f>_xlfn.RANK.AVG(Table3[[#This Row],[Score 2 ]],Table3[[Score 2 ]],1)</f>
        <v>24</v>
      </c>
    </row>
    <row r="26" spans="1:26" x14ac:dyDescent="0.3">
      <c r="A26" t="s">
        <v>101</v>
      </c>
      <c r="B26">
        <f>COUNTIFS(Table2[Sub-Sector],Table3[[#This Row],[Sub-Sector]])</f>
        <v>5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0.4</v>
      </c>
      <c r="E26" s="2">
        <f>COUNTIFS(Table2[Sub-Sector],Table3[[#This Row],[Sub-Sector]],Table2[1M Return vs Nifty],"&gt;=5")/Table3[[#This Row],[Count]]</f>
        <v>0.6</v>
      </c>
      <c r="F26" s="2">
        <f>COUNTIFS(Table2[Sub-Sector],Table3[[#This Row],[Sub-Sector]],Table2[6M Return vs Nifty],"&gt;=10")/Table3[[#This Row],[Count]]</f>
        <v>0.2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0.2</v>
      </c>
      <c r="I26" s="2">
        <f>COUNTIFS(Table2[Sub-Sector],Table3[[#This Row],[Sub-Sector]],Table2[Relative Volume],"&gt;=1")/Table3[[#This Row],[Count]]</f>
        <v>0.6</v>
      </c>
      <c r="J26" s="2">
        <f>COUNTIFS(Table2[Sub-Sector],Table3[[#This Row],[Sub-Sector]],Table2[% Away From Day Low],"&gt;=0.05")/Table3[[#This Row],[Count]]</f>
        <v>0.2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0.2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0.4</v>
      </c>
      <c r="O26" s="2">
        <f>COUNTIFS(Table2[Sub-Sector],Table3[[#This Row],[Sub-Sector]],Table2[% Away From Current Month High],"&lt;=0.05")/Table3[[#This Row],[Count]]</f>
        <v>0.4</v>
      </c>
      <c r="P26" s="2">
        <f>COUNTIFS(Table2[Sub-Sector],Table3[[#This Row],[Sub-Sector]],Table2[% Away From 52W High],"&lt;=10")/Table3[[#This Row],[Count]]</f>
        <v>0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0.2</v>
      </c>
      <c r="S26" s="2">
        <f>COUNTIFS(Table2[Sub-Sector],Table3[[#This Row],[Sub-Sector]],Table2[% Price above 50 EMA],"&gt;=0")/Table3[[#This Row],[Count]]</f>
        <v>0.4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0.4</v>
      </c>
      <c r="V26" s="2">
        <f>COUNTIFS(Table2[Sub-Sector],Table3[[#This Row],[Sub-Sector]],Table2[Sharpe Ratio],"&gt;=0.10")/Table3[[#This Row],[Count]]</f>
        <v>0.8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26">
        <f>_xlfn.RANK.AVG(Table3[[#This Row],[Score]],Table3[Score],1)</f>
        <v>12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6">
        <f>_xlfn.RANK.AVG(Table3[[#This Row],[Score 2 ]],Table3[[Score 2 ]],1)</f>
        <v>25</v>
      </c>
    </row>
    <row r="27" spans="1:26" x14ac:dyDescent="0.3">
      <c r="A27" t="s">
        <v>354</v>
      </c>
      <c r="B27">
        <f>COUNTIFS(Table2[Sub-Sector],Table3[[#This Row],[Sub-Sector]])</f>
        <v>10</v>
      </c>
      <c r="C27" s="2">
        <f>COUNTIFS(Table2[Sub-Sector],Table3[[#This Row],[Sub-Sector]],Table2[Uptrend],"Uptrend")/Table3[[#This Row],[Count]]</f>
        <v>0.9</v>
      </c>
      <c r="D27" s="2">
        <f>COUNTIFS(Table2[Sub-Sector],Table3[[#This Row],[Sub-Sector]],Table2[1W Return vs Nifty],"&gt;=5")/Table3[[#This Row],[Count]]</f>
        <v>0.2</v>
      </c>
      <c r="E27" s="2">
        <f>COUNTIFS(Table2[Sub-Sector],Table3[[#This Row],[Sub-Sector]],Table2[1M Return vs Nifty],"&gt;=5")/Table3[[#This Row],[Count]]</f>
        <v>0.4</v>
      </c>
      <c r="F27" s="2">
        <f>COUNTIFS(Table2[Sub-Sector],Table3[[#This Row],[Sub-Sector]],Table2[6M Return vs Nifty],"&gt;=10")/Table3[[#This Row],[Count]]</f>
        <v>0.7</v>
      </c>
      <c r="G27" s="2">
        <f>COUNTIFS(Table2[Sub-Sector],Table3[[#This Row],[Sub-Sector]],Table2[1Y Return vs Nifty],"&gt;=10")/Table3[[#This Row],[Count]]</f>
        <v>0.8</v>
      </c>
      <c r="H27" s="2">
        <f>COUNTIFS(Table2[Sub-Sector],Table3[[#This Row],[Sub-Sector]],Table2[RSI Exponential â€“ 14D],"&gt;=50")/Table3[[#This Row],[Count]]</f>
        <v>0.1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0.2</v>
      </c>
      <c r="K27" s="2">
        <f>COUNTIFS(Table2[Sub-Sector],Table3[[#This Row],[Sub-Sector]],Table2[% Away From Day High],"&lt;=0.05")/Table3[[#This Row],[Count]]</f>
        <v>0.9</v>
      </c>
      <c r="L27" s="2">
        <f>COUNTIFS(Table2[Sub-Sector],Table3[[#This Row],[Sub-Sector]],Table2[% Away From Current Week Low],"&gt;=0.05")/Table3[[#This Row],[Count]]</f>
        <v>0.2</v>
      </c>
      <c r="M27" s="2">
        <f>COUNTIFS(Table2[Sub-Sector],Table3[[#This Row],[Sub-Sector]],Table2[% Away From Current Week High],"&lt;=0.05")/Table3[[#This Row],[Count]]</f>
        <v>0.9</v>
      </c>
      <c r="N27" s="2">
        <f>COUNTIFS(Table2[Sub-Sector],Table3[[#This Row],[Sub-Sector]],Table2[% Away From Current Month Low],"&gt;=0.05")/Table3[[#This Row],[Count]]</f>
        <v>0.2</v>
      </c>
      <c r="O27" s="2">
        <f>COUNTIFS(Table2[Sub-Sector],Table3[[#This Row],[Sub-Sector]],Table2[% Away From Current Month High],"&lt;=0.05")/Table3[[#This Row],[Count]]</f>
        <v>0.1</v>
      </c>
      <c r="P27" s="2">
        <f>COUNTIFS(Table2[Sub-Sector],Table3[[#This Row],[Sub-Sector]],Table2[% Away From 52W High],"&lt;=10")/Table3[[#This Row],[Count]]</f>
        <v>0.4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0.2</v>
      </c>
      <c r="S27" s="2">
        <f>COUNTIFS(Table2[Sub-Sector],Table3[[#This Row],[Sub-Sector]],Table2[% Price above 50 EMA],"&gt;=0")/Table3[[#This Row],[Count]]</f>
        <v>0.7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0.1</v>
      </c>
      <c r="V27" s="2">
        <f>COUNTIFS(Table2[Sub-Sector],Table3[[#This Row],[Sub-Sector]],Table2[Sharpe Ratio],"&gt;=0.10")/Table3[[#This Row],[Count]]</f>
        <v>0.2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27">
        <f>_xlfn.RANK.AVG(Table3[[#This Row],[Score]],Table3[Score],1)</f>
        <v>32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</v>
      </c>
      <c r="Z27">
        <f>_xlfn.RANK.AVG(Table3[[#This Row],[Score 2 ]],Table3[[Score 2 ]],1)</f>
        <v>26</v>
      </c>
    </row>
    <row r="28" spans="1:26" x14ac:dyDescent="0.3">
      <c r="A28" t="s">
        <v>116</v>
      </c>
      <c r="B28">
        <f>COUNTIFS(Table2[Sub-Sector],Table3[[#This Row],[Sub-Sector]])</f>
        <v>8</v>
      </c>
      <c r="C28" s="2">
        <f>COUNTIFS(Table2[Sub-Sector],Table3[[#This Row],[Sub-Sector]],Table2[Uptrend],"Uptrend")/Table3[[#This Row],[Count]]</f>
        <v>0.75</v>
      </c>
      <c r="D28" s="2">
        <f>COUNTIFS(Table2[Sub-Sector],Table3[[#This Row],[Sub-Sector]],Table2[1W Return vs Nifty],"&gt;=5")/Table3[[#This Row],[Count]]</f>
        <v>0.25</v>
      </c>
      <c r="E28" s="2">
        <f>COUNTIFS(Table2[Sub-Sector],Table3[[#This Row],[Sub-Sector]],Table2[1M Return vs Nifty],"&gt;=5")/Table3[[#This Row],[Count]]</f>
        <v>0.5</v>
      </c>
      <c r="F28" s="2">
        <f>COUNTIFS(Table2[Sub-Sector],Table3[[#This Row],[Sub-Sector]],Table2[6M Return vs Nifty],"&gt;=10")/Table3[[#This Row],[Count]]</f>
        <v>0.375</v>
      </c>
      <c r="G28" s="2">
        <f>COUNTIFS(Table2[Sub-Sector],Table3[[#This Row],[Sub-Sector]],Table2[1Y Return vs Nifty],"&gt;=10")/Table3[[#This Row],[Count]]</f>
        <v>0.625</v>
      </c>
      <c r="H28" s="2">
        <f>COUNTIFS(Table2[Sub-Sector],Table3[[#This Row],[Sub-Sector]],Table2[RSI Exponential â€“ 14D],"&gt;=50")/Table3[[#This Row],[Count]]</f>
        <v>0.125</v>
      </c>
      <c r="I28" s="2">
        <f>COUNTIFS(Table2[Sub-Sector],Table3[[#This Row],[Sub-Sector]],Table2[Relative Volume],"&gt;=1")/Table3[[#This Row],[Count]]</f>
        <v>0.625</v>
      </c>
      <c r="J28" s="2">
        <f>COUNTIFS(Table2[Sub-Sector],Table3[[#This Row],[Sub-Sector]],Table2[% Away From Day Low],"&gt;=0.05")/Table3[[#This Row],[Count]]</f>
        <v>0.25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0.25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0.25</v>
      </c>
      <c r="O28" s="2">
        <f>COUNTIFS(Table2[Sub-Sector],Table3[[#This Row],[Sub-Sector]],Table2[% Away From Current Month High],"&lt;=0.05")/Table3[[#This Row],[Count]]</f>
        <v>0.5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0.5</v>
      </c>
      <c r="S28" s="2">
        <f>COUNTIFS(Table2[Sub-Sector],Table3[[#This Row],[Sub-Sector]],Table2[% Price above 50 EMA],"&gt;=0")/Table3[[#This Row],[Count]]</f>
        <v>0.75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0.5</v>
      </c>
      <c r="V28" s="2">
        <f>COUNTIFS(Table2[Sub-Sector],Table3[[#This Row],[Sub-Sector]],Table2[Sharpe Ratio],"&gt;=0.10")/Table3[[#This Row],[Count]]</f>
        <v>0.125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28">
        <f>_xlfn.RANK.AVG(Table3[[#This Row],[Score]],Table3[Score],1)</f>
        <v>31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28">
        <f>_xlfn.RANK.AVG(Table3[[#This Row],[Score 2 ]],Table3[[Score 2 ]],1)</f>
        <v>27</v>
      </c>
    </row>
    <row r="29" spans="1:26" x14ac:dyDescent="0.3">
      <c r="A29" t="s">
        <v>429</v>
      </c>
      <c r="B29">
        <f>COUNTIFS(Table2[Sub-Sector],Table3[[#This Row],[Sub-Sector]])</f>
        <v>11</v>
      </c>
      <c r="C29" s="2">
        <f>COUNTIFS(Table2[Sub-Sector],Table3[[#This Row],[Sub-Sector]],Table2[Uptrend],"Uptrend")/Table3[[#This Row],[Count]]</f>
        <v>0.54545454545454541</v>
      </c>
      <c r="D29" s="2">
        <f>COUNTIFS(Table2[Sub-Sector],Table3[[#This Row],[Sub-Sector]],Table2[1W Return vs Nifty],"&gt;=5")/Table3[[#This Row],[Count]]</f>
        <v>0.45454545454545453</v>
      </c>
      <c r="E29" s="2">
        <f>COUNTIFS(Table2[Sub-Sector],Table3[[#This Row],[Sub-Sector]],Table2[1M Return vs Nifty],"&gt;=5")/Table3[[#This Row],[Count]]</f>
        <v>0.45454545454545453</v>
      </c>
      <c r="F29" s="2">
        <f>COUNTIFS(Table2[Sub-Sector],Table3[[#This Row],[Sub-Sector]],Table2[6M Return vs Nifty],"&gt;=10")/Table3[[#This Row],[Count]]</f>
        <v>0.45454545454545453</v>
      </c>
      <c r="G29" s="2">
        <f>COUNTIFS(Table2[Sub-Sector],Table3[[#This Row],[Sub-Sector]],Table2[1Y Return vs Nifty],"&gt;=10")/Table3[[#This Row],[Count]]</f>
        <v>0.54545454545454541</v>
      </c>
      <c r="H29" s="2">
        <f>COUNTIFS(Table2[Sub-Sector],Table3[[#This Row],[Sub-Sector]],Table2[RSI Exponential â€“ 14D],"&gt;=50")/Table3[[#This Row],[Count]]</f>
        <v>0.18181818181818182</v>
      </c>
      <c r="I29" s="2">
        <f>COUNTIFS(Table2[Sub-Sector],Table3[[#This Row],[Sub-Sector]],Table2[Relative Volume],"&gt;=1")/Table3[[#This Row],[Count]]</f>
        <v>0.63636363636363635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0.63636363636363635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0.63636363636363635</v>
      </c>
      <c r="N29" s="2">
        <f>COUNTIFS(Table2[Sub-Sector],Table3[[#This Row],[Sub-Sector]],Table2[% Away From Current Month Low],"&gt;=0.05")/Table3[[#This Row],[Count]]</f>
        <v>0</v>
      </c>
      <c r="O29" s="2">
        <f>COUNTIFS(Table2[Sub-Sector],Table3[[#This Row],[Sub-Sector]],Table2[% Away From Current Month High],"&lt;=0.05")/Table3[[#This Row],[Count]]</f>
        <v>0.18181818181818182</v>
      </c>
      <c r="P29" s="2">
        <f>COUNTIFS(Table2[Sub-Sector],Table3[[#This Row],[Sub-Sector]],Table2[% Away From 52W High],"&lt;=10")/Table3[[#This Row],[Count]]</f>
        <v>0</v>
      </c>
      <c r="Q29" s="2">
        <f>COUNTIFS(Table2[Sub-Sector],Table3[[#This Row],[Sub-Sector]],Table2[% Away From 52W Low],"&gt;=10")/Table3[[#This Row],[Count]]</f>
        <v>0.81818181818181823</v>
      </c>
      <c r="R29" s="2">
        <f>COUNTIFS(Table2[Sub-Sector],Table3[[#This Row],[Sub-Sector]],Table2[% Price above 20 EMA],"&gt;=0")/Table3[[#This Row],[Count]]</f>
        <v>0.27272727272727271</v>
      </c>
      <c r="S29" s="2">
        <f>COUNTIFS(Table2[Sub-Sector],Table3[[#This Row],[Sub-Sector]],Table2[% Price above 50 EMA],"&gt;=0")/Table3[[#This Row],[Count]]</f>
        <v>0.54545454545454541</v>
      </c>
      <c r="T29" s="2">
        <f>COUNTIFS(Table2[Sub-Sector],Table3[[#This Row],[Sub-Sector]],Table2[% Price above 200 EMA],"&gt;=0")/Table3[[#This Row],[Count]]</f>
        <v>0.63636363636363635</v>
      </c>
      <c r="U29" s="2">
        <f>COUNTIFS(Table2[Sub-Sector],Table3[[#This Row],[Sub-Sector]],Table2[Rate of Change - Zone],"Positive")/Table3[[#This Row],[Count]]</f>
        <v>0.45454545454545453</v>
      </c>
      <c r="V29" s="2">
        <f>COUNTIFS(Table2[Sub-Sector],Table3[[#This Row],[Sub-Sector]],Table2[Sharpe Ratio],"&gt;=0.10")/Table3[[#This Row],[Count]]</f>
        <v>0.27272727272727271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29">
        <f>_xlfn.RANK.AVG(Table3[[#This Row],[Score]],Table3[Score],1)</f>
        <v>37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29">
        <f>_xlfn.RANK.AVG(Table3[[#This Row],[Score 2 ]],Table3[[Score 2 ]],1)</f>
        <v>28</v>
      </c>
    </row>
    <row r="30" spans="1:26" x14ac:dyDescent="0.3">
      <c r="A30" t="s">
        <v>637</v>
      </c>
      <c r="B30">
        <f>COUNTIFS(Table2[Sub-Sector],Table3[[#This Row],[Sub-Sector]])</f>
        <v>4</v>
      </c>
      <c r="C30" s="2">
        <f>COUNTIFS(Table2[Sub-Sector],Table3[[#This Row],[Sub-Sector]],Table2[Uptrend],"Uptrend")/Table3[[#This Row],[Count]]</f>
        <v>0.75</v>
      </c>
      <c r="D30" s="2">
        <f>COUNTIFS(Table2[Sub-Sector],Table3[[#This Row],[Sub-Sector]],Table2[1W Return vs Nifty],"&gt;=5")/Table3[[#This Row],[Count]]</f>
        <v>0.25</v>
      </c>
      <c r="E30" s="2">
        <f>COUNTIFS(Table2[Sub-Sector],Table3[[#This Row],[Sub-Sector]],Table2[1M Return vs Nifty],"&gt;=5")/Table3[[#This Row],[Count]]</f>
        <v>0.25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0.75</v>
      </c>
      <c r="H30" s="2">
        <f>COUNTIFS(Table2[Sub-Sector],Table3[[#This Row],[Sub-Sector]],Table2[RSI Exponential â€“ 14D],"&gt;=50")/Table3[[#This Row],[Count]]</f>
        <v>0</v>
      </c>
      <c r="I30" s="2">
        <f>COUNTIFS(Table2[Sub-Sector],Table3[[#This Row],[Sub-Sector]],Table2[Relative Volume],"&gt;=1")/Table3[[#This Row],[Count]]</f>
        <v>0.5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</v>
      </c>
      <c r="O30" s="2">
        <f>COUNTIFS(Table2[Sub-Sector],Table3[[#This Row],[Sub-Sector]],Table2[% Away From Current Month High],"&lt;=0.05")/Table3[[#This Row],[Count]]</f>
        <v>0</v>
      </c>
      <c r="P30" s="2">
        <f>COUNTIFS(Table2[Sub-Sector],Table3[[#This Row],[Sub-Sector]],Table2[% Away From 52W High],"&lt;=10")/Table3[[#This Row],[Count]]</f>
        <v>0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</v>
      </c>
      <c r="S30" s="2">
        <f>COUNTIFS(Table2[Sub-Sector],Table3[[#This Row],[Sub-Sector]],Table2[% Price above 50 EMA],"&gt;=0")/Table3[[#This Row],[Count]]</f>
        <v>0.25</v>
      </c>
      <c r="T30" s="2">
        <f>COUNTIFS(Table2[Sub-Sector],Table3[[#This Row],[Sub-Sector]],Table2[% Price above 200 EMA],"&gt;=0")/Table3[[#This Row],[Count]]</f>
        <v>0.75</v>
      </c>
      <c r="U30" s="2">
        <f>COUNTIFS(Table2[Sub-Sector],Table3[[#This Row],[Sub-Sector]],Table2[Rate of Change - Zone],"Positive")/Table3[[#This Row],[Count]]</f>
        <v>0.25</v>
      </c>
      <c r="V30" s="2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</v>
      </c>
      <c r="X30">
        <f>_xlfn.RANK.AVG(Table3[[#This Row],[Score]],Table3[Score],1)</f>
        <v>43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0">
        <f>_xlfn.RANK.AVG(Table3[[#This Row],[Score 2 ]],Table3[[Score 2 ]],1)</f>
        <v>29</v>
      </c>
    </row>
    <row r="31" spans="1:26" x14ac:dyDescent="0.3">
      <c r="A31" t="s">
        <v>1242</v>
      </c>
      <c r="B31">
        <f>COUNTIFS(Table2[Sub-Sector],Table3[[#This Row],[Sub-Sector]])</f>
        <v>2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0.5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</v>
      </c>
      <c r="I31" s="2">
        <f>COUNTIFS(Table2[Sub-Sector],Table3[[#This Row],[Sub-Sector]],Table2[Relative Volume],"&gt;=1")/Table3[[#This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</v>
      </c>
      <c r="N31" s="2">
        <f>COUNTIFS(Table2[Sub-Sector],Table3[[#This Row],[Sub-Sector]],Table2[% Away From Current Month Low],"&gt;=0.05")/Table3[[#This Row],[Count]]</f>
        <v>0</v>
      </c>
      <c r="O31" s="2">
        <f>COUNTIFS(Table2[Sub-Sector],Table3[[#This Row],[Sub-Sector]],Table2[% Away From Current Month High],"&lt;=0.05")/Table3[[#This Row],[Count]]</f>
        <v>0</v>
      </c>
      <c r="P31" s="2">
        <f>COUNTIFS(Table2[Sub-Sector],Table3[[#This Row],[Sub-Sector]],Table2[% Away From 52W High],"&lt;=10")/Table3[[#This Row],[Count]]</f>
        <v>0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</v>
      </c>
      <c r="S31" s="2">
        <f>COUNTIFS(Table2[Sub-Sector],Table3[[#This Row],[Sub-Sector]],Table2[% Price above 50 EMA],"&gt;=0")/Table3[[#This Row],[Count]]</f>
        <v>0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0.5</v>
      </c>
      <c r="V31" s="2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31">
        <f>_xlfn.RANK.AVG(Table3[[#This Row],[Score]],Table3[Score],1)</f>
        <v>60.5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1">
        <f>_xlfn.RANK.AVG(Table3[[#This Row],[Score 2 ]],Table3[[Score 2 ]],1)</f>
        <v>30</v>
      </c>
    </row>
    <row r="32" spans="1:26" x14ac:dyDescent="0.3">
      <c r="A32" t="s">
        <v>942</v>
      </c>
      <c r="B32">
        <f>COUNTIFS(Table2[Sub-Sector],Table3[[#This Row],[Sub-Sector]])</f>
        <v>2</v>
      </c>
      <c r="C32" s="2">
        <f>COUNTIFS(Table2[Sub-Sector],Table3[[#This Row],[Sub-Sector]],Table2[Uptrend],"Uptrend")/Table3[[#This Row],[Count]]</f>
        <v>0.5</v>
      </c>
      <c r="D32" s="2">
        <f>COUNTIFS(Table2[Sub-Sector],Table3[[#This Row],[Sub-Sector]],Table2[1W Return vs Nifty],"&gt;=5")/Table3[[#This Row],[Count]]</f>
        <v>0.5</v>
      </c>
      <c r="E32" s="2">
        <f>COUNTIFS(Table2[Sub-Sector],Table3[[#This Row],[Sub-Sector]],Table2[1M Return vs Nifty],"&gt;=5")/Table3[[#This Row],[Count]]</f>
        <v>0.5</v>
      </c>
      <c r="F32" s="2">
        <f>COUNTIFS(Table2[Sub-Sector],Table3[[#This Row],[Sub-Sector]],Table2[6M Return vs Nifty],"&gt;=10")/Table3[[#This Row],[Count]]</f>
        <v>0.5</v>
      </c>
      <c r="G32" s="2">
        <f>COUNTIFS(Table2[Sub-Sector],Table3[[#This Row],[Sub-Sector]],Table2[1Y Return vs Nifty],"&gt;=10")/Table3[[#This Row],[Count]]</f>
        <v>0.5</v>
      </c>
      <c r="H32" s="2">
        <f>COUNTIFS(Table2[Sub-Sector],Table3[[#This Row],[Sub-Sector]],Table2[RSI Exponential â€“ 14D],"&gt;=50")/Table3[[#This Row],[Count]]</f>
        <v>0.5</v>
      </c>
      <c r="I32" s="2">
        <f>COUNTIFS(Table2[Sub-Sector],Table3[[#This Row],[Sub-Sector]],Table2[Relative Volume],"&gt;=1")/Table3[[#This Row],[Count]]</f>
        <v>0.5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0.5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0.5</v>
      </c>
      <c r="N32" s="2">
        <f>COUNTIFS(Table2[Sub-Sector],Table3[[#This Row],[Sub-Sector]],Table2[% Away From Current Month Low],"&gt;=0.05")/Table3[[#This Row],[Count]]</f>
        <v>0</v>
      </c>
      <c r="O32" s="2">
        <f>COUNTIFS(Table2[Sub-Sector],Table3[[#This Row],[Sub-Sector]],Table2[% Away From Current Month High],"&lt;=0.05")/Table3[[#This Row],[Count]]</f>
        <v>0</v>
      </c>
      <c r="P32" s="2">
        <f>COUNTIFS(Table2[Sub-Sector],Table3[[#This Row],[Sub-Sector]],Table2[% Away From 52W High],"&lt;=10")/Table3[[#This Row],[Count]]</f>
        <v>0.5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0.5</v>
      </c>
      <c r="S32" s="2">
        <f>COUNTIFS(Table2[Sub-Sector],Table3[[#This Row],[Sub-Sector]],Table2[% Price above 50 EMA],"&gt;=0")/Table3[[#This Row],[Count]]</f>
        <v>0.5</v>
      </c>
      <c r="T32" s="2">
        <f>COUNTIFS(Table2[Sub-Sector],Table3[[#This Row],[Sub-Sector]],Table2[% Price above 200 EMA],"&gt;=0")/Table3[[#This Row],[Count]]</f>
        <v>0.5</v>
      </c>
      <c r="U32" s="2">
        <f>COUNTIFS(Table2[Sub-Sector],Table3[[#This Row],[Sub-Sector]],Table2[Rate of Change - Zone],"Positive")/Table3[[#This Row],[Count]]</f>
        <v>0.5</v>
      </c>
      <c r="V32" s="2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32">
        <f>_xlfn.RANK.AVG(Table3[[#This Row],[Score]],Table3[Score],1)</f>
        <v>39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2">
        <f>_xlfn.RANK.AVG(Table3[[#This Row],[Score 2 ]],Table3[[Score 2 ]],1)</f>
        <v>31</v>
      </c>
    </row>
    <row r="33" spans="1:26" x14ac:dyDescent="0.3">
      <c r="A33" t="s">
        <v>63</v>
      </c>
      <c r="B33">
        <f>COUNTIFS(Table2[Sub-Sector],Table3[[#This Row],[Sub-Sector]])</f>
        <v>4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0.75</v>
      </c>
      <c r="F33" s="2">
        <f>COUNTIFS(Table2[Sub-Sector],Table3[[#This Row],[Sub-Sector]],Table2[6M Return vs Nifty],"&gt;=10")/Table3[[#This Row],[Count]]</f>
        <v>0.25</v>
      </c>
      <c r="G33" s="2">
        <f>COUNTIFS(Table2[Sub-Sector],Table3[[#This Row],[Sub-Sector]],Table2[1Y Return vs Nifty],"&gt;=10")/Table3[[#This Row],[Count]]</f>
        <v>0.75</v>
      </c>
      <c r="H33" s="2">
        <f>COUNTIFS(Table2[Sub-Sector],Table3[[#This Row],[Sub-Sector]],Table2[RSI Exponential â€“ 14D],"&gt;=50")/Table3[[#This Row],[Count]]</f>
        <v>0</v>
      </c>
      <c r="I33" s="2">
        <f>COUNTIFS(Table2[Sub-Sector],Table3[[#This Row],[Sub-Sector]],Table2[Relative Volume],"&gt;=1")/Table3[[#This Row],[Count]]</f>
        <v>0.75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</v>
      </c>
      <c r="O33" s="2">
        <f>COUNTIFS(Table2[Sub-Sector],Table3[[#This Row],[Sub-Sector]],Table2[% Away From Current Month High],"&lt;=0.05")/Table3[[#This Row],[Count]]</f>
        <v>0</v>
      </c>
      <c r="P33" s="2">
        <f>COUNTIFS(Table2[Sub-Sector],Table3[[#This Row],[Sub-Sector]],Table2[% Away From 52W High],"&lt;=10")/Table3[[#This Row],[Count]]</f>
        <v>0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</v>
      </c>
      <c r="S33" s="2">
        <f>COUNTIFS(Table2[Sub-Sector],Table3[[#This Row],[Sub-Sector]],Table2[% Price above 50 EMA],"&gt;=0")/Table3[[#This Row],[Count]]</f>
        <v>0.25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0.25</v>
      </c>
      <c r="V33" s="2">
        <f>COUNTIFS(Table2[Sub-Sector],Table3[[#This Row],[Sub-Sector]],Table2[Sharpe Ratio],"&gt;=0.10")/Table3[[#This Row],[Count]]</f>
        <v>0.75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33">
        <f>_xlfn.RANK.AVG(Table3[[#This Row],[Score]],Table3[Score],1)</f>
        <v>33.5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198.5</v>
      </c>
      <c r="Z33">
        <f>_xlfn.RANK.AVG(Table3[[#This Row],[Score 2 ]],Table3[[Score 2 ]],1)</f>
        <v>32</v>
      </c>
    </row>
    <row r="34" spans="1:26" x14ac:dyDescent="0.3">
      <c r="A34" t="s">
        <v>925</v>
      </c>
      <c r="B34">
        <f>COUNTIFS(Table2[Sub-Sector],Table3[[#This Row],[Sub-Sector]])</f>
        <v>3</v>
      </c>
      <c r="C34" s="2">
        <f>COUNTIFS(Table2[Sub-Sector],Table3[[#This Row],[Sub-Sector]],Table2[Uptrend],"Uptrend")/Table3[[#This Row],[Count]]</f>
        <v>0.66666666666666663</v>
      </c>
      <c r="D34" s="2">
        <f>COUNTIFS(Table2[Sub-Sector],Table3[[#This Row],[Sub-Sector]],Table2[1W Return vs Nifty],"&gt;=5")/Table3[[#This Row],[Count]]</f>
        <v>0.66666666666666663</v>
      </c>
      <c r="E34" s="2">
        <f>COUNTIFS(Table2[Sub-Sector],Table3[[#This Row],[Sub-Sector]],Table2[1M Return vs Nifty],"&gt;=5")/Table3[[#This Row],[Count]]</f>
        <v>0.66666666666666663</v>
      </c>
      <c r="F34" s="2">
        <f>COUNTIFS(Table2[Sub-Sector],Table3[[#This Row],[Sub-Sector]],Table2[6M Return vs Nifty],"&gt;=10")/Table3[[#This Row],[Count]]</f>
        <v>0.33333333333333331</v>
      </c>
      <c r="G34" s="2">
        <f>COUNTIFS(Table2[Sub-Sector],Table3[[#This Row],[Sub-Sector]],Table2[1Y Return vs Nifty],"&gt;=10")/Table3[[#This Row],[Count]]</f>
        <v>0.33333333333333331</v>
      </c>
      <c r="H34" s="2">
        <f>COUNTIFS(Table2[Sub-Sector],Table3[[#This Row],[Sub-Sector]],Table2[RSI Exponential â€“ 14D],"&gt;=50")/Table3[[#This Row],[Count]]</f>
        <v>0.66666666666666663</v>
      </c>
      <c r="I34" s="2">
        <f>COUNTIFS(Table2[Sub-Sector],Table3[[#This Row],[Sub-Sector]],Table2[Relative Volume],"&gt;=1")/Table3[[#This Row],[Count]]</f>
        <v>0.66666666666666663</v>
      </c>
      <c r="J34" s="2">
        <f>COUNTIFS(Table2[Sub-Sector],Table3[[#This Row],[Sub-Sector]],Table2[% Away From Day Low],"&gt;=0.05")/Table3[[#This Row],[Count]]</f>
        <v>0.33333333333333331</v>
      </c>
      <c r="K34" s="2">
        <f>COUNTIFS(Table2[Sub-Sector],Table3[[#This Row],[Sub-Sector]],Table2[% Away From Day High],"&lt;=0.05")/Table3[[#This Row],[Count]]</f>
        <v>0.66666666666666663</v>
      </c>
      <c r="L34" s="2">
        <f>COUNTIFS(Table2[Sub-Sector],Table3[[#This Row],[Sub-Sector]],Table2[% Away From Current Week Low],"&gt;=0.05")/Table3[[#This Row],[Count]]</f>
        <v>0.33333333333333331</v>
      </c>
      <c r="M34" s="2">
        <f>COUNTIFS(Table2[Sub-Sector],Table3[[#This Row],[Sub-Sector]],Table2[% Away From Current Week High],"&lt;=0.05")/Table3[[#This Row],[Count]]</f>
        <v>0.66666666666666663</v>
      </c>
      <c r="N34" s="2">
        <f>COUNTIFS(Table2[Sub-Sector],Table3[[#This Row],[Sub-Sector]],Table2[% Away From Current Month Low],"&gt;=0.05")/Table3[[#This Row],[Count]]</f>
        <v>0.33333333333333331</v>
      </c>
      <c r="O34" s="2">
        <f>COUNTIFS(Table2[Sub-Sector],Table3[[#This Row],[Sub-Sector]],Table2[% Away From Current Month High],"&lt;=0.05")/Table3[[#This Row],[Count]]</f>
        <v>0.33333333333333331</v>
      </c>
      <c r="P34" s="2">
        <f>COUNTIFS(Table2[Sub-Sector],Table3[[#This Row],[Sub-Sector]],Table2[% Away From 52W High],"&lt;=10")/Table3[[#This Row],[Count]]</f>
        <v>0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0.66666666666666663</v>
      </c>
      <c r="S34" s="2">
        <f>COUNTIFS(Table2[Sub-Sector],Table3[[#This Row],[Sub-Sector]],Table2[% Price above 50 EMA],"&gt;=0")/Table3[[#This Row],[Count]]</f>
        <v>0.66666666666666663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0.66666666666666663</v>
      </c>
      <c r="V34" s="2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34">
        <f>_xlfn.RANK.AVG(Table3[[#This Row],[Score]],Table3[Score],1)</f>
        <v>26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4">
        <f>_xlfn.RANK.AVG(Table3[[#This Row],[Score 2 ]],Table3[[Score 2 ]],1)</f>
        <v>33.5</v>
      </c>
    </row>
    <row r="35" spans="1:26" x14ac:dyDescent="0.3">
      <c r="A35" t="s">
        <v>556</v>
      </c>
      <c r="B35">
        <f>COUNTIFS(Table2[Sub-Sector],Table3[[#This Row],[Sub-Sector]])</f>
        <v>3</v>
      </c>
      <c r="C35" s="2">
        <f>COUNTIFS(Table2[Sub-Sector],Table3[[#This Row],[Sub-Sector]],Table2[Uptrend],"Uptrend")/Table3[[#This Row],[Count]]</f>
        <v>0.33333333333333331</v>
      </c>
      <c r="D35" s="2">
        <f>COUNTIFS(Table2[Sub-Sector],Table3[[#This Row],[Sub-Sector]],Table2[1W Return vs Nifty],"&gt;=5")/Table3[[#This Row],[Count]]</f>
        <v>0.66666666666666663</v>
      </c>
      <c r="E35" s="2">
        <f>COUNTIFS(Table2[Sub-Sector],Table3[[#This Row],[Sub-Sector]],Table2[1M Return vs Nifty],"&gt;=5")/Table3[[#This Row],[Count]]</f>
        <v>0.33333333333333331</v>
      </c>
      <c r="F35" s="2">
        <f>COUNTIFS(Table2[Sub-Sector],Table3[[#This Row],[Sub-Sector]],Table2[6M Return vs Nifty],"&gt;=10")/Table3[[#This Row],[Count]]</f>
        <v>0.33333333333333331</v>
      </c>
      <c r="G35" s="2">
        <f>COUNTIFS(Table2[Sub-Sector],Table3[[#This Row],[Sub-Sector]],Table2[1Y Return vs Nifty],"&gt;=10")/Table3[[#This Row],[Count]]</f>
        <v>0.33333333333333331</v>
      </c>
      <c r="H35" s="2">
        <f>COUNTIFS(Table2[Sub-Sector],Table3[[#This Row],[Sub-Sector]],Table2[RSI Exponential â€“ 14D],"&gt;=50")/Table3[[#This Row],[Count]]</f>
        <v>0.33333333333333331</v>
      </c>
      <c r="I35" s="2">
        <f>COUNTIFS(Table2[Sub-Sector],Table3[[#This Row],[Sub-Sector]],Table2[Relative Volume],"&gt;=1")/Table3[[#This Row],[Count]]</f>
        <v>0.66666666666666663</v>
      </c>
      <c r="J35" s="2">
        <f>COUNTIFS(Table2[Sub-Sector],Table3[[#This Row],[Sub-Sector]],Table2[% Away From Day Low],"&gt;=0.05")/Table3[[#This Row],[Count]]</f>
        <v>0.33333333333333331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0.33333333333333331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0.33333333333333331</v>
      </c>
      <c r="O35" s="2">
        <f>COUNTIFS(Table2[Sub-Sector],Table3[[#This Row],[Sub-Sector]],Table2[% Away From Current Month High],"&lt;=0.05")/Table3[[#This Row],[Count]]</f>
        <v>0.33333333333333331</v>
      </c>
      <c r="P35" s="2">
        <f>COUNTIFS(Table2[Sub-Sector],Table3[[#This Row],[Sub-Sector]],Table2[% Away From 52W High],"&lt;=10")/Table3[[#This Row],[Count]]</f>
        <v>0.33333333333333331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0.33333333333333331</v>
      </c>
      <c r="S35" s="2">
        <f>COUNTIFS(Table2[Sub-Sector],Table3[[#This Row],[Sub-Sector]],Table2[% Price above 50 EMA],"&gt;=0")/Table3[[#This Row],[Count]]</f>
        <v>0.33333333333333331</v>
      </c>
      <c r="T35" s="2">
        <f>COUNTIFS(Table2[Sub-Sector],Table3[[#This Row],[Sub-Sector]],Table2[% Price above 200 EMA],"&gt;=0")/Table3[[#This Row],[Count]]</f>
        <v>0.33333333333333331</v>
      </c>
      <c r="U35" s="2">
        <f>COUNTIFS(Table2[Sub-Sector],Table3[[#This Row],[Sub-Sector]],Table2[Rate of Change - Zone],"Positive")/Table3[[#This Row],[Count]]</f>
        <v>0.66666666666666663</v>
      </c>
      <c r="V35" s="2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35">
        <f>_xlfn.RANK.AVG(Table3[[#This Row],[Score]],Table3[Score],1)</f>
        <v>48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5">
        <f>_xlfn.RANK.AVG(Table3[[#This Row],[Score 2 ]],Table3[[Score 2 ]],1)</f>
        <v>33.5</v>
      </c>
    </row>
    <row r="36" spans="1:26" x14ac:dyDescent="0.3">
      <c r="A36" t="s">
        <v>130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0.83333333333333337</v>
      </c>
      <c r="D36" s="2">
        <f>COUNTIFS(Table2[Sub-Sector],Table3[[#This Row],[Sub-Sector]],Table2[1W Return vs Nifty],"&gt;=5")/Table3[[#This Row],[Count]]</f>
        <v>0.16666666666666666</v>
      </c>
      <c r="E36" s="2">
        <f>COUNTIFS(Table2[Sub-Sector],Table3[[#This Row],[Sub-Sector]],Table2[1M Return vs Nifty],"&gt;=5")/Table3[[#This Row],[Count]]</f>
        <v>0.33333333333333331</v>
      </c>
      <c r="F36" s="2">
        <f>COUNTIFS(Table2[Sub-Sector],Table3[[#This Row],[Sub-Sector]],Table2[6M Return vs Nifty],"&gt;=10")/Table3[[#This Row],[Count]]</f>
        <v>0.66666666666666663</v>
      </c>
      <c r="G36" s="2">
        <f>COUNTIFS(Table2[Sub-Sector],Table3[[#This Row],[Sub-Sector]],Table2[1Y Return vs Nifty],"&gt;=10")/Table3[[#This Row],[Count]]</f>
        <v>0.5</v>
      </c>
      <c r="H36" s="2">
        <f>COUNTIFS(Table2[Sub-Sector],Table3[[#This Row],[Sub-Sector]],Table2[RSI Exponential â€“ 14D],"&gt;=50")/Table3[[#This Row],[Count]]</f>
        <v>0.16666666666666666</v>
      </c>
      <c r="I36" s="2">
        <f>COUNTIFS(Table2[Sub-Sector],Table3[[#This Row],[Sub-Sector]],Table2[Relative Volume],"&gt;=1")/Table3[[#This Row],[Count]]</f>
        <v>0.33333333333333331</v>
      </c>
      <c r="J36" s="2">
        <f>COUNTIFS(Table2[Sub-Sector],Table3[[#This Row],[Sub-Sector]],Table2[% Away From Day Low],"&gt;=0.05")/Table3[[#This Row],[Count]]</f>
        <v>0.16666666666666666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0.16666666666666666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0.16666666666666666</v>
      </c>
      <c r="O36" s="2">
        <f>COUNTIFS(Table2[Sub-Sector],Table3[[#This Row],[Sub-Sector]],Table2[% Away From Current Month High],"&lt;=0.05")/Table3[[#This Row],[Count]]</f>
        <v>0.33333333333333331</v>
      </c>
      <c r="P36" s="2">
        <f>COUNTIFS(Table2[Sub-Sector],Table3[[#This Row],[Sub-Sector]],Table2[% Away From 52W High],"&lt;=10")/Table3[[#This Row],[Count]]</f>
        <v>0.16666666666666666</v>
      </c>
      <c r="Q36" s="2">
        <f>COUNTIFS(Table2[Sub-Sector],Table3[[#This Row],[Sub-Sector]],Table2[% Away From 52W Low],"&gt;=10")/Table3[[#This Row],[Count]]</f>
        <v>0.83333333333333337</v>
      </c>
      <c r="R36" s="2">
        <f>COUNTIFS(Table2[Sub-Sector],Table3[[#This Row],[Sub-Sector]],Table2[% Price above 20 EMA],"&gt;=0")/Table3[[#This Row],[Count]]</f>
        <v>0.33333333333333331</v>
      </c>
      <c r="S36" s="2">
        <f>COUNTIFS(Table2[Sub-Sector],Table3[[#This Row],[Sub-Sector]],Table2[% Price above 50 EMA],"&gt;=0")/Table3[[#This Row],[Count]]</f>
        <v>0.33333333333333331</v>
      </c>
      <c r="T36" s="2">
        <f>COUNTIFS(Table2[Sub-Sector],Table3[[#This Row],[Sub-Sector]],Table2[% Price above 200 EMA],"&gt;=0")/Table3[[#This Row],[Count]]</f>
        <v>0.66666666666666663</v>
      </c>
      <c r="U36" s="2">
        <f>COUNTIFS(Table2[Sub-Sector],Table3[[#This Row],[Sub-Sector]],Table2[Rate of Change - Zone],"Positive")/Table3[[#This Row],[Count]]</f>
        <v>0.5</v>
      </c>
      <c r="V36" s="2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36">
        <f>_xlfn.RANK.AVG(Table3[[#This Row],[Score]],Table3[Score],1)</f>
        <v>46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6">
        <f>_xlfn.RANK.AVG(Table3[[#This Row],[Score 2 ]],Table3[[Score 2 ]],1)</f>
        <v>35</v>
      </c>
    </row>
    <row r="37" spans="1:26" x14ac:dyDescent="0.3">
      <c r="A37" t="s">
        <v>308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0.66666666666666663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</v>
      </c>
      <c r="G37" s="2">
        <f>COUNTIFS(Table2[Sub-Sector],Table3[[#This Row],[Sub-Sector]],Table2[1Y Return vs Nifty],"&gt;=10")/Table3[[#This Row],[Count]]</f>
        <v>0.66666666666666663</v>
      </c>
      <c r="H37" s="2">
        <f>COUNTIFS(Table2[Sub-Sector],Table3[[#This Row],[Sub-Sector]],Table2[RSI Exponential â€“ 14D],"&gt;=50")/Table3[[#This Row],[Count]]</f>
        <v>0</v>
      </c>
      <c r="I37" s="2">
        <f>COUNTIFS(Table2[Sub-Sector],Table3[[#This Row],[Sub-Sector]],Table2[Relative Volume],"&gt;=1")/Table3[[#This Row],[Count]]</f>
        <v>0.66666666666666663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0.83333333333333337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0</v>
      </c>
      <c r="O37" s="2">
        <f>COUNTIFS(Table2[Sub-Sector],Table3[[#This Row],[Sub-Sector]],Table2[% Away From Current Month High],"&lt;=0.05")/Table3[[#This Row],[Count]]</f>
        <v>0</v>
      </c>
      <c r="P37" s="2">
        <f>COUNTIFS(Table2[Sub-Sector],Table3[[#This Row],[Sub-Sector]],Table2[% Away From 52W High],"&lt;=10")/Table3[[#This Row],[Count]]</f>
        <v>0.16666666666666666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</v>
      </c>
      <c r="S37" s="2">
        <f>COUNTIFS(Table2[Sub-Sector],Table3[[#This Row],[Sub-Sector]],Table2[% Price above 50 EMA],"&gt;=0")/Table3[[#This Row],[Count]]</f>
        <v>0.16666666666666666</v>
      </c>
      <c r="T37" s="2">
        <f>COUNTIFS(Table2[Sub-Sector],Table3[[#This Row],[Sub-Sector]],Table2[% Price above 200 EMA],"&gt;=0")/Table3[[#This Row],[Count]]</f>
        <v>0.83333333333333337</v>
      </c>
      <c r="U37" s="2">
        <f>COUNTIFS(Table2[Sub-Sector],Table3[[#This Row],[Sub-Sector]],Table2[Rate of Change - Zone],"Positive")/Table3[[#This Row],[Count]]</f>
        <v>0.66666666666666663</v>
      </c>
      <c r="V37" s="2">
        <f>COUNTIFS(Table2[Sub-Sector],Table3[[#This Row],[Sub-Sector]],Table2[Sharpe Ratio],"&gt;=0.10")/Table3[[#This Row],[Count]]</f>
        <v>0.66666666666666663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37">
        <f>_xlfn.RANK.AVG(Table3[[#This Row],[Score]],Table3[Score],1)</f>
        <v>82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7">
        <f>_xlfn.RANK.AVG(Table3[[#This Row],[Score 2 ]],Table3[[Score 2 ]],1)</f>
        <v>36</v>
      </c>
    </row>
    <row r="38" spans="1:26" x14ac:dyDescent="0.3">
      <c r="A38" t="s">
        <v>196</v>
      </c>
      <c r="B38">
        <f>COUNTIFS(Table2[Sub-Sector],Table3[[#This Row],[Sub-Sector]])</f>
        <v>4</v>
      </c>
      <c r="C38" s="2">
        <f>COUNTIFS(Table2[Sub-Sector],Table3[[#This Row],[Sub-Sector]],Table2[Uptrend],"Uptrend")/Table3[[#This Row],[Count]]</f>
        <v>0.75</v>
      </c>
      <c r="D38" s="2">
        <f>COUNTIFS(Table2[Sub-Sector],Table3[[#This Row],[Sub-Sector]],Table2[1W Return vs Nifty],"&gt;=5")/Table3[[#This Row],[Count]]</f>
        <v>1</v>
      </c>
      <c r="E38" s="2">
        <f>COUNTIFS(Table2[Sub-Sector],Table3[[#This Row],[Sub-Sector]],Table2[1M Return vs Nifty],"&gt;=5")/Table3[[#This Row],[Count]]</f>
        <v>1</v>
      </c>
      <c r="F38" s="2">
        <f>COUNTIFS(Table2[Sub-Sector],Table3[[#This Row],[Sub-Sector]],Table2[6M Return vs Nifty],"&gt;=10")/Table3[[#This Row],[Count]]</f>
        <v>0.25</v>
      </c>
      <c r="G38" s="2">
        <f>COUNTIFS(Table2[Sub-Sector],Table3[[#This Row],[Sub-Sector]],Table2[1Y Return vs Nifty],"&gt;=10")/Table3[[#This Row],[Count]]</f>
        <v>0.25</v>
      </c>
      <c r="H38" s="2">
        <f>COUNTIFS(Table2[Sub-Sector],Table3[[#This Row],[Sub-Sector]],Table2[RSI Exponential â€“ 14D],"&gt;=50")/Table3[[#This Row],[Count]]</f>
        <v>1</v>
      </c>
      <c r="I38" s="2">
        <f>COUNTIFS(Table2[Sub-Sector],Table3[[#This Row],[Sub-Sector]],Table2[Relative Volume],"&gt;=1")/Table3[[#This Row],[Count]]</f>
        <v>0.75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0.75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0.75</v>
      </c>
      <c r="N38" s="2">
        <f>COUNTIFS(Table2[Sub-Sector],Table3[[#This Row],[Sub-Sector]],Table2[% Away From Current Month Low],"&gt;=0.05")/Table3[[#This Row],[Count]]</f>
        <v>0</v>
      </c>
      <c r="O38" s="2">
        <f>COUNTIFS(Table2[Sub-Sector],Table3[[#This Row],[Sub-Sector]],Table2[% Away From Current Month High],"&lt;=0.05")/Table3[[#This Row],[Count]]</f>
        <v>0.5</v>
      </c>
      <c r="P38" s="2">
        <f>COUNTIFS(Table2[Sub-Sector],Table3[[#This Row],[Sub-Sector]],Table2[% Away From 52W High],"&lt;=10")/Table3[[#This Row],[Count]]</f>
        <v>0.75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0.75</v>
      </c>
      <c r="V38" s="2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287.5</v>
      </c>
      <c r="X38">
        <f>_xlfn.RANK.AVG(Table3[[#This Row],[Score]],Table3[Score],1)</f>
        <v>20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8">
        <f>_xlfn.RANK.AVG(Table3[[#This Row],[Score 2 ]],Table3[[Score 2 ]],1)</f>
        <v>37</v>
      </c>
    </row>
    <row r="39" spans="1:26" x14ac:dyDescent="0.3">
      <c r="A39" t="s">
        <v>804</v>
      </c>
      <c r="B39">
        <f>COUNTIFS(Table2[Sub-Sector],Table3[[#This Row],[Sub-Sector]])</f>
        <v>3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0.33333333333333331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0.33333333333333331</v>
      </c>
      <c r="I39" s="2">
        <f>COUNTIFS(Table2[Sub-Sector],Table3[[#This Row],[Sub-Sector]],Table2[Relative Volume],"&gt;=1")/Table3[[#This Row],[Count]]</f>
        <v>0.33333333333333331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0.66666666666666663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0.66666666666666663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0.33333333333333331</v>
      </c>
      <c r="P39" s="2">
        <f>COUNTIFS(Table2[Sub-Sector],Table3[[#This Row],[Sub-Sector]],Table2[% Away From 52W High],"&lt;=10")/Table3[[#This Row],[Count]]</f>
        <v>0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0.33333333333333331</v>
      </c>
      <c r="S39" s="2">
        <f>COUNTIFS(Table2[Sub-Sector],Table3[[#This Row],[Sub-Sector]],Table2[% Price above 50 EMA],"&gt;=0")/Table3[[#This Row],[Count]]</f>
        <v>0.66666666666666663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0.33333333333333331</v>
      </c>
      <c r="V39" s="2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39">
        <f>_xlfn.RANK.AVG(Table3[[#This Row],[Score]],Table3[Score],1)</f>
        <v>29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39">
        <f>_xlfn.RANK.AVG(Table3[[#This Row],[Score 2 ]],Table3[[Score 2 ]],1)</f>
        <v>38.5</v>
      </c>
    </row>
    <row r="40" spans="1:26" x14ac:dyDescent="0.3">
      <c r="A40" t="s">
        <v>875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0.33333333333333331</v>
      </c>
      <c r="E40" s="2">
        <f>COUNTIFS(Table2[Sub-Sector],Table3[[#This Row],[Sub-Sector]],Table2[1M Return vs Nifty],"&gt;=5")/Table3[[#This Row],[Count]]</f>
        <v>0.33333333333333331</v>
      </c>
      <c r="F40" s="2">
        <f>COUNTIFS(Table2[Sub-Sector],Table3[[#This Row],[Sub-Sector]],Table2[6M Return vs Nifty],"&gt;=10")/Table3[[#This Row],[Count]]</f>
        <v>0.33333333333333331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0.33333333333333331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0</v>
      </c>
      <c r="P40" s="2">
        <f>COUNTIFS(Table2[Sub-Sector],Table3[[#This Row],[Sub-Sector]],Table2[% Away From 52W High],"&lt;=10")/Table3[[#This Row],[Count]]</f>
        <v>0.33333333333333331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0.33333333333333331</v>
      </c>
      <c r="S40" s="2">
        <f>COUNTIFS(Table2[Sub-Sector],Table3[[#This Row],[Sub-Sector]],Table2[% Price above 50 EMA],"&gt;=0")/Table3[[#This Row],[Count]]</f>
        <v>0.33333333333333331</v>
      </c>
      <c r="T40" s="2">
        <f>COUNTIFS(Table2[Sub-Sector],Table3[[#This Row],[Sub-Sector]],Table2[% Price above 200 EMA],"&gt;=0")/Table3[[#This Row],[Count]]</f>
        <v>0.66666666666666663</v>
      </c>
      <c r="U40" s="2">
        <f>COUNTIFS(Table2[Sub-Sector],Table3[[#This Row],[Sub-Sector]],Table2[Rate of Change - Zone],"Positive")/Table3[[#This Row],[Count]]</f>
        <v>0.33333333333333331</v>
      </c>
      <c r="V40" s="2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40">
        <f>_xlfn.RANK.AVG(Table3[[#This Row],[Score]],Table3[Score],1)</f>
        <v>49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0">
        <f>_xlfn.RANK.AVG(Table3[[#This Row],[Score 2 ]],Table3[[Score 2 ]],1)</f>
        <v>38.5</v>
      </c>
    </row>
    <row r="41" spans="1:26" x14ac:dyDescent="0.3">
      <c r="A41" t="s">
        <v>391</v>
      </c>
      <c r="B41">
        <f>COUNTIFS(Table2[Sub-Sector],Table3[[#This Row],[Sub-Sector]])</f>
        <v>14</v>
      </c>
      <c r="C41" s="2">
        <f>COUNTIFS(Table2[Sub-Sector],Table3[[#This Row],[Sub-Sector]],Table2[Uptrend],"Uptrend")/Table3[[#This Row],[Count]]</f>
        <v>0.8571428571428571</v>
      </c>
      <c r="D41" s="2">
        <f>COUNTIFS(Table2[Sub-Sector],Table3[[#This Row],[Sub-Sector]],Table2[1W Return vs Nifty],"&gt;=5")/Table3[[#This Row],[Count]]</f>
        <v>0.42857142857142855</v>
      </c>
      <c r="E41" s="2">
        <f>COUNTIFS(Table2[Sub-Sector],Table3[[#This Row],[Sub-Sector]],Table2[1M Return vs Nifty],"&gt;=5")/Table3[[#This Row],[Count]]</f>
        <v>0.42857142857142855</v>
      </c>
      <c r="F41" s="2">
        <f>COUNTIFS(Table2[Sub-Sector],Table3[[#This Row],[Sub-Sector]],Table2[6M Return vs Nifty],"&gt;=10")/Table3[[#This Row],[Count]]</f>
        <v>0.35714285714285715</v>
      </c>
      <c r="G41" s="2">
        <f>COUNTIFS(Table2[Sub-Sector],Table3[[#This Row],[Sub-Sector]],Table2[1Y Return vs Nifty],"&gt;=10")/Table3[[#This Row],[Count]]</f>
        <v>0.7142857142857143</v>
      </c>
      <c r="H41" s="2">
        <f>COUNTIFS(Table2[Sub-Sector],Table3[[#This Row],[Sub-Sector]],Table2[RSI Exponential â€“ 14D],"&gt;=50")/Table3[[#This Row],[Count]]</f>
        <v>0.14285714285714285</v>
      </c>
      <c r="I41" s="2">
        <f>COUNTIFS(Table2[Sub-Sector],Table3[[#This Row],[Sub-Sector]],Table2[Relative Volume],"&gt;=1")/Table3[[#This Row],[Count]]</f>
        <v>0.5714285714285714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0.7142857142857143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0.7142857142857143</v>
      </c>
      <c r="N41" s="2">
        <f>COUNTIFS(Table2[Sub-Sector],Table3[[#This Row],[Sub-Sector]],Table2[% Away From Current Month Low],"&gt;=0.05")/Table3[[#This Row],[Count]]</f>
        <v>0</v>
      </c>
      <c r="O41" s="2">
        <f>COUNTIFS(Table2[Sub-Sector],Table3[[#This Row],[Sub-Sector]],Table2[% Away From Current Month High],"&lt;=0.05")/Table3[[#This Row],[Count]]</f>
        <v>0.14285714285714285</v>
      </c>
      <c r="P41" s="2">
        <f>COUNTIFS(Table2[Sub-Sector],Table3[[#This Row],[Sub-Sector]],Table2[% Away From 52W High],"&lt;=10")/Table3[[#This Row],[Count]]</f>
        <v>0.35714285714285715</v>
      </c>
      <c r="Q41" s="2">
        <f>COUNTIFS(Table2[Sub-Sector],Table3[[#This Row],[Sub-Sector]],Table2[% Away From 52W Low],"&gt;=10")/Table3[[#This Row],[Count]]</f>
        <v>0.9285714285714286</v>
      </c>
      <c r="R41" s="2">
        <f>COUNTIFS(Table2[Sub-Sector],Table3[[#This Row],[Sub-Sector]],Table2[% Price above 20 EMA],"&gt;=0")/Table3[[#This Row],[Count]]</f>
        <v>0.21428571428571427</v>
      </c>
      <c r="S41" s="2">
        <f>COUNTIFS(Table2[Sub-Sector],Table3[[#This Row],[Sub-Sector]],Table2[% Price above 50 EMA],"&gt;=0")/Table3[[#This Row],[Count]]</f>
        <v>0.5714285714285714</v>
      </c>
      <c r="T41" s="2">
        <f>COUNTIFS(Table2[Sub-Sector],Table3[[#This Row],[Sub-Sector]],Table2[% Price above 200 EMA],"&gt;=0")/Table3[[#This Row],[Count]]</f>
        <v>0.7142857142857143</v>
      </c>
      <c r="U41" s="2">
        <f>COUNTIFS(Table2[Sub-Sector],Table3[[#This Row],[Sub-Sector]],Table2[Rate of Change - Zone],"Positive")/Table3[[#This Row],[Count]]</f>
        <v>0.21428571428571427</v>
      </c>
      <c r="V41" s="2">
        <f>COUNTIFS(Table2[Sub-Sector],Table3[[#This Row],[Sub-Sector]],Table2[Sharpe Ratio],"&gt;=0.10")/Table3[[#This Row],[Count]]</f>
        <v>0.14285714285714285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41">
        <f>_xlfn.RANK.AVG(Table3[[#This Row],[Score]],Table3[Score],1)</f>
        <v>33.5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41">
        <f>_xlfn.RANK.AVG(Table3[[#This Row],[Score 2 ]],Table3[[Score 2 ]],1)</f>
        <v>40</v>
      </c>
    </row>
    <row r="42" spans="1:26" x14ac:dyDescent="0.3">
      <c r="A42" t="s">
        <v>232</v>
      </c>
      <c r="B42">
        <f>COUNTIFS(Table2[Sub-Sector],Table3[[#This Row],[Sub-Sector]])</f>
        <v>9</v>
      </c>
      <c r="C42" s="2">
        <f>COUNTIFS(Table2[Sub-Sector],Table3[[#This Row],[Sub-Sector]],Table2[Uptrend],"Uptrend")/Table3[[#This Row],[Count]]</f>
        <v>0.55555555555555558</v>
      </c>
      <c r="D42" s="2">
        <f>COUNTIFS(Table2[Sub-Sector],Table3[[#This Row],[Sub-Sector]],Table2[1W Return vs Nifty],"&gt;=5")/Table3[[#This Row],[Count]]</f>
        <v>0.33333333333333331</v>
      </c>
      <c r="E42" s="2">
        <f>COUNTIFS(Table2[Sub-Sector],Table3[[#This Row],[Sub-Sector]],Table2[1M Return vs Nifty],"&gt;=5")/Table3[[#This Row],[Count]]</f>
        <v>0.22222222222222221</v>
      </c>
      <c r="F42" s="2">
        <f>COUNTIFS(Table2[Sub-Sector],Table3[[#This Row],[Sub-Sector]],Table2[6M Return vs Nifty],"&gt;=10")/Table3[[#This Row],[Count]]</f>
        <v>0.55555555555555558</v>
      </c>
      <c r="G42" s="2">
        <f>COUNTIFS(Table2[Sub-Sector],Table3[[#This Row],[Sub-Sector]],Table2[1Y Return vs Nifty],"&gt;=10")/Table3[[#This Row],[Count]]</f>
        <v>0.66666666666666663</v>
      </c>
      <c r="H42" s="2">
        <f>COUNTIFS(Table2[Sub-Sector],Table3[[#This Row],[Sub-Sector]],Table2[RSI Exponential â€“ 14D],"&gt;=50")/Table3[[#This Row],[Count]]</f>
        <v>0</v>
      </c>
      <c r="I42" s="2">
        <f>COUNTIFS(Table2[Sub-Sector],Table3[[#This Row],[Sub-Sector]],Table2[Relative Volume],"&gt;=1")/Table3[[#This Row],[Count]]</f>
        <v>0.33333333333333331</v>
      </c>
      <c r="J42" s="2">
        <f>COUNTIFS(Table2[Sub-Sector],Table3[[#This Row],[Sub-Sector]],Table2[% Away From Day Low],"&gt;=0.05")/Table3[[#This Row],[Count]]</f>
        <v>0.1111111111111111</v>
      </c>
      <c r="K42" s="2">
        <f>COUNTIFS(Table2[Sub-Sector],Table3[[#This Row],[Sub-Sector]],Table2[% Away From Day High],"&lt;=0.05")/Table3[[#This Row],[Count]]</f>
        <v>0.88888888888888884</v>
      </c>
      <c r="L42" s="2">
        <f>COUNTIFS(Table2[Sub-Sector],Table3[[#This Row],[Sub-Sector]],Table2[% Away From Current Week Low],"&gt;=0.05")/Table3[[#This Row],[Count]]</f>
        <v>0.1111111111111111</v>
      </c>
      <c r="M42" s="2">
        <f>COUNTIFS(Table2[Sub-Sector],Table3[[#This Row],[Sub-Sector]],Table2[% Away From Current Week High],"&lt;=0.05")/Table3[[#This Row],[Count]]</f>
        <v>0.88888888888888884</v>
      </c>
      <c r="N42" s="2">
        <f>COUNTIFS(Table2[Sub-Sector],Table3[[#This Row],[Sub-Sector]],Table2[% Away From Current Month Low],"&gt;=0.05")/Table3[[#This Row],[Count]]</f>
        <v>0.1111111111111111</v>
      </c>
      <c r="O42" s="2">
        <f>COUNTIFS(Table2[Sub-Sector],Table3[[#This Row],[Sub-Sector]],Table2[% Away From Current Month High],"&lt;=0.05")/Table3[[#This Row],[Count]]</f>
        <v>0.1111111111111111</v>
      </c>
      <c r="P42" s="2">
        <f>COUNTIFS(Table2[Sub-Sector],Table3[[#This Row],[Sub-Sector]],Table2[% Away From 52W High],"&lt;=10")/Table3[[#This Row],[Count]]</f>
        <v>0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0.33333333333333331</v>
      </c>
      <c r="S42" s="2">
        <f>COUNTIFS(Table2[Sub-Sector],Table3[[#This Row],[Sub-Sector]],Table2[% Price above 50 EMA],"&gt;=0")/Table3[[#This Row],[Count]]</f>
        <v>0.33333333333333331</v>
      </c>
      <c r="T42" s="2">
        <f>COUNTIFS(Table2[Sub-Sector],Table3[[#This Row],[Sub-Sector]],Table2[% Price above 200 EMA],"&gt;=0")/Table3[[#This Row],[Count]]</f>
        <v>0.66666666666666663</v>
      </c>
      <c r="U42" s="2">
        <f>COUNTIFS(Table2[Sub-Sector],Table3[[#This Row],[Sub-Sector]],Table2[Rate of Change - Zone],"Positive")/Table3[[#This Row],[Count]]</f>
        <v>0.22222222222222221</v>
      </c>
      <c r="V42" s="2">
        <f>COUNTIFS(Table2[Sub-Sector],Table3[[#This Row],[Sub-Sector]],Table2[Sharpe Ratio],"&gt;=0.10")/Table3[[#This Row],[Count]]</f>
        <v>0.33333333333333331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42">
        <f>_xlfn.RANK.AVG(Table3[[#This Row],[Score]],Table3[Score],1)</f>
        <v>60.5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2">
        <f>_xlfn.RANK.AVG(Table3[[#This Row],[Score 2 ]],Table3[[Score 2 ]],1)</f>
        <v>41</v>
      </c>
    </row>
    <row r="43" spans="1:26" x14ac:dyDescent="0.3">
      <c r="A43" t="s">
        <v>825</v>
      </c>
      <c r="B43">
        <f>COUNTIFS(Table2[Sub-Sector],Table3[[#This Row],[Sub-Sector]])</f>
        <v>2</v>
      </c>
      <c r="C43" s="2">
        <f>COUNTIFS(Table2[Sub-Sector],Table3[[#This Row],[Sub-Sector]],Table2[Uptrend],"Uptrend")/Table3[[#This Row],[Count]]</f>
        <v>0.5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0</v>
      </c>
      <c r="I43" s="2">
        <f>COUNTIFS(Table2[Sub-Sector],Table3[[#This Row],[Sub-Sector]],Table2[Relative Volume],"&gt;=1")/Table3[[#This Row],[Count]]</f>
        <v>1</v>
      </c>
      <c r="J43" s="2">
        <f>COUNTIFS(Table2[Sub-Sector],Table3[[#This Row],[Sub-Sector]],Table2[% Away From Day Low],"&gt;=0.05")/Table3[[#This Row],[Count]]</f>
        <v>0.5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0.5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0.5</v>
      </c>
      <c r="O43" s="2">
        <f>COUNTIFS(Table2[Sub-Sector],Table3[[#This Row],[Sub-Sector]],Table2[% Away From Current Month High],"&lt;=0.05")/Table3[[#This Row],[Count]]</f>
        <v>0</v>
      </c>
      <c r="P43" s="2">
        <f>COUNTIFS(Table2[Sub-Sector],Table3[[#This Row],[Sub-Sector]],Table2[% Away From 52W High],"&lt;=10")/Table3[[#This Row],[Count]]</f>
        <v>0</v>
      </c>
      <c r="Q43" s="2">
        <f>COUNTIFS(Table2[Sub-Sector],Table3[[#This Row],[Sub-Sector]],Table2[% Away From 52W Low],"&gt;=10")/Table3[[#This Row],[Count]]</f>
        <v>0.5</v>
      </c>
      <c r="R43" s="2">
        <f>COUNTIFS(Table2[Sub-Sector],Table3[[#This Row],[Sub-Sector]],Table2[% Price above 20 EMA],"&gt;=0")/Table3[[#This Row],[Count]]</f>
        <v>0</v>
      </c>
      <c r="S43" s="2">
        <f>COUNTIFS(Table2[Sub-Sector],Table3[[#This Row],[Sub-Sector]],Table2[% Price above 50 EMA],"&gt;=0")/Table3[[#This Row],[Count]]</f>
        <v>0</v>
      </c>
      <c r="T43" s="2">
        <f>COUNTIFS(Table2[Sub-Sector],Table3[[#This Row],[Sub-Sector]],Table2[% Price above 200 EMA],"&gt;=0")/Table3[[#This Row],[Count]]</f>
        <v>0.5</v>
      </c>
      <c r="U43" s="2">
        <f>COUNTIFS(Table2[Sub-Sector],Table3[[#This Row],[Sub-Sector]],Table2[Rate of Change - Zone],"Positive")/Table3[[#This Row],[Count]]</f>
        <v>0</v>
      </c>
      <c r="V43" s="2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43">
        <f>_xlfn.RANK.AVG(Table3[[#This Row],[Score]],Table3[Score],1)</f>
        <v>89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3">
        <f>_xlfn.RANK.AVG(Table3[[#This Row],[Score 2 ]],Table3[[Score 2 ]],1)</f>
        <v>42</v>
      </c>
    </row>
    <row r="44" spans="1:26" x14ac:dyDescent="0.3">
      <c r="A44" t="s">
        <v>138</v>
      </c>
      <c r="B44">
        <f>COUNTIFS(Table2[Sub-Sector],Table3[[#This Row],[Sub-Sector]])</f>
        <v>20</v>
      </c>
      <c r="C44" s="2">
        <f>COUNTIFS(Table2[Sub-Sector],Table3[[#This Row],[Sub-Sector]],Table2[Uptrend],"Uptrend")/Table3[[#This Row],[Count]]</f>
        <v>0.7</v>
      </c>
      <c r="D44" s="2">
        <f>COUNTIFS(Table2[Sub-Sector],Table3[[#This Row],[Sub-Sector]],Table2[1W Return vs Nifty],"&gt;=5")/Table3[[#This Row],[Count]]</f>
        <v>0.1</v>
      </c>
      <c r="E44" s="2">
        <f>COUNTIFS(Table2[Sub-Sector],Table3[[#This Row],[Sub-Sector]],Table2[1M Return vs Nifty],"&gt;=5")/Table3[[#This Row],[Count]]</f>
        <v>0.2</v>
      </c>
      <c r="F44" s="2">
        <f>COUNTIFS(Table2[Sub-Sector],Table3[[#This Row],[Sub-Sector]],Table2[6M Return vs Nifty],"&gt;=10")/Table3[[#This Row],[Count]]</f>
        <v>0.45</v>
      </c>
      <c r="G44" s="2">
        <f>COUNTIFS(Table2[Sub-Sector],Table3[[#This Row],[Sub-Sector]],Table2[1Y Return vs Nifty],"&gt;=10")/Table3[[#This Row],[Count]]</f>
        <v>0.85</v>
      </c>
      <c r="H44" s="2">
        <f>COUNTIFS(Table2[Sub-Sector],Table3[[#This Row],[Sub-Sector]],Table2[RSI Exponential â€“ 14D],"&gt;=50")/Table3[[#This Row],[Count]]</f>
        <v>0.1</v>
      </c>
      <c r="I44" s="2">
        <f>COUNTIFS(Table2[Sub-Sector],Table3[[#This Row],[Sub-Sector]],Table2[Relative Volume],"&gt;=1")/Table3[[#This Row],[Count]]</f>
        <v>0.35</v>
      </c>
      <c r="J44" s="2">
        <f>COUNTIFS(Table2[Sub-Sector],Table3[[#This Row],[Sub-Sector]],Table2[% Away From Day Low],"&gt;=0.05")/Table3[[#This Row],[Count]]</f>
        <v>0.15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0.15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0.15</v>
      </c>
      <c r="O44" s="2">
        <f>COUNTIFS(Table2[Sub-Sector],Table3[[#This Row],[Sub-Sector]],Table2[% Away From Current Month High],"&lt;=0.05")/Table3[[#This Row],[Count]]</f>
        <v>0.15</v>
      </c>
      <c r="P44" s="2">
        <f>COUNTIFS(Table2[Sub-Sector],Table3[[#This Row],[Sub-Sector]],Table2[% Away From 52W High],"&lt;=10")/Table3[[#This Row],[Count]]</f>
        <v>0.05</v>
      </c>
      <c r="Q44" s="2">
        <f>COUNTIFS(Table2[Sub-Sector],Table3[[#This Row],[Sub-Sector]],Table2[% Away From 52W Low],"&gt;=10")/Table3[[#This Row],[Count]]</f>
        <v>0.95</v>
      </c>
      <c r="R44" s="2">
        <f>COUNTIFS(Table2[Sub-Sector],Table3[[#This Row],[Sub-Sector]],Table2[% Price above 20 EMA],"&gt;=0")/Table3[[#This Row],[Count]]</f>
        <v>0.1</v>
      </c>
      <c r="S44" s="2">
        <f>COUNTIFS(Table2[Sub-Sector],Table3[[#This Row],[Sub-Sector]],Table2[% Price above 50 EMA],"&gt;=0")/Table3[[#This Row],[Count]]</f>
        <v>0.15</v>
      </c>
      <c r="T44" s="2">
        <f>COUNTIFS(Table2[Sub-Sector],Table3[[#This Row],[Sub-Sector]],Table2[% Price above 200 EMA],"&gt;=0")/Table3[[#This Row],[Count]]</f>
        <v>0.9</v>
      </c>
      <c r="U44" s="2">
        <f>COUNTIFS(Table2[Sub-Sector],Table3[[#This Row],[Sub-Sector]],Table2[Rate of Change - Zone],"Positive")/Table3[[#This Row],[Count]]</f>
        <v>0.15</v>
      </c>
      <c r="V44" s="2">
        <f>COUNTIFS(Table2[Sub-Sector],Table3[[#This Row],[Sub-Sector]],Table2[Sharpe Ratio],"&gt;=0.10")/Table3[[#This Row],[Count]]</f>
        <v>0.55000000000000004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44">
        <f>_xlfn.RANK.AVG(Table3[[#This Row],[Score]],Table3[Score],1)</f>
        <v>70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4">
        <f>_xlfn.RANK.AVG(Table3[[#This Row],[Score 2 ]],Table3[[Score 2 ]],1)</f>
        <v>43</v>
      </c>
    </row>
    <row r="45" spans="1:26" x14ac:dyDescent="0.3">
      <c r="A45" t="s">
        <v>46</v>
      </c>
      <c r="B45">
        <f>COUNTIFS(Table2[Sub-Sector],Table3[[#This Row],[Sub-Sector]])</f>
        <v>27</v>
      </c>
      <c r="C45" s="2">
        <f>COUNTIFS(Table2[Sub-Sector],Table3[[#This Row],[Sub-Sector]],Table2[Uptrend],"Uptrend")/Table3[[#This Row],[Count]]</f>
        <v>0.85185185185185186</v>
      </c>
      <c r="D45" s="2">
        <f>COUNTIFS(Table2[Sub-Sector],Table3[[#This Row],[Sub-Sector]],Table2[1W Return vs Nifty],"&gt;=5")/Table3[[#This Row],[Count]]</f>
        <v>0.22222222222222221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0.48148148148148145</v>
      </c>
      <c r="G45" s="2">
        <f>COUNTIFS(Table2[Sub-Sector],Table3[[#This Row],[Sub-Sector]],Table2[1Y Return vs Nifty],"&gt;=10")/Table3[[#This Row],[Count]]</f>
        <v>0.77777777777777779</v>
      </c>
      <c r="H45" s="2">
        <f>COUNTIFS(Table2[Sub-Sector],Table3[[#This Row],[Sub-Sector]],Table2[RSI Exponential â€“ 14D],"&gt;=50")/Table3[[#This Row],[Count]]</f>
        <v>7.407407407407407E-2</v>
      </c>
      <c r="I45" s="2">
        <f>COUNTIFS(Table2[Sub-Sector],Table3[[#This Row],[Sub-Sector]],Table2[Relative Volume],"&gt;=1")/Table3[[#This Row],[Count]]</f>
        <v>0.25925925925925924</v>
      </c>
      <c r="J45" s="2">
        <f>COUNTIFS(Table2[Sub-Sector],Table3[[#This Row],[Sub-Sector]],Table2[% Away From Day Low],"&gt;=0.05")/Table3[[#This Row],[Count]]</f>
        <v>3.7037037037037035E-2</v>
      </c>
      <c r="K45" s="2">
        <f>COUNTIFS(Table2[Sub-Sector],Table3[[#This Row],[Sub-Sector]],Table2[% Away From Day High],"&lt;=0.05")/Table3[[#This Row],[Count]]</f>
        <v>0.81481481481481477</v>
      </c>
      <c r="L45" s="2">
        <f>COUNTIFS(Table2[Sub-Sector],Table3[[#This Row],[Sub-Sector]],Table2[% Away From Current Week Low],"&gt;=0.05")/Table3[[#This Row],[Count]]</f>
        <v>3.7037037037037035E-2</v>
      </c>
      <c r="M45" s="2">
        <f>COUNTIFS(Table2[Sub-Sector],Table3[[#This Row],[Sub-Sector]],Table2[% Away From Current Week High],"&lt;=0.05")/Table3[[#This Row],[Count]]</f>
        <v>0.81481481481481477</v>
      </c>
      <c r="N45" s="2">
        <f>COUNTIFS(Table2[Sub-Sector],Table3[[#This Row],[Sub-Sector]],Table2[% Away From Current Month Low],"&gt;=0.05")/Table3[[#This Row],[Count]]</f>
        <v>3.7037037037037035E-2</v>
      </c>
      <c r="O45" s="2">
        <f>COUNTIFS(Table2[Sub-Sector],Table3[[#This Row],[Sub-Sector]],Table2[% Away From Current Month High],"&lt;=0.05")/Table3[[#This Row],[Count]]</f>
        <v>3.7037037037037035E-2</v>
      </c>
      <c r="P45" s="2">
        <f>COUNTIFS(Table2[Sub-Sector],Table3[[#This Row],[Sub-Sector]],Table2[% Away From 52W High],"&lt;=10")/Table3[[#This Row],[Count]]</f>
        <v>7.407407407407407E-2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7.407407407407407E-2</v>
      </c>
      <c r="S45" s="2">
        <f>COUNTIFS(Table2[Sub-Sector],Table3[[#This Row],[Sub-Sector]],Table2[% Price above 50 EMA],"&gt;=0")/Table3[[#This Row],[Count]]</f>
        <v>0.48148148148148145</v>
      </c>
      <c r="T45" s="2">
        <f>COUNTIFS(Table2[Sub-Sector],Table3[[#This Row],[Sub-Sector]],Table2[% Price above 200 EMA],"&gt;=0")/Table3[[#This Row],[Count]]</f>
        <v>0.88888888888888884</v>
      </c>
      <c r="U45" s="2">
        <f>COUNTIFS(Table2[Sub-Sector],Table3[[#This Row],[Sub-Sector]],Table2[Rate of Change - Zone],"Positive")/Table3[[#This Row],[Count]]</f>
        <v>0.25925925925925924</v>
      </c>
      <c r="V45" s="2">
        <f>COUNTIFS(Table2[Sub-Sector],Table3[[#This Row],[Sub-Sector]],Table2[Sharpe Ratio],"&gt;=0.10")/Table3[[#This Row],[Count]]</f>
        <v>0.66666666666666663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45">
        <f>_xlfn.RANK.AVG(Table3[[#This Row],[Score]],Table3[Score],1)</f>
        <v>50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5">
        <f>_xlfn.RANK.AVG(Table3[[#This Row],[Score 2 ]],Table3[[Score 2 ]],1)</f>
        <v>44</v>
      </c>
    </row>
    <row r="46" spans="1:26" x14ac:dyDescent="0.3">
      <c r="A46" t="s">
        <v>583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0.4</v>
      </c>
      <c r="D46" s="2">
        <f>COUNTIFS(Table2[Sub-Sector],Table3[[#This Row],[Sub-Sector]],Table2[1W Return vs Nifty],"&gt;=5")/Table3[[#This Row],[Count]]</f>
        <v>0.4</v>
      </c>
      <c r="E46" s="2">
        <f>COUNTIFS(Table2[Sub-Sector],Table3[[#This Row],[Sub-Sector]],Table2[1M Return vs Nifty],"&gt;=5")/Table3[[#This Row],[Count]]</f>
        <v>0.6</v>
      </c>
      <c r="F46" s="2">
        <f>COUNTIFS(Table2[Sub-Sector],Table3[[#This Row],[Sub-Sector]],Table2[6M Return vs Nifty],"&gt;=10")/Table3[[#This Row],[Count]]</f>
        <v>0.2</v>
      </c>
      <c r="G46" s="2">
        <f>COUNTIFS(Table2[Sub-Sector],Table3[[#This Row],[Sub-Sector]],Table2[1Y Return vs Nifty],"&gt;=10")/Table3[[#This Row],[Count]]</f>
        <v>0.6</v>
      </c>
      <c r="H46" s="2">
        <f>COUNTIFS(Table2[Sub-Sector],Table3[[#This Row],[Sub-Sector]],Table2[RSI Exponential â€“ 14D],"&gt;=50")/Table3[[#This Row],[Count]]</f>
        <v>0.2</v>
      </c>
      <c r="I46" s="2">
        <f>COUNTIFS(Table2[Sub-Sector],Table3[[#This Row],[Sub-Sector]],Table2[Relative Volume],"&gt;=1")/Table3[[#This Row],[Count]]</f>
        <v>0.6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0.8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0.8</v>
      </c>
      <c r="N46" s="2">
        <f>COUNTIFS(Table2[Sub-Sector],Table3[[#This Row],[Sub-Sector]],Table2[% Away From Current Month Low],"&gt;=0.05")/Table3[[#This Row],[Count]]</f>
        <v>0</v>
      </c>
      <c r="O46" s="2">
        <f>COUNTIFS(Table2[Sub-Sector],Table3[[#This Row],[Sub-Sector]],Table2[% Away From Current Month High],"&lt;=0.05")/Table3[[#This Row],[Count]]</f>
        <v>0.4</v>
      </c>
      <c r="P46" s="2">
        <f>COUNTIFS(Table2[Sub-Sector],Table3[[#This Row],[Sub-Sector]],Table2[% Away From 52W High],"&lt;=10")/Table3[[#This Row],[Count]]</f>
        <v>0.2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0.2</v>
      </c>
      <c r="S46" s="2">
        <f>COUNTIFS(Table2[Sub-Sector],Table3[[#This Row],[Sub-Sector]],Table2[% Price above 50 EMA],"&gt;=0")/Table3[[#This Row],[Count]]</f>
        <v>0.4</v>
      </c>
      <c r="T46" s="2">
        <f>COUNTIFS(Table2[Sub-Sector],Table3[[#This Row],[Sub-Sector]],Table2[% Price above 200 EMA],"&gt;=0")/Table3[[#This Row],[Count]]</f>
        <v>0.6</v>
      </c>
      <c r="U46" s="2">
        <f>COUNTIFS(Table2[Sub-Sector],Table3[[#This Row],[Sub-Sector]],Table2[Rate of Change - Zone],"Positive")/Table3[[#This Row],[Count]]</f>
        <v>0.4</v>
      </c>
      <c r="V46" s="2">
        <f>COUNTIFS(Table2[Sub-Sector],Table3[[#This Row],[Sub-Sector]],Table2[Sharpe Ratio],"&gt;=0.10")/Table3[[#This Row],[Count]]</f>
        <v>0.4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46">
        <f>_xlfn.RANK.AVG(Table3[[#This Row],[Score]],Table3[Score],1)</f>
        <v>53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6">
        <f>_xlfn.RANK.AVG(Table3[[#This Row],[Score 2 ]],Table3[[Score 2 ]],1)</f>
        <v>45</v>
      </c>
    </row>
    <row r="47" spans="1:26" x14ac:dyDescent="0.3">
      <c r="A47" t="s">
        <v>18</v>
      </c>
      <c r="B47">
        <f>COUNTIFS(Table2[Sub-Sector],Table3[[#This Row],[Sub-Sector]])</f>
        <v>6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0.16666666666666666</v>
      </c>
      <c r="E47" s="2">
        <f>COUNTIFS(Table2[Sub-Sector],Table3[[#This Row],[Sub-Sector]],Table2[1M Return vs Nifty],"&gt;=5")/Table3[[#This Row],[Count]]</f>
        <v>0.33333333333333331</v>
      </c>
      <c r="F47" s="2">
        <f>COUNTIFS(Table2[Sub-Sector],Table3[[#This Row],[Sub-Sector]],Table2[6M Return vs Nifty],"&gt;=10")/Table3[[#This Row],[Count]]</f>
        <v>0</v>
      </c>
      <c r="G47" s="2">
        <f>COUNTIFS(Table2[Sub-Sector],Table3[[#This Row],[Sub-Sector]],Table2[1Y Return vs Nifty],"&gt;=10")/Table3[[#This Row],[Count]]</f>
        <v>0.83333333333333337</v>
      </c>
      <c r="H47" s="2">
        <f>COUNTIFS(Table2[Sub-Sector],Table3[[#This Row],[Sub-Sector]],Table2[RSI Exponential â€“ 14D],"&gt;=50")/Table3[[#This Row],[Count]]</f>
        <v>0.33333333333333331</v>
      </c>
      <c r="I47" s="2">
        <f>COUNTIFS(Table2[Sub-Sector],Table3[[#This Row],[Sub-Sector]],Table2[Relative Volume],"&gt;=1")/Table3[[#This Row],[Count]]</f>
        <v>0.5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0.83333333333333337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0.83333333333333337</v>
      </c>
      <c r="N47" s="2">
        <f>COUNTIFS(Table2[Sub-Sector],Table3[[#This Row],[Sub-Sector]],Table2[% Away From Current Month Low],"&gt;=0.05")/Table3[[#This Row],[Count]]</f>
        <v>0</v>
      </c>
      <c r="O47" s="2">
        <f>COUNTIFS(Table2[Sub-Sector],Table3[[#This Row],[Sub-Sector]],Table2[% Away From Current Month High],"&lt;=0.05")/Table3[[#This Row],[Count]]</f>
        <v>0.5</v>
      </c>
      <c r="P47" s="2">
        <f>COUNTIFS(Table2[Sub-Sector],Table3[[#This Row],[Sub-Sector]],Table2[% Away From 52W High],"&lt;=10")/Table3[[#This Row],[Count]]</f>
        <v>0.5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0.33333333333333331</v>
      </c>
      <c r="S47" s="2">
        <f>COUNTIFS(Table2[Sub-Sector],Table3[[#This Row],[Sub-Sector]],Table2[% Price above 50 EMA],"&gt;=0")/Table3[[#This Row],[Count]]</f>
        <v>0.5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0.5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47">
        <f>_xlfn.RANK.AVG(Table3[[#This Row],[Score]],Table3[Score],1)</f>
        <v>44.5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47">
        <f>_xlfn.RANK.AVG(Table3[[#This Row],[Score 2 ]],Table3[[Score 2 ]],1)</f>
        <v>46</v>
      </c>
    </row>
    <row r="48" spans="1:26" x14ac:dyDescent="0.3">
      <c r="A48" t="s">
        <v>491</v>
      </c>
      <c r="B48">
        <f>COUNTIFS(Table2[Sub-Sector],Table3[[#This Row],[Sub-Sector]])</f>
        <v>4</v>
      </c>
      <c r="C48" s="2">
        <f>COUNTIFS(Table2[Sub-Sector],Table3[[#This Row],[Sub-Sector]],Table2[Uptrend],"Uptrend")/Table3[[#This Row],[Count]]</f>
        <v>1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0.5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0.75</v>
      </c>
      <c r="H48" s="2">
        <f>COUNTIFS(Table2[Sub-Sector],Table3[[#This Row],[Sub-Sector]],Table2[RSI Exponential â€“ 14D],"&gt;=50")/Table3[[#This Row],[Count]]</f>
        <v>0</v>
      </c>
      <c r="I48" s="2">
        <f>COUNTIFS(Table2[Sub-Sector],Table3[[#This Row],[Sub-Sector]],Table2[Relative Volume],"&gt;=1")/Table3[[#This Row],[Count]]</f>
        <v>0.5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0.75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0.75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0</v>
      </c>
      <c r="P48" s="2">
        <f>COUNTIFS(Table2[Sub-Sector],Table3[[#This Row],[Sub-Sector]],Table2[% Away From 52W High],"&lt;=10")/Table3[[#This Row],[Count]]</f>
        <v>0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</v>
      </c>
      <c r="S48" s="2">
        <f>COUNTIFS(Table2[Sub-Sector],Table3[[#This Row],[Sub-Sector]],Table2[% Price above 50 EMA],"&gt;=0")/Table3[[#This Row],[Count]]</f>
        <v>0.75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</v>
      </c>
      <c r="V48" s="2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48">
        <f>_xlfn.RANK.AVG(Table3[[#This Row],[Score]],Table3[Score],1)</f>
        <v>51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8">
        <f>_xlfn.RANK.AVG(Table3[[#This Row],[Score 2 ]],Table3[[Score 2 ]],1)</f>
        <v>47</v>
      </c>
    </row>
    <row r="49" spans="1:26" x14ac:dyDescent="0.3">
      <c r="A49" t="s">
        <v>274</v>
      </c>
      <c r="B49">
        <f>COUNTIFS(Table2[Sub-Sector],Table3[[#This Row],[Sub-Sector]])</f>
        <v>3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0.66666666666666663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1</v>
      </c>
      <c r="G49" s="2">
        <f>COUNTIFS(Table2[Sub-Sector],Table3[[#This Row],[Sub-Sector]],Table2[1Y Return vs Nifty],"&gt;=10")/Table3[[#This Row],[Count]]</f>
        <v>1</v>
      </c>
      <c r="H49" s="2">
        <f>COUNTIFS(Table2[Sub-Sector],Table3[[#This Row],[Sub-Sector]],Table2[RSI Exponential â€“ 14D],"&gt;=50")/Table3[[#This Row],[Count]]</f>
        <v>0</v>
      </c>
      <c r="I49" s="2">
        <f>COUNTIFS(Table2[Sub-Sector],Table3[[#This Row],[Sub-Sector]],Table2[Relative Volume],"&gt;=1")/Table3[[#This Row],[Count]]</f>
        <v>0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</v>
      </c>
      <c r="O49" s="2">
        <f>COUNTIFS(Table2[Sub-Sector],Table3[[#This Row],[Sub-Sector]],Table2[% Away From Current Month High],"&lt;=0.05")/Table3[[#This Row],[Count]]</f>
        <v>0</v>
      </c>
      <c r="P49" s="2">
        <f>COUNTIFS(Table2[Sub-Sector],Table3[[#This Row],[Sub-Sector]],Table2[% Away From 52W High],"&lt;=10")/Table3[[#This Row],[Count]]</f>
        <v>0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</v>
      </c>
      <c r="V49" s="2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49">
        <f>_xlfn.RANK.AVG(Table3[[#This Row],[Score]],Table3[Score],1)</f>
        <v>42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49">
        <f>_xlfn.RANK.AVG(Table3[[#This Row],[Score 2 ]],Table3[[Score 2 ]],1)</f>
        <v>50</v>
      </c>
    </row>
    <row r="50" spans="1:26" x14ac:dyDescent="0.3">
      <c r="A50" t="s">
        <v>1365</v>
      </c>
      <c r="B50">
        <f>COUNTIFS(Table2[Sub-Sector],Table3[[#This Row],[Sub-Sector]])</f>
        <v>1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</v>
      </c>
      <c r="V50" s="2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50">
        <f>_xlfn.RANK.AVG(Table3[[#This Row],[Score]],Table3[Score],1)</f>
        <v>73.5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0">
        <f>_xlfn.RANK.AVG(Table3[[#This Row],[Score 2 ]],Table3[[Score 2 ]],1)</f>
        <v>50</v>
      </c>
    </row>
    <row r="51" spans="1:26" x14ac:dyDescent="0.3">
      <c r="A51" t="s">
        <v>235</v>
      </c>
      <c r="B51">
        <f>COUNTIFS(Table2[Sub-Sector],Table3[[#This Row],[Sub-Sector]])</f>
        <v>1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1</v>
      </c>
      <c r="F51" s="2">
        <f>COUNTIFS(Table2[Sub-Sector],Table3[[#This Row],[Sub-Sector]],Table2[6M Return vs Nifty],"&gt;=10")/Table3[[#This Row],[Count]]</f>
        <v>1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</v>
      </c>
      <c r="V51" s="2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51">
        <f>_xlfn.RANK.AVG(Table3[[#This Row],[Score]],Table3[Score],1)</f>
        <v>40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1">
        <f>_xlfn.RANK.AVG(Table3[[#This Row],[Score 2 ]],Table3[[Score 2 ]],1)</f>
        <v>50</v>
      </c>
    </row>
    <row r="52" spans="1:26" x14ac:dyDescent="0.3">
      <c r="A52" t="s">
        <v>928</v>
      </c>
      <c r="B52">
        <f>COUNTIFS(Table2[Sub-Sector],Table3[[#This Row],[Sub-Sector]])</f>
        <v>2</v>
      </c>
      <c r="C52" s="2">
        <f>COUNTIFS(Table2[Sub-Sector],Table3[[#This Row],[Sub-Sector]],Table2[Uptrend],"Uptrend")/Table3[[#This Row],[Count]]</f>
        <v>0.5</v>
      </c>
      <c r="D52" s="2">
        <f>COUNTIFS(Table2[Sub-Sector],Table3[[#This Row],[Sub-Sector]],Table2[1W Return vs Nifty],"&gt;=5")/Table3[[#This Row],[Count]]</f>
        <v>0.5</v>
      </c>
      <c r="E52" s="2">
        <f>COUNTIFS(Table2[Sub-Sector],Table3[[#This Row],[Sub-Sector]],Table2[1M Return vs Nifty],"&gt;=5")/Table3[[#This Row],[Count]]</f>
        <v>0.5</v>
      </c>
      <c r="F52" s="2">
        <f>COUNTIFS(Table2[Sub-Sector],Table3[[#This Row],[Sub-Sector]],Table2[6M Return vs Nifty],"&gt;=10")/Table3[[#This Row],[Count]]</f>
        <v>1</v>
      </c>
      <c r="G52" s="2">
        <f>COUNTIFS(Table2[Sub-Sector],Table3[[#This Row],[Sub-Sector]],Table2[1Y Return vs Nifty],"&gt;=10")/Table3[[#This Row],[Count]]</f>
        <v>1</v>
      </c>
      <c r="H52" s="2">
        <f>COUNTIFS(Table2[Sub-Sector],Table3[[#This Row],[Sub-Sector]],Table2[RSI Exponential â€“ 14D],"&gt;=50")/Table3[[#This Row],[Count]]</f>
        <v>0</v>
      </c>
      <c r="I52" s="2">
        <f>COUNTIFS(Table2[Sub-Sector],Table3[[#This Row],[Sub-Sector]],Table2[Relative Volume],"&gt;=1")/Table3[[#This Row],[Count]]</f>
        <v>0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</v>
      </c>
      <c r="O52" s="2">
        <f>COUNTIFS(Table2[Sub-Sector],Table3[[#This Row],[Sub-Sector]],Table2[% Away From Current Month High],"&lt;=0.05")/Table3[[#This Row],[Count]]</f>
        <v>0</v>
      </c>
      <c r="P52" s="2">
        <f>COUNTIFS(Table2[Sub-Sector],Table3[[#This Row],[Sub-Sector]],Table2[% Away From 52W High],"&lt;=10")/Table3[[#This Row],[Count]]</f>
        <v>0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</v>
      </c>
      <c r="S52" s="2">
        <f>COUNTIFS(Table2[Sub-Sector],Table3[[#This Row],[Sub-Sector]],Table2[% Price above 50 EMA],"&gt;=0")/Table3[[#This Row],[Count]]</f>
        <v>0.5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</v>
      </c>
      <c r="V52" s="2">
        <f>COUNTIFS(Table2[Sub-Sector],Table3[[#This Row],[Sub-Sector]],Table2[Sharpe Ratio],"&gt;=0.10")/Table3[[#This Row],[Count]]</f>
        <v>0.5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52">
        <f>_xlfn.RANK.AVG(Table3[[#This Row],[Score]],Table3[Score],1)</f>
        <v>52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2">
        <f>_xlfn.RANK.AVG(Table3[[#This Row],[Score 2 ]],Table3[[Score 2 ]],1)</f>
        <v>50</v>
      </c>
    </row>
    <row r="53" spans="1:26" x14ac:dyDescent="0.3">
      <c r="A53" t="s">
        <v>155</v>
      </c>
      <c r="B53">
        <f>COUNTIFS(Table2[Sub-Sector],Table3[[#This Row],[Sub-Sector]])</f>
        <v>1</v>
      </c>
      <c r="C53" s="2">
        <f>COUNTIFS(Table2[Sub-Sector],Table3[[#This Row],[Sub-Sector]],Table2[Uptrend],"Uptrend")/Table3[[#This Row],[Count]]</f>
        <v>1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1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0</v>
      </c>
      <c r="I53" s="2">
        <f>COUNTIFS(Table2[Sub-Sector],Table3[[#This Row],[Sub-Sector]],Table2[Relative Volume],"&gt;=1")/Table3[[#This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0</v>
      </c>
      <c r="P53" s="2">
        <f>COUNTIFS(Table2[Sub-Sector],Table3[[#This Row],[Sub-Sector]],Table2[% Away From 52W High],"&lt;=10")/Table3[[#This Row],[Count]]</f>
        <v>1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</v>
      </c>
      <c r="S53" s="2">
        <f>COUNTIFS(Table2[Sub-Sector],Table3[[#This Row],[Sub-Sector]],Table2[% Price above 50 EMA],"&gt;=0")/Table3[[#This Row],[Count]]</f>
        <v>0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</v>
      </c>
      <c r="V53" s="2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53">
        <f>_xlfn.RANK.AVG(Table3[[#This Row],[Score]],Table3[Score],1)</f>
        <v>73.5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3">
        <f>_xlfn.RANK.AVG(Table3[[#This Row],[Score 2 ]],Table3[[Score 2 ]],1)</f>
        <v>50</v>
      </c>
    </row>
    <row r="54" spans="1:26" x14ac:dyDescent="0.3">
      <c r="A54" t="s">
        <v>496</v>
      </c>
      <c r="B54">
        <f>COUNTIFS(Table2[Sub-Sector],Table3[[#This Row],[Sub-Sector]])</f>
        <v>2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</v>
      </c>
      <c r="I54" s="2">
        <f>COUNTIFS(Table2[Sub-Sector],Table3[[#This Row],[Sub-Sector]],Table2[Relative Volume],"&gt;=1")/Table3[[#This Row],[Count]]</f>
        <v>0.5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0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</v>
      </c>
      <c r="S54" s="2">
        <f>COUNTIFS(Table2[Sub-Sector],Table3[[#This Row],[Sub-Sector]],Table2[% Price above 50 EMA],"&gt;=0")/Table3[[#This Row],[Count]]</f>
        <v>0.5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</v>
      </c>
      <c r="V54" s="2">
        <f>COUNTIFS(Table2[Sub-Sector],Table3[[#This Row],[Sub-Sector]],Table2[Sharpe Ratio],"&gt;=0.10")/Table3[[#This Row],[Count]]</f>
        <v>0.5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54">
        <f>_xlfn.RANK.AVG(Table3[[#This Row],[Score]],Table3[Score],1)</f>
        <v>75.5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4">
        <f>_xlfn.RANK.AVG(Table3[[#This Row],[Score 2 ]],Table3[[Score 2 ]],1)</f>
        <v>54.5</v>
      </c>
    </row>
    <row r="55" spans="1:26" x14ac:dyDescent="0.3">
      <c r="A55" t="s">
        <v>141</v>
      </c>
      <c r="B55">
        <f>COUNTIFS(Table2[Sub-Sector],Table3[[#This Row],[Sub-Sector]])</f>
        <v>1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</v>
      </c>
      <c r="G55" s="2">
        <f>COUNTIFS(Table2[Sub-Sector],Table3[[#This Row],[Sub-Sector]],Table2[1Y Return vs Nifty],"&gt;=10")/Table3[[#This Row],[Count]]</f>
        <v>1</v>
      </c>
      <c r="H55" s="2">
        <f>COUNTIFS(Table2[Sub-Sector],Table3[[#This Row],[Sub-Sector]],Table2[RSI Exponential â€“ 14D],"&gt;=50")/Table3[[#This Row],[Count]]</f>
        <v>0</v>
      </c>
      <c r="I55" s="2">
        <f>COUNTIFS(Table2[Sub-Sector],Table3[[#This Row],[Sub-Sector]],Table2[Relative Volume],"&gt;=1")/Table3[[#This Row],[Count]]</f>
        <v>1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0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</v>
      </c>
      <c r="S55" s="2">
        <f>COUNTIFS(Table2[Sub-Sector],Table3[[#This Row],[Sub-Sector]],Table2[% Price above 50 EMA],"&gt;=0")/Table3[[#This Row],[Count]]</f>
        <v>0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</v>
      </c>
      <c r="V55" s="2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55">
        <f>_xlfn.RANK.AVG(Table3[[#This Row],[Score]],Table3[Score],1)</f>
        <v>75.5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5">
        <f>_xlfn.RANK.AVG(Table3[[#This Row],[Score 2 ]],Table3[[Score 2 ]],1)</f>
        <v>54.5</v>
      </c>
    </row>
    <row r="56" spans="1:26" x14ac:dyDescent="0.3">
      <c r="A56" t="s">
        <v>769</v>
      </c>
      <c r="B56">
        <f>COUNTIFS(Table2[Sub-Sector],Table3[[#This Row],[Sub-Sector]])</f>
        <v>1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1</v>
      </c>
      <c r="F56" s="2">
        <f>COUNTIFS(Table2[Sub-Sector],Table3[[#This Row],[Sub-Sector]],Table2[6M Return vs Nifty],"&gt;=10")/Table3[[#This Row],[Count]]</f>
        <v>0</v>
      </c>
      <c r="G56" s="2">
        <f>COUNTIFS(Table2[Sub-Sector],Table3[[#This Row],[Sub-Sector]],Table2[1Y Return vs Nifty],"&gt;=10")/Table3[[#This Row],[Count]]</f>
        <v>0</v>
      </c>
      <c r="H56" s="2">
        <f>COUNTIFS(Table2[Sub-Sector],Table3[[#This Row],[Sub-Sector]],Table2[RSI Exponential â€“ 14D],"&gt;=50")/Table3[[#This Row],[Count]]</f>
        <v>0</v>
      </c>
      <c r="I56" s="2">
        <f>COUNTIFS(Table2[Sub-Sector],Table3[[#This Row],[Sub-Sector]],Table2[Relative Volume],"&gt;=1")/Table3[[#This Row],[Count]]</f>
        <v>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0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0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0</v>
      </c>
      <c r="P56" s="2">
        <f>COUNTIFS(Table2[Sub-Sector],Table3[[#This Row],[Sub-Sector]],Table2[% Away From 52W High],"&lt;=10")/Table3[[#This Row],[Count]]</f>
        <v>1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56">
        <f>_xlfn.RANK.AVG(Table3[[#This Row],[Score]],Table3[Score],1)</f>
        <v>41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6">
        <f>_xlfn.RANK.AVG(Table3[[#This Row],[Score 2 ]],Table3[[Score 2 ]],1)</f>
        <v>54.5</v>
      </c>
    </row>
    <row r="57" spans="1:26" x14ac:dyDescent="0.3">
      <c r="A57" t="s">
        <v>424</v>
      </c>
      <c r="B57">
        <f>COUNTIFS(Table2[Sub-Sector],Table3[[#This Row],[Sub-Sector]])</f>
        <v>1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1</v>
      </c>
      <c r="E57" s="2">
        <f>COUNTIFS(Table2[Sub-Sector],Table3[[#This Row],[Sub-Sector]],Table2[1M Return vs Nifty],"&gt;=5")/Table3[[#This Row],[Count]]</f>
        <v>1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0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1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57">
        <f>_xlfn.RANK.AVG(Table3[[#This Row],[Score]],Table3[Score],1)</f>
        <v>15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7">
        <f>_xlfn.RANK.AVG(Table3[[#This Row],[Score 2 ]],Table3[[Score 2 ]],1)</f>
        <v>54.5</v>
      </c>
    </row>
    <row r="58" spans="1:26" x14ac:dyDescent="0.3">
      <c r="A58" t="s">
        <v>548</v>
      </c>
      <c r="B58">
        <f>COUNTIFS(Table2[Sub-Sector],Table3[[#This Row],[Sub-Sector]])</f>
        <v>2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0.5</v>
      </c>
      <c r="E58" s="2">
        <f>COUNTIFS(Table2[Sub-Sector],Table3[[#This Row],[Sub-Sector]],Table2[1M Return vs Nifty],"&gt;=5")/Table3[[#This Row],[Count]]</f>
        <v>1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0.5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0.5</v>
      </c>
      <c r="P58" s="2">
        <f>COUNTIFS(Table2[Sub-Sector],Table3[[#This Row],[Sub-Sector]],Table2[% Away From 52W High],"&lt;=10")/Table3[[#This Row],[Count]]</f>
        <v>0.5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0.5</v>
      </c>
      <c r="V58" s="2">
        <f>COUNTIFS(Table2[Sub-Sector],Table3[[#This Row],[Sub-Sector]],Table2[Sharpe Ratio],"&gt;=0.10")/Table3[[#This Row],[Count]]</f>
        <v>0.5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58">
        <f>_xlfn.RANK.AVG(Table3[[#This Row],[Score]],Table3[Score],1)</f>
        <v>21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8">
        <f>_xlfn.RANK.AVG(Table3[[#This Row],[Score 2 ]],Table3[[Score 2 ]],1)</f>
        <v>57</v>
      </c>
    </row>
    <row r="59" spans="1:26" x14ac:dyDescent="0.3">
      <c r="A59" t="s">
        <v>89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1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</v>
      </c>
      <c r="X59">
        <f>_xlfn.RANK.AVG(Table3[[#This Row],[Score]],Table3[Score],1)</f>
        <v>18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9">
        <f>_xlfn.RANK.AVG(Table3[[#This Row],[Score 2 ]],Table3[[Score 2 ]],1)</f>
        <v>58.5</v>
      </c>
    </row>
    <row r="60" spans="1:26" x14ac:dyDescent="0.3">
      <c r="A60" t="s">
        <v>482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60">
        <f>_xlfn.RANK.AVG(Table3[[#This Row],[Score]],Table3[Score],1)</f>
        <v>77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0">
        <f>_xlfn.RANK.AVG(Table3[[#This Row],[Score 2 ]],Table3[[Score 2 ]],1)</f>
        <v>58.5</v>
      </c>
    </row>
    <row r="61" spans="1:26" x14ac:dyDescent="0.3">
      <c r="A61" t="s">
        <v>168</v>
      </c>
      <c r="B61">
        <f>COUNTIFS(Table2[Sub-Sector],Table3[[#This Row],[Sub-Sector]])</f>
        <v>9</v>
      </c>
      <c r="C61" s="2">
        <f>COUNTIFS(Table2[Sub-Sector],Table3[[#This Row],[Sub-Sector]],Table2[Uptrend],"Uptrend")/Table3[[#This Row],[Count]]</f>
        <v>0.88888888888888884</v>
      </c>
      <c r="D61" s="2">
        <f>COUNTIFS(Table2[Sub-Sector],Table3[[#This Row],[Sub-Sector]],Table2[1W Return vs Nifty],"&gt;=5")/Table3[[#This Row],[Count]]</f>
        <v>0.55555555555555558</v>
      </c>
      <c r="E61" s="2">
        <f>COUNTIFS(Table2[Sub-Sector],Table3[[#This Row],[Sub-Sector]],Table2[1M Return vs Nifty],"&gt;=5")/Table3[[#This Row],[Count]]</f>
        <v>0.66666666666666663</v>
      </c>
      <c r="F61" s="2">
        <f>COUNTIFS(Table2[Sub-Sector],Table3[[#This Row],[Sub-Sector]],Table2[6M Return vs Nifty],"&gt;=10")/Table3[[#This Row],[Count]]</f>
        <v>0.44444444444444442</v>
      </c>
      <c r="G61" s="2">
        <f>COUNTIFS(Table2[Sub-Sector],Table3[[#This Row],[Sub-Sector]],Table2[1Y Return vs Nifty],"&gt;=10")/Table3[[#This Row],[Count]]</f>
        <v>0.33333333333333331</v>
      </c>
      <c r="H61" s="2">
        <f>COUNTIFS(Table2[Sub-Sector],Table3[[#This Row],[Sub-Sector]],Table2[RSI Exponential â€“ 14D],"&gt;=50")/Table3[[#This Row],[Count]]</f>
        <v>0.33333333333333331</v>
      </c>
      <c r="I61" s="2">
        <f>COUNTIFS(Table2[Sub-Sector],Table3[[#This Row],[Sub-Sector]],Table2[Relative Volume],"&gt;=1")/Table3[[#This Row],[Count]]</f>
        <v>0.33333333333333331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0.33333333333333331</v>
      </c>
      <c r="P61" s="2">
        <f>COUNTIFS(Table2[Sub-Sector],Table3[[#This Row],[Sub-Sector]],Table2[% Away From 52W High],"&lt;=10")/Table3[[#This Row],[Count]]</f>
        <v>0.44444444444444442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0.44444444444444442</v>
      </c>
      <c r="S61" s="2">
        <f>COUNTIFS(Table2[Sub-Sector],Table3[[#This Row],[Sub-Sector]],Table2[% Price above 50 EMA],"&gt;=0")/Table3[[#This Row],[Count]]</f>
        <v>0.77777777777777779</v>
      </c>
      <c r="T61" s="2">
        <f>COUNTIFS(Table2[Sub-Sector],Table3[[#This Row],[Sub-Sector]],Table2[% Price above 200 EMA],"&gt;=0")/Table3[[#This Row],[Count]]</f>
        <v>0.88888888888888884</v>
      </c>
      <c r="U61" s="2">
        <f>COUNTIFS(Table2[Sub-Sector],Table3[[#This Row],[Sub-Sector]],Table2[Rate of Change - Zone],"Positive")/Table3[[#This Row],[Count]]</f>
        <v>0.55555555555555558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61">
        <f>_xlfn.RANK.AVG(Table3[[#This Row],[Score]],Table3[Score],1)</f>
        <v>30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1">
        <f>_xlfn.RANK.AVG(Table3[[#This Row],[Score 2 ]],Table3[[Score 2 ]],1)</f>
        <v>60</v>
      </c>
    </row>
    <row r="62" spans="1:26" x14ac:dyDescent="0.3">
      <c r="A62" t="s">
        <v>92</v>
      </c>
      <c r="B62">
        <f>COUNTIFS(Table2[Sub-Sector],Table3[[#This Row],[Sub-Sector]])</f>
        <v>5</v>
      </c>
      <c r="C62" s="2">
        <f>COUNTIFS(Table2[Sub-Sector],Table3[[#This Row],[Sub-Sector]],Table2[Uptrend],"Uptrend")/Table3[[#This Row],[Count]]</f>
        <v>0.8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0.8</v>
      </c>
      <c r="G62" s="2">
        <f>COUNTIFS(Table2[Sub-Sector],Table3[[#This Row],[Sub-Sector]],Table2[1Y Return vs Nifty],"&gt;=10")/Table3[[#This Row],[Count]]</f>
        <v>0.8</v>
      </c>
      <c r="H62" s="2">
        <f>COUNTIFS(Table2[Sub-Sector],Table3[[#This Row],[Sub-Sector]],Table2[RSI Exponential â€“ 14D],"&gt;=50")/Table3[[#This Row],[Count]]</f>
        <v>0</v>
      </c>
      <c r="I62" s="2">
        <f>COUNTIFS(Table2[Sub-Sector],Table3[[#This Row],[Sub-Sector]],Table2[Relative Volume],"&gt;=1")/Table3[[#This Row],[Count]]</f>
        <v>0.2</v>
      </c>
      <c r="J62" s="2">
        <f>COUNTIFS(Table2[Sub-Sector],Table3[[#This Row],[Sub-Sector]],Table2[% Away From Day Low],"&gt;=0.05")/Table3[[#This Row],[Count]]</f>
        <v>0.2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0.2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0.2</v>
      </c>
      <c r="O62" s="2">
        <f>COUNTIFS(Table2[Sub-Sector],Table3[[#This Row],[Sub-Sector]],Table2[% Away From Current Month High],"&lt;=0.05")/Table3[[#This Row],[Count]]</f>
        <v>0.2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</v>
      </c>
      <c r="S62" s="2">
        <f>COUNTIFS(Table2[Sub-Sector],Table3[[#This Row],[Sub-Sector]],Table2[% Price above 50 EMA],"&gt;=0")/Table3[[#This Row],[Count]]</f>
        <v>0.2</v>
      </c>
      <c r="T62" s="2">
        <f>COUNTIFS(Table2[Sub-Sector],Table3[[#This Row],[Sub-Sector]],Table2[% Price above 200 EMA],"&gt;=0")/Table3[[#This Row],[Count]]</f>
        <v>0.8</v>
      </c>
      <c r="U62" s="2">
        <f>COUNTIFS(Table2[Sub-Sector],Table3[[#This Row],[Sub-Sector]],Table2[Rate of Change - Zone],"Positive")/Table3[[#This Row],[Count]]</f>
        <v>0</v>
      </c>
      <c r="V62" s="2">
        <f>COUNTIFS(Table2[Sub-Sector],Table3[[#This Row],[Sub-Sector]],Table2[Sharpe Ratio],"&gt;=0.10")/Table3[[#This Row],[Count]]</f>
        <v>0.6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62">
        <f>_xlfn.RANK.AVG(Table3[[#This Row],[Score]],Table3[Score],1)</f>
        <v>85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61</v>
      </c>
    </row>
    <row r="63" spans="1:26" x14ac:dyDescent="0.3">
      <c r="A63" t="s">
        <v>72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0.66666666666666663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0.33333333333333331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0.66666666666666663</v>
      </c>
      <c r="H63" s="2">
        <f>COUNTIFS(Table2[Sub-Sector],Table3[[#This Row],[Sub-Sector]],Table2[RSI Exponential â€“ 14D],"&gt;=50")/Table3[[#This Row],[Count]]</f>
        <v>0</v>
      </c>
      <c r="I63" s="2">
        <f>COUNTIFS(Table2[Sub-Sector],Table3[[#This Row],[Sub-Sector]],Table2[Relative Volume],"&gt;=1")/Table3[[#This Row],[Count]]</f>
        <v>0.66666666666666663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0.66666666666666663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0.66666666666666663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0.33333333333333331</v>
      </c>
      <c r="S63" s="2">
        <f>COUNTIFS(Table2[Sub-Sector],Table3[[#This Row],[Sub-Sector]],Table2[% Price above 50 EMA],"&gt;=0")/Table3[[#This Row],[Count]]</f>
        <v>0.33333333333333331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0.33333333333333331</v>
      </c>
      <c r="V63" s="2">
        <f>COUNTIFS(Table2[Sub-Sector],Table3[[#This Row],[Sub-Sector]],Table2[Sharpe Ratio],"&gt;=0.10")/Table3[[#This Row],[Count]]</f>
        <v>0.33333333333333331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63">
        <f>_xlfn.RANK.AVG(Table3[[#This Row],[Score]],Table3[Score],1)</f>
        <v>62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3">
        <f>_xlfn.RANK.AVG(Table3[[#This Row],[Score 2 ]],Table3[[Score 2 ]],1)</f>
        <v>62</v>
      </c>
    </row>
    <row r="64" spans="1:26" x14ac:dyDescent="0.3">
      <c r="A64" t="s">
        <v>383</v>
      </c>
      <c r="B64">
        <f>COUNTIFS(Table2[Sub-Sector],Table3[[#This Row],[Sub-Sector]])</f>
        <v>6</v>
      </c>
      <c r="C64" s="2">
        <f>COUNTIFS(Table2[Sub-Sector],Table3[[#This Row],[Sub-Sector]],Table2[Uptrend],"Uptrend")/Table3[[#This Row],[Count]]</f>
        <v>0.66666666666666663</v>
      </c>
      <c r="D64" s="2">
        <f>COUNTIFS(Table2[Sub-Sector],Table3[[#This Row],[Sub-Sector]],Table2[1W Return vs Nifty],"&gt;=5")/Table3[[#This Row],[Count]]</f>
        <v>0.16666666666666666</v>
      </c>
      <c r="E64" s="2">
        <f>COUNTIFS(Table2[Sub-Sector],Table3[[#This Row],[Sub-Sector]],Table2[1M Return vs Nifty],"&gt;=5")/Table3[[#This Row],[Count]]</f>
        <v>0.5</v>
      </c>
      <c r="F64" s="2">
        <f>COUNTIFS(Table2[Sub-Sector],Table3[[#This Row],[Sub-Sector]],Table2[6M Return vs Nifty],"&gt;=10")/Table3[[#This Row],[Count]]</f>
        <v>0.16666666666666666</v>
      </c>
      <c r="G64" s="2">
        <f>COUNTIFS(Table2[Sub-Sector],Table3[[#This Row],[Sub-Sector]],Table2[1Y Return vs Nifty],"&gt;=10")/Table3[[#This Row],[Count]]</f>
        <v>0.33333333333333331</v>
      </c>
      <c r="H64" s="2">
        <f>COUNTIFS(Table2[Sub-Sector],Table3[[#This Row],[Sub-Sector]],Table2[RSI Exponential â€“ 14D],"&gt;=50")/Table3[[#This Row],[Count]]</f>
        <v>0.33333333333333331</v>
      </c>
      <c r="I64" s="2">
        <f>COUNTIFS(Table2[Sub-Sector],Table3[[#This Row],[Sub-Sector]],Table2[Relative Volume],"&gt;=1")/Table3[[#This Row],[Count]]</f>
        <v>0.5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0.16666666666666666</v>
      </c>
      <c r="P64" s="2">
        <f>COUNTIFS(Table2[Sub-Sector],Table3[[#This Row],[Sub-Sector]],Table2[% Away From 52W High],"&lt;=10")/Table3[[#This Row],[Count]]</f>
        <v>0.33333333333333331</v>
      </c>
      <c r="Q64" s="2">
        <f>COUNTIFS(Table2[Sub-Sector],Table3[[#This Row],[Sub-Sector]],Table2[% Away From 52W Low],"&gt;=10")/Table3[[#This Row],[Count]]</f>
        <v>0.66666666666666663</v>
      </c>
      <c r="R64" s="2">
        <f>COUNTIFS(Table2[Sub-Sector],Table3[[#This Row],[Sub-Sector]],Table2[% Price above 20 EMA],"&gt;=0")/Table3[[#This Row],[Count]]</f>
        <v>0.5</v>
      </c>
      <c r="S64" s="2">
        <f>COUNTIFS(Table2[Sub-Sector],Table3[[#This Row],[Sub-Sector]],Table2[% Price above 50 EMA],"&gt;=0")/Table3[[#This Row],[Count]]</f>
        <v>0.5</v>
      </c>
      <c r="T64" s="2">
        <f>COUNTIFS(Table2[Sub-Sector],Table3[[#This Row],[Sub-Sector]],Table2[% Price above 200 EMA],"&gt;=0")/Table3[[#This Row],[Count]]</f>
        <v>0.5</v>
      </c>
      <c r="U64" s="2">
        <f>COUNTIFS(Table2[Sub-Sector],Table3[[#This Row],[Sub-Sector]],Table2[Rate of Change - Zone],"Positive")/Table3[[#This Row],[Count]]</f>
        <v>0.66666666666666663</v>
      </c>
      <c r="V64" s="2">
        <f>COUNTIFS(Table2[Sub-Sector],Table3[[#This Row],[Sub-Sector]],Table2[Sharpe Ratio],"&gt;=0.10")/Table3[[#This Row],[Count]]</f>
        <v>0.16666666666666666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64">
        <f>_xlfn.RANK.AVG(Table3[[#This Row],[Score]],Table3[Score],1)</f>
        <v>64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4">
        <f>_xlfn.RANK.AVG(Table3[[#This Row],[Score 2 ]],Table3[[Score 2 ]],1)</f>
        <v>63</v>
      </c>
    </row>
    <row r="65" spans="1:26" x14ac:dyDescent="0.3">
      <c r="A65" t="s">
        <v>277</v>
      </c>
      <c r="B65">
        <f>COUNTIFS(Table2[Sub-Sector],Table3[[#This Row],[Sub-Sector]])</f>
        <v>14</v>
      </c>
      <c r="C65" s="2">
        <f>COUNTIFS(Table2[Sub-Sector],Table3[[#This Row],[Sub-Sector]],Table2[Uptrend],"Uptrend")/Table3[[#This Row],[Count]]</f>
        <v>0.7857142857142857</v>
      </c>
      <c r="D65" s="2">
        <f>COUNTIFS(Table2[Sub-Sector],Table3[[#This Row],[Sub-Sector]],Table2[1W Return vs Nifty],"&gt;=5")/Table3[[#This Row],[Count]]</f>
        <v>7.1428571428571425E-2</v>
      </c>
      <c r="E65" s="2">
        <f>COUNTIFS(Table2[Sub-Sector],Table3[[#This Row],[Sub-Sector]],Table2[1M Return vs Nifty],"&gt;=5")/Table3[[#This Row],[Count]]</f>
        <v>0.35714285714285715</v>
      </c>
      <c r="F65" s="2">
        <f>COUNTIFS(Table2[Sub-Sector],Table3[[#This Row],[Sub-Sector]],Table2[6M Return vs Nifty],"&gt;=10")/Table3[[#This Row],[Count]]</f>
        <v>0.2857142857142857</v>
      </c>
      <c r="G65" s="2">
        <f>COUNTIFS(Table2[Sub-Sector],Table3[[#This Row],[Sub-Sector]],Table2[1Y Return vs Nifty],"&gt;=10")/Table3[[#This Row],[Count]]</f>
        <v>0.5</v>
      </c>
      <c r="H65" s="2">
        <f>COUNTIFS(Table2[Sub-Sector],Table3[[#This Row],[Sub-Sector]],Table2[RSI Exponential â€“ 14D],"&gt;=50")/Table3[[#This Row],[Count]]</f>
        <v>0.35714285714285715</v>
      </c>
      <c r="I65" s="2">
        <f>COUNTIFS(Table2[Sub-Sector],Table3[[#This Row],[Sub-Sector]],Table2[Relative Volume],"&gt;=1")/Table3[[#This Row],[Count]]</f>
        <v>0.2857142857142857</v>
      </c>
      <c r="J65" s="2">
        <f>COUNTIFS(Table2[Sub-Sector],Table3[[#This Row],[Sub-Sector]],Table2[% Away From Day Low],"&gt;=0.05")/Table3[[#This Row],[Count]]</f>
        <v>7.1428571428571425E-2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7.1428571428571425E-2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7.1428571428571425E-2</v>
      </c>
      <c r="O65" s="2">
        <f>COUNTIFS(Table2[Sub-Sector],Table3[[#This Row],[Sub-Sector]],Table2[% Away From Current Month High],"&lt;=0.05")/Table3[[#This Row],[Count]]</f>
        <v>0.7857142857142857</v>
      </c>
      <c r="P65" s="2">
        <f>COUNTIFS(Table2[Sub-Sector],Table3[[#This Row],[Sub-Sector]],Table2[% Away From 52W High],"&lt;=10")/Table3[[#This Row],[Count]]</f>
        <v>0.2857142857142857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0.42857142857142855</v>
      </c>
      <c r="S65" s="2">
        <f>COUNTIFS(Table2[Sub-Sector],Table3[[#This Row],[Sub-Sector]],Table2[% Price above 50 EMA],"&gt;=0")/Table3[[#This Row],[Count]]</f>
        <v>0.7142857142857143</v>
      </c>
      <c r="T65" s="2">
        <f>COUNTIFS(Table2[Sub-Sector],Table3[[#This Row],[Sub-Sector]],Table2[% Price above 200 EMA],"&gt;=0")/Table3[[#This Row],[Count]]</f>
        <v>0.9285714285714286</v>
      </c>
      <c r="U65" s="2">
        <f>COUNTIFS(Table2[Sub-Sector],Table3[[#This Row],[Sub-Sector]],Table2[Rate of Change - Zone],"Positive")/Table3[[#This Row],[Count]]</f>
        <v>0.5714285714285714</v>
      </c>
      <c r="V65" s="2">
        <f>COUNTIFS(Table2[Sub-Sector],Table3[[#This Row],[Sub-Sector]],Table2[Sharpe Ratio],"&gt;=0.10")/Table3[[#This Row],[Count]]</f>
        <v>0.2857142857142857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65">
        <f>_xlfn.RANK.AVG(Table3[[#This Row],[Score]],Table3[Score],1)</f>
        <v>65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5">
        <f>_xlfn.RANK.AVG(Table3[[#This Row],[Score 2 ]],Table3[[Score 2 ]],1)</f>
        <v>64</v>
      </c>
    </row>
    <row r="66" spans="1:26" x14ac:dyDescent="0.3">
      <c r="A66" t="s">
        <v>124</v>
      </c>
      <c r="B66">
        <f>COUNTIFS(Table2[Sub-Sector],Table3[[#This Row],[Sub-Sector]])</f>
        <v>7</v>
      </c>
      <c r="C66" s="2">
        <f>COUNTIFS(Table2[Sub-Sector],Table3[[#This Row],[Sub-Sector]],Table2[Uptrend],"Uptrend")/Table3[[#This Row],[Count]]</f>
        <v>0.8571428571428571</v>
      </c>
      <c r="D66" s="2">
        <f>COUNTIFS(Table2[Sub-Sector],Table3[[#This Row],[Sub-Sector]],Table2[1W Return vs Nifty],"&gt;=5")/Table3[[#This Row],[Count]]</f>
        <v>0.2857142857142857</v>
      </c>
      <c r="E66" s="2">
        <f>COUNTIFS(Table2[Sub-Sector],Table3[[#This Row],[Sub-Sector]],Table2[1M Return vs Nifty],"&gt;=5")/Table3[[#This Row],[Count]]</f>
        <v>0.5714285714285714</v>
      </c>
      <c r="F66" s="2">
        <f>COUNTIFS(Table2[Sub-Sector],Table3[[#This Row],[Sub-Sector]],Table2[6M Return vs Nifty],"&gt;=10")/Table3[[#This Row],[Count]]</f>
        <v>0.42857142857142855</v>
      </c>
      <c r="G66" s="2">
        <f>COUNTIFS(Table2[Sub-Sector],Table3[[#This Row],[Sub-Sector]],Table2[1Y Return vs Nifty],"&gt;=10")/Table3[[#This Row],[Count]]</f>
        <v>0.8571428571428571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0.14285714285714285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0.7142857142857143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0.7142857142857143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0.42857142857142855</v>
      </c>
      <c r="T66" s="2">
        <f>COUNTIFS(Table2[Sub-Sector],Table3[[#This Row],[Sub-Sector]],Table2[% Price above 200 EMA],"&gt;=0")/Table3[[#This Row],[Count]]</f>
        <v>0.8571428571428571</v>
      </c>
      <c r="U66" s="2">
        <f>COUNTIFS(Table2[Sub-Sector],Table3[[#This Row],[Sub-Sector]],Table2[Rate of Change - Zone],"Positive")/Table3[[#This Row],[Count]]</f>
        <v>0.14285714285714285</v>
      </c>
      <c r="V66" s="2">
        <f>COUNTIFS(Table2[Sub-Sector],Table3[[#This Row],[Sub-Sector]],Table2[Sharpe Ratio],"&gt;=0.10")/Table3[[#This Row],[Count]]</f>
        <v>0.8571428571428571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66">
        <f>_xlfn.RANK.AVG(Table3[[#This Row],[Score]],Table3[Score],1)</f>
        <v>44.5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6">
        <f>_xlfn.RANK.AVG(Table3[[#This Row],[Score 2 ]],Table3[[Score 2 ]],1)</f>
        <v>65</v>
      </c>
    </row>
    <row r="67" spans="1:26" x14ac:dyDescent="0.3">
      <c r="A67" t="s">
        <v>98</v>
      </c>
      <c r="B67">
        <f>COUNTIFS(Table2[Sub-Sector],Table3[[#This Row],[Sub-Sector]])</f>
        <v>4</v>
      </c>
      <c r="C67" s="2">
        <f>COUNTIFS(Table2[Sub-Sector],Table3[[#This Row],[Sub-Sector]],Table2[Uptrend],"Uptrend")/Table3[[#This Row],[Count]]</f>
        <v>0.25</v>
      </c>
      <c r="D67" s="2">
        <f>COUNTIFS(Table2[Sub-Sector],Table3[[#This Row],[Sub-Sector]],Table2[1W Return vs Nifty],"&gt;=5")/Table3[[#This Row],[Count]]</f>
        <v>0.5</v>
      </c>
      <c r="E67" s="2">
        <f>COUNTIFS(Table2[Sub-Sector],Table3[[#This Row],[Sub-Sector]],Table2[1M Return vs Nifty],"&gt;=5")/Table3[[#This Row],[Count]]</f>
        <v>1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0</v>
      </c>
      <c r="H67" s="2">
        <f>COUNTIFS(Table2[Sub-Sector],Table3[[#This Row],[Sub-Sector]],Table2[RSI Exponential â€“ 14D],"&gt;=50")/Table3[[#This Row],[Count]]</f>
        <v>0.75</v>
      </c>
      <c r="I67" s="2">
        <f>COUNTIFS(Table2[Sub-Sector],Table3[[#This Row],[Sub-Sector]],Table2[Relative Volume],"&gt;=1")/Table3[[#This Row],[Count]]</f>
        <v>0.75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0.75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0.75</v>
      </c>
      <c r="V67" s="2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67">
        <f>_xlfn.RANK.AVG(Table3[[#This Row],[Score]],Table3[Score],1)</f>
        <v>54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7">
        <f>_xlfn.RANK.AVG(Table3[[#This Row],[Score 2 ]],Table3[[Score 2 ]],1)</f>
        <v>66.5</v>
      </c>
    </row>
    <row r="68" spans="1:26" x14ac:dyDescent="0.3">
      <c r="A68" t="s">
        <v>109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0.66666666666666663</v>
      </c>
      <c r="D68" s="2">
        <f>COUNTIFS(Table2[Sub-Sector],Table3[[#This Row],[Sub-Sector]],Table2[1W Return vs Nifty],"&gt;=5")/Table3[[#This Row],[Count]]</f>
        <v>0.33333333333333331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0.33333333333333331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0</v>
      </c>
      <c r="T68" s="2">
        <f>COUNTIFS(Table2[Sub-Sector],Table3[[#This Row],[Sub-Sector]],Table2[% Price above 200 EMA],"&gt;=0")/Table3[[#This Row],[Count]]</f>
        <v>0.66666666666666663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68">
        <f>_xlfn.RANK.AVG(Table3[[#This Row],[Score]],Table3[Score],1)</f>
        <v>80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8">
        <f>_xlfn.RANK.AVG(Table3[[#This Row],[Score 2 ]],Table3[[Score 2 ]],1)</f>
        <v>66.5</v>
      </c>
    </row>
    <row r="69" spans="1:26" x14ac:dyDescent="0.3">
      <c r="A69" t="s">
        <v>691</v>
      </c>
      <c r="B69">
        <f>COUNTIFS(Table2[Sub-Sector],Table3[[#This Row],[Sub-Sector]])</f>
        <v>5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0.2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0.4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0.2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0.4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69">
        <f>_xlfn.RANK.AVG(Table3[[#This Row],[Score]],Table3[Score],1)</f>
        <v>67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69">
        <f>_xlfn.RANK.AVG(Table3[[#This Row],[Score 2 ]],Table3[[Score 2 ]],1)</f>
        <v>68</v>
      </c>
    </row>
    <row r="70" spans="1:26" x14ac:dyDescent="0.3">
      <c r="A70" t="s">
        <v>933</v>
      </c>
      <c r="B70">
        <f>COUNTIFS(Table2[Sub-Sector],Table3[[#This Row],[Sub-Sector]])</f>
        <v>2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0.5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0.5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0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70">
        <f>_xlfn.RANK.AVG(Table3[[#This Row],[Score]],Table3[Score],1)</f>
        <v>59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0">
        <f>_xlfn.RANK.AVG(Table3[[#This Row],[Score 2 ]],Table3[[Score 2 ]],1)</f>
        <v>69.5</v>
      </c>
    </row>
    <row r="71" spans="1:26" x14ac:dyDescent="0.3">
      <c r="A71" t="s">
        <v>252</v>
      </c>
      <c r="B71">
        <f>COUNTIFS(Table2[Sub-Sector],Table3[[#This Row],[Sub-Sector]])</f>
        <v>6</v>
      </c>
      <c r="C71" s="2">
        <f>COUNTIFS(Table2[Sub-Sector],Table3[[#This Row],[Sub-Sector]],Table2[Uptrend],"Uptrend")/Table3[[#This Row],[Count]]</f>
        <v>0.83333333333333337</v>
      </c>
      <c r="D71" s="2">
        <f>COUNTIFS(Table2[Sub-Sector],Table3[[#This Row],[Sub-Sector]],Table2[1W Return vs Nifty],"&gt;=5")/Table3[[#This Row],[Count]]</f>
        <v>0.16666666666666666</v>
      </c>
      <c r="E71" s="2">
        <f>COUNTIFS(Table2[Sub-Sector],Table3[[#This Row],[Sub-Sector]],Table2[1M Return vs Nifty],"&gt;=5")/Table3[[#This Row],[Count]]</f>
        <v>0.33333333333333331</v>
      </c>
      <c r="F71" s="2">
        <f>COUNTIFS(Table2[Sub-Sector],Table3[[#This Row],[Sub-Sector]],Table2[6M Return vs Nifty],"&gt;=10")/Table3[[#This Row],[Count]]</f>
        <v>0.16666666666666666</v>
      </c>
      <c r="G71" s="2">
        <f>COUNTIFS(Table2[Sub-Sector],Table3[[#This Row],[Sub-Sector]],Table2[1Y Return vs Nifty],"&gt;=10")/Table3[[#This Row],[Count]]</f>
        <v>0.33333333333333331</v>
      </c>
      <c r="H71" s="2">
        <f>COUNTIFS(Table2[Sub-Sector],Table3[[#This Row],[Sub-Sector]],Table2[RSI Exponential â€“ 14D],"&gt;=50")/Table3[[#This Row],[Count]]</f>
        <v>0.33333333333333331</v>
      </c>
      <c r="I71" s="2">
        <f>COUNTIFS(Table2[Sub-Sector],Table3[[#This Row],[Sub-Sector]],Table2[Relative Volume],"&gt;=1")/Table3[[#This Row],[Count]]</f>
        <v>0.66666666666666663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0.83333333333333337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0.83333333333333337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0.66666666666666663</v>
      </c>
      <c r="P71" s="2">
        <f>COUNTIFS(Table2[Sub-Sector],Table3[[#This Row],[Sub-Sector]],Table2[% Away From 52W High],"&lt;=10")/Table3[[#This Row],[Count]]</f>
        <v>0.16666666666666666</v>
      </c>
      <c r="Q71" s="2">
        <f>COUNTIFS(Table2[Sub-Sector],Table3[[#This Row],[Sub-Sector]],Table2[% Away From 52W Low],"&gt;=10")/Table3[[#This Row],[Count]]</f>
        <v>0.83333333333333337</v>
      </c>
      <c r="R71" s="2">
        <f>COUNTIFS(Table2[Sub-Sector],Table3[[#This Row],[Sub-Sector]],Table2[% Price above 20 EMA],"&gt;=0")/Table3[[#This Row],[Count]]</f>
        <v>0.33333333333333331</v>
      </c>
      <c r="S71" s="2">
        <f>COUNTIFS(Table2[Sub-Sector],Table3[[#This Row],[Sub-Sector]],Table2[% Price above 50 EMA],"&gt;=0")/Table3[[#This Row],[Count]]</f>
        <v>0.33333333333333331</v>
      </c>
      <c r="T71" s="2">
        <f>COUNTIFS(Table2[Sub-Sector],Table3[[#This Row],[Sub-Sector]],Table2[% Price above 200 EMA],"&gt;=0")/Table3[[#This Row],[Count]]</f>
        <v>0.83333333333333337</v>
      </c>
      <c r="U71" s="2">
        <f>COUNTIFS(Table2[Sub-Sector],Table3[[#This Row],[Sub-Sector]],Table2[Rate of Change - Zone],"Positive")/Table3[[#This Row],[Count]]</f>
        <v>0.33333333333333331</v>
      </c>
      <c r="V71" s="2">
        <f>COUNTIFS(Table2[Sub-Sector],Table3[[#This Row],[Sub-Sector]],Table2[Sharpe Ratio],"&gt;=0.10")/Table3[[#This Row],[Count]]</f>
        <v>0.16666666666666666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71">
        <f>_xlfn.RANK.AVG(Table3[[#This Row],[Score]],Table3[Score],1)</f>
        <v>68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1">
        <f>_xlfn.RANK.AVG(Table3[[#This Row],[Score 2 ]],Table3[[Score 2 ]],1)</f>
        <v>69.5</v>
      </c>
    </row>
    <row r="72" spans="1:26" x14ac:dyDescent="0.3">
      <c r="A72" t="s">
        <v>212</v>
      </c>
      <c r="B72">
        <f>COUNTIFS(Table2[Sub-Sector],Table3[[#This Row],[Sub-Sector]])</f>
        <v>25</v>
      </c>
      <c r="C72" s="2">
        <f>COUNTIFS(Table2[Sub-Sector],Table3[[#This Row],[Sub-Sector]],Table2[Uptrend],"Uptrend")/Table3[[#This Row],[Count]]</f>
        <v>0.88</v>
      </c>
      <c r="D72" s="2">
        <f>COUNTIFS(Table2[Sub-Sector],Table3[[#This Row],[Sub-Sector]],Table2[1W Return vs Nifty],"&gt;=5")/Table3[[#This Row],[Count]]</f>
        <v>0.2</v>
      </c>
      <c r="E72" s="2">
        <f>COUNTIFS(Table2[Sub-Sector],Table3[[#This Row],[Sub-Sector]],Table2[1M Return vs Nifty],"&gt;=5")/Table3[[#This Row],[Count]]</f>
        <v>0.24</v>
      </c>
      <c r="F72" s="2">
        <f>COUNTIFS(Table2[Sub-Sector],Table3[[#This Row],[Sub-Sector]],Table2[6M Return vs Nifty],"&gt;=10")/Table3[[#This Row],[Count]]</f>
        <v>0.48</v>
      </c>
      <c r="G72" s="2">
        <f>COUNTIFS(Table2[Sub-Sector],Table3[[#This Row],[Sub-Sector]],Table2[1Y Return vs Nifty],"&gt;=10")/Table3[[#This Row],[Count]]</f>
        <v>0.6</v>
      </c>
      <c r="H72" s="2">
        <f>COUNTIFS(Table2[Sub-Sector],Table3[[#This Row],[Sub-Sector]],Table2[RSI Exponential â€“ 14D],"&gt;=50")/Table3[[#This Row],[Count]]</f>
        <v>0.12</v>
      </c>
      <c r="I72" s="2">
        <f>COUNTIFS(Table2[Sub-Sector],Table3[[#This Row],[Sub-Sector]],Table2[Relative Volume],"&gt;=1")/Table3[[#This Row],[Count]]</f>
        <v>0.24</v>
      </c>
      <c r="J72" s="2">
        <f>COUNTIFS(Table2[Sub-Sector],Table3[[#This Row],[Sub-Sector]],Table2[% Away From Day Low],"&gt;=0.05")/Table3[[#This Row],[Count]]</f>
        <v>0.12</v>
      </c>
      <c r="K72" s="2">
        <f>COUNTIFS(Table2[Sub-Sector],Table3[[#This Row],[Sub-Sector]],Table2[% Away From Day High],"&lt;=0.05")/Table3[[#This Row],[Count]]</f>
        <v>0.84</v>
      </c>
      <c r="L72" s="2">
        <f>COUNTIFS(Table2[Sub-Sector],Table3[[#This Row],[Sub-Sector]],Table2[% Away From Current Week Low],"&gt;=0.05")/Table3[[#This Row],[Count]]</f>
        <v>0.12</v>
      </c>
      <c r="M72" s="2">
        <f>COUNTIFS(Table2[Sub-Sector],Table3[[#This Row],[Sub-Sector]],Table2[% Away From Current Week High],"&lt;=0.05")/Table3[[#This Row],[Count]]</f>
        <v>0.84</v>
      </c>
      <c r="N72" s="2">
        <f>COUNTIFS(Table2[Sub-Sector],Table3[[#This Row],[Sub-Sector]],Table2[% Away From Current Month Low],"&gt;=0.05")/Table3[[#This Row],[Count]]</f>
        <v>0.12</v>
      </c>
      <c r="O72" s="2">
        <f>COUNTIFS(Table2[Sub-Sector],Table3[[#This Row],[Sub-Sector]],Table2[% Away From Current Month High],"&lt;=0.05")/Table3[[#This Row],[Count]]</f>
        <v>0.08</v>
      </c>
      <c r="P72" s="2">
        <f>COUNTIFS(Table2[Sub-Sector],Table3[[#This Row],[Sub-Sector]],Table2[% Away From 52W High],"&lt;=10")/Table3[[#This Row],[Count]]</f>
        <v>0.2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0.12</v>
      </c>
      <c r="S72" s="2">
        <f>COUNTIFS(Table2[Sub-Sector],Table3[[#This Row],[Sub-Sector]],Table2[% Price above 50 EMA],"&gt;=0")/Table3[[#This Row],[Count]]</f>
        <v>0.44</v>
      </c>
      <c r="T72" s="2">
        <f>COUNTIFS(Table2[Sub-Sector],Table3[[#This Row],[Sub-Sector]],Table2[% Price above 200 EMA],"&gt;=0")/Table3[[#This Row],[Count]]</f>
        <v>0.96</v>
      </c>
      <c r="U72" s="2">
        <f>COUNTIFS(Table2[Sub-Sector],Table3[[#This Row],[Sub-Sector]],Table2[Rate of Change - Zone],"Positive")/Table3[[#This Row],[Count]]</f>
        <v>0.2</v>
      </c>
      <c r="V72" s="2">
        <f>COUNTIFS(Table2[Sub-Sector],Table3[[#This Row],[Sub-Sector]],Table2[Sharpe Ratio],"&gt;=0.10")/Table3[[#This Row],[Count]]</f>
        <v>0.44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2">
        <f>_xlfn.RANK.AVG(Table3[[#This Row],[Score]],Table3[Score],1)</f>
        <v>69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2">
        <f>_xlfn.RANK.AVG(Table3[[#This Row],[Score 2 ]],Table3[[Score 2 ]],1)</f>
        <v>71.5</v>
      </c>
    </row>
    <row r="73" spans="1:26" x14ac:dyDescent="0.3">
      <c r="A73" t="s">
        <v>625</v>
      </c>
      <c r="B73">
        <f>COUNTIFS(Table2[Sub-Sector],Table3[[#This Row],[Sub-Sector]])</f>
        <v>14</v>
      </c>
      <c r="C73" s="2">
        <f>COUNTIFS(Table2[Sub-Sector],Table3[[#This Row],[Sub-Sector]],Table2[Uptrend],"Uptrend")/Table3[[#This Row],[Count]]</f>
        <v>0.7142857142857143</v>
      </c>
      <c r="D73" s="2">
        <f>COUNTIFS(Table2[Sub-Sector],Table3[[#This Row],[Sub-Sector]],Table2[1W Return vs Nifty],"&gt;=5")/Table3[[#This Row],[Count]]</f>
        <v>0.14285714285714285</v>
      </c>
      <c r="E73" s="2">
        <f>COUNTIFS(Table2[Sub-Sector],Table3[[#This Row],[Sub-Sector]],Table2[1M Return vs Nifty],"&gt;=5")/Table3[[#This Row],[Count]]</f>
        <v>0.42857142857142855</v>
      </c>
      <c r="F73" s="2">
        <f>COUNTIFS(Table2[Sub-Sector],Table3[[#This Row],[Sub-Sector]],Table2[6M Return vs Nifty],"&gt;=10")/Table3[[#This Row],[Count]]</f>
        <v>0.21428571428571427</v>
      </c>
      <c r="G73" s="2">
        <f>COUNTIFS(Table2[Sub-Sector],Table3[[#This Row],[Sub-Sector]],Table2[1Y Return vs Nifty],"&gt;=10")/Table3[[#This Row],[Count]]</f>
        <v>0.6428571428571429</v>
      </c>
      <c r="H73" s="2">
        <f>COUNTIFS(Table2[Sub-Sector],Table3[[#This Row],[Sub-Sector]],Table2[RSI Exponential â€“ 14D],"&gt;=50")/Table3[[#This Row],[Count]]</f>
        <v>0.14285714285714285</v>
      </c>
      <c r="I73" s="2">
        <f>COUNTIFS(Table2[Sub-Sector],Table3[[#This Row],[Sub-Sector]],Table2[Relative Volume],"&gt;=1")/Table3[[#This Row],[Count]]</f>
        <v>0.5</v>
      </c>
      <c r="J73" s="2">
        <f>COUNTIFS(Table2[Sub-Sector],Table3[[#This Row],[Sub-Sector]],Table2[% Away From Day Low],"&gt;=0.05")/Table3[[#This Row],[Count]]</f>
        <v>7.1428571428571425E-2</v>
      </c>
      <c r="K73" s="2">
        <f>COUNTIFS(Table2[Sub-Sector],Table3[[#This Row],[Sub-Sector]],Table2[% Away From Day High],"&lt;=0.05")/Table3[[#This Row],[Count]]</f>
        <v>0.7857142857142857</v>
      </c>
      <c r="L73" s="2">
        <f>COUNTIFS(Table2[Sub-Sector],Table3[[#This Row],[Sub-Sector]],Table2[% Away From Current Week Low],"&gt;=0.05")/Table3[[#This Row],[Count]]</f>
        <v>7.1428571428571425E-2</v>
      </c>
      <c r="M73" s="2">
        <f>COUNTIFS(Table2[Sub-Sector],Table3[[#This Row],[Sub-Sector]],Table2[% Away From Current Week High],"&lt;=0.05")/Table3[[#This Row],[Count]]</f>
        <v>0.7857142857142857</v>
      </c>
      <c r="N73" s="2">
        <f>COUNTIFS(Table2[Sub-Sector],Table3[[#This Row],[Sub-Sector]],Table2[% Away From Current Month Low],"&gt;=0.05")/Table3[[#This Row],[Count]]</f>
        <v>7.1428571428571425E-2</v>
      </c>
      <c r="O73" s="2">
        <f>COUNTIFS(Table2[Sub-Sector],Table3[[#This Row],[Sub-Sector]],Table2[% Away From Current Month High],"&lt;=0.05")/Table3[[#This Row],[Count]]</f>
        <v>0.14285714285714285</v>
      </c>
      <c r="P73" s="2">
        <f>COUNTIFS(Table2[Sub-Sector],Table3[[#This Row],[Sub-Sector]],Table2[% Away From 52W High],"&lt;=10")/Table3[[#This Row],[Count]]</f>
        <v>7.1428571428571425E-2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0.21428571428571427</v>
      </c>
      <c r="S73" s="2">
        <f>COUNTIFS(Table2[Sub-Sector],Table3[[#This Row],[Sub-Sector]],Table2[% Price above 50 EMA],"&gt;=0")/Table3[[#This Row],[Count]]</f>
        <v>0.35714285714285715</v>
      </c>
      <c r="T73" s="2">
        <f>COUNTIFS(Table2[Sub-Sector],Table3[[#This Row],[Sub-Sector]],Table2[% Price above 200 EMA],"&gt;=0")/Table3[[#This Row],[Count]]</f>
        <v>0.7857142857142857</v>
      </c>
      <c r="U73" s="2">
        <f>COUNTIFS(Table2[Sub-Sector],Table3[[#This Row],[Sub-Sector]],Table2[Rate of Change - Zone],"Positive")/Table3[[#This Row],[Count]]</f>
        <v>0.14285714285714285</v>
      </c>
      <c r="V73" s="2">
        <f>COUNTIFS(Table2[Sub-Sector],Table3[[#This Row],[Sub-Sector]],Table2[Sharpe Ratio],"&gt;=0.10")/Table3[[#This Row],[Count]]</f>
        <v>0.14285714285714285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73">
        <f>_xlfn.RANK.AVG(Table3[[#This Row],[Score]],Table3[Score],1)</f>
        <v>72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3">
        <f>_xlfn.RANK.AVG(Table3[[#This Row],[Score 2 ]],Table3[[Score 2 ]],1)</f>
        <v>71.5</v>
      </c>
    </row>
    <row r="74" spans="1:26" x14ac:dyDescent="0.3">
      <c r="A74" t="s">
        <v>181</v>
      </c>
      <c r="B74">
        <f>COUNTIFS(Table2[Sub-Sector],Table3[[#This Row],[Sub-Sector]])</f>
        <v>6</v>
      </c>
      <c r="C74" s="2">
        <f>COUNTIFS(Table2[Sub-Sector],Table3[[#This Row],[Sub-Sector]],Table2[Uptrend],"Uptrend")/Table3[[#This Row],[Count]]</f>
        <v>0.83333333333333337</v>
      </c>
      <c r="D74" s="2">
        <f>COUNTIFS(Table2[Sub-Sector],Table3[[#This Row],[Sub-Sector]],Table2[1W Return vs Nifty],"&gt;=5")/Table3[[#This Row],[Count]]</f>
        <v>0.16666666666666666</v>
      </c>
      <c r="E74" s="2">
        <f>COUNTIFS(Table2[Sub-Sector],Table3[[#This Row],[Sub-Sector]],Table2[1M Return vs Nifty],"&gt;=5")/Table3[[#This Row],[Count]]</f>
        <v>0.66666666666666663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0.5</v>
      </c>
      <c r="H74" s="2">
        <f>COUNTIFS(Table2[Sub-Sector],Table3[[#This Row],[Sub-Sector]],Table2[RSI Exponential â€“ 14D],"&gt;=50")/Table3[[#This Row],[Count]]</f>
        <v>0.33333333333333331</v>
      </c>
      <c r="I74" s="2">
        <f>COUNTIFS(Table2[Sub-Sector],Table3[[#This Row],[Sub-Sector]],Table2[Relative Volume],"&gt;=1")/Table3[[#This Row],[Count]]</f>
        <v>0.16666666666666666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0.33333333333333331</v>
      </c>
      <c r="P74" s="2">
        <f>COUNTIFS(Table2[Sub-Sector],Table3[[#This Row],[Sub-Sector]],Table2[% Away From 52W High],"&lt;=10")/Table3[[#This Row],[Count]]</f>
        <v>0.66666666666666663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0.33333333333333331</v>
      </c>
      <c r="S74" s="2">
        <f>COUNTIFS(Table2[Sub-Sector],Table3[[#This Row],[Sub-Sector]],Table2[% Price above 50 EMA],"&gt;=0")/Table3[[#This Row],[Count]]</f>
        <v>0.83333333333333337</v>
      </c>
      <c r="T74" s="2">
        <f>COUNTIFS(Table2[Sub-Sector],Table3[[#This Row],[Sub-Sector]],Table2[% Price above 200 EMA],"&gt;=0")/Table3[[#This Row],[Count]]</f>
        <v>0.83333333333333337</v>
      </c>
      <c r="U74" s="2">
        <f>COUNTIFS(Table2[Sub-Sector],Table3[[#This Row],[Sub-Sector]],Table2[Rate of Change - Zone],"Positive")/Table3[[#This Row],[Count]]</f>
        <v>0.5</v>
      </c>
      <c r="V74" s="2">
        <f>COUNTIFS(Table2[Sub-Sector],Table3[[#This Row],[Sub-Sector]],Table2[Sharpe Ratio],"&gt;=0.10")/Table3[[#This Row],[Count]]</f>
        <v>0.16666666666666666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74">
        <f>_xlfn.RANK.AVG(Table3[[#This Row],[Score]],Table3[Score],1)</f>
        <v>56.5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4">
        <f>_xlfn.RANK.AVG(Table3[[#This Row],[Score 2 ]],Table3[[Score 2 ]],1)</f>
        <v>73</v>
      </c>
    </row>
    <row r="75" spans="1:26" x14ac:dyDescent="0.3">
      <c r="A75" t="s">
        <v>467</v>
      </c>
      <c r="B75">
        <f>COUNTIFS(Table2[Sub-Sector],Table3[[#This Row],[Sub-Sector]])</f>
        <v>11</v>
      </c>
      <c r="C75" s="2">
        <f>COUNTIFS(Table2[Sub-Sector],Table3[[#This Row],[Sub-Sector]],Table2[Uptrend],"Uptrend")/Table3[[#This Row],[Count]]</f>
        <v>0.72727272727272729</v>
      </c>
      <c r="D75" s="2">
        <f>COUNTIFS(Table2[Sub-Sector],Table3[[#This Row],[Sub-Sector]],Table2[1W Return vs Nifty],"&gt;=5")/Table3[[#This Row],[Count]]</f>
        <v>0.18181818181818182</v>
      </c>
      <c r="E75" s="2">
        <f>COUNTIFS(Table2[Sub-Sector],Table3[[#This Row],[Sub-Sector]],Table2[1M Return vs Nifty],"&gt;=5")/Table3[[#This Row],[Count]]</f>
        <v>0.54545454545454541</v>
      </c>
      <c r="F75" s="2">
        <f>COUNTIFS(Table2[Sub-Sector],Table3[[#This Row],[Sub-Sector]],Table2[6M Return vs Nifty],"&gt;=10")/Table3[[#This Row],[Count]]</f>
        <v>0.27272727272727271</v>
      </c>
      <c r="G75" s="2">
        <f>COUNTIFS(Table2[Sub-Sector],Table3[[#This Row],[Sub-Sector]],Table2[1Y Return vs Nifty],"&gt;=10")/Table3[[#This Row],[Count]]</f>
        <v>0.45454545454545453</v>
      </c>
      <c r="H75" s="2">
        <f>COUNTIFS(Table2[Sub-Sector],Table3[[#This Row],[Sub-Sector]],Table2[RSI Exponential â€“ 14D],"&gt;=50")/Table3[[#This Row],[Count]]</f>
        <v>0.18181818181818182</v>
      </c>
      <c r="I75" s="2">
        <f>COUNTIFS(Table2[Sub-Sector],Table3[[#This Row],[Sub-Sector]],Table2[Relative Volume],"&gt;=1")/Table3[[#This Row],[Count]]</f>
        <v>0.45454545454545453</v>
      </c>
      <c r="J75" s="2">
        <f>COUNTIFS(Table2[Sub-Sector],Table3[[#This Row],[Sub-Sector]],Table2[% Away From Day Low],"&gt;=0.05")/Table3[[#This Row],[Count]]</f>
        <v>0.18181818181818182</v>
      </c>
      <c r="K75" s="2">
        <f>COUNTIFS(Table2[Sub-Sector],Table3[[#This Row],[Sub-Sector]],Table2[% Away From Day High],"&lt;=0.05")/Table3[[#This Row],[Count]]</f>
        <v>0.90909090909090906</v>
      </c>
      <c r="L75" s="2">
        <f>COUNTIFS(Table2[Sub-Sector],Table3[[#This Row],[Sub-Sector]],Table2[% Away From Current Week Low],"&gt;=0.05")/Table3[[#This Row],[Count]]</f>
        <v>0.18181818181818182</v>
      </c>
      <c r="M75" s="2">
        <f>COUNTIFS(Table2[Sub-Sector],Table3[[#This Row],[Sub-Sector]],Table2[% Away From Current Week High],"&lt;=0.05")/Table3[[#This Row],[Count]]</f>
        <v>0.90909090909090906</v>
      </c>
      <c r="N75" s="2">
        <f>COUNTIFS(Table2[Sub-Sector],Table3[[#This Row],[Sub-Sector]],Table2[% Away From Current Month Low],"&gt;=0.05")/Table3[[#This Row],[Count]]</f>
        <v>0.18181818181818182</v>
      </c>
      <c r="O75" s="2">
        <f>COUNTIFS(Table2[Sub-Sector],Table3[[#This Row],[Sub-Sector]],Table2[% Away From Current Month High],"&lt;=0.05")/Table3[[#This Row],[Count]]</f>
        <v>0.36363636363636365</v>
      </c>
      <c r="P75" s="2">
        <f>COUNTIFS(Table2[Sub-Sector],Table3[[#This Row],[Sub-Sector]],Table2[% Away From 52W High],"&lt;=10")/Table3[[#This Row],[Count]]</f>
        <v>0.36363636363636365</v>
      </c>
      <c r="Q75" s="2">
        <f>COUNTIFS(Table2[Sub-Sector],Table3[[#This Row],[Sub-Sector]],Table2[% Away From 52W Low],"&gt;=10")/Table3[[#This Row],[Count]]</f>
        <v>0.90909090909090906</v>
      </c>
      <c r="R75" s="2">
        <f>COUNTIFS(Table2[Sub-Sector],Table3[[#This Row],[Sub-Sector]],Table2[% Price above 20 EMA],"&gt;=0")/Table3[[#This Row],[Count]]</f>
        <v>0.36363636363636365</v>
      </c>
      <c r="S75" s="2">
        <f>COUNTIFS(Table2[Sub-Sector],Table3[[#This Row],[Sub-Sector]],Table2[% Price above 50 EMA],"&gt;=0")/Table3[[#This Row],[Count]]</f>
        <v>0.72727272727272729</v>
      </c>
      <c r="T75" s="2">
        <f>COUNTIFS(Table2[Sub-Sector],Table3[[#This Row],[Sub-Sector]],Table2[% Price above 200 EMA],"&gt;=0")/Table3[[#This Row],[Count]]</f>
        <v>0.81818181818181823</v>
      </c>
      <c r="U75" s="2">
        <f>COUNTIFS(Table2[Sub-Sector],Table3[[#This Row],[Sub-Sector]],Table2[Rate of Change - Zone],"Positive")/Table3[[#This Row],[Count]]</f>
        <v>0.36363636363636365</v>
      </c>
      <c r="V75" s="2">
        <f>COUNTIFS(Table2[Sub-Sector],Table3[[#This Row],[Sub-Sector]],Table2[Sharpe Ratio],"&gt;=0.10")/Table3[[#This Row],[Count]]</f>
        <v>0.36363636363636365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75">
        <f>_xlfn.RANK.AVG(Table3[[#This Row],[Score]],Table3[Score],1)</f>
        <v>63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5">
        <f>_xlfn.RANK.AVG(Table3[[#This Row],[Score 2 ]],Table3[[Score 2 ]],1)</f>
        <v>74</v>
      </c>
    </row>
    <row r="76" spans="1:26" x14ac:dyDescent="0.3">
      <c r="A76" t="s">
        <v>40</v>
      </c>
      <c r="B76">
        <f>COUNTIFS(Table2[Sub-Sector],Table3[[#This Row],[Sub-Sector]])</f>
        <v>2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1</v>
      </c>
      <c r="F76" s="2">
        <f>COUNTIFS(Table2[Sub-Sector],Table3[[#This Row],[Sub-Sector]],Table2[6M Return vs Nifty],"&gt;=10")/Table3[[#This Row],[Count]]</f>
        <v>0</v>
      </c>
      <c r="G76" s="2">
        <f>COUNTIFS(Table2[Sub-Sector],Table3[[#This Row],[Sub-Sector]],Table2[1Y Return vs Nifty],"&gt;=10")/Table3[[#This Row],[Count]]</f>
        <v>0.5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0.5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0.5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76">
        <f>_xlfn.RANK.AVG(Table3[[#This Row],[Score]],Table3[Score],1)</f>
        <v>55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6">
        <f>_xlfn.RANK.AVG(Table3[[#This Row],[Score 2 ]],Table3[[Score 2 ]],1)</f>
        <v>75.5</v>
      </c>
    </row>
    <row r="77" spans="1:26" x14ac:dyDescent="0.3">
      <c r="A77" t="s">
        <v>1566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0.5</v>
      </c>
      <c r="E77" s="2">
        <f>COUNTIFS(Table2[Sub-Sector],Table3[[#This Row],[Sub-Sector]],Table2[1M Return vs Nifty],"&gt;=5")/Table3[[#This Row],[Count]]</f>
        <v>0.5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0.5</v>
      </c>
      <c r="H77" s="2">
        <f>COUNTIFS(Table2[Sub-Sector],Table3[[#This Row],[Sub-Sector]],Table2[RSI Exponential â€“ 14D],"&gt;=50")/Table3[[#This Row],[Count]]</f>
        <v>0.5</v>
      </c>
      <c r="I77" s="2">
        <f>COUNTIFS(Table2[Sub-Sector],Table3[[#This Row],[Sub-Sector]],Table2[Relative Volume],"&gt;=1")/Table3[[#This Row],[Count]]</f>
        <v>0.5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0.5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</v>
      </c>
      <c r="S77" s="2">
        <f>COUNTIFS(Table2[Sub-Sector],Table3[[#This Row],[Sub-Sector]],Table2[% Price above 50 EMA],"&gt;=0")/Table3[[#This Row],[Count]]</f>
        <v>0.5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0.5</v>
      </c>
      <c r="V77" s="2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77">
        <f>_xlfn.RANK.AVG(Table3[[#This Row],[Score]],Table3[Score],1)</f>
        <v>38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7">
        <f>_xlfn.RANK.AVG(Table3[[#This Row],[Score 2 ]],Table3[[Score 2 ]],1)</f>
        <v>75.5</v>
      </c>
    </row>
    <row r="78" spans="1:26" x14ac:dyDescent="0.3">
      <c r="A78" t="s">
        <v>269</v>
      </c>
      <c r="B78">
        <f>COUNTIFS(Table2[Sub-Sector],Table3[[#This Row],[Sub-Sector]])</f>
        <v>23</v>
      </c>
      <c r="C78" s="2">
        <f>COUNTIFS(Table2[Sub-Sector],Table3[[#This Row],[Sub-Sector]],Table2[Uptrend],"Uptrend")/Table3[[#This Row],[Count]]</f>
        <v>0.69565217391304346</v>
      </c>
      <c r="D78" s="2">
        <f>COUNTIFS(Table2[Sub-Sector],Table3[[#This Row],[Sub-Sector]],Table2[1W Return vs Nifty],"&gt;=5")/Table3[[#This Row],[Count]]</f>
        <v>0.17391304347826086</v>
      </c>
      <c r="E78" s="2">
        <f>COUNTIFS(Table2[Sub-Sector],Table3[[#This Row],[Sub-Sector]],Table2[1M Return vs Nifty],"&gt;=5")/Table3[[#This Row],[Count]]</f>
        <v>0.13043478260869565</v>
      </c>
      <c r="F78" s="2">
        <f>COUNTIFS(Table2[Sub-Sector],Table3[[#This Row],[Sub-Sector]],Table2[6M Return vs Nifty],"&gt;=10")/Table3[[#This Row],[Count]]</f>
        <v>0.52173913043478259</v>
      </c>
      <c r="G78" s="2">
        <f>COUNTIFS(Table2[Sub-Sector],Table3[[#This Row],[Sub-Sector]],Table2[1Y Return vs Nifty],"&gt;=10")/Table3[[#This Row],[Count]]</f>
        <v>0.43478260869565216</v>
      </c>
      <c r="H78" s="2">
        <f>COUNTIFS(Table2[Sub-Sector],Table3[[#This Row],[Sub-Sector]],Table2[RSI Exponential â€“ 14D],"&gt;=50")/Table3[[#This Row],[Count]]</f>
        <v>4.3478260869565216E-2</v>
      </c>
      <c r="I78" s="2">
        <f>COUNTIFS(Table2[Sub-Sector],Table3[[#This Row],[Sub-Sector]],Table2[Relative Volume],"&gt;=1")/Table3[[#This Row],[Count]]</f>
        <v>0.2608695652173913</v>
      </c>
      <c r="J78" s="2">
        <f>COUNTIFS(Table2[Sub-Sector],Table3[[#This Row],[Sub-Sector]],Table2[% Away From Day Low],"&gt;=0.05")/Table3[[#This Row],[Count]]</f>
        <v>4.3478260869565216E-2</v>
      </c>
      <c r="K78" s="2">
        <f>COUNTIFS(Table2[Sub-Sector],Table3[[#This Row],[Sub-Sector]],Table2[% Away From Day High],"&lt;=0.05")/Table3[[#This Row],[Count]]</f>
        <v>0.73913043478260865</v>
      </c>
      <c r="L78" s="2">
        <f>COUNTIFS(Table2[Sub-Sector],Table3[[#This Row],[Sub-Sector]],Table2[% Away From Current Week Low],"&gt;=0.05")/Table3[[#This Row],[Count]]</f>
        <v>4.3478260869565216E-2</v>
      </c>
      <c r="M78" s="2">
        <f>COUNTIFS(Table2[Sub-Sector],Table3[[#This Row],[Sub-Sector]],Table2[% Away From Current Week High],"&lt;=0.05")/Table3[[#This Row],[Count]]</f>
        <v>0.73913043478260865</v>
      </c>
      <c r="N78" s="2">
        <f>COUNTIFS(Table2[Sub-Sector],Table3[[#This Row],[Sub-Sector]],Table2[% Away From Current Month Low],"&gt;=0.05")/Table3[[#This Row],[Count]]</f>
        <v>4.3478260869565216E-2</v>
      </c>
      <c r="O78" s="2">
        <f>COUNTIFS(Table2[Sub-Sector],Table3[[#This Row],[Sub-Sector]],Table2[% Away From Current Month High],"&lt;=0.05")/Table3[[#This Row],[Count]]</f>
        <v>8.6956521739130432E-2</v>
      </c>
      <c r="P78" s="2">
        <f>COUNTIFS(Table2[Sub-Sector],Table3[[#This Row],[Sub-Sector]],Table2[% Away From 52W High],"&lt;=10")/Table3[[#This Row],[Count]]</f>
        <v>4.3478260869565216E-2</v>
      </c>
      <c r="Q78" s="2">
        <f>COUNTIFS(Table2[Sub-Sector],Table3[[#This Row],[Sub-Sector]],Table2[% Away From 52W Low],"&gt;=10")/Table3[[#This Row],[Count]]</f>
        <v>0.86956521739130432</v>
      </c>
      <c r="R78" s="2">
        <f>COUNTIFS(Table2[Sub-Sector],Table3[[#This Row],[Sub-Sector]],Table2[% Price above 20 EMA],"&gt;=0")/Table3[[#This Row],[Count]]</f>
        <v>4.3478260869565216E-2</v>
      </c>
      <c r="S78" s="2">
        <f>COUNTIFS(Table2[Sub-Sector],Table3[[#This Row],[Sub-Sector]],Table2[% Price above 50 EMA],"&gt;=0")/Table3[[#This Row],[Count]]</f>
        <v>0.30434782608695654</v>
      </c>
      <c r="T78" s="2">
        <f>COUNTIFS(Table2[Sub-Sector],Table3[[#This Row],[Sub-Sector]],Table2[% Price above 200 EMA],"&gt;=0")/Table3[[#This Row],[Count]]</f>
        <v>0.82608695652173914</v>
      </c>
      <c r="U78" s="2">
        <f>COUNTIFS(Table2[Sub-Sector],Table3[[#This Row],[Sub-Sector]],Table2[Rate of Change - Zone],"Positive")/Table3[[#This Row],[Count]]</f>
        <v>8.6956521739130432E-2</v>
      </c>
      <c r="V78" s="2">
        <f>COUNTIFS(Table2[Sub-Sector],Table3[[#This Row],[Sub-Sector]],Table2[Sharpe Ratio],"&gt;=0.10")/Table3[[#This Row],[Count]]</f>
        <v>0.52173913043478259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78">
        <f>_xlfn.RANK.AVG(Table3[[#This Row],[Score]],Table3[Score],1)</f>
        <v>83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8">
        <f>_xlfn.RANK.AVG(Table3[[#This Row],[Score 2 ]],Table3[[Score 2 ]],1)</f>
        <v>77</v>
      </c>
    </row>
    <row r="79" spans="1:26" x14ac:dyDescent="0.3">
      <c r="A79" t="s">
        <v>405</v>
      </c>
      <c r="B79">
        <f>COUNTIFS(Table2[Sub-Sector],Table3[[#This Row],[Sub-Sector]])</f>
        <v>9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0.22222222222222221</v>
      </c>
      <c r="E79" s="2">
        <f>COUNTIFS(Table2[Sub-Sector],Table3[[#This Row],[Sub-Sector]],Table2[1M Return vs Nifty],"&gt;=5")/Table3[[#This Row],[Count]]</f>
        <v>0.22222222222222221</v>
      </c>
      <c r="F79" s="2">
        <f>COUNTIFS(Table2[Sub-Sector],Table3[[#This Row],[Sub-Sector]],Table2[6M Return vs Nifty],"&gt;=10")/Table3[[#This Row],[Count]]</f>
        <v>0.22222222222222221</v>
      </c>
      <c r="G79" s="2">
        <f>COUNTIFS(Table2[Sub-Sector],Table3[[#This Row],[Sub-Sector]],Table2[1Y Return vs Nifty],"&gt;=10")/Table3[[#This Row],[Count]]</f>
        <v>0.44444444444444442</v>
      </c>
      <c r="H79" s="2">
        <f>COUNTIFS(Table2[Sub-Sector],Table3[[#This Row],[Sub-Sector]],Table2[RSI Exponential â€“ 14D],"&gt;=50")/Table3[[#This Row],[Count]]</f>
        <v>0.22222222222222221</v>
      </c>
      <c r="I79" s="2">
        <f>COUNTIFS(Table2[Sub-Sector],Table3[[#This Row],[Sub-Sector]],Table2[Relative Volume],"&gt;=1")/Table3[[#This Row],[Count]]</f>
        <v>0.44444444444444442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0.77777777777777779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0.77777777777777779</v>
      </c>
      <c r="N79" s="2">
        <f>COUNTIFS(Table2[Sub-Sector],Table3[[#This Row],[Sub-Sector]],Table2[% Away From Current Month Low],"&gt;=0.05")/Table3[[#This Row],[Count]]</f>
        <v>0</v>
      </c>
      <c r="O79" s="2">
        <f>COUNTIFS(Table2[Sub-Sector],Table3[[#This Row],[Sub-Sector]],Table2[% Away From Current Month High],"&lt;=0.05")/Table3[[#This Row],[Count]]</f>
        <v>0.22222222222222221</v>
      </c>
      <c r="P79" s="2">
        <f>COUNTIFS(Table2[Sub-Sector],Table3[[#This Row],[Sub-Sector]],Table2[% Away From 52W High],"&lt;=10")/Table3[[#This Row],[Count]]</f>
        <v>0.1111111111111111</v>
      </c>
      <c r="Q79" s="2">
        <f>COUNTIFS(Table2[Sub-Sector],Table3[[#This Row],[Sub-Sector]],Table2[% Away From 52W Low],"&gt;=10")/Table3[[#This Row],[Count]]</f>
        <v>0.88888888888888884</v>
      </c>
      <c r="R79" s="2">
        <f>COUNTIFS(Table2[Sub-Sector],Table3[[#This Row],[Sub-Sector]],Table2[% Price above 20 EMA],"&gt;=0")/Table3[[#This Row],[Count]]</f>
        <v>0.22222222222222221</v>
      </c>
      <c r="S79" s="2">
        <f>COUNTIFS(Table2[Sub-Sector],Table3[[#This Row],[Sub-Sector]],Table2[% Price above 50 EMA],"&gt;=0")/Table3[[#This Row],[Count]]</f>
        <v>0.44444444444444442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0.33333333333333331</v>
      </c>
      <c r="V79" s="2">
        <f>COUNTIFS(Table2[Sub-Sector],Table3[[#This Row],[Sub-Sector]],Table2[Sharpe Ratio],"&gt;=0.10")/Table3[[#This Row],[Count]]</f>
        <v>0.44444444444444442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79">
        <f>_xlfn.RANK.AVG(Table3[[#This Row],[Score]],Table3[Score],1)</f>
        <v>81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79">
        <f>_xlfn.RANK.AVG(Table3[[#This Row],[Score 2 ]],Table3[[Score 2 ]],1)</f>
        <v>78</v>
      </c>
    </row>
    <row r="80" spans="1:26" x14ac:dyDescent="0.3">
      <c r="A80" t="s">
        <v>24</v>
      </c>
      <c r="B80">
        <f>COUNTIFS(Table2[Sub-Sector],Table3[[#This Row],[Sub-Sector]])</f>
        <v>20</v>
      </c>
      <c r="C80" s="2">
        <f>COUNTIFS(Table2[Sub-Sector],Table3[[#This Row],[Sub-Sector]],Table2[Uptrend],"Uptrend")/Table3[[#This Row],[Count]]</f>
        <v>0.45</v>
      </c>
      <c r="D80" s="2">
        <f>COUNTIFS(Table2[Sub-Sector],Table3[[#This Row],[Sub-Sector]],Table2[1W Return vs Nifty],"&gt;=5")/Table3[[#This Row],[Count]]</f>
        <v>0.2</v>
      </c>
      <c r="E80" s="2">
        <f>COUNTIFS(Table2[Sub-Sector],Table3[[#This Row],[Sub-Sector]],Table2[1M Return vs Nifty],"&gt;=5")/Table3[[#This Row],[Count]]</f>
        <v>0.15</v>
      </c>
      <c r="F80" s="2">
        <f>COUNTIFS(Table2[Sub-Sector],Table3[[#This Row],[Sub-Sector]],Table2[6M Return vs Nifty],"&gt;=10")/Table3[[#This Row],[Count]]</f>
        <v>0.05</v>
      </c>
      <c r="G80" s="2">
        <f>COUNTIFS(Table2[Sub-Sector],Table3[[#This Row],[Sub-Sector]],Table2[1Y Return vs Nifty],"&gt;=10")/Table3[[#This Row],[Count]]</f>
        <v>0.25</v>
      </c>
      <c r="H80" s="2">
        <f>COUNTIFS(Table2[Sub-Sector],Table3[[#This Row],[Sub-Sector]],Table2[RSI Exponential â€“ 14D],"&gt;=50")/Table3[[#This Row],[Count]]</f>
        <v>0</v>
      </c>
      <c r="I80" s="2">
        <f>COUNTIFS(Table2[Sub-Sector],Table3[[#This Row],[Sub-Sector]],Table2[Relative Volume],"&gt;=1")/Table3[[#This Row],[Count]]</f>
        <v>0.85</v>
      </c>
      <c r="J80" s="2">
        <f>COUNTIFS(Table2[Sub-Sector],Table3[[#This Row],[Sub-Sector]],Table2[% Away From Day Low],"&gt;=0.05")/Table3[[#This Row],[Count]]</f>
        <v>0.05</v>
      </c>
      <c r="K80" s="2">
        <f>COUNTIFS(Table2[Sub-Sector],Table3[[#This Row],[Sub-Sector]],Table2[% Away From Day High],"&lt;=0.05")/Table3[[#This Row],[Count]]</f>
        <v>0.95</v>
      </c>
      <c r="L80" s="2">
        <f>COUNTIFS(Table2[Sub-Sector],Table3[[#This Row],[Sub-Sector]],Table2[% Away From Current Week Low],"&gt;=0.05")/Table3[[#This Row],[Count]]</f>
        <v>0.05</v>
      </c>
      <c r="M80" s="2">
        <f>COUNTIFS(Table2[Sub-Sector],Table3[[#This Row],[Sub-Sector]],Table2[% Away From Current Week High],"&lt;=0.05")/Table3[[#This Row],[Count]]</f>
        <v>0.95</v>
      </c>
      <c r="N80" s="2">
        <f>COUNTIFS(Table2[Sub-Sector],Table3[[#This Row],[Sub-Sector]],Table2[% Away From Current Month Low],"&gt;=0.05")/Table3[[#This Row],[Count]]</f>
        <v>0.05</v>
      </c>
      <c r="O80" s="2">
        <f>COUNTIFS(Table2[Sub-Sector],Table3[[#This Row],[Sub-Sector]],Table2[% Away From Current Month High],"&lt;=0.05")/Table3[[#This Row],[Count]]</f>
        <v>0.35</v>
      </c>
      <c r="P80" s="2">
        <f>COUNTIFS(Table2[Sub-Sector],Table3[[#This Row],[Sub-Sector]],Table2[% Away From 52W High],"&lt;=10")/Table3[[#This Row],[Count]]</f>
        <v>0.25</v>
      </c>
      <c r="Q80" s="2">
        <f>COUNTIFS(Table2[Sub-Sector],Table3[[#This Row],[Sub-Sector]],Table2[% Away From 52W Low],"&gt;=10")/Table3[[#This Row],[Count]]</f>
        <v>0.65</v>
      </c>
      <c r="R80" s="2">
        <f>COUNTIFS(Table2[Sub-Sector],Table3[[#This Row],[Sub-Sector]],Table2[% Price above 20 EMA],"&gt;=0")/Table3[[#This Row],[Count]]</f>
        <v>0.05</v>
      </c>
      <c r="S80" s="2">
        <f>COUNTIFS(Table2[Sub-Sector],Table3[[#This Row],[Sub-Sector]],Table2[% Price above 50 EMA],"&gt;=0")/Table3[[#This Row],[Count]]</f>
        <v>0.3</v>
      </c>
      <c r="T80" s="2">
        <f>COUNTIFS(Table2[Sub-Sector],Table3[[#This Row],[Sub-Sector]],Table2[% Price above 200 EMA],"&gt;=0")/Table3[[#This Row],[Count]]</f>
        <v>0.4</v>
      </c>
      <c r="U80" s="2">
        <f>COUNTIFS(Table2[Sub-Sector],Table3[[#This Row],[Sub-Sector]],Table2[Rate of Change - Zone],"Positive")/Table3[[#This Row],[Count]]</f>
        <v>0.2</v>
      </c>
      <c r="V80" s="2">
        <f>COUNTIFS(Table2[Sub-Sector],Table3[[#This Row],[Sub-Sector]],Table2[Sharpe Ratio],"&gt;=0.10")/Table3[[#This Row],[Count]]</f>
        <v>0.25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80">
        <f>_xlfn.RANK.AVG(Table3[[#This Row],[Score]],Table3[Score],1)</f>
        <v>90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0">
        <f>_xlfn.RANK.AVG(Table3[[#This Row],[Score 2 ]],Table3[[Score 2 ]],1)</f>
        <v>79</v>
      </c>
    </row>
    <row r="81" spans="1:26" x14ac:dyDescent="0.3">
      <c r="A81" t="s">
        <v>553</v>
      </c>
      <c r="B81">
        <f>COUNTIFS(Table2[Sub-Sector],Table3[[#This Row],[Sub-Sector]])</f>
        <v>17</v>
      </c>
      <c r="C81" s="2">
        <f>COUNTIFS(Table2[Sub-Sector],Table3[[#This Row],[Sub-Sector]],Table2[Uptrend],"Uptrend")/Table3[[#This Row],[Count]]</f>
        <v>0.70588235294117652</v>
      </c>
      <c r="D81" s="2">
        <f>COUNTIFS(Table2[Sub-Sector],Table3[[#This Row],[Sub-Sector]],Table2[1W Return vs Nifty],"&gt;=5")/Table3[[#This Row],[Count]]</f>
        <v>0.47058823529411764</v>
      </c>
      <c r="E81" s="2">
        <f>COUNTIFS(Table2[Sub-Sector],Table3[[#This Row],[Sub-Sector]],Table2[1M Return vs Nifty],"&gt;=5")/Table3[[#This Row],[Count]]</f>
        <v>0.35294117647058826</v>
      </c>
      <c r="F81" s="2">
        <f>COUNTIFS(Table2[Sub-Sector],Table3[[#This Row],[Sub-Sector]],Table2[6M Return vs Nifty],"&gt;=10")/Table3[[#This Row],[Count]]</f>
        <v>0.11764705882352941</v>
      </c>
      <c r="G81" s="2">
        <f>COUNTIFS(Table2[Sub-Sector],Table3[[#This Row],[Sub-Sector]],Table2[1Y Return vs Nifty],"&gt;=10")/Table3[[#This Row],[Count]]</f>
        <v>0.17647058823529413</v>
      </c>
      <c r="H81" s="2">
        <f>COUNTIFS(Table2[Sub-Sector],Table3[[#This Row],[Sub-Sector]],Table2[RSI Exponential â€“ 14D],"&gt;=50")/Table3[[#This Row],[Count]]</f>
        <v>0.29411764705882354</v>
      </c>
      <c r="I81" s="2">
        <f>COUNTIFS(Table2[Sub-Sector],Table3[[#This Row],[Sub-Sector]],Table2[Relative Volume],"&gt;=1")/Table3[[#This Row],[Count]]</f>
        <v>0.58823529411764708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0.94117647058823528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0.94117647058823528</v>
      </c>
      <c r="N81" s="2">
        <f>COUNTIFS(Table2[Sub-Sector],Table3[[#This Row],[Sub-Sector]],Table2[% Away From Current Month Low],"&gt;=0.05")/Table3[[#This Row],[Count]]</f>
        <v>5.8823529411764705E-2</v>
      </c>
      <c r="O81" s="2">
        <f>COUNTIFS(Table2[Sub-Sector],Table3[[#This Row],[Sub-Sector]],Table2[% Away From Current Month High],"&lt;=0.05")/Table3[[#This Row],[Count]]</f>
        <v>0.11764705882352941</v>
      </c>
      <c r="P81" s="2">
        <f>COUNTIFS(Table2[Sub-Sector],Table3[[#This Row],[Sub-Sector]],Table2[% Away From 52W High],"&lt;=10")/Table3[[#This Row],[Count]]</f>
        <v>0.29411764705882354</v>
      </c>
      <c r="Q81" s="2">
        <f>COUNTIFS(Table2[Sub-Sector],Table3[[#This Row],[Sub-Sector]],Table2[% Away From 52W Low],"&gt;=10")/Table3[[#This Row],[Count]]</f>
        <v>0.88235294117647056</v>
      </c>
      <c r="R81" s="2">
        <f>COUNTIFS(Table2[Sub-Sector],Table3[[#This Row],[Sub-Sector]],Table2[% Price above 20 EMA],"&gt;=0")/Table3[[#This Row],[Count]]</f>
        <v>0.29411764705882354</v>
      </c>
      <c r="S81" s="2">
        <f>COUNTIFS(Table2[Sub-Sector],Table3[[#This Row],[Sub-Sector]],Table2[% Price above 50 EMA],"&gt;=0")/Table3[[#This Row],[Count]]</f>
        <v>0.52941176470588236</v>
      </c>
      <c r="T81" s="2">
        <f>COUNTIFS(Table2[Sub-Sector],Table3[[#This Row],[Sub-Sector]],Table2[% Price above 200 EMA],"&gt;=0")/Table3[[#This Row],[Count]]</f>
        <v>0.58823529411764708</v>
      </c>
      <c r="U81" s="2">
        <f>COUNTIFS(Table2[Sub-Sector],Table3[[#This Row],[Sub-Sector]],Table2[Rate of Change - Zone],"Positive")/Table3[[#This Row],[Count]]</f>
        <v>0.35294117647058826</v>
      </c>
      <c r="V81" s="2">
        <f>COUNTIFS(Table2[Sub-Sector],Table3[[#This Row],[Sub-Sector]],Table2[Sharpe Ratio],"&gt;=0.10")/Table3[[#This Row],[Count]]</f>
        <v>0.11764705882352941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81">
        <f>_xlfn.RANK.AVG(Table3[[#This Row],[Score]],Table3[Score],1)</f>
        <v>66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1">
        <f>_xlfn.RANK.AVG(Table3[[#This Row],[Score 2 ]],Table3[[Score 2 ]],1)</f>
        <v>80</v>
      </c>
    </row>
    <row r="82" spans="1:26" x14ac:dyDescent="0.3">
      <c r="A82" t="s">
        <v>396</v>
      </c>
      <c r="B82">
        <f>COUNTIFS(Table2[Sub-Sector],Table3[[#This Row],[Sub-Sector]])</f>
        <v>10</v>
      </c>
      <c r="C82" s="2">
        <f>COUNTIFS(Table2[Sub-Sector],Table3[[#This Row],[Sub-Sector]],Table2[Uptrend],"Uptrend")/Table3[[#This Row],[Count]]</f>
        <v>0.4</v>
      </c>
      <c r="D82" s="2">
        <f>COUNTIFS(Table2[Sub-Sector],Table3[[#This Row],[Sub-Sector]],Table2[1W Return vs Nifty],"&gt;=5")/Table3[[#This Row],[Count]]</f>
        <v>0.2</v>
      </c>
      <c r="E82" s="2">
        <f>COUNTIFS(Table2[Sub-Sector],Table3[[#This Row],[Sub-Sector]],Table2[1M Return vs Nifty],"&gt;=5")/Table3[[#This Row],[Count]]</f>
        <v>0.1</v>
      </c>
      <c r="F82" s="2">
        <f>COUNTIFS(Table2[Sub-Sector],Table3[[#This Row],[Sub-Sector]],Table2[6M Return vs Nifty],"&gt;=10")/Table3[[#This Row],[Count]]</f>
        <v>0.2</v>
      </c>
      <c r="G82" s="2">
        <f>COUNTIFS(Table2[Sub-Sector],Table3[[#This Row],[Sub-Sector]],Table2[1Y Return vs Nifty],"&gt;=10")/Table3[[#This Row],[Count]]</f>
        <v>0.4</v>
      </c>
      <c r="H82" s="2">
        <f>COUNTIFS(Table2[Sub-Sector],Table3[[#This Row],[Sub-Sector]],Table2[RSI Exponential â€“ 14D],"&gt;=50")/Table3[[#This Row],[Count]]</f>
        <v>0.1</v>
      </c>
      <c r="I82" s="2">
        <f>COUNTIFS(Table2[Sub-Sector],Table3[[#This Row],[Sub-Sector]],Table2[Relative Volume],"&gt;=1")/Table3[[#This Row],[Count]]</f>
        <v>0.6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</v>
      </c>
      <c r="O82" s="2">
        <f>COUNTIFS(Table2[Sub-Sector],Table3[[#This Row],[Sub-Sector]],Table2[% Away From Current Month High],"&lt;=0.05")/Table3[[#This Row],[Count]]</f>
        <v>0.3</v>
      </c>
      <c r="P82" s="2">
        <f>COUNTIFS(Table2[Sub-Sector],Table3[[#This Row],[Sub-Sector]],Table2[% Away From 52W High],"&lt;=10")/Table3[[#This Row],[Count]]</f>
        <v>0</v>
      </c>
      <c r="Q82" s="2">
        <f>COUNTIFS(Table2[Sub-Sector],Table3[[#This Row],[Sub-Sector]],Table2[% Away From 52W Low],"&gt;=10")/Table3[[#This Row],[Count]]</f>
        <v>0.7</v>
      </c>
      <c r="R82" s="2">
        <f>COUNTIFS(Table2[Sub-Sector],Table3[[#This Row],[Sub-Sector]],Table2[% Price above 20 EMA],"&gt;=0")/Table3[[#This Row],[Count]]</f>
        <v>0.1</v>
      </c>
      <c r="S82" s="2">
        <f>COUNTIFS(Table2[Sub-Sector],Table3[[#This Row],[Sub-Sector]],Table2[% Price above 50 EMA],"&gt;=0")/Table3[[#This Row],[Count]]</f>
        <v>0.2</v>
      </c>
      <c r="T82" s="2">
        <f>COUNTIFS(Table2[Sub-Sector],Table3[[#This Row],[Sub-Sector]],Table2[% Price above 200 EMA],"&gt;=0")/Table3[[#This Row],[Count]]</f>
        <v>0.5</v>
      </c>
      <c r="U82" s="2">
        <f>COUNTIFS(Table2[Sub-Sector],Table3[[#This Row],[Sub-Sector]],Table2[Rate of Change - Zone],"Positive")/Table3[[#This Row],[Count]]</f>
        <v>0.1</v>
      </c>
      <c r="V82" s="2">
        <f>COUNTIFS(Table2[Sub-Sector],Table3[[#This Row],[Sub-Sector]],Table2[Sharpe Ratio],"&gt;=0.10")/Table3[[#This Row],[Count]]</f>
        <v>0.1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82">
        <f>_xlfn.RANK.AVG(Table3[[#This Row],[Score]],Table3[Score],1)</f>
        <v>94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2">
        <f>_xlfn.RANK.AVG(Table3[[#This Row],[Score 2 ]],Table3[[Score 2 ]],1)</f>
        <v>81</v>
      </c>
    </row>
    <row r="83" spans="1:26" x14ac:dyDescent="0.3">
      <c r="A83" t="s">
        <v>518</v>
      </c>
      <c r="B83">
        <f>COUNTIFS(Table2[Sub-Sector],Table3[[#This Row],[Sub-Sector]])</f>
        <v>6</v>
      </c>
      <c r="C83" s="2">
        <f>COUNTIFS(Table2[Sub-Sector],Table3[[#This Row],[Sub-Sector]],Table2[Uptrend],"Uptrend")/Table3[[#This Row],[Count]]</f>
        <v>0.33333333333333331</v>
      </c>
      <c r="D83" s="2">
        <f>COUNTIFS(Table2[Sub-Sector],Table3[[#This Row],[Sub-Sector]],Table2[1W Return vs Nifty],"&gt;=5")/Table3[[#This Row],[Count]]</f>
        <v>0.66666666666666663</v>
      </c>
      <c r="E83" s="2">
        <f>COUNTIFS(Table2[Sub-Sector],Table3[[#This Row],[Sub-Sector]],Table2[1M Return vs Nifty],"&gt;=5")/Table3[[#This Row],[Count]]</f>
        <v>0.5</v>
      </c>
      <c r="F83" s="2">
        <f>COUNTIFS(Table2[Sub-Sector],Table3[[#This Row],[Sub-Sector]],Table2[6M Return vs Nifty],"&gt;=10")/Table3[[#This Row],[Count]]</f>
        <v>0.16666666666666666</v>
      </c>
      <c r="G83" s="2">
        <f>COUNTIFS(Table2[Sub-Sector],Table3[[#This Row],[Sub-Sector]],Table2[1Y Return vs Nifty],"&gt;=10")/Table3[[#This Row],[Count]]</f>
        <v>0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0.5</v>
      </c>
      <c r="J83" s="2">
        <f>COUNTIFS(Table2[Sub-Sector],Table3[[#This Row],[Sub-Sector]],Table2[% Away From Day Low],"&gt;=0.05")/Table3[[#This Row],[Count]]</f>
        <v>0.16666666666666666</v>
      </c>
      <c r="K83" s="2">
        <f>COUNTIFS(Table2[Sub-Sector],Table3[[#This Row],[Sub-Sector]],Table2[% Away From Day High],"&lt;=0.05")/Table3[[#This Row],[Count]]</f>
        <v>0.83333333333333337</v>
      </c>
      <c r="L83" s="2">
        <f>COUNTIFS(Table2[Sub-Sector],Table3[[#This Row],[Sub-Sector]],Table2[% Away From Current Week Low],"&gt;=0.05")/Table3[[#This Row],[Count]]</f>
        <v>0.16666666666666666</v>
      </c>
      <c r="M83" s="2">
        <f>COUNTIFS(Table2[Sub-Sector],Table3[[#This Row],[Sub-Sector]],Table2[% Away From Current Week High],"&lt;=0.05")/Table3[[#This Row],[Count]]</f>
        <v>0.83333333333333337</v>
      </c>
      <c r="N83" s="2">
        <f>COUNTIFS(Table2[Sub-Sector],Table3[[#This Row],[Sub-Sector]],Table2[% Away From Current Month Low],"&gt;=0.05")/Table3[[#This Row],[Count]]</f>
        <v>0.16666666666666666</v>
      </c>
      <c r="O83" s="2">
        <f>COUNTIFS(Table2[Sub-Sector],Table3[[#This Row],[Sub-Sector]],Table2[% Away From Current Month High],"&lt;=0.05")/Table3[[#This Row],[Count]]</f>
        <v>0.33333333333333331</v>
      </c>
      <c r="P83" s="2">
        <f>COUNTIFS(Table2[Sub-Sector],Table3[[#This Row],[Sub-Sector]],Table2[% Away From 52W High],"&lt;=10")/Table3[[#This Row],[Count]]</f>
        <v>0.16666666666666666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</v>
      </c>
      <c r="S83" s="2">
        <f>COUNTIFS(Table2[Sub-Sector],Table3[[#This Row],[Sub-Sector]],Table2[% Price above 50 EMA],"&gt;=0")/Table3[[#This Row],[Count]]</f>
        <v>0.5</v>
      </c>
      <c r="T83" s="2">
        <f>COUNTIFS(Table2[Sub-Sector],Table3[[#This Row],[Sub-Sector]],Table2[% Price above 200 EMA],"&gt;=0")/Table3[[#This Row],[Count]]</f>
        <v>0.5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83">
        <f>_xlfn.RANK.AVG(Table3[[#This Row],[Score]],Table3[Score],1)</f>
        <v>71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3">
        <f>_xlfn.RANK.AVG(Table3[[#This Row],[Score 2 ]],Table3[[Score 2 ]],1)</f>
        <v>82</v>
      </c>
    </row>
    <row r="84" spans="1:26" x14ac:dyDescent="0.3">
      <c r="A84" t="s">
        <v>313</v>
      </c>
      <c r="B84">
        <f>COUNTIFS(Table2[Sub-Sector],Table3[[#This Row],[Sub-Sector]])</f>
        <v>14</v>
      </c>
      <c r="C84" s="2">
        <f>COUNTIFS(Table2[Sub-Sector],Table3[[#This Row],[Sub-Sector]],Table2[Uptrend],"Uptrend")/Table3[[#This Row],[Count]]</f>
        <v>0.7142857142857143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0.21428571428571427</v>
      </c>
      <c r="F84" s="2">
        <f>COUNTIFS(Table2[Sub-Sector],Table3[[#This Row],[Sub-Sector]],Table2[6M Return vs Nifty],"&gt;=10")/Table3[[#This Row],[Count]]</f>
        <v>0.21428571428571427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</v>
      </c>
      <c r="I84" s="2">
        <f>COUNTIFS(Table2[Sub-Sector],Table3[[#This Row],[Sub-Sector]],Table2[Relative Volume],"&gt;=1")/Table3[[#This Row],[Count]]</f>
        <v>0.35714285714285715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0.8571428571428571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0.8571428571428571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0.21428571428571427</v>
      </c>
      <c r="P84" s="2">
        <f>COUNTIFS(Table2[Sub-Sector],Table3[[#This Row],[Sub-Sector]],Table2[% Away From 52W High],"&lt;=10")/Table3[[#This Row],[Count]]</f>
        <v>0.14285714285714285</v>
      </c>
      <c r="Q84" s="2">
        <f>COUNTIFS(Table2[Sub-Sector],Table3[[#This Row],[Sub-Sector]],Table2[% Away From 52W Low],"&gt;=10")/Table3[[#This Row],[Count]]</f>
        <v>0.9285714285714286</v>
      </c>
      <c r="R84" s="2">
        <f>COUNTIFS(Table2[Sub-Sector],Table3[[#This Row],[Sub-Sector]],Table2[% Price above 20 EMA],"&gt;=0")/Table3[[#This Row],[Count]]</f>
        <v>0</v>
      </c>
      <c r="S84" s="2">
        <f>COUNTIFS(Table2[Sub-Sector],Table3[[#This Row],[Sub-Sector]],Table2[% Price above 50 EMA],"&gt;=0")/Table3[[#This Row],[Count]]</f>
        <v>0.21428571428571427</v>
      </c>
      <c r="T84" s="2">
        <f>COUNTIFS(Table2[Sub-Sector],Table3[[#This Row],[Sub-Sector]],Table2[% Price above 200 EMA],"&gt;=0")/Table3[[#This Row],[Count]]</f>
        <v>0.5714285714285714</v>
      </c>
      <c r="U84" s="2">
        <f>COUNTIFS(Table2[Sub-Sector],Table3[[#This Row],[Sub-Sector]],Table2[Rate of Change - Zone],"Positive")/Table3[[#This Row],[Count]]</f>
        <v>0.21428571428571427</v>
      </c>
      <c r="V84" s="2">
        <f>COUNTIFS(Table2[Sub-Sector],Table3[[#This Row],[Sub-Sector]],Table2[Sharpe Ratio],"&gt;=0.10")/Table3[[#This Row],[Count]]</f>
        <v>0.2857142857142857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84">
        <f>_xlfn.RANK.AVG(Table3[[#This Row],[Score]],Table3[Score],1)</f>
        <v>95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4">
        <f>_xlfn.RANK.AVG(Table3[[#This Row],[Score 2 ]],Table3[[Score 2 ]],1)</f>
        <v>83</v>
      </c>
    </row>
    <row r="85" spans="1:26" x14ac:dyDescent="0.3">
      <c r="A85" t="s">
        <v>78</v>
      </c>
      <c r="B85">
        <f>COUNTIFS(Table2[Sub-Sector],Table3[[#This Row],[Sub-Sector]])</f>
        <v>3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0.66666666666666663</v>
      </c>
      <c r="E85" s="2">
        <f>COUNTIFS(Table2[Sub-Sector],Table3[[#This Row],[Sub-Sector]],Table2[1M Return vs Nifty],"&gt;=5")/Table3[[#This Row],[Count]]</f>
        <v>0.33333333333333331</v>
      </c>
      <c r="F85" s="2">
        <f>COUNTIFS(Table2[Sub-Sector],Table3[[#This Row],[Sub-Sector]],Table2[6M Return vs Nifty],"&gt;=10")/Table3[[#This Row],[Count]]</f>
        <v>0.33333333333333331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0</v>
      </c>
      <c r="I85" s="2">
        <f>COUNTIFS(Table2[Sub-Sector],Table3[[#This Row],[Sub-Sector]],Table2[Relative Volume],"&gt;=1")/Table3[[#This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0</v>
      </c>
      <c r="P85" s="2">
        <f>COUNTIFS(Table2[Sub-Sector],Table3[[#This Row],[Sub-Sector]],Table2[% Away From 52W High],"&lt;=10")/Table3[[#This Row],[Count]]</f>
        <v>0.33333333333333331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</v>
      </c>
      <c r="S85" s="2">
        <f>COUNTIFS(Table2[Sub-Sector],Table3[[#This Row],[Sub-Sector]],Table2[% Price above 50 EMA],"&gt;=0")/Table3[[#This Row],[Count]]</f>
        <v>0.66666666666666663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0</v>
      </c>
      <c r="V85" s="2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85">
        <f>_xlfn.RANK.AVG(Table3[[#This Row],[Score]],Table3[Score],1)</f>
        <v>47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5">
        <f>_xlfn.RANK.AVG(Table3[[#This Row],[Score 2 ]],Table3[[Score 2 ]],1)</f>
        <v>84</v>
      </c>
    </row>
    <row r="86" spans="1:26" x14ac:dyDescent="0.3">
      <c r="A86" t="s">
        <v>176</v>
      </c>
      <c r="B86">
        <f>COUNTIFS(Table2[Sub-Sector],Table3[[#This Row],[Sub-Sector]])</f>
        <v>8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0.125</v>
      </c>
      <c r="E86" s="2">
        <f>COUNTIFS(Table2[Sub-Sector],Table3[[#This Row],[Sub-Sector]],Table2[1M Return vs Nifty],"&gt;=5")/Table3[[#This Row],[Count]]</f>
        <v>0.625</v>
      </c>
      <c r="F86" s="2">
        <f>COUNTIFS(Table2[Sub-Sector],Table3[[#This Row],[Sub-Sector]],Table2[6M Return vs Nifty],"&gt;=10")/Table3[[#This Row],[Count]]</f>
        <v>0.375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Volume],"&gt;=1")/Table3[[#This Row],[Count]]</f>
        <v>0.25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0.75</v>
      </c>
      <c r="P86" s="2">
        <f>COUNTIFS(Table2[Sub-Sector],Table3[[#This Row],[Sub-Sector]],Table2[% Away From 52W High],"&lt;=10")/Table3[[#This Row],[Count]]</f>
        <v>0.625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0.5</v>
      </c>
      <c r="S86" s="2">
        <f>COUNTIFS(Table2[Sub-Sector],Table3[[#This Row],[Sub-Sector]],Table2[% Price above 50 EMA],"&gt;=0")/Table3[[#This Row],[Count]]</f>
        <v>0.875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0.125</v>
      </c>
      <c r="V86" s="2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86">
        <f>_xlfn.RANK.AVG(Table3[[#This Row],[Score]],Table3[Score],1)</f>
        <v>56.5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6">
        <f>_xlfn.RANK.AVG(Table3[[#This Row],[Score 2 ]],Table3[[Score 2 ]],1)</f>
        <v>85</v>
      </c>
    </row>
    <row r="87" spans="1:26" x14ac:dyDescent="0.3">
      <c r="A87" t="s">
        <v>158</v>
      </c>
      <c r="B87">
        <f>COUNTIFS(Table2[Sub-Sector],Table3[[#This Row],[Sub-Sector]])</f>
        <v>3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0.33333333333333331</v>
      </c>
      <c r="F87" s="2">
        <f>COUNTIFS(Table2[Sub-Sector],Table3[[#This Row],[Sub-Sector]],Table2[6M Return vs Nifty],"&gt;=10")/Table3[[#This Row],[Count]]</f>
        <v>0.33333333333333331</v>
      </c>
      <c r="G87" s="2">
        <f>COUNTIFS(Table2[Sub-Sector],Table3[[#This Row],[Sub-Sector]],Table2[1Y Return vs Nifty],"&gt;=10")/Table3[[#This Row],[Count]]</f>
        <v>0.66666666666666663</v>
      </c>
      <c r="H87" s="2">
        <f>COUNTIFS(Table2[Sub-Sector],Table3[[#This Row],[Sub-Sector]],Table2[RSI Exponential â€“ 14D],"&gt;=50")/Table3[[#This Row],[Count]]</f>
        <v>0</v>
      </c>
      <c r="I87" s="2">
        <f>COUNTIFS(Table2[Sub-Sector],Table3[[#This Row],[Sub-Sector]],Table2[Relative Volume],"&gt;=1")/Table3[[#This Row],[Count]]</f>
        <v>0.33333333333333331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0</v>
      </c>
      <c r="P87" s="2">
        <f>COUNTIFS(Table2[Sub-Sector],Table3[[#This Row],[Sub-Sector]],Table2[% Away From 52W High],"&lt;=10")/Table3[[#This Row],[Count]]</f>
        <v>0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</v>
      </c>
      <c r="S87" s="2">
        <f>COUNTIFS(Table2[Sub-Sector],Table3[[#This Row],[Sub-Sector]],Table2[% Price above 50 EMA],"&gt;=0")/Table3[[#This Row],[Count]]</f>
        <v>0.33333333333333331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0.33333333333333331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87">
        <f>_xlfn.RANK.AVG(Table3[[#This Row],[Score]],Table3[Score],1)</f>
        <v>79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7">
        <f>_xlfn.RANK.AVG(Table3[[#This Row],[Score 2 ]],Table3[[Score 2 ]],1)</f>
        <v>86</v>
      </c>
    </row>
    <row r="88" spans="1:26" x14ac:dyDescent="0.3">
      <c r="A88" t="s">
        <v>121</v>
      </c>
      <c r="B88">
        <f>COUNTIFS(Table2[Sub-Sector],Table3[[#This Row],[Sub-Sector]])</f>
        <v>4</v>
      </c>
      <c r="C88" s="2">
        <f>COUNTIFS(Table2[Sub-Sector],Table3[[#This Row],[Sub-Sector]],Table2[Uptrend],"Uptrend")/Table3[[#This Row],[Count]]</f>
        <v>0.5</v>
      </c>
      <c r="D88" s="2">
        <f>COUNTIFS(Table2[Sub-Sector],Table3[[#This Row],[Sub-Sector]],Table2[1W Return vs Nifty],"&gt;=5")/Table3[[#This Row],[Count]]</f>
        <v>0.25</v>
      </c>
      <c r="E88" s="2">
        <f>COUNTIFS(Table2[Sub-Sector],Table3[[#This Row],[Sub-Sector]],Table2[1M Return vs Nifty],"&gt;=5")/Table3[[#This Row],[Count]]</f>
        <v>0.25</v>
      </c>
      <c r="F88" s="2">
        <f>COUNTIFS(Table2[Sub-Sector],Table3[[#This Row],[Sub-Sector]],Table2[6M Return vs Nifty],"&gt;=10")/Table3[[#This Row],[Count]]</f>
        <v>0.25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0.25</v>
      </c>
      <c r="I88" s="2">
        <f>COUNTIFS(Table2[Sub-Sector],Table3[[#This Row],[Sub-Sector]],Table2[Relative Volume],"&gt;=1")/Table3[[#This Row],[Count]]</f>
        <v>0.25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0.25</v>
      </c>
      <c r="O88" s="2">
        <f>COUNTIFS(Table2[Sub-Sector],Table3[[#This Row],[Sub-Sector]],Table2[% Away From Current Month High],"&lt;=0.05")/Table3[[#This Row],[Count]]</f>
        <v>0.25</v>
      </c>
      <c r="P88" s="2">
        <f>COUNTIFS(Table2[Sub-Sector],Table3[[#This Row],[Sub-Sector]],Table2[% Away From 52W High],"&lt;=10")/Table3[[#This Row],[Count]]</f>
        <v>0</v>
      </c>
      <c r="Q88" s="2">
        <f>COUNTIFS(Table2[Sub-Sector],Table3[[#This Row],[Sub-Sector]],Table2[% Away From 52W Low],"&gt;=10")/Table3[[#This Row],[Count]]</f>
        <v>0.75</v>
      </c>
      <c r="R88" s="2">
        <f>COUNTIFS(Table2[Sub-Sector],Table3[[#This Row],[Sub-Sector]],Table2[% Price above 20 EMA],"&gt;=0")/Table3[[#This Row],[Count]]</f>
        <v>0.25</v>
      </c>
      <c r="S88" s="2">
        <f>COUNTIFS(Table2[Sub-Sector],Table3[[#This Row],[Sub-Sector]],Table2[% Price above 50 EMA],"&gt;=0")/Table3[[#This Row],[Count]]</f>
        <v>0</v>
      </c>
      <c r="T88" s="2">
        <f>COUNTIFS(Table2[Sub-Sector],Table3[[#This Row],[Sub-Sector]],Table2[% Price above 200 EMA],"&gt;=0")/Table3[[#This Row],[Count]]</f>
        <v>0.5</v>
      </c>
      <c r="U88" s="2">
        <f>COUNTIFS(Table2[Sub-Sector],Table3[[#This Row],[Sub-Sector]],Table2[Rate of Change - Zone],"Positive")/Table3[[#This Row],[Count]]</f>
        <v>0.25</v>
      </c>
      <c r="V88" s="2">
        <f>COUNTIFS(Table2[Sub-Sector],Table3[[#This Row],[Sub-Sector]],Table2[Sharpe Ratio],"&gt;=0.10")/Table3[[#This Row],[Count]]</f>
        <v>0.25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510</v>
      </c>
      <c r="X88">
        <f>_xlfn.RANK.AVG(Table3[[#This Row],[Score]],Table3[Score],1)</f>
        <v>87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8">
        <f>_xlfn.RANK.AVG(Table3[[#This Row],[Score 2 ]],Table3[[Score 2 ]],1)</f>
        <v>87</v>
      </c>
    </row>
    <row r="89" spans="1:26" x14ac:dyDescent="0.3">
      <c r="A89" t="s">
        <v>543</v>
      </c>
      <c r="B89">
        <f>COUNTIFS(Table2[Sub-Sector],Table3[[#This Row],[Sub-Sector]])</f>
        <v>5</v>
      </c>
      <c r="C89" s="2">
        <f>COUNTIFS(Table2[Sub-Sector],Table3[[#This Row],[Sub-Sector]],Table2[Uptrend],"Uptrend")/Table3[[#This Row],[Count]]</f>
        <v>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0.4</v>
      </c>
      <c r="G89" s="2">
        <f>COUNTIFS(Table2[Sub-Sector],Table3[[#This Row],[Sub-Sector]],Table2[1Y Return vs Nifty],"&gt;=10")/Table3[[#This Row],[Count]]</f>
        <v>0.8</v>
      </c>
      <c r="H89" s="2">
        <f>COUNTIFS(Table2[Sub-Sector],Table3[[#This Row],[Sub-Sector]],Table2[RSI Exponential â€“ 14D],"&gt;=50")/Table3[[#This Row],[Count]]</f>
        <v>0</v>
      </c>
      <c r="I89" s="2">
        <f>COUNTIFS(Table2[Sub-Sector],Table3[[#This Row],[Sub-Sector]],Table2[Relative Volume],"&gt;=1")/Table3[[#This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0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</v>
      </c>
      <c r="S89" s="2">
        <f>COUNTIFS(Table2[Sub-Sector],Table3[[#This Row],[Sub-Sector]],Table2[% Price above 50 EMA],"&gt;=0")/Table3[[#This Row],[Count]]</f>
        <v>0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0.4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89">
        <f>_xlfn.RANK.AVG(Table3[[#This Row],[Score]],Table3[Score],1)</f>
        <v>93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89">
        <f>_xlfn.RANK.AVG(Table3[[#This Row],[Score 2 ]],Table3[[Score 2 ]],1)</f>
        <v>88</v>
      </c>
    </row>
    <row r="90" spans="1:26" x14ac:dyDescent="0.3">
      <c r="A90" t="s">
        <v>34</v>
      </c>
      <c r="B90">
        <f>COUNTIFS(Table2[Sub-Sector],Table3[[#This Row],[Sub-Sector]])</f>
        <v>11</v>
      </c>
      <c r="C90" s="2">
        <f>COUNTIFS(Table2[Sub-Sector],Table3[[#This Row],[Sub-Sector]],Table2[Uptrend],"Uptrend")/Table3[[#This Row],[Count]]</f>
        <v>0.45454545454545453</v>
      </c>
      <c r="D90" s="2">
        <f>COUNTIFS(Table2[Sub-Sector],Table3[[#This Row],[Sub-Sector]],Table2[1W Return vs Nifty],"&gt;=5")/Table3[[#This Row],[Count]]</f>
        <v>9.0909090909090912E-2</v>
      </c>
      <c r="E90" s="2">
        <f>COUNTIFS(Table2[Sub-Sector],Table3[[#This Row],[Sub-Sector]],Table2[1M Return vs Nifty],"&gt;=5")/Table3[[#This Row],[Count]]</f>
        <v>0.27272727272727271</v>
      </c>
      <c r="F90" s="2">
        <f>COUNTIFS(Table2[Sub-Sector],Table3[[#This Row],[Sub-Sector]],Table2[6M Return vs Nifty],"&gt;=10")/Table3[[#This Row],[Count]]</f>
        <v>9.0909090909090912E-2</v>
      </c>
      <c r="G90" s="2">
        <f>COUNTIFS(Table2[Sub-Sector],Table3[[#This Row],[Sub-Sector]],Table2[1Y Return vs Nifty],"&gt;=10")/Table3[[#This Row],[Count]]</f>
        <v>0.90909090909090906</v>
      </c>
      <c r="H90" s="2">
        <f>COUNTIFS(Table2[Sub-Sector],Table3[[#This Row],[Sub-Sector]],Table2[RSI Exponential â€“ 14D],"&gt;=50")/Table3[[#This Row],[Count]]</f>
        <v>9.0909090909090912E-2</v>
      </c>
      <c r="I90" s="2">
        <f>COUNTIFS(Table2[Sub-Sector],Table3[[#This Row],[Sub-Sector]],Table2[Relative Volume],"&gt;=1")/Table3[[#This Row],[Count]]</f>
        <v>9.0909090909090912E-2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</v>
      </c>
      <c r="O90" s="2">
        <f>COUNTIFS(Table2[Sub-Sector],Table3[[#This Row],[Sub-Sector]],Table2[% Away From Current Month High],"&lt;=0.05")/Table3[[#This Row],[Count]]</f>
        <v>9.0909090909090912E-2</v>
      </c>
      <c r="P90" s="2">
        <f>COUNTIFS(Table2[Sub-Sector],Table3[[#This Row],[Sub-Sector]],Table2[% Away From 52W High],"&lt;=10")/Table3[[#This Row],[Count]]</f>
        <v>9.0909090909090912E-2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9.0909090909090912E-2</v>
      </c>
      <c r="S90" s="2">
        <f>COUNTIFS(Table2[Sub-Sector],Table3[[#This Row],[Sub-Sector]],Table2[% Price above 50 EMA],"&gt;=0")/Table3[[#This Row],[Count]]</f>
        <v>9.0909090909090912E-2</v>
      </c>
      <c r="T90" s="2">
        <f>COUNTIFS(Table2[Sub-Sector],Table3[[#This Row],[Sub-Sector]],Table2[% Price above 200 EMA],"&gt;=0")/Table3[[#This Row],[Count]]</f>
        <v>0.81818181818181823</v>
      </c>
      <c r="U90" s="2">
        <f>COUNTIFS(Table2[Sub-Sector],Table3[[#This Row],[Sub-Sector]],Table2[Rate of Change - Zone],"Positive")/Table3[[#This Row],[Count]]</f>
        <v>9.0909090909090912E-2</v>
      </c>
      <c r="V90" s="2">
        <f>COUNTIFS(Table2[Sub-Sector],Table3[[#This Row],[Sub-Sector]],Table2[Sharpe Ratio],"&gt;=0.10")/Table3[[#This Row],[Count]]</f>
        <v>0.81818181818181823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90">
        <f>_xlfn.RANK.AVG(Table3[[#This Row],[Score]],Table3[Score],1)</f>
        <v>96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0">
        <f>_xlfn.RANK.AVG(Table3[[#This Row],[Score 2 ]],Table3[[Score 2 ]],1)</f>
        <v>89</v>
      </c>
    </row>
    <row r="91" spans="1:26" x14ac:dyDescent="0.3">
      <c r="A91" t="s">
        <v>27</v>
      </c>
      <c r="B91">
        <f>COUNTIFS(Table2[Sub-Sector],Table3[[#This Row],[Sub-Sector]])</f>
        <v>4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0.25</v>
      </c>
      <c r="E91" s="2">
        <f>COUNTIFS(Table2[Sub-Sector],Table3[[#This Row],[Sub-Sector]],Table2[1M Return vs Nifty],"&gt;=5")/Table3[[#This Row],[Count]]</f>
        <v>0.5</v>
      </c>
      <c r="F91" s="2">
        <f>COUNTIFS(Table2[Sub-Sector],Table3[[#This Row],[Sub-Sector]],Table2[6M Return vs Nifty],"&gt;=10")/Table3[[#This Row],[Count]]</f>
        <v>0.25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0</v>
      </c>
      <c r="I91" s="2">
        <f>COUNTIFS(Table2[Sub-Sector],Table3[[#This Row],[Sub-Sector]],Table2[Relative Volume],"&gt;=1")/Table3[[#This Row],[Count]]</f>
        <v>0.5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0.25</v>
      </c>
      <c r="P91" s="2">
        <f>COUNTIFS(Table2[Sub-Sector],Table3[[#This Row],[Sub-Sector]],Table2[% Away From 52W High],"&lt;=10")/Table3[[#This Row],[Count]]</f>
        <v>0.25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</v>
      </c>
      <c r="S91" s="2">
        <f>COUNTIFS(Table2[Sub-Sector],Table3[[#This Row],[Sub-Sector]],Table2[% Price above 50 EMA],"&gt;=0")/Table3[[#This Row],[Count]]</f>
        <v>0.75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</v>
      </c>
      <c r="V91" s="2">
        <f>COUNTIFS(Table2[Sub-Sector],Table3[[#This Row],[Sub-Sector]],Table2[Sharpe Ratio],"&gt;=0.10")/Table3[[#This Row],[Count]]</f>
        <v>0.25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</v>
      </c>
      <c r="X91">
        <f>_xlfn.RANK.AVG(Table3[[#This Row],[Score]],Table3[Score],1)</f>
        <v>58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1">
        <f>_xlfn.RANK.AVG(Table3[[#This Row],[Score 2 ]],Table3[[Score 2 ]],1)</f>
        <v>90</v>
      </c>
    </row>
    <row r="92" spans="1:26" x14ac:dyDescent="0.3">
      <c r="A92" t="s">
        <v>260</v>
      </c>
      <c r="B92">
        <f>COUNTIFS(Table2[Sub-Sector],Table3[[#This Row],[Sub-Sector]])</f>
        <v>7</v>
      </c>
      <c r="C92" s="2">
        <f>COUNTIFS(Table2[Sub-Sector],Table3[[#This Row],[Sub-Sector]],Table2[Uptrend],"Uptrend")/Table3[[#This Row],[Count]]</f>
        <v>0.7142857142857143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0.14285714285714285</v>
      </c>
      <c r="G92" s="2">
        <f>COUNTIFS(Table2[Sub-Sector],Table3[[#This Row],[Sub-Sector]],Table2[1Y Return vs Nifty],"&gt;=10")/Table3[[#This Row],[Count]]</f>
        <v>0.7142857142857143</v>
      </c>
      <c r="H92" s="2">
        <f>COUNTIFS(Table2[Sub-Sector],Table3[[#This Row],[Sub-Sector]],Table2[RSI Exponential â€“ 14D],"&gt;=50")/Table3[[#This Row],[Count]]</f>
        <v>0</v>
      </c>
      <c r="I92" s="2">
        <f>COUNTIFS(Table2[Sub-Sector],Table3[[#This Row],[Sub-Sector]],Table2[Relative Volume],"&gt;=1")/Table3[[#This Row],[Count]]</f>
        <v>0.42857142857142855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0.8571428571428571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0.8571428571428571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0.14285714285714285</v>
      </c>
      <c r="P92" s="2">
        <f>COUNTIFS(Table2[Sub-Sector],Table3[[#This Row],[Sub-Sector]],Table2[% Away From 52W High],"&lt;=10")/Table3[[#This Row],[Count]]</f>
        <v>0.14285714285714285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</v>
      </c>
      <c r="S92" s="2">
        <f>COUNTIFS(Table2[Sub-Sector],Table3[[#This Row],[Sub-Sector]],Table2[% Price above 50 EMA],"&gt;=0")/Table3[[#This Row],[Count]]</f>
        <v>0.2857142857142857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</v>
      </c>
      <c r="V92" s="2">
        <f>COUNTIFS(Table2[Sub-Sector],Table3[[#This Row],[Sub-Sector]],Table2[Sharpe Ratio],"&gt;=0.10")/Table3[[#This Row],[Count]]</f>
        <v>0.2857142857142857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573.5</v>
      </c>
      <c r="X92">
        <f>_xlfn.RANK.AVG(Table3[[#This Row],[Score]],Table3[Score],1)</f>
        <v>103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2">
        <f>_xlfn.RANK.AVG(Table3[[#This Row],[Score 2 ]],Table3[[Score 2 ]],1)</f>
        <v>91</v>
      </c>
    </row>
    <row r="93" spans="1:26" x14ac:dyDescent="0.3">
      <c r="A93" t="s">
        <v>133</v>
      </c>
      <c r="B93">
        <f>COUNTIFS(Table2[Sub-Sector],Table3[[#This Row],[Sub-Sector]])</f>
        <v>21</v>
      </c>
      <c r="C93" s="2">
        <f>COUNTIFS(Table2[Sub-Sector],Table3[[#This Row],[Sub-Sector]],Table2[Uptrend],"Uptrend")/Table3[[#This Row],[Count]]</f>
        <v>0.52380952380952384</v>
      </c>
      <c r="D93" s="2">
        <f>COUNTIFS(Table2[Sub-Sector],Table3[[#This Row],[Sub-Sector]],Table2[1W Return vs Nifty],"&gt;=5")/Table3[[#This Row],[Count]]</f>
        <v>0.23809523809523808</v>
      </c>
      <c r="E93" s="2">
        <f>COUNTIFS(Table2[Sub-Sector],Table3[[#This Row],[Sub-Sector]],Table2[1M Return vs Nifty],"&gt;=5")/Table3[[#This Row],[Count]]</f>
        <v>0.19047619047619047</v>
      </c>
      <c r="F93" s="2">
        <f>COUNTIFS(Table2[Sub-Sector],Table3[[#This Row],[Sub-Sector]],Table2[6M Return vs Nifty],"&gt;=10")/Table3[[#This Row],[Count]]</f>
        <v>0.19047619047619047</v>
      </c>
      <c r="G93" s="2">
        <f>COUNTIFS(Table2[Sub-Sector],Table3[[#This Row],[Sub-Sector]],Table2[1Y Return vs Nifty],"&gt;=10")/Table3[[#This Row],[Count]]</f>
        <v>0.52380952380952384</v>
      </c>
      <c r="H93" s="2">
        <f>COUNTIFS(Table2[Sub-Sector],Table3[[#This Row],[Sub-Sector]],Table2[RSI Exponential â€“ 14D],"&gt;=50")/Table3[[#This Row],[Count]]</f>
        <v>9.5238095238095233E-2</v>
      </c>
      <c r="I93" s="2">
        <f>COUNTIFS(Table2[Sub-Sector],Table3[[#This Row],[Sub-Sector]],Table2[Relative Volume],"&gt;=1")/Table3[[#This Row],[Count]]</f>
        <v>0.2857142857142857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0.7142857142857143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0.7142857142857143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9.5238095238095233E-2</v>
      </c>
      <c r="Q93" s="2">
        <f>COUNTIFS(Table2[Sub-Sector],Table3[[#This Row],[Sub-Sector]],Table2[% Away From 52W Low],"&gt;=10")/Table3[[#This Row],[Count]]</f>
        <v>0.95238095238095233</v>
      </c>
      <c r="R93" s="2">
        <f>COUNTIFS(Table2[Sub-Sector],Table3[[#This Row],[Sub-Sector]],Table2[% Price above 20 EMA],"&gt;=0")/Table3[[#This Row],[Count]]</f>
        <v>4.7619047619047616E-2</v>
      </c>
      <c r="S93" s="2">
        <f>COUNTIFS(Table2[Sub-Sector],Table3[[#This Row],[Sub-Sector]],Table2[% Price above 50 EMA],"&gt;=0")/Table3[[#This Row],[Count]]</f>
        <v>0.33333333333333331</v>
      </c>
      <c r="T93" s="2">
        <f>COUNTIFS(Table2[Sub-Sector],Table3[[#This Row],[Sub-Sector]],Table2[% Price above 200 EMA],"&gt;=0")/Table3[[#This Row],[Count]]</f>
        <v>0.80952380952380953</v>
      </c>
      <c r="U93" s="2">
        <f>COUNTIFS(Table2[Sub-Sector],Table3[[#This Row],[Sub-Sector]],Table2[Rate of Change - Zone],"Positive")/Table3[[#This Row],[Count]]</f>
        <v>0.14285714285714285</v>
      </c>
      <c r="V93" s="2">
        <f>COUNTIFS(Table2[Sub-Sector],Table3[[#This Row],[Sub-Sector]],Table2[Sharpe Ratio],"&gt;=0.10")/Table3[[#This Row],[Count]]</f>
        <v>0.38095238095238093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93">
        <f>_xlfn.RANK.AVG(Table3[[#This Row],[Score]],Table3[Score],1)</f>
        <v>92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3">
        <f>_xlfn.RANK.AVG(Table3[[#This Row],[Score 2 ]],Table3[[Score 2 ]],1)</f>
        <v>92</v>
      </c>
    </row>
    <row r="94" spans="1:26" x14ac:dyDescent="0.3">
      <c r="A94" t="s">
        <v>1464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0.5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</v>
      </c>
      <c r="H94" s="2">
        <f>COUNTIFS(Table2[Sub-Sector],Table3[[#This Row],[Sub-Sector]],Table2[RSI Exponential â€“ 14D],"&gt;=50")/Table3[[#This Row],[Count]]</f>
        <v>0</v>
      </c>
      <c r="I94" s="2">
        <f>COUNTIFS(Table2[Sub-Sector],Table3[[#This Row],[Sub-Sector]],Table2[Relative Volume],"&gt;=1")/Table3[[#This Row],[Count]]</f>
        <v>0.5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0.5</v>
      </c>
      <c r="R94" s="2">
        <f>COUNTIFS(Table2[Sub-Sector],Table3[[#This Row],[Sub-Sector]],Table2[% Price above 20 EMA],"&gt;=0")/Table3[[#This Row],[Count]]</f>
        <v>0</v>
      </c>
      <c r="S94" s="2">
        <f>COUNTIFS(Table2[Sub-Sector],Table3[[#This Row],[Sub-Sector]],Table2[% Price above 50 EMA],"&gt;=0")/Table3[[#This Row],[Count]]</f>
        <v>0</v>
      </c>
      <c r="T94" s="2">
        <f>COUNTIFS(Table2[Sub-Sector],Table3[[#This Row],[Sub-Sector]],Table2[% Price above 200 EMA],"&gt;=0")/Table3[[#This Row],[Count]]</f>
        <v>0.5</v>
      </c>
      <c r="U94" s="2">
        <f>COUNTIFS(Table2[Sub-Sector],Table3[[#This Row],[Sub-Sector]],Table2[Rate of Change - Zone],"Positive")/Table3[[#This Row],[Count]]</f>
        <v>0.5</v>
      </c>
      <c r="V94" s="2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94">
        <f>_xlfn.RANK.AVG(Table3[[#This Row],[Score]],Table3[Score],1)</f>
        <v>98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4">
        <f>_xlfn.RANK.AVG(Table3[[#This Row],[Score 2 ]],Table3[[Score 2 ]],1)</f>
        <v>93.5</v>
      </c>
    </row>
    <row r="95" spans="1:26" x14ac:dyDescent="0.3">
      <c r="A95" t="s">
        <v>848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</v>
      </c>
      <c r="G95" s="2">
        <f>COUNTIFS(Table2[Sub-Sector],Table3[[#This Row],[Sub-Sector]],Table2[1Y Return vs Nifty],"&gt;=10")/Table3[[#This Row],[Count]]</f>
        <v>0</v>
      </c>
      <c r="H95" s="2">
        <f>COUNTIFS(Table2[Sub-Sector],Table3[[#This Row],[Sub-Sector]],Table2[RSI Exponential â€“ 14D],"&gt;=50")/Table3[[#This Row],[Count]]</f>
        <v>0.5</v>
      </c>
      <c r="I95" s="2">
        <f>COUNTIFS(Table2[Sub-Sector],Table3[[#This Row],[Sub-Sector]],Table2[Relative Volume],"&gt;=1")/Table3[[#This Row],[Count]]</f>
        <v>0.5</v>
      </c>
      <c r="J95" s="2">
        <f>COUNTIFS(Table2[Sub-Sector],Table3[[#This Row],[Sub-Sector]],Table2[% Away From Day Low],"&gt;=0.05")/Table3[[#This Row],[Count]]</f>
        <v>0.5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0.5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0.5</v>
      </c>
      <c r="S95" s="2">
        <f>COUNTIFS(Table2[Sub-Sector],Table3[[#This Row],[Sub-Sector]],Table2[% Price above 50 EMA],"&gt;=0")/Table3[[#This Row],[Count]]</f>
        <v>0.5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0.5</v>
      </c>
      <c r="V95" s="2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95">
        <f>_xlfn.RANK.AVG(Table3[[#This Row],[Score]],Table3[Score],1)</f>
        <v>106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5">
        <f>_xlfn.RANK.AVG(Table3[[#This Row],[Score 2 ]],Table3[[Score 2 ]],1)</f>
        <v>93.5</v>
      </c>
    </row>
    <row r="96" spans="1:26" x14ac:dyDescent="0.3">
      <c r="A96" t="s">
        <v>530</v>
      </c>
      <c r="B96">
        <f>COUNTIFS(Table2[Sub-Sector],Table3[[#This Row],[Sub-Sector]])</f>
        <v>9</v>
      </c>
      <c r="C96" s="2">
        <f>COUNTIFS(Table2[Sub-Sector],Table3[[#This Row],[Sub-Sector]],Table2[Uptrend],"Uptrend")/Table3[[#This Row],[Count]]</f>
        <v>0.66666666666666663</v>
      </c>
      <c r="D96" s="2">
        <f>COUNTIFS(Table2[Sub-Sector],Table3[[#This Row],[Sub-Sector]],Table2[1W Return vs Nifty],"&gt;=5")/Table3[[#This Row],[Count]]</f>
        <v>0.22222222222222221</v>
      </c>
      <c r="E96" s="2">
        <f>COUNTIFS(Table2[Sub-Sector],Table3[[#This Row],[Sub-Sector]],Table2[1M Return vs Nifty],"&gt;=5")/Table3[[#This Row],[Count]]</f>
        <v>0.22222222222222221</v>
      </c>
      <c r="F96" s="2">
        <f>COUNTIFS(Table2[Sub-Sector],Table3[[#This Row],[Sub-Sector]],Table2[6M Return vs Nifty],"&gt;=10")/Table3[[#This Row],[Count]]</f>
        <v>0.33333333333333331</v>
      </c>
      <c r="G96" s="2">
        <f>COUNTIFS(Table2[Sub-Sector],Table3[[#This Row],[Sub-Sector]],Table2[1Y Return vs Nifty],"&gt;=10")/Table3[[#This Row],[Count]]</f>
        <v>0.33333333333333331</v>
      </c>
      <c r="H96" s="2">
        <f>COUNTIFS(Table2[Sub-Sector],Table3[[#This Row],[Sub-Sector]],Table2[RSI Exponential â€“ 14D],"&gt;=50")/Table3[[#This Row],[Count]]</f>
        <v>0</v>
      </c>
      <c r="I96" s="2">
        <f>COUNTIFS(Table2[Sub-Sector],Table3[[#This Row],[Sub-Sector]],Table2[Relative Volume],"&gt;=1")/Table3[[#This Row],[Count]]</f>
        <v>0.22222222222222221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0.88888888888888884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0.88888888888888884</v>
      </c>
      <c r="N96" s="2">
        <f>COUNTIFS(Table2[Sub-Sector],Table3[[#This Row],[Sub-Sector]],Table2[% Away From Current Month Low],"&gt;=0.05")/Table3[[#This Row],[Count]]</f>
        <v>0</v>
      </c>
      <c r="O96" s="2">
        <f>COUNTIFS(Table2[Sub-Sector],Table3[[#This Row],[Sub-Sector]],Table2[% Away From Current Month High],"&lt;=0.05")/Table3[[#This Row],[Count]]</f>
        <v>0.33333333333333331</v>
      </c>
      <c r="P96" s="2">
        <f>COUNTIFS(Table2[Sub-Sector],Table3[[#This Row],[Sub-Sector]],Table2[% Away From 52W High],"&lt;=10")/Table3[[#This Row],[Count]]</f>
        <v>0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0.22222222222222221</v>
      </c>
      <c r="S96" s="2">
        <f>COUNTIFS(Table2[Sub-Sector],Table3[[#This Row],[Sub-Sector]],Table2[% Price above 50 EMA],"&gt;=0")/Table3[[#This Row],[Count]]</f>
        <v>0.44444444444444442</v>
      </c>
      <c r="T96" s="2">
        <f>COUNTIFS(Table2[Sub-Sector],Table3[[#This Row],[Sub-Sector]],Table2[% Price above 200 EMA],"&gt;=0")/Table3[[#This Row],[Count]]</f>
        <v>0.66666666666666663</v>
      </c>
      <c r="U96" s="2">
        <f>COUNTIFS(Table2[Sub-Sector],Table3[[#This Row],[Sub-Sector]],Table2[Rate of Change - Zone],"Positive")/Table3[[#This Row],[Count]]</f>
        <v>0.22222222222222221</v>
      </c>
      <c r="V96" s="2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96">
        <f>_xlfn.RANK.AVG(Table3[[#This Row],[Score]],Table3[Score],1)</f>
        <v>88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6">
        <f>_xlfn.RANK.AVG(Table3[[#This Row],[Score 2 ]],Table3[[Score 2 ]],1)</f>
        <v>95</v>
      </c>
    </row>
    <row r="97" spans="1:26" x14ac:dyDescent="0.3">
      <c r="A97" t="s">
        <v>376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0.5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0.5</v>
      </c>
      <c r="G97" s="2">
        <f>COUNTIFS(Table2[Sub-Sector],Table3[[#This Row],[Sub-Sector]],Table2[1Y Return vs Nifty],"&gt;=10")/Table3[[#This Row],[Count]]</f>
        <v>0.5</v>
      </c>
      <c r="H97" s="2">
        <f>COUNTIFS(Table2[Sub-Sector],Table3[[#This Row],[Sub-Sector]],Table2[RSI Exponential â€“ 14D],"&gt;=50")/Table3[[#This Row],[Count]]</f>
        <v>0</v>
      </c>
      <c r="I97" s="2">
        <f>COUNTIFS(Table2[Sub-Sector],Table3[[#This Row],[Sub-Sector]],Table2[Relative Volume],"&gt;=1")/Table3[[#This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</v>
      </c>
      <c r="O97" s="2">
        <f>COUNTIFS(Table2[Sub-Sector],Table3[[#This Row],[Sub-Sector]],Table2[% Away From Current Month High],"&lt;=0.05")/Table3[[#This Row],[Count]]</f>
        <v>0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</v>
      </c>
      <c r="S97" s="2">
        <f>COUNTIFS(Table2[Sub-Sector],Table3[[#This Row],[Sub-Sector]],Table2[% Price above 50 EMA],"&gt;=0")/Table3[[#This Row],[Count]]</f>
        <v>0.5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</v>
      </c>
      <c r="V97" s="2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618.5</v>
      </c>
      <c r="X97">
        <f>_xlfn.RANK.AVG(Table3[[#This Row],[Score]],Table3[Score],1)</f>
        <v>109.5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7">
        <f>_xlfn.RANK.AVG(Table3[[#This Row],[Score 2 ]],Table3[[Score 2 ]],1)</f>
        <v>96.5</v>
      </c>
    </row>
    <row r="98" spans="1:26" x14ac:dyDescent="0.3">
      <c r="A98" t="s">
        <v>920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0.5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0</v>
      </c>
      <c r="I98" s="2">
        <f>COUNTIFS(Table2[Sub-Sector],Table3[[#This Row],[Sub-Sector]],Table2[Relative Volume],"&gt;=1")/Table3[[#This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0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</v>
      </c>
      <c r="S98" s="2">
        <f>COUNTIFS(Table2[Sub-Sector],Table3[[#This Row],[Sub-Sector]],Table2[% Price above 50 EMA],"&gt;=0")/Table3[[#This Row],[Count]]</f>
        <v>0.5</v>
      </c>
      <c r="T98" s="2">
        <f>COUNTIFS(Table2[Sub-Sector],Table3[[#This Row],[Sub-Sector]],Table2[% Price above 200 EMA],"&gt;=0")/Table3[[#This Row],[Count]]</f>
        <v>0.5</v>
      </c>
      <c r="U98" s="2">
        <f>COUNTIFS(Table2[Sub-Sector],Table3[[#This Row],[Sub-Sector]],Table2[Rate of Change - Zone],"Positive")/Table3[[#This Row],[Count]]</f>
        <v>0</v>
      </c>
      <c r="V98" s="2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618.5</v>
      </c>
      <c r="X98">
        <f>_xlfn.RANK.AVG(Table3[[#This Row],[Score]],Table3[Score],1)</f>
        <v>109.5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318.5</v>
      </c>
      <c r="Z98">
        <f>_xlfn.RANK.AVG(Table3[[#This Row],[Score 2 ]],Table3[[Score 2 ]],1)</f>
        <v>96.5</v>
      </c>
    </row>
    <row r="99" spans="1:26" x14ac:dyDescent="0.3">
      <c r="A99" t="s">
        <v>1467</v>
      </c>
      <c r="B99">
        <f>COUNTIFS(Table2[Sub-Sector],Table3[[#This Row],[Sub-Sector]])</f>
        <v>3</v>
      </c>
      <c r="C99" s="2">
        <f>COUNTIFS(Table2[Sub-Sector],Table3[[#This Row],[Sub-Sector]],Table2[Uptrend],"Uptrend")/Table3[[#This Row],[Count]]</f>
        <v>1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0.33333333333333331</v>
      </c>
      <c r="G99" s="2">
        <f>COUNTIFS(Table2[Sub-Sector],Table3[[#This Row],[Sub-Sector]],Table2[1Y Return vs Nifty],"&gt;=10")/Table3[[#This Row],[Count]]</f>
        <v>0.33333333333333331</v>
      </c>
      <c r="H99" s="2">
        <f>COUNTIFS(Table2[Sub-Sector],Table3[[#This Row],[Sub-Sector]],Table2[RSI Exponential â€“ 14D],"&gt;=50")/Table3[[#This Row],[Count]]</f>
        <v>0</v>
      </c>
      <c r="I99" s="2">
        <f>COUNTIFS(Table2[Sub-Sector],Table3[[#This Row],[Sub-Sector]],Table2[Relative Volume],"&gt;=1")/Table3[[#This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0.33333333333333331</v>
      </c>
      <c r="P99" s="2">
        <f>COUNTIFS(Table2[Sub-Sector],Table3[[#This Row],[Sub-Sector]],Table2[% Away From 52W High],"&lt;=10")/Table3[[#This Row],[Count]]</f>
        <v>0.33333333333333331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</v>
      </c>
      <c r="S99" s="2">
        <f>COUNTIFS(Table2[Sub-Sector],Table3[[#This Row],[Sub-Sector]],Table2[% Price above 50 EMA],"&gt;=0")/Table3[[#This Row],[Count]]</f>
        <v>0.33333333333333331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0.33333333333333331</v>
      </c>
      <c r="V99" s="2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99">
        <f>_xlfn.RANK.AVG(Table3[[#This Row],[Score]],Table3[Score],1)</f>
        <v>97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9">
        <f>_xlfn.RANK.AVG(Table3[[#This Row],[Score 2 ]],Table3[[Score 2 ]],1)</f>
        <v>98.5</v>
      </c>
    </row>
    <row r="100" spans="1:26" x14ac:dyDescent="0.3">
      <c r="A100" t="s">
        <v>386</v>
      </c>
      <c r="B100">
        <f>COUNTIFS(Table2[Sub-Sector],Table3[[#This Row],[Sub-Sector]])</f>
        <v>6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0.33333333333333331</v>
      </c>
      <c r="F100" s="2">
        <f>COUNTIFS(Table2[Sub-Sector],Table3[[#This Row],[Sub-Sector]],Table2[6M Return vs Nifty],"&gt;=10")/Table3[[#This Row],[Count]]</f>
        <v>0.33333333333333331</v>
      </c>
      <c r="G100" s="2">
        <f>COUNTIFS(Table2[Sub-Sector],Table3[[#This Row],[Sub-Sector]],Table2[1Y Return vs Nifty],"&gt;=10")/Table3[[#This Row],[Count]]</f>
        <v>0.33333333333333331</v>
      </c>
      <c r="H100" s="2">
        <f>COUNTIFS(Table2[Sub-Sector],Table3[[#This Row],[Sub-Sector]],Table2[RSI Exponential â€“ 14D],"&gt;=50")/Table3[[#This Row],[Count]]</f>
        <v>0</v>
      </c>
      <c r="I100" s="2">
        <f>COUNTIFS(Table2[Sub-Sector],Table3[[#This Row],[Sub-Sector]],Table2[Relative Volume],"&gt;=1")/Table3[[#This Row],[Count]]</f>
        <v>0.16666666666666666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0.16666666666666666</v>
      </c>
      <c r="P100" s="2">
        <f>COUNTIFS(Table2[Sub-Sector],Table3[[#This Row],[Sub-Sector]],Table2[% Away From 52W High],"&lt;=10")/Table3[[#This Row],[Count]]</f>
        <v>0.5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0.16666666666666666</v>
      </c>
      <c r="S100" s="2">
        <f>COUNTIFS(Table2[Sub-Sector],Table3[[#This Row],[Sub-Sector]],Table2[% Price above 50 EMA],"&gt;=0")/Table3[[#This Row],[Count]]</f>
        <v>0.66666666666666663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0.16666666666666666</v>
      </c>
      <c r="V100" s="2">
        <f>COUNTIFS(Table2[Sub-Sector],Table3[[#This Row],[Sub-Sector]],Table2[Sharpe Ratio],"&gt;=0.10")/Table3[[#This Row],[Count]]</f>
        <v>0.33333333333333331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501.5</v>
      </c>
      <c r="X100">
        <f>_xlfn.RANK.AVG(Table3[[#This Row],[Score]],Table3[Score],1)</f>
        <v>84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0">
        <f>_xlfn.RANK.AVG(Table3[[#This Row],[Score 2 ]],Table3[[Score 2 ]],1)</f>
        <v>98.5</v>
      </c>
    </row>
    <row r="101" spans="1:26" x14ac:dyDescent="0.3">
      <c r="A101" t="s">
        <v>86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0.33333333333333331</v>
      </c>
      <c r="F101" s="2">
        <f>COUNTIFS(Table2[Sub-Sector],Table3[[#This Row],[Sub-Sector]],Table2[6M Return vs Nifty],"&gt;=10")/Table3[[#This Row],[Count]]</f>
        <v>0.66666666666666663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</v>
      </c>
      <c r="I101" s="2">
        <f>COUNTIFS(Table2[Sub-Sector],Table3[[#This Row],[Sub-Sector]],Table2[Relative Volume],"&gt;=1")/Table3[[#This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0.33333333333333331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</v>
      </c>
      <c r="S101" s="2">
        <f>COUNTIFS(Table2[Sub-Sector],Table3[[#This Row],[Sub-Sector]],Table2[% Price above 50 EMA],"&gt;=0")/Table3[[#This Row],[Count]]</f>
        <v>0.33333333333333331</v>
      </c>
      <c r="T101" s="2">
        <f>COUNTIFS(Table2[Sub-Sector],Table3[[#This Row],[Sub-Sector]],Table2[% Price above 200 EMA],"&gt;=0")/Table3[[#This Row],[Count]]</f>
        <v>0.66666666666666663</v>
      </c>
      <c r="U101" s="2">
        <f>COUNTIFS(Table2[Sub-Sector],Table3[[#This Row],[Sub-Sector]],Table2[Rate of Change - Zone],"Positive")/Table3[[#This Row],[Count]]</f>
        <v>0</v>
      </c>
      <c r="V101" s="2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101">
        <f>_xlfn.RANK.AVG(Table3[[#This Row],[Score]],Table3[Score],1)</f>
        <v>86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101">
        <f>_xlfn.RANK.AVG(Table3[[#This Row],[Score 2 ]],Table3[[Score 2 ]],1)</f>
        <v>100</v>
      </c>
    </row>
    <row r="102" spans="1:26" x14ac:dyDescent="0.3">
      <c r="A102" t="s">
        <v>21</v>
      </c>
      <c r="B102">
        <f>COUNTIFS(Table2[Sub-Sector],Table3[[#This Row],[Sub-Sector]])</f>
        <v>20</v>
      </c>
      <c r="C102" s="2">
        <f>COUNTIFS(Table2[Sub-Sector],Table3[[#This Row],[Sub-Sector]],Table2[Uptrend],"Uptrend")/Table3[[#This Row],[Count]]</f>
        <v>0.85</v>
      </c>
      <c r="D102" s="2">
        <f>COUNTIFS(Table2[Sub-Sector],Table3[[#This Row],[Sub-Sector]],Table2[1W Return vs Nifty],"&gt;=5")/Table3[[#This Row],[Count]]</f>
        <v>0.05</v>
      </c>
      <c r="E102" s="2">
        <f>COUNTIFS(Table2[Sub-Sector],Table3[[#This Row],[Sub-Sector]],Table2[1M Return vs Nifty],"&gt;=5")/Table3[[#This Row],[Count]]</f>
        <v>0.3</v>
      </c>
      <c r="F102" s="2">
        <f>COUNTIFS(Table2[Sub-Sector],Table3[[#This Row],[Sub-Sector]],Table2[6M Return vs Nifty],"&gt;=10")/Table3[[#This Row],[Count]]</f>
        <v>0.15</v>
      </c>
      <c r="G102" s="2">
        <f>COUNTIFS(Table2[Sub-Sector],Table3[[#This Row],[Sub-Sector]],Table2[1Y Return vs Nifty],"&gt;=10")/Table3[[#This Row],[Count]]</f>
        <v>0.35</v>
      </c>
      <c r="H102" s="2">
        <f>COUNTIFS(Table2[Sub-Sector],Table3[[#This Row],[Sub-Sector]],Table2[RSI Exponential â€“ 14D],"&gt;=50")/Table3[[#This Row],[Count]]</f>
        <v>0.1</v>
      </c>
      <c r="I102" s="2">
        <f>COUNTIFS(Table2[Sub-Sector],Table3[[#This Row],[Sub-Sector]],Table2[Relative Volume],"&gt;=1")/Table3[[#This Row],[Count]]</f>
        <v>0.35</v>
      </c>
      <c r="J102" s="2">
        <f>COUNTIFS(Table2[Sub-Sector],Table3[[#This Row],[Sub-Sector]],Table2[% Away From Day Low],"&gt;=0.05")/Table3[[#This Row],[Count]]</f>
        <v>0.1</v>
      </c>
      <c r="K102" s="2">
        <f>COUNTIFS(Table2[Sub-Sector],Table3[[#This Row],[Sub-Sector]],Table2[% Away From Day High],"&lt;=0.05")/Table3[[#This Row],[Count]]</f>
        <v>0.9</v>
      </c>
      <c r="L102" s="2">
        <f>COUNTIFS(Table2[Sub-Sector],Table3[[#This Row],[Sub-Sector]],Table2[% Away From Current Week Low],"&gt;=0.05")/Table3[[#This Row],[Count]]</f>
        <v>0.1</v>
      </c>
      <c r="M102" s="2">
        <f>COUNTIFS(Table2[Sub-Sector],Table3[[#This Row],[Sub-Sector]],Table2[% Away From Current Week High],"&lt;=0.05")/Table3[[#This Row],[Count]]</f>
        <v>0.9</v>
      </c>
      <c r="N102" s="2">
        <f>COUNTIFS(Table2[Sub-Sector],Table3[[#This Row],[Sub-Sector]],Table2[% Away From Current Month Low],"&gt;=0.05")/Table3[[#This Row],[Count]]</f>
        <v>0.1</v>
      </c>
      <c r="O102" s="2">
        <f>COUNTIFS(Table2[Sub-Sector],Table3[[#This Row],[Sub-Sector]],Table2[% Away From Current Month High],"&lt;=0.05")/Table3[[#This Row],[Count]]</f>
        <v>0.1</v>
      </c>
      <c r="P102" s="2">
        <f>COUNTIFS(Table2[Sub-Sector],Table3[[#This Row],[Sub-Sector]],Table2[% Away From 52W High],"&lt;=10")/Table3[[#This Row],[Count]]</f>
        <v>0.2</v>
      </c>
      <c r="Q102" s="2">
        <f>COUNTIFS(Table2[Sub-Sector],Table3[[#This Row],[Sub-Sector]],Table2[% Away From 52W Low],"&gt;=10")/Table3[[#This Row],[Count]]</f>
        <v>0.95</v>
      </c>
      <c r="R102" s="2">
        <f>COUNTIFS(Table2[Sub-Sector],Table3[[#This Row],[Sub-Sector]],Table2[% Price above 20 EMA],"&gt;=0")/Table3[[#This Row],[Count]]</f>
        <v>0.1</v>
      </c>
      <c r="S102" s="2">
        <f>COUNTIFS(Table2[Sub-Sector],Table3[[#This Row],[Sub-Sector]],Table2[% Price above 50 EMA],"&gt;=0")/Table3[[#This Row],[Count]]</f>
        <v>0.55000000000000004</v>
      </c>
      <c r="T102" s="2">
        <f>COUNTIFS(Table2[Sub-Sector],Table3[[#This Row],[Sub-Sector]],Table2[% Price above 200 EMA],"&gt;=0")/Table3[[#This Row],[Count]]</f>
        <v>0.75</v>
      </c>
      <c r="U102" s="2">
        <f>COUNTIFS(Table2[Sub-Sector],Table3[[#This Row],[Sub-Sector]],Table2[Rate of Change - Zone],"Positive")/Table3[[#This Row],[Count]]</f>
        <v>0.1</v>
      </c>
      <c r="V102" s="2">
        <f>COUNTIFS(Table2[Sub-Sector],Table3[[#This Row],[Sub-Sector]],Table2[Sharpe Ratio],"&gt;=0.10")/Table3[[#This Row],[Count]]</f>
        <v>0.1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102">
        <f>_xlfn.RANK.AVG(Table3[[#This Row],[Score]],Table3[Score],1)</f>
        <v>91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2">
        <f>_xlfn.RANK.AVG(Table3[[#This Row],[Score 2 ]],Table3[[Score 2 ]],1)</f>
        <v>101</v>
      </c>
    </row>
    <row r="103" spans="1:26" x14ac:dyDescent="0.3">
      <c r="A103" t="s">
        <v>993</v>
      </c>
      <c r="B103">
        <f>COUNTIFS(Table2[Sub-Sector],Table3[[#This Row],[Sub-Sector]])</f>
        <v>6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0.16666666666666666</v>
      </c>
      <c r="E103" s="2">
        <f>COUNTIFS(Table2[Sub-Sector],Table3[[#This Row],[Sub-Sector]],Table2[1M Return vs Nifty],"&gt;=5")/Table3[[#This Row],[Count]]</f>
        <v>0.33333333333333331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0.33333333333333331</v>
      </c>
      <c r="H103" s="2">
        <f>COUNTIFS(Table2[Sub-Sector],Table3[[#This Row],[Sub-Sector]],Table2[RSI Exponential â€“ 14D],"&gt;=50")/Table3[[#This Row],[Count]]</f>
        <v>0.16666666666666666</v>
      </c>
      <c r="I103" s="2">
        <f>COUNTIFS(Table2[Sub-Sector],Table3[[#This Row],[Sub-Sector]],Table2[Relative Volume],"&gt;=1")/Table3[[#This Row],[Count]]</f>
        <v>0.5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0.16666666666666666</v>
      </c>
      <c r="P103" s="2">
        <f>COUNTIFS(Table2[Sub-Sector],Table3[[#This Row],[Sub-Sector]],Table2[% Away From 52W High],"&lt;=10")/Table3[[#This Row],[Count]]</f>
        <v>0.16666666666666666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0.16666666666666666</v>
      </c>
      <c r="S103" s="2">
        <f>COUNTIFS(Table2[Sub-Sector],Table3[[#This Row],[Sub-Sector]],Table2[% Price above 50 EMA],"&gt;=0")/Table3[[#This Row],[Count]]</f>
        <v>0.5</v>
      </c>
      <c r="T103" s="2">
        <f>COUNTIFS(Table2[Sub-Sector],Table3[[#This Row],[Sub-Sector]],Table2[% Price above 200 EMA],"&gt;=0")/Table3[[#This Row],[Count]]</f>
        <v>0.66666666666666663</v>
      </c>
      <c r="U103" s="2">
        <f>COUNTIFS(Table2[Sub-Sector],Table3[[#This Row],[Sub-Sector]],Table2[Rate of Change - Zone],"Positive")/Table3[[#This Row],[Count]]</f>
        <v>0.16666666666666666</v>
      </c>
      <c r="V103" s="2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103">
        <f>_xlfn.RANK.AVG(Table3[[#This Row],[Score]],Table3[Score],1)</f>
        <v>78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3">
        <f>_xlfn.RANK.AVG(Table3[[#This Row],[Score 2 ]],Table3[[Score 2 ]],1)</f>
        <v>102</v>
      </c>
    </row>
    <row r="104" spans="1:26" x14ac:dyDescent="0.3">
      <c r="A104" t="s">
        <v>700</v>
      </c>
      <c r="B104">
        <f>COUNTIFS(Table2[Sub-Sector],Table3[[#This Row],[Sub-Sector]])</f>
        <v>3</v>
      </c>
      <c r="C104" s="2">
        <f>COUNTIFS(Table2[Sub-Sector],Table3[[#This Row],[Sub-Sector]],Table2[Uptrend],"Uptrend")/Table3[[#This Row],[Count]]</f>
        <v>0.66666666666666663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0.33333333333333331</v>
      </c>
      <c r="G104" s="2">
        <f>COUNTIFS(Table2[Sub-Sector],Table3[[#This Row],[Sub-Sector]],Table2[1Y Return vs Nifty],"&gt;=10")/Table3[[#This Row],[Count]]</f>
        <v>0.66666666666666663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0.33333333333333331</v>
      </c>
      <c r="K104" s="2">
        <f>COUNTIFS(Table2[Sub-Sector],Table3[[#This Row],[Sub-Sector]],Table2[% Away From Day High],"&lt;=0.05")/Table3[[#This Row],[Count]]</f>
        <v>0.66666666666666663</v>
      </c>
      <c r="L104" s="2">
        <f>COUNTIFS(Table2[Sub-Sector],Table3[[#This Row],[Sub-Sector]],Table2[% Away From Current Week Low],"&gt;=0.05")/Table3[[#This Row],[Count]]</f>
        <v>0.33333333333333331</v>
      </c>
      <c r="M104" s="2">
        <f>COUNTIFS(Table2[Sub-Sector],Table3[[#This Row],[Sub-Sector]],Table2[% Away From Current Week High],"&lt;=0.05")/Table3[[#This Row],[Count]]</f>
        <v>0.66666666666666663</v>
      </c>
      <c r="N104" s="2">
        <f>COUNTIFS(Table2[Sub-Sector],Table3[[#This Row],[Sub-Sector]],Table2[% Away From Current Month Low],"&gt;=0.05")/Table3[[#This Row],[Count]]</f>
        <v>0.33333333333333331</v>
      </c>
      <c r="O104" s="2">
        <f>COUNTIFS(Table2[Sub-Sector],Table3[[#This Row],[Sub-Sector]],Table2[% Away From Current Month High],"&lt;=0.05")/Table3[[#This Row],[Count]]</f>
        <v>0.33333333333333331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</v>
      </c>
      <c r="S104" s="2">
        <f>COUNTIFS(Table2[Sub-Sector],Table3[[#This Row],[Sub-Sector]],Table2[% Price above 50 EMA],"&gt;=0")/Table3[[#This Row],[Count]]</f>
        <v>0</v>
      </c>
      <c r="T104" s="2">
        <f>COUNTIFS(Table2[Sub-Sector],Table3[[#This Row],[Sub-Sector]],Table2[% Price above 200 EMA],"&gt;=0")/Table3[[#This Row],[Count]]</f>
        <v>0.66666666666666663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104">
        <f>_xlfn.RANK.AVG(Table3[[#This Row],[Score]],Table3[Score],1)</f>
        <v>107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4">
        <f>_xlfn.RANK.AVG(Table3[[#This Row],[Score 2 ]],Table3[[Score 2 ]],1)</f>
        <v>103</v>
      </c>
    </row>
    <row r="105" spans="1:26" x14ac:dyDescent="0.3">
      <c r="A105" t="s">
        <v>1417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0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0</v>
      </c>
      <c r="I105" s="2">
        <f>COUNTIFS(Table2[Sub-Sector],Table3[[#This Row],[Sub-Sector]],Table2[Relative Volume],"&gt;=1")/Table3[[#This Row],[Count]]</f>
        <v>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</v>
      </c>
      <c r="S105" s="2">
        <f>COUNTIFS(Table2[Sub-Sector],Table3[[#This Row],[Sub-Sector]],Table2[% Price above 50 EMA],"&gt;=0")/Table3[[#This Row],[Count]]</f>
        <v>0</v>
      </c>
      <c r="T105" s="2">
        <f>COUNTIFS(Table2[Sub-Sector],Table3[[#This Row],[Sub-Sector]],Table2[% Price above 200 EMA],"&gt;=0")/Table3[[#This Row],[Count]]</f>
        <v>0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</v>
      </c>
      <c r="X105">
        <f>_xlfn.RANK.AVG(Table3[[#This Row],[Score]],Table3[Score],1)</f>
        <v>112.5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5">
        <f>_xlfn.RANK.AVG(Table3[[#This Row],[Score 2 ]],Table3[[Score 2 ]],1)</f>
        <v>105.5</v>
      </c>
    </row>
    <row r="106" spans="1:26" x14ac:dyDescent="0.3">
      <c r="A106" t="s">
        <v>1524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0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106">
        <f>_xlfn.RANK.AVG(Table3[[#This Row],[Score]],Table3[Score],1)</f>
        <v>99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6">
        <f>_xlfn.RANK.AVG(Table3[[#This Row],[Score 2 ]],Table3[[Score 2 ]],1)</f>
        <v>105.5</v>
      </c>
    </row>
    <row r="107" spans="1:26" x14ac:dyDescent="0.3">
      <c r="A107" t="s">
        <v>1832</v>
      </c>
      <c r="B107">
        <f>COUNTIFS(Table2[Sub-Sector],Table3[[#This Row],[Sub-Sector]])</f>
        <v>3</v>
      </c>
      <c r="C107" s="2">
        <f>COUNTIFS(Table2[Sub-Sector],Table3[[#This Row],[Sub-Sector]],Table2[Uptrend],"Uptrend")/Table3[[#This Row],[Count]]</f>
        <v>0.66666666666666663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1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0.33333333333333331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07">
        <f>_xlfn.RANK.AVG(Table3[[#This Row],[Score]],Table3[Score],1)</f>
        <v>108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7">
        <f>_xlfn.RANK.AVG(Table3[[#This Row],[Score 2 ]],Table3[[Score 2 ]],1)</f>
        <v>105.5</v>
      </c>
    </row>
    <row r="108" spans="1:26" x14ac:dyDescent="0.3">
      <c r="A108" t="s">
        <v>351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0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649</v>
      </c>
      <c r="X108">
        <f>_xlfn.RANK.AVG(Table3[[#This Row],[Score]],Table3[Score],1)</f>
        <v>112.5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8">
        <f>_xlfn.RANK.AVG(Table3[[#This Row],[Score 2 ]],Table3[[Score 2 ]],1)</f>
        <v>105.5</v>
      </c>
    </row>
    <row r="109" spans="1:26" x14ac:dyDescent="0.3">
      <c r="A109" t="s">
        <v>628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0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0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</v>
      </c>
      <c r="S109" s="2">
        <f>COUNTIFS(Table2[Sub-Sector],Table3[[#This Row],[Sub-Sector]],Table2[% Price above 50 EMA],"&gt;=0")/Table3[[#This Row],[Count]]</f>
        <v>0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651.5</v>
      </c>
      <c r="X109">
        <f>_xlfn.RANK.AVG(Table3[[#This Row],[Score]],Table3[Score],1)</f>
        <v>115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09">
        <f>_xlfn.RANK.AVG(Table3[[#This Row],[Score 2 ]],Table3[[Score 2 ]],1)</f>
        <v>110</v>
      </c>
    </row>
    <row r="110" spans="1:26" x14ac:dyDescent="0.3">
      <c r="A110" t="s">
        <v>359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651.5</v>
      </c>
      <c r="X110">
        <f>_xlfn.RANK.AVG(Table3[[#This Row],[Score]],Table3[Score],1)</f>
        <v>115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10">
        <f>_xlfn.RANK.AVG(Table3[[#This Row],[Score 2 ]],Table3[[Score 2 ]],1)</f>
        <v>110</v>
      </c>
    </row>
    <row r="111" spans="1:26" x14ac:dyDescent="0.3">
      <c r="A111" t="s">
        <v>1715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558.5</v>
      </c>
      <c r="X111">
        <f>_xlfn.RANK.AVG(Table3[[#This Row],[Score]],Table3[Score],1)</f>
        <v>101.5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11">
        <f>_xlfn.RANK.AVG(Table3[[#This Row],[Score 2 ]],Table3[[Score 2 ]],1)</f>
        <v>110</v>
      </c>
    </row>
    <row r="112" spans="1:26" x14ac:dyDescent="0.3">
      <c r="A112" t="s">
        <v>726</v>
      </c>
      <c r="B112">
        <f>COUNTIFS(Table2[Sub-Sector],Table3[[#This Row],[Sub-Sector]])</f>
        <v>2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0.5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0.5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0.5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0.5</v>
      </c>
      <c r="O112" s="2">
        <f>COUNTIFS(Table2[Sub-Sector],Table3[[#This Row],[Sub-Sector]],Table2[% Away From Current Month High],"&lt;=0.05")/Table3[[#This Row],[Count]]</f>
        <v>0.5</v>
      </c>
      <c r="P112" s="2">
        <f>COUNTIFS(Table2[Sub-Sector],Table3[[#This Row],[Sub-Sector]],Table2[% Away From 52W High],"&lt;=10")/Table3[[#This Row],[Count]]</f>
        <v>0.5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0.5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558.5</v>
      </c>
      <c r="X112">
        <f>_xlfn.RANK.AVG(Table3[[#This Row],[Score]],Table3[Score],1)</f>
        <v>101.5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12">
        <f>_xlfn.RANK.AVG(Table3[[#This Row],[Score 2 ]],Table3[[Score 2 ]],1)</f>
        <v>110</v>
      </c>
    </row>
    <row r="113" spans="1:26" x14ac:dyDescent="0.3">
      <c r="A113" t="s">
        <v>977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0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651.5</v>
      </c>
      <c r="X113">
        <f>_xlfn.RANK.AVG(Table3[[#This Row],[Score]],Table3[Score],1)</f>
        <v>115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13">
        <f>_xlfn.RANK.AVG(Table3[[#This Row],[Score 2 ]],Table3[[Score 2 ]],1)</f>
        <v>110</v>
      </c>
    </row>
    <row r="114" spans="1:26" x14ac:dyDescent="0.3">
      <c r="A114" t="s">
        <v>75</v>
      </c>
      <c r="B114">
        <f>COUNTIFS(Table2[Sub-Sector],Table3[[#This Row],[Sub-Sector]])</f>
        <v>19</v>
      </c>
      <c r="C114" s="2">
        <f>COUNTIFS(Table2[Sub-Sector],Table3[[#This Row],[Sub-Sector]],Table2[Uptrend],"Uptrend")/Table3[[#This Row],[Count]]</f>
        <v>0.63157894736842102</v>
      </c>
      <c r="D114" s="2">
        <f>COUNTIFS(Table2[Sub-Sector],Table3[[#This Row],[Sub-Sector]],Table2[1W Return vs Nifty],"&gt;=5")/Table3[[#This Row],[Count]]</f>
        <v>5.2631578947368418E-2</v>
      </c>
      <c r="E114" s="2">
        <f>COUNTIFS(Table2[Sub-Sector],Table3[[#This Row],[Sub-Sector]],Table2[1M Return vs Nifty],"&gt;=5")/Table3[[#This Row],[Count]]</f>
        <v>0.10526315789473684</v>
      </c>
      <c r="F114" s="2">
        <f>COUNTIFS(Table2[Sub-Sector],Table3[[#This Row],[Sub-Sector]],Table2[6M Return vs Nifty],"&gt;=10")/Table3[[#This Row],[Count]]</f>
        <v>0.15789473684210525</v>
      </c>
      <c r="G114" s="2">
        <f>COUNTIFS(Table2[Sub-Sector],Table3[[#This Row],[Sub-Sector]],Table2[1Y Return vs Nifty],"&gt;=10")/Table3[[#This Row],[Count]]</f>
        <v>0.26315789473684209</v>
      </c>
      <c r="H114" s="2">
        <f>COUNTIFS(Table2[Sub-Sector],Table3[[#This Row],[Sub-Sector]],Table2[RSI Exponential â€“ 14D],"&gt;=50")/Table3[[#This Row],[Count]]</f>
        <v>0.10526315789473684</v>
      </c>
      <c r="I114" s="2">
        <f>COUNTIFS(Table2[Sub-Sector],Table3[[#This Row],[Sub-Sector]],Table2[Relative Volume],"&gt;=1")/Table3[[#This Row],[Count]]</f>
        <v>0.26315789473684209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5.2631578947368418E-2</v>
      </c>
      <c r="O114" s="2">
        <f>COUNTIFS(Table2[Sub-Sector],Table3[[#This Row],[Sub-Sector]],Table2[% Away From Current Month High],"&lt;=0.05")/Table3[[#This Row],[Count]]</f>
        <v>0.21052631578947367</v>
      </c>
      <c r="P114" s="2">
        <f>COUNTIFS(Table2[Sub-Sector],Table3[[#This Row],[Sub-Sector]],Table2[% Away From 52W High],"&lt;=10")/Table3[[#This Row],[Count]]</f>
        <v>0.21052631578947367</v>
      </c>
      <c r="Q114" s="2">
        <f>COUNTIFS(Table2[Sub-Sector],Table3[[#This Row],[Sub-Sector]],Table2[% Away From 52W Low],"&gt;=10")/Table3[[#This Row],[Count]]</f>
        <v>0.94736842105263153</v>
      </c>
      <c r="R114" s="2">
        <f>COUNTIFS(Table2[Sub-Sector],Table3[[#This Row],[Sub-Sector]],Table2[% Price above 20 EMA],"&gt;=0")/Table3[[#This Row],[Count]]</f>
        <v>0.10526315789473684</v>
      </c>
      <c r="S114" s="2">
        <f>COUNTIFS(Table2[Sub-Sector],Table3[[#This Row],[Sub-Sector]],Table2[% Price above 50 EMA],"&gt;=0")/Table3[[#This Row],[Count]]</f>
        <v>0.15789473684210525</v>
      </c>
      <c r="T114" s="2">
        <f>COUNTIFS(Table2[Sub-Sector],Table3[[#This Row],[Sub-Sector]],Table2[% Price above 200 EMA],"&gt;=0")/Table3[[#This Row],[Count]]</f>
        <v>0.52631578947368418</v>
      </c>
      <c r="U114" s="2">
        <f>COUNTIFS(Table2[Sub-Sector],Table3[[#This Row],[Sub-Sector]],Table2[Rate of Change - Zone],"Positive")/Table3[[#This Row],[Count]]</f>
        <v>0.21052631578947367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114">
        <f>_xlfn.RANK.AVG(Table3[[#This Row],[Score]],Table3[Score],1)</f>
        <v>104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14">
        <f>_xlfn.RANK.AVG(Table3[[#This Row],[Score 2 ]],Table3[[Score 2 ]],1)</f>
        <v>113</v>
      </c>
    </row>
    <row r="115" spans="1:26" x14ac:dyDescent="0.3">
      <c r="A115" t="s">
        <v>54</v>
      </c>
      <c r="B115">
        <f>COUNTIFS(Table2[Sub-Sector],Table3[[#This Row],[Sub-Sector]])</f>
        <v>17</v>
      </c>
      <c r="C115" s="2">
        <f>COUNTIFS(Table2[Sub-Sector],Table3[[#This Row],[Sub-Sector]],Table2[Uptrend],"Uptrend")/Table3[[#This Row],[Count]]</f>
        <v>0.35294117647058826</v>
      </c>
      <c r="D115" s="2">
        <f>COUNTIFS(Table2[Sub-Sector],Table3[[#This Row],[Sub-Sector]],Table2[1W Return vs Nifty],"&gt;=5")/Table3[[#This Row],[Count]]</f>
        <v>0.11764705882352941</v>
      </c>
      <c r="E115" s="2">
        <f>COUNTIFS(Table2[Sub-Sector],Table3[[#This Row],[Sub-Sector]],Table2[1M Return vs Nifty],"&gt;=5")/Table3[[#This Row],[Count]]</f>
        <v>5.8823529411764705E-2</v>
      </c>
      <c r="F115" s="2">
        <f>COUNTIFS(Table2[Sub-Sector],Table3[[#This Row],[Sub-Sector]],Table2[6M Return vs Nifty],"&gt;=10")/Table3[[#This Row],[Count]]</f>
        <v>0.11764705882352941</v>
      </c>
      <c r="G115" s="2">
        <f>COUNTIFS(Table2[Sub-Sector],Table3[[#This Row],[Sub-Sector]],Table2[1Y Return vs Nifty],"&gt;=10")/Table3[[#This Row],[Count]]</f>
        <v>0.29411764705882354</v>
      </c>
      <c r="H115" s="2">
        <f>COUNTIFS(Table2[Sub-Sector],Table3[[#This Row],[Sub-Sector]],Table2[RSI Exponential â€“ 14D],"&gt;=50")/Table3[[#This Row],[Count]]</f>
        <v>0.11764705882352941</v>
      </c>
      <c r="I115" s="2">
        <f>COUNTIFS(Table2[Sub-Sector],Table3[[#This Row],[Sub-Sector]],Table2[Relative Volume],"&gt;=1")/Table3[[#This Row],[Count]]</f>
        <v>0.41176470588235292</v>
      </c>
      <c r="J115" s="2">
        <f>COUNTIFS(Table2[Sub-Sector],Table3[[#This Row],[Sub-Sector]],Table2[% Away From Day Low],"&gt;=0.05")/Table3[[#This Row],[Count]]</f>
        <v>5.8823529411764705E-2</v>
      </c>
      <c r="K115" s="2">
        <f>COUNTIFS(Table2[Sub-Sector],Table3[[#This Row],[Sub-Sector]],Table2[% Away From Day High],"&lt;=0.05")/Table3[[#This Row],[Count]]</f>
        <v>0.82352941176470584</v>
      </c>
      <c r="L115" s="2">
        <f>COUNTIFS(Table2[Sub-Sector],Table3[[#This Row],[Sub-Sector]],Table2[% Away From Current Week Low],"&gt;=0.05")/Table3[[#This Row],[Count]]</f>
        <v>5.8823529411764705E-2</v>
      </c>
      <c r="M115" s="2">
        <f>COUNTIFS(Table2[Sub-Sector],Table3[[#This Row],[Sub-Sector]],Table2[% Away From Current Week High],"&lt;=0.05")/Table3[[#This Row],[Count]]</f>
        <v>0.82352941176470584</v>
      </c>
      <c r="N115" s="2">
        <f>COUNTIFS(Table2[Sub-Sector],Table3[[#This Row],[Sub-Sector]],Table2[% Away From Current Month Low],"&gt;=0.05")/Table3[[#This Row],[Count]]</f>
        <v>5.8823529411764705E-2</v>
      </c>
      <c r="O115" s="2">
        <f>COUNTIFS(Table2[Sub-Sector],Table3[[#This Row],[Sub-Sector]],Table2[% Away From Current Month High],"&lt;=0.05")/Table3[[#This Row],[Count]]</f>
        <v>0.47058823529411764</v>
      </c>
      <c r="P115" s="2">
        <f>COUNTIFS(Table2[Sub-Sector],Table3[[#This Row],[Sub-Sector]],Table2[% Away From 52W High],"&lt;=10")/Table3[[#This Row],[Count]]</f>
        <v>0.23529411764705882</v>
      </c>
      <c r="Q115" s="2">
        <f>COUNTIFS(Table2[Sub-Sector],Table3[[#This Row],[Sub-Sector]],Table2[% Away From 52W Low],"&gt;=10")/Table3[[#This Row],[Count]]</f>
        <v>0.70588235294117652</v>
      </c>
      <c r="R115" s="2">
        <f>COUNTIFS(Table2[Sub-Sector],Table3[[#This Row],[Sub-Sector]],Table2[% Price above 20 EMA],"&gt;=0")/Table3[[#This Row],[Count]]</f>
        <v>0.11764705882352941</v>
      </c>
      <c r="S115" s="2">
        <f>COUNTIFS(Table2[Sub-Sector],Table3[[#This Row],[Sub-Sector]],Table2[% Price above 50 EMA],"&gt;=0")/Table3[[#This Row],[Count]]</f>
        <v>0.11764705882352941</v>
      </c>
      <c r="T115" s="2">
        <f>COUNTIFS(Table2[Sub-Sector],Table3[[#This Row],[Sub-Sector]],Table2[% Price above 200 EMA],"&gt;=0")/Table3[[#This Row],[Count]]</f>
        <v>0.52941176470588236</v>
      </c>
      <c r="U115" s="2">
        <f>COUNTIFS(Table2[Sub-Sector],Table3[[#This Row],[Sub-Sector]],Table2[Rate of Change - Zone],"Positive")/Table3[[#This Row],[Count]]</f>
        <v>5.8823529411764705E-2</v>
      </c>
      <c r="V115" s="2">
        <f>COUNTIFS(Table2[Sub-Sector],Table3[[#This Row],[Sub-Sector]],Table2[Sharpe Ratio],"&gt;=0.10")/Table3[[#This Row],[Count]]</f>
        <v>5.8823529411764705E-2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15">
        <f>_xlfn.RANK.AVG(Table3[[#This Row],[Score]],Table3[Score],1)</f>
        <v>105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15">
        <f>_xlfn.RANK.AVG(Table3[[#This Row],[Score 2 ]],Table3[[Score 2 ]],1)</f>
        <v>114</v>
      </c>
    </row>
    <row r="116" spans="1:26" x14ac:dyDescent="0.3">
      <c r="A116" t="s">
        <v>1437</v>
      </c>
      <c r="B116">
        <f>COUNTIFS(Table2[Sub-Sector],Table3[[#This Row],[Sub-Sector]])</f>
        <v>3</v>
      </c>
      <c r="C116" s="2">
        <f>COUNTIFS(Table2[Sub-Sector],Table3[[#This Row],[Sub-Sector]],Table2[Uptrend],"Uptrend")/Table3[[#This Row],[Count]]</f>
        <v>0.33333333333333331</v>
      </c>
      <c r="D116" s="2">
        <f>COUNTIFS(Table2[Sub-Sector],Table3[[#This Row],[Sub-Sector]],Table2[1W Return vs Nifty],"&gt;=5")/Table3[[#This Row],[Count]]</f>
        <v>0.33333333333333331</v>
      </c>
      <c r="E116" s="2">
        <f>COUNTIFS(Table2[Sub-Sector],Table3[[#This Row],[Sub-Sector]],Table2[1M Return vs Nifty],"&gt;=5")/Table3[[#This Row],[Count]]</f>
        <v>0.33333333333333331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</v>
      </c>
      <c r="I116" s="2">
        <f>COUNTIFS(Table2[Sub-Sector],Table3[[#This Row],[Sub-Sector]],Table2[Relative Volume],"&gt;=1")/Table3[[#This Row],[Count]]</f>
        <v>0.66666666666666663</v>
      </c>
      <c r="J116" s="2">
        <f>COUNTIFS(Table2[Sub-Sector],Table3[[#This Row],[Sub-Sector]],Table2[% Away From Day Low],"&gt;=0.05")/Table3[[#This Row],[Count]]</f>
        <v>0.33333333333333331</v>
      </c>
      <c r="K116" s="2">
        <f>COUNTIFS(Table2[Sub-Sector],Table3[[#This Row],[Sub-Sector]],Table2[% Away From Day High],"&lt;=0.05")/Table3[[#This Row],[Count]]</f>
        <v>0.66666666666666663</v>
      </c>
      <c r="L116" s="2">
        <f>COUNTIFS(Table2[Sub-Sector],Table3[[#This Row],[Sub-Sector]],Table2[% Away From Current Week Low],"&gt;=0.05")/Table3[[#This Row],[Count]]</f>
        <v>0.33333333333333331</v>
      </c>
      <c r="M116" s="2">
        <f>COUNTIFS(Table2[Sub-Sector],Table3[[#This Row],[Sub-Sector]],Table2[% Away From Current Week High],"&lt;=0.05")/Table3[[#This Row],[Count]]</f>
        <v>0.66666666666666663</v>
      </c>
      <c r="N116" s="2">
        <f>COUNTIFS(Table2[Sub-Sector],Table3[[#This Row],[Sub-Sector]],Table2[% Away From Current Month Low],"&gt;=0.05")/Table3[[#This Row],[Count]]</f>
        <v>0.33333333333333331</v>
      </c>
      <c r="O116" s="2">
        <f>COUNTIFS(Table2[Sub-Sector],Table3[[#This Row],[Sub-Sector]],Table2[% Away From Current Month High],"&lt;=0.05")/Table3[[#This Row],[Count]]</f>
        <v>0.33333333333333331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0.33333333333333331</v>
      </c>
      <c r="S116" s="2">
        <f>COUNTIFS(Table2[Sub-Sector],Table3[[#This Row],[Sub-Sector]],Table2[% Price above 50 EMA],"&gt;=0")/Table3[[#This Row],[Count]]</f>
        <v>0.33333333333333331</v>
      </c>
      <c r="T116" s="2">
        <f>COUNTIFS(Table2[Sub-Sector],Table3[[#This Row],[Sub-Sector]],Table2[% Price above 200 EMA],"&gt;=0")/Table3[[#This Row],[Count]]</f>
        <v>0.33333333333333331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0.33333333333333331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116">
        <f>_xlfn.RANK.AVG(Table3[[#This Row],[Score]],Table3[Score],1)</f>
        <v>100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16">
        <f>_xlfn.RANK.AVG(Table3[[#This Row],[Score 2 ]],Table3[[Score 2 ]],1)</f>
        <v>115</v>
      </c>
    </row>
    <row r="117" spans="1:26" x14ac:dyDescent="0.3">
      <c r="A117" t="s">
        <v>525</v>
      </c>
      <c r="B117">
        <f>COUNTIFS(Table2[Sub-Sector],Table3[[#This Row],[Sub-Sector]])</f>
        <v>7</v>
      </c>
      <c r="C117" s="2">
        <f>COUNTIFS(Table2[Sub-Sector],Table3[[#This Row],[Sub-Sector]],Table2[Uptrend],"Uptrend")/Table3[[#This Row],[Count]]</f>
        <v>0.7142857142857143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0.14285714285714285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0.5714285714285714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0.7142857142857143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0.7142857142857143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0.2857142857142857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</v>
      </c>
      <c r="T117" s="2">
        <f>COUNTIFS(Table2[Sub-Sector],Table3[[#This Row],[Sub-Sector]],Table2[% Price above 200 EMA],"&gt;=0")/Table3[[#This Row],[Count]]</f>
        <v>0.42857142857142855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117">
        <f>_xlfn.RANK.AVG(Table3[[#This Row],[Score]],Table3[Score],1)</f>
        <v>111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7">
        <f>_xlfn.RANK.AVG(Table3[[#This Row],[Score 2 ]],Table3[[Score 2 ]],1)</f>
        <v>116</v>
      </c>
    </row>
    <row r="118" spans="1:26" x14ac:dyDescent="0.3">
      <c r="A118" t="s">
        <v>191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0.5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</v>
      </c>
      <c r="S118" s="2">
        <f>COUNTIFS(Table2[Sub-Sector],Table3[[#This Row],[Sub-Sector]],Table2[% Price above 50 EMA],"&gt;=0")/Table3[[#This Row],[Count]]</f>
        <v>0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691.5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391.5</v>
      </c>
      <c r="Z118">
        <f>_xlfn.RANK.AVG(Table3[[#This Row],[Score 2 ]],Table3[[Score 2 ]],1)</f>
        <v>117</v>
      </c>
    </row>
    <row r="119" spans="1:26" x14ac:dyDescent="0.3">
      <c r="A119" t="s">
        <v>330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1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655.5</v>
      </c>
      <c r="X119">
        <f>_xlfn.RANK.AVG(Table3[[#This Row],[Score]],Table3[Score],1)</f>
        <v>117.5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430.5</v>
      </c>
      <c r="Z119">
        <f>_xlfn.RANK.AVG(Table3[[#This Row],[Score 2 ]],Table3[[Score 2 ]],1)</f>
        <v>119.5</v>
      </c>
    </row>
    <row r="120" spans="1:26" x14ac:dyDescent="0.3">
      <c r="A120" t="s">
        <v>501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655.5</v>
      </c>
      <c r="X120">
        <f>_xlfn.RANK.AVG(Table3[[#This Row],[Score]],Table3[Score],1)</f>
        <v>117.5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430.5</v>
      </c>
      <c r="Z120">
        <f>_xlfn.RANK.AVG(Table3[[#This Row],[Score 2 ]],Table3[[Score 2 ]],1)</f>
        <v>119.5</v>
      </c>
    </row>
    <row r="121" spans="1:26" x14ac:dyDescent="0.3">
      <c r="A121" t="s">
        <v>1126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748.5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430.5</v>
      </c>
      <c r="Z121">
        <f>_xlfn.RANK.AVG(Table3[[#This Row],[Score 2 ]],Table3[[Score 2 ]],1)</f>
        <v>119.5</v>
      </c>
    </row>
    <row r="122" spans="1:26" x14ac:dyDescent="0.3">
      <c r="A122" t="s">
        <v>1601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748.5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430.5</v>
      </c>
      <c r="Z122">
        <f>_xlfn.RANK.AVG(Table3[[#This Row],[Score 2 ]],Table3[[Score 2 ]],1)</f>
        <v>119.5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EFA1-F98A-4452-9494-B0E71F7E7486}">
  <dimension ref="A1:AV735"/>
  <sheetViews>
    <sheetView tabSelected="1" topLeftCell="AL1" workbookViewId="0">
      <selection activeCell="AP1" sqref="AP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10575</v>
      </c>
      <c r="D1" t="s">
        <v>2</v>
      </c>
      <c r="E1" t="s">
        <v>3</v>
      </c>
      <c r="F1" t="s">
        <v>4</v>
      </c>
      <c r="G1" t="s">
        <v>5</v>
      </c>
      <c r="H1" t="s">
        <v>10596</v>
      </c>
      <c r="I1" t="s">
        <v>6</v>
      </c>
      <c r="J1" t="s">
        <v>10597</v>
      </c>
      <c r="K1" t="s">
        <v>7</v>
      </c>
      <c r="L1" t="s">
        <v>10598</v>
      </c>
      <c r="M1" t="s">
        <v>8</v>
      </c>
      <c r="N1" t="s">
        <v>10599</v>
      </c>
      <c r="O1" t="s">
        <v>10600</v>
      </c>
      <c r="P1" t="s">
        <v>9</v>
      </c>
      <c r="Q1" t="s">
        <v>10</v>
      </c>
      <c r="R1" t="s">
        <v>11</v>
      </c>
      <c r="S1" s="2" t="s">
        <v>10601</v>
      </c>
      <c r="T1" s="2" t="s">
        <v>10602</v>
      </c>
      <c r="U1" s="2" t="s">
        <v>10603</v>
      </c>
      <c r="V1" t="s">
        <v>12</v>
      </c>
      <c r="W1" t="s">
        <v>10604</v>
      </c>
      <c r="X1" t="s">
        <v>10605</v>
      </c>
      <c r="Y1" t="s">
        <v>10606</v>
      </c>
      <c r="Z1" t="s">
        <v>10607</v>
      </c>
      <c r="AA1" t="s">
        <v>10608</v>
      </c>
      <c r="AB1" t="s">
        <v>10609</v>
      </c>
      <c r="AC1" s="2" t="s">
        <v>10610</v>
      </c>
      <c r="AD1" s="2" t="s">
        <v>10611</v>
      </c>
      <c r="AE1" s="2" t="s">
        <v>10612</v>
      </c>
      <c r="AF1" s="2" t="s">
        <v>10613</v>
      </c>
      <c r="AG1" s="2" t="s">
        <v>10614</v>
      </c>
      <c r="AH1" s="2" t="s">
        <v>10615</v>
      </c>
      <c r="AI1" t="s">
        <v>13</v>
      </c>
      <c r="AJ1" t="s">
        <v>14</v>
      </c>
      <c r="AK1" t="s">
        <v>10616</v>
      </c>
      <c r="AL1" t="s">
        <v>10617</v>
      </c>
      <c r="AM1" t="s">
        <v>10618</v>
      </c>
      <c r="AN1" t="s">
        <v>10619</v>
      </c>
      <c r="AO1" t="s">
        <v>10620</v>
      </c>
      <c r="AP1" t="s">
        <v>15</v>
      </c>
      <c r="AQ1" t="s">
        <v>10624</v>
      </c>
      <c r="AR1" t="s">
        <v>10625</v>
      </c>
      <c r="AS1" t="s">
        <v>10626</v>
      </c>
      <c r="AT1" t="s">
        <v>10627</v>
      </c>
      <c r="AU1" t="s">
        <v>10628</v>
      </c>
      <c r="AV1" t="s">
        <v>10629</v>
      </c>
    </row>
    <row r="2" spans="1:48" x14ac:dyDescent="0.3">
      <c r="A2" t="s">
        <v>372</v>
      </c>
      <c r="B2" t="s">
        <v>373</v>
      </c>
      <c r="C2" t="s">
        <v>10588</v>
      </c>
      <c r="D2" t="s">
        <v>274</v>
      </c>
      <c r="E2">
        <v>63428.776058000003</v>
      </c>
      <c r="F2">
        <v>2411</v>
      </c>
      <c r="G2">
        <v>606.46695108169797</v>
      </c>
      <c r="H2">
        <f>(Table2[[#This Row],[1Y Return vs Nifty]]-AVERAGE(Table2[1Y Return vs Nifty]))/_xlfn.STDEV.P(Table2[1Y Return vs Nifty])</f>
        <v>8.7241348996004255</v>
      </c>
      <c r="I2">
        <v>-4.2759659363106897</v>
      </c>
      <c r="J2">
        <f>(Table2[[#This Row],[1M Return vs Nifty]]-AVERAGE(Table2[1M Return vs Nifty]))/_xlfn.STDEV.P(Table2[1M Return vs Nifty])</f>
        <v>-0.74227103109159065</v>
      </c>
      <c r="K2">
        <v>160.21094975331599</v>
      </c>
      <c r="L2">
        <f>(Table2[[#This Row],[6M Return vs Nifty]]-AVERAGE(Table2[6M Return vs Nifty]))/_xlfn.STDEV.P(Table2[6M Return vs Nifty])</f>
        <v>5.5507155360391609</v>
      </c>
      <c r="M2">
        <v>4.0210511119725103</v>
      </c>
      <c r="N2">
        <f>(Table2[[#This Row],[1W Return vs Nifty]]-AVERAGE(Table2[1W Return vs Nifty]))/_xlfn.STDEV.P(Table2[1W Return vs Nifty])</f>
        <v>0.30224632707307597</v>
      </c>
      <c r="O2">
        <v>2543.69</v>
      </c>
      <c r="P2">
        <v>2290.4157795891701</v>
      </c>
      <c r="Q2">
        <v>1426.5224849716799</v>
      </c>
      <c r="R2">
        <v>34.575692471446402</v>
      </c>
      <c r="S2" s="2">
        <f>(Table2[[#This Row],[Close Price]]-Table2[[#This Row],[20D EMA]])/Table2[[#This Row],[20D EMA]]</f>
        <v>-5.2164375375930265E-2</v>
      </c>
      <c r="T2" s="2">
        <f>(Table2[[#This Row],[Close Price]]-Table2[[#This Row],[50D EMA]])/Table2[[#This Row],[50D EMA]]</f>
        <v>5.2647305998065969E-2</v>
      </c>
      <c r="U2" s="2">
        <f>(Table2[[#This Row],[Close Price]]-Table2[[#This Row],[200D EMA]])/Table2[[#This Row],[200D EMA]]</f>
        <v>0.69012407823902233</v>
      </c>
      <c r="V2">
        <v>0.33180741405290798</v>
      </c>
      <c r="W2">
        <v>2411</v>
      </c>
      <c r="X2">
        <v>2474.75</v>
      </c>
      <c r="Y2">
        <v>2411</v>
      </c>
      <c r="Z2">
        <v>2474.75</v>
      </c>
      <c r="AA2">
        <v>2411</v>
      </c>
      <c r="AB2">
        <v>2689.8</v>
      </c>
      <c r="AC2" s="2">
        <f>(Table2[[#This Row],[Close Price]]/Table2[[#This Row],[Day Low]])-1</f>
        <v>0</v>
      </c>
      <c r="AD2" s="2">
        <f>(Table2[[#This Row],[Day High]]/Table2[[#This Row],[Close Price]])-1</f>
        <v>2.6441310659477413E-2</v>
      </c>
      <c r="AE2" s="2">
        <f>(Table2[[#This Row],[Close Price]]/Table2[[#This Row],[Current Week Low]])-1</f>
        <v>0</v>
      </c>
      <c r="AF2" s="2">
        <f>(Table2[[#This Row],[Current Week High]]/Table2[[#This Row],[Close Price]])-1</f>
        <v>2.6441310659477413E-2</v>
      </c>
      <c r="AG2" s="2">
        <f>(Table2[[#This Row],[Close Price]]/Table2[[#This Row],[Current Month Low]])-1</f>
        <v>0</v>
      </c>
      <c r="AH2" s="2">
        <f>(Table2[[#This Row],[Current Month High]]/Table2[[#This Row],[Close Price]])-1</f>
        <v>0.11563666528411454</v>
      </c>
      <c r="AI2">
        <v>23.577353795105701</v>
      </c>
      <c r="AJ2">
        <v>662.73331224296101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0.69</v>
      </c>
      <c r="AM2" t="s">
        <v>10622</v>
      </c>
      <c r="AN2">
        <v>-8.06</v>
      </c>
      <c r="AO2" t="s">
        <v>10621</v>
      </c>
      <c r="AP2">
        <v>0.24100238002069299</v>
      </c>
      <c r="AQ2">
        <f>(Table2[[#This Row],[Sharpe Ratio]]-AVERAGE(Table2[Sharpe Ratio]))/_xlfn.STDEV.P(Table2[Sharpe Ratio])</f>
        <v>2.0754480366416854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15.910273768262757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</v>
      </c>
    </row>
    <row r="3" spans="1:48" x14ac:dyDescent="0.3">
      <c r="A3" t="s">
        <v>222</v>
      </c>
      <c r="B3" t="s">
        <v>223</v>
      </c>
      <c r="C3" t="s">
        <v>10581</v>
      </c>
      <c r="D3" t="s">
        <v>124</v>
      </c>
      <c r="E3">
        <v>114842.907108</v>
      </c>
      <c r="F3">
        <v>550.79999999999995</v>
      </c>
      <c r="G3">
        <v>316.85726720598001</v>
      </c>
      <c r="H3">
        <f>(Table2[[#This Row],[1Y Return vs Nifty]]-AVERAGE(Table2[1Y Return vs Nifty]))/_xlfn.STDEV.P(Table2[1Y Return vs Nifty])</f>
        <v>4.3145135819673834</v>
      </c>
      <c r="I3">
        <v>39.4109981101915</v>
      </c>
      <c r="J3">
        <f>(Table2[[#This Row],[1M Return vs Nifty]]-AVERAGE(Table2[1M Return vs Nifty]))/_xlfn.STDEV.P(Table2[1M Return vs Nifty])</f>
        <v>3.8065122322152112</v>
      </c>
      <c r="K3">
        <v>85.280169202162895</v>
      </c>
      <c r="L3">
        <f>(Table2[[#This Row],[6M Return vs Nifty]]-AVERAGE(Table2[6M Return vs Nifty]))/_xlfn.STDEV.P(Table2[6M Return vs Nifty])</f>
        <v>2.8728593743185606</v>
      </c>
      <c r="M3">
        <v>8.6713200275628495</v>
      </c>
      <c r="N3">
        <f>(Table2[[#This Row],[1W Return vs Nifty]]-AVERAGE(Table2[1W Return vs Nifty]))/_xlfn.STDEV.P(Table2[1W Return vs Nifty])</f>
        <v>1.2533190991063214</v>
      </c>
      <c r="O3">
        <v>567.05999999999995</v>
      </c>
      <c r="P3">
        <v>491.032240765773</v>
      </c>
      <c r="Q3">
        <v>323.440850132234</v>
      </c>
      <c r="R3">
        <v>38.761827084660801</v>
      </c>
      <c r="S3" s="2">
        <f>(Table2[[#This Row],[Close Price]]-Table2[[#This Row],[20D EMA]])/Table2[[#This Row],[20D EMA]]</f>
        <v>-2.8674214368849843E-2</v>
      </c>
      <c r="T3" s="2">
        <f>(Table2[[#This Row],[Close Price]]-Table2[[#This Row],[50D EMA]])/Table2[[#This Row],[50D EMA]]</f>
        <v>0.12171860475193673</v>
      </c>
      <c r="U3" s="2">
        <f>(Table2[[#This Row],[Close Price]]-Table2[[#This Row],[200D EMA]])/Table2[[#This Row],[200D EMA]]</f>
        <v>0.7029388828739892</v>
      </c>
      <c r="V3">
        <v>0.61721191483987703</v>
      </c>
      <c r="W3">
        <v>544.35</v>
      </c>
      <c r="X3">
        <v>575</v>
      </c>
      <c r="Y3">
        <v>544.35</v>
      </c>
      <c r="Z3">
        <v>575</v>
      </c>
      <c r="AA3">
        <v>544.35</v>
      </c>
      <c r="AB3">
        <v>607</v>
      </c>
      <c r="AC3" s="2">
        <f>(Table2[[#This Row],[Close Price]]/Table2[[#This Row],[Day Low]])-1</f>
        <v>1.1848994213281783E-2</v>
      </c>
      <c r="AD3" s="2">
        <f>(Table2[[#This Row],[Day High]]/Table2[[#This Row],[Close Price]])-1</f>
        <v>4.3936092955700889E-2</v>
      </c>
      <c r="AE3" s="2">
        <f>(Table2[[#This Row],[Close Price]]/Table2[[#This Row],[Current Week Low]])-1</f>
        <v>1.1848994213281783E-2</v>
      </c>
      <c r="AF3" s="2">
        <f>(Table2[[#This Row],[Current Week High]]/Table2[[#This Row],[Close Price]])-1</f>
        <v>4.3936092955700889E-2</v>
      </c>
      <c r="AG3" s="2">
        <f>(Table2[[#This Row],[Close Price]]/Table2[[#This Row],[Current Month Low]])-1</f>
        <v>1.1848994213281783E-2</v>
      </c>
      <c r="AH3" s="2">
        <f>(Table2[[#This Row],[Current Month High]]/Table2[[#This Row],[Close Price]])-1</f>
        <v>0.10203340595497457</v>
      </c>
      <c r="AI3">
        <v>17.465504720406599</v>
      </c>
      <c r="AJ3">
        <v>349.99999999999898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0.85</v>
      </c>
      <c r="AM3" t="s">
        <v>10622</v>
      </c>
      <c r="AN3">
        <v>-6.03</v>
      </c>
      <c r="AO3" t="s">
        <v>10621</v>
      </c>
      <c r="AP3">
        <v>0.225893990224077</v>
      </c>
      <c r="AQ3">
        <f>(Table2[[#This Row],[Sharpe Ratio]]-AVERAGE(Table2[Sharpe Ratio]))/_xlfn.STDEV.P(Table2[Sharpe Ratio])</f>
        <v>1.9009713161727451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14.148175603780221</v>
      </c>
      <c r="AS3">
        <f>_xlfn.RANK.AVG(Table2[[#This Row],[1Y Return vs Nifty Z-Score]],Table2[1Y Return vs Nifty Z-Score])</f>
        <v>5</v>
      </c>
      <c r="AT3">
        <f>_xlfn.RANK.AVG(Table2[[#This Row],[6M Return vs Nifty Z-Score]],Table2[6M Return vs Nifty Z-Score])</f>
        <v>10</v>
      </c>
      <c r="AU3">
        <f>_xlfn.RANK.AVG(Table2[[#This Row],[Sharpe Ratio Z-Score]],Table2[Sharpe Ratio Z-Score])</f>
        <v>19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668</v>
      </c>
      <c r="B4" t="s">
        <v>669</v>
      </c>
      <c r="C4" t="s">
        <v>10588</v>
      </c>
      <c r="D4" t="s">
        <v>274</v>
      </c>
      <c r="E4">
        <v>25319.42856</v>
      </c>
      <c r="F4">
        <v>2210.3000000000002</v>
      </c>
      <c r="G4">
        <v>245.99030622270899</v>
      </c>
      <c r="H4">
        <f>(Table2[[#This Row],[1Y Return vs Nifty]]-AVERAGE(Table2[1Y Return vs Nifty]))/_xlfn.STDEV.P(Table2[1Y Return vs Nifty])</f>
        <v>3.2354872949810529</v>
      </c>
      <c r="I4">
        <v>-11.924328776296001</v>
      </c>
      <c r="J4">
        <f>(Table2[[#This Row],[1M Return vs Nifty]]-AVERAGE(Table2[1M Return vs Nifty]))/_xlfn.STDEV.P(Table2[1M Return vs Nifty])</f>
        <v>-1.5386354761281049</v>
      </c>
      <c r="K4">
        <v>141.23803794144399</v>
      </c>
      <c r="L4">
        <f>(Table2[[#This Row],[6M Return vs Nifty]]-AVERAGE(Table2[6M Return vs Nifty]))/_xlfn.STDEV.P(Table2[6M Return vs Nifty])</f>
        <v>4.8726666964635648</v>
      </c>
      <c r="M4">
        <v>5.7422104278496704</v>
      </c>
      <c r="N4">
        <f>(Table2[[#This Row],[1W Return vs Nifty]]-AVERAGE(Table2[1W Return vs Nifty]))/_xlfn.STDEV.P(Table2[1W Return vs Nifty])</f>
        <v>0.65425774649317825</v>
      </c>
      <c r="O4">
        <v>2334.9499999999998</v>
      </c>
      <c r="P4">
        <v>2045.60679137138</v>
      </c>
      <c r="Q4">
        <v>1311.24434530081</v>
      </c>
      <c r="R4">
        <v>35.756621596557899</v>
      </c>
      <c r="S4" s="2">
        <f>(Table2[[#This Row],[Close Price]]-Table2[[#This Row],[20D EMA]])/Table2[[#This Row],[20D EMA]]</f>
        <v>-5.3384440780316345E-2</v>
      </c>
      <c r="T4" s="2">
        <f>(Table2[[#This Row],[Close Price]]-Table2[[#This Row],[50D EMA]])/Table2[[#This Row],[50D EMA]]</f>
        <v>8.0510687255887239E-2</v>
      </c>
      <c r="U4" s="2">
        <f>(Table2[[#This Row],[Close Price]]-Table2[[#This Row],[200D EMA]])/Table2[[#This Row],[200D EMA]]</f>
        <v>0.68565073925481035</v>
      </c>
      <c r="V4">
        <v>0.41026701770162899</v>
      </c>
      <c r="W4">
        <v>2210.3000000000002</v>
      </c>
      <c r="X4">
        <v>2266</v>
      </c>
      <c r="Y4">
        <v>2210.3000000000002</v>
      </c>
      <c r="Z4">
        <v>2266</v>
      </c>
      <c r="AA4">
        <v>2210.3000000000002</v>
      </c>
      <c r="AB4">
        <v>2474</v>
      </c>
      <c r="AC4" s="2">
        <f>(Table2[[#This Row],[Close Price]]/Table2[[#This Row],[Day Low]])-1</f>
        <v>0</v>
      </c>
      <c r="AD4" s="2">
        <f>(Table2[[#This Row],[Day High]]/Table2[[#This Row],[Close Price]])-1</f>
        <v>2.5200199067999751E-2</v>
      </c>
      <c r="AE4" s="2">
        <f>(Table2[[#This Row],[Close Price]]/Table2[[#This Row],[Current Week Low]])-1</f>
        <v>0</v>
      </c>
      <c r="AF4" s="2">
        <f>(Table2[[#This Row],[Current Week High]]/Table2[[#This Row],[Close Price]])-1</f>
        <v>2.5200199067999751E-2</v>
      </c>
      <c r="AG4" s="2">
        <f>(Table2[[#This Row],[Close Price]]/Table2[[#This Row],[Current Month Low]])-1</f>
        <v>0</v>
      </c>
      <c r="AH4" s="2">
        <f>(Table2[[#This Row],[Current Month High]]/Table2[[#This Row],[Close Price]])-1</f>
        <v>0.1193050717097226</v>
      </c>
      <c r="AI4">
        <v>28.208840428900999</v>
      </c>
      <c r="AJ4">
        <v>283.03439909886498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1.1100000000000001</v>
      </c>
      <c r="AM4" t="s">
        <v>10622</v>
      </c>
      <c r="AN4">
        <v>-12.72</v>
      </c>
      <c r="AO4" t="s">
        <v>10621</v>
      </c>
      <c r="AP4">
        <v>0.214832090266728</v>
      </c>
      <c r="AQ4">
        <f>(Table2[[#This Row],[Sharpe Ratio]]-AVERAGE(Table2[Sharpe Ratio]))/_xlfn.STDEV.P(Table2[Sharpe Ratio])</f>
        <v>1.7732248089211211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8.9970010707308123</v>
      </c>
      <c r="AS4">
        <f>_xlfn.RANK.AVG(Table2[[#This Row],[1Y Return vs Nifty Z-Score]],Table2[1Y Return vs Nifty Z-Score])</f>
        <v>7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28</v>
      </c>
      <c r="AV4">
        <f>(Table2[[#This Row],[Rank 1Y]]+Table2[[#This Row],[Rank 6M]]+Table2[[#This Row],[Rank Sharpe]])/3</f>
        <v>12.333333333333334</v>
      </c>
    </row>
    <row r="5" spans="1:48" x14ac:dyDescent="0.3">
      <c r="A5" t="s">
        <v>272</v>
      </c>
      <c r="B5" t="s">
        <v>273</v>
      </c>
      <c r="C5" t="s">
        <v>10588</v>
      </c>
      <c r="D5" t="s">
        <v>274</v>
      </c>
      <c r="E5">
        <v>96801.1155</v>
      </c>
      <c r="F5">
        <v>4799.5</v>
      </c>
      <c r="G5">
        <v>141.845238501979</v>
      </c>
      <c r="H5">
        <f>(Table2[[#This Row],[1Y Return vs Nifty]]-AVERAGE(Table2[1Y Return vs Nifty]))/_xlfn.STDEV.P(Table2[1Y Return vs Nifty])</f>
        <v>1.6497657659152483</v>
      </c>
      <c r="I5">
        <v>-4.2369345600400097</v>
      </c>
      <c r="J5">
        <f>(Table2[[#This Row],[1M Return vs Nifty]]-AVERAGE(Table2[1M Return vs Nifty]))/_xlfn.STDEV.P(Table2[1M Return vs Nifty])</f>
        <v>-0.738206997918333</v>
      </c>
      <c r="K5">
        <v>118.29707743489899</v>
      </c>
      <c r="L5">
        <f>(Table2[[#This Row],[6M Return vs Nifty]]-AVERAGE(Table2[6M Return vs Nifty]))/_xlfn.STDEV.P(Table2[6M Return vs Nifty])</f>
        <v>4.052808795660007</v>
      </c>
      <c r="M5">
        <v>6.8740525310907303</v>
      </c>
      <c r="N5">
        <f>(Table2[[#This Row],[1W Return vs Nifty]]-AVERAGE(Table2[1W Return vs Nifty]))/_xlfn.STDEV.P(Table2[1W Return vs Nifty])</f>
        <v>0.88574203829929166</v>
      </c>
      <c r="O5">
        <v>5031.42</v>
      </c>
      <c r="P5">
        <v>4433.1143040234101</v>
      </c>
      <c r="Q5">
        <v>2977.9684201046398</v>
      </c>
      <c r="R5">
        <v>35.945620253207103</v>
      </c>
      <c r="S5" s="2">
        <f>(Table2[[#This Row],[Close Price]]-Table2[[#This Row],[20D EMA]])/Table2[[#This Row],[20D EMA]]</f>
        <v>-4.6094343147660116E-2</v>
      </c>
      <c r="T5" s="2">
        <f>(Table2[[#This Row],[Close Price]]-Table2[[#This Row],[50D EMA]])/Table2[[#This Row],[50D EMA]]</f>
        <v>8.2647473277209477E-2</v>
      </c>
      <c r="U5" s="2">
        <f>(Table2[[#This Row],[Close Price]]-Table2[[#This Row],[200D EMA]])/Table2[[#This Row],[200D EMA]]</f>
        <v>0.61166920629445598</v>
      </c>
      <c r="V5">
        <v>0.55796136045578104</v>
      </c>
      <c r="W5">
        <v>4732</v>
      </c>
      <c r="X5">
        <v>4975</v>
      </c>
      <c r="Y5">
        <v>4732</v>
      </c>
      <c r="Z5">
        <v>4975</v>
      </c>
      <c r="AA5">
        <v>4732</v>
      </c>
      <c r="AB5">
        <v>5359.6</v>
      </c>
      <c r="AC5" s="2">
        <f>(Table2[[#This Row],[Close Price]]/Table2[[#This Row],[Day Low]])-1</f>
        <v>1.4264581572273949E-2</v>
      </c>
      <c r="AD5" s="2">
        <f>(Table2[[#This Row],[Day High]]/Table2[[#This Row],[Close Price]])-1</f>
        <v>3.6566308990519936E-2</v>
      </c>
      <c r="AE5" s="2">
        <f>(Table2[[#This Row],[Close Price]]/Table2[[#This Row],[Current Week Low]])-1</f>
        <v>1.4264581572273949E-2</v>
      </c>
      <c r="AF5" s="2">
        <f>(Table2[[#This Row],[Current Week High]]/Table2[[#This Row],[Close Price]])-1</f>
        <v>3.6566308990519936E-2</v>
      </c>
      <c r="AG5" s="2">
        <f>(Table2[[#This Row],[Close Price]]/Table2[[#This Row],[Current Month Low]])-1</f>
        <v>1.4264581572273949E-2</v>
      </c>
      <c r="AH5" s="2">
        <f>(Table2[[#This Row],[Current Month High]]/Table2[[#This Row],[Close Price]])-1</f>
        <v>0.1166996562141891</v>
      </c>
      <c r="AI5">
        <v>22.0960516720491</v>
      </c>
      <c r="AJ5">
        <v>180.00933461684301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0.86</v>
      </c>
      <c r="AM5" t="s">
        <v>10622</v>
      </c>
      <c r="AN5">
        <v>-7.54</v>
      </c>
      <c r="AO5" t="s">
        <v>10621</v>
      </c>
      <c r="AP5">
        <v>0.27154805143335697</v>
      </c>
      <c r="AQ5">
        <f>(Table2[[#This Row],[Sharpe Ratio]]-AVERAGE(Table2[Sharpe Ratio]))/_xlfn.STDEV.P(Table2[Sharpe Ratio])</f>
        <v>2.4281996299185016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8.2783092318747151</v>
      </c>
      <c r="AS5">
        <f>_xlfn.RANK.AVG(Table2[[#This Row],[1Y Return vs Nifty Z-Score]],Table2[1Y Return vs Nifty Z-Score])</f>
        <v>43</v>
      </c>
      <c r="AT5">
        <f>_xlfn.RANK.AVG(Table2[[#This Row],[6M Return vs Nifty Z-Score]],Table2[6M Return vs Nifty Z-Score])</f>
        <v>3</v>
      </c>
      <c r="AU5">
        <f>_xlfn.RANK.AVG(Table2[[#This Row],[Sharpe Ratio Z-Score]],Table2[Sharpe Ratio Z-Score])</f>
        <v>4</v>
      </c>
      <c r="AV5">
        <f>(Table2[[#This Row],[Rank 1Y]]+Table2[[#This Row],[Rank 6M]]+Table2[[#This Row],[Rank Sharpe]])/3</f>
        <v>16.666666666666668</v>
      </c>
    </row>
    <row r="6" spans="1:48" x14ac:dyDescent="0.3">
      <c r="A6" t="s">
        <v>142</v>
      </c>
      <c r="B6" t="s">
        <v>143</v>
      </c>
      <c r="C6" t="s">
        <v>10587</v>
      </c>
      <c r="D6" t="s">
        <v>144</v>
      </c>
      <c r="E6">
        <v>190075.59052209</v>
      </c>
      <c r="F6">
        <v>5346.9</v>
      </c>
      <c r="G6">
        <v>193.16746322735301</v>
      </c>
      <c r="H6">
        <f>(Table2[[#This Row],[1Y Return vs Nifty]]-AVERAGE(Table2[1Y Return vs Nifty]))/_xlfn.STDEV.P(Table2[1Y Return vs Nifty])</f>
        <v>2.4312022606785977</v>
      </c>
      <c r="I6">
        <v>0.86134038590023099</v>
      </c>
      <c r="J6">
        <f>(Table2[[#This Row],[1M Return vs Nifty]]-AVERAGE(Table2[1M Return vs Nifty]))/_xlfn.STDEV.P(Table2[1M Return vs Nifty])</f>
        <v>-0.20736334118942956</v>
      </c>
      <c r="K6">
        <v>66.141261513123297</v>
      </c>
      <c r="L6">
        <f>(Table2[[#This Row],[6M Return vs Nifty]]-AVERAGE(Table2[6M Return vs Nifty]))/_xlfn.STDEV.P(Table2[6M Return vs Nifty])</f>
        <v>2.1888782185542919</v>
      </c>
      <c r="M6">
        <v>5.2301605083294698</v>
      </c>
      <c r="N6">
        <f>(Table2[[#This Row],[1W Return vs Nifty]]-AVERAGE(Table2[1W Return vs Nifty]))/_xlfn.STDEV.P(Table2[1W Return vs Nifty])</f>
        <v>0.5495333219024221</v>
      </c>
      <c r="O6">
        <v>5474.8</v>
      </c>
      <c r="P6">
        <v>5228.4872601863599</v>
      </c>
      <c r="Q6">
        <v>4050.7030539984098</v>
      </c>
      <c r="R6">
        <v>40.259470401557103</v>
      </c>
      <c r="S6" s="2">
        <f>(Table2[[#This Row],[Close Price]]-Table2[[#This Row],[20D EMA]])/Table2[[#This Row],[20D EMA]]</f>
        <v>-2.3361583984803196E-2</v>
      </c>
      <c r="T6" s="2">
        <f>(Table2[[#This Row],[Close Price]]-Table2[[#This Row],[50D EMA]])/Table2[[#This Row],[50D EMA]]</f>
        <v>2.2647609895757714E-2</v>
      </c>
      <c r="U6" s="2">
        <f>(Table2[[#This Row],[Close Price]]-Table2[[#This Row],[200D EMA]])/Table2[[#This Row],[200D EMA]]</f>
        <v>0.31999307989809977</v>
      </c>
      <c r="V6">
        <v>1.0438704238717</v>
      </c>
      <c r="W6">
        <v>5226.05</v>
      </c>
      <c r="X6">
        <v>5424.35</v>
      </c>
      <c r="Y6">
        <v>5226.05</v>
      </c>
      <c r="Z6">
        <v>5424.35</v>
      </c>
      <c r="AA6">
        <v>5226.05</v>
      </c>
      <c r="AB6">
        <v>5894</v>
      </c>
      <c r="AC6" s="2">
        <f>(Table2[[#This Row],[Close Price]]/Table2[[#This Row],[Day Low]])-1</f>
        <v>2.3124539566211411E-2</v>
      </c>
      <c r="AD6" s="2">
        <f>(Table2[[#This Row],[Day High]]/Table2[[#This Row],[Close Price]])-1</f>
        <v>1.4485028708223657E-2</v>
      </c>
      <c r="AE6" s="2">
        <f>(Table2[[#This Row],[Close Price]]/Table2[[#This Row],[Current Week Low]])-1</f>
        <v>2.3124539566211411E-2</v>
      </c>
      <c r="AF6" s="2">
        <f>(Table2[[#This Row],[Current Week High]]/Table2[[#This Row],[Close Price]])-1</f>
        <v>1.4485028708223657E-2</v>
      </c>
      <c r="AG6" s="2">
        <f>(Table2[[#This Row],[Close Price]]/Table2[[#This Row],[Current Month Low]])-1</f>
        <v>2.3124539566211411E-2</v>
      </c>
      <c r="AH6" s="2">
        <f>(Table2[[#This Row],[Current Month High]]/Table2[[#This Row],[Close Price]])-1</f>
        <v>0.10232097102994264</v>
      </c>
      <c r="AI6">
        <v>10.705268473321</v>
      </c>
      <c r="AJ6">
        <v>219.33229813664499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0.06</v>
      </c>
      <c r="AM6" t="s">
        <v>10622</v>
      </c>
      <c r="AN6">
        <v>0.72</v>
      </c>
      <c r="AO6" t="s">
        <v>10622</v>
      </c>
      <c r="AP6">
        <v>0.260304572676683</v>
      </c>
      <c r="AQ6">
        <f>(Table2[[#This Row],[Sharpe Ratio]]-AVERAGE(Table2[Sharpe Ratio]))/_xlfn.STDEV.P(Table2[Sharpe Ratio])</f>
        <v>2.2983561901784131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7.2606066501242958</v>
      </c>
      <c r="AS6">
        <f>_xlfn.RANK.AVG(Table2[[#This Row],[1Y Return vs Nifty Z-Score]],Table2[1Y Return vs Nifty Z-Score])</f>
        <v>18</v>
      </c>
      <c r="AT6">
        <f>_xlfn.RANK.AVG(Table2[[#This Row],[6M Return vs Nifty Z-Score]],Table2[6M Return vs Nifty Z-Score])</f>
        <v>26</v>
      </c>
      <c r="AU6">
        <f>_xlfn.RANK.AVG(Table2[[#This Row],[Sharpe Ratio Z-Score]],Table2[Sharpe Ratio Z-Score])</f>
        <v>7</v>
      </c>
      <c r="AV6">
        <f>(Table2[[#This Row],[Rank 1Y]]+Table2[[#This Row],[Rank 6M]]+Table2[[#This Row],[Rank Sharpe]])/3</f>
        <v>17</v>
      </c>
    </row>
    <row r="7" spans="1:48" x14ac:dyDescent="0.3">
      <c r="A7" t="s">
        <v>1114</v>
      </c>
      <c r="B7" t="s">
        <v>1115</v>
      </c>
      <c r="C7" t="s">
        <v>10589</v>
      </c>
      <c r="D7" t="s">
        <v>130</v>
      </c>
      <c r="E7">
        <v>10711.695479350001</v>
      </c>
      <c r="F7">
        <v>410.45</v>
      </c>
      <c r="G7">
        <v>131.46970094531301</v>
      </c>
      <c r="H7">
        <f>(Table2[[#This Row],[1Y Return vs Nifty]]-AVERAGE(Table2[1Y Return vs Nifty]))/_xlfn.STDEV.P(Table2[1Y Return vs Nifty])</f>
        <v>1.491786961548297</v>
      </c>
      <c r="I7">
        <v>18.1944687428477</v>
      </c>
      <c r="J7">
        <f>(Table2[[#This Row],[1M Return vs Nifty]]-AVERAGE(Table2[1M Return vs Nifty]))/_xlfn.STDEV.P(Table2[1M Return vs Nifty])</f>
        <v>1.5974002969270968</v>
      </c>
      <c r="K7">
        <v>101.980011466894</v>
      </c>
      <c r="L7">
        <f>(Table2[[#This Row],[6M Return vs Nifty]]-AVERAGE(Table2[6M Return vs Nifty]))/_xlfn.STDEV.P(Table2[6M Return vs Nifty])</f>
        <v>3.4696738633634649</v>
      </c>
      <c r="M7">
        <v>0.72768658430138</v>
      </c>
      <c r="N7">
        <f>(Table2[[#This Row],[1W Return vs Nifty]]-AVERAGE(Table2[1W Return vs Nifty]))/_xlfn.STDEV.P(Table2[1W Return vs Nifty])</f>
        <v>-0.37131242565778916</v>
      </c>
      <c r="O7">
        <v>403.85</v>
      </c>
      <c r="P7">
        <v>352.18643914875503</v>
      </c>
      <c r="Q7">
        <v>253.95817128990899</v>
      </c>
      <c r="R7">
        <v>47.265442838320801</v>
      </c>
      <c r="S7" s="2">
        <f>(Table2[[#This Row],[Close Price]]-Table2[[#This Row],[20D EMA]])/Table2[[#This Row],[20D EMA]]</f>
        <v>1.6342701498080887E-2</v>
      </c>
      <c r="T7" s="2">
        <f>(Table2[[#This Row],[Close Price]]-Table2[[#This Row],[50D EMA]])/Table2[[#This Row],[50D EMA]]</f>
        <v>0.16543385654504386</v>
      </c>
      <c r="U7" s="2">
        <f>(Table2[[#This Row],[Close Price]]-Table2[[#This Row],[200D EMA]])/Table2[[#This Row],[200D EMA]]</f>
        <v>0.61621103946069089</v>
      </c>
      <c r="V7">
        <v>1.0273366652778</v>
      </c>
      <c r="W7">
        <v>404</v>
      </c>
      <c r="X7">
        <v>430</v>
      </c>
      <c r="Y7">
        <v>404</v>
      </c>
      <c r="Z7">
        <v>430</v>
      </c>
      <c r="AA7">
        <v>404</v>
      </c>
      <c r="AB7">
        <v>451</v>
      </c>
      <c r="AC7" s="2">
        <f>(Table2[[#This Row],[Close Price]]/Table2[[#This Row],[Day Low]])-1</f>
        <v>1.5965346534653424E-2</v>
      </c>
      <c r="AD7" s="2">
        <f>(Table2[[#This Row],[Day High]]/Table2[[#This Row],[Close Price]])-1</f>
        <v>4.7630649287367488E-2</v>
      </c>
      <c r="AE7" s="2">
        <f>(Table2[[#This Row],[Close Price]]/Table2[[#This Row],[Current Week Low]])-1</f>
        <v>1.5965346534653424E-2</v>
      </c>
      <c r="AF7" s="2">
        <f>(Table2[[#This Row],[Current Week High]]/Table2[[#This Row],[Close Price]])-1</f>
        <v>4.7630649287367488E-2</v>
      </c>
      <c r="AG7" s="2">
        <f>(Table2[[#This Row],[Close Price]]/Table2[[#This Row],[Current Month Low]])-1</f>
        <v>1.5965346534653424E-2</v>
      </c>
      <c r="AH7" s="2">
        <f>(Table2[[#This Row],[Current Month High]]/Table2[[#This Row],[Close Price]])-1</f>
        <v>9.8794006578146076E-2</v>
      </c>
      <c r="AI7">
        <v>14.2404677792666</v>
      </c>
      <c r="AJ7">
        <v>179.779148631607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0.76</v>
      </c>
      <c r="AM7" t="s">
        <v>10622</v>
      </c>
      <c r="AN7">
        <v>14.99</v>
      </c>
      <c r="AO7" t="s">
        <v>10622</v>
      </c>
      <c r="AP7">
        <v>0.25567034025743701</v>
      </c>
      <c r="AQ7">
        <f>(Table2[[#This Row],[Sharpe Ratio]]-AVERAGE(Table2[Sharpe Ratio]))/_xlfn.STDEV.P(Table2[Sharpe Ratio])</f>
        <v>2.2448385297734643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8.4323872259545336</v>
      </c>
      <c r="AS7">
        <f>_xlfn.RANK.AVG(Table2[[#This Row],[1Y Return vs Nifty Z-Score]],Table2[1Y Return vs Nifty Z-Score])</f>
        <v>55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8</v>
      </c>
      <c r="AV7">
        <f>(Table2[[#This Row],[Rank 1Y]]+Table2[[#This Row],[Rank 6M]]+Table2[[#This Row],[Rank Sharpe]])/3</f>
        <v>22.666666666666668</v>
      </c>
    </row>
    <row r="8" spans="1:48" x14ac:dyDescent="0.3">
      <c r="A8" t="s">
        <v>809</v>
      </c>
      <c r="B8" t="s">
        <v>810</v>
      </c>
      <c r="C8" t="s">
        <v>10581</v>
      </c>
      <c r="D8" t="s">
        <v>46</v>
      </c>
      <c r="E8">
        <v>18898.099277129899</v>
      </c>
      <c r="F8">
        <v>1624.95</v>
      </c>
      <c r="G8">
        <v>225.33491125933099</v>
      </c>
      <c r="H8">
        <f>(Table2[[#This Row],[1Y Return vs Nifty]]-AVERAGE(Table2[1Y Return vs Nifty]))/_xlfn.STDEV.P(Table2[1Y Return vs Nifty])</f>
        <v>2.9209865202288916</v>
      </c>
      <c r="I8">
        <v>17.5519893477198</v>
      </c>
      <c r="J8">
        <f>(Table2[[#This Row],[1M Return vs Nifty]]-AVERAGE(Table2[1M Return vs Nifty]))/_xlfn.STDEV.P(Table2[1M Return vs Nifty])</f>
        <v>1.5305039221534584</v>
      </c>
      <c r="K8">
        <v>100.295870628557</v>
      </c>
      <c r="L8">
        <f>(Table2[[#This Row],[6M Return vs Nifty]]-AVERAGE(Table2[6M Return vs Nifty]))/_xlfn.STDEV.P(Table2[6M Return vs Nifty])</f>
        <v>3.409486489256675</v>
      </c>
      <c r="M8">
        <v>5.5108681503503503</v>
      </c>
      <c r="N8">
        <f>(Table2[[#This Row],[1W Return vs Nifty]]-AVERAGE(Table2[1W Return vs Nifty]))/_xlfn.STDEV.P(Table2[1W Return vs Nifty])</f>
        <v>0.60694363517111694</v>
      </c>
      <c r="O8">
        <v>1596.06</v>
      </c>
      <c r="P8">
        <v>1454.11516421039</v>
      </c>
      <c r="Q8">
        <v>1028.7232531561499</v>
      </c>
      <c r="R8">
        <v>50.093786194045897</v>
      </c>
      <c r="S8" s="2">
        <f>(Table2[[#This Row],[Close Price]]-Table2[[#This Row],[20D EMA]])/Table2[[#This Row],[20D EMA]]</f>
        <v>1.8100823277320464E-2</v>
      </c>
      <c r="T8" s="2">
        <f>(Table2[[#This Row],[Close Price]]-Table2[[#This Row],[50D EMA]])/Table2[[#This Row],[50D EMA]]</f>
        <v>0.11748370417578054</v>
      </c>
      <c r="U8" s="2">
        <f>(Table2[[#This Row],[Close Price]]-Table2[[#This Row],[200D EMA]])/Table2[[#This Row],[200D EMA]]</f>
        <v>0.57957934266053657</v>
      </c>
      <c r="V8">
        <v>0.64958143649010902</v>
      </c>
      <c r="W8">
        <v>1624.95</v>
      </c>
      <c r="X8">
        <v>1672</v>
      </c>
      <c r="Y8">
        <v>1624.95</v>
      </c>
      <c r="Z8">
        <v>1672</v>
      </c>
      <c r="AA8">
        <v>1624.95</v>
      </c>
      <c r="AB8">
        <v>1777</v>
      </c>
      <c r="AC8" s="2">
        <f>(Table2[[#This Row],[Close Price]]/Table2[[#This Row],[Day Low]])-1</f>
        <v>0</v>
      </c>
      <c r="AD8" s="2">
        <f>(Table2[[#This Row],[Day High]]/Table2[[#This Row],[Close Price]])-1</f>
        <v>2.8954737068832781E-2</v>
      </c>
      <c r="AE8" s="2">
        <f>(Table2[[#This Row],[Close Price]]/Table2[[#This Row],[Current Week Low]])-1</f>
        <v>0</v>
      </c>
      <c r="AF8" s="2">
        <f>(Table2[[#This Row],[Current Week High]]/Table2[[#This Row],[Close Price]])-1</f>
        <v>2.8954737068832781E-2</v>
      </c>
      <c r="AG8" s="2">
        <f>(Table2[[#This Row],[Close Price]]/Table2[[#This Row],[Current Month Low]])-1</f>
        <v>0</v>
      </c>
      <c r="AH8" s="2">
        <f>(Table2[[#This Row],[Current Month High]]/Table2[[#This Row],[Close Price]])-1</f>
        <v>9.357210991107423E-2</v>
      </c>
      <c r="AI8">
        <v>9.3572109911074204</v>
      </c>
      <c r="AJ8">
        <v>276.14583333333297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0.37</v>
      </c>
      <c r="AM8" t="s">
        <v>10622</v>
      </c>
      <c r="AN8">
        <v>7.96</v>
      </c>
      <c r="AO8" t="s">
        <v>10622</v>
      </c>
      <c r="AP8">
        <v>0.18834649433225001</v>
      </c>
      <c r="AQ8">
        <f>(Table2[[#This Row],[Sharpe Ratio]]-AVERAGE(Table2[Sharpe Ratio]))/_xlfn.STDEV.P(Table2[Sharpe Ratio])</f>
        <v>1.4673603203474763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9.935280887157619</v>
      </c>
      <c r="AS8">
        <f>_xlfn.RANK.AVG(Table2[[#This Row],[1Y Return vs Nifty Z-Score]],Table2[1Y Return vs Nifty Z-Score])</f>
        <v>12</v>
      </c>
      <c r="AT8">
        <f>_xlfn.RANK.AVG(Table2[[#This Row],[6M Return vs Nifty Z-Score]],Table2[6M Return vs Nifty Z-Score])</f>
        <v>6</v>
      </c>
      <c r="AU8">
        <f>_xlfn.RANK.AVG(Table2[[#This Row],[Sharpe Ratio Z-Score]],Table2[Sharpe Ratio Z-Score])</f>
        <v>52</v>
      </c>
      <c r="AV8">
        <f>(Table2[[#This Row],[Rank 1Y]]+Table2[[#This Row],[Rank 6M]]+Table2[[#This Row],[Rank Sharpe]])/3</f>
        <v>23.333333333333332</v>
      </c>
    </row>
    <row r="9" spans="1:48" x14ac:dyDescent="0.3">
      <c r="A9" t="s">
        <v>981</v>
      </c>
      <c r="B9" t="s">
        <v>982</v>
      </c>
      <c r="C9" t="s">
        <v>10588</v>
      </c>
      <c r="D9" t="s">
        <v>130</v>
      </c>
      <c r="E9">
        <v>13701.679281000001</v>
      </c>
      <c r="F9">
        <v>1709.5</v>
      </c>
      <c r="G9">
        <v>130.06095304895399</v>
      </c>
      <c r="H9">
        <f>(Table2[[#This Row],[1Y Return vs Nifty]]-AVERAGE(Table2[1Y Return vs Nifty]))/_xlfn.STDEV.P(Table2[1Y Return vs Nifty])</f>
        <v>1.4703372480172356</v>
      </c>
      <c r="I9">
        <v>19.3702627570337</v>
      </c>
      <c r="J9">
        <f>(Table2[[#This Row],[1M Return vs Nifty]]-AVERAGE(Table2[1M Return vs Nifty]))/_xlfn.STDEV.P(Table2[1M Return vs Nifty])</f>
        <v>1.719826568689367</v>
      </c>
      <c r="K9">
        <v>93.568266455902403</v>
      </c>
      <c r="L9">
        <f>(Table2[[#This Row],[6M Return vs Nifty]]-AVERAGE(Table2[6M Return vs Nifty]))/_xlfn.STDEV.P(Table2[6M Return vs Nifty])</f>
        <v>3.1690571736290121</v>
      </c>
      <c r="M9">
        <v>9.3854169874867495</v>
      </c>
      <c r="N9">
        <f>(Table2[[#This Row],[1W Return vs Nifty]]-AVERAGE(Table2[1W Return vs Nifty]))/_xlfn.STDEV.P(Table2[1W Return vs Nifty])</f>
        <v>1.3993661745557462</v>
      </c>
      <c r="O9">
        <v>1504.07</v>
      </c>
      <c r="P9">
        <v>1304.4256690903701</v>
      </c>
      <c r="Q9">
        <v>977.32899510677396</v>
      </c>
      <c r="R9">
        <v>66.186613813466593</v>
      </c>
      <c r="S9" s="2">
        <f>(Table2[[#This Row],[Close Price]]-Table2[[#This Row],[20D EMA]])/Table2[[#This Row],[20D EMA]]</f>
        <v>0.13658273883529362</v>
      </c>
      <c r="T9" s="2">
        <f>(Table2[[#This Row],[Close Price]]-Table2[[#This Row],[50D EMA]])/Table2[[#This Row],[50D EMA]]</f>
        <v>0.31053845420882048</v>
      </c>
      <c r="U9" s="2">
        <f>(Table2[[#This Row],[Close Price]]-Table2[[#This Row],[200D EMA]])/Table2[[#This Row],[200D EMA]]</f>
        <v>0.74915510391998119</v>
      </c>
      <c r="V9">
        <v>1.1941465055902101</v>
      </c>
      <c r="W9">
        <v>1624.1</v>
      </c>
      <c r="X9">
        <v>1707</v>
      </c>
      <c r="Y9">
        <v>1624.1</v>
      </c>
      <c r="Z9">
        <v>1707</v>
      </c>
      <c r="AA9">
        <v>1624.1</v>
      </c>
      <c r="AB9">
        <v>1768</v>
      </c>
      <c r="AC9" s="2">
        <f>(Table2[[#This Row],[Close Price]]/Table2[[#This Row],[Day Low]])-1</f>
        <v>5.2582969029000726E-2</v>
      </c>
      <c r="AD9" s="2">
        <f>(Table2[[#This Row],[Day High]]/Table2[[#This Row],[Close Price]])-1</f>
        <v>-1.4624159110850909E-3</v>
      </c>
      <c r="AE9" s="2">
        <f>(Table2[[#This Row],[Close Price]]/Table2[[#This Row],[Current Week Low]])-1</f>
        <v>5.2582969029000726E-2</v>
      </c>
      <c r="AF9" s="2">
        <f>(Table2[[#This Row],[Current Week High]]/Table2[[#This Row],[Close Price]])-1</f>
        <v>-1.4624159110850909E-3</v>
      </c>
      <c r="AG9" s="2">
        <f>(Table2[[#This Row],[Close Price]]/Table2[[#This Row],[Current Month Low]])-1</f>
        <v>5.2582969029000726E-2</v>
      </c>
      <c r="AH9" s="2">
        <f>(Table2[[#This Row],[Current Month High]]/Table2[[#This Row],[Close Price]])-1</f>
        <v>3.4220532319391594E-2</v>
      </c>
      <c r="AI9">
        <v>3.4220532319391501</v>
      </c>
      <c r="AJ9">
        <v>163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0.52</v>
      </c>
      <c r="AM9" t="s">
        <v>10622</v>
      </c>
      <c r="AN9">
        <v>17.690000000000001</v>
      </c>
      <c r="AO9" t="s">
        <v>10622</v>
      </c>
      <c r="AP9">
        <v>0.241125707489387</v>
      </c>
      <c r="AQ9">
        <f>(Table2[[#This Row],[Sharpe Ratio]]-AVERAGE(Table2[Sharpe Ratio]))/_xlfn.STDEV.P(Table2[Sharpe Ratio])</f>
        <v>2.0768722633508934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9.8354594282422543</v>
      </c>
      <c r="AS9">
        <f>_xlfn.RANK.AVG(Table2[[#This Row],[1Y Return vs Nifty Z-Score]],Table2[1Y Return vs Nifty Z-Score])</f>
        <v>59</v>
      </c>
      <c r="AT9">
        <f>_xlfn.RANK.AVG(Table2[[#This Row],[6M Return vs Nifty Z-Score]],Table2[6M Return vs Nifty Z-Score])</f>
        <v>7</v>
      </c>
      <c r="AU9">
        <f>_xlfn.RANK.AVG(Table2[[#This Row],[Sharpe Ratio Z-Score]],Table2[Sharpe Ratio Z-Score])</f>
        <v>12</v>
      </c>
      <c r="AV9">
        <f>(Table2[[#This Row],[Rank 1Y]]+Table2[[#This Row],[Rank 6M]]+Table2[[#This Row],[Rank Sharpe]])/3</f>
        <v>26</v>
      </c>
    </row>
    <row r="10" spans="1:48" x14ac:dyDescent="0.3">
      <c r="A10" t="s">
        <v>408</v>
      </c>
      <c r="B10" t="s">
        <v>409</v>
      </c>
      <c r="C10" t="s">
        <v>10589</v>
      </c>
      <c r="D10" t="s">
        <v>95</v>
      </c>
      <c r="E10">
        <v>56127.205655079997</v>
      </c>
      <c r="F10">
        <v>544.6</v>
      </c>
      <c r="G10">
        <v>189.105596454931</v>
      </c>
      <c r="H10">
        <f>(Table2[[#This Row],[1Y Return vs Nifty]]-AVERAGE(Table2[1Y Return vs Nifty]))/_xlfn.STDEV.P(Table2[1Y Return vs Nifty])</f>
        <v>2.369355936794125</v>
      </c>
      <c r="I10">
        <v>13.2482997804959</v>
      </c>
      <c r="J10">
        <f>(Table2[[#This Row],[1M Return vs Nifty]]-AVERAGE(Table2[1M Return vs Nifty]))/_xlfn.STDEV.P(Table2[1M Return vs Nifty])</f>
        <v>1.0823942514283862</v>
      </c>
      <c r="K10">
        <v>49.756944321095297</v>
      </c>
      <c r="L10">
        <f>(Table2[[#This Row],[6M Return vs Nifty]]-AVERAGE(Table2[6M Return vs Nifty]))/_xlfn.STDEV.P(Table2[6M Return vs Nifty])</f>
        <v>1.6033398800299141</v>
      </c>
      <c r="M10">
        <v>1.00954931604242</v>
      </c>
      <c r="N10">
        <f>(Table2[[#This Row],[1W Return vs Nifty]]-AVERAGE(Table2[1W Return vs Nifty]))/_xlfn.STDEV.P(Table2[1W Return vs Nifty])</f>
        <v>-0.31366587349580888</v>
      </c>
      <c r="O10">
        <v>539.55999999999995</v>
      </c>
      <c r="P10">
        <v>493.75455677945399</v>
      </c>
      <c r="Q10">
        <v>390.65514442348598</v>
      </c>
      <c r="R10">
        <v>45.111073066989199</v>
      </c>
      <c r="S10" s="2">
        <f>(Table2[[#This Row],[Close Price]]-Table2[[#This Row],[20D EMA]])/Table2[[#This Row],[20D EMA]]</f>
        <v>9.3409444732746646E-3</v>
      </c>
      <c r="T10" s="2">
        <f>(Table2[[#This Row],[Close Price]]-Table2[[#This Row],[50D EMA]])/Table2[[#This Row],[50D EMA]]</f>
        <v>0.10297716248370187</v>
      </c>
      <c r="U10" s="2">
        <f>(Table2[[#This Row],[Close Price]]-Table2[[#This Row],[200D EMA]])/Table2[[#This Row],[200D EMA]]</f>
        <v>0.39406842012460891</v>
      </c>
      <c r="V10">
        <v>1.52149821307396</v>
      </c>
      <c r="W10">
        <v>515.95000000000005</v>
      </c>
      <c r="X10">
        <v>552.15</v>
      </c>
      <c r="Y10">
        <v>515.95000000000005</v>
      </c>
      <c r="Z10">
        <v>552.15</v>
      </c>
      <c r="AA10">
        <v>515.95000000000005</v>
      </c>
      <c r="AB10">
        <v>593</v>
      </c>
      <c r="AC10" s="2">
        <f>(Table2[[#This Row],[Close Price]]/Table2[[#This Row],[Day Low]])-1</f>
        <v>5.5528636495784323E-2</v>
      </c>
      <c r="AD10" s="2">
        <f>(Table2[[#This Row],[Day High]]/Table2[[#This Row],[Close Price]])-1</f>
        <v>1.3863385971355058E-2</v>
      </c>
      <c r="AE10" s="2">
        <f>(Table2[[#This Row],[Close Price]]/Table2[[#This Row],[Current Week Low]])-1</f>
        <v>5.5528636495784323E-2</v>
      </c>
      <c r="AF10" s="2">
        <f>(Table2[[#This Row],[Current Week High]]/Table2[[#This Row],[Close Price]])-1</f>
        <v>1.3863385971355058E-2</v>
      </c>
      <c r="AG10" s="2">
        <f>(Table2[[#This Row],[Close Price]]/Table2[[#This Row],[Current Month Low]])-1</f>
        <v>5.5528636495784323E-2</v>
      </c>
      <c r="AH10" s="2">
        <f>(Table2[[#This Row],[Current Month High]]/Table2[[#This Row],[Close Price]])-1</f>
        <v>8.8872567021667237E-2</v>
      </c>
      <c r="AI10">
        <v>16.342269555637099</v>
      </c>
      <c r="AJ10">
        <v>219.69474611094799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0.21</v>
      </c>
      <c r="AM10" t="s">
        <v>10622</v>
      </c>
      <c r="AN10">
        <v>4.84</v>
      </c>
      <c r="AO10" t="s">
        <v>10622</v>
      </c>
      <c r="AP10">
        <v>0.22395350323067001</v>
      </c>
      <c r="AQ10">
        <f>(Table2[[#This Row],[Sharpe Ratio]]-AVERAGE(Table2[Sharpe Ratio]))/_xlfn.STDEV.P(Table2[Sharpe Ratio])</f>
        <v>1.8785619256764712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6.6199861204330883</v>
      </c>
      <c r="AS10">
        <f>_xlfn.RANK.AVG(Table2[[#This Row],[1Y Return vs Nifty Z-Score]],Table2[1Y Return vs Nifty Z-Score])</f>
        <v>19</v>
      </c>
      <c r="AT10">
        <f>_xlfn.RANK.AVG(Table2[[#This Row],[6M Return vs Nifty Z-Score]],Table2[6M Return vs Nifty Z-Score])</f>
        <v>51</v>
      </c>
      <c r="AU10">
        <f>_xlfn.RANK.AVG(Table2[[#This Row],[Sharpe Ratio Z-Score]],Table2[Sharpe Ratio Z-Score])</f>
        <v>22</v>
      </c>
      <c r="AV10">
        <f>(Table2[[#This Row],[Rank 1Y]]+Table2[[#This Row],[Rank 6M]]+Table2[[#This Row],[Rank Sharpe]])/3</f>
        <v>30.666666666666668</v>
      </c>
    </row>
    <row r="11" spans="1:48" x14ac:dyDescent="0.3">
      <c r="A11" t="s">
        <v>998</v>
      </c>
      <c r="B11" t="s">
        <v>999</v>
      </c>
      <c r="C11" t="s">
        <v>10588</v>
      </c>
      <c r="D11" t="s">
        <v>163</v>
      </c>
      <c r="E11">
        <v>13260.9644544</v>
      </c>
      <c r="F11">
        <v>13107.45</v>
      </c>
      <c r="G11">
        <v>160.517863016663</v>
      </c>
      <c r="H11">
        <f>(Table2[[#This Row],[1Y Return vs Nifty]]-AVERAGE(Table2[1Y Return vs Nifty]))/_xlfn.STDEV.P(Table2[1Y Return vs Nifty])</f>
        <v>1.9340767116481354</v>
      </c>
      <c r="I11">
        <v>6.6645907328628899</v>
      </c>
      <c r="J11">
        <f>(Table2[[#This Row],[1M Return vs Nifty]]-AVERAGE(Table2[1M Return vs Nifty]))/_xlfn.STDEV.P(Table2[1M Return vs Nifty])</f>
        <v>0.39688391258962252</v>
      </c>
      <c r="K11">
        <v>56.377376707533102</v>
      </c>
      <c r="L11">
        <f>(Table2[[#This Row],[6M Return vs Nifty]]-AVERAGE(Table2[6M Return vs Nifty]))/_xlfn.STDEV.P(Table2[6M Return vs Nifty])</f>
        <v>1.8399391190725971</v>
      </c>
      <c r="M11">
        <v>14.0655909145084</v>
      </c>
      <c r="N11">
        <f>(Table2[[#This Row],[1W Return vs Nifty]]-AVERAGE(Table2[1W Return vs Nifty]))/_xlfn.STDEV.P(Table2[1W Return vs Nifty])</f>
        <v>2.3565551180698083</v>
      </c>
      <c r="O11">
        <v>12659.89</v>
      </c>
      <c r="P11">
        <v>11876.9317801173</v>
      </c>
      <c r="Q11">
        <v>9115.5986685299104</v>
      </c>
      <c r="R11">
        <v>54.519838663618998</v>
      </c>
      <c r="S11" s="2">
        <f>(Table2[[#This Row],[Close Price]]-Table2[[#This Row],[20D EMA]])/Table2[[#This Row],[20D EMA]]</f>
        <v>3.5352597850376373E-2</v>
      </c>
      <c r="T11" s="2">
        <f>(Table2[[#This Row],[Close Price]]-Table2[[#This Row],[50D EMA]])/Table2[[#This Row],[50D EMA]]</f>
        <v>0.10360573274847484</v>
      </c>
      <c r="U11" s="2">
        <f>(Table2[[#This Row],[Close Price]]-Table2[[#This Row],[200D EMA]])/Table2[[#This Row],[200D EMA]]</f>
        <v>0.43791433526481305</v>
      </c>
      <c r="V11">
        <v>1.28872748168058</v>
      </c>
      <c r="W11">
        <v>12999</v>
      </c>
      <c r="X11">
        <v>13594.95</v>
      </c>
      <c r="Y11">
        <v>12999</v>
      </c>
      <c r="Z11">
        <v>13594.95</v>
      </c>
      <c r="AA11">
        <v>12999</v>
      </c>
      <c r="AB11">
        <v>13815</v>
      </c>
      <c r="AC11" s="2">
        <f>(Table2[[#This Row],[Close Price]]/Table2[[#This Row],[Day Low]])-1</f>
        <v>8.3429494576505725E-3</v>
      </c>
      <c r="AD11" s="2">
        <f>(Table2[[#This Row],[Day High]]/Table2[[#This Row],[Close Price]])-1</f>
        <v>3.7192588947506877E-2</v>
      </c>
      <c r="AE11" s="2">
        <f>(Table2[[#This Row],[Close Price]]/Table2[[#This Row],[Current Week Low]])-1</f>
        <v>8.3429494576505725E-3</v>
      </c>
      <c r="AF11" s="2">
        <f>(Table2[[#This Row],[Current Week High]]/Table2[[#This Row],[Close Price]])-1</f>
        <v>3.7192588947506877E-2</v>
      </c>
      <c r="AG11" s="2">
        <f>(Table2[[#This Row],[Close Price]]/Table2[[#This Row],[Current Month Low]])-1</f>
        <v>8.3429494576505725E-3</v>
      </c>
      <c r="AH11" s="2">
        <f>(Table2[[#This Row],[Current Month High]]/Table2[[#This Row],[Close Price]])-1</f>
        <v>5.3980751404735461E-2</v>
      </c>
      <c r="AI11">
        <v>11.1352703996582</v>
      </c>
      <c r="AJ11">
        <v>211.18932586270299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0.13</v>
      </c>
      <c r="AM11" t="s">
        <v>10622</v>
      </c>
      <c r="AN11">
        <v>11.79</v>
      </c>
      <c r="AO11" t="s">
        <v>10622</v>
      </c>
      <c r="AP11">
        <v>0.21360928052005901</v>
      </c>
      <c r="AQ11">
        <f>(Table2[[#This Row],[Sharpe Ratio]]-AVERAGE(Table2[Sharpe Ratio]))/_xlfn.STDEV.P(Table2[Sharpe Ratio])</f>
        <v>1.7591033944468897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8.2865582558270532</v>
      </c>
      <c r="AS11">
        <f>_xlfn.RANK.AVG(Table2[[#This Row],[1Y Return vs Nifty Z-Score]],Table2[1Y Return vs Nifty Z-Score])</f>
        <v>28</v>
      </c>
      <c r="AT11">
        <f>_xlfn.RANK.AVG(Table2[[#This Row],[6M Return vs Nifty Z-Score]],Table2[6M Return vs Nifty Z-Score])</f>
        <v>39</v>
      </c>
      <c r="AU11">
        <f>_xlfn.RANK.AVG(Table2[[#This Row],[Sharpe Ratio Z-Score]],Table2[Sharpe Ratio Z-Score])</f>
        <v>29</v>
      </c>
      <c r="AV11">
        <f>(Table2[[#This Row],[Rank 1Y]]+Table2[[#This Row],[Rank 6M]]+Table2[[#This Row],[Rank Sharpe]])/3</f>
        <v>32</v>
      </c>
    </row>
    <row r="12" spans="1:48" x14ac:dyDescent="0.3">
      <c r="A12" t="s">
        <v>449</v>
      </c>
      <c r="B12" t="s">
        <v>450</v>
      </c>
      <c r="C12" t="s">
        <v>10588</v>
      </c>
      <c r="D12" t="s">
        <v>163</v>
      </c>
      <c r="E12">
        <v>49117.182699375</v>
      </c>
      <c r="F12">
        <v>11589.25</v>
      </c>
      <c r="G12">
        <v>152.913352927695</v>
      </c>
      <c r="H12">
        <f>(Table2[[#This Row],[1Y Return vs Nifty]]-AVERAGE(Table2[1Y Return vs Nifty]))/_xlfn.STDEV.P(Table2[1Y Return vs Nifty])</f>
        <v>1.8182898037322419</v>
      </c>
      <c r="I12">
        <v>-10.97261338136</v>
      </c>
      <c r="J12">
        <f>(Table2[[#This Row],[1M Return vs Nifty]]-AVERAGE(Table2[1M Return vs Nifty]))/_xlfn.STDEV.P(Table2[1M Return vs Nifty])</f>
        <v>-1.4395407655112678</v>
      </c>
      <c r="K12">
        <v>76.715481831190303</v>
      </c>
      <c r="L12">
        <f>(Table2[[#This Row],[6M Return vs Nifty]]-AVERAGE(Table2[6M Return vs Nifty]))/_xlfn.STDEV.P(Table2[6M Return vs Nifty])</f>
        <v>2.566776871495672</v>
      </c>
      <c r="M12">
        <v>5.1726876504055399</v>
      </c>
      <c r="N12">
        <f>(Table2[[#This Row],[1W Return vs Nifty]]-AVERAGE(Table2[1W Return vs Nifty]))/_xlfn.STDEV.P(Table2[1W Return vs Nifty])</f>
        <v>0.53777897580017187</v>
      </c>
      <c r="O12">
        <v>11960.63</v>
      </c>
      <c r="P12">
        <v>11485.652403227699</v>
      </c>
      <c r="Q12">
        <v>8441.5020872433906</v>
      </c>
      <c r="R12">
        <v>42.664000207472</v>
      </c>
      <c r="S12" s="2">
        <f>(Table2[[#This Row],[Close Price]]-Table2[[#This Row],[20D EMA]])/Table2[[#This Row],[20D EMA]]</f>
        <v>-3.1050203877220451E-2</v>
      </c>
      <c r="T12" s="2">
        <f>(Table2[[#This Row],[Close Price]]-Table2[[#This Row],[50D EMA]])/Table2[[#This Row],[50D EMA]]</f>
        <v>9.0197398576320892E-3</v>
      </c>
      <c r="U12" s="2">
        <f>(Table2[[#This Row],[Close Price]]-Table2[[#This Row],[200D EMA]])/Table2[[#This Row],[200D EMA]]</f>
        <v>0.37288954977733357</v>
      </c>
      <c r="V12">
        <v>0.55204076152757198</v>
      </c>
      <c r="W12">
        <v>11381</v>
      </c>
      <c r="X12">
        <v>11986.15</v>
      </c>
      <c r="Y12">
        <v>11381</v>
      </c>
      <c r="Z12">
        <v>11986.15</v>
      </c>
      <c r="AA12">
        <v>11381</v>
      </c>
      <c r="AB12">
        <v>12673.7</v>
      </c>
      <c r="AC12" s="2">
        <f>(Table2[[#This Row],[Close Price]]/Table2[[#This Row],[Day Low]])-1</f>
        <v>1.8298040593972331E-2</v>
      </c>
      <c r="AD12" s="2">
        <f>(Table2[[#This Row],[Day High]]/Table2[[#This Row],[Close Price]])-1</f>
        <v>3.4247254999244969E-2</v>
      </c>
      <c r="AE12" s="2">
        <f>(Table2[[#This Row],[Close Price]]/Table2[[#This Row],[Current Week Low]])-1</f>
        <v>1.8298040593972331E-2</v>
      </c>
      <c r="AF12" s="2">
        <f>(Table2[[#This Row],[Current Week High]]/Table2[[#This Row],[Close Price]])-1</f>
        <v>3.4247254999244969E-2</v>
      </c>
      <c r="AG12" s="2">
        <f>(Table2[[#This Row],[Close Price]]/Table2[[#This Row],[Current Month Low]])-1</f>
        <v>1.8298040593972331E-2</v>
      </c>
      <c r="AH12" s="2">
        <f>(Table2[[#This Row],[Current Month High]]/Table2[[#This Row],[Close Price]])-1</f>
        <v>9.3573786051728947E-2</v>
      </c>
      <c r="AI12">
        <v>24.097763013137101</v>
      </c>
      <c r="AJ12">
        <v>197.47298441951699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-0.03</v>
      </c>
      <c r="AM12" t="s">
        <v>10621</v>
      </c>
      <c r="AN12">
        <v>-2.02</v>
      </c>
      <c r="AO12" t="s">
        <v>10621</v>
      </c>
      <c r="AP12">
        <v>0.183993121467905</v>
      </c>
      <c r="AQ12">
        <f>(Table2[[#This Row],[Sharpe Ratio]]-AVERAGE(Table2[Sharpe Ratio]))/_xlfn.STDEV.P(Table2[Sharpe Ratio])</f>
        <v>1.4170861196831857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4.9003910052000039</v>
      </c>
      <c r="AS12">
        <f>_xlfn.RANK.AVG(Table2[[#This Row],[1Y Return vs Nifty Z-Score]],Table2[1Y Return vs Nifty Z-Score])</f>
        <v>32</v>
      </c>
      <c r="AT12">
        <f>_xlfn.RANK.AVG(Table2[[#This Row],[6M Return vs Nifty Z-Score]],Table2[6M Return vs Nifty Z-Score])</f>
        <v>15</v>
      </c>
      <c r="AU12">
        <f>_xlfn.RANK.AVG(Table2[[#This Row],[Sharpe Ratio Z-Score]],Table2[Sharpe Ratio Z-Score])</f>
        <v>59</v>
      </c>
      <c r="AV12">
        <f>(Table2[[#This Row],[Rank 1Y]]+Table2[[#This Row],[Rank 6M]]+Table2[[#This Row],[Rank Sharpe]])/3</f>
        <v>35.333333333333336</v>
      </c>
    </row>
    <row r="13" spans="1:48" x14ac:dyDescent="0.3">
      <c r="A13" t="s">
        <v>619</v>
      </c>
      <c r="B13" t="s">
        <v>620</v>
      </c>
      <c r="C13" t="s">
        <v>10578</v>
      </c>
      <c r="D13" t="s">
        <v>212</v>
      </c>
      <c r="E13">
        <v>29409.383961020001</v>
      </c>
      <c r="F13">
        <v>13265.8</v>
      </c>
      <c r="G13">
        <v>178.38449368109499</v>
      </c>
      <c r="H13">
        <f>(Table2[[#This Row],[1Y Return vs Nifty]]-AVERAGE(Table2[1Y Return vs Nifty]))/_xlfn.STDEV.P(Table2[1Y Return vs Nifty])</f>
        <v>2.2061155274702098</v>
      </c>
      <c r="I13">
        <v>-2.04404361834575</v>
      </c>
      <c r="J13">
        <f>(Table2[[#This Row],[1M Return vs Nifty]]-AVERAGE(Table2[1M Return vs Nifty]))/_xlfn.STDEV.P(Table2[1M Return vs Nifty])</f>
        <v>-0.50987834584678704</v>
      </c>
      <c r="K13">
        <v>49.242467602827901</v>
      </c>
      <c r="L13">
        <f>(Table2[[#This Row],[6M Return vs Nifty]]-AVERAGE(Table2[6M Return vs Nifty]))/_xlfn.STDEV.P(Table2[6M Return vs Nifty])</f>
        <v>1.584953648898455</v>
      </c>
      <c r="M13">
        <v>2.30931531612661</v>
      </c>
      <c r="N13">
        <f>(Table2[[#This Row],[1W Return vs Nifty]]-AVERAGE(Table2[1W Return vs Nifty]))/_xlfn.STDEV.P(Table2[1W Return vs Nifty])</f>
        <v>-4.7837794489391829E-2</v>
      </c>
      <c r="O13">
        <v>13318.93</v>
      </c>
      <c r="P13">
        <v>12544.1984466335</v>
      </c>
      <c r="Q13">
        <v>9541.2735441585792</v>
      </c>
      <c r="R13">
        <v>44.590325307296503</v>
      </c>
      <c r="S13" s="2">
        <f>(Table2[[#This Row],[Close Price]]-Table2[[#This Row],[20D EMA]])/Table2[[#This Row],[20D EMA]]</f>
        <v>-3.9890591811805468E-3</v>
      </c>
      <c r="T13" s="2">
        <f>(Table2[[#This Row],[Close Price]]-Table2[[#This Row],[50D EMA]])/Table2[[#This Row],[50D EMA]]</f>
        <v>5.752472399383609E-2</v>
      </c>
      <c r="U13" s="2">
        <f>(Table2[[#This Row],[Close Price]]-Table2[[#This Row],[200D EMA]])/Table2[[#This Row],[200D EMA]]</f>
        <v>0.39035946706733654</v>
      </c>
      <c r="V13">
        <v>0.71172776719385</v>
      </c>
      <c r="W13">
        <v>12750</v>
      </c>
      <c r="X13">
        <v>13499.9</v>
      </c>
      <c r="Y13">
        <v>12750</v>
      </c>
      <c r="Z13">
        <v>13499.9</v>
      </c>
      <c r="AA13">
        <v>12750</v>
      </c>
      <c r="AB13">
        <v>13985</v>
      </c>
      <c r="AC13" s="2">
        <f>(Table2[[#This Row],[Close Price]]/Table2[[#This Row],[Day Low]])-1</f>
        <v>4.0454901960784273E-2</v>
      </c>
      <c r="AD13" s="2">
        <f>(Table2[[#This Row],[Day High]]/Table2[[#This Row],[Close Price]])-1</f>
        <v>1.7646881454567387E-2</v>
      </c>
      <c r="AE13" s="2">
        <f>(Table2[[#This Row],[Close Price]]/Table2[[#This Row],[Current Week Low]])-1</f>
        <v>4.0454901960784273E-2</v>
      </c>
      <c r="AF13" s="2">
        <f>(Table2[[#This Row],[Current Week High]]/Table2[[#This Row],[Close Price]])-1</f>
        <v>1.7646881454567387E-2</v>
      </c>
      <c r="AG13" s="2">
        <f>(Table2[[#This Row],[Close Price]]/Table2[[#This Row],[Current Month Low]])-1</f>
        <v>4.0454901960784273E-2</v>
      </c>
      <c r="AH13" s="2">
        <f>(Table2[[#This Row],[Current Month High]]/Table2[[#This Row],[Close Price]])-1</f>
        <v>5.4214596933467973E-2</v>
      </c>
      <c r="AI13">
        <v>10.1011623874926</v>
      </c>
      <c r="AJ13">
        <v>204.09847915301299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0.17</v>
      </c>
      <c r="AM13" t="s">
        <v>10622</v>
      </c>
      <c r="AN13">
        <v>1.61</v>
      </c>
      <c r="AO13" t="s">
        <v>10622</v>
      </c>
      <c r="AP13">
        <v>0.200568877098703</v>
      </c>
      <c r="AQ13">
        <f>(Table2[[#This Row],[Sharpe Ratio]]-AVERAGE(Table2[Sharpe Ratio]))/_xlfn.STDEV.P(Table2[Sharpe Ratio])</f>
        <v>1.6085084698269436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4.8418615058594296</v>
      </c>
      <c r="AS13">
        <f>_xlfn.RANK.AVG(Table2[[#This Row],[1Y Return vs Nifty Z-Score]],Table2[1Y Return vs Nifty Z-Score])</f>
        <v>22</v>
      </c>
      <c r="AT13">
        <f>_xlfn.RANK.AVG(Table2[[#This Row],[6M Return vs Nifty Z-Score]],Table2[6M Return vs Nifty Z-Score])</f>
        <v>53</v>
      </c>
      <c r="AU13">
        <f>_xlfn.RANK.AVG(Table2[[#This Row],[Sharpe Ratio Z-Score]],Table2[Sharpe Ratio Z-Score])</f>
        <v>36</v>
      </c>
      <c r="AV13">
        <f>(Table2[[#This Row],[Rank 1Y]]+Table2[[#This Row],[Rank 6M]]+Table2[[#This Row],[Rank Sharpe]])/3</f>
        <v>37</v>
      </c>
    </row>
    <row r="14" spans="1:48" x14ac:dyDescent="0.3">
      <c r="A14" t="s">
        <v>1103</v>
      </c>
      <c r="B14" t="s">
        <v>1104</v>
      </c>
      <c r="C14" t="s">
        <v>10585</v>
      </c>
      <c r="D14" t="s">
        <v>1105</v>
      </c>
      <c r="E14">
        <v>11013.29713918</v>
      </c>
      <c r="F14">
        <v>1618.7</v>
      </c>
      <c r="G14">
        <v>117.25703607417501</v>
      </c>
      <c r="H14">
        <f>(Table2[[#This Row],[1Y Return vs Nifty]]-AVERAGE(Table2[1Y Return vs Nifty]))/_xlfn.STDEV.P(Table2[1Y Return vs Nifty])</f>
        <v>1.2753837351180668</v>
      </c>
      <c r="I14">
        <v>14.8041315095636</v>
      </c>
      <c r="J14">
        <f>(Table2[[#This Row],[1M Return vs Nifty]]-AVERAGE(Table2[1M Return vs Nifty]))/_xlfn.STDEV.P(Table2[1M Return vs Nifty])</f>
        <v>1.2443908901092438</v>
      </c>
      <c r="K14">
        <v>75.663534143677794</v>
      </c>
      <c r="L14">
        <f>(Table2[[#This Row],[6M Return vs Nifty]]-AVERAGE(Table2[6M Return vs Nifty]))/_xlfn.STDEV.P(Table2[6M Return vs Nifty])</f>
        <v>2.5291826468513676</v>
      </c>
      <c r="M14">
        <v>-0.32627580061849798</v>
      </c>
      <c r="N14">
        <f>(Table2[[#This Row],[1W Return vs Nifty]]-AVERAGE(Table2[1W Return vs Nifty]))/_xlfn.STDEV.P(Table2[1W Return vs Nifty])</f>
        <v>-0.58686876126752607</v>
      </c>
      <c r="O14">
        <v>1561.9</v>
      </c>
      <c r="P14">
        <v>1405.65212885854</v>
      </c>
      <c r="Q14">
        <v>1097.6928438713801</v>
      </c>
      <c r="R14">
        <v>53.755646269862503</v>
      </c>
      <c r="S14" s="2">
        <f>(Table2[[#This Row],[Close Price]]-Table2[[#This Row],[20D EMA]])/Table2[[#This Row],[20D EMA]]</f>
        <v>3.6365964530379637E-2</v>
      </c>
      <c r="T14" s="2">
        <f>(Table2[[#This Row],[Close Price]]-Table2[[#This Row],[50D EMA]])/Table2[[#This Row],[50D EMA]]</f>
        <v>0.15156514671554308</v>
      </c>
      <c r="U14" s="2">
        <f>(Table2[[#This Row],[Close Price]]-Table2[[#This Row],[200D EMA]])/Table2[[#This Row],[200D EMA]]</f>
        <v>0.47463838271106368</v>
      </c>
      <c r="V14">
        <v>1.10572045468765</v>
      </c>
      <c r="W14">
        <v>1550</v>
      </c>
      <c r="X14">
        <v>1659</v>
      </c>
      <c r="Y14">
        <v>1550</v>
      </c>
      <c r="Z14">
        <v>1659</v>
      </c>
      <c r="AA14">
        <v>1550</v>
      </c>
      <c r="AB14">
        <v>1698</v>
      </c>
      <c r="AC14" s="2">
        <f>(Table2[[#This Row],[Close Price]]/Table2[[#This Row],[Day Low]])-1</f>
        <v>4.4322580645161258E-2</v>
      </c>
      <c r="AD14" s="2">
        <f>(Table2[[#This Row],[Day High]]/Table2[[#This Row],[Close Price]])-1</f>
        <v>2.4896521900290347E-2</v>
      </c>
      <c r="AE14" s="2">
        <f>(Table2[[#This Row],[Close Price]]/Table2[[#This Row],[Current Week Low]])-1</f>
        <v>4.4322580645161258E-2</v>
      </c>
      <c r="AF14" s="2">
        <f>(Table2[[#This Row],[Current Week High]]/Table2[[#This Row],[Close Price]])-1</f>
        <v>2.4896521900290347E-2</v>
      </c>
      <c r="AG14" s="2">
        <f>(Table2[[#This Row],[Close Price]]/Table2[[#This Row],[Current Month Low]])-1</f>
        <v>4.4322580645161258E-2</v>
      </c>
      <c r="AH14" s="2">
        <f>(Table2[[#This Row],[Current Month High]]/Table2[[#This Row],[Close Price]])-1</f>
        <v>4.8989930190893816E-2</v>
      </c>
      <c r="AI14">
        <v>8.9732501390004291</v>
      </c>
      <c r="AJ14">
        <v>136.92915690866499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0.83</v>
      </c>
      <c r="AM14" t="s">
        <v>10622</v>
      </c>
      <c r="AN14">
        <v>15.94</v>
      </c>
      <c r="AO14" t="s">
        <v>10622</v>
      </c>
      <c r="AP14">
        <v>0.22514127319809099</v>
      </c>
      <c r="AQ14">
        <f>(Table2[[#This Row],[Sharpe Ratio]]-AVERAGE(Table2[Sharpe Ratio]))/_xlfn.STDEV.P(Table2[Sharpe Ratio])</f>
        <v>1.8922786891024144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6.3543671999135665</v>
      </c>
      <c r="AS14">
        <f>_xlfn.RANK.AVG(Table2[[#This Row],[1Y Return vs Nifty Z-Score]],Table2[1Y Return vs Nifty Z-Score])</f>
        <v>72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20</v>
      </c>
      <c r="AV14">
        <f>(Table2[[#This Row],[Rank 1Y]]+Table2[[#This Row],[Rank 6M]]+Table2[[#This Row],[Rank Sharpe]])/3</f>
        <v>37</v>
      </c>
    </row>
    <row r="15" spans="1:48" x14ac:dyDescent="0.3">
      <c r="A15" t="s">
        <v>288</v>
      </c>
      <c r="B15" t="s">
        <v>289</v>
      </c>
      <c r="C15" t="s">
        <v>10576</v>
      </c>
      <c r="D15" t="s">
        <v>60</v>
      </c>
      <c r="E15">
        <v>93635.677488914997</v>
      </c>
      <c r="F15">
        <v>575.65</v>
      </c>
      <c r="G15">
        <v>193.32651968504001</v>
      </c>
      <c r="H15">
        <f>(Table2[[#This Row],[1Y Return vs Nifty]]-AVERAGE(Table2[1Y Return vs Nifty]))/_xlfn.STDEV.P(Table2[1Y Return vs Nifty])</f>
        <v>2.4336240676331773</v>
      </c>
      <c r="I15">
        <v>24.747420470856198</v>
      </c>
      <c r="J15">
        <f>(Table2[[#This Row],[1M Return vs Nifty]]-AVERAGE(Table2[1M Return vs Nifty]))/_xlfn.STDEV.P(Table2[1M Return vs Nifty])</f>
        <v>2.2797081156597887</v>
      </c>
      <c r="K15">
        <v>77.425989728217402</v>
      </c>
      <c r="L15">
        <f>(Table2[[#This Row],[6M Return vs Nifty]]-AVERAGE(Table2[6M Return vs Nifty]))/_xlfn.STDEV.P(Table2[6M Return vs Nifty])</f>
        <v>2.5921688123777811</v>
      </c>
      <c r="M15">
        <v>10.266520175280901</v>
      </c>
      <c r="N15">
        <f>(Table2[[#This Row],[1W Return vs Nifty]]-AVERAGE(Table2[1W Return vs Nifty]))/_xlfn.STDEV.P(Table2[1W Return vs Nifty])</f>
        <v>1.5795693555918544</v>
      </c>
      <c r="O15">
        <v>561.69000000000005</v>
      </c>
      <c r="P15">
        <v>513.76077134263801</v>
      </c>
      <c r="Q15">
        <v>386.17877542881803</v>
      </c>
      <c r="R15">
        <v>51.442413654189899</v>
      </c>
      <c r="S15" s="2">
        <f>(Table2[[#This Row],[Close Price]]-Table2[[#This Row],[20D EMA]])/Table2[[#This Row],[20D EMA]]</f>
        <v>2.4853566914133991E-2</v>
      </c>
      <c r="T15" s="2">
        <f>(Table2[[#This Row],[Close Price]]-Table2[[#This Row],[50D EMA]])/Table2[[#This Row],[50D EMA]]</f>
        <v>0.12046312624380331</v>
      </c>
      <c r="U15" s="2">
        <f>(Table2[[#This Row],[Close Price]]-Table2[[#This Row],[200D EMA]])/Table2[[#This Row],[200D EMA]]</f>
        <v>0.49063085966024567</v>
      </c>
      <c r="V15">
        <v>1.4457124280350899</v>
      </c>
      <c r="W15">
        <v>568.29999999999995</v>
      </c>
      <c r="X15">
        <v>597.79999999999995</v>
      </c>
      <c r="Y15">
        <v>568.29999999999995</v>
      </c>
      <c r="Z15">
        <v>597.79999999999995</v>
      </c>
      <c r="AA15">
        <v>568.29999999999995</v>
      </c>
      <c r="AB15">
        <v>615</v>
      </c>
      <c r="AC15" s="2">
        <f>(Table2[[#This Row],[Close Price]]/Table2[[#This Row],[Day Low]])-1</f>
        <v>1.2933309871546728E-2</v>
      </c>
      <c r="AD15" s="2">
        <f>(Table2[[#This Row],[Day High]]/Table2[[#This Row],[Close Price]])-1</f>
        <v>3.847824198731864E-2</v>
      </c>
      <c r="AE15" s="2">
        <f>(Table2[[#This Row],[Close Price]]/Table2[[#This Row],[Current Week Low]])-1</f>
        <v>1.2933309871546728E-2</v>
      </c>
      <c r="AF15" s="2">
        <f>(Table2[[#This Row],[Current Week High]]/Table2[[#This Row],[Close Price]])-1</f>
        <v>3.847824198731864E-2</v>
      </c>
      <c r="AG15" s="2">
        <f>(Table2[[#This Row],[Close Price]]/Table2[[#This Row],[Current Month Low]])-1</f>
        <v>1.2933309871546728E-2</v>
      </c>
      <c r="AH15" s="2">
        <f>(Table2[[#This Row],[Current Month High]]/Table2[[#This Row],[Close Price]])-1</f>
        <v>6.8357508902979314E-2</v>
      </c>
      <c r="AI15">
        <v>13.4369842786415</v>
      </c>
      <c r="AJ15">
        <v>230.13764098642699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0.27</v>
      </c>
      <c r="AM15" t="s">
        <v>10622</v>
      </c>
      <c r="AN15">
        <v>-1.58</v>
      </c>
      <c r="AO15" t="s">
        <v>10621</v>
      </c>
      <c r="AP15">
        <v>0.16407998045972599</v>
      </c>
      <c r="AQ15">
        <f>(Table2[[#This Row],[Sharpe Ratio]]-AVERAGE(Table2[Sharpe Ratio]))/_xlfn.STDEV.P(Table2[Sharpe Ratio])</f>
        <v>1.1871225309676732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10.072192882230274</v>
      </c>
      <c r="AS15">
        <f>_xlfn.RANK.AVG(Table2[[#This Row],[1Y Return vs Nifty Z-Score]],Table2[1Y Return vs Nifty Z-Score])</f>
        <v>17</v>
      </c>
      <c r="AT15">
        <f>_xlfn.RANK.AVG(Table2[[#This Row],[6M Return vs Nifty Z-Score]],Table2[6M Return vs Nifty Z-Score])</f>
        <v>14</v>
      </c>
      <c r="AU15">
        <f>_xlfn.RANK.AVG(Table2[[#This Row],[Sharpe Ratio Z-Score]],Table2[Sharpe Ratio Z-Score])</f>
        <v>88</v>
      </c>
      <c r="AV15">
        <f>(Table2[[#This Row],[Rank 1Y]]+Table2[[#This Row],[Rank 6M]]+Table2[[#This Row],[Rank Sharpe]])/3</f>
        <v>39.666666666666664</v>
      </c>
    </row>
    <row r="16" spans="1:48" x14ac:dyDescent="0.3">
      <c r="A16" t="s">
        <v>90</v>
      </c>
      <c r="B16" t="s">
        <v>91</v>
      </c>
      <c r="C16" t="s">
        <v>10588</v>
      </c>
      <c r="D16" t="s">
        <v>92</v>
      </c>
      <c r="E16">
        <v>307041.29025000002</v>
      </c>
      <c r="F16">
        <v>4591.1000000000004</v>
      </c>
      <c r="G16">
        <v>121.47028517512101</v>
      </c>
      <c r="H16">
        <f>(Table2[[#This Row],[1Y Return vs Nifty]]-AVERAGE(Table2[1Y Return vs Nifty]))/_xlfn.STDEV.P(Table2[1Y Return vs Nifty])</f>
        <v>1.3395350190233473</v>
      </c>
      <c r="I16">
        <v>-14.009640696061</v>
      </c>
      <c r="J16">
        <f>(Table2[[#This Row],[1M Return vs Nifty]]-AVERAGE(Table2[1M Return vs Nifty]))/_xlfn.STDEV.P(Table2[1M Return vs Nifty])</f>
        <v>-1.7557627626409491</v>
      </c>
      <c r="K16">
        <v>46.069026239789501</v>
      </c>
      <c r="L16">
        <f>(Table2[[#This Row],[6M Return vs Nifty]]-AVERAGE(Table2[6M Return vs Nifty]))/_xlfn.STDEV.P(Table2[6M Return vs Nifty])</f>
        <v>1.471542051616747</v>
      </c>
      <c r="M16">
        <v>-2.2603524031261699</v>
      </c>
      <c r="N16">
        <f>(Table2[[#This Row],[1W Return vs Nifty]]-AVERAGE(Table2[1W Return vs Nifty]))/_xlfn.STDEV.P(Table2[1W Return vs Nifty])</f>
        <v>-0.98242601377495431</v>
      </c>
      <c r="O16">
        <v>4981.7700000000004</v>
      </c>
      <c r="P16">
        <v>4917.8140933627801</v>
      </c>
      <c r="Q16">
        <v>3782.6077298038299</v>
      </c>
      <c r="R16">
        <v>24.292716614841002</v>
      </c>
      <c r="S16" s="2">
        <f>(Table2[[#This Row],[Close Price]]-Table2[[#This Row],[20D EMA]])/Table2[[#This Row],[20D EMA]]</f>
        <v>-7.8419919024764292E-2</v>
      </c>
      <c r="T16" s="2">
        <f>(Table2[[#This Row],[Close Price]]-Table2[[#This Row],[50D EMA]])/Table2[[#This Row],[50D EMA]]</f>
        <v>-6.6434819852934715E-2</v>
      </c>
      <c r="U16" s="2">
        <f>(Table2[[#This Row],[Close Price]]-Table2[[#This Row],[200D EMA]])/Table2[[#This Row],[200D EMA]]</f>
        <v>0.21373939037503625</v>
      </c>
      <c r="V16">
        <v>0.79204599739933201</v>
      </c>
      <c r="W16">
        <v>4480.1000000000004</v>
      </c>
      <c r="X16">
        <v>4663.8</v>
      </c>
      <c r="Y16">
        <v>4480.1000000000004</v>
      </c>
      <c r="Z16">
        <v>4663.8</v>
      </c>
      <c r="AA16">
        <v>4480.1000000000004</v>
      </c>
      <c r="AB16">
        <v>4946.8999999999996</v>
      </c>
      <c r="AC16" s="2">
        <f>(Table2[[#This Row],[Close Price]]/Table2[[#This Row],[Day Low]])-1</f>
        <v>2.4776232673377807E-2</v>
      </c>
      <c r="AD16" s="2">
        <f>(Table2[[#This Row],[Day High]]/Table2[[#This Row],[Close Price]])-1</f>
        <v>1.5834985079828279E-2</v>
      </c>
      <c r="AE16" s="2">
        <f>(Table2[[#This Row],[Close Price]]/Table2[[#This Row],[Current Week Low]])-1</f>
        <v>2.4776232673377807E-2</v>
      </c>
      <c r="AF16" s="2">
        <f>(Table2[[#This Row],[Current Week High]]/Table2[[#This Row],[Close Price]])-1</f>
        <v>1.5834985079828279E-2</v>
      </c>
      <c r="AG16" s="2">
        <f>(Table2[[#This Row],[Close Price]]/Table2[[#This Row],[Current Month Low]])-1</f>
        <v>2.4776232673377807E-2</v>
      </c>
      <c r="AH16" s="2">
        <f>(Table2[[#This Row],[Current Month High]]/Table2[[#This Row],[Close Price]])-1</f>
        <v>7.7497767419572483E-2</v>
      </c>
      <c r="AI16">
        <v>23.603275903378201</v>
      </c>
      <c r="AJ16">
        <v>159.70698042765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-8.4700000000000006</v>
      </c>
      <c r="AO16" t="s">
        <v>10621</v>
      </c>
      <c r="AP16">
        <v>0.26569414679169401</v>
      </c>
      <c r="AQ16">
        <f>(Table2[[#This Row],[Sharpe Ratio]]-AVERAGE(Table2[Sharpe Ratio]))/_xlfn.STDEV.P(Table2[Sharpe Ratio])</f>
        <v>2.3605967882150112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2.4334850824392023</v>
      </c>
      <c r="AS16">
        <f>_xlfn.RANK.AVG(Table2[[#This Row],[1Y Return vs Nifty Z-Score]],Table2[1Y Return vs Nifty Z-Score])</f>
        <v>68</v>
      </c>
      <c r="AT16">
        <f>_xlfn.RANK.AVG(Table2[[#This Row],[6M Return vs Nifty Z-Score]],Table2[6M Return vs Nifty Z-Score])</f>
        <v>64</v>
      </c>
      <c r="AU16">
        <f>_xlfn.RANK.AVG(Table2[[#This Row],[Sharpe Ratio Z-Score]],Table2[Sharpe Ratio Z-Score])</f>
        <v>6</v>
      </c>
      <c r="AV16">
        <f>(Table2[[#This Row],[Rank 1Y]]+Table2[[#This Row],[Rank 6M]]+Table2[[#This Row],[Rank Sharpe]])/3</f>
        <v>46</v>
      </c>
    </row>
    <row r="17" spans="1:48" x14ac:dyDescent="0.3">
      <c r="A17" t="s">
        <v>1300</v>
      </c>
      <c r="B17" t="s">
        <v>1301</v>
      </c>
      <c r="C17" t="s">
        <v>10581</v>
      </c>
      <c r="D17" t="s">
        <v>46</v>
      </c>
      <c r="E17">
        <v>8337.7103894399897</v>
      </c>
      <c r="F17">
        <v>485.35</v>
      </c>
      <c r="G17">
        <v>145.33975672989601</v>
      </c>
      <c r="H17">
        <f>(Table2[[#This Row],[1Y Return vs Nifty]]-AVERAGE(Table2[1Y Return vs Nifty]))/_xlfn.STDEV.P(Table2[1Y Return vs Nifty])</f>
        <v>1.7029735933140477</v>
      </c>
      <c r="I17">
        <v>6.85705912253606</v>
      </c>
      <c r="J17">
        <f>(Table2[[#This Row],[1M Return vs Nifty]]-AVERAGE(Table2[1M Return vs Nifty]))/_xlfn.STDEV.P(Table2[1M Return vs Nifty])</f>
        <v>0.41692414675945444</v>
      </c>
      <c r="K17">
        <v>40.2629990030036</v>
      </c>
      <c r="L17">
        <f>(Table2[[#This Row],[6M Return vs Nifty]]-AVERAGE(Table2[6M Return vs Nifty]))/_xlfn.STDEV.P(Table2[6M Return vs Nifty])</f>
        <v>1.2640478056368751</v>
      </c>
      <c r="M17">
        <v>3.6059233679632898</v>
      </c>
      <c r="N17">
        <f>(Table2[[#This Row],[1W Return vs Nifty]]-AVERAGE(Table2[1W Return vs Nifty]))/_xlfn.STDEV.P(Table2[1W Return vs Nifty])</f>
        <v>0.21734442109531474</v>
      </c>
      <c r="O17">
        <v>503.72</v>
      </c>
      <c r="P17">
        <v>476.284739749793</v>
      </c>
      <c r="Q17">
        <v>366.50696674831102</v>
      </c>
      <c r="R17">
        <v>37.927138553554599</v>
      </c>
      <c r="S17" s="2">
        <f>(Table2[[#This Row],[Close Price]]-Table2[[#This Row],[20D EMA]])/Table2[[#This Row],[20D EMA]]</f>
        <v>-3.6468673072341785E-2</v>
      </c>
      <c r="T17" s="2">
        <f>(Table2[[#This Row],[Close Price]]-Table2[[#This Row],[50D EMA]])/Table2[[#This Row],[50D EMA]]</f>
        <v>1.9033278821759602E-2</v>
      </c>
      <c r="U17" s="2">
        <f>(Table2[[#This Row],[Close Price]]-Table2[[#This Row],[200D EMA]])/Table2[[#This Row],[200D EMA]]</f>
        <v>0.32425859269764257</v>
      </c>
      <c r="V17">
        <v>0.77653657247947105</v>
      </c>
      <c r="W17">
        <v>480</v>
      </c>
      <c r="X17">
        <v>508.05</v>
      </c>
      <c r="Y17">
        <v>480</v>
      </c>
      <c r="Z17">
        <v>508.05</v>
      </c>
      <c r="AA17">
        <v>480</v>
      </c>
      <c r="AB17">
        <v>533.5</v>
      </c>
      <c r="AC17" s="2">
        <f>(Table2[[#This Row],[Close Price]]/Table2[[#This Row],[Day Low]])-1</f>
        <v>1.114583333333341E-2</v>
      </c>
      <c r="AD17" s="2">
        <f>(Table2[[#This Row],[Day High]]/Table2[[#This Row],[Close Price]])-1</f>
        <v>4.6770371896569518E-2</v>
      </c>
      <c r="AE17" s="2">
        <f>(Table2[[#This Row],[Close Price]]/Table2[[#This Row],[Current Week Low]])-1</f>
        <v>1.114583333333341E-2</v>
      </c>
      <c r="AF17" s="2">
        <f>(Table2[[#This Row],[Current Week High]]/Table2[[#This Row],[Close Price]])-1</f>
        <v>4.6770371896569518E-2</v>
      </c>
      <c r="AG17" s="2">
        <f>(Table2[[#This Row],[Close Price]]/Table2[[#This Row],[Current Month Low]])-1</f>
        <v>1.114583333333341E-2</v>
      </c>
      <c r="AH17" s="2">
        <f>(Table2[[#This Row],[Current Month High]]/Table2[[#This Row],[Close Price]])-1</f>
        <v>9.9206758009683593E-2</v>
      </c>
      <c r="AI17">
        <v>21.551457710930201</v>
      </c>
      <c r="AJ17">
        <v>170.08903728436201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0.16</v>
      </c>
      <c r="AM17" t="s">
        <v>10622</v>
      </c>
      <c r="AN17">
        <v>-6.01</v>
      </c>
      <c r="AO17" t="s">
        <v>10621</v>
      </c>
      <c r="AP17">
        <v>0.206368272090444</v>
      </c>
      <c r="AQ17">
        <f>(Table2[[#This Row],[Sharpe Ratio]]-AVERAGE(Table2[Sharpe Ratio]))/_xlfn.STDEV.P(Table2[Sharpe Ratio])</f>
        <v>1.6754818159269766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5.276771782732669</v>
      </c>
      <c r="AS17">
        <f>_xlfn.RANK.AVG(Table2[[#This Row],[1Y Return vs Nifty Z-Score]],Table2[1Y Return vs Nifty Z-Score])</f>
        <v>40</v>
      </c>
      <c r="AT17">
        <f>_xlfn.RANK.AVG(Table2[[#This Row],[6M Return vs Nifty Z-Score]],Table2[6M Return vs Nifty Z-Score])</f>
        <v>73</v>
      </c>
      <c r="AU17">
        <f>_xlfn.RANK.AVG(Table2[[#This Row],[Sharpe Ratio Z-Score]],Table2[Sharpe Ratio Z-Score])</f>
        <v>33</v>
      </c>
      <c r="AV17">
        <f>(Table2[[#This Row],[Rank 1Y]]+Table2[[#This Row],[Rank 6M]]+Table2[[#This Row],[Rank Sharpe]])/3</f>
        <v>48.666666666666664</v>
      </c>
    </row>
    <row r="18" spans="1:48" x14ac:dyDescent="0.3">
      <c r="A18" t="s">
        <v>857</v>
      </c>
      <c r="B18" t="s">
        <v>858</v>
      </c>
      <c r="C18" t="s">
        <v>10590</v>
      </c>
      <c r="D18" t="s">
        <v>138</v>
      </c>
      <c r="E18">
        <v>17103.084918824999</v>
      </c>
      <c r="F18">
        <v>500.25</v>
      </c>
      <c r="G18">
        <v>130.35756874527399</v>
      </c>
      <c r="H18">
        <f>(Table2[[#This Row],[1Y Return vs Nifty]]-AVERAGE(Table2[1Y Return vs Nifty]))/_xlfn.STDEV.P(Table2[1Y Return vs Nifty])</f>
        <v>1.4748535434674892</v>
      </c>
      <c r="I18">
        <v>7.4591000019098104</v>
      </c>
      <c r="J18">
        <f>(Table2[[#This Row],[1M Return vs Nifty]]-AVERAGE(Table2[1M Return vs Nifty]))/_xlfn.STDEV.P(Table2[1M Return vs Nifty])</f>
        <v>0.47960997388643883</v>
      </c>
      <c r="K18">
        <v>42.702243150207998</v>
      </c>
      <c r="L18">
        <f>(Table2[[#This Row],[6M Return vs Nifty]]-AVERAGE(Table2[6M Return vs Nifty]))/_xlfn.STDEV.P(Table2[6M Return vs Nifty])</f>
        <v>1.3512208595072142</v>
      </c>
      <c r="M18">
        <v>-2.89343313139319</v>
      </c>
      <c r="N18">
        <f>(Table2[[#This Row],[1W Return vs Nifty]]-AVERAGE(Table2[1W Return vs Nifty]))/_xlfn.STDEV.P(Table2[1W Return vs Nifty])</f>
        <v>-1.1119036534734115</v>
      </c>
      <c r="O18">
        <v>511.73</v>
      </c>
      <c r="P18">
        <v>469.35213673335198</v>
      </c>
      <c r="Q18">
        <v>360.159298697542</v>
      </c>
      <c r="R18">
        <v>38.099387101811303</v>
      </c>
      <c r="S18" s="2">
        <f>(Table2[[#This Row],[Close Price]]-Table2[[#This Row],[20D EMA]])/Table2[[#This Row],[20D EMA]]</f>
        <v>-2.2433705274265761E-2</v>
      </c>
      <c r="T18" s="2">
        <f>(Table2[[#This Row],[Close Price]]-Table2[[#This Row],[50D EMA]])/Table2[[#This Row],[50D EMA]]</f>
        <v>6.5830878030500348E-2</v>
      </c>
      <c r="U18" s="2">
        <f>(Table2[[#This Row],[Close Price]]-Table2[[#This Row],[200D EMA]])/Table2[[#This Row],[200D EMA]]</f>
        <v>0.38896871970007002</v>
      </c>
      <c r="V18">
        <v>1.2148563462281099</v>
      </c>
      <c r="W18">
        <v>497</v>
      </c>
      <c r="X18">
        <v>518.95000000000005</v>
      </c>
      <c r="Y18">
        <v>497</v>
      </c>
      <c r="Z18">
        <v>518.95000000000005</v>
      </c>
      <c r="AA18">
        <v>497</v>
      </c>
      <c r="AB18">
        <v>559.5</v>
      </c>
      <c r="AC18" s="2">
        <f>(Table2[[#This Row],[Close Price]]/Table2[[#This Row],[Day Low]])-1</f>
        <v>6.5392354124749197E-3</v>
      </c>
      <c r="AD18" s="2">
        <f>(Table2[[#This Row],[Day High]]/Table2[[#This Row],[Close Price]])-1</f>
        <v>3.7381309345327463E-2</v>
      </c>
      <c r="AE18" s="2">
        <f>(Table2[[#This Row],[Close Price]]/Table2[[#This Row],[Current Week Low]])-1</f>
        <v>6.5392354124749197E-3</v>
      </c>
      <c r="AF18" s="2">
        <f>(Table2[[#This Row],[Current Week High]]/Table2[[#This Row],[Close Price]])-1</f>
        <v>3.7381309345327463E-2</v>
      </c>
      <c r="AG18" s="2">
        <f>(Table2[[#This Row],[Close Price]]/Table2[[#This Row],[Current Month Low]])-1</f>
        <v>6.5392354124749197E-3</v>
      </c>
      <c r="AH18" s="2">
        <f>(Table2[[#This Row],[Current Month High]]/Table2[[#This Row],[Close Price]])-1</f>
        <v>0.11844077961019495</v>
      </c>
      <c r="AI18">
        <v>12.943528235882001</v>
      </c>
      <c r="AJ18">
        <v>175.92388306673999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0.31</v>
      </c>
      <c r="AM18" t="s">
        <v>10622</v>
      </c>
      <c r="AN18">
        <v>4.43</v>
      </c>
      <c r="AO18" t="s">
        <v>10622</v>
      </c>
      <c r="AP18">
        <v>0.21896184666523599</v>
      </c>
      <c r="AQ18">
        <f>(Table2[[#This Row],[Sharpe Ratio]]-AVERAGE(Table2[Sharpe Ratio]))/_xlfn.STDEV.P(Table2[Sharpe Ratio])</f>
        <v>1.8209166121143832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4.0146973355021141</v>
      </c>
      <c r="AS18">
        <f>_xlfn.RANK.AVG(Table2[[#This Row],[1Y Return vs Nifty Z-Score]],Table2[1Y Return vs Nifty Z-Score])</f>
        <v>57</v>
      </c>
      <c r="AT18">
        <f>_xlfn.RANK.AVG(Table2[[#This Row],[6M Return vs Nifty Z-Score]],Table2[6M Return vs Nifty Z-Score])</f>
        <v>67</v>
      </c>
      <c r="AU18">
        <f>_xlfn.RANK.AVG(Table2[[#This Row],[Sharpe Ratio Z-Score]],Table2[Sharpe Ratio Z-Score])</f>
        <v>24</v>
      </c>
      <c r="AV18">
        <f>(Table2[[#This Row],[Rank 1Y]]+Table2[[#This Row],[Rank 6M]]+Table2[[#This Row],[Rank Sharpe]])/3</f>
        <v>49.333333333333336</v>
      </c>
    </row>
    <row r="19" spans="1:48" x14ac:dyDescent="0.3">
      <c r="A19" t="s">
        <v>969</v>
      </c>
      <c r="B19" t="s">
        <v>970</v>
      </c>
      <c r="C19" t="s">
        <v>10582</v>
      </c>
      <c r="D19" t="s">
        <v>51</v>
      </c>
      <c r="E19">
        <v>14063.162080124999</v>
      </c>
      <c r="F19">
        <v>10961.25</v>
      </c>
      <c r="G19">
        <v>162.585417091285</v>
      </c>
      <c r="H19">
        <f>(Table2[[#This Row],[1Y Return vs Nifty]]-AVERAGE(Table2[1Y Return vs Nifty]))/_xlfn.STDEV.P(Table2[1Y Return vs Nifty])</f>
        <v>1.9655574632611399</v>
      </c>
      <c r="I19">
        <v>46.833819504153702</v>
      </c>
      <c r="J19">
        <f>(Table2[[#This Row],[1M Return vs Nifty]]-AVERAGE(Table2[1M Return vs Nifty]))/_xlfn.STDEV.P(Table2[1M Return vs Nifty])</f>
        <v>4.5793928033492071</v>
      </c>
      <c r="K19">
        <v>66.131782398729101</v>
      </c>
      <c r="L19">
        <f>(Table2[[#This Row],[6M Return vs Nifty]]-AVERAGE(Table2[6M Return vs Nifty]))/_xlfn.STDEV.P(Table2[6M Return vs Nifty])</f>
        <v>2.1885394565034839</v>
      </c>
      <c r="M19">
        <v>35.256496762722698</v>
      </c>
      <c r="N19">
        <f>(Table2[[#This Row],[1W Return vs Nifty]]-AVERAGE(Table2[1W Return vs Nifty]))/_xlfn.STDEV.P(Table2[1W Return vs Nifty])</f>
        <v>6.6905181496245483</v>
      </c>
      <c r="O19">
        <v>8771.2199999999993</v>
      </c>
      <c r="P19">
        <v>7889.9108026135</v>
      </c>
      <c r="Q19">
        <v>6322.1822018897301</v>
      </c>
      <c r="R19">
        <v>85.773131107019296</v>
      </c>
      <c r="S19" s="2">
        <f>(Table2[[#This Row],[Close Price]]-Table2[[#This Row],[20D EMA]])/Table2[[#This Row],[20D EMA]]</f>
        <v>0.24968362439888644</v>
      </c>
      <c r="T19" s="2">
        <f>(Table2[[#This Row],[Close Price]]-Table2[[#This Row],[50D EMA]])/Table2[[#This Row],[50D EMA]]</f>
        <v>0.38927426104350021</v>
      </c>
      <c r="U19" s="2">
        <f>(Table2[[#This Row],[Close Price]]-Table2[[#This Row],[200D EMA]])/Table2[[#This Row],[200D EMA]]</f>
        <v>0.73377635284279386</v>
      </c>
      <c r="V19">
        <v>2.0935199354785299</v>
      </c>
      <c r="W19">
        <v>10601.8</v>
      </c>
      <c r="X19">
        <v>11800</v>
      </c>
      <c r="Y19">
        <v>10601.8</v>
      </c>
      <c r="Z19">
        <v>11800</v>
      </c>
      <c r="AA19">
        <v>8756</v>
      </c>
      <c r="AB19">
        <v>11800</v>
      </c>
      <c r="AC19" s="2">
        <f>(Table2[[#This Row],[Close Price]]/Table2[[#This Row],[Day Low]])-1</f>
        <v>3.3904619970193783E-2</v>
      </c>
      <c r="AD19" s="2">
        <f>(Table2[[#This Row],[Day High]]/Table2[[#This Row],[Close Price]])-1</f>
        <v>7.6519557532215732E-2</v>
      </c>
      <c r="AE19" s="2">
        <f>(Table2[[#This Row],[Close Price]]/Table2[[#This Row],[Current Week Low]])-1</f>
        <v>3.3904619970193783E-2</v>
      </c>
      <c r="AF19" s="2">
        <f>(Table2[[#This Row],[Current Week High]]/Table2[[#This Row],[Close Price]])-1</f>
        <v>7.6519557532215732E-2</v>
      </c>
      <c r="AG19" s="2">
        <f>(Table2[[#This Row],[Close Price]]/Table2[[#This Row],[Current Month Low]])-1</f>
        <v>0.2518558702603928</v>
      </c>
      <c r="AH19" s="2">
        <f>(Table2[[#This Row],[Current Month High]]/Table2[[#This Row],[Close Price]])-1</f>
        <v>7.6519557532215732E-2</v>
      </c>
      <c r="AI19">
        <v>7.6519557532215696</v>
      </c>
      <c r="AJ19">
        <v>222.38970588235199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0.55000000000000004</v>
      </c>
      <c r="AM19" t="s">
        <v>10622</v>
      </c>
      <c r="AN19">
        <v>29.27</v>
      </c>
      <c r="AO19" t="s">
        <v>10622</v>
      </c>
      <c r="AP19">
        <v>0.159499231673221</v>
      </c>
      <c r="AQ19">
        <f>(Table2[[#This Row],[Sharpe Ratio]]-AVERAGE(Table2[Sharpe Ratio]))/_xlfn.STDEV.P(Table2[Sharpe Ratio])</f>
        <v>1.1342225173778409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16.558230390116222</v>
      </c>
      <c r="AS19">
        <f>_xlfn.RANK.AVG(Table2[[#This Row],[1Y Return vs Nifty Z-Score]],Table2[1Y Return vs Nifty Z-Score])</f>
        <v>26</v>
      </c>
      <c r="AT19">
        <f>_xlfn.RANK.AVG(Table2[[#This Row],[6M Return vs Nifty Z-Score]],Table2[6M Return vs Nifty Z-Score])</f>
        <v>27</v>
      </c>
      <c r="AU19">
        <f>_xlfn.RANK.AVG(Table2[[#This Row],[Sharpe Ratio Z-Score]],Table2[Sharpe Ratio Z-Score])</f>
        <v>99</v>
      </c>
      <c r="AV19">
        <f>(Table2[[#This Row],[Rank 1Y]]+Table2[[#This Row],[Rank 6M]]+Table2[[#This Row],[Rank Sharpe]])/3</f>
        <v>50.666666666666664</v>
      </c>
    </row>
    <row r="20" spans="1:48" x14ac:dyDescent="0.3">
      <c r="A20" t="s">
        <v>1065</v>
      </c>
      <c r="B20" t="s">
        <v>1066</v>
      </c>
      <c r="C20" t="s">
        <v>10590</v>
      </c>
      <c r="D20" t="s">
        <v>138</v>
      </c>
      <c r="E20">
        <v>11760.252928739999</v>
      </c>
      <c r="F20">
        <v>495.9</v>
      </c>
      <c r="G20">
        <v>369.68774736934699</v>
      </c>
      <c r="H20">
        <f>(Table2[[#This Row],[1Y Return vs Nifty]]-AVERAGE(Table2[1Y Return vs Nifty]))/_xlfn.STDEV.P(Table2[1Y Return vs Nifty])</f>
        <v>5.1189149004300116</v>
      </c>
      <c r="I20">
        <v>-6.5927155835655</v>
      </c>
      <c r="J20">
        <f>(Table2[[#This Row],[1M Return vs Nifty]]-AVERAGE(Table2[1M Return vs Nifty]))/_xlfn.STDEV.P(Table2[1M Return vs Nifty])</f>
        <v>-0.9834961253665585</v>
      </c>
      <c r="K20">
        <v>88.906640144112401</v>
      </c>
      <c r="L20">
        <f>(Table2[[#This Row],[6M Return vs Nifty]]-AVERAGE(Table2[6M Return vs Nifty]))/_xlfn.STDEV.P(Table2[6M Return vs Nifty])</f>
        <v>3.0024612213268225</v>
      </c>
      <c r="M20">
        <v>8.9832142583546197</v>
      </c>
      <c r="N20">
        <f>(Table2[[#This Row],[1W Return vs Nifty]]-AVERAGE(Table2[1W Return vs Nifty]))/_xlfn.STDEV.P(Table2[1W Return vs Nifty])</f>
        <v>1.3171076919908791</v>
      </c>
      <c r="O20">
        <v>458.98</v>
      </c>
      <c r="P20">
        <v>440.19847253199202</v>
      </c>
      <c r="Q20">
        <v>316.82504723729699</v>
      </c>
      <c r="R20">
        <v>72.899510117218298</v>
      </c>
      <c r="S20" s="2">
        <f>(Table2[[#This Row],[Close Price]]-Table2[[#This Row],[20D EMA]])/Table2[[#This Row],[20D EMA]]</f>
        <v>8.0439234825046751E-2</v>
      </c>
      <c r="T20" s="2">
        <f>(Table2[[#This Row],[Close Price]]-Table2[[#This Row],[50D EMA]])/Table2[[#This Row],[50D EMA]]</f>
        <v>0.12653730292978191</v>
      </c>
      <c r="U20" s="2">
        <f>(Table2[[#This Row],[Close Price]]-Table2[[#This Row],[200D EMA]])/Table2[[#This Row],[200D EMA]]</f>
        <v>0.56521715793694383</v>
      </c>
      <c r="V20">
        <v>0.78502403791634701</v>
      </c>
      <c r="W20">
        <v>460.55</v>
      </c>
      <c r="X20">
        <v>500</v>
      </c>
      <c r="Y20">
        <v>460.55</v>
      </c>
      <c r="Z20">
        <v>500</v>
      </c>
      <c r="AA20">
        <v>445</v>
      </c>
      <c r="AB20">
        <v>500</v>
      </c>
      <c r="AC20" s="2">
        <f>(Table2[[#This Row],[Close Price]]/Table2[[#This Row],[Day Low]])-1</f>
        <v>7.6756052545869036E-2</v>
      </c>
      <c r="AD20" s="2">
        <f>(Table2[[#This Row],[Day High]]/Table2[[#This Row],[Close Price]])-1</f>
        <v>8.2677959265982093E-3</v>
      </c>
      <c r="AE20" s="2">
        <f>(Table2[[#This Row],[Close Price]]/Table2[[#This Row],[Current Week Low]])-1</f>
        <v>7.6756052545869036E-2</v>
      </c>
      <c r="AF20" s="2">
        <f>(Table2[[#This Row],[Current Week High]]/Table2[[#This Row],[Close Price]])-1</f>
        <v>8.2677959265982093E-3</v>
      </c>
      <c r="AG20" s="2">
        <f>(Table2[[#This Row],[Close Price]]/Table2[[#This Row],[Current Month Low]])-1</f>
        <v>0.11438202247191009</v>
      </c>
      <c r="AH20" s="2">
        <f>(Table2[[#This Row],[Current Month High]]/Table2[[#This Row],[Close Price]])-1</f>
        <v>8.2677959265982093E-3</v>
      </c>
      <c r="AI20">
        <v>14.861867311957999</v>
      </c>
      <c r="AJ20">
        <v>426.15384615384602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</v>
      </c>
      <c r="AM20" t="s">
        <v>10622</v>
      </c>
      <c r="AN20">
        <v>16.100000000000001</v>
      </c>
      <c r="AO20" t="s">
        <v>10622</v>
      </c>
      <c r="AP20">
        <v>0.135466884581566</v>
      </c>
      <c r="AQ20">
        <f>(Table2[[#This Row],[Sharpe Ratio]]-AVERAGE(Table2[Sharpe Ratio]))/_xlfn.STDEV.P(Table2[Sharpe Ratio])</f>
        <v>0.85668896402310668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9.3116766524042607</v>
      </c>
      <c r="AS20">
        <f>_xlfn.RANK.AVG(Table2[[#This Row],[1Y Return vs Nifty Z-Score]],Table2[1Y Return vs Nifty Z-Score])</f>
        <v>3</v>
      </c>
      <c r="AT20">
        <f>_xlfn.RANK.AVG(Table2[[#This Row],[6M Return vs Nifty Z-Score]],Table2[6M Return vs Nifty Z-Score])</f>
        <v>9</v>
      </c>
      <c r="AU20">
        <f>_xlfn.RANK.AVG(Table2[[#This Row],[Sharpe Ratio Z-Score]],Table2[Sharpe Ratio Z-Score])</f>
        <v>143</v>
      </c>
      <c r="AV20">
        <f>(Table2[[#This Row],[Rank 1Y]]+Table2[[#This Row],[Rank 6M]]+Table2[[#This Row],[Rank Sharpe]])/3</f>
        <v>51.666666666666664</v>
      </c>
    </row>
    <row r="21" spans="1:48" x14ac:dyDescent="0.3">
      <c r="A21" t="s">
        <v>689</v>
      </c>
      <c r="B21" t="s">
        <v>690</v>
      </c>
      <c r="C21" t="s">
        <v>10588</v>
      </c>
      <c r="D21" t="s">
        <v>691</v>
      </c>
      <c r="E21">
        <v>24353.453071129999</v>
      </c>
      <c r="F21">
        <v>573.70000000000005</v>
      </c>
      <c r="G21">
        <v>135.227041453905</v>
      </c>
      <c r="H21">
        <f>(Table2[[#This Row],[1Y Return vs Nifty]]-AVERAGE(Table2[1Y Return vs Nifty]))/_xlfn.STDEV.P(Table2[1Y Return vs Nifty])</f>
        <v>1.5489965430186583</v>
      </c>
      <c r="I21">
        <v>-14.5739032014303</v>
      </c>
      <c r="J21">
        <f>(Table2[[#This Row],[1M Return vs Nifty]]-AVERAGE(Table2[1M Return vs Nifty]))/_xlfn.STDEV.P(Table2[1M Return vs Nifty])</f>
        <v>-1.8145150219603041</v>
      </c>
      <c r="K21">
        <v>35.359528582065302</v>
      </c>
      <c r="L21">
        <f>(Table2[[#This Row],[6M Return vs Nifty]]-AVERAGE(Table2[6M Return vs Nifty]))/_xlfn.STDEV.P(Table2[6M Return vs Nifty])</f>
        <v>1.0888088933508846</v>
      </c>
      <c r="M21">
        <v>0.49111791379960401</v>
      </c>
      <c r="N21">
        <f>(Table2[[#This Row],[1W Return vs Nifty]]-AVERAGE(Table2[1W Return vs Nifty]))/_xlfn.STDEV.P(Table2[1W Return vs Nifty])</f>
        <v>-0.41969543862205794</v>
      </c>
      <c r="O21">
        <v>631.70000000000005</v>
      </c>
      <c r="P21">
        <v>615.93862217568801</v>
      </c>
      <c r="Q21">
        <v>461.19871195068703</v>
      </c>
      <c r="R21">
        <v>27.072885200804201</v>
      </c>
      <c r="S21" s="2">
        <f>(Table2[[#This Row],[Close Price]]-Table2[[#This Row],[20D EMA]])/Table2[[#This Row],[20D EMA]]</f>
        <v>-9.1815735317397493E-2</v>
      </c>
      <c r="T21" s="2">
        <f>(Table2[[#This Row],[Close Price]]-Table2[[#This Row],[50D EMA]])/Table2[[#This Row],[50D EMA]]</f>
        <v>-6.85760247124753E-2</v>
      </c>
      <c r="U21" s="2">
        <f>(Table2[[#This Row],[Close Price]]-Table2[[#This Row],[200D EMA]])/Table2[[#This Row],[200D EMA]]</f>
        <v>0.24393235526065835</v>
      </c>
      <c r="V21">
        <v>0.40517492729620302</v>
      </c>
      <c r="W21">
        <v>562.6</v>
      </c>
      <c r="X21">
        <v>592.95000000000005</v>
      </c>
      <c r="Y21">
        <v>562.6</v>
      </c>
      <c r="Z21">
        <v>592.95000000000005</v>
      </c>
      <c r="AA21">
        <v>562.6</v>
      </c>
      <c r="AB21">
        <v>617.6</v>
      </c>
      <c r="AC21" s="2">
        <f>(Table2[[#This Row],[Close Price]]/Table2[[#This Row],[Day Low]])-1</f>
        <v>1.972982580874505E-2</v>
      </c>
      <c r="AD21" s="2">
        <f>(Table2[[#This Row],[Day High]]/Table2[[#This Row],[Close Price]])-1</f>
        <v>3.3554122363604666E-2</v>
      </c>
      <c r="AE21" s="2">
        <f>(Table2[[#This Row],[Close Price]]/Table2[[#This Row],[Current Week Low]])-1</f>
        <v>1.972982580874505E-2</v>
      </c>
      <c r="AF21" s="2">
        <f>(Table2[[#This Row],[Current Week High]]/Table2[[#This Row],[Close Price]])-1</f>
        <v>3.3554122363604666E-2</v>
      </c>
      <c r="AG21" s="2">
        <f>(Table2[[#This Row],[Close Price]]/Table2[[#This Row],[Current Month Low]])-1</f>
        <v>1.972982580874505E-2</v>
      </c>
      <c r="AH21" s="2">
        <f>(Table2[[#This Row],[Current Month High]]/Table2[[#This Row],[Close Price]])-1</f>
        <v>7.6520829701934856E-2</v>
      </c>
      <c r="AI21">
        <v>30.399163325779998</v>
      </c>
      <c r="AJ21">
        <v>167.334575955265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0.04</v>
      </c>
      <c r="AM21" t="s">
        <v>10622</v>
      </c>
      <c r="AN21">
        <v>-10.51</v>
      </c>
      <c r="AO21" t="s">
        <v>10621</v>
      </c>
      <c r="AP21">
        <v>0.24193751221148599</v>
      </c>
      <c r="AQ21">
        <f>(Table2[[#This Row],[Sharpe Ratio]]-AVERAGE(Table2[Sharpe Ratio]))/_xlfn.STDEV.P(Table2[Sharpe Ratio])</f>
        <v>2.0862472548277986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2.4898422306149799</v>
      </c>
      <c r="AS21">
        <f>_xlfn.RANK.AVG(Table2[[#This Row],[1Y Return vs Nifty Z-Score]],Table2[1Y Return vs Nifty Z-Score])</f>
        <v>50</v>
      </c>
      <c r="AT21">
        <f>_xlfn.RANK.AVG(Table2[[#This Row],[6M Return vs Nifty Z-Score]],Table2[6M Return vs Nifty Z-Score])</f>
        <v>95</v>
      </c>
      <c r="AU21">
        <f>_xlfn.RANK.AVG(Table2[[#This Row],[Sharpe Ratio Z-Score]],Table2[Sharpe Ratio Z-Score])</f>
        <v>11</v>
      </c>
      <c r="AV21">
        <f>(Table2[[#This Row],[Rank 1Y]]+Table2[[#This Row],[Rank 6M]]+Table2[[#This Row],[Rank Sharpe]])/3</f>
        <v>52</v>
      </c>
    </row>
    <row r="22" spans="1:48" x14ac:dyDescent="0.3">
      <c r="A22" t="s">
        <v>295</v>
      </c>
      <c r="B22" t="s">
        <v>296</v>
      </c>
      <c r="C22" t="s">
        <v>10588</v>
      </c>
      <c r="D22" t="s">
        <v>297</v>
      </c>
      <c r="E22">
        <v>92513.943395690003</v>
      </c>
      <c r="F22">
        <v>67.849999999999994</v>
      </c>
      <c r="G22">
        <v>240.55237195427699</v>
      </c>
      <c r="H22">
        <f>(Table2[[#This Row],[1Y Return vs Nifty]]-AVERAGE(Table2[1Y Return vs Nifty]))/_xlfn.STDEV.P(Table2[1Y Return vs Nifty])</f>
        <v>3.1526888520800367</v>
      </c>
      <c r="I22">
        <v>32.521998245960397</v>
      </c>
      <c r="J22">
        <f>(Table2[[#This Row],[1M Return vs Nifty]]-AVERAGE(Table2[1M Return vs Nifty]))/_xlfn.STDEV.P(Table2[1M Return vs Nifty])</f>
        <v>3.0892143387296089</v>
      </c>
      <c r="K22">
        <v>30.1315381109493</v>
      </c>
      <c r="L22">
        <f>(Table2[[#This Row],[6M Return vs Nifty]]-AVERAGE(Table2[6M Return vs Nifty]))/_xlfn.STDEV.P(Table2[6M Return vs Nifty])</f>
        <v>0.90197237044909384</v>
      </c>
      <c r="M22">
        <v>16.5766251621945</v>
      </c>
      <c r="N22">
        <f>(Table2[[#This Row],[1W Return vs Nifty]]-AVERAGE(Table2[1W Return vs Nifty]))/_xlfn.STDEV.P(Table2[1W Return vs Nifty])</f>
        <v>2.8701117200569994</v>
      </c>
      <c r="O22">
        <v>61.67</v>
      </c>
      <c r="P22">
        <v>55.483819463868997</v>
      </c>
      <c r="Q22">
        <v>43.249034724199198</v>
      </c>
      <c r="R22">
        <v>66.144320220978599</v>
      </c>
      <c r="S22" s="2">
        <f>(Table2[[#This Row],[Close Price]]-Table2[[#This Row],[20D EMA]])/Table2[[#This Row],[20D EMA]]</f>
        <v>0.10021079941624765</v>
      </c>
      <c r="T22" s="2">
        <f>(Table2[[#This Row],[Close Price]]-Table2[[#This Row],[50D EMA]])/Table2[[#This Row],[50D EMA]]</f>
        <v>0.22287904213558768</v>
      </c>
      <c r="U22" s="2">
        <f>(Table2[[#This Row],[Close Price]]-Table2[[#This Row],[200D EMA]])/Table2[[#This Row],[200D EMA]]</f>
        <v>0.56882114092677727</v>
      </c>
      <c r="V22">
        <v>2.02931630213279</v>
      </c>
      <c r="W22">
        <v>67.78</v>
      </c>
      <c r="X22">
        <v>71.64</v>
      </c>
      <c r="Y22">
        <v>67.78</v>
      </c>
      <c r="Z22">
        <v>71.64</v>
      </c>
      <c r="AA22">
        <v>66.22</v>
      </c>
      <c r="AB22">
        <v>71.64</v>
      </c>
      <c r="AC22" s="2">
        <f>(Table2[[#This Row],[Close Price]]/Table2[[#This Row],[Day Low]])-1</f>
        <v>1.0327530244909067E-3</v>
      </c>
      <c r="AD22" s="2">
        <f>(Table2[[#This Row],[Day High]]/Table2[[#This Row],[Close Price]])-1</f>
        <v>5.5858511422255175E-2</v>
      </c>
      <c r="AE22" s="2">
        <f>(Table2[[#This Row],[Close Price]]/Table2[[#This Row],[Current Week Low]])-1</f>
        <v>1.0327530244909067E-3</v>
      </c>
      <c r="AF22" s="2">
        <f>(Table2[[#This Row],[Current Week High]]/Table2[[#This Row],[Close Price]])-1</f>
        <v>5.5858511422255175E-2</v>
      </c>
      <c r="AG22" s="2">
        <f>(Table2[[#This Row],[Close Price]]/Table2[[#This Row],[Current Month Low]])-1</f>
        <v>2.4614919963757087E-2</v>
      </c>
      <c r="AH22" s="2">
        <f>(Table2[[#This Row],[Current Month High]]/Table2[[#This Row],[Close Price]])-1</f>
        <v>5.5858511422255175E-2</v>
      </c>
      <c r="AI22">
        <v>5.5858511422255104</v>
      </c>
      <c r="AJ22">
        <v>271.780821917808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0.5</v>
      </c>
      <c r="AM22" t="s">
        <v>10622</v>
      </c>
      <c r="AN22">
        <v>22.5</v>
      </c>
      <c r="AO22" t="s">
        <v>10622</v>
      </c>
      <c r="AP22">
        <v>0.21089384349398599</v>
      </c>
      <c r="AQ22">
        <f>(Table2[[#This Row],[Sharpe Ratio]]-AVERAGE(Table2[Sharpe Ratio]))/_xlfn.STDEV.P(Table2[Sharpe Ratio])</f>
        <v>1.7277446227096613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11.7417319040254</v>
      </c>
      <c r="AS22">
        <f>_xlfn.RANK.AVG(Table2[[#This Row],[1Y Return vs Nifty Z-Score]],Table2[1Y Return vs Nifty Z-Score])</f>
        <v>8</v>
      </c>
      <c r="AT22">
        <f>_xlfn.RANK.AVG(Table2[[#This Row],[6M Return vs Nifty Z-Score]],Table2[6M Return vs Nifty Z-Score])</f>
        <v>118</v>
      </c>
      <c r="AU22">
        <f>_xlfn.RANK.AVG(Table2[[#This Row],[Sharpe Ratio Z-Score]],Table2[Sharpe Ratio Z-Score])</f>
        <v>32</v>
      </c>
      <c r="AV22">
        <f>(Table2[[#This Row],[Rank 1Y]]+Table2[[#This Row],[Rank 6M]]+Table2[[#This Row],[Rank Sharpe]])/3</f>
        <v>52.666666666666664</v>
      </c>
    </row>
    <row r="23" spans="1:48" x14ac:dyDescent="0.3">
      <c r="A23" t="s">
        <v>1063</v>
      </c>
      <c r="B23" t="s">
        <v>1064</v>
      </c>
      <c r="C23" t="s">
        <v>10583</v>
      </c>
      <c r="D23" t="s">
        <v>101</v>
      </c>
      <c r="E23">
        <v>11763.54812512</v>
      </c>
      <c r="F23">
        <v>975.7</v>
      </c>
      <c r="G23">
        <v>229.535566564817</v>
      </c>
      <c r="H23">
        <f>(Table2[[#This Row],[1Y Return vs Nifty]]-AVERAGE(Table2[1Y Return vs Nifty]))/_xlfn.STDEV.P(Table2[1Y Return vs Nifty])</f>
        <v>2.9849460499490665</v>
      </c>
      <c r="I23">
        <v>13.322874544693001</v>
      </c>
      <c r="J23">
        <f>(Table2[[#This Row],[1M Return vs Nifty]]-AVERAGE(Table2[1M Return vs Nifty]))/_xlfn.STDEV.P(Table2[1M Return vs Nifty])</f>
        <v>1.0901591407185582</v>
      </c>
      <c r="K23">
        <v>22.984468655380599</v>
      </c>
      <c r="L23">
        <f>(Table2[[#This Row],[6M Return vs Nifty]]-AVERAGE(Table2[6M Return vs Nifty]))/_xlfn.STDEV.P(Table2[6M Return vs Nifty])</f>
        <v>0.64655231691349468</v>
      </c>
      <c r="M23">
        <v>8.4710700579275091</v>
      </c>
      <c r="N23">
        <f>(Table2[[#This Row],[1W Return vs Nifty]]-AVERAGE(Table2[1W Return vs Nifty]))/_xlfn.STDEV.P(Table2[1W Return vs Nifty])</f>
        <v>1.2123639850736356</v>
      </c>
      <c r="O23">
        <v>954</v>
      </c>
      <c r="P23">
        <v>930.02858228721198</v>
      </c>
      <c r="Q23">
        <v>735.48104520597201</v>
      </c>
      <c r="R23">
        <v>54.053252023352201</v>
      </c>
      <c r="S23" s="2">
        <f>(Table2[[#This Row],[Close Price]]-Table2[[#This Row],[20D EMA]])/Table2[[#This Row],[20D EMA]]</f>
        <v>2.2746331236897323E-2</v>
      </c>
      <c r="T23" s="2">
        <f>(Table2[[#This Row],[Close Price]]-Table2[[#This Row],[50D EMA]])/Table2[[#This Row],[50D EMA]]</f>
        <v>4.9107542050448288E-2</v>
      </c>
      <c r="U23" s="2">
        <f>(Table2[[#This Row],[Close Price]]-Table2[[#This Row],[200D EMA]])/Table2[[#This Row],[200D EMA]]</f>
        <v>0.32661474603571128</v>
      </c>
      <c r="V23">
        <v>0.76668591484823501</v>
      </c>
      <c r="W23">
        <v>959.6</v>
      </c>
      <c r="X23">
        <v>1021</v>
      </c>
      <c r="Y23">
        <v>959.6</v>
      </c>
      <c r="Z23">
        <v>1021</v>
      </c>
      <c r="AA23">
        <v>924</v>
      </c>
      <c r="AB23">
        <v>1021</v>
      </c>
      <c r="AC23" s="2">
        <f>(Table2[[#This Row],[Close Price]]/Table2[[#This Row],[Day Low]])-1</f>
        <v>1.6777824093372251E-2</v>
      </c>
      <c r="AD23" s="2">
        <f>(Table2[[#This Row],[Day High]]/Table2[[#This Row],[Close Price]])-1</f>
        <v>4.6428205391001232E-2</v>
      </c>
      <c r="AE23" s="2">
        <f>(Table2[[#This Row],[Close Price]]/Table2[[#This Row],[Current Week Low]])-1</f>
        <v>1.6777824093372251E-2</v>
      </c>
      <c r="AF23" s="2">
        <f>(Table2[[#This Row],[Current Week High]]/Table2[[#This Row],[Close Price]])-1</f>
        <v>4.6428205391001232E-2</v>
      </c>
      <c r="AG23" s="2">
        <f>(Table2[[#This Row],[Close Price]]/Table2[[#This Row],[Current Month Low]])-1</f>
        <v>5.5952380952380976E-2</v>
      </c>
      <c r="AH23" s="2">
        <f>(Table2[[#This Row],[Current Month High]]/Table2[[#This Row],[Close Price]])-1</f>
        <v>4.6428205391001232E-2</v>
      </c>
      <c r="AI23">
        <v>10.689761197089201</v>
      </c>
      <c r="AJ23">
        <v>282.127937336814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-0.06</v>
      </c>
      <c r="AM23" t="s">
        <v>10621</v>
      </c>
      <c r="AN23">
        <v>-8.84</v>
      </c>
      <c r="AO23" t="s">
        <v>10621</v>
      </c>
      <c r="AP23">
        <v>0.30394125151580398</v>
      </c>
      <c r="AQ23">
        <f>(Table2[[#This Row],[Sharpe Ratio]]-AVERAGE(Table2[Sharpe Ratio]))/_xlfn.STDEV.P(Table2[Sharpe Ratio])</f>
        <v>2.8022870999906253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8.7363085926453792</v>
      </c>
      <c r="AS23">
        <f>_xlfn.RANK.AVG(Table2[[#This Row],[1Y Return vs Nifty Z-Score]],Table2[1Y Return vs Nifty Z-Score])</f>
        <v>10</v>
      </c>
      <c r="AT23">
        <f>_xlfn.RANK.AVG(Table2[[#This Row],[6M Return vs Nifty Z-Score]],Table2[6M Return vs Nifty Z-Score])</f>
        <v>147</v>
      </c>
      <c r="AU23">
        <f>_xlfn.RANK.AVG(Table2[[#This Row],[Sharpe Ratio Z-Score]],Table2[Sharpe Ratio Z-Score])</f>
        <v>2</v>
      </c>
      <c r="AV23">
        <f>(Table2[[#This Row],[Rank 1Y]]+Table2[[#This Row],[Rank 6M]]+Table2[[#This Row],[Rank Sharpe]])/3</f>
        <v>53</v>
      </c>
    </row>
    <row r="24" spans="1:48" x14ac:dyDescent="0.3">
      <c r="A24" t="s">
        <v>290</v>
      </c>
      <c r="B24" t="s">
        <v>291</v>
      </c>
      <c r="C24" t="s">
        <v>10591</v>
      </c>
      <c r="D24" t="s">
        <v>292</v>
      </c>
      <c r="E24">
        <v>93429.624436675003</v>
      </c>
      <c r="F24">
        <v>10324.85</v>
      </c>
      <c r="G24">
        <v>142.842924704604</v>
      </c>
      <c r="H24">
        <f>(Table2[[#This Row],[1Y Return vs Nifty]]-AVERAGE(Table2[1Y Return vs Nifty]))/_xlfn.STDEV.P(Table2[1Y Return vs Nifty])</f>
        <v>1.664956619648204</v>
      </c>
      <c r="I24">
        <v>-13.0811876555794</v>
      </c>
      <c r="J24">
        <f>(Table2[[#This Row],[1M Return vs Nifty]]-AVERAGE(Table2[1M Return vs Nifty]))/_xlfn.STDEV.P(Table2[1M Return vs Nifty])</f>
        <v>-1.6590901797896087</v>
      </c>
      <c r="K24">
        <v>45.206160323594098</v>
      </c>
      <c r="L24">
        <f>(Table2[[#This Row],[6M Return vs Nifty]]-AVERAGE(Table2[6M Return vs Nifty]))/_xlfn.STDEV.P(Table2[6M Return vs Nifty])</f>
        <v>1.440705180661624</v>
      </c>
      <c r="M24">
        <v>-1.7200983475932901</v>
      </c>
      <c r="N24">
        <f>(Table2[[#This Row],[1W Return vs Nifty]]-AVERAGE(Table2[1W Return vs Nifty]))/_xlfn.STDEV.P(Table2[1W Return vs Nifty])</f>
        <v>-0.8719332806611253</v>
      </c>
      <c r="O24">
        <v>10851.12</v>
      </c>
      <c r="P24">
        <v>10445.0265848606</v>
      </c>
      <c r="Q24">
        <v>8320.0703781264601</v>
      </c>
      <c r="R24">
        <v>31.327693780017501</v>
      </c>
      <c r="S24" s="2">
        <f>(Table2[[#This Row],[Close Price]]-Table2[[#This Row],[20D EMA]])/Table2[[#This Row],[20D EMA]]</f>
        <v>-4.8499141102485308E-2</v>
      </c>
      <c r="T24" s="2">
        <f>(Table2[[#This Row],[Close Price]]-Table2[[#This Row],[50D EMA]])/Table2[[#This Row],[50D EMA]]</f>
        <v>-1.1505627475835004E-2</v>
      </c>
      <c r="U24" s="2">
        <f>(Table2[[#This Row],[Close Price]]-Table2[[#This Row],[200D EMA]])/Table2[[#This Row],[200D EMA]]</f>
        <v>0.24095705093362238</v>
      </c>
      <c r="V24">
        <v>0.44027564599307201</v>
      </c>
      <c r="W24">
        <v>10100.35</v>
      </c>
      <c r="X24">
        <v>10435</v>
      </c>
      <c r="Y24">
        <v>10100.35</v>
      </c>
      <c r="Z24">
        <v>10435</v>
      </c>
      <c r="AA24">
        <v>10100.35</v>
      </c>
      <c r="AB24">
        <v>10919.95</v>
      </c>
      <c r="AC24" s="2">
        <f>(Table2[[#This Row],[Close Price]]/Table2[[#This Row],[Day Low]])-1</f>
        <v>2.2226952531347877E-2</v>
      </c>
      <c r="AD24" s="2">
        <f>(Table2[[#This Row],[Day High]]/Table2[[#This Row],[Close Price]])-1</f>
        <v>1.0668435861053593E-2</v>
      </c>
      <c r="AE24" s="2">
        <f>(Table2[[#This Row],[Close Price]]/Table2[[#This Row],[Current Week Low]])-1</f>
        <v>2.2226952531347877E-2</v>
      </c>
      <c r="AF24" s="2">
        <f>(Table2[[#This Row],[Current Week High]]/Table2[[#This Row],[Close Price]])-1</f>
        <v>1.0668435861053593E-2</v>
      </c>
      <c r="AG24" s="2">
        <f>(Table2[[#This Row],[Close Price]]/Table2[[#This Row],[Current Month Low]])-1</f>
        <v>2.2226952531347877E-2</v>
      </c>
      <c r="AH24" s="2">
        <f>(Table2[[#This Row],[Current Month High]]/Table2[[#This Row],[Close Price]])-1</f>
        <v>5.7637641224812075E-2</v>
      </c>
      <c r="AI24">
        <v>28.796059991186301</v>
      </c>
      <c r="AJ24">
        <v>168.03520203527901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0.19</v>
      </c>
      <c r="AM24" t="s">
        <v>10622</v>
      </c>
      <c r="AN24">
        <v>-8.68</v>
      </c>
      <c r="AO24" t="s">
        <v>10621</v>
      </c>
      <c r="AP24">
        <v>0.187846293840361</v>
      </c>
      <c r="AQ24">
        <f>(Table2[[#This Row],[Sharpe Ratio]]-AVERAGE(Table2[Sharpe Ratio]))/_xlfn.STDEV.P(Table2[Sharpe Ratio])</f>
        <v>1.4615838383678219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2.0362221782269159</v>
      </c>
      <c r="AS24">
        <f>_xlfn.RANK.AVG(Table2[[#This Row],[1Y Return vs Nifty Z-Score]],Table2[1Y Return vs Nifty Z-Score])</f>
        <v>42</v>
      </c>
      <c r="AT24">
        <f>_xlfn.RANK.AVG(Table2[[#This Row],[6M Return vs Nifty Z-Score]],Table2[6M Return vs Nifty Z-Score])</f>
        <v>65</v>
      </c>
      <c r="AU24">
        <f>_xlfn.RANK.AVG(Table2[[#This Row],[Sharpe Ratio Z-Score]],Table2[Sharpe Ratio Z-Score])</f>
        <v>54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399</v>
      </c>
      <c r="B25" t="s">
        <v>400</v>
      </c>
      <c r="C25" t="s">
        <v>10578</v>
      </c>
      <c r="D25" t="s">
        <v>124</v>
      </c>
      <c r="E25">
        <v>58085.128499999999</v>
      </c>
      <c r="F25">
        <v>290.14999999999998</v>
      </c>
      <c r="G25">
        <v>325.894008256039</v>
      </c>
      <c r="H25">
        <f>(Table2[[#This Row],[1Y Return vs Nifty]]-AVERAGE(Table2[1Y Return vs Nifty]))/_xlfn.STDEV.P(Table2[1Y Return vs Nifty])</f>
        <v>4.4521077585259619</v>
      </c>
      <c r="I25">
        <v>-3.9508628126804699</v>
      </c>
      <c r="J25">
        <f>(Table2[[#This Row],[1M Return vs Nifty]]-AVERAGE(Table2[1M Return vs Nifty]))/_xlfn.STDEV.P(Table2[1M Return vs Nifty])</f>
        <v>-0.70842057524293567</v>
      </c>
      <c r="K25">
        <v>33.612085864390799</v>
      </c>
      <c r="L25">
        <f>(Table2[[#This Row],[6M Return vs Nifty]]-AVERAGE(Table2[6M Return vs Nifty]))/_xlfn.STDEV.P(Table2[6M Return vs Nifty])</f>
        <v>1.0263592536386175</v>
      </c>
      <c r="M25">
        <v>-3.5262708005386202E-2</v>
      </c>
      <c r="N25">
        <f>(Table2[[#This Row],[1W Return vs Nifty]]-AVERAGE(Table2[1W Return vs Nifty]))/_xlfn.STDEV.P(Table2[1W Return vs Nifty])</f>
        <v>-0.52735077774583894</v>
      </c>
      <c r="O25">
        <v>310.08</v>
      </c>
      <c r="P25">
        <v>291.76163929904101</v>
      </c>
      <c r="Q25">
        <v>208.166341789222</v>
      </c>
      <c r="R25">
        <v>23.9416582211744</v>
      </c>
      <c r="S25" s="2">
        <f>(Table2[[#This Row],[Close Price]]-Table2[[#This Row],[20D EMA]])/Table2[[#This Row],[20D EMA]]</f>
        <v>-6.4273735810113544E-2</v>
      </c>
      <c r="T25" s="2">
        <f>(Table2[[#This Row],[Close Price]]-Table2[[#This Row],[50D EMA]])/Table2[[#This Row],[50D EMA]]</f>
        <v>-5.52382178449848E-3</v>
      </c>
      <c r="U25" s="2">
        <f>(Table2[[#This Row],[Close Price]]-Table2[[#This Row],[200D EMA]])/Table2[[#This Row],[200D EMA]]</f>
        <v>0.39383724336084169</v>
      </c>
      <c r="V25">
        <v>0.92391990310289696</v>
      </c>
      <c r="W25">
        <v>286.3</v>
      </c>
      <c r="X25">
        <v>299.35000000000002</v>
      </c>
      <c r="Y25">
        <v>286.3</v>
      </c>
      <c r="Z25">
        <v>299.35000000000002</v>
      </c>
      <c r="AA25">
        <v>286.3</v>
      </c>
      <c r="AB25">
        <v>316.10000000000002</v>
      </c>
      <c r="AC25" s="2">
        <f>(Table2[[#This Row],[Close Price]]/Table2[[#This Row],[Day Low]])-1</f>
        <v>1.3447432762835998E-2</v>
      </c>
      <c r="AD25" s="2">
        <f>(Table2[[#This Row],[Day High]]/Table2[[#This Row],[Close Price]])-1</f>
        <v>3.170773737721877E-2</v>
      </c>
      <c r="AE25" s="2">
        <f>(Table2[[#This Row],[Close Price]]/Table2[[#This Row],[Current Week Low]])-1</f>
        <v>1.3447432762835998E-2</v>
      </c>
      <c r="AF25" s="2">
        <f>(Table2[[#This Row],[Current Week High]]/Table2[[#This Row],[Close Price]])-1</f>
        <v>3.170773737721877E-2</v>
      </c>
      <c r="AG25" s="2">
        <f>(Table2[[#This Row],[Close Price]]/Table2[[#This Row],[Current Month Low]])-1</f>
        <v>1.3447432762835998E-2</v>
      </c>
      <c r="AH25" s="2">
        <f>(Table2[[#This Row],[Current Month High]]/Table2[[#This Row],[Close Price]])-1</f>
        <v>8.9436498362915895E-2</v>
      </c>
      <c r="AI25">
        <v>21.902464242633101</v>
      </c>
      <c r="AJ25">
        <v>373.32789559543198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0.16</v>
      </c>
      <c r="AM25" t="s">
        <v>10622</v>
      </c>
      <c r="AN25">
        <v>-10.02</v>
      </c>
      <c r="AO25" t="s">
        <v>10621</v>
      </c>
      <c r="AP25">
        <v>0.186278937874404</v>
      </c>
      <c r="AQ25">
        <f>(Table2[[#This Row],[Sharpe Ratio]]-AVERAGE(Table2[Sharpe Ratio]))/_xlfn.STDEV.P(Table2[Sharpe Ratio])</f>
        <v>1.4434834893280548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5.68617914850386</v>
      </c>
      <c r="AS25">
        <f>_xlfn.RANK.AVG(Table2[[#This Row],[1Y Return vs Nifty Z-Score]],Table2[1Y Return vs Nifty Z-Score])</f>
        <v>4</v>
      </c>
      <c r="AT25">
        <f>_xlfn.RANK.AVG(Table2[[#This Row],[6M Return vs Nifty Z-Score]],Table2[6M Return vs Nifty Z-Score])</f>
        <v>102</v>
      </c>
      <c r="AU25">
        <f>_xlfn.RANK.AVG(Table2[[#This Row],[Sharpe Ratio Z-Score]],Table2[Sharpe Ratio Z-Score])</f>
        <v>56</v>
      </c>
      <c r="AV25">
        <f>(Table2[[#This Row],[Rank 1Y]]+Table2[[#This Row],[Rank 6M]]+Table2[[#This Row],[Rank Sharpe]])/3</f>
        <v>54</v>
      </c>
    </row>
    <row r="26" spans="1:48" x14ac:dyDescent="0.3">
      <c r="A26" t="s">
        <v>128</v>
      </c>
      <c r="B26" t="s">
        <v>129</v>
      </c>
      <c r="C26" t="s">
        <v>10588</v>
      </c>
      <c r="D26" t="s">
        <v>130</v>
      </c>
      <c r="E26">
        <v>212166.33051172501</v>
      </c>
      <c r="F26">
        <v>290.25</v>
      </c>
      <c r="G26">
        <v>102.533032716772</v>
      </c>
      <c r="H26">
        <f>(Table2[[#This Row],[1Y Return vs Nifty]]-AVERAGE(Table2[1Y Return vs Nifty]))/_xlfn.STDEV.P(Table2[1Y Return vs Nifty])</f>
        <v>1.0511948260428874</v>
      </c>
      <c r="I26">
        <v>-3.3280684814302299</v>
      </c>
      <c r="J26">
        <f>(Table2[[#This Row],[1M Return vs Nifty]]-AVERAGE(Table2[1M Return vs Nifty]))/_xlfn.STDEV.P(Table2[1M Return vs Nifty])</f>
        <v>-0.64357385283260904</v>
      </c>
      <c r="K26">
        <v>49.383089589795098</v>
      </c>
      <c r="L26">
        <f>(Table2[[#This Row],[6M Return vs Nifty]]-AVERAGE(Table2[6M Return vs Nifty]))/_xlfn.STDEV.P(Table2[6M Return vs Nifty])</f>
        <v>1.5899791597966957</v>
      </c>
      <c r="M26">
        <v>-0.23803814144232199</v>
      </c>
      <c r="N26">
        <f>(Table2[[#This Row],[1W Return vs Nifty]]-AVERAGE(Table2[1W Return vs Nifty]))/_xlfn.STDEV.P(Table2[1W Return vs Nifty])</f>
        <v>-0.56882239951217439</v>
      </c>
      <c r="O26">
        <v>310.36</v>
      </c>
      <c r="P26">
        <v>299.114862798263</v>
      </c>
      <c r="Q26">
        <v>232.12334868532099</v>
      </c>
      <c r="R26">
        <v>27.429852991686701</v>
      </c>
      <c r="S26" s="2">
        <f>(Table2[[#This Row],[Close Price]]-Table2[[#This Row],[20D EMA]])/Table2[[#This Row],[20D EMA]]</f>
        <v>-6.4795721098079684E-2</v>
      </c>
      <c r="T26" s="2">
        <f>(Table2[[#This Row],[Close Price]]-Table2[[#This Row],[50D EMA]])/Table2[[#This Row],[50D EMA]]</f>
        <v>-2.9636985321728666E-2</v>
      </c>
      <c r="U26" s="2">
        <f>(Table2[[#This Row],[Close Price]]-Table2[[#This Row],[200D EMA]])/Table2[[#This Row],[200D EMA]]</f>
        <v>0.25041277253620292</v>
      </c>
      <c r="V26">
        <v>0.76443336113605198</v>
      </c>
      <c r="W26">
        <v>285</v>
      </c>
      <c r="X26">
        <v>297.45</v>
      </c>
      <c r="Y26">
        <v>285</v>
      </c>
      <c r="Z26">
        <v>297.45</v>
      </c>
      <c r="AA26">
        <v>285</v>
      </c>
      <c r="AB26">
        <v>317.7</v>
      </c>
      <c r="AC26" s="2">
        <f>(Table2[[#This Row],[Close Price]]/Table2[[#This Row],[Day Low]])-1</f>
        <v>1.8421052631578894E-2</v>
      </c>
      <c r="AD26" s="2">
        <f>(Table2[[#This Row],[Day High]]/Table2[[#This Row],[Close Price]])-1</f>
        <v>2.4806201550387597E-2</v>
      </c>
      <c r="AE26" s="2">
        <f>(Table2[[#This Row],[Close Price]]/Table2[[#This Row],[Current Week Low]])-1</f>
        <v>1.8421052631578894E-2</v>
      </c>
      <c r="AF26" s="2">
        <f>(Table2[[#This Row],[Current Week High]]/Table2[[#This Row],[Close Price]])-1</f>
        <v>2.4806201550387597E-2</v>
      </c>
      <c r="AG26" s="2">
        <f>(Table2[[#This Row],[Close Price]]/Table2[[#This Row],[Current Month Low]])-1</f>
        <v>1.8421052631578894E-2</v>
      </c>
      <c r="AH26" s="2">
        <f>(Table2[[#This Row],[Current Month High]]/Table2[[#This Row],[Close Price]])-1</f>
        <v>9.4573643410852615E-2</v>
      </c>
      <c r="AI26">
        <v>17.312661498708</v>
      </c>
      <c r="AJ26">
        <v>129.26540284360101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0.15</v>
      </c>
      <c r="AM26" t="s">
        <v>10622</v>
      </c>
      <c r="AN26">
        <v>-7.43</v>
      </c>
      <c r="AO26" t="s">
        <v>10621</v>
      </c>
      <c r="AP26">
        <v>0.23001296423189099</v>
      </c>
      <c r="AQ26">
        <f>(Table2[[#This Row],[Sharpe Ratio]]-AVERAGE(Table2[Sharpe Ratio]))/_xlfn.STDEV.P(Table2[Sharpe Ratio])</f>
        <v>1.9485386007248793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3.377316334219679</v>
      </c>
      <c r="AS26">
        <f>_xlfn.RANK.AVG(Table2[[#This Row],[1Y Return vs Nifty Z-Score]],Table2[1Y Return vs Nifty Z-Score])</f>
        <v>97</v>
      </c>
      <c r="AT26">
        <f>_xlfn.RANK.AVG(Table2[[#This Row],[6M Return vs Nifty Z-Score]],Table2[6M Return vs Nifty Z-Score])</f>
        <v>52</v>
      </c>
      <c r="AU26">
        <f>_xlfn.RANK.AVG(Table2[[#This Row],[Sharpe Ratio Z-Score]],Table2[Sharpe Ratio Z-Score])</f>
        <v>18</v>
      </c>
      <c r="AV26">
        <f>(Table2[[#This Row],[Rank 1Y]]+Table2[[#This Row],[Rank 6M]]+Table2[[#This Row],[Rank Sharpe]])/3</f>
        <v>55.666666666666664</v>
      </c>
    </row>
    <row r="27" spans="1:48" x14ac:dyDescent="0.3">
      <c r="A27" t="s">
        <v>1025</v>
      </c>
      <c r="B27" t="s">
        <v>1026</v>
      </c>
      <c r="C27" t="s">
        <v>10583</v>
      </c>
      <c r="D27" t="s">
        <v>133</v>
      </c>
      <c r="E27">
        <v>12517.83204026</v>
      </c>
      <c r="F27">
        <v>862.7</v>
      </c>
      <c r="G27">
        <v>106.55360602667299</v>
      </c>
      <c r="H27">
        <f>(Table2[[#This Row],[1Y Return vs Nifty]]-AVERAGE(Table2[1Y Return vs Nifty]))/_xlfn.STDEV.P(Table2[1Y Return vs Nifty])</f>
        <v>1.1124124122063876</v>
      </c>
      <c r="I27">
        <v>27.5588452394346</v>
      </c>
      <c r="J27">
        <f>(Table2[[#This Row],[1M Return vs Nifty]]-AVERAGE(Table2[1M Return vs Nifty]))/_xlfn.STDEV.P(Table2[1M Return vs Nifty])</f>
        <v>2.5724398770095354</v>
      </c>
      <c r="K27">
        <v>60.003847599163301</v>
      </c>
      <c r="L27">
        <f>(Table2[[#This Row],[6M Return vs Nifty]]-AVERAGE(Table2[6M Return vs Nifty]))/_xlfn.STDEV.P(Table2[6M Return vs Nifty])</f>
        <v>1.9695409642825612</v>
      </c>
      <c r="M27">
        <v>5.8517706839040704</v>
      </c>
      <c r="N27">
        <f>(Table2[[#This Row],[1W Return vs Nifty]]-AVERAGE(Table2[1W Return vs Nifty]))/_xlfn.STDEV.P(Table2[1W Return vs Nifty])</f>
        <v>0.67666500472312563</v>
      </c>
      <c r="O27">
        <v>835.37</v>
      </c>
      <c r="P27">
        <v>740.65383698123401</v>
      </c>
      <c r="Q27">
        <v>557.08099784718002</v>
      </c>
      <c r="R27">
        <v>51.3275358301183</v>
      </c>
      <c r="S27" s="2">
        <f>(Table2[[#This Row],[Close Price]]-Table2[[#This Row],[20D EMA]])/Table2[[#This Row],[20D EMA]]</f>
        <v>3.2716041993368257E-2</v>
      </c>
      <c r="T27" s="2">
        <f>(Table2[[#This Row],[Close Price]]-Table2[[#This Row],[50D EMA]])/Table2[[#This Row],[50D EMA]]</f>
        <v>0.16478165227119229</v>
      </c>
      <c r="U27" s="2">
        <f>(Table2[[#This Row],[Close Price]]-Table2[[#This Row],[200D EMA]])/Table2[[#This Row],[200D EMA]]</f>
        <v>0.54860783859775142</v>
      </c>
      <c r="V27">
        <v>0.76699450435665095</v>
      </c>
      <c r="W27">
        <v>853.2</v>
      </c>
      <c r="X27">
        <v>912.4</v>
      </c>
      <c r="Y27">
        <v>853.2</v>
      </c>
      <c r="Z27">
        <v>912.4</v>
      </c>
      <c r="AA27">
        <v>853.2</v>
      </c>
      <c r="AB27">
        <v>934.85</v>
      </c>
      <c r="AC27" s="2">
        <f>(Table2[[#This Row],[Close Price]]/Table2[[#This Row],[Day Low]])-1</f>
        <v>1.1134552273792675E-2</v>
      </c>
      <c r="AD27" s="2">
        <f>(Table2[[#This Row],[Day High]]/Table2[[#This Row],[Close Price]])-1</f>
        <v>5.7609829604729157E-2</v>
      </c>
      <c r="AE27" s="2">
        <f>(Table2[[#This Row],[Close Price]]/Table2[[#This Row],[Current Week Low]])-1</f>
        <v>1.1134552273792675E-2</v>
      </c>
      <c r="AF27" s="2">
        <f>(Table2[[#This Row],[Current Week High]]/Table2[[#This Row],[Close Price]])-1</f>
        <v>5.7609829604729157E-2</v>
      </c>
      <c r="AG27" s="2">
        <f>(Table2[[#This Row],[Close Price]]/Table2[[#This Row],[Current Month Low]])-1</f>
        <v>1.1134552273792675E-2</v>
      </c>
      <c r="AH27" s="2">
        <f>(Table2[[#This Row],[Current Month High]]/Table2[[#This Row],[Close Price]])-1</f>
        <v>8.3632780804451023E-2</v>
      </c>
      <c r="AI27">
        <v>8.3632780804451006</v>
      </c>
      <c r="AJ27">
        <v>138.97506925207699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0.53</v>
      </c>
      <c r="AM27" t="s">
        <v>10622</v>
      </c>
      <c r="AN27">
        <v>5.75</v>
      </c>
      <c r="AO27" t="s">
        <v>10622</v>
      </c>
      <c r="AP27">
        <v>0.18890065082138699</v>
      </c>
      <c r="AQ27">
        <f>(Table2[[#This Row],[Sharpe Ratio]]-AVERAGE(Table2[Sharpe Ratio]))/_xlfn.STDEV.P(Table2[Sharpe Ratio])</f>
        <v>1.473759904164996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7.8048181623866055</v>
      </c>
      <c r="AS27">
        <f>_xlfn.RANK.AVG(Table2[[#This Row],[1Y Return vs Nifty Z-Score]],Table2[1Y Return vs Nifty Z-Score])</f>
        <v>88</v>
      </c>
      <c r="AT27">
        <f>_xlfn.RANK.AVG(Table2[[#This Row],[6M Return vs Nifty Z-Score]],Table2[6M Return vs Nifty Z-Score])</f>
        <v>33</v>
      </c>
      <c r="AU27">
        <f>_xlfn.RANK.AVG(Table2[[#This Row],[Sharpe Ratio Z-Score]],Table2[Sharpe Ratio Z-Score])</f>
        <v>50</v>
      </c>
      <c r="AV27">
        <f>(Table2[[#This Row],[Rank 1Y]]+Table2[[#This Row],[Rank 6M]]+Table2[[#This Row],[Rank Sharpe]])/3</f>
        <v>57</v>
      </c>
    </row>
    <row r="28" spans="1:48" x14ac:dyDescent="0.3">
      <c r="A28" t="s">
        <v>832</v>
      </c>
      <c r="B28" t="s">
        <v>833</v>
      </c>
      <c r="C28" t="s">
        <v>10588</v>
      </c>
      <c r="D28" t="s">
        <v>163</v>
      </c>
      <c r="E28">
        <v>17917.260862725001</v>
      </c>
      <c r="F28">
        <v>749.35</v>
      </c>
      <c r="G28">
        <v>140.740469262403</v>
      </c>
      <c r="H28">
        <f>(Table2[[#This Row],[1Y Return vs Nifty]]-AVERAGE(Table2[1Y Return vs Nifty]))/_xlfn.STDEV.P(Table2[1Y Return vs Nifty])</f>
        <v>1.632944456887508</v>
      </c>
      <c r="I28">
        <v>-11.8130374425537</v>
      </c>
      <c r="J28">
        <f>(Table2[[#This Row],[1M Return vs Nifty]]-AVERAGE(Table2[1M Return vs Nifty]))/_xlfn.STDEV.P(Table2[1M Return vs Nifty])</f>
        <v>-1.5270475764576401</v>
      </c>
      <c r="K28">
        <v>47.168097513301099</v>
      </c>
      <c r="L28">
        <f>(Table2[[#This Row],[6M Return vs Nifty]]-AVERAGE(Table2[6M Return vs Nifty]))/_xlfn.STDEV.P(Table2[6M Return vs Nifty])</f>
        <v>1.5108203663532915</v>
      </c>
      <c r="M28">
        <v>1.90917138770617</v>
      </c>
      <c r="N28">
        <f>(Table2[[#This Row],[1W Return vs Nifty]]-AVERAGE(Table2[1W Return vs Nifty]))/_xlfn.STDEV.P(Table2[1W Return vs Nifty])</f>
        <v>-0.1296752112330187</v>
      </c>
      <c r="O28">
        <v>803.47</v>
      </c>
      <c r="P28">
        <v>809.26549259174203</v>
      </c>
      <c r="Q28">
        <v>646.87711354538601</v>
      </c>
      <c r="R28">
        <v>30.1363577301302</v>
      </c>
      <c r="S28" s="2">
        <f>(Table2[[#This Row],[Close Price]]-Table2[[#This Row],[20D EMA]])/Table2[[#This Row],[20D EMA]]</f>
        <v>-6.7357835389000212E-2</v>
      </c>
      <c r="T28" s="2">
        <f>(Table2[[#This Row],[Close Price]]-Table2[[#This Row],[50D EMA]])/Table2[[#This Row],[50D EMA]]</f>
        <v>-7.4036880529599142E-2</v>
      </c>
      <c r="U28" s="2">
        <f>(Table2[[#This Row],[Close Price]]-Table2[[#This Row],[200D EMA]])/Table2[[#This Row],[200D EMA]]</f>
        <v>0.15841167403957682</v>
      </c>
      <c r="V28">
        <v>1.0679940962215</v>
      </c>
      <c r="W28">
        <v>745</v>
      </c>
      <c r="X28">
        <v>788</v>
      </c>
      <c r="Y28">
        <v>745</v>
      </c>
      <c r="Z28">
        <v>788</v>
      </c>
      <c r="AA28">
        <v>745</v>
      </c>
      <c r="AB28">
        <v>816</v>
      </c>
      <c r="AC28" s="2">
        <f>(Table2[[#This Row],[Close Price]]/Table2[[#This Row],[Day Low]])-1</f>
        <v>5.8389261744966614E-3</v>
      </c>
      <c r="AD28" s="2">
        <f>(Table2[[#This Row],[Day High]]/Table2[[#This Row],[Close Price]])-1</f>
        <v>5.1578034296390074E-2</v>
      </c>
      <c r="AE28" s="2">
        <f>(Table2[[#This Row],[Close Price]]/Table2[[#This Row],[Current Week Low]])-1</f>
        <v>5.8389261744966614E-3</v>
      </c>
      <c r="AF28" s="2">
        <f>(Table2[[#This Row],[Current Week High]]/Table2[[#This Row],[Close Price]])-1</f>
        <v>5.1578034296390074E-2</v>
      </c>
      <c r="AG28" s="2">
        <f>(Table2[[#This Row],[Close Price]]/Table2[[#This Row],[Current Month Low]])-1</f>
        <v>5.8389261744966614E-3</v>
      </c>
      <c r="AH28" s="2">
        <f>(Table2[[#This Row],[Current Month High]]/Table2[[#This Row],[Close Price]])-1</f>
        <v>8.8943751251084224E-2</v>
      </c>
      <c r="AI28">
        <v>30.780009341429199</v>
      </c>
      <c r="AJ28">
        <v>165.72695035460899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-0.15</v>
      </c>
      <c r="AM28" t="s">
        <v>10621</v>
      </c>
      <c r="AN28">
        <v>-5.13</v>
      </c>
      <c r="AO28" t="s">
        <v>10621</v>
      </c>
      <c r="AP28">
        <v>0.176415106952312</v>
      </c>
      <c r="AQ28">
        <f>(Table2[[#This Row],[Sharpe Ratio]]-AVERAGE(Table2[Sharpe Ratio]))/_xlfn.STDEV.P(Table2[Sharpe Ratio])</f>
        <v>1.3295726825700631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46</v>
      </c>
      <c r="AT28">
        <f>_xlfn.RANK.AVG(Table2[[#This Row],[6M Return vs Nifty Z-Score]],Table2[6M Return vs Nifty Z-Score])</f>
        <v>55</v>
      </c>
      <c r="AU28">
        <f>_xlfn.RANK.AVG(Table2[[#This Row],[Sharpe Ratio Z-Score]],Table2[Sharpe Ratio Z-Score])</f>
        <v>72</v>
      </c>
      <c r="AV28">
        <f>(Table2[[#This Row],[Rank 1Y]]+Table2[[#This Row],[Rank 6M]]+Table2[[#This Row],[Rank Sharpe]])/3</f>
        <v>57.666666666666664</v>
      </c>
    </row>
    <row r="29" spans="1:48" x14ac:dyDescent="0.3">
      <c r="A29" t="s">
        <v>314</v>
      </c>
      <c r="B29" t="s">
        <v>315</v>
      </c>
      <c r="C29" t="s">
        <v>10583</v>
      </c>
      <c r="D29" t="s">
        <v>83</v>
      </c>
      <c r="E29">
        <v>84732.739019200002</v>
      </c>
      <c r="F29">
        <v>1763</v>
      </c>
      <c r="G29">
        <v>143.82614678650901</v>
      </c>
      <c r="H29">
        <f>(Table2[[#This Row],[1Y Return vs Nifty]]-AVERAGE(Table2[1Y Return vs Nifty]))/_xlfn.STDEV.P(Table2[1Y Return vs Nifty])</f>
        <v>1.6799272414669013</v>
      </c>
      <c r="I29">
        <v>23.2631732723233</v>
      </c>
      <c r="J29">
        <f>(Table2[[#This Row],[1M Return vs Nifty]]-AVERAGE(Table2[1M Return vs Nifty]))/_xlfn.STDEV.P(Table2[1M Return vs Nifty])</f>
        <v>2.1251650165304956</v>
      </c>
      <c r="K29">
        <v>46.773056413669302</v>
      </c>
      <c r="L29">
        <f>(Table2[[#This Row],[6M Return vs Nifty]]-AVERAGE(Table2[6M Return vs Nifty]))/_xlfn.STDEV.P(Table2[6M Return vs Nifty])</f>
        <v>1.4967024933643707</v>
      </c>
      <c r="M29">
        <v>21.017937171801801</v>
      </c>
      <c r="N29">
        <f>(Table2[[#This Row],[1W Return vs Nifty]]-AVERAGE(Table2[1W Return vs Nifty]))/_xlfn.STDEV.P(Table2[1W Return vs Nifty])</f>
        <v>3.7784486358599714</v>
      </c>
      <c r="O29">
        <v>1630.03</v>
      </c>
      <c r="P29">
        <v>1547.00873011619</v>
      </c>
      <c r="Q29">
        <v>1254.2613963762501</v>
      </c>
      <c r="R29">
        <v>64.404183167650004</v>
      </c>
      <c r="S29" s="2">
        <f>(Table2[[#This Row],[Close Price]]-Table2[[#This Row],[20D EMA]])/Table2[[#This Row],[20D EMA]]</f>
        <v>8.1575185732777944E-2</v>
      </c>
      <c r="T29" s="2">
        <f>(Table2[[#This Row],[Close Price]]-Table2[[#This Row],[50D EMA]])/Table2[[#This Row],[50D EMA]]</f>
        <v>0.13961864964238935</v>
      </c>
      <c r="U29" s="2">
        <f>(Table2[[#This Row],[Close Price]]-Table2[[#This Row],[200D EMA]])/Table2[[#This Row],[200D EMA]]</f>
        <v>0.40560811732990609</v>
      </c>
      <c r="V29">
        <v>1.78337304516531</v>
      </c>
      <c r="W29">
        <v>1743.05</v>
      </c>
      <c r="X29">
        <v>1828.95</v>
      </c>
      <c r="Y29">
        <v>1743.05</v>
      </c>
      <c r="Z29">
        <v>1828.95</v>
      </c>
      <c r="AA29">
        <v>1743.05</v>
      </c>
      <c r="AB29">
        <v>1896</v>
      </c>
      <c r="AC29" s="2">
        <f>(Table2[[#This Row],[Close Price]]/Table2[[#This Row],[Day Low]])-1</f>
        <v>1.1445454806230382E-2</v>
      </c>
      <c r="AD29" s="2">
        <f>(Table2[[#This Row],[Day High]]/Table2[[#This Row],[Close Price]])-1</f>
        <v>3.7407827566647844E-2</v>
      </c>
      <c r="AE29" s="2">
        <f>(Table2[[#This Row],[Close Price]]/Table2[[#This Row],[Current Week Low]])-1</f>
        <v>1.1445454806230382E-2</v>
      </c>
      <c r="AF29" s="2">
        <f>(Table2[[#This Row],[Current Week High]]/Table2[[#This Row],[Close Price]])-1</f>
        <v>3.7407827566647844E-2</v>
      </c>
      <c r="AG29" s="2">
        <f>(Table2[[#This Row],[Close Price]]/Table2[[#This Row],[Current Month Low]])-1</f>
        <v>1.1445454806230382E-2</v>
      </c>
      <c r="AH29" s="2">
        <f>(Table2[[#This Row],[Current Month High]]/Table2[[#This Row],[Close Price]])-1</f>
        <v>7.5439591605218403E-2</v>
      </c>
      <c r="AI29">
        <v>8.2246171298922199</v>
      </c>
      <c r="AJ29">
        <v>183.668543845535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0.24</v>
      </c>
      <c r="AM29" t="s">
        <v>10622</v>
      </c>
      <c r="AN29">
        <v>14.28</v>
      </c>
      <c r="AO29" t="s">
        <v>10622</v>
      </c>
      <c r="AP29">
        <v>0.163279284566588</v>
      </c>
      <c r="AQ29">
        <f>(Table2[[#This Row],[Sharpe Ratio]]-AVERAGE(Table2[Sharpe Ratio]))/_xlfn.STDEV.P(Table2[Sharpe Ratio])</f>
        <v>1.1778758279497938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10.258119215171533</v>
      </c>
      <c r="AS29">
        <f>_xlfn.RANK.AVG(Table2[[#This Row],[1Y Return vs Nifty Z-Score]],Table2[1Y Return vs Nifty Z-Score])</f>
        <v>41</v>
      </c>
      <c r="AT29">
        <f>_xlfn.RANK.AVG(Table2[[#This Row],[6M Return vs Nifty Z-Score]],Table2[6M Return vs Nifty Z-Score])</f>
        <v>58</v>
      </c>
      <c r="AU29">
        <f>_xlfn.RANK.AVG(Table2[[#This Row],[Sharpe Ratio Z-Score]],Table2[Sharpe Ratio Z-Score])</f>
        <v>90</v>
      </c>
      <c r="AV29">
        <f>(Table2[[#This Row],[Rank 1Y]]+Table2[[#This Row],[Rank 6M]]+Table2[[#This Row],[Rank Sharpe]])/3</f>
        <v>63</v>
      </c>
    </row>
    <row r="30" spans="1:48" x14ac:dyDescent="0.3">
      <c r="A30" t="s">
        <v>910</v>
      </c>
      <c r="B30" t="s">
        <v>911</v>
      </c>
      <c r="C30" t="s">
        <v>10588</v>
      </c>
      <c r="D30" t="s">
        <v>269</v>
      </c>
      <c r="E30">
        <v>15569.311076189901</v>
      </c>
      <c r="F30">
        <v>1960.65</v>
      </c>
      <c r="G30">
        <v>101.68086866224</v>
      </c>
      <c r="H30">
        <f>(Table2[[#This Row],[1Y Return vs Nifty]]-AVERAGE(Table2[1Y Return vs Nifty]))/_xlfn.STDEV.P(Table2[1Y Return vs Nifty])</f>
        <v>1.0382197047323807</v>
      </c>
      <c r="I30">
        <v>-4.8682812860419498</v>
      </c>
      <c r="J30">
        <f>(Table2[[#This Row],[1M Return vs Nifty]]-AVERAGE(Table2[1M Return vs Nifty]))/_xlfn.STDEV.P(Table2[1M Return vs Nifty])</f>
        <v>-0.80394421457463916</v>
      </c>
      <c r="K30">
        <v>106.75631384904</v>
      </c>
      <c r="L30">
        <f>(Table2[[#This Row],[6M Return vs Nifty]]-AVERAGE(Table2[6M Return vs Nifty]))/_xlfn.STDEV.P(Table2[6M Return vs Nifty])</f>
        <v>3.640368078346838</v>
      </c>
      <c r="M30">
        <v>1.84578560202282</v>
      </c>
      <c r="N30">
        <f>(Table2[[#This Row],[1W Return vs Nifty]]-AVERAGE(Table2[1W Return vs Nifty]))/_xlfn.STDEV.P(Table2[1W Return vs Nifty])</f>
        <v>-0.14263886903251949</v>
      </c>
      <c r="O30">
        <v>2246.37</v>
      </c>
      <c r="P30">
        <v>2083.6175725630201</v>
      </c>
      <c r="Q30">
        <v>1451.88549552568</v>
      </c>
      <c r="R30">
        <v>28.0332832120523</v>
      </c>
      <c r="S30" s="2">
        <f>(Table2[[#This Row],[Close Price]]-Table2[[#This Row],[20D EMA]])/Table2[[#This Row],[20D EMA]]</f>
        <v>-0.12719186954953984</v>
      </c>
      <c r="T30" s="2">
        <f>(Table2[[#This Row],[Close Price]]-Table2[[#This Row],[50D EMA]])/Table2[[#This Row],[50D EMA]]</f>
        <v>-5.9016382940061216E-2</v>
      </c>
      <c r="U30" s="2">
        <f>(Table2[[#This Row],[Close Price]]-Table2[[#This Row],[200D EMA]])/Table2[[#This Row],[200D EMA]]</f>
        <v>0.35041641096504877</v>
      </c>
      <c r="V30">
        <v>0.56025792007729103</v>
      </c>
      <c r="W30">
        <v>1955</v>
      </c>
      <c r="X30">
        <v>2205.3000000000002</v>
      </c>
      <c r="Y30">
        <v>1955</v>
      </c>
      <c r="Z30">
        <v>2205.3000000000002</v>
      </c>
      <c r="AA30">
        <v>1955</v>
      </c>
      <c r="AB30">
        <v>2472</v>
      </c>
      <c r="AC30" s="2">
        <f>(Table2[[#This Row],[Close Price]]/Table2[[#This Row],[Day Low]])-1</f>
        <v>2.8900255754475968E-3</v>
      </c>
      <c r="AD30" s="2">
        <f>(Table2[[#This Row],[Day High]]/Table2[[#This Row],[Close Price]])-1</f>
        <v>0.12478004743324922</v>
      </c>
      <c r="AE30" s="2">
        <f>(Table2[[#This Row],[Close Price]]/Table2[[#This Row],[Current Week Low]])-1</f>
        <v>2.8900255754475968E-3</v>
      </c>
      <c r="AF30" s="2">
        <f>(Table2[[#This Row],[Current Week High]]/Table2[[#This Row],[Close Price]])-1</f>
        <v>0.12478004743324922</v>
      </c>
      <c r="AG30" s="2">
        <f>(Table2[[#This Row],[Close Price]]/Table2[[#This Row],[Current Month Low]])-1</f>
        <v>2.8900255754475968E-3</v>
      </c>
      <c r="AH30" s="2">
        <f>(Table2[[#This Row],[Current Month High]]/Table2[[#This Row],[Close Price]])-1</f>
        <v>0.26080636523601863</v>
      </c>
      <c r="AI30">
        <v>36.893377196337902</v>
      </c>
      <c r="AJ30">
        <v>157.26938721952499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-0.01</v>
      </c>
      <c r="AM30" t="s">
        <v>10621</v>
      </c>
      <c r="AN30">
        <v>-14.75</v>
      </c>
      <c r="AO30" t="s">
        <v>10621</v>
      </c>
      <c r="AP30">
        <v>0.16366867867101101</v>
      </c>
      <c r="AQ30">
        <f>(Table2[[#This Row],[Sharpe Ratio]]-AVERAGE(Table2[Sharpe Ratio]))/_xlfn.STDEV.P(Table2[Sharpe Ratio])</f>
        <v>1.1823726808390993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4.9143773803111594</v>
      </c>
      <c r="AS30">
        <f>_xlfn.RANK.AVG(Table2[[#This Row],[1Y Return vs Nifty Z-Score]],Table2[1Y Return vs Nifty Z-Score])</f>
        <v>98</v>
      </c>
      <c r="AT30">
        <f>_xlfn.RANK.AVG(Table2[[#This Row],[6M Return vs Nifty Z-Score]],Table2[6M Return vs Nifty Z-Score])</f>
        <v>4</v>
      </c>
      <c r="AU30">
        <f>_xlfn.RANK.AVG(Table2[[#This Row],[Sharpe Ratio Z-Score]],Table2[Sharpe Ratio Z-Score])</f>
        <v>89</v>
      </c>
      <c r="AV30">
        <f>(Table2[[#This Row],[Rank 1Y]]+Table2[[#This Row],[Rank 6M]]+Table2[[#This Row],[Rank Sharpe]])/3</f>
        <v>63.666666666666664</v>
      </c>
    </row>
    <row r="31" spans="1:48" x14ac:dyDescent="0.3">
      <c r="A31" t="s">
        <v>447</v>
      </c>
      <c r="B31" t="s">
        <v>448</v>
      </c>
      <c r="C31" t="s">
        <v>10588</v>
      </c>
      <c r="D31" t="s">
        <v>92</v>
      </c>
      <c r="E31">
        <v>49161.529687499999</v>
      </c>
      <c r="F31">
        <v>1341.15</v>
      </c>
      <c r="G31">
        <v>111.540569512121</v>
      </c>
      <c r="H31">
        <f>(Table2[[#This Row],[1Y Return vs Nifty]]-AVERAGE(Table2[1Y Return vs Nifty]))/_xlfn.STDEV.P(Table2[1Y Return vs Nifty])</f>
        <v>1.1883443361717687</v>
      </c>
      <c r="I31">
        <v>-14.949717555952001</v>
      </c>
      <c r="J31">
        <f>(Table2[[#This Row],[1M Return vs Nifty]]-AVERAGE(Table2[1M Return vs Nifty]))/_xlfn.STDEV.P(Table2[1M Return vs Nifty])</f>
        <v>-1.8536456432627848</v>
      </c>
      <c r="K31">
        <v>41.744516371758102</v>
      </c>
      <c r="L31">
        <f>(Table2[[#This Row],[6M Return vs Nifty]]-AVERAGE(Table2[6M Return vs Nifty]))/_xlfn.STDEV.P(Table2[6M Return vs Nifty])</f>
        <v>1.3169938764696352</v>
      </c>
      <c r="M31">
        <v>2.21415613326413</v>
      </c>
      <c r="N31">
        <f>(Table2[[#This Row],[1W Return vs Nifty]]-AVERAGE(Table2[1W Return vs Nifty]))/_xlfn.STDEV.P(Table2[1W Return vs Nifty])</f>
        <v>-6.7299745931816798E-2</v>
      </c>
      <c r="O31">
        <v>1483.81</v>
      </c>
      <c r="P31">
        <v>1447.6620635305901</v>
      </c>
      <c r="Q31">
        <v>1080.21853197007</v>
      </c>
      <c r="R31">
        <v>22.2312583084152</v>
      </c>
      <c r="S31" s="2">
        <f>(Table2[[#This Row],[Close Price]]-Table2[[#This Row],[20D EMA]])/Table2[[#This Row],[20D EMA]]</f>
        <v>-9.614438506277749E-2</v>
      </c>
      <c r="T31" s="2">
        <f>(Table2[[#This Row],[Close Price]]-Table2[[#This Row],[50D EMA]])/Table2[[#This Row],[50D EMA]]</f>
        <v>-7.3575226023970014E-2</v>
      </c>
      <c r="U31" s="2">
        <f>(Table2[[#This Row],[Close Price]]-Table2[[#This Row],[200D EMA]])/Table2[[#This Row],[200D EMA]]</f>
        <v>0.24155433396800846</v>
      </c>
      <c r="V31">
        <v>0.50751283270509995</v>
      </c>
      <c r="W31">
        <v>1327.05</v>
      </c>
      <c r="X31">
        <v>1378</v>
      </c>
      <c r="Y31">
        <v>1327.05</v>
      </c>
      <c r="Z31">
        <v>1378</v>
      </c>
      <c r="AA31">
        <v>1327.05</v>
      </c>
      <c r="AB31">
        <v>1467.45</v>
      </c>
      <c r="AC31" s="2">
        <f>(Table2[[#This Row],[Close Price]]/Table2[[#This Row],[Day Low]])-1</f>
        <v>1.0625070645416734E-2</v>
      </c>
      <c r="AD31" s="2">
        <f>(Table2[[#This Row],[Day High]]/Table2[[#This Row],[Close Price]])-1</f>
        <v>2.7476419490735537E-2</v>
      </c>
      <c r="AE31" s="2">
        <f>(Table2[[#This Row],[Close Price]]/Table2[[#This Row],[Current Week Low]])-1</f>
        <v>1.0625070645416734E-2</v>
      </c>
      <c r="AF31" s="2">
        <f>(Table2[[#This Row],[Current Week High]]/Table2[[#This Row],[Close Price]])-1</f>
        <v>2.7476419490735537E-2</v>
      </c>
      <c r="AG31" s="2">
        <f>(Table2[[#This Row],[Close Price]]/Table2[[#This Row],[Current Month Low]])-1</f>
        <v>1.0625070645416734E-2</v>
      </c>
      <c r="AH31" s="2">
        <f>(Table2[[#This Row],[Current Month High]]/Table2[[#This Row],[Close Price]])-1</f>
        <v>9.4172911307460083E-2</v>
      </c>
      <c r="AI31">
        <v>33.817992021772298</v>
      </c>
      <c r="AJ31">
        <v>198.03333333333299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</v>
      </c>
      <c r="AM31">
        <v>0</v>
      </c>
      <c r="AN31">
        <v>-13.28</v>
      </c>
      <c r="AO31" t="s">
        <v>10621</v>
      </c>
      <c r="AP31">
        <v>0.19656664813858599</v>
      </c>
      <c r="AQ31">
        <f>(Table2[[#This Row],[Sharpe Ratio]]-AVERAGE(Table2[Sharpe Ratio]))/_xlfn.STDEV.P(Table2[Sharpe Ratio])</f>
        <v>1.5622893959926534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2.1466822194394553</v>
      </c>
      <c r="AS31">
        <f>_xlfn.RANK.AVG(Table2[[#This Row],[1Y Return vs Nifty Z-Score]],Table2[1Y Return vs Nifty Z-Score])</f>
        <v>81</v>
      </c>
      <c r="AT31">
        <f>_xlfn.RANK.AVG(Table2[[#This Row],[6M Return vs Nifty Z-Score]],Table2[6M Return vs Nifty Z-Score])</f>
        <v>71</v>
      </c>
      <c r="AU31">
        <f>_xlfn.RANK.AVG(Table2[[#This Row],[Sharpe Ratio Z-Score]],Table2[Sharpe Ratio Z-Score])</f>
        <v>41</v>
      </c>
      <c r="AV31">
        <f>(Table2[[#This Row],[Rank 1Y]]+Table2[[#This Row],[Rank 6M]]+Table2[[#This Row],[Rank Sharpe]])/3</f>
        <v>64.333333333333329</v>
      </c>
    </row>
    <row r="32" spans="1:48" x14ac:dyDescent="0.3">
      <c r="A32" t="s">
        <v>888</v>
      </c>
      <c r="B32" t="s">
        <v>889</v>
      </c>
      <c r="C32" t="s">
        <v>10588</v>
      </c>
      <c r="D32" t="s">
        <v>269</v>
      </c>
      <c r="E32">
        <v>16225.99134672</v>
      </c>
      <c r="F32">
        <v>1118.4000000000001</v>
      </c>
      <c r="G32">
        <v>133.25916291278401</v>
      </c>
      <c r="H32">
        <f>(Table2[[#This Row],[1Y Return vs Nifty]]-AVERAGE(Table2[1Y Return vs Nifty]))/_xlfn.STDEV.P(Table2[1Y Return vs Nifty])</f>
        <v>1.5190334594321175</v>
      </c>
      <c r="I32">
        <v>-14.377985789208701</v>
      </c>
      <c r="J32">
        <f>(Table2[[#This Row],[1M Return vs Nifty]]-AVERAGE(Table2[1M Return vs Nifty]))/_xlfn.STDEV.P(Table2[1M Return vs Nifty])</f>
        <v>-1.7941156679389219</v>
      </c>
      <c r="K32">
        <v>46.456169941551401</v>
      </c>
      <c r="L32">
        <f>(Table2[[#This Row],[6M Return vs Nifty]]-AVERAGE(Table2[6M Return vs Nifty]))/_xlfn.STDEV.P(Table2[6M Return vs Nifty])</f>
        <v>1.4853776895162709</v>
      </c>
      <c r="M32">
        <v>-1.4241987147903601</v>
      </c>
      <c r="N32">
        <f>(Table2[[#This Row],[1W Return vs Nifty]]-AVERAGE(Table2[1W Return vs Nifty]))/_xlfn.STDEV.P(Table2[1W Return vs Nifty])</f>
        <v>-0.81141590217791215</v>
      </c>
      <c r="O32">
        <v>1243.72</v>
      </c>
      <c r="P32">
        <v>1243.1340577814699</v>
      </c>
      <c r="Q32">
        <v>964.25270295400799</v>
      </c>
      <c r="R32">
        <v>10.451439856048101</v>
      </c>
      <c r="S32" s="2">
        <f>(Table2[[#This Row],[Close Price]]-Table2[[#This Row],[20D EMA]])/Table2[[#This Row],[20D EMA]]</f>
        <v>-0.10076222944071007</v>
      </c>
      <c r="T32" s="2">
        <f>(Table2[[#This Row],[Close Price]]-Table2[[#This Row],[50D EMA]])/Table2[[#This Row],[50D EMA]]</f>
        <v>-0.10033838024200988</v>
      </c>
      <c r="U32" s="2">
        <f>(Table2[[#This Row],[Close Price]]-Table2[[#This Row],[200D EMA]])/Table2[[#This Row],[200D EMA]]</f>
        <v>0.15986192890490086</v>
      </c>
      <c r="V32">
        <v>0.54800685888176803</v>
      </c>
      <c r="W32">
        <v>1096.05</v>
      </c>
      <c r="X32">
        <v>1161.45</v>
      </c>
      <c r="Y32">
        <v>1096.05</v>
      </c>
      <c r="Z32">
        <v>1161.45</v>
      </c>
      <c r="AA32">
        <v>1096.05</v>
      </c>
      <c r="AB32">
        <v>1274</v>
      </c>
      <c r="AC32" s="2">
        <f>(Table2[[#This Row],[Close Price]]/Table2[[#This Row],[Day Low]])-1</f>
        <v>2.0391405501573923E-2</v>
      </c>
      <c r="AD32" s="2">
        <f>(Table2[[#This Row],[Day High]]/Table2[[#This Row],[Close Price]])-1</f>
        <v>3.8492489270386177E-2</v>
      </c>
      <c r="AE32" s="2">
        <f>(Table2[[#This Row],[Close Price]]/Table2[[#This Row],[Current Week Low]])-1</f>
        <v>2.0391405501573923E-2</v>
      </c>
      <c r="AF32" s="2">
        <f>(Table2[[#This Row],[Current Week High]]/Table2[[#This Row],[Close Price]])-1</f>
        <v>3.8492489270386177E-2</v>
      </c>
      <c r="AG32" s="2">
        <f>(Table2[[#This Row],[Close Price]]/Table2[[#This Row],[Current Month Low]])-1</f>
        <v>2.0391405501573923E-2</v>
      </c>
      <c r="AH32" s="2">
        <f>(Table2[[#This Row],[Current Month High]]/Table2[[#This Row],[Close Price]])-1</f>
        <v>0.13912732474964229</v>
      </c>
      <c r="AI32">
        <v>29.6494992846924</v>
      </c>
      <c r="AJ32">
        <v>158.47007164317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-0.12</v>
      </c>
      <c r="AM32" t="s">
        <v>10621</v>
      </c>
      <c r="AN32">
        <v>-13.44</v>
      </c>
      <c r="AO32" t="s">
        <v>10621</v>
      </c>
      <c r="AP32">
        <v>0.16449123525658199</v>
      </c>
      <c r="AQ32">
        <f>(Table2[[#This Row],[Sharpe Ratio]]-AVERAGE(Table2[Sharpe Ratio]))/_xlfn.STDEV.P(Table2[Sharpe Ratio])</f>
        <v>1.1918718384185987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1.5907514172501527</v>
      </c>
      <c r="AS32">
        <f>_xlfn.RANK.AVG(Table2[[#This Row],[1Y Return vs Nifty Z-Score]],Table2[1Y Return vs Nifty Z-Score])</f>
        <v>53</v>
      </c>
      <c r="AT32">
        <f>_xlfn.RANK.AVG(Table2[[#This Row],[6M Return vs Nifty Z-Score]],Table2[6M Return vs Nifty Z-Score])</f>
        <v>62</v>
      </c>
      <c r="AU32">
        <f>_xlfn.RANK.AVG(Table2[[#This Row],[Sharpe Ratio Z-Score]],Table2[Sharpe Ratio Z-Score])</f>
        <v>87</v>
      </c>
      <c r="AV32">
        <f>(Table2[[#This Row],[Rank 1Y]]+Table2[[#This Row],[Rank 6M]]+Table2[[#This Row],[Rank Sharpe]])/3</f>
        <v>67.333333333333329</v>
      </c>
    </row>
    <row r="33" spans="1:48" x14ac:dyDescent="0.3">
      <c r="A33" t="s">
        <v>1363</v>
      </c>
      <c r="B33" t="s">
        <v>1364</v>
      </c>
      <c r="C33" t="s">
        <v>10595</v>
      </c>
      <c r="D33" t="s">
        <v>1365</v>
      </c>
      <c r="E33">
        <v>7712.2349762800004</v>
      </c>
      <c r="F33">
        <v>1240.0999999999999</v>
      </c>
      <c r="G33">
        <v>122.35839411671</v>
      </c>
      <c r="H33">
        <f>(Table2[[#This Row],[1Y Return vs Nifty]]-AVERAGE(Table2[1Y Return vs Nifty]))/_xlfn.STDEV.P(Table2[1Y Return vs Nifty])</f>
        <v>1.35305744019657</v>
      </c>
      <c r="I33">
        <v>-0.122802722201954</v>
      </c>
      <c r="J33">
        <f>(Table2[[#This Row],[1M Return vs Nifty]]-AVERAGE(Table2[1M Return vs Nifty]))/_xlfn.STDEV.P(Table2[1M Return vs Nifty])</f>
        <v>-0.30983449698017812</v>
      </c>
      <c r="K33">
        <v>65.823133956294896</v>
      </c>
      <c r="L33">
        <f>(Table2[[#This Row],[6M Return vs Nifty]]-AVERAGE(Table2[6M Return vs Nifty]))/_xlfn.STDEV.P(Table2[6M Return vs Nifty])</f>
        <v>2.1775090611532892</v>
      </c>
      <c r="M33">
        <v>-4.1947080698706701E-2</v>
      </c>
      <c r="N33">
        <f>(Table2[[#This Row],[1W Return vs Nifty]]-AVERAGE(Table2[1W Return vs Nifty]))/_xlfn.STDEV.P(Table2[1W Return vs Nifty])</f>
        <v>-0.52871786532338239</v>
      </c>
      <c r="O33">
        <v>1288.3499999999999</v>
      </c>
      <c r="P33">
        <v>1197.86572768469</v>
      </c>
      <c r="Q33">
        <v>885.607867645395</v>
      </c>
      <c r="R33">
        <v>34.206813138618699</v>
      </c>
      <c r="S33" s="2">
        <f>(Table2[[#This Row],[Close Price]]-Table2[[#This Row],[20D EMA]])/Table2[[#This Row],[20D EMA]]</f>
        <v>-3.7451003221174374E-2</v>
      </c>
      <c r="T33" s="2">
        <f>(Table2[[#This Row],[Close Price]]-Table2[[#This Row],[50D EMA]])/Table2[[#This Row],[50D EMA]]</f>
        <v>3.5257935292082328E-2</v>
      </c>
      <c r="U33" s="2">
        <f>(Table2[[#This Row],[Close Price]]-Table2[[#This Row],[200D EMA]])/Table2[[#This Row],[200D EMA]]</f>
        <v>0.40028114621103006</v>
      </c>
      <c r="V33">
        <v>0.91097875339935697</v>
      </c>
      <c r="W33">
        <v>1222.95</v>
      </c>
      <c r="X33">
        <v>1282.3499999999999</v>
      </c>
      <c r="Y33">
        <v>1222.95</v>
      </c>
      <c r="Z33">
        <v>1282.3499999999999</v>
      </c>
      <c r="AA33">
        <v>1222.95</v>
      </c>
      <c r="AB33">
        <v>1356.6</v>
      </c>
      <c r="AC33" s="2">
        <f>(Table2[[#This Row],[Close Price]]/Table2[[#This Row],[Day Low]])-1</f>
        <v>1.4023467844147319E-2</v>
      </c>
      <c r="AD33" s="2">
        <f>(Table2[[#This Row],[Day High]]/Table2[[#This Row],[Close Price]])-1</f>
        <v>3.4069833077977618E-2</v>
      </c>
      <c r="AE33" s="2">
        <f>(Table2[[#This Row],[Close Price]]/Table2[[#This Row],[Current Week Low]])-1</f>
        <v>1.4023467844147319E-2</v>
      </c>
      <c r="AF33" s="2">
        <f>(Table2[[#This Row],[Current Week High]]/Table2[[#This Row],[Close Price]])-1</f>
        <v>3.4069833077977618E-2</v>
      </c>
      <c r="AG33" s="2">
        <f>(Table2[[#This Row],[Close Price]]/Table2[[#This Row],[Current Month Low]])-1</f>
        <v>1.4023467844147319E-2</v>
      </c>
      <c r="AH33" s="2">
        <f>(Table2[[#This Row],[Current Month High]]/Table2[[#This Row],[Close Price]])-1</f>
        <v>9.394403677122809E-2</v>
      </c>
      <c r="AI33">
        <v>13.2973147326828</v>
      </c>
      <c r="AJ33">
        <v>184.78585371454801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</v>
      </c>
      <c r="AM33">
        <v>0</v>
      </c>
      <c r="AN33">
        <v>-0.49</v>
      </c>
      <c r="AO33" t="s">
        <v>10621</v>
      </c>
      <c r="AP33">
        <v>0.14933781864230999</v>
      </c>
      <c r="AQ33">
        <f>(Table2[[#This Row],[Sharpe Ratio]]-AVERAGE(Table2[Sharpe Ratio]))/_xlfn.STDEV.P(Table2[Sharpe Ratio])</f>
        <v>1.016875133253504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3.7088892722998024</v>
      </c>
      <c r="AS33">
        <f>_xlfn.RANK.AVG(Table2[[#This Row],[1Y Return vs Nifty Z-Score]],Table2[1Y Return vs Nifty Z-Score])</f>
        <v>67</v>
      </c>
      <c r="AT33">
        <f>_xlfn.RANK.AVG(Table2[[#This Row],[6M Return vs Nifty Z-Score]],Table2[6M Return vs Nifty Z-Score])</f>
        <v>28</v>
      </c>
      <c r="AU33">
        <f>_xlfn.RANK.AVG(Table2[[#This Row],[Sharpe Ratio Z-Score]],Table2[Sharpe Ratio Z-Score])</f>
        <v>118</v>
      </c>
      <c r="AV33">
        <f>(Table2[[#This Row],[Rank 1Y]]+Table2[[#This Row],[Rank 6M]]+Table2[[#This Row],[Rank Sharpe]])/3</f>
        <v>71</v>
      </c>
    </row>
    <row r="34" spans="1:48" x14ac:dyDescent="0.3">
      <c r="A34" t="s">
        <v>1472</v>
      </c>
      <c r="B34" t="s">
        <v>1473</v>
      </c>
      <c r="C34" t="s">
        <v>10584</v>
      </c>
      <c r="D34" t="s">
        <v>212</v>
      </c>
      <c r="E34">
        <v>6602.8908248549997</v>
      </c>
      <c r="F34">
        <v>2300.35</v>
      </c>
      <c r="G34">
        <v>138.163663846166</v>
      </c>
      <c r="H34">
        <f>(Table2[[#This Row],[1Y Return vs Nifty]]-AVERAGE(Table2[1Y Return vs Nifty]))/_xlfn.STDEV.P(Table2[1Y Return vs Nifty])</f>
        <v>1.5937098016689102</v>
      </c>
      <c r="I34">
        <v>-5.1948785808617597</v>
      </c>
      <c r="J34">
        <f>(Table2[[#This Row],[1M Return vs Nifty]]-AVERAGE(Table2[1M Return vs Nifty]))/_xlfn.STDEV.P(Table2[1M Return vs Nifty])</f>
        <v>-0.83795024683030872</v>
      </c>
      <c r="K34">
        <v>59.710656923488997</v>
      </c>
      <c r="L34">
        <f>(Table2[[#This Row],[6M Return vs Nifty]]-AVERAGE(Table2[6M Return vs Nifty]))/_xlfn.STDEV.P(Table2[6M Return vs Nifty])</f>
        <v>1.9590629944597662</v>
      </c>
      <c r="M34">
        <v>1.9898534138077999</v>
      </c>
      <c r="N34">
        <f>(Table2[[#This Row],[1W Return vs Nifty]]-AVERAGE(Table2[1W Return vs Nifty]))/_xlfn.STDEV.P(Table2[1W Return vs Nifty])</f>
        <v>-0.11317412718592665</v>
      </c>
      <c r="O34">
        <v>2416.41</v>
      </c>
      <c r="P34">
        <v>2195.9192168038599</v>
      </c>
      <c r="Q34">
        <v>1619.28834292136</v>
      </c>
      <c r="R34">
        <v>27.3758149279425</v>
      </c>
      <c r="S34" s="2">
        <f>(Table2[[#This Row],[Close Price]]-Table2[[#This Row],[20D EMA]])/Table2[[#This Row],[20D EMA]]</f>
        <v>-4.8029928695875267E-2</v>
      </c>
      <c r="T34" s="2">
        <f>(Table2[[#This Row],[Close Price]]-Table2[[#This Row],[50D EMA]])/Table2[[#This Row],[50D EMA]]</f>
        <v>4.7556750902766856E-2</v>
      </c>
      <c r="U34" s="2">
        <f>(Table2[[#This Row],[Close Price]]-Table2[[#This Row],[200D EMA]])/Table2[[#This Row],[200D EMA]]</f>
        <v>0.42059319456961924</v>
      </c>
      <c r="V34">
        <v>0.48647200936380502</v>
      </c>
      <c r="W34">
        <v>2200.0500000000002</v>
      </c>
      <c r="X34">
        <v>2373.75</v>
      </c>
      <c r="Y34">
        <v>2200.0500000000002</v>
      </c>
      <c r="Z34">
        <v>2373.75</v>
      </c>
      <c r="AA34">
        <v>2200.0500000000002</v>
      </c>
      <c r="AB34">
        <v>2510</v>
      </c>
      <c r="AC34" s="2">
        <f>(Table2[[#This Row],[Close Price]]/Table2[[#This Row],[Day Low]])-1</f>
        <v>4.5589872957432664E-2</v>
      </c>
      <c r="AD34" s="2">
        <f>(Table2[[#This Row],[Day High]]/Table2[[#This Row],[Close Price]])-1</f>
        <v>3.1908187884452488E-2</v>
      </c>
      <c r="AE34" s="2">
        <f>(Table2[[#This Row],[Close Price]]/Table2[[#This Row],[Current Week Low]])-1</f>
        <v>4.5589872957432664E-2</v>
      </c>
      <c r="AF34" s="2">
        <f>(Table2[[#This Row],[Current Week High]]/Table2[[#This Row],[Close Price]])-1</f>
        <v>3.1908187884452488E-2</v>
      </c>
      <c r="AG34" s="2">
        <f>(Table2[[#This Row],[Close Price]]/Table2[[#This Row],[Current Month Low]])-1</f>
        <v>4.5589872957432664E-2</v>
      </c>
      <c r="AH34" s="2">
        <f>(Table2[[#This Row],[Current Month High]]/Table2[[#This Row],[Close Price]])-1</f>
        <v>9.1138305040537437E-2</v>
      </c>
      <c r="AI34">
        <v>28.3326450322777</v>
      </c>
      <c r="AJ34">
        <v>185.757763975155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0.43</v>
      </c>
      <c r="AM34" t="s">
        <v>10622</v>
      </c>
      <c r="AN34">
        <v>-9.18</v>
      </c>
      <c r="AO34" t="s">
        <v>10621</v>
      </c>
      <c r="AP34">
        <v>0.13802480735717901</v>
      </c>
      <c r="AQ34">
        <f>(Table2[[#This Row],[Sharpe Ratio]]-AVERAGE(Table2[Sharpe Ratio]))/_xlfn.STDEV.P(Table2[Sharpe Ratio])</f>
        <v>0.88622870870203529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3.4878771308144758</v>
      </c>
      <c r="AS34">
        <f>_xlfn.RANK.AVG(Table2[[#This Row],[1Y Return vs Nifty Z-Score]],Table2[1Y Return vs Nifty Z-Score])</f>
        <v>49</v>
      </c>
      <c r="AT34">
        <f>_xlfn.RANK.AVG(Table2[[#This Row],[6M Return vs Nifty Z-Score]],Table2[6M Return vs Nifty Z-Score])</f>
        <v>34</v>
      </c>
      <c r="AU34">
        <f>_xlfn.RANK.AVG(Table2[[#This Row],[Sharpe Ratio Z-Score]],Table2[Sharpe Ratio Z-Score])</f>
        <v>136</v>
      </c>
      <c r="AV34">
        <f>(Table2[[#This Row],[Rank 1Y]]+Table2[[#This Row],[Rank 6M]]+Table2[[#This Row],[Rank Sharpe]])/3</f>
        <v>73</v>
      </c>
    </row>
    <row r="35" spans="1:48" x14ac:dyDescent="0.3">
      <c r="A35" t="s">
        <v>360</v>
      </c>
      <c r="B35" t="s">
        <v>361</v>
      </c>
      <c r="C35" t="s">
        <v>10590</v>
      </c>
      <c r="D35" t="s">
        <v>138</v>
      </c>
      <c r="E35">
        <v>65077.885218629999</v>
      </c>
      <c r="F35">
        <v>1623.45</v>
      </c>
      <c r="G35">
        <v>154.59068640125199</v>
      </c>
      <c r="H35">
        <f>(Table2[[#This Row],[1Y Return vs Nifty]]-AVERAGE(Table2[1Y Return vs Nifty]))/_xlfn.STDEV.P(Table2[1Y Return vs Nifty])</f>
        <v>1.8438290237707211</v>
      </c>
      <c r="I35">
        <v>-5.0098991605851397</v>
      </c>
      <c r="J35">
        <f>(Table2[[#This Row],[1M Return vs Nifty]]-AVERAGE(Table2[1M Return vs Nifty]))/_xlfn.STDEV.P(Table2[1M Return vs Nifty])</f>
        <v>-0.81868978070785559</v>
      </c>
      <c r="K35">
        <v>24.769097427715099</v>
      </c>
      <c r="L35">
        <f>(Table2[[#This Row],[6M Return vs Nifty]]-AVERAGE(Table2[6M Return vs Nifty]))/_xlfn.STDEV.P(Table2[6M Return vs Nifty])</f>
        <v>0.71033090188522519</v>
      </c>
      <c r="M35">
        <v>-4.4610586220830299</v>
      </c>
      <c r="N35">
        <f>(Table2[[#This Row],[1W Return vs Nifty]]-AVERAGE(Table2[1W Return vs Nifty]))/_xlfn.STDEV.P(Table2[1W Return vs Nifty])</f>
        <v>-1.4325143424471034</v>
      </c>
      <c r="O35">
        <v>1785.02</v>
      </c>
      <c r="P35">
        <v>1741.3059369851101</v>
      </c>
      <c r="Q35">
        <v>1360.3366625293399</v>
      </c>
      <c r="R35">
        <v>24.812069453604199</v>
      </c>
      <c r="S35" s="2">
        <f>(Table2[[#This Row],[Close Price]]-Table2[[#This Row],[20D EMA]])/Table2[[#This Row],[20D EMA]]</f>
        <v>-9.051439199560786E-2</v>
      </c>
      <c r="T35" s="2">
        <f>(Table2[[#This Row],[Close Price]]-Table2[[#This Row],[50D EMA]])/Table2[[#This Row],[50D EMA]]</f>
        <v>-6.7682498796946225E-2</v>
      </c>
      <c r="U35" s="2">
        <f>(Table2[[#This Row],[Close Price]]-Table2[[#This Row],[200D EMA]])/Table2[[#This Row],[200D EMA]]</f>
        <v>0.19341780951594784</v>
      </c>
      <c r="V35">
        <v>0.92335446021798895</v>
      </c>
      <c r="W35">
        <v>1592.35</v>
      </c>
      <c r="X35">
        <v>1686.4</v>
      </c>
      <c r="Y35">
        <v>1592.35</v>
      </c>
      <c r="Z35">
        <v>1686.4</v>
      </c>
      <c r="AA35">
        <v>1592.35</v>
      </c>
      <c r="AB35">
        <v>1820</v>
      </c>
      <c r="AC35" s="2">
        <f>(Table2[[#This Row],[Close Price]]/Table2[[#This Row],[Day Low]])-1</f>
        <v>1.9530882029704655E-2</v>
      </c>
      <c r="AD35" s="2">
        <f>(Table2[[#This Row],[Day High]]/Table2[[#This Row],[Close Price]])-1</f>
        <v>3.877544734977989E-2</v>
      </c>
      <c r="AE35" s="2">
        <f>(Table2[[#This Row],[Close Price]]/Table2[[#This Row],[Current Week Low]])-1</f>
        <v>1.9530882029704655E-2</v>
      </c>
      <c r="AF35" s="2">
        <f>(Table2[[#This Row],[Current Week High]]/Table2[[#This Row],[Close Price]])-1</f>
        <v>3.877544734977989E-2</v>
      </c>
      <c r="AG35" s="2">
        <f>(Table2[[#This Row],[Close Price]]/Table2[[#This Row],[Current Month Low]])-1</f>
        <v>1.9530882029704655E-2</v>
      </c>
      <c r="AH35" s="2">
        <f>(Table2[[#This Row],[Current Month High]]/Table2[[#This Row],[Close Price]])-1</f>
        <v>0.12106932766638945</v>
      </c>
      <c r="AI35">
        <v>27.801903353968399</v>
      </c>
      <c r="AJ35">
        <v>198.97790055248601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0.05</v>
      </c>
      <c r="AM35" t="s">
        <v>10622</v>
      </c>
      <c r="AN35">
        <v>-7.58</v>
      </c>
      <c r="AO35" t="s">
        <v>10621</v>
      </c>
      <c r="AP35">
        <v>0.17974569194449899</v>
      </c>
      <c r="AQ35">
        <f>(Table2[[#This Row],[Sharpe Ratio]]-AVERAGE(Table2[Sharpe Ratio]))/_xlfn.STDEV.P(Table2[Sharpe Ratio])</f>
        <v>1.3680353880272667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1.670991190528254</v>
      </c>
      <c r="AS35">
        <f>_xlfn.RANK.AVG(Table2[[#This Row],[1Y Return vs Nifty Z-Score]],Table2[1Y Return vs Nifty Z-Score])</f>
        <v>30</v>
      </c>
      <c r="AT35">
        <f>_xlfn.RANK.AVG(Table2[[#This Row],[6M Return vs Nifty Z-Score]],Table2[6M Return vs Nifty Z-Score])</f>
        <v>137</v>
      </c>
      <c r="AU35">
        <f>_xlfn.RANK.AVG(Table2[[#This Row],[Sharpe Ratio Z-Score]],Table2[Sharpe Ratio Z-Score])</f>
        <v>65</v>
      </c>
      <c r="AV35">
        <f>(Table2[[#This Row],[Rank 1Y]]+Table2[[#This Row],[Rank 6M]]+Table2[[#This Row],[Rank Sharpe]])/3</f>
        <v>77.333333333333329</v>
      </c>
    </row>
    <row r="36" spans="1:48" x14ac:dyDescent="0.3">
      <c r="A36" t="s">
        <v>1498</v>
      </c>
      <c r="B36" t="s">
        <v>1499</v>
      </c>
      <c r="C36" t="s">
        <v>10590</v>
      </c>
      <c r="D36" t="s">
        <v>138</v>
      </c>
      <c r="E36">
        <v>6413.3286485549997</v>
      </c>
      <c r="F36">
        <v>217.33</v>
      </c>
      <c r="G36">
        <v>154.30606555728201</v>
      </c>
      <c r="H36">
        <f>(Table2[[#This Row],[1Y Return vs Nifty]]-AVERAGE(Table2[1Y Return vs Nifty]))/_xlfn.STDEV.P(Table2[1Y Return vs Nifty])</f>
        <v>1.8394953629475861</v>
      </c>
      <c r="I36">
        <v>-1.19418275925231</v>
      </c>
      <c r="J36">
        <f>(Table2[[#This Row],[1M Return vs Nifty]]-AVERAGE(Table2[1M Return vs Nifty]))/_xlfn.STDEV.P(Table2[1M Return vs Nifty])</f>
        <v>-0.42138895464375375</v>
      </c>
      <c r="K36">
        <v>33.580044931539398</v>
      </c>
      <c r="L36">
        <f>(Table2[[#This Row],[6M Return vs Nifty]]-AVERAGE(Table2[6M Return vs Nifty]))/_xlfn.STDEV.P(Table2[6M Return vs Nifty])</f>
        <v>1.0252141833639947</v>
      </c>
      <c r="M36">
        <v>9.9139473599912105</v>
      </c>
      <c r="N36">
        <f>(Table2[[#This Row],[1W Return vs Nifty]]-AVERAGE(Table2[1W Return vs Nifty]))/_xlfn.STDEV.P(Table2[1W Return vs Nifty])</f>
        <v>1.5074611805878368</v>
      </c>
      <c r="O36">
        <v>207.33</v>
      </c>
      <c r="P36">
        <v>195.68195563494001</v>
      </c>
      <c r="Q36">
        <v>155.56075630094301</v>
      </c>
      <c r="R36">
        <v>63.4514666805823</v>
      </c>
      <c r="S36" s="2">
        <f>(Table2[[#This Row],[Close Price]]-Table2[[#This Row],[20D EMA]])/Table2[[#This Row],[20D EMA]]</f>
        <v>4.8232286692712095E-2</v>
      </c>
      <c r="T36" s="2">
        <f>(Table2[[#This Row],[Close Price]]-Table2[[#This Row],[50D EMA]])/Table2[[#This Row],[50D EMA]]</f>
        <v>0.11062872043984537</v>
      </c>
      <c r="U36" s="2">
        <f>(Table2[[#This Row],[Close Price]]-Table2[[#This Row],[200D EMA]])/Table2[[#This Row],[200D EMA]]</f>
        <v>0.39707471966490149</v>
      </c>
      <c r="V36">
        <v>0.42091339222166901</v>
      </c>
      <c r="W36">
        <v>207.14</v>
      </c>
      <c r="X36">
        <v>219.5</v>
      </c>
      <c r="Y36">
        <v>207.14</v>
      </c>
      <c r="Z36">
        <v>219.5</v>
      </c>
      <c r="AA36">
        <v>207.14</v>
      </c>
      <c r="AB36">
        <v>224</v>
      </c>
      <c r="AC36" s="2">
        <f>(Table2[[#This Row],[Close Price]]/Table2[[#This Row],[Day Low]])-1</f>
        <v>4.9193781983199791E-2</v>
      </c>
      <c r="AD36" s="2">
        <f>(Table2[[#This Row],[Day High]]/Table2[[#This Row],[Close Price]])-1</f>
        <v>9.9848157180324471E-3</v>
      </c>
      <c r="AE36" s="2">
        <f>(Table2[[#This Row],[Close Price]]/Table2[[#This Row],[Current Week Low]])-1</f>
        <v>4.9193781983199791E-2</v>
      </c>
      <c r="AF36" s="2">
        <f>(Table2[[#This Row],[Current Week High]]/Table2[[#This Row],[Close Price]])-1</f>
        <v>9.9848157180324471E-3</v>
      </c>
      <c r="AG36" s="2">
        <f>(Table2[[#This Row],[Close Price]]/Table2[[#This Row],[Current Month Low]])-1</f>
        <v>4.9193781983199791E-2</v>
      </c>
      <c r="AH36" s="2">
        <f>(Table2[[#This Row],[Current Month High]]/Table2[[#This Row],[Close Price]])-1</f>
        <v>3.0690654764643499E-2</v>
      </c>
      <c r="AI36">
        <v>9.9572079326369902</v>
      </c>
      <c r="AJ36">
        <v>192.110215053763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0.45</v>
      </c>
      <c r="AM36" t="s">
        <v>10622</v>
      </c>
      <c r="AN36">
        <v>9.16</v>
      </c>
      <c r="AO36" t="s">
        <v>10622</v>
      </c>
      <c r="AP36">
        <v>0.15981202667352801</v>
      </c>
      <c r="AQ36">
        <f>(Table2[[#This Row],[Sharpe Ratio]]-AVERAGE(Table2[Sharpe Ratio]))/_xlfn.STDEV.P(Table2[Sharpe Ratio])</f>
        <v>1.1378347782850138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5.088616550540678</v>
      </c>
      <c r="AS36">
        <f>_xlfn.RANK.AVG(Table2[[#This Row],[1Y Return vs Nifty Z-Score]],Table2[1Y Return vs Nifty Z-Score])</f>
        <v>31</v>
      </c>
      <c r="AT36">
        <f>_xlfn.RANK.AVG(Table2[[#This Row],[6M Return vs Nifty Z-Score]],Table2[6M Return vs Nifty Z-Score])</f>
        <v>103</v>
      </c>
      <c r="AU36">
        <f>_xlfn.RANK.AVG(Table2[[#This Row],[Sharpe Ratio Z-Score]],Table2[Sharpe Ratio Z-Score])</f>
        <v>98</v>
      </c>
      <c r="AV36">
        <f>(Table2[[#This Row],[Rank 1Y]]+Table2[[#This Row],[Rank 6M]]+Table2[[#This Row],[Rank Sharpe]])/3</f>
        <v>77.333333333333329</v>
      </c>
    </row>
    <row r="37" spans="1:48" x14ac:dyDescent="0.3">
      <c r="A37" t="s">
        <v>1370</v>
      </c>
      <c r="B37" t="s">
        <v>1371</v>
      </c>
      <c r="C37" t="s">
        <v>10578</v>
      </c>
      <c r="D37" t="s">
        <v>530</v>
      </c>
      <c r="E37">
        <v>7619.2684849999996</v>
      </c>
      <c r="F37">
        <v>382.15</v>
      </c>
      <c r="G37">
        <v>92.314432611161195</v>
      </c>
      <c r="H37">
        <f>(Table2[[#This Row],[1Y Return vs Nifty]]-AVERAGE(Table2[1Y Return vs Nifty]))/_xlfn.STDEV.P(Table2[1Y Return vs Nifty])</f>
        <v>0.89560556445795492</v>
      </c>
      <c r="I37">
        <v>1.6591928133810601</v>
      </c>
      <c r="J37">
        <f>(Table2[[#This Row],[1M Return vs Nifty]]-AVERAGE(Table2[1M Return vs Nifty]))/_xlfn.STDEV.P(Table2[1M Return vs Nifty])</f>
        <v>-0.12428918284667156</v>
      </c>
      <c r="K37">
        <v>26.702381012243301</v>
      </c>
      <c r="L37">
        <f>(Table2[[#This Row],[6M Return vs Nifty]]-AVERAGE(Table2[6M Return vs Nifty]))/_xlfn.STDEV.P(Table2[6M Return vs Nifty])</f>
        <v>0.77942207271118391</v>
      </c>
      <c r="M37">
        <v>2.0170401232521402</v>
      </c>
      <c r="N37">
        <f>(Table2[[#This Row],[1W Return vs Nifty]]-AVERAGE(Table2[1W Return vs Nifty]))/_xlfn.STDEV.P(Table2[1W Return vs Nifty])</f>
        <v>-0.10761390269503637</v>
      </c>
      <c r="O37">
        <v>388.46</v>
      </c>
      <c r="P37">
        <v>373.69887422560799</v>
      </c>
      <c r="Q37">
        <v>302.94149047608403</v>
      </c>
      <c r="R37">
        <v>39.717116435159603</v>
      </c>
      <c r="S37" s="2">
        <f>(Table2[[#This Row],[Close Price]]-Table2[[#This Row],[20D EMA]])/Table2[[#This Row],[20D EMA]]</f>
        <v>-1.6243628687638373E-2</v>
      </c>
      <c r="T37" s="2">
        <f>(Table2[[#This Row],[Close Price]]-Table2[[#This Row],[50D EMA]])/Table2[[#This Row],[50D EMA]]</f>
        <v>2.2614801267209338E-2</v>
      </c>
      <c r="U37" s="2">
        <f>(Table2[[#This Row],[Close Price]]-Table2[[#This Row],[200D EMA]])/Table2[[#This Row],[200D EMA]]</f>
        <v>0.26146471188029335</v>
      </c>
      <c r="V37">
        <v>0.92088032332923198</v>
      </c>
      <c r="W37">
        <v>378.3</v>
      </c>
      <c r="X37">
        <v>390</v>
      </c>
      <c r="Y37">
        <v>378.3</v>
      </c>
      <c r="Z37">
        <v>390</v>
      </c>
      <c r="AA37">
        <v>378.3</v>
      </c>
      <c r="AB37">
        <v>403.55</v>
      </c>
      <c r="AC37" s="2">
        <f>(Table2[[#This Row],[Close Price]]/Table2[[#This Row],[Day Low]])-1</f>
        <v>1.0177108115252409E-2</v>
      </c>
      <c r="AD37" s="2">
        <f>(Table2[[#This Row],[Day High]]/Table2[[#This Row],[Close Price]])-1</f>
        <v>2.0541672118278287E-2</v>
      </c>
      <c r="AE37" s="2">
        <f>(Table2[[#This Row],[Close Price]]/Table2[[#This Row],[Current Week Low]])-1</f>
        <v>1.0177108115252409E-2</v>
      </c>
      <c r="AF37" s="2">
        <f>(Table2[[#This Row],[Current Week High]]/Table2[[#This Row],[Close Price]])-1</f>
        <v>2.0541672118278287E-2</v>
      </c>
      <c r="AG37" s="2">
        <f>(Table2[[#This Row],[Close Price]]/Table2[[#This Row],[Current Month Low]])-1</f>
        <v>1.0177108115252409E-2</v>
      </c>
      <c r="AH37" s="2">
        <f>(Table2[[#This Row],[Current Month High]]/Table2[[#This Row],[Close Price]])-1</f>
        <v>5.5998953290592901E-2</v>
      </c>
      <c r="AI37">
        <v>18.068821143529998</v>
      </c>
      <c r="AJ37">
        <v>117.43954480796501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7.0000000000000007E-2</v>
      </c>
      <c r="AM37" t="s">
        <v>10622</v>
      </c>
      <c r="AN37">
        <v>-1.1399999999999999</v>
      </c>
      <c r="AO37" t="s">
        <v>10621</v>
      </c>
      <c r="AP37">
        <v>0.32655373687384698</v>
      </c>
      <c r="AQ37">
        <f>(Table2[[#This Row],[Sharpe Ratio]]-AVERAGE(Table2[Sharpe Ratio]))/_xlfn.STDEV.P(Table2[Sharpe Ratio])</f>
        <v>3.0634236168553786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4.5065481684828086</v>
      </c>
      <c r="AS37">
        <f>_xlfn.RANK.AVG(Table2[[#This Row],[1Y Return vs Nifty Z-Score]],Table2[1Y Return vs Nifty Z-Score])</f>
        <v>109</v>
      </c>
      <c r="AT37">
        <f>_xlfn.RANK.AVG(Table2[[#This Row],[6M Return vs Nifty Z-Score]],Table2[6M Return vs Nifty Z-Score])</f>
        <v>132</v>
      </c>
      <c r="AU37">
        <f>_xlfn.RANK.AVG(Table2[[#This Row],[Sharpe Ratio Z-Score]],Table2[Sharpe Ratio Z-Score])</f>
        <v>1</v>
      </c>
      <c r="AV37">
        <f>(Table2[[#This Row],[Rank 1Y]]+Table2[[#This Row],[Rank 6M]]+Table2[[#This Row],[Rank Sharpe]])/3</f>
        <v>80.666666666666671</v>
      </c>
    </row>
    <row r="38" spans="1:48" x14ac:dyDescent="0.3">
      <c r="A38" t="s">
        <v>798</v>
      </c>
      <c r="B38" t="s">
        <v>799</v>
      </c>
      <c r="C38" t="s">
        <v>10588</v>
      </c>
      <c r="D38" t="s">
        <v>691</v>
      </c>
      <c r="E38">
        <v>19040.177319840001</v>
      </c>
      <c r="F38">
        <v>1413.8</v>
      </c>
      <c r="G38">
        <v>94.085908746969494</v>
      </c>
      <c r="H38">
        <f>(Table2[[#This Row],[1Y Return vs Nifty]]-AVERAGE(Table2[1Y Return vs Nifty]))/_xlfn.STDEV.P(Table2[1Y Return vs Nifty])</f>
        <v>0.92257820856156403</v>
      </c>
      <c r="I38">
        <v>-15.452511312442001</v>
      </c>
      <c r="J38">
        <f>(Table2[[#This Row],[1M Return vs Nifty]]-AVERAGE(Table2[1M Return vs Nifty]))/_xlfn.STDEV.P(Table2[1M Return vs Nifty])</f>
        <v>-1.9059976405767292</v>
      </c>
      <c r="K38">
        <v>28.056496037415201</v>
      </c>
      <c r="L38">
        <f>(Table2[[#This Row],[6M Return vs Nifty]]-AVERAGE(Table2[6M Return vs Nifty]))/_xlfn.STDEV.P(Table2[6M Return vs Nifty])</f>
        <v>0.82781507271949917</v>
      </c>
      <c r="M38">
        <v>-4.4863965405208299</v>
      </c>
      <c r="N38">
        <f>(Table2[[#This Row],[1W Return vs Nifty]]-AVERAGE(Table2[1W Return vs Nifty]))/_xlfn.STDEV.P(Table2[1W Return vs Nifty])</f>
        <v>-1.4376964522914182</v>
      </c>
      <c r="O38">
        <v>1610.27</v>
      </c>
      <c r="P38">
        <v>1532.8324839464501</v>
      </c>
      <c r="Q38">
        <v>1157.1310872403801</v>
      </c>
      <c r="R38">
        <v>22.735764738448601</v>
      </c>
      <c r="S38" s="2">
        <f>(Table2[[#This Row],[Close Price]]-Table2[[#This Row],[20D EMA]])/Table2[[#This Row],[20D EMA]]</f>
        <v>-0.12201059449657513</v>
      </c>
      <c r="T38" s="2">
        <f>(Table2[[#This Row],[Close Price]]-Table2[[#This Row],[50D EMA]])/Table2[[#This Row],[50D EMA]]</f>
        <v>-7.7655246214503232E-2</v>
      </c>
      <c r="U38" s="2">
        <f>(Table2[[#This Row],[Close Price]]-Table2[[#This Row],[200D EMA]])/Table2[[#This Row],[200D EMA]]</f>
        <v>0.22181489685126743</v>
      </c>
      <c r="V38">
        <v>0.55698494732096904</v>
      </c>
      <c r="W38">
        <v>1383</v>
      </c>
      <c r="X38">
        <v>1448</v>
      </c>
      <c r="Y38">
        <v>1383</v>
      </c>
      <c r="Z38">
        <v>1448</v>
      </c>
      <c r="AA38">
        <v>1383</v>
      </c>
      <c r="AB38">
        <v>1636.75</v>
      </c>
      <c r="AC38" s="2">
        <f>(Table2[[#This Row],[Close Price]]/Table2[[#This Row],[Day Low]])-1</f>
        <v>2.2270426608821392E-2</v>
      </c>
      <c r="AD38" s="2">
        <f>(Table2[[#This Row],[Day High]]/Table2[[#This Row],[Close Price]])-1</f>
        <v>2.4190125901824899E-2</v>
      </c>
      <c r="AE38" s="2">
        <f>(Table2[[#This Row],[Close Price]]/Table2[[#This Row],[Current Week Low]])-1</f>
        <v>2.2270426608821392E-2</v>
      </c>
      <c r="AF38" s="2">
        <f>(Table2[[#This Row],[Current Week High]]/Table2[[#This Row],[Close Price]])-1</f>
        <v>2.4190125901824899E-2</v>
      </c>
      <c r="AG38" s="2">
        <f>(Table2[[#This Row],[Close Price]]/Table2[[#This Row],[Current Month Low]])-1</f>
        <v>2.2270426608821392E-2</v>
      </c>
      <c r="AH38" s="2">
        <f>(Table2[[#This Row],[Current Month High]]/Table2[[#This Row],[Close Price]])-1</f>
        <v>0.15769557221672104</v>
      </c>
      <c r="AI38">
        <v>34.173857688499098</v>
      </c>
      <c r="AJ38">
        <v>131.732502868382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0.08</v>
      </c>
      <c r="AM38" t="s">
        <v>10622</v>
      </c>
      <c r="AN38">
        <v>-12.15</v>
      </c>
      <c r="AO38" t="s">
        <v>10621</v>
      </c>
      <c r="AP38">
        <v>0.242723446847254</v>
      </c>
      <c r="AQ38">
        <f>(Table2[[#This Row],[Sharpe Ratio]]-AVERAGE(Table2[Sharpe Ratio]))/_xlfn.STDEV.P(Table2[Sharpe Ratio])</f>
        <v>2.0953234899261588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0.50202267833907466</v>
      </c>
      <c r="AS38">
        <f>_xlfn.RANK.AVG(Table2[[#This Row],[1Y Return vs Nifty Z-Score]],Table2[1Y Return vs Nifty Z-Score])</f>
        <v>108</v>
      </c>
      <c r="AT38">
        <f>_xlfn.RANK.AVG(Table2[[#This Row],[6M Return vs Nifty Z-Score]],Table2[6M Return vs Nifty Z-Score])</f>
        <v>126</v>
      </c>
      <c r="AU38">
        <f>_xlfn.RANK.AVG(Table2[[#This Row],[Sharpe Ratio Z-Score]],Table2[Sharpe Ratio Z-Score])</f>
        <v>10</v>
      </c>
      <c r="AV38">
        <f>(Table2[[#This Row],[Rank 1Y]]+Table2[[#This Row],[Rank 6M]]+Table2[[#This Row],[Rank Sharpe]])/3</f>
        <v>81.333333333333329</v>
      </c>
    </row>
    <row r="39" spans="1:48" x14ac:dyDescent="0.3">
      <c r="A39" t="s">
        <v>1407</v>
      </c>
      <c r="B39" t="s">
        <v>1408</v>
      </c>
      <c r="C39" t="s">
        <v>10588</v>
      </c>
      <c r="D39" t="s">
        <v>376</v>
      </c>
      <c r="E39">
        <v>7202.7285548399996</v>
      </c>
      <c r="F39">
        <v>317.39999999999998</v>
      </c>
      <c r="G39">
        <v>103.05556187270101</v>
      </c>
      <c r="H39">
        <f>(Table2[[#This Row],[1Y Return vs Nifty]]-AVERAGE(Table2[1Y Return vs Nifty]))/_xlfn.STDEV.P(Table2[1Y Return vs Nifty])</f>
        <v>1.0591508987619822</v>
      </c>
      <c r="I39">
        <v>0.998615841275034</v>
      </c>
      <c r="J39">
        <f>(Table2[[#This Row],[1M Return vs Nifty]]-AVERAGE(Table2[1M Return vs Nifty]))/_xlfn.STDEV.P(Table2[1M Return vs Nifty])</f>
        <v>-0.19306991733862025</v>
      </c>
      <c r="K39">
        <v>83.282670225811898</v>
      </c>
      <c r="L39">
        <f>(Table2[[#This Row],[6M Return vs Nifty]]-AVERAGE(Table2[6M Return vs Nifty]))/_xlfn.STDEV.P(Table2[6M Return vs Nifty])</f>
        <v>2.8014732910226514</v>
      </c>
      <c r="M39">
        <v>0.672014669348727</v>
      </c>
      <c r="N39">
        <f>(Table2[[#This Row],[1W Return vs Nifty]]-AVERAGE(Table2[1W Return vs Nifty]))/_xlfn.STDEV.P(Table2[1W Return vs Nifty])</f>
        <v>-0.3826984429913044</v>
      </c>
      <c r="O39">
        <v>331.29</v>
      </c>
      <c r="P39">
        <v>315.68194400055597</v>
      </c>
      <c r="Q39">
        <v>245.948561778092</v>
      </c>
      <c r="R39">
        <v>34.047008367984098</v>
      </c>
      <c r="S39" s="2">
        <f>(Table2[[#This Row],[Close Price]]-Table2[[#This Row],[20D EMA]])/Table2[[#This Row],[20D EMA]]</f>
        <v>-4.1927012587159411E-2</v>
      </c>
      <c r="T39" s="2">
        <f>(Table2[[#This Row],[Close Price]]-Table2[[#This Row],[50D EMA]])/Table2[[#This Row],[50D EMA]]</f>
        <v>5.4423638478385029E-3</v>
      </c>
      <c r="U39" s="2">
        <f>(Table2[[#This Row],[Close Price]]-Table2[[#This Row],[200D EMA]])/Table2[[#This Row],[200D EMA]]</f>
        <v>0.29051374688002973</v>
      </c>
      <c r="V39">
        <v>0.68540185475101001</v>
      </c>
      <c r="W39">
        <v>306.60000000000002</v>
      </c>
      <c r="X39">
        <v>320.39999999999998</v>
      </c>
      <c r="Y39">
        <v>306.60000000000002</v>
      </c>
      <c r="Z39">
        <v>320.39999999999998</v>
      </c>
      <c r="AA39">
        <v>306.60000000000002</v>
      </c>
      <c r="AB39">
        <v>349.9</v>
      </c>
      <c r="AC39" s="2">
        <f>(Table2[[#This Row],[Close Price]]/Table2[[#This Row],[Day Low]])-1</f>
        <v>3.5225048923678948E-2</v>
      </c>
      <c r="AD39" s="2">
        <f>(Table2[[#This Row],[Day High]]/Table2[[#This Row],[Close Price]])-1</f>
        <v>9.4517958412099201E-3</v>
      </c>
      <c r="AE39" s="2">
        <f>(Table2[[#This Row],[Close Price]]/Table2[[#This Row],[Current Week Low]])-1</f>
        <v>3.5225048923678948E-2</v>
      </c>
      <c r="AF39" s="2">
        <f>(Table2[[#This Row],[Current Week High]]/Table2[[#This Row],[Close Price]])-1</f>
        <v>9.4517958412099201E-3</v>
      </c>
      <c r="AG39" s="2">
        <f>(Table2[[#This Row],[Close Price]]/Table2[[#This Row],[Current Month Low]])-1</f>
        <v>3.5225048923678948E-2</v>
      </c>
      <c r="AH39" s="2">
        <f>(Table2[[#This Row],[Current Month High]]/Table2[[#This Row],[Close Price]])-1</f>
        <v>0.10239445494643973</v>
      </c>
      <c r="AI39">
        <v>14.2091997479521</v>
      </c>
      <c r="AJ39">
        <v>145.096525096525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0.01</v>
      </c>
      <c r="AM39" t="s">
        <v>10622</v>
      </c>
      <c r="AN39">
        <v>-6</v>
      </c>
      <c r="AO39" t="s">
        <v>10621</v>
      </c>
      <c r="AP39">
        <v>0.13599267927973399</v>
      </c>
      <c r="AQ39">
        <f>(Table2[[#This Row],[Sharpe Ratio]]-AVERAGE(Table2[Sharpe Ratio]))/_xlfn.STDEV.P(Table2[Sharpe Ratio])</f>
        <v>0.86276101642652392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4.1476168458812328</v>
      </c>
      <c r="AS39">
        <f>_xlfn.RANK.AVG(Table2[[#This Row],[1Y Return vs Nifty Z-Score]],Table2[1Y Return vs Nifty Z-Score])</f>
        <v>94</v>
      </c>
      <c r="AT39">
        <f>_xlfn.RANK.AVG(Table2[[#This Row],[6M Return vs Nifty Z-Score]],Table2[6M Return vs Nifty Z-Score])</f>
        <v>12</v>
      </c>
      <c r="AU39">
        <f>_xlfn.RANK.AVG(Table2[[#This Row],[Sharpe Ratio Z-Score]],Table2[Sharpe Ratio Z-Score])</f>
        <v>140</v>
      </c>
      <c r="AV39">
        <f>(Table2[[#This Row],[Rank 1Y]]+Table2[[#This Row],[Rank 6M]]+Table2[[#This Row],[Rank Sharpe]])/3</f>
        <v>82</v>
      </c>
    </row>
    <row r="40" spans="1:48" x14ac:dyDescent="0.3">
      <c r="A40" t="s">
        <v>567</v>
      </c>
      <c r="B40" t="s">
        <v>568</v>
      </c>
      <c r="C40" t="s">
        <v>10588</v>
      </c>
      <c r="D40" t="s">
        <v>232</v>
      </c>
      <c r="E40">
        <v>32991.241317375003</v>
      </c>
      <c r="F40">
        <v>8213.25</v>
      </c>
      <c r="G40">
        <v>92.1212422189964</v>
      </c>
      <c r="H40">
        <f>(Table2[[#This Row],[1Y Return vs Nifty]]-AVERAGE(Table2[1Y Return vs Nifty]))/_xlfn.STDEV.P(Table2[1Y Return vs Nifty])</f>
        <v>0.89266403135639838</v>
      </c>
      <c r="I40">
        <v>0.985886193182268</v>
      </c>
      <c r="J40">
        <f>(Table2[[#This Row],[1M Return vs Nifty]]-AVERAGE(Table2[1M Return vs Nifty]))/_xlfn.STDEV.P(Table2[1M Return vs Nifty])</f>
        <v>-0.19439535643597944</v>
      </c>
      <c r="K40">
        <v>25.1314739430107</v>
      </c>
      <c r="L40">
        <f>(Table2[[#This Row],[6M Return vs Nifty]]-AVERAGE(Table2[6M Return vs Nifty]))/_xlfn.STDEV.P(Table2[6M Return vs Nifty])</f>
        <v>0.72328141670983326</v>
      </c>
      <c r="M40">
        <v>7.9175271097841096</v>
      </c>
      <c r="N40">
        <f>(Table2[[#This Row],[1W Return vs Nifty]]-AVERAGE(Table2[1W Return vs Nifty]))/_xlfn.STDEV.P(Table2[1W Return vs Nifty])</f>
        <v>1.0991534082906012</v>
      </c>
      <c r="O40">
        <v>8537.14</v>
      </c>
      <c r="P40">
        <v>8316.3884149482092</v>
      </c>
      <c r="Q40">
        <v>6856.10135461749</v>
      </c>
      <c r="R40">
        <v>39.9280032018982</v>
      </c>
      <c r="S40" s="2">
        <f>(Table2[[#This Row],[Close Price]]-Table2[[#This Row],[20D EMA]])/Table2[[#This Row],[20D EMA]]</f>
        <v>-3.7938935053191049E-2</v>
      </c>
      <c r="T40" s="2">
        <f>(Table2[[#This Row],[Close Price]]-Table2[[#This Row],[50D EMA]])/Table2[[#This Row],[50D EMA]]</f>
        <v>-1.2401827548461308E-2</v>
      </c>
      <c r="U40" s="2">
        <f>(Table2[[#This Row],[Close Price]]-Table2[[#This Row],[200D EMA]])/Table2[[#This Row],[200D EMA]]</f>
        <v>0.19794757620794054</v>
      </c>
      <c r="V40">
        <v>1.7480573615197501</v>
      </c>
      <c r="W40">
        <v>8085.4</v>
      </c>
      <c r="X40">
        <v>8519.2000000000007</v>
      </c>
      <c r="Y40">
        <v>8085.4</v>
      </c>
      <c r="Z40">
        <v>8519.2000000000007</v>
      </c>
      <c r="AA40">
        <v>8085.4</v>
      </c>
      <c r="AB40">
        <v>9329.9500000000007</v>
      </c>
      <c r="AC40" s="2">
        <f>(Table2[[#This Row],[Close Price]]/Table2[[#This Row],[Day Low]])-1</f>
        <v>1.5812452074108974E-2</v>
      </c>
      <c r="AD40" s="2">
        <f>(Table2[[#This Row],[Day High]]/Table2[[#This Row],[Close Price]])-1</f>
        <v>3.7250783794478437E-2</v>
      </c>
      <c r="AE40" s="2">
        <f>(Table2[[#This Row],[Close Price]]/Table2[[#This Row],[Current Week Low]])-1</f>
        <v>1.5812452074108974E-2</v>
      </c>
      <c r="AF40" s="2">
        <f>(Table2[[#This Row],[Current Week High]]/Table2[[#This Row],[Close Price]])-1</f>
        <v>3.7250783794478437E-2</v>
      </c>
      <c r="AG40" s="2">
        <f>(Table2[[#This Row],[Close Price]]/Table2[[#This Row],[Current Month Low]])-1</f>
        <v>1.5812452074108974E-2</v>
      </c>
      <c r="AH40" s="2">
        <f>(Table2[[#This Row],[Current Month High]]/Table2[[#This Row],[Close Price]])-1</f>
        <v>0.13596323014640976</v>
      </c>
      <c r="AI40">
        <v>17.6136121510973</v>
      </c>
      <c r="AJ40">
        <v>126.204246880938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-0.04</v>
      </c>
      <c r="AM40" t="s">
        <v>10621</v>
      </c>
      <c r="AN40">
        <v>-4.46</v>
      </c>
      <c r="AO40" t="s">
        <v>10621</v>
      </c>
      <c r="AP40">
        <v>0.27439610421972699</v>
      </c>
      <c r="AQ40">
        <f>(Table2[[#This Row],[Sharpe Ratio]]-AVERAGE(Table2[Sharpe Ratio]))/_xlfn.STDEV.P(Table2[Sharpe Ratio])</f>
        <v>2.4610898926518319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4.9817933925726852</v>
      </c>
      <c r="AS40">
        <f>_xlfn.RANK.AVG(Table2[[#This Row],[1Y Return vs Nifty Z-Score]],Table2[1Y Return vs Nifty Z-Score])</f>
        <v>111</v>
      </c>
      <c r="AT40">
        <f>_xlfn.RANK.AVG(Table2[[#This Row],[6M Return vs Nifty Z-Score]],Table2[6M Return vs Nifty Z-Score])</f>
        <v>136</v>
      </c>
      <c r="AU40">
        <f>_xlfn.RANK.AVG(Table2[[#This Row],[Sharpe Ratio Z-Score]],Table2[Sharpe Ratio Z-Score])</f>
        <v>3</v>
      </c>
      <c r="AV40">
        <f>(Table2[[#This Row],[Rank 1Y]]+Table2[[#This Row],[Rank 6M]]+Table2[[#This Row],[Rank Sharpe]])/3</f>
        <v>83.333333333333329</v>
      </c>
    </row>
    <row r="41" spans="1:48" x14ac:dyDescent="0.3">
      <c r="A41" t="s">
        <v>1387</v>
      </c>
      <c r="B41" t="s">
        <v>1388</v>
      </c>
      <c r="C41" t="s">
        <v>10581</v>
      </c>
      <c r="D41" t="s">
        <v>46</v>
      </c>
      <c r="E41">
        <v>7424.9861258999999</v>
      </c>
      <c r="F41">
        <v>543.9</v>
      </c>
      <c r="G41">
        <v>74.743217243947697</v>
      </c>
      <c r="H41">
        <f>(Table2[[#This Row],[1Y Return vs Nifty]]-AVERAGE(Table2[1Y Return vs Nifty]))/_xlfn.STDEV.P(Table2[1Y Return vs Nifty])</f>
        <v>0.62806476670881461</v>
      </c>
      <c r="I41">
        <v>17.5739510831011</v>
      </c>
      <c r="J41">
        <f>(Table2[[#This Row],[1M Return vs Nifty]]-AVERAGE(Table2[1M Return vs Nifty]))/_xlfn.STDEV.P(Table2[1M Return vs Nifty])</f>
        <v>1.5327906265861422</v>
      </c>
      <c r="K41">
        <v>40.2372255314827</v>
      </c>
      <c r="L41">
        <f>(Table2[[#This Row],[6M Return vs Nifty]]-AVERAGE(Table2[6M Return vs Nifty]))/_xlfn.STDEV.P(Table2[6M Return vs Nifty])</f>
        <v>1.2631267202162575</v>
      </c>
      <c r="M41">
        <v>8.0286574859051605</v>
      </c>
      <c r="N41">
        <f>(Table2[[#This Row],[1W Return vs Nifty]]-AVERAGE(Table2[1W Return vs Nifty]))/_xlfn.STDEV.P(Table2[1W Return vs Nifty])</f>
        <v>1.1218817874000764</v>
      </c>
      <c r="O41">
        <v>518.75</v>
      </c>
      <c r="P41">
        <v>477.44516985876101</v>
      </c>
      <c r="Q41">
        <v>375.01080347091101</v>
      </c>
      <c r="R41">
        <v>59.294088319949097</v>
      </c>
      <c r="S41" s="2">
        <f>(Table2[[#This Row],[Close Price]]-Table2[[#This Row],[20D EMA]])/Table2[[#This Row],[20D EMA]]</f>
        <v>4.848192771084333E-2</v>
      </c>
      <c r="T41" s="2">
        <f>(Table2[[#This Row],[Close Price]]-Table2[[#This Row],[50D EMA]])/Table2[[#This Row],[50D EMA]]</f>
        <v>0.13918840180307573</v>
      </c>
      <c r="U41" s="2">
        <f>(Table2[[#This Row],[Close Price]]-Table2[[#This Row],[200D EMA]])/Table2[[#This Row],[200D EMA]]</f>
        <v>0.45035821625920019</v>
      </c>
      <c r="V41">
        <v>0.78270872495530996</v>
      </c>
      <c r="W41">
        <v>525.04999999999995</v>
      </c>
      <c r="X41">
        <v>579.95000000000005</v>
      </c>
      <c r="Y41">
        <v>525.04999999999995</v>
      </c>
      <c r="Z41">
        <v>579.95000000000005</v>
      </c>
      <c r="AA41">
        <v>525.04999999999995</v>
      </c>
      <c r="AB41">
        <v>579.95000000000005</v>
      </c>
      <c r="AC41" s="2">
        <f>(Table2[[#This Row],[Close Price]]/Table2[[#This Row],[Day Low]])-1</f>
        <v>3.5901342729263819E-2</v>
      </c>
      <c r="AD41" s="2">
        <f>(Table2[[#This Row],[Day High]]/Table2[[#This Row],[Close Price]])-1</f>
        <v>6.6280566280566333E-2</v>
      </c>
      <c r="AE41" s="2">
        <f>(Table2[[#This Row],[Close Price]]/Table2[[#This Row],[Current Week Low]])-1</f>
        <v>3.5901342729263819E-2</v>
      </c>
      <c r="AF41" s="2">
        <f>(Table2[[#This Row],[Current Week High]]/Table2[[#This Row],[Close Price]])-1</f>
        <v>6.6280566280566333E-2</v>
      </c>
      <c r="AG41" s="2">
        <f>(Table2[[#This Row],[Close Price]]/Table2[[#This Row],[Current Month Low]])-1</f>
        <v>3.5901342729263819E-2</v>
      </c>
      <c r="AH41" s="2">
        <f>(Table2[[#This Row],[Current Month High]]/Table2[[#This Row],[Close Price]])-1</f>
        <v>6.6280566280566333E-2</v>
      </c>
      <c r="AI41">
        <v>6.6280566280566298</v>
      </c>
      <c r="AJ41">
        <v>125.450777202072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0.37</v>
      </c>
      <c r="AM41" t="s">
        <v>10622</v>
      </c>
      <c r="AN41">
        <v>12.08</v>
      </c>
      <c r="AO41" t="s">
        <v>10622</v>
      </c>
      <c r="AP41">
        <v>0.194552370084106</v>
      </c>
      <c r="AQ41">
        <f>(Table2[[#This Row],[Sharpe Ratio]]-AVERAGE(Table2[Sharpe Ratio]))/_xlfn.STDEV.P(Table2[Sharpe Ratio])</f>
        <v>1.5390278417311301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6.0848917426424212</v>
      </c>
      <c r="AS41">
        <f>_xlfn.RANK.AVG(Table2[[#This Row],[1Y Return vs Nifty Z-Score]],Table2[1Y Return vs Nifty Z-Score])</f>
        <v>143</v>
      </c>
      <c r="AT41">
        <f>_xlfn.RANK.AVG(Table2[[#This Row],[6M Return vs Nifty Z-Score]],Table2[6M Return vs Nifty Z-Score])</f>
        <v>74</v>
      </c>
      <c r="AU41">
        <f>_xlfn.RANK.AVG(Table2[[#This Row],[Sharpe Ratio Z-Score]],Table2[Sharpe Ratio Z-Score])</f>
        <v>44</v>
      </c>
      <c r="AV41">
        <f>(Table2[[#This Row],[Rank 1Y]]+Table2[[#This Row],[Rank 6M]]+Table2[[#This Row],[Rank Sharpe]])/3</f>
        <v>87</v>
      </c>
    </row>
    <row r="42" spans="1:48" x14ac:dyDescent="0.3">
      <c r="A42" t="s">
        <v>267</v>
      </c>
      <c r="B42" t="s">
        <v>268</v>
      </c>
      <c r="C42" t="s">
        <v>10588</v>
      </c>
      <c r="D42" t="s">
        <v>269</v>
      </c>
      <c r="E42">
        <v>96961.788</v>
      </c>
      <c r="F42">
        <v>3497.9</v>
      </c>
      <c r="G42">
        <v>76.425721125213798</v>
      </c>
      <c r="H42">
        <f>(Table2[[#This Row],[1Y Return vs Nifty]]-AVERAGE(Table2[1Y Return vs Nifty]))/_xlfn.STDEV.P(Table2[1Y Return vs Nifty])</f>
        <v>0.65368271180838233</v>
      </c>
      <c r="I42">
        <v>-13.157494658824801</v>
      </c>
      <c r="J42">
        <f>(Table2[[#This Row],[1M Return vs Nifty]]-AVERAGE(Table2[1M Return vs Nifty]))/_xlfn.STDEV.P(Table2[1M Return vs Nifty])</f>
        <v>-1.6670354336384754</v>
      </c>
      <c r="K42">
        <v>38.343918228086302</v>
      </c>
      <c r="L42">
        <f>(Table2[[#This Row],[6M Return vs Nifty]]-AVERAGE(Table2[6M Return vs Nifty]))/_xlfn.STDEV.P(Table2[6M Return vs Nifty])</f>
        <v>1.1954642110159228</v>
      </c>
      <c r="M42">
        <v>-2.7403019555560801</v>
      </c>
      <c r="N42">
        <f>(Table2[[#This Row],[1W Return vs Nifty]]-AVERAGE(Table2[1W Return vs Nifty]))/_xlfn.STDEV.P(Table2[1W Return vs Nifty])</f>
        <v>-1.0805852728524874</v>
      </c>
      <c r="O42">
        <v>3737.51</v>
      </c>
      <c r="P42">
        <v>3705.7047957831101</v>
      </c>
      <c r="Q42">
        <v>2990.5053802851098</v>
      </c>
      <c r="R42">
        <v>30.0542652286459</v>
      </c>
      <c r="S42" s="2">
        <f>(Table2[[#This Row],[Close Price]]-Table2[[#This Row],[20D EMA]])/Table2[[#This Row],[20D EMA]]</f>
        <v>-6.4109527466147273E-2</v>
      </c>
      <c r="T42" s="2">
        <f>(Table2[[#This Row],[Close Price]]-Table2[[#This Row],[50D EMA]])/Table2[[#This Row],[50D EMA]]</f>
        <v>-5.6076996748251638E-2</v>
      </c>
      <c r="U42" s="2">
        <f>(Table2[[#This Row],[Close Price]]-Table2[[#This Row],[200D EMA]])/Table2[[#This Row],[200D EMA]]</f>
        <v>0.16966851926095386</v>
      </c>
      <c r="V42">
        <v>1.17546743806591</v>
      </c>
      <c r="W42">
        <v>3359.05</v>
      </c>
      <c r="X42">
        <v>3525</v>
      </c>
      <c r="Y42">
        <v>3359.05</v>
      </c>
      <c r="Z42">
        <v>3525</v>
      </c>
      <c r="AA42">
        <v>3359.05</v>
      </c>
      <c r="AB42">
        <v>3864.95</v>
      </c>
      <c r="AC42" s="2">
        <f>(Table2[[#This Row],[Close Price]]/Table2[[#This Row],[Day Low]])-1</f>
        <v>4.1336092049835571E-2</v>
      </c>
      <c r="AD42" s="2">
        <f>(Table2[[#This Row],[Day High]]/Table2[[#This Row],[Close Price]])-1</f>
        <v>7.7475056462448233E-3</v>
      </c>
      <c r="AE42" s="2">
        <f>(Table2[[#This Row],[Close Price]]/Table2[[#This Row],[Current Week Low]])-1</f>
        <v>4.1336092049835571E-2</v>
      </c>
      <c r="AF42" s="2">
        <f>(Table2[[#This Row],[Current Week High]]/Table2[[#This Row],[Close Price]])-1</f>
        <v>7.7475056462448233E-3</v>
      </c>
      <c r="AG42" s="2">
        <f>(Table2[[#This Row],[Close Price]]/Table2[[#This Row],[Current Month Low]])-1</f>
        <v>4.1336092049835571E-2</v>
      </c>
      <c r="AH42" s="2">
        <f>(Table2[[#This Row],[Current Month High]]/Table2[[#This Row],[Close Price]])-1</f>
        <v>0.10493438920495146</v>
      </c>
      <c r="AI42">
        <v>19.268704079590599</v>
      </c>
      <c r="AJ42">
        <v>111.570797798342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-0.13</v>
      </c>
      <c r="AM42" t="s">
        <v>10621</v>
      </c>
      <c r="AN42">
        <v>-7.87</v>
      </c>
      <c r="AO42" t="s">
        <v>10621</v>
      </c>
      <c r="AP42">
        <v>0.18373828291623701</v>
      </c>
      <c r="AQ42">
        <f>(Table2[[#This Row],[Sharpe Ratio]]-AVERAGE(Table2[Sharpe Ratio]))/_xlfn.STDEV.P(Table2[Sharpe Ratio])</f>
        <v>1.414143159159752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0.51566937549309411</v>
      </c>
      <c r="AS42">
        <f>_xlfn.RANK.AVG(Table2[[#This Row],[1Y Return vs Nifty Z-Score]],Table2[1Y Return vs Nifty Z-Score])</f>
        <v>134</v>
      </c>
      <c r="AT42">
        <f>_xlfn.RANK.AVG(Table2[[#This Row],[6M Return vs Nifty Z-Score]],Table2[6M Return vs Nifty Z-Score])</f>
        <v>84</v>
      </c>
      <c r="AU42">
        <f>_xlfn.RANK.AVG(Table2[[#This Row],[Sharpe Ratio Z-Score]],Table2[Sharpe Ratio Z-Score])</f>
        <v>61</v>
      </c>
      <c r="AV42">
        <f>(Table2[[#This Row],[Rank 1Y]]+Table2[[#This Row],[Rank 6M]]+Table2[[#This Row],[Rank Sharpe]])/3</f>
        <v>93</v>
      </c>
    </row>
    <row r="43" spans="1:48" x14ac:dyDescent="0.3">
      <c r="A43" t="s">
        <v>720</v>
      </c>
      <c r="B43" t="s">
        <v>721</v>
      </c>
      <c r="C43" t="s">
        <v>10591</v>
      </c>
      <c r="D43" t="s">
        <v>292</v>
      </c>
      <c r="E43">
        <v>22338.962540510001</v>
      </c>
      <c r="F43">
        <v>452.65</v>
      </c>
      <c r="G43">
        <v>172.69178915329499</v>
      </c>
      <c r="H43">
        <f>(Table2[[#This Row],[1Y Return vs Nifty]]-AVERAGE(Table2[1Y Return vs Nifty]))/_xlfn.STDEV.P(Table2[1Y Return vs Nifty])</f>
        <v>2.1194379312488572</v>
      </c>
      <c r="I43">
        <v>16.558380148845099</v>
      </c>
      <c r="J43">
        <f>(Table2[[#This Row],[1M Return vs Nifty]]-AVERAGE(Table2[1M Return vs Nifty]))/_xlfn.STDEV.P(Table2[1M Return vs Nifty])</f>
        <v>1.427047136067386</v>
      </c>
      <c r="K43">
        <v>12.646337932787601</v>
      </c>
      <c r="L43">
        <f>(Table2[[#This Row],[6M Return vs Nifty]]-AVERAGE(Table2[6M Return vs Nifty]))/_xlfn.STDEV.P(Table2[6M Return vs Nifty])</f>
        <v>0.27709097068783223</v>
      </c>
      <c r="M43">
        <v>12.543211661374199</v>
      </c>
      <c r="N43">
        <f>(Table2[[#This Row],[1W Return vs Nifty]]-AVERAGE(Table2[1W Return vs Nifty]))/_xlfn.STDEV.P(Table2[1W Return vs Nifty])</f>
        <v>2.0451981873963829</v>
      </c>
      <c r="O43">
        <v>423.49</v>
      </c>
      <c r="P43">
        <v>399.49327661141399</v>
      </c>
      <c r="Q43">
        <v>333.85154981746501</v>
      </c>
      <c r="R43">
        <v>65.605336799845503</v>
      </c>
      <c r="S43" s="2">
        <f>(Table2[[#This Row],[Close Price]]-Table2[[#This Row],[20D EMA]])/Table2[[#This Row],[20D EMA]]</f>
        <v>6.8856407471250713E-2</v>
      </c>
      <c r="T43" s="2">
        <f>(Table2[[#This Row],[Close Price]]-Table2[[#This Row],[50D EMA]])/Table2[[#This Row],[50D EMA]]</f>
        <v>0.13306037047600025</v>
      </c>
      <c r="U43" s="2">
        <f>(Table2[[#This Row],[Close Price]]-Table2[[#This Row],[200D EMA]])/Table2[[#This Row],[200D EMA]]</f>
        <v>0.35584214075833587</v>
      </c>
      <c r="V43">
        <v>1.6577928406414899</v>
      </c>
      <c r="W43">
        <v>443.9</v>
      </c>
      <c r="X43">
        <v>465.95</v>
      </c>
      <c r="Y43">
        <v>443.9</v>
      </c>
      <c r="Z43">
        <v>465.95</v>
      </c>
      <c r="AA43">
        <v>427.65</v>
      </c>
      <c r="AB43">
        <v>469.9</v>
      </c>
      <c r="AC43" s="2">
        <f>(Table2[[#This Row],[Close Price]]/Table2[[#This Row],[Day Low]])-1</f>
        <v>1.9711646767289981E-2</v>
      </c>
      <c r="AD43" s="2">
        <f>(Table2[[#This Row],[Day High]]/Table2[[#This Row],[Close Price]])-1</f>
        <v>2.9382525129791226E-2</v>
      </c>
      <c r="AE43" s="2">
        <f>(Table2[[#This Row],[Close Price]]/Table2[[#This Row],[Current Week Low]])-1</f>
        <v>1.9711646767289981E-2</v>
      </c>
      <c r="AF43" s="2">
        <f>(Table2[[#This Row],[Current Week High]]/Table2[[#This Row],[Close Price]])-1</f>
        <v>2.9382525129791226E-2</v>
      </c>
      <c r="AG43" s="2">
        <f>(Table2[[#This Row],[Close Price]]/Table2[[#This Row],[Current Month Low]])-1</f>
        <v>5.8459020226820924E-2</v>
      </c>
      <c r="AH43" s="2">
        <f>(Table2[[#This Row],[Current Month High]]/Table2[[#This Row],[Close Price]])-1</f>
        <v>3.8108914172097608E-2</v>
      </c>
      <c r="AI43">
        <v>3.8108914172097599</v>
      </c>
      <c r="AJ43">
        <v>219.10468805075701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0.24</v>
      </c>
      <c r="AM43" t="s">
        <v>10622</v>
      </c>
      <c r="AN43">
        <v>9.24</v>
      </c>
      <c r="AO43" t="s">
        <v>10622</v>
      </c>
      <c r="AP43">
        <v>0.212482237878202</v>
      </c>
      <c r="AQ43">
        <f>(Table2[[#This Row],[Sharpe Ratio]]-AVERAGE(Table2[Sharpe Ratio]))/_xlfn.STDEV.P(Table2[Sharpe Ratio])</f>
        <v>1.746087930414852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7.6148621558153105</v>
      </c>
      <c r="AS43">
        <f>_xlfn.RANK.AVG(Table2[[#This Row],[1Y Return vs Nifty Z-Score]],Table2[1Y Return vs Nifty Z-Score])</f>
        <v>24</v>
      </c>
      <c r="AT43">
        <f>_xlfn.RANK.AVG(Table2[[#This Row],[6M Return vs Nifty Z-Score]],Table2[6M Return vs Nifty Z-Score])</f>
        <v>232</v>
      </c>
      <c r="AU43">
        <f>_xlfn.RANK.AVG(Table2[[#This Row],[Sharpe Ratio Z-Score]],Table2[Sharpe Ratio Z-Score])</f>
        <v>31</v>
      </c>
      <c r="AV43">
        <f>(Table2[[#This Row],[Rank 1Y]]+Table2[[#This Row],[Rank 6M]]+Table2[[#This Row],[Rank Sharpe]])/3</f>
        <v>95.666666666666671</v>
      </c>
    </row>
    <row r="44" spans="1:48" x14ac:dyDescent="0.3">
      <c r="A44" t="s">
        <v>759</v>
      </c>
      <c r="B44" t="s">
        <v>760</v>
      </c>
      <c r="C44" t="s">
        <v>10581</v>
      </c>
      <c r="D44" t="s">
        <v>46</v>
      </c>
      <c r="E44">
        <v>20216.660133599999</v>
      </c>
      <c r="F44">
        <v>322</v>
      </c>
      <c r="G44">
        <v>83.420626091877494</v>
      </c>
      <c r="H44">
        <f>(Table2[[#This Row],[1Y Return vs Nifty]]-AVERAGE(Table2[1Y Return vs Nifty]))/_xlfn.STDEV.P(Table2[1Y Return vs Nifty])</f>
        <v>0.7601877210436887</v>
      </c>
      <c r="I44">
        <v>2.4884199205845698</v>
      </c>
      <c r="J44">
        <f>(Table2[[#This Row],[1M Return vs Nifty]]-AVERAGE(Table2[1M Return vs Nifty]))/_xlfn.STDEV.P(Table2[1M Return vs Nifty])</f>
        <v>-3.7948223499791871E-2</v>
      </c>
      <c r="K44">
        <v>38.033761692770597</v>
      </c>
      <c r="L44">
        <f>(Table2[[#This Row],[6M Return vs Nifty]]-AVERAGE(Table2[6M Return vs Nifty]))/_xlfn.STDEV.P(Table2[6M Return vs Nifty])</f>
        <v>1.1843799198463403</v>
      </c>
      <c r="M44">
        <v>4.2442480280270898</v>
      </c>
      <c r="N44">
        <f>(Table2[[#This Row],[1W Return vs Nifty]]-AVERAGE(Table2[1W Return vs Nifty]))/_xlfn.STDEV.P(Table2[1W Return vs Nifty])</f>
        <v>0.34789454946933984</v>
      </c>
      <c r="O44">
        <v>333.84</v>
      </c>
      <c r="P44">
        <v>318.17461680050798</v>
      </c>
      <c r="Q44">
        <v>249.890611531063</v>
      </c>
      <c r="R44">
        <v>38.136973060393501</v>
      </c>
      <c r="S44" s="2">
        <f>(Table2[[#This Row],[Close Price]]-Table2[[#This Row],[20D EMA]])/Table2[[#This Row],[20D EMA]]</f>
        <v>-3.5466091540857822E-2</v>
      </c>
      <c r="T44" s="2">
        <f>(Table2[[#This Row],[Close Price]]-Table2[[#This Row],[50D EMA]])/Table2[[#This Row],[50D EMA]]</f>
        <v>1.2022905026048941E-2</v>
      </c>
      <c r="U44" s="2">
        <f>(Table2[[#This Row],[Close Price]]-Table2[[#This Row],[200D EMA]])/Table2[[#This Row],[200D EMA]]</f>
        <v>0.28856381609187964</v>
      </c>
      <c r="V44">
        <v>1.47155662288983</v>
      </c>
      <c r="W44">
        <v>316.5</v>
      </c>
      <c r="X44">
        <v>334.65</v>
      </c>
      <c r="Y44">
        <v>316.5</v>
      </c>
      <c r="Z44">
        <v>334.65</v>
      </c>
      <c r="AA44">
        <v>316.5</v>
      </c>
      <c r="AB44">
        <v>362.6</v>
      </c>
      <c r="AC44" s="2">
        <f>(Table2[[#This Row],[Close Price]]/Table2[[#This Row],[Day Low]])-1</f>
        <v>1.7377567140600236E-2</v>
      </c>
      <c r="AD44" s="2">
        <f>(Table2[[#This Row],[Day High]]/Table2[[#This Row],[Close Price]])-1</f>
        <v>3.9285714285714146E-2</v>
      </c>
      <c r="AE44" s="2">
        <f>(Table2[[#This Row],[Close Price]]/Table2[[#This Row],[Current Week Low]])-1</f>
        <v>1.7377567140600236E-2</v>
      </c>
      <c r="AF44" s="2">
        <f>(Table2[[#This Row],[Current Week High]]/Table2[[#This Row],[Close Price]])-1</f>
        <v>3.9285714285714146E-2</v>
      </c>
      <c r="AG44" s="2">
        <f>(Table2[[#This Row],[Close Price]]/Table2[[#This Row],[Current Month Low]])-1</f>
        <v>1.7377567140600236E-2</v>
      </c>
      <c r="AH44" s="2">
        <f>(Table2[[#This Row],[Current Month High]]/Table2[[#This Row],[Close Price]])-1</f>
        <v>0.12608695652173929</v>
      </c>
      <c r="AI44">
        <v>13.198757763975101</v>
      </c>
      <c r="AJ44">
        <v>135.81105822043199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0.11</v>
      </c>
      <c r="AM44" t="s">
        <v>10622</v>
      </c>
      <c r="AN44">
        <v>1.43</v>
      </c>
      <c r="AO44" t="s">
        <v>10622</v>
      </c>
      <c r="AP44">
        <v>0.16283059146099099</v>
      </c>
      <c r="AQ44">
        <f>(Table2[[#This Row],[Sharpe Ratio]]-AVERAGE(Table2[Sharpe Ratio]))/_xlfn.STDEV.P(Table2[Sharpe Ratio])</f>
        <v>1.172694170432649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3.4272081372922263</v>
      </c>
      <c r="AS44">
        <f>_xlfn.RANK.AVG(Table2[[#This Row],[1Y Return vs Nifty Z-Score]],Table2[1Y Return vs Nifty Z-Score])</f>
        <v>119</v>
      </c>
      <c r="AT44">
        <f>_xlfn.RANK.AVG(Table2[[#This Row],[6M Return vs Nifty Z-Score]],Table2[6M Return vs Nifty Z-Score])</f>
        <v>86</v>
      </c>
      <c r="AU44">
        <f>_xlfn.RANK.AVG(Table2[[#This Row],[Sharpe Ratio Z-Score]],Table2[Sharpe Ratio Z-Score])</f>
        <v>91</v>
      </c>
      <c r="AV44">
        <f>(Table2[[#This Row],[Rank 1Y]]+Table2[[#This Row],[Rank 6M]]+Table2[[#This Row],[Rank Sharpe]])/3</f>
        <v>98.666666666666671</v>
      </c>
    </row>
    <row r="45" spans="1:48" x14ac:dyDescent="0.3">
      <c r="A45" t="s">
        <v>244</v>
      </c>
      <c r="B45" t="s">
        <v>245</v>
      </c>
      <c r="C45" t="s">
        <v>10588</v>
      </c>
      <c r="D45" t="s">
        <v>163</v>
      </c>
      <c r="E45">
        <v>105651.41687274999</v>
      </c>
      <c r="F45">
        <v>691.25</v>
      </c>
      <c r="G45">
        <v>47.466567164825001</v>
      </c>
      <c r="H45">
        <f>(Table2[[#This Row],[1Y Return vs Nifty]]-AVERAGE(Table2[1Y Return vs Nifty]))/_xlfn.STDEV.P(Table2[1Y Return vs Nifty])</f>
        <v>0.21274820666542588</v>
      </c>
      <c r="I45">
        <v>1.9911924624115001</v>
      </c>
      <c r="J45">
        <f>(Table2[[#This Row],[1M Return vs Nifty]]-AVERAGE(Table2[1M Return vs Nifty]))/_xlfn.STDEV.P(Table2[1M Return vs Nifty])</f>
        <v>-8.9720645529089024E-2</v>
      </c>
      <c r="K45">
        <v>46.737116382407599</v>
      </c>
      <c r="L45">
        <f>(Table2[[#This Row],[6M Return vs Nifty]]-AVERAGE(Table2[6M Return vs Nifty]))/_xlfn.STDEV.P(Table2[6M Return vs Nifty])</f>
        <v>1.4954180781553115</v>
      </c>
      <c r="M45">
        <v>2.1949280924855201</v>
      </c>
      <c r="N45">
        <f>(Table2[[#This Row],[1W Return vs Nifty]]-AVERAGE(Table2[1W Return vs Nifty]))/_xlfn.STDEV.P(Table2[1W Return vs Nifty])</f>
        <v>-7.1232263894976194E-2</v>
      </c>
      <c r="O45">
        <v>717.18</v>
      </c>
      <c r="P45">
        <v>687.96922227969196</v>
      </c>
      <c r="Q45">
        <v>557.49860216384502</v>
      </c>
      <c r="R45">
        <v>34.3990539937937</v>
      </c>
      <c r="S45" s="2">
        <f>(Table2[[#This Row],[Close Price]]-Table2[[#This Row],[20D EMA]])/Table2[[#This Row],[20D EMA]]</f>
        <v>-3.6155497922418296E-2</v>
      </c>
      <c r="T45" s="2">
        <f>(Table2[[#This Row],[Close Price]]-Table2[[#This Row],[50D EMA]])/Table2[[#This Row],[50D EMA]]</f>
        <v>4.7687855997927868E-3</v>
      </c>
      <c r="U45" s="2">
        <f>(Table2[[#This Row],[Close Price]]-Table2[[#This Row],[200D EMA]])/Table2[[#This Row],[200D EMA]]</f>
        <v>0.23991342277275587</v>
      </c>
      <c r="V45">
        <v>0.83971164447272795</v>
      </c>
      <c r="W45">
        <v>683.65</v>
      </c>
      <c r="X45">
        <v>709.45</v>
      </c>
      <c r="Y45">
        <v>683.65</v>
      </c>
      <c r="Z45">
        <v>709.45</v>
      </c>
      <c r="AA45">
        <v>683.65</v>
      </c>
      <c r="AB45">
        <v>748.4</v>
      </c>
      <c r="AC45" s="2">
        <f>(Table2[[#This Row],[Close Price]]/Table2[[#This Row],[Day Low]])-1</f>
        <v>1.1116799531924348E-2</v>
      </c>
      <c r="AD45" s="2">
        <f>(Table2[[#This Row],[Day High]]/Table2[[#This Row],[Close Price]])-1</f>
        <v>2.6329113924050684E-2</v>
      </c>
      <c r="AE45" s="2">
        <f>(Table2[[#This Row],[Close Price]]/Table2[[#This Row],[Current Week Low]])-1</f>
        <v>1.1116799531924348E-2</v>
      </c>
      <c r="AF45" s="2">
        <f>(Table2[[#This Row],[Current Week High]]/Table2[[#This Row],[Close Price]])-1</f>
        <v>2.6329113924050684E-2</v>
      </c>
      <c r="AG45" s="2">
        <f>(Table2[[#This Row],[Close Price]]/Table2[[#This Row],[Current Month Low]])-1</f>
        <v>1.1116799531924348E-2</v>
      </c>
      <c r="AH45" s="2">
        <f>(Table2[[#This Row],[Current Month High]]/Table2[[#This Row],[Close Price]])-1</f>
        <v>8.2676311030741356E-2</v>
      </c>
      <c r="AI45">
        <v>13.381555153707</v>
      </c>
      <c r="AJ45">
        <v>92.441536748329597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0.04</v>
      </c>
      <c r="AM45" t="s">
        <v>10622</v>
      </c>
      <c r="AN45">
        <v>0.28000000000000003</v>
      </c>
      <c r="AO45" t="s">
        <v>10622</v>
      </c>
      <c r="AP45">
        <v>0.25087444377621798</v>
      </c>
      <c r="AQ45">
        <f>(Table2[[#This Row],[Sharpe Ratio]]-AVERAGE(Table2[Sharpe Ratio]))/_xlfn.STDEV.P(Table2[Sharpe Ratio])</f>
        <v>2.1894539189038769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3.736667294300549</v>
      </c>
      <c r="AS45">
        <f>_xlfn.RANK.AVG(Table2[[#This Row],[1Y Return vs Nifty Z-Score]],Table2[1Y Return vs Nifty Z-Score])</f>
        <v>229</v>
      </c>
      <c r="AT45">
        <f>_xlfn.RANK.AVG(Table2[[#This Row],[6M Return vs Nifty Z-Score]],Table2[6M Return vs Nifty Z-Score])</f>
        <v>60</v>
      </c>
      <c r="AU45">
        <f>_xlfn.RANK.AVG(Table2[[#This Row],[Sharpe Ratio Z-Score]],Table2[Sharpe Ratio Z-Score])</f>
        <v>9</v>
      </c>
      <c r="AV45">
        <f>(Table2[[#This Row],[Rank 1Y]]+Table2[[#This Row],[Rank 6M]]+Table2[[#This Row],[Rank Sharpe]])/3</f>
        <v>99.333333333333329</v>
      </c>
    </row>
    <row r="46" spans="1:48" x14ac:dyDescent="0.3">
      <c r="A46" t="s">
        <v>352</v>
      </c>
      <c r="B46" t="s">
        <v>353</v>
      </c>
      <c r="C46" t="s">
        <v>10589</v>
      </c>
      <c r="D46" t="s">
        <v>354</v>
      </c>
      <c r="E46">
        <v>66665.869445200005</v>
      </c>
      <c r="F46">
        <v>11141.6</v>
      </c>
      <c r="G46">
        <v>114.28844194293799</v>
      </c>
      <c r="H46">
        <f>(Table2[[#This Row],[1Y Return vs Nifty]]-AVERAGE(Table2[1Y Return vs Nifty]))/_xlfn.STDEV.P(Table2[1Y Return vs Nifty])</f>
        <v>1.2301836720907524</v>
      </c>
      <c r="I46">
        <v>-6.9540795517311702</v>
      </c>
      <c r="J46">
        <f>(Table2[[#This Row],[1M Return vs Nifty]]-AVERAGE(Table2[1M Return vs Nifty]))/_xlfn.STDEV.P(Table2[1M Return vs Nifty])</f>
        <v>-1.0211221405001447</v>
      </c>
      <c r="K46">
        <v>67.501980427613105</v>
      </c>
      <c r="L46">
        <f>(Table2[[#This Row],[6M Return vs Nifty]]-AVERAGE(Table2[6M Return vs Nifty]))/_xlfn.STDEV.P(Table2[6M Return vs Nifty])</f>
        <v>2.2375072265898988</v>
      </c>
      <c r="M46">
        <v>5.7124485818895803</v>
      </c>
      <c r="N46">
        <f>(Table2[[#This Row],[1W Return vs Nifty]]-AVERAGE(Table2[1W Return vs Nifty]))/_xlfn.STDEV.P(Table2[1W Return vs Nifty])</f>
        <v>0.64817085520755968</v>
      </c>
      <c r="O46">
        <v>11635.19</v>
      </c>
      <c r="P46">
        <v>11055.205173145599</v>
      </c>
      <c r="Q46">
        <v>8354.0211432795404</v>
      </c>
      <c r="R46">
        <v>36.656646174941699</v>
      </c>
      <c r="S46" s="2">
        <f>(Table2[[#This Row],[Close Price]]-Table2[[#This Row],[20D EMA]])/Table2[[#This Row],[20D EMA]]</f>
        <v>-4.2422169298481596E-2</v>
      </c>
      <c r="T46" s="2">
        <f>(Table2[[#This Row],[Close Price]]-Table2[[#This Row],[50D EMA]])/Table2[[#This Row],[50D EMA]]</f>
        <v>7.8148551294429294E-3</v>
      </c>
      <c r="U46" s="2">
        <f>(Table2[[#This Row],[Close Price]]-Table2[[#This Row],[200D EMA]])/Table2[[#This Row],[200D EMA]]</f>
        <v>0.33368108709695454</v>
      </c>
      <c r="V46">
        <v>1.30464832711801</v>
      </c>
      <c r="W46">
        <v>10950.05</v>
      </c>
      <c r="X46">
        <v>11514.7</v>
      </c>
      <c r="Y46">
        <v>10950.05</v>
      </c>
      <c r="Z46">
        <v>11514.7</v>
      </c>
      <c r="AA46">
        <v>10950.05</v>
      </c>
      <c r="AB46">
        <v>12199.95</v>
      </c>
      <c r="AC46" s="2">
        <f>(Table2[[#This Row],[Close Price]]/Table2[[#This Row],[Day Low]])-1</f>
        <v>1.7493070807895972E-2</v>
      </c>
      <c r="AD46" s="2">
        <f>(Table2[[#This Row],[Day High]]/Table2[[#This Row],[Close Price]])-1</f>
        <v>3.3487111366410582E-2</v>
      </c>
      <c r="AE46" s="2">
        <f>(Table2[[#This Row],[Close Price]]/Table2[[#This Row],[Current Week Low]])-1</f>
        <v>1.7493070807895972E-2</v>
      </c>
      <c r="AF46" s="2">
        <f>(Table2[[#This Row],[Current Week High]]/Table2[[#This Row],[Close Price]])-1</f>
        <v>3.3487111366410582E-2</v>
      </c>
      <c r="AG46" s="2">
        <f>(Table2[[#This Row],[Close Price]]/Table2[[#This Row],[Current Month Low]])-1</f>
        <v>1.7493070807895972E-2</v>
      </c>
      <c r="AH46" s="2">
        <f>(Table2[[#This Row],[Current Month High]]/Table2[[#This Row],[Close Price]])-1</f>
        <v>9.4990845120987988E-2</v>
      </c>
      <c r="AI46">
        <v>15.593810583758099</v>
      </c>
      <c r="AJ46">
        <v>154.08148139701899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0.23</v>
      </c>
      <c r="AM46" t="s">
        <v>10622</v>
      </c>
      <c r="AN46">
        <v>-6.73</v>
      </c>
      <c r="AO46" t="s">
        <v>10621</v>
      </c>
      <c r="AP46">
        <v>0.111607937415563</v>
      </c>
      <c r="AQ46">
        <f>(Table2[[#This Row],[Sharpe Ratio]]-AVERAGE(Table2[Sharpe Ratio]))/_xlfn.STDEV.P(Table2[Sharpe Ratio])</f>
        <v>0.58115789079792923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3.6758975041859956</v>
      </c>
      <c r="AS46">
        <f>_xlfn.RANK.AVG(Table2[[#This Row],[1Y Return vs Nifty Z-Score]],Table2[1Y Return vs Nifty Z-Score])</f>
        <v>74</v>
      </c>
      <c r="AT46">
        <f>_xlfn.RANK.AVG(Table2[[#This Row],[6M Return vs Nifty Z-Score]],Table2[6M Return vs Nifty Z-Score])</f>
        <v>25</v>
      </c>
      <c r="AU46">
        <f>_xlfn.RANK.AVG(Table2[[#This Row],[Sharpe Ratio Z-Score]],Table2[Sharpe Ratio Z-Score])</f>
        <v>200</v>
      </c>
      <c r="AV46">
        <f>(Table2[[#This Row],[Rank 1Y]]+Table2[[#This Row],[Rank 6M]]+Table2[[#This Row],[Rank Sharpe]])/3</f>
        <v>99.666666666666671</v>
      </c>
    </row>
    <row r="47" spans="1:48" x14ac:dyDescent="0.3">
      <c r="A47" t="s">
        <v>563</v>
      </c>
      <c r="B47" t="s">
        <v>564</v>
      </c>
      <c r="C47" t="s">
        <v>10589</v>
      </c>
      <c r="D47" t="s">
        <v>354</v>
      </c>
      <c r="E47">
        <v>33452.497933660001</v>
      </c>
      <c r="F47">
        <v>1626.95</v>
      </c>
      <c r="G47">
        <v>97.858475649841196</v>
      </c>
      <c r="H47">
        <f>(Table2[[#This Row],[1Y Return vs Nifty]]-AVERAGE(Table2[1Y Return vs Nifty]))/_xlfn.STDEV.P(Table2[1Y Return vs Nifty])</f>
        <v>0.98001962838728651</v>
      </c>
      <c r="I47">
        <v>8.1369972753608408</v>
      </c>
      <c r="J47">
        <f>(Table2[[#This Row],[1M Return vs Nifty]]-AVERAGE(Table2[1M Return vs Nifty]))/_xlfn.STDEV.P(Table2[1M Return vs Nifty])</f>
        <v>0.55019413643966741</v>
      </c>
      <c r="K47">
        <v>28.803440836479801</v>
      </c>
      <c r="L47">
        <f>(Table2[[#This Row],[6M Return vs Nifty]]-AVERAGE(Table2[6M Return vs Nifty]))/_xlfn.STDEV.P(Table2[6M Return vs Nifty])</f>
        <v>0.85450918584534352</v>
      </c>
      <c r="M47">
        <v>2.7824204896778499</v>
      </c>
      <c r="N47">
        <f>(Table2[[#This Row],[1W Return vs Nifty]]-AVERAGE(Table2[1W Return vs Nifty]))/_xlfn.STDEV.P(Table2[1W Return vs Nifty])</f>
        <v>4.8921652553366231E-2</v>
      </c>
      <c r="O47">
        <v>1691.63</v>
      </c>
      <c r="P47">
        <v>1639.7394313074701</v>
      </c>
      <c r="Q47">
        <v>1339.8088308009201</v>
      </c>
      <c r="R47">
        <v>36.439668263294699</v>
      </c>
      <c r="S47" s="2">
        <f>(Table2[[#This Row],[Close Price]]-Table2[[#This Row],[20D EMA]])/Table2[[#This Row],[20D EMA]]</f>
        <v>-3.8235311504288799E-2</v>
      </c>
      <c r="T47" s="2">
        <f>(Table2[[#This Row],[Close Price]]-Table2[[#This Row],[50D EMA]])/Table2[[#This Row],[50D EMA]]</f>
        <v>-7.7996729622292664E-3</v>
      </c>
      <c r="U47" s="2">
        <f>(Table2[[#This Row],[Close Price]]-Table2[[#This Row],[200D EMA]])/Table2[[#This Row],[200D EMA]]</f>
        <v>0.21431502957584683</v>
      </c>
      <c r="V47">
        <v>0.55707604766253505</v>
      </c>
      <c r="W47">
        <v>1603.55</v>
      </c>
      <c r="X47">
        <v>1668.85</v>
      </c>
      <c r="Y47">
        <v>1603.55</v>
      </c>
      <c r="Z47">
        <v>1668.85</v>
      </c>
      <c r="AA47">
        <v>1603.55</v>
      </c>
      <c r="AB47">
        <v>1763.95</v>
      </c>
      <c r="AC47" s="2">
        <f>(Table2[[#This Row],[Close Price]]/Table2[[#This Row],[Day Low]])-1</f>
        <v>1.4592622618565088E-2</v>
      </c>
      <c r="AD47" s="2">
        <f>(Table2[[#This Row],[Day High]]/Table2[[#This Row],[Close Price]])-1</f>
        <v>2.5753710931497587E-2</v>
      </c>
      <c r="AE47" s="2">
        <f>(Table2[[#This Row],[Close Price]]/Table2[[#This Row],[Current Week Low]])-1</f>
        <v>1.4592622618565088E-2</v>
      </c>
      <c r="AF47" s="2">
        <f>(Table2[[#This Row],[Current Week High]]/Table2[[#This Row],[Close Price]])-1</f>
        <v>2.5753710931497587E-2</v>
      </c>
      <c r="AG47" s="2">
        <f>(Table2[[#This Row],[Close Price]]/Table2[[#This Row],[Current Month Low]])-1</f>
        <v>1.4592622618565088E-2</v>
      </c>
      <c r="AH47" s="2">
        <f>(Table2[[#This Row],[Current Month High]]/Table2[[#This Row],[Close Price]])-1</f>
        <v>8.4206644334490877E-2</v>
      </c>
      <c r="AI47">
        <v>16.647715049632701</v>
      </c>
      <c r="AJ47">
        <v>131.858344021661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-0.05</v>
      </c>
      <c r="AM47" t="s">
        <v>10621</v>
      </c>
      <c r="AN47">
        <v>-4.05</v>
      </c>
      <c r="AO47" t="s">
        <v>10621</v>
      </c>
      <c r="AP47">
        <v>0.17444389223523901</v>
      </c>
      <c r="AQ47">
        <f>(Table2[[#This Row],[Sharpe Ratio]]-AVERAGE(Table2[Sharpe Ratio]))/_xlfn.STDEV.P(Table2[Sharpe Ratio])</f>
        <v>1.3068084380804195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3.740453041306083</v>
      </c>
      <c r="AS47">
        <f>_xlfn.RANK.AVG(Table2[[#This Row],[1Y Return vs Nifty Z-Score]],Table2[1Y Return vs Nifty Z-Score])</f>
        <v>100</v>
      </c>
      <c r="AT47">
        <f>_xlfn.RANK.AVG(Table2[[#This Row],[6M Return vs Nifty Z-Score]],Table2[6M Return vs Nifty Z-Score])</f>
        <v>124</v>
      </c>
      <c r="AU47">
        <f>_xlfn.RANK.AVG(Table2[[#This Row],[Sharpe Ratio Z-Score]],Table2[Sharpe Ratio Z-Score])</f>
        <v>75</v>
      </c>
      <c r="AV47">
        <f>(Table2[[#This Row],[Rank 1Y]]+Table2[[#This Row],[Rank 6M]]+Table2[[#This Row],[Rank Sharpe]])/3</f>
        <v>99.666666666666671</v>
      </c>
    </row>
    <row r="48" spans="1:48" x14ac:dyDescent="0.3">
      <c r="A48" t="s">
        <v>749</v>
      </c>
      <c r="B48" t="s">
        <v>750</v>
      </c>
      <c r="C48" t="s">
        <v>10580</v>
      </c>
      <c r="D48" t="s">
        <v>43</v>
      </c>
      <c r="E48">
        <v>20658.596459</v>
      </c>
      <c r="F48">
        <v>3989.5</v>
      </c>
      <c r="G48">
        <v>80.448744436299293</v>
      </c>
      <c r="H48">
        <f>(Table2[[#This Row],[1Y Return vs Nifty]]-AVERAGE(Table2[1Y Return vs Nifty]))/_xlfn.STDEV.P(Table2[1Y Return vs Nifty])</f>
        <v>0.71493760189524203</v>
      </c>
      <c r="I48">
        <v>-3.3111917740417001</v>
      </c>
      <c r="J48">
        <f>(Table2[[#This Row],[1M Return vs Nifty]]-AVERAGE(Table2[1M Return vs Nifty]))/_xlfn.STDEV.P(Table2[1M Return vs Nifty])</f>
        <v>-0.64181661275460877</v>
      </c>
      <c r="K48">
        <v>54.133858321367498</v>
      </c>
      <c r="L48">
        <f>(Table2[[#This Row],[6M Return vs Nifty]]-AVERAGE(Table2[6M Return vs Nifty]))/_xlfn.STDEV.P(Table2[6M Return vs Nifty])</f>
        <v>1.7597608600162185</v>
      </c>
      <c r="M48">
        <v>6.1698013223012698E-3</v>
      </c>
      <c r="N48">
        <f>(Table2[[#This Row],[1W Return vs Nifty]]-AVERAGE(Table2[1W Return vs Nifty]))/_xlfn.STDEV.P(Table2[1W Return vs Nifty])</f>
        <v>-0.51887700295692984</v>
      </c>
      <c r="O48">
        <v>4207.82</v>
      </c>
      <c r="P48">
        <v>4064.7487089302199</v>
      </c>
      <c r="Q48">
        <v>3217.8978230338598</v>
      </c>
      <c r="R48">
        <v>31.254156741586101</v>
      </c>
      <c r="S48" s="2">
        <f>(Table2[[#This Row],[Close Price]]-Table2[[#This Row],[20D EMA]])/Table2[[#This Row],[20D EMA]]</f>
        <v>-5.1884348665104434E-2</v>
      </c>
      <c r="T48" s="2">
        <f>(Table2[[#This Row],[Close Price]]-Table2[[#This Row],[50D EMA]])/Table2[[#This Row],[50D EMA]]</f>
        <v>-1.8512511921068845E-2</v>
      </c>
      <c r="U48" s="2">
        <f>(Table2[[#This Row],[Close Price]]-Table2[[#This Row],[200D EMA]])/Table2[[#This Row],[200D EMA]]</f>
        <v>0.23978454860902559</v>
      </c>
      <c r="V48">
        <v>1.0177686459222299</v>
      </c>
      <c r="W48">
        <v>3965.5</v>
      </c>
      <c r="X48">
        <v>4140</v>
      </c>
      <c r="Y48">
        <v>3965.5</v>
      </c>
      <c r="Z48">
        <v>4140</v>
      </c>
      <c r="AA48">
        <v>3965.5</v>
      </c>
      <c r="AB48">
        <v>4479.8999999999996</v>
      </c>
      <c r="AC48" s="2">
        <f>(Table2[[#This Row],[Close Price]]/Table2[[#This Row],[Day Low]])-1</f>
        <v>6.0522002269574049E-3</v>
      </c>
      <c r="AD48" s="2">
        <f>(Table2[[#This Row],[Day High]]/Table2[[#This Row],[Close Price]])-1</f>
        <v>3.7724025567113628E-2</v>
      </c>
      <c r="AE48" s="2">
        <f>(Table2[[#This Row],[Close Price]]/Table2[[#This Row],[Current Week Low]])-1</f>
        <v>6.0522002269574049E-3</v>
      </c>
      <c r="AF48" s="2">
        <f>(Table2[[#This Row],[Current Week High]]/Table2[[#This Row],[Close Price]])-1</f>
        <v>3.7724025567113628E-2</v>
      </c>
      <c r="AG48" s="2">
        <f>(Table2[[#This Row],[Close Price]]/Table2[[#This Row],[Current Month Low]])-1</f>
        <v>6.0522002269574049E-3</v>
      </c>
      <c r="AH48" s="2">
        <f>(Table2[[#This Row],[Current Month High]]/Table2[[#This Row],[Close Price]])-1</f>
        <v>0.12292267201403684</v>
      </c>
      <c r="AI48">
        <v>20.8497305426745</v>
      </c>
      <c r="AJ48">
        <v>100.266050901059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-0.01</v>
      </c>
      <c r="AM48" t="s">
        <v>10621</v>
      </c>
      <c r="AN48">
        <v>-7.05</v>
      </c>
      <c r="AO48" t="s">
        <v>10621</v>
      </c>
      <c r="AP48">
        <v>0.13664644500713599</v>
      </c>
      <c r="AQ48">
        <f>(Table2[[#This Row],[Sharpe Ratio]]-AVERAGE(Table2[Sharpe Ratio]))/_xlfn.STDEV.P(Table2[Sharpe Ratio])</f>
        <v>0.87031092092380147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2.1843157671237234</v>
      </c>
      <c r="AS48">
        <f>_xlfn.RANK.AVG(Table2[[#This Row],[1Y Return vs Nifty Z-Score]],Table2[1Y Return vs Nifty Z-Score])</f>
        <v>123</v>
      </c>
      <c r="AT48">
        <f>_xlfn.RANK.AVG(Table2[[#This Row],[6M Return vs Nifty Z-Score]],Table2[6M Return vs Nifty Z-Score])</f>
        <v>41</v>
      </c>
      <c r="AU48">
        <f>_xlfn.RANK.AVG(Table2[[#This Row],[Sharpe Ratio Z-Score]],Table2[Sharpe Ratio Z-Score])</f>
        <v>139</v>
      </c>
      <c r="AV48">
        <f>(Table2[[#This Row],[Rank 1Y]]+Table2[[#This Row],[Rank 6M]]+Table2[[#This Row],[Rank Sharpe]])/3</f>
        <v>101</v>
      </c>
    </row>
    <row r="49" spans="1:48" x14ac:dyDescent="0.3">
      <c r="A49" t="s">
        <v>102</v>
      </c>
      <c r="B49" t="s">
        <v>103</v>
      </c>
      <c r="C49" t="s">
        <v>10583</v>
      </c>
      <c r="D49" t="s">
        <v>57</v>
      </c>
      <c r="E49">
        <v>266456.62673898501</v>
      </c>
      <c r="F49">
        <v>690.85</v>
      </c>
      <c r="G49">
        <v>129.52622837500701</v>
      </c>
      <c r="H49">
        <f>(Table2[[#This Row],[1Y Return vs Nifty]]-AVERAGE(Table2[1Y Return vs Nifty]))/_xlfn.STDEV.P(Table2[1Y Return vs Nifty])</f>
        <v>1.4621954853187449</v>
      </c>
      <c r="I49">
        <v>3.2544392310929999</v>
      </c>
      <c r="J49">
        <f>(Table2[[#This Row],[1M Return vs Nifty]]-AVERAGE(Table2[1M Return vs Nifty]))/_xlfn.STDEV.P(Table2[1M Return vs Nifty])</f>
        <v>4.1811400339062346E-2</v>
      </c>
      <c r="K49">
        <v>15.969597064303899</v>
      </c>
      <c r="L49">
        <f>(Table2[[#This Row],[6M Return vs Nifty]]-AVERAGE(Table2[6M Return vs Nifty]))/_xlfn.STDEV.P(Table2[6M Return vs Nifty])</f>
        <v>0.39585671524390204</v>
      </c>
      <c r="M49">
        <v>4.1648560339891496</v>
      </c>
      <c r="N49">
        <f>(Table2[[#This Row],[1W Return vs Nifty]]-AVERAGE(Table2[1W Return vs Nifty]))/_xlfn.STDEV.P(Table2[1W Return vs Nifty])</f>
        <v>0.33165730271705707</v>
      </c>
      <c r="O49">
        <v>714.28</v>
      </c>
      <c r="P49">
        <v>703.115378041192</v>
      </c>
      <c r="Q49">
        <v>584.11855156385695</v>
      </c>
      <c r="R49">
        <v>33.417796719092102</v>
      </c>
      <c r="S49" s="2">
        <f>(Table2[[#This Row],[Close Price]]-Table2[[#This Row],[20D EMA]])/Table2[[#This Row],[20D EMA]]</f>
        <v>-3.2802262418099276E-2</v>
      </c>
      <c r="T49" s="2">
        <f>(Table2[[#This Row],[Close Price]]-Table2[[#This Row],[50D EMA]])/Table2[[#This Row],[50D EMA]]</f>
        <v>-1.7444331932210153E-2</v>
      </c>
      <c r="U49" s="2">
        <f>(Table2[[#This Row],[Close Price]]-Table2[[#This Row],[200D EMA]])/Table2[[#This Row],[200D EMA]]</f>
        <v>0.18272223703628593</v>
      </c>
      <c r="V49">
        <v>0.81854567479920803</v>
      </c>
      <c r="W49">
        <v>681</v>
      </c>
      <c r="X49">
        <v>719.2</v>
      </c>
      <c r="Y49">
        <v>681</v>
      </c>
      <c r="Z49">
        <v>719.2</v>
      </c>
      <c r="AA49">
        <v>681</v>
      </c>
      <c r="AB49">
        <v>752.9</v>
      </c>
      <c r="AC49" s="2">
        <f>(Table2[[#This Row],[Close Price]]/Table2[[#This Row],[Day Low]])-1</f>
        <v>1.4464023494860534E-2</v>
      </c>
      <c r="AD49" s="2">
        <f>(Table2[[#This Row],[Day High]]/Table2[[#This Row],[Close Price]])-1</f>
        <v>4.1036404429326323E-2</v>
      </c>
      <c r="AE49" s="2">
        <f>(Table2[[#This Row],[Close Price]]/Table2[[#This Row],[Current Week Low]])-1</f>
        <v>1.4464023494860534E-2</v>
      </c>
      <c r="AF49" s="2">
        <f>(Table2[[#This Row],[Current Week High]]/Table2[[#This Row],[Close Price]])-1</f>
        <v>4.1036404429326323E-2</v>
      </c>
      <c r="AG49" s="2">
        <f>(Table2[[#This Row],[Close Price]]/Table2[[#This Row],[Current Month Low]])-1</f>
        <v>1.4464023494860534E-2</v>
      </c>
      <c r="AH49" s="2">
        <f>(Table2[[#This Row],[Current Month High]]/Table2[[#This Row],[Close Price]])-1</f>
        <v>8.9816892234204193E-2</v>
      </c>
      <c r="AI49">
        <v>29.673590504450999</v>
      </c>
      <c r="AJ49">
        <v>160.94428706326701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0.01</v>
      </c>
      <c r="AM49" t="s">
        <v>10622</v>
      </c>
      <c r="AN49">
        <v>-1.24</v>
      </c>
      <c r="AO49" t="s">
        <v>10621</v>
      </c>
      <c r="AP49">
        <v>0.190401284304068</v>
      </c>
      <c r="AQ49">
        <f>(Table2[[#This Row],[Sharpe Ratio]]-AVERAGE(Table2[Sharpe Ratio]))/_xlfn.STDEV.P(Table2[Sharpe Ratio])</f>
        <v>1.4910897197316231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3.7226106233503895</v>
      </c>
      <c r="AS49">
        <f>_xlfn.RANK.AVG(Table2[[#This Row],[1Y Return vs Nifty Z-Score]],Table2[1Y Return vs Nifty Z-Score])</f>
        <v>60</v>
      </c>
      <c r="AT49">
        <f>_xlfn.RANK.AVG(Table2[[#This Row],[6M Return vs Nifty Z-Score]],Table2[6M Return vs Nifty Z-Score])</f>
        <v>202</v>
      </c>
      <c r="AU49">
        <f>_xlfn.RANK.AVG(Table2[[#This Row],[Sharpe Ratio Z-Score]],Table2[Sharpe Ratio Z-Score])</f>
        <v>48</v>
      </c>
      <c r="AV49">
        <f>(Table2[[#This Row],[Rank 1Y]]+Table2[[#This Row],[Rank 6M]]+Table2[[#This Row],[Rank Sharpe]])/3</f>
        <v>103.33333333333333</v>
      </c>
    </row>
    <row r="50" spans="1:48" x14ac:dyDescent="0.3">
      <c r="A50" t="s">
        <v>727</v>
      </c>
      <c r="B50" t="s">
        <v>728</v>
      </c>
      <c r="C50" t="s">
        <v>10588</v>
      </c>
      <c r="D50" t="s">
        <v>163</v>
      </c>
      <c r="E50">
        <v>22225.776045248</v>
      </c>
      <c r="F50">
        <v>170.47</v>
      </c>
      <c r="G50">
        <v>200.52507855790401</v>
      </c>
      <c r="H50">
        <f>(Table2[[#This Row],[1Y Return vs Nifty]]-AVERAGE(Table2[1Y Return vs Nifty]))/_xlfn.STDEV.P(Table2[1Y Return vs Nifty])</f>
        <v>2.5432299283116468</v>
      </c>
      <c r="I50">
        <v>12.4970208389866</v>
      </c>
      <c r="J50">
        <f>(Table2[[#This Row],[1M Return vs Nifty]]-AVERAGE(Table2[1M Return vs Nifty]))/_xlfn.STDEV.P(Table2[1M Return vs Nifty])</f>
        <v>1.0041694273922108</v>
      </c>
      <c r="K50">
        <v>16.975894781733999</v>
      </c>
      <c r="L50">
        <f>(Table2[[#This Row],[6M Return vs Nifty]]-AVERAGE(Table2[6M Return vs Nifty]))/_xlfn.STDEV.P(Table2[6M Return vs Nifty])</f>
        <v>0.43181951348682118</v>
      </c>
      <c r="M50">
        <v>4.8319453082709503</v>
      </c>
      <c r="N50">
        <f>(Table2[[#This Row],[1W Return vs Nifty]]-AVERAGE(Table2[1W Return vs Nifty]))/_xlfn.STDEV.P(Table2[1W Return vs Nifty])</f>
        <v>0.4680903685893984</v>
      </c>
      <c r="O50">
        <v>166.07</v>
      </c>
      <c r="P50">
        <v>157.01397544559001</v>
      </c>
      <c r="Q50">
        <v>125.556786864636</v>
      </c>
      <c r="R50">
        <v>51.979789585097599</v>
      </c>
      <c r="S50" s="2">
        <f>(Table2[[#This Row],[Close Price]]-Table2[[#This Row],[20D EMA]])/Table2[[#This Row],[20D EMA]]</f>
        <v>2.6494851568615679E-2</v>
      </c>
      <c r="T50" s="2">
        <f>(Table2[[#This Row],[Close Price]]-Table2[[#This Row],[50D EMA]])/Table2[[#This Row],[50D EMA]]</f>
        <v>8.5699534173459005E-2</v>
      </c>
      <c r="U50" s="2">
        <f>(Table2[[#This Row],[Close Price]]-Table2[[#This Row],[200D EMA]])/Table2[[#This Row],[200D EMA]]</f>
        <v>0.35771234878593522</v>
      </c>
      <c r="V50">
        <v>1.41808538064141</v>
      </c>
      <c r="W50">
        <v>166.69</v>
      </c>
      <c r="X50">
        <v>176.54</v>
      </c>
      <c r="Y50">
        <v>166.69</v>
      </c>
      <c r="Z50">
        <v>176.54</v>
      </c>
      <c r="AA50">
        <v>166.69</v>
      </c>
      <c r="AB50">
        <v>184.95</v>
      </c>
      <c r="AC50" s="2">
        <f>(Table2[[#This Row],[Close Price]]/Table2[[#This Row],[Day Low]])-1</f>
        <v>2.2676825244465793E-2</v>
      </c>
      <c r="AD50" s="2">
        <f>(Table2[[#This Row],[Day High]]/Table2[[#This Row],[Close Price]])-1</f>
        <v>3.560743825893109E-2</v>
      </c>
      <c r="AE50" s="2">
        <f>(Table2[[#This Row],[Close Price]]/Table2[[#This Row],[Current Week Low]])-1</f>
        <v>2.2676825244465793E-2</v>
      </c>
      <c r="AF50" s="2">
        <f>(Table2[[#This Row],[Current Week High]]/Table2[[#This Row],[Close Price]])-1</f>
        <v>3.560743825893109E-2</v>
      </c>
      <c r="AG50" s="2">
        <f>(Table2[[#This Row],[Close Price]]/Table2[[#This Row],[Current Month Low]])-1</f>
        <v>2.2676825244465793E-2</v>
      </c>
      <c r="AH50" s="2">
        <f>(Table2[[#This Row],[Current Month High]]/Table2[[#This Row],[Close Price]])-1</f>
        <v>8.4941631958702413E-2</v>
      </c>
      <c r="AI50">
        <v>11.456561271778</v>
      </c>
      <c r="AJ50">
        <v>266.60215053763397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0.05</v>
      </c>
      <c r="AM50" t="s">
        <v>10622</v>
      </c>
      <c r="AN50">
        <v>6.26</v>
      </c>
      <c r="AO50" t="s">
        <v>10622</v>
      </c>
      <c r="AP50">
        <v>0.1569153312447</v>
      </c>
      <c r="AQ50">
        <f>(Table2[[#This Row],[Sharpe Ratio]]-AVERAGE(Table2[Sharpe Ratio]))/_xlfn.STDEV.P(Table2[Sharpe Ratio])</f>
        <v>1.104382774105688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5.5516920118857644</v>
      </c>
      <c r="AS50">
        <f>_xlfn.RANK.AVG(Table2[[#This Row],[1Y Return vs Nifty Z-Score]],Table2[1Y Return vs Nifty Z-Score])</f>
        <v>16</v>
      </c>
      <c r="AT50">
        <f>_xlfn.RANK.AVG(Table2[[#This Row],[6M Return vs Nifty Z-Score]],Table2[6M Return vs Nifty Z-Score])</f>
        <v>191</v>
      </c>
      <c r="AU50">
        <f>_xlfn.RANK.AVG(Table2[[#This Row],[Sharpe Ratio Z-Score]],Table2[Sharpe Ratio Z-Score])</f>
        <v>103</v>
      </c>
      <c r="AV50">
        <f>(Table2[[#This Row],[Rank 1Y]]+Table2[[#This Row],[Rank 6M]]+Table2[[#This Row],[Rank Sharpe]])/3</f>
        <v>103.33333333333333</v>
      </c>
    </row>
    <row r="51" spans="1:48" x14ac:dyDescent="0.3">
      <c r="A51" t="s">
        <v>256</v>
      </c>
      <c r="B51" t="s">
        <v>257</v>
      </c>
      <c r="C51" t="s">
        <v>10588</v>
      </c>
      <c r="D51" t="s">
        <v>163</v>
      </c>
      <c r="E51">
        <v>101554.377748575</v>
      </c>
      <c r="F51">
        <v>291.64999999999998</v>
      </c>
      <c r="G51">
        <v>178.660515316529</v>
      </c>
      <c r="H51">
        <f>(Table2[[#This Row],[1Y Return vs Nifty]]-AVERAGE(Table2[1Y Return vs Nifty]))/_xlfn.STDEV.P(Table2[1Y Return vs Nifty])</f>
        <v>2.2103182560235131</v>
      </c>
      <c r="I51">
        <v>-1.4623978668180699</v>
      </c>
      <c r="J51">
        <f>(Table2[[#This Row],[1M Return vs Nifty]]-AVERAGE(Table2[1M Return vs Nifty]))/_xlfn.STDEV.P(Table2[1M Return vs Nifty])</f>
        <v>-0.4493161045130486</v>
      </c>
      <c r="K51">
        <v>13.4579277491358</v>
      </c>
      <c r="L51">
        <f>(Table2[[#This Row],[6M Return vs Nifty]]-AVERAGE(Table2[6M Return vs Nifty]))/_xlfn.STDEV.P(Table2[6M Return vs Nifty])</f>
        <v>0.30609535012325068</v>
      </c>
      <c r="M51">
        <v>-4.3267222487314001</v>
      </c>
      <c r="N51">
        <f>(Table2[[#This Row],[1W Return vs Nifty]]-AVERAGE(Table2[1W Return vs Nifty]))/_xlfn.STDEV.P(Table2[1W Return vs Nifty])</f>
        <v>-1.4050398739147372</v>
      </c>
      <c r="O51">
        <v>309.52</v>
      </c>
      <c r="P51">
        <v>302.24553950696401</v>
      </c>
      <c r="Q51">
        <v>242.14739825385101</v>
      </c>
      <c r="R51">
        <v>27.927588573667101</v>
      </c>
      <c r="S51" s="2">
        <f>(Table2[[#This Row],[Close Price]]-Table2[[#This Row],[20D EMA]])/Table2[[#This Row],[20D EMA]]</f>
        <v>-5.7734556733005961E-2</v>
      </c>
      <c r="T51" s="2">
        <f>(Table2[[#This Row],[Close Price]]-Table2[[#This Row],[50D EMA]])/Table2[[#This Row],[50D EMA]]</f>
        <v>-3.5056065754511818E-2</v>
      </c>
      <c r="U51" s="2">
        <f>(Table2[[#This Row],[Close Price]]-Table2[[#This Row],[200D EMA]])/Table2[[#This Row],[200D EMA]]</f>
        <v>0.20443168955403673</v>
      </c>
      <c r="V51">
        <v>0.79052340712800895</v>
      </c>
      <c r="W51">
        <v>285</v>
      </c>
      <c r="X51">
        <v>295.89999999999998</v>
      </c>
      <c r="Y51">
        <v>285</v>
      </c>
      <c r="Z51">
        <v>295.89999999999998</v>
      </c>
      <c r="AA51">
        <v>285</v>
      </c>
      <c r="AB51">
        <v>319.95</v>
      </c>
      <c r="AC51" s="2">
        <f>(Table2[[#This Row],[Close Price]]/Table2[[#This Row],[Day Low]])-1</f>
        <v>2.3333333333333206E-2</v>
      </c>
      <c r="AD51" s="2">
        <f>(Table2[[#This Row],[Day High]]/Table2[[#This Row],[Close Price]])-1</f>
        <v>1.4572261272072673E-2</v>
      </c>
      <c r="AE51" s="2">
        <f>(Table2[[#This Row],[Close Price]]/Table2[[#This Row],[Current Week Low]])-1</f>
        <v>2.3333333333333206E-2</v>
      </c>
      <c r="AF51" s="2">
        <f>(Table2[[#This Row],[Current Week High]]/Table2[[#This Row],[Close Price]])-1</f>
        <v>1.4572261272072673E-2</v>
      </c>
      <c r="AG51" s="2">
        <f>(Table2[[#This Row],[Close Price]]/Table2[[#This Row],[Current Month Low]])-1</f>
        <v>2.3333333333333206E-2</v>
      </c>
      <c r="AH51" s="2">
        <f>(Table2[[#This Row],[Current Month High]]/Table2[[#This Row],[Close Price]])-1</f>
        <v>9.7034116235213519E-2</v>
      </c>
      <c r="AI51">
        <v>14.983713355048801</v>
      </c>
      <c r="AJ51">
        <v>207.647679324894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-7.0000000000000007E-2</v>
      </c>
      <c r="AM51" t="s">
        <v>10621</v>
      </c>
      <c r="AN51">
        <v>-5.49</v>
      </c>
      <c r="AO51" t="s">
        <v>10621</v>
      </c>
      <c r="AP51">
        <v>0.17747330202202</v>
      </c>
      <c r="AQ51">
        <f>(Table2[[#This Row],[Sharpe Ratio]]-AVERAGE(Table2[Sharpe Ratio]))/_xlfn.STDEV.P(Table2[Sharpe Ratio])</f>
        <v>1.3417930718944375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2.003850699613416</v>
      </c>
      <c r="AS51">
        <f>_xlfn.RANK.AVG(Table2[[#This Row],[1Y Return vs Nifty Z-Score]],Table2[1Y Return vs Nifty Z-Score])</f>
        <v>21</v>
      </c>
      <c r="AT51">
        <f>_xlfn.RANK.AVG(Table2[[#This Row],[6M Return vs Nifty Z-Score]],Table2[6M Return vs Nifty Z-Score])</f>
        <v>223</v>
      </c>
      <c r="AU51">
        <f>_xlfn.RANK.AVG(Table2[[#This Row],[Sharpe Ratio Z-Score]],Table2[Sharpe Ratio Z-Score])</f>
        <v>70</v>
      </c>
      <c r="AV51">
        <f>(Table2[[#This Row],[Rank 1Y]]+Table2[[#This Row],[Rank 6M]]+Table2[[#This Row],[Rank Sharpe]])/3</f>
        <v>104.66666666666667</v>
      </c>
    </row>
    <row r="52" spans="1:48" x14ac:dyDescent="0.3">
      <c r="A52" t="s">
        <v>1403</v>
      </c>
      <c r="B52" t="s">
        <v>1404</v>
      </c>
      <c r="C52" t="s">
        <v>10591</v>
      </c>
      <c r="D52" t="s">
        <v>292</v>
      </c>
      <c r="E52">
        <v>7298.7007542800002</v>
      </c>
      <c r="F52">
        <v>1756.6</v>
      </c>
      <c r="G52">
        <v>78.193320405475504</v>
      </c>
      <c r="H52">
        <f>(Table2[[#This Row],[1Y Return vs Nifty]]-AVERAGE(Table2[1Y Return vs Nifty]))/_xlfn.STDEV.P(Table2[1Y Return vs Nifty])</f>
        <v>0.6805963265845365</v>
      </c>
      <c r="I52">
        <v>18.7298996361558</v>
      </c>
      <c r="J52">
        <f>(Table2[[#This Row],[1M Return vs Nifty]]-AVERAGE(Table2[1M Return vs Nifty]))/_xlfn.STDEV.P(Table2[1M Return vs Nifty])</f>
        <v>1.6531505450685053</v>
      </c>
      <c r="K52">
        <v>65.627683009966503</v>
      </c>
      <c r="L52">
        <f>(Table2[[#This Row],[6M Return vs Nifty]]-AVERAGE(Table2[6M Return vs Nifty]))/_xlfn.STDEV.P(Table2[6M Return vs Nifty])</f>
        <v>2.1705240875938276</v>
      </c>
      <c r="M52">
        <v>10.7315473327522</v>
      </c>
      <c r="N52">
        <f>(Table2[[#This Row],[1W Return vs Nifty]]-AVERAGE(Table2[1W Return vs Nifty]))/_xlfn.STDEV.P(Table2[1W Return vs Nifty])</f>
        <v>1.6746766871795424</v>
      </c>
      <c r="O52">
        <v>1624.13</v>
      </c>
      <c r="P52">
        <v>1488.13726107147</v>
      </c>
      <c r="Q52">
        <v>1247.0446136012599</v>
      </c>
      <c r="R52">
        <v>64.026018752399906</v>
      </c>
      <c r="S52" s="2">
        <f>(Table2[[#This Row],[Close Price]]-Table2[[#This Row],[20D EMA]])/Table2[[#This Row],[20D EMA]]</f>
        <v>8.1563667932985529E-2</v>
      </c>
      <c r="T52" s="2">
        <f>(Table2[[#This Row],[Close Price]]-Table2[[#This Row],[50D EMA]])/Table2[[#This Row],[50D EMA]]</f>
        <v>0.18040186611229311</v>
      </c>
      <c r="U52" s="2">
        <f>(Table2[[#This Row],[Close Price]]-Table2[[#This Row],[200D EMA]])/Table2[[#This Row],[200D EMA]]</f>
        <v>0.40861039039110858</v>
      </c>
      <c r="V52">
        <v>2.66977632624116</v>
      </c>
      <c r="W52">
        <v>1713.25</v>
      </c>
      <c r="X52">
        <v>1817.95</v>
      </c>
      <c r="Y52">
        <v>1713.25</v>
      </c>
      <c r="Z52">
        <v>1817.95</v>
      </c>
      <c r="AA52">
        <v>1709.05</v>
      </c>
      <c r="AB52">
        <v>1836</v>
      </c>
      <c r="AC52" s="2">
        <f>(Table2[[#This Row],[Close Price]]/Table2[[#This Row],[Day Low]])-1</f>
        <v>2.5302787100539792E-2</v>
      </c>
      <c r="AD52" s="2">
        <f>(Table2[[#This Row],[Day High]]/Table2[[#This Row],[Close Price]])-1</f>
        <v>3.4925424114767178E-2</v>
      </c>
      <c r="AE52" s="2">
        <f>(Table2[[#This Row],[Close Price]]/Table2[[#This Row],[Current Week Low]])-1</f>
        <v>2.5302787100539792E-2</v>
      </c>
      <c r="AF52" s="2">
        <f>(Table2[[#This Row],[Current Week High]]/Table2[[#This Row],[Close Price]])-1</f>
        <v>3.4925424114767178E-2</v>
      </c>
      <c r="AG52" s="2">
        <f>(Table2[[#This Row],[Close Price]]/Table2[[#This Row],[Current Month Low]])-1</f>
        <v>2.7822474474123116E-2</v>
      </c>
      <c r="AH52" s="2">
        <f>(Table2[[#This Row],[Current Month High]]/Table2[[#This Row],[Close Price]])-1</f>
        <v>4.520095639303201E-2</v>
      </c>
      <c r="AI52">
        <v>4.5200956393032001</v>
      </c>
      <c r="AJ52">
        <v>103.770082941824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0.31</v>
      </c>
      <c r="AM52" t="s">
        <v>10622</v>
      </c>
      <c r="AN52">
        <v>22.28</v>
      </c>
      <c r="AO52" t="s">
        <v>10622</v>
      </c>
      <c r="AP52">
        <v>0.13031113823471999</v>
      </c>
      <c r="AQ52">
        <f>(Table2[[#This Row],[Sharpe Ratio]]-AVERAGE(Table2[Sharpe Ratio]))/_xlfn.STDEV.P(Table2[Sharpe Ratio])</f>
        <v>0.79714868697989072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6.9760963334063026</v>
      </c>
      <c r="AS52">
        <f>_xlfn.RANK.AVG(Table2[[#This Row],[1Y Return vs Nifty Z-Score]],Table2[1Y Return vs Nifty Z-Score])</f>
        <v>133</v>
      </c>
      <c r="AT52">
        <f>_xlfn.RANK.AVG(Table2[[#This Row],[6M Return vs Nifty Z-Score]],Table2[6M Return vs Nifty Z-Score])</f>
        <v>29</v>
      </c>
      <c r="AU52">
        <f>_xlfn.RANK.AVG(Table2[[#This Row],[Sharpe Ratio Z-Score]],Table2[Sharpe Ratio Z-Score])</f>
        <v>156</v>
      </c>
      <c r="AV52">
        <f>(Table2[[#This Row],[Rank 1Y]]+Table2[[#This Row],[Rank 6M]]+Table2[[#This Row],[Rank Sharpe]])/3</f>
        <v>106</v>
      </c>
    </row>
    <row r="53" spans="1:48" x14ac:dyDescent="0.3">
      <c r="A53" t="s">
        <v>1019</v>
      </c>
      <c r="B53" t="s">
        <v>1020</v>
      </c>
      <c r="C53" t="s">
        <v>10590</v>
      </c>
      <c r="D53" t="s">
        <v>467</v>
      </c>
      <c r="E53">
        <v>12696.682006180001</v>
      </c>
      <c r="F53">
        <v>1907.8</v>
      </c>
      <c r="G53">
        <v>38.861768012767698</v>
      </c>
      <c r="H53">
        <f>(Table2[[#This Row],[1Y Return vs Nifty]]-AVERAGE(Table2[1Y Return vs Nifty]))/_xlfn.STDEV.P(Table2[1Y Return vs Nifty])</f>
        <v>8.1730813645012529E-2</v>
      </c>
      <c r="I53">
        <v>8.0945302074447891</v>
      </c>
      <c r="J53">
        <f>(Table2[[#This Row],[1M Return vs Nifty]]-AVERAGE(Table2[1M Return vs Nifty]))/_xlfn.STDEV.P(Table2[1M Return vs Nifty])</f>
        <v>0.54577237145795277</v>
      </c>
      <c r="K53">
        <v>72.544080872215901</v>
      </c>
      <c r="L53">
        <f>(Table2[[#This Row],[6M Return vs Nifty]]-AVERAGE(Table2[6M Return vs Nifty]))/_xlfn.STDEV.P(Table2[6M Return vs Nifty])</f>
        <v>2.417700461523256</v>
      </c>
      <c r="M53">
        <v>-1.97946507046486</v>
      </c>
      <c r="N53">
        <f>(Table2[[#This Row],[1W Return vs Nifty]]-AVERAGE(Table2[1W Return vs Nifty]))/_xlfn.STDEV.P(Table2[1W Return vs Nifty])</f>
        <v>-0.92497895018523435</v>
      </c>
      <c r="O53">
        <v>2173.62</v>
      </c>
      <c r="P53">
        <v>1783.09565025965</v>
      </c>
      <c r="Q53">
        <v>1366.02781195169</v>
      </c>
      <c r="R53">
        <v>38.717453235722502</v>
      </c>
      <c r="S53" s="2">
        <f>(Table2[[#This Row],[Close Price]]-Table2[[#This Row],[20D EMA]])/Table2[[#This Row],[20D EMA]]</f>
        <v>-0.12229368518876342</v>
      </c>
      <c r="T53" s="2">
        <f>(Table2[[#This Row],[Close Price]]-Table2[[#This Row],[50D EMA]])/Table2[[#This Row],[50D EMA]]</f>
        <v>6.9936993970116407E-2</v>
      </c>
      <c r="U53" s="2">
        <f>(Table2[[#This Row],[Close Price]]-Table2[[#This Row],[200D EMA]])/Table2[[#This Row],[200D EMA]]</f>
        <v>0.39660406860550068</v>
      </c>
      <c r="V53">
        <v>0.294079701230612</v>
      </c>
      <c r="W53">
        <v>1871.45</v>
      </c>
      <c r="X53">
        <v>1957.45</v>
      </c>
      <c r="Y53">
        <v>1871.45</v>
      </c>
      <c r="Z53">
        <v>1957.45</v>
      </c>
      <c r="AA53">
        <v>1871.45</v>
      </c>
      <c r="AB53">
        <v>2029</v>
      </c>
      <c r="AC53" s="2">
        <f>(Table2[[#This Row],[Close Price]]/Table2[[#This Row],[Day Low]])-1</f>
        <v>1.9423441716316159E-2</v>
      </c>
      <c r="AD53" s="2">
        <f>(Table2[[#This Row],[Day High]]/Table2[[#This Row],[Close Price]])-1</f>
        <v>2.6024740538840518E-2</v>
      </c>
      <c r="AE53" s="2">
        <f>(Table2[[#This Row],[Close Price]]/Table2[[#This Row],[Current Week Low]])-1</f>
        <v>1.9423441716316159E-2</v>
      </c>
      <c r="AF53" s="2">
        <f>(Table2[[#This Row],[Current Week High]]/Table2[[#This Row],[Close Price]])-1</f>
        <v>2.6024740538840518E-2</v>
      </c>
      <c r="AG53" s="2">
        <f>(Table2[[#This Row],[Close Price]]/Table2[[#This Row],[Current Month Low]])-1</f>
        <v>1.9423441716316159E-2</v>
      </c>
      <c r="AH53" s="2">
        <f>(Table2[[#This Row],[Current Month High]]/Table2[[#This Row],[Close Price]])-1</f>
        <v>6.3528671768529277E-2</v>
      </c>
      <c r="AI53">
        <v>24.751022119719</v>
      </c>
      <c r="AJ53">
        <v>112.360888486479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-0.19</v>
      </c>
      <c r="AM53" t="s">
        <v>10621</v>
      </c>
      <c r="AN53">
        <v>-13.32</v>
      </c>
      <c r="AO53" t="s">
        <v>10621</v>
      </c>
      <c r="AP53">
        <v>0.217920447407145</v>
      </c>
      <c r="AQ53">
        <f>(Table2[[#This Row],[Sharpe Ratio]]-AVERAGE(Table2[Sharpe Ratio]))/_xlfn.STDEV.P(Table2[Sharpe Ratio])</f>
        <v>1.8088901864200182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3.9291148828610054</v>
      </c>
      <c r="AS53">
        <f>_xlfn.RANK.AVG(Table2[[#This Row],[1Y Return vs Nifty Z-Score]],Table2[1Y Return vs Nifty Z-Score])</f>
        <v>276</v>
      </c>
      <c r="AT53">
        <f>_xlfn.RANK.AVG(Table2[[#This Row],[6M Return vs Nifty Z-Score]],Table2[6M Return vs Nifty Z-Score])</f>
        <v>20</v>
      </c>
      <c r="AU53">
        <f>_xlfn.RANK.AVG(Table2[[#This Row],[Sharpe Ratio Z-Score]],Table2[Sharpe Ratio Z-Score])</f>
        <v>25</v>
      </c>
      <c r="AV53">
        <f>(Table2[[#This Row],[Rank 1Y]]+Table2[[#This Row],[Rank 6M]]+Table2[[#This Row],[Rank Sharpe]])/3</f>
        <v>107</v>
      </c>
    </row>
    <row r="54" spans="1:48" x14ac:dyDescent="0.3">
      <c r="A54" t="s">
        <v>533</v>
      </c>
      <c r="B54" t="s">
        <v>534</v>
      </c>
      <c r="C54" t="s">
        <v>10578</v>
      </c>
      <c r="D54" t="s">
        <v>429</v>
      </c>
      <c r="E54">
        <v>36697.285611580002</v>
      </c>
      <c r="F54">
        <v>614.65</v>
      </c>
      <c r="G54">
        <v>161.70135879306201</v>
      </c>
      <c r="H54">
        <f>(Table2[[#This Row],[1Y Return vs Nifty]]-AVERAGE(Table2[1Y Return vs Nifty]))/_xlfn.STDEV.P(Table2[1Y Return vs Nifty])</f>
        <v>1.9520967175232751</v>
      </c>
      <c r="I54">
        <v>17.832388028038999</v>
      </c>
      <c r="J54">
        <f>(Table2[[#This Row],[1M Return vs Nifty]]-AVERAGE(Table2[1M Return vs Nifty]))/_xlfn.STDEV.P(Table2[1M Return vs Nifty])</f>
        <v>1.5596996525487228</v>
      </c>
      <c r="K54">
        <v>29.728779532649</v>
      </c>
      <c r="L54">
        <f>(Table2[[#This Row],[6M Return vs Nifty]]-AVERAGE(Table2[6M Return vs Nifty]))/_xlfn.STDEV.P(Table2[6M Return vs Nifty])</f>
        <v>0.88757869227499542</v>
      </c>
      <c r="M54">
        <v>12.609713645691899</v>
      </c>
      <c r="N54">
        <f>(Table2[[#This Row],[1W Return vs Nifty]]-AVERAGE(Table2[1W Return vs Nifty]))/_xlfn.STDEV.P(Table2[1W Return vs Nifty])</f>
        <v>2.0587991699887449</v>
      </c>
      <c r="O54">
        <v>598.45000000000005</v>
      </c>
      <c r="P54">
        <v>584.02114699716503</v>
      </c>
      <c r="Q54">
        <v>467.472367479784</v>
      </c>
      <c r="R54">
        <v>54.098867395946897</v>
      </c>
      <c r="S54" s="2">
        <f>(Table2[[#This Row],[Close Price]]-Table2[[#This Row],[20D EMA]])/Table2[[#This Row],[20D EMA]]</f>
        <v>2.7069930654189875E-2</v>
      </c>
      <c r="T54" s="2">
        <f>(Table2[[#This Row],[Close Price]]-Table2[[#This Row],[50D EMA]])/Table2[[#This Row],[50D EMA]]</f>
        <v>5.2444767043655735E-2</v>
      </c>
      <c r="U54" s="2">
        <f>(Table2[[#This Row],[Close Price]]-Table2[[#This Row],[200D EMA]])/Table2[[#This Row],[200D EMA]]</f>
        <v>0.31483707435730035</v>
      </c>
      <c r="V54">
        <v>1.25065336875823</v>
      </c>
      <c r="W54">
        <v>598</v>
      </c>
      <c r="X54">
        <v>650</v>
      </c>
      <c r="Y54">
        <v>598</v>
      </c>
      <c r="Z54">
        <v>650</v>
      </c>
      <c r="AA54">
        <v>598</v>
      </c>
      <c r="AB54">
        <v>678</v>
      </c>
      <c r="AC54" s="2">
        <f>(Table2[[#This Row],[Close Price]]/Table2[[#This Row],[Day Low]])-1</f>
        <v>2.7842809364548415E-2</v>
      </c>
      <c r="AD54" s="2">
        <f>(Table2[[#This Row],[Day High]]/Table2[[#This Row],[Close Price]])-1</f>
        <v>5.7512405433986835E-2</v>
      </c>
      <c r="AE54" s="2">
        <f>(Table2[[#This Row],[Close Price]]/Table2[[#This Row],[Current Week Low]])-1</f>
        <v>2.7842809364548415E-2</v>
      </c>
      <c r="AF54" s="2">
        <f>(Table2[[#This Row],[Current Week High]]/Table2[[#This Row],[Close Price]])-1</f>
        <v>5.7512405433986835E-2</v>
      </c>
      <c r="AG54" s="2">
        <f>(Table2[[#This Row],[Close Price]]/Table2[[#This Row],[Current Month Low]])-1</f>
        <v>2.7842809364548415E-2</v>
      </c>
      <c r="AH54" s="2">
        <f>(Table2[[#This Row],[Current Month High]]/Table2[[#This Row],[Close Price]])-1</f>
        <v>0.10306678597575858</v>
      </c>
      <c r="AI54">
        <v>17.465224111282801</v>
      </c>
      <c r="AJ54">
        <v>193.70445585951401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-0.01</v>
      </c>
      <c r="AM54" t="s">
        <v>10621</v>
      </c>
      <c r="AN54">
        <v>13.23</v>
      </c>
      <c r="AO54" t="s">
        <v>10622</v>
      </c>
      <c r="AP54">
        <v>0.12013630200995599</v>
      </c>
      <c r="AQ54">
        <f>(Table2[[#This Row],[Sharpe Ratio]]-AVERAGE(Table2[Sharpe Ratio]))/_xlfn.STDEV.P(Table2[Sharpe Ratio])</f>
        <v>0.67964628733945875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7.1378205196751967</v>
      </c>
      <c r="AS54">
        <f>_xlfn.RANK.AVG(Table2[[#This Row],[1Y Return vs Nifty Z-Score]],Table2[1Y Return vs Nifty Z-Score])</f>
        <v>27</v>
      </c>
      <c r="AT54">
        <f>_xlfn.RANK.AVG(Table2[[#This Row],[6M Return vs Nifty Z-Score]],Table2[6M Return vs Nifty Z-Score])</f>
        <v>120</v>
      </c>
      <c r="AU54">
        <f>_xlfn.RANK.AVG(Table2[[#This Row],[Sharpe Ratio Z-Score]],Table2[Sharpe Ratio Z-Score])</f>
        <v>178</v>
      </c>
      <c r="AV54">
        <f>(Table2[[#This Row],[Rank 1Y]]+Table2[[#This Row],[Rank 6M]]+Table2[[#This Row],[Rank Sharpe]])/3</f>
        <v>108.33333333333333</v>
      </c>
    </row>
    <row r="55" spans="1:48" x14ac:dyDescent="0.3">
      <c r="A55" t="s">
        <v>1583</v>
      </c>
      <c r="B55" t="s">
        <v>1584</v>
      </c>
      <c r="C55" t="s">
        <v>10588</v>
      </c>
      <c r="D55" t="s">
        <v>292</v>
      </c>
      <c r="E55">
        <v>5492.8349134199998</v>
      </c>
      <c r="F55">
        <v>2364.3000000000002</v>
      </c>
      <c r="G55">
        <v>133.42762921603699</v>
      </c>
      <c r="H55">
        <f>(Table2[[#This Row],[1Y Return vs Nifty]]-AVERAGE(Table2[1Y Return vs Nifty]))/_xlfn.STDEV.P(Table2[1Y Return vs Nifty])</f>
        <v>1.5215985414838835</v>
      </c>
      <c r="I55">
        <v>-1.38864243310832</v>
      </c>
      <c r="J55">
        <f>(Table2[[#This Row],[1M Return vs Nifty]]-AVERAGE(Table2[1M Return vs Nifty]))/_xlfn.STDEV.P(Table2[1M Return vs Nifty])</f>
        <v>-0.44163652572428852</v>
      </c>
      <c r="K55">
        <v>38.493676386753599</v>
      </c>
      <c r="L55">
        <f>(Table2[[#This Row],[6M Return vs Nifty]]-AVERAGE(Table2[6M Return vs Nifty]))/_xlfn.STDEV.P(Table2[6M Return vs Nifty])</f>
        <v>1.2008162279708428</v>
      </c>
      <c r="M55">
        <v>4.8924962038319002</v>
      </c>
      <c r="N55">
        <f>(Table2[[#This Row],[1W Return vs Nifty]]-AVERAGE(Table2[1W Return vs Nifty]))/_xlfn.STDEV.P(Table2[1W Return vs Nifty])</f>
        <v>0.48047423479919532</v>
      </c>
      <c r="O55">
        <v>2391.64</v>
      </c>
      <c r="P55">
        <v>2227.1428540715401</v>
      </c>
      <c r="Q55">
        <v>1788.65989116731</v>
      </c>
      <c r="R55">
        <v>41.661864204634099</v>
      </c>
      <c r="S55" s="2">
        <f>(Table2[[#This Row],[Close Price]]-Table2[[#This Row],[20D EMA]])/Table2[[#This Row],[20D EMA]]</f>
        <v>-1.1431486344098482E-2</v>
      </c>
      <c r="T55" s="2">
        <f>(Table2[[#This Row],[Close Price]]-Table2[[#This Row],[50D EMA]])/Table2[[#This Row],[50D EMA]]</f>
        <v>6.1584350405595636E-2</v>
      </c>
      <c r="U55" s="2">
        <f>(Table2[[#This Row],[Close Price]]-Table2[[#This Row],[200D EMA]])/Table2[[#This Row],[200D EMA]]</f>
        <v>0.32182759376184011</v>
      </c>
      <c r="V55">
        <v>0.97526481868074</v>
      </c>
      <c r="W55">
        <v>2332.35</v>
      </c>
      <c r="X55">
        <v>2460</v>
      </c>
      <c r="Y55">
        <v>2332.35</v>
      </c>
      <c r="Z55">
        <v>2460</v>
      </c>
      <c r="AA55">
        <v>2332.35</v>
      </c>
      <c r="AB55">
        <v>2564.65</v>
      </c>
      <c r="AC55" s="2">
        <f>(Table2[[#This Row],[Close Price]]/Table2[[#This Row],[Day Low]])-1</f>
        <v>1.3698630136986356E-2</v>
      </c>
      <c r="AD55" s="2">
        <f>(Table2[[#This Row],[Day High]]/Table2[[#This Row],[Close Price]])-1</f>
        <v>4.0477096815124902E-2</v>
      </c>
      <c r="AE55" s="2">
        <f>(Table2[[#This Row],[Close Price]]/Table2[[#This Row],[Current Week Low]])-1</f>
        <v>1.3698630136986356E-2</v>
      </c>
      <c r="AF55" s="2">
        <f>(Table2[[#This Row],[Current Week High]]/Table2[[#This Row],[Close Price]])-1</f>
        <v>4.0477096815124902E-2</v>
      </c>
      <c r="AG55" s="2">
        <f>(Table2[[#This Row],[Close Price]]/Table2[[#This Row],[Current Month Low]])-1</f>
        <v>1.3698630136986356E-2</v>
      </c>
      <c r="AH55" s="2">
        <f>(Table2[[#This Row],[Current Month High]]/Table2[[#This Row],[Close Price]])-1</f>
        <v>8.4739669246711502E-2</v>
      </c>
      <c r="AI55">
        <v>11.6609567313792</v>
      </c>
      <c r="AJ55">
        <v>164.75923852183601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0.3</v>
      </c>
      <c r="AM55" t="s">
        <v>10622</v>
      </c>
      <c r="AN55">
        <v>1.33</v>
      </c>
      <c r="AO55" t="s">
        <v>10622</v>
      </c>
      <c r="AP55">
        <v>0.115129674714821</v>
      </c>
      <c r="AQ55">
        <f>(Table2[[#This Row],[Sharpe Ratio]]-AVERAGE(Table2[Sharpe Ratio]))/_xlfn.STDEV.P(Table2[Sharpe Ratio])</f>
        <v>0.62182808680156332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3.3830805653311962</v>
      </c>
      <c r="AS55">
        <f>_xlfn.RANK.AVG(Table2[[#This Row],[1Y Return vs Nifty Z-Score]],Table2[1Y Return vs Nifty Z-Score])</f>
        <v>52</v>
      </c>
      <c r="AT55">
        <f>_xlfn.RANK.AVG(Table2[[#This Row],[6M Return vs Nifty Z-Score]],Table2[6M Return vs Nifty Z-Score])</f>
        <v>83</v>
      </c>
      <c r="AU55">
        <f>_xlfn.RANK.AVG(Table2[[#This Row],[Sharpe Ratio Z-Score]],Table2[Sharpe Ratio Z-Score])</f>
        <v>191</v>
      </c>
      <c r="AV55">
        <f>(Table2[[#This Row],[Rank 1Y]]+Table2[[#This Row],[Rank 6M]]+Table2[[#This Row],[Rank Sharpe]])/3</f>
        <v>108.66666666666667</v>
      </c>
    </row>
    <row r="56" spans="1:48" x14ac:dyDescent="0.3">
      <c r="A56" t="s">
        <v>1226</v>
      </c>
      <c r="B56" t="s">
        <v>1227</v>
      </c>
      <c r="C56" t="s">
        <v>10588</v>
      </c>
      <c r="D56" t="s">
        <v>269</v>
      </c>
      <c r="E56">
        <v>9050.2116919279997</v>
      </c>
      <c r="F56">
        <v>79.09</v>
      </c>
      <c r="G56">
        <v>39.5607020471193</v>
      </c>
      <c r="H56">
        <f>(Table2[[#This Row],[1Y Return vs Nifty]]-AVERAGE(Table2[1Y Return vs Nifty]))/_xlfn.STDEV.P(Table2[1Y Return vs Nifty])</f>
        <v>9.2372841826703786E-2</v>
      </c>
      <c r="I56">
        <v>16.665203782885101</v>
      </c>
      <c r="J56">
        <f>(Table2[[#This Row],[1M Return vs Nifty]]-AVERAGE(Table2[1M Return vs Nifty]))/_xlfn.STDEV.P(Table2[1M Return vs Nifty])</f>
        <v>1.4381698489693293</v>
      </c>
      <c r="K56">
        <v>54.109152103282398</v>
      </c>
      <c r="L56">
        <f>(Table2[[#This Row],[6M Return vs Nifty]]-AVERAGE(Table2[6M Return vs Nifty]))/_xlfn.STDEV.P(Table2[6M Return vs Nifty])</f>
        <v>1.7588779158129768</v>
      </c>
      <c r="M56">
        <v>-2.0815254849531701</v>
      </c>
      <c r="N56">
        <f>(Table2[[#This Row],[1W Return vs Nifty]]-AVERAGE(Table2[1W Return vs Nifty]))/_xlfn.STDEV.P(Table2[1W Return vs Nifty])</f>
        <v>-0.94585234118351313</v>
      </c>
      <c r="O56">
        <v>82.97</v>
      </c>
      <c r="P56">
        <v>76.221403985388207</v>
      </c>
      <c r="Q56">
        <v>58.787226369741603</v>
      </c>
      <c r="R56">
        <v>34.583823033714602</v>
      </c>
      <c r="S56" s="2">
        <f>(Table2[[#This Row],[Close Price]]-Table2[[#This Row],[20D EMA]])/Table2[[#This Row],[20D EMA]]</f>
        <v>-4.6763890562853988E-2</v>
      </c>
      <c r="T56" s="2">
        <f>(Table2[[#This Row],[Close Price]]-Table2[[#This Row],[50D EMA]])/Table2[[#This Row],[50D EMA]]</f>
        <v>3.7635045599025072E-2</v>
      </c>
      <c r="U56" s="2">
        <f>(Table2[[#This Row],[Close Price]]-Table2[[#This Row],[200D EMA]])/Table2[[#This Row],[200D EMA]]</f>
        <v>0.34536029141031988</v>
      </c>
      <c r="V56">
        <v>1.06478200975454</v>
      </c>
      <c r="W56">
        <v>78.5</v>
      </c>
      <c r="X56">
        <v>83.75</v>
      </c>
      <c r="Y56">
        <v>78.5</v>
      </c>
      <c r="Z56">
        <v>83.75</v>
      </c>
      <c r="AA56">
        <v>78.5</v>
      </c>
      <c r="AB56">
        <v>87.75</v>
      </c>
      <c r="AC56" s="2">
        <f>(Table2[[#This Row],[Close Price]]/Table2[[#This Row],[Day Low]])-1</f>
        <v>7.5159235668791347E-3</v>
      </c>
      <c r="AD56" s="2">
        <f>(Table2[[#This Row],[Day High]]/Table2[[#This Row],[Close Price]])-1</f>
        <v>5.8920217473763969E-2</v>
      </c>
      <c r="AE56" s="2">
        <f>(Table2[[#This Row],[Close Price]]/Table2[[#This Row],[Current Week Low]])-1</f>
        <v>7.5159235668791347E-3</v>
      </c>
      <c r="AF56" s="2">
        <f>(Table2[[#This Row],[Current Week High]]/Table2[[#This Row],[Close Price]])-1</f>
        <v>5.8920217473763969E-2</v>
      </c>
      <c r="AG56" s="2">
        <f>(Table2[[#This Row],[Close Price]]/Table2[[#This Row],[Current Month Low]])-1</f>
        <v>7.5159235668791347E-3</v>
      </c>
      <c r="AH56" s="2">
        <f>(Table2[[#This Row],[Current Month High]]/Table2[[#This Row],[Close Price]])-1</f>
        <v>0.10949551144266012</v>
      </c>
      <c r="AI56">
        <v>18.0933114173726</v>
      </c>
      <c r="AJ56">
        <v>112.45924238791601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0.21</v>
      </c>
      <c r="AM56" t="s">
        <v>10622</v>
      </c>
      <c r="AN56">
        <v>-3.99</v>
      </c>
      <c r="AO56" t="s">
        <v>10621</v>
      </c>
      <c r="AP56">
        <v>0.232375153102064</v>
      </c>
      <c r="AQ56">
        <f>(Table2[[#This Row],[Sharpe Ratio]]-AVERAGE(Table2[Sharpe Ratio]))/_xlfn.STDEV.P(Table2[Sharpe Ratio])</f>
        <v>1.9758179450325255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4.3193862104580223</v>
      </c>
      <c r="AS56">
        <f>_xlfn.RANK.AVG(Table2[[#This Row],[1Y Return vs Nifty Z-Score]],Table2[1Y Return vs Nifty Z-Score])</f>
        <v>271</v>
      </c>
      <c r="AT56">
        <f>_xlfn.RANK.AVG(Table2[[#This Row],[6M Return vs Nifty Z-Score]],Table2[6M Return vs Nifty Z-Score])</f>
        <v>42</v>
      </c>
      <c r="AU56">
        <f>_xlfn.RANK.AVG(Table2[[#This Row],[Sharpe Ratio Z-Score]],Table2[Sharpe Ratio Z-Score])</f>
        <v>15</v>
      </c>
      <c r="AV56">
        <f>(Table2[[#This Row],[Rank 1Y]]+Table2[[#This Row],[Rank 6M]]+Table2[[#This Row],[Rank Sharpe]])/3</f>
        <v>109.33333333333333</v>
      </c>
    </row>
    <row r="57" spans="1:48" x14ac:dyDescent="0.3">
      <c r="A57" t="s">
        <v>1366</v>
      </c>
      <c r="B57" t="s">
        <v>1367</v>
      </c>
      <c r="C57" t="s">
        <v>10593</v>
      </c>
      <c r="D57" t="s">
        <v>1202</v>
      </c>
      <c r="E57">
        <v>7690.3484544000003</v>
      </c>
      <c r="F57">
        <v>601.6</v>
      </c>
      <c r="G57">
        <v>66.404922251955995</v>
      </c>
      <c r="H57">
        <f>(Table2[[#This Row],[1Y Return vs Nifty]]-AVERAGE(Table2[1Y Return vs Nifty]))/_xlfn.STDEV.P(Table2[1Y Return vs Nifty])</f>
        <v>0.50110518836412687</v>
      </c>
      <c r="I57">
        <v>37.554684627474003</v>
      </c>
      <c r="J57">
        <f>(Table2[[#This Row],[1M Return vs Nifty]]-AVERAGE(Table2[1M Return vs Nifty]))/_xlfn.STDEV.P(Table2[1M Return vs Nifty])</f>
        <v>3.6132287691517675</v>
      </c>
      <c r="K57">
        <v>34.964321907463699</v>
      </c>
      <c r="L57">
        <f>(Table2[[#This Row],[6M Return vs Nifty]]-AVERAGE(Table2[6M Return vs Nifty]))/_xlfn.STDEV.P(Table2[6M Return vs Nifty])</f>
        <v>1.0746851030880495</v>
      </c>
      <c r="M57">
        <v>4.1524591011204599</v>
      </c>
      <c r="N57">
        <f>(Table2[[#This Row],[1W Return vs Nifty]]-AVERAGE(Table2[1W Return vs Nifty]))/_xlfn.STDEV.P(Table2[1W Return vs Nifty])</f>
        <v>0.32912188261079039</v>
      </c>
      <c r="O57">
        <v>574.67999999999995</v>
      </c>
      <c r="P57">
        <v>519.60966132914598</v>
      </c>
      <c r="Q57">
        <v>432.72283522425403</v>
      </c>
      <c r="R57">
        <v>54.204836629912002</v>
      </c>
      <c r="S57" s="2">
        <f>(Table2[[#This Row],[Close Price]]-Table2[[#This Row],[20D EMA]])/Table2[[#This Row],[20D EMA]]</f>
        <v>4.6843460708568374E-2</v>
      </c>
      <c r="T57" s="2">
        <f>(Table2[[#This Row],[Close Price]]-Table2[[#This Row],[50D EMA]])/Table2[[#This Row],[50D EMA]]</f>
        <v>0.15779217511299773</v>
      </c>
      <c r="U57" s="2">
        <f>(Table2[[#This Row],[Close Price]]-Table2[[#This Row],[200D EMA]])/Table2[[#This Row],[200D EMA]]</f>
        <v>0.39026635765183781</v>
      </c>
      <c r="V57">
        <v>1.3525139510973401</v>
      </c>
      <c r="W57">
        <v>577</v>
      </c>
      <c r="X57">
        <v>604.95000000000005</v>
      </c>
      <c r="Y57">
        <v>577</v>
      </c>
      <c r="Z57">
        <v>604.95000000000005</v>
      </c>
      <c r="AA57">
        <v>577</v>
      </c>
      <c r="AB57">
        <v>652</v>
      </c>
      <c r="AC57" s="2">
        <f>(Table2[[#This Row],[Close Price]]/Table2[[#This Row],[Day Low]])-1</f>
        <v>4.2634315424610048E-2</v>
      </c>
      <c r="AD57" s="2">
        <f>(Table2[[#This Row],[Day High]]/Table2[[#This Row],[Close Price]])-1</f>
        <v>5.5684840425531679E-3</v>
      </c>
      <c r="AE57" s="2">
        <f>(Table2[[#This Row],[Close Price]]/Table2[[#This Row],[Current Week Low]])-1</f>
        <v>4.2634315424610048E-2</v>
      </c>
      <c r="AF57" s="2">
        <f>(Table2[[#This Row],[Current Week High]]/Table2[[#This Row],[Close Price]])-1</f>
        <v>5.5684840425531679E-3</v>
      </c>
      <c r="AG57" s="2">
        <f>(Table2[[#This Row],[Close Price]]/Table2[[#This Row],[Current Month Low]])-1</f>
        <v>4.2634315424610048E-2</v>
      </c>
      <c r="AH57" s="2">
        <f>(Table2[[#This Row],[Current Month High]]/Table2[[#This Row],[Close Price]])-1</f>
        <v>8.3776595744680771E-2</v>
      </c>
      <c r="AI57">
        <v>8.3776595744680709</v>
      </c>
      <c r="AJ57">
        <v>110.791871058163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0.23</v>
      </c>
      <c r="AM57" t="s">
        <v>10622</v>
      </c>
      <c r="AN57">
        <v>5.4</v>
      </c>
      <c r="AO57" t="s">
        <v>10622</v>
      </c>
      <c r="AP57">
        <v>0.18067559536352401</v>
      </c>
      <c r="AQ57">
        <f>(Table2[[#This Row],[Sharpe Ratio]]-AVERAGE(Table2[Sharpe Ratio]))/_xlfn.STDEV.P(Table2[Sharpe Ratio])</f>
        <v>1.3787742226144362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6.8969151658291707</v>
      </c>
      <c r="AS57">
        <f>_xlfn.RANK.AVG(Table2[[#This Row],[1Y Return vs Nifty Z-Score]],Table2[1Y Return vs Nifty Z-Score])</f>
        <v>170</v>
      </c>
      <c r="AT57">
        <f>_xlfn.RANK.AVG(Table2[[#This Row],[6M Return vs Nifty Z-Score]],Table2[6M Return vs Nifty Z-Score])</f>
        <v>97</v>
      </c>
      <c r="AU57">
        <f>_xlfn.RANK.AVG(Table2[[#This Row],[Sharpe Ratio Z-Score]],Table2[Sharpe Ratio Z-Score])</f>
        <v>63</v>
      </c>
      <c r="AV57">
        <f>(Table2[[#This Row],[Rank 1Y]]+Table2[[#This Row],[Rank 6M]]+Table2[[#This Row],[Rank Sharpe]])/3</f>
        <v>110</v>
      </c>
    </row>
    <row r="58" spans="1:48" x14ac:dyDescent="0.3">
      <c r="A58" t="s">
        <v>1444</v>
      </c>
      <c r="B58" t="s">
        <v>1445</v>
      </c>
      <c r="C58" t="s">
        <v>10577</v>
      </c>
      <c r="D58" t="s">
        <v>21</v>
      </c>
      <c r="E58">
        <v>6932.1679929699903</v>
      </c>
      <c r="F58">
        <v>837.1</v>
      </c>
      <c r="G58">
        <v>71.3956999019276</v>
      </c>
      <c r="H58">
        <f>(Table2[[#This Row],[1Y Return vs Nifty]]-AVERAGE(Table2[1Y Return vs Nifty]))/_xlfn.STDEV.P(Table2[1Y Return vs Nifty])</f>
        <v>0.57709518711819319</v>
      </c>
      <c r="I58">
        <v>-2.5828859758207399</v>
      </c>
      <c r="J58">
        <f>(Table2[[#This Row],[1M Return vs Nifty]]-AVERAGE(Table2[1M Return vs Nifty]))/_xlfn.STDEV.P(Table2[1M Return vs Nifty])</f>
        <v>-0.56598380317803998</v>
      </c>
      <c r="K58">
        <v>57.889541111471999</v>
      </c>
      <c r="L58">
        <f>(Table2[[#This Row],[6M Return vs Nifty]]-AVERAGE(Table2[6M Return vs Nifty]))/_xlfn.STDEV.P(Table2[6M Return vs Nifty])</f>
        <v>1.8939804454385751</v>
      </c>
      <c r="M58">
        <v>-2.41477414453749</v>
      </c>
      <c r="N58">
        <f>(Table2[[#This Row],[1W Return vs Nifty]]-AVERAGE(Table2[1W Return vs Nifty]))/_xlfn.STDEV.P(Table2[1W Return vs Nifty])</f>
        <v>-1.0140083408042335</v>
      </c>
      <c r="O58">
        <v>872.14</v>
      </c>
      <c r="P58">
        <v>845.49342419405195</v>
      </c>
      <c r="Q58">
        <v>676.74293169734005</v>
      </c>
      <c r="R58">
        <v>32.784801473265802</v>
      </c>
      <c r="S58" s="2">
        <f>(Table2[[#This Row],[Close Price]]-Table2[[#This Row],[20D EMA]])/Table2[[#This Row],[20D EMA]]</f>
        <v>-4.0177035797005024E-2</v>
      </c>
      <c r="T58" s="2">
        <f>(Table2[[#This Row],[Close Price]]-Table2[[#This Row],[50D EMA]])/Table2[[#This Row],[50D EMA]]</f>
        <v>-9.9272495253913753E-3</v>
      </c>
      <c r="U58" s="2">
        <f>(Table2[[#This Row],[Close Price]]-Table2[[#This Row],[200D EMA]])/Table2[[#This Row],[200D EMA]]</f>
        <v>0.23695418273592919</v>
      </c>
      <c r="V58">
        <v>0.96851064893762095</v>
      </c>
      <c r="W58">
        <v>815.5</v>
      </c>
      <c r="X58">
        <v>850</v>
      </c>
      <c r="Y58">
        <v>815.5</v>
      </c>
      <c r="Z58">
        <v>850</v>
      </c>
      <c r="AA58">
        <v>815.5</v>
      </c>
      <c r="AB58">
        <v>881.45</v>
      </c>
      <c r="AC58" s="2">
        <f>(Table2[[#This Row],[Close Price]]/Table2[[#This Row],[Day Low]])-1</f>
        <v>2.6486817903127013E-2</v>
      </c>
      <c r="AD58" s="2">
        <f>(Table2[[#This Row],[Day High]]/Table2[[#This Row],[Close Price]])-1</f>
        <v>1.5410345239517342E-2</v>
      </c>
      <c r="AE58" s="2">
        <f>(Table2[[#This Row],[Close Price]]/Table2[[#This Row],[Current Week Low]])-1</f>
        <v>2.6486817903127013E-2</v>
      </c>
      <c r="AF58" s="2">
        <f>(Table2[[#This Row],[Current Week High]]/Table2[[#This Row],[Close Price]])-1</f>
        <v>1.5410345239517342E-2</v>
      </c>
      <c r="AG58" s="2">
        <f>(Table2[[#This Row],[Close Price]]/Table2[[#This Row],[Current Month Low]])-1</f>
        <v>2.6486817903127013E-2</v>
      </c>
      <c r="AH58" s="2">
        <f>(Table2[[#This Row],[Current Month High]]/Table2[[#This Row],[Close Price]])-1</f>
        <v>5.2980528013379491E-2</v>
      </c>
      <c r="AI58">
        <v>10.823079679847099</v>
      </c>
      <c r="AJ58">
        <v>101.71084337349301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-0.08</v>
      </c>
      <c r="AM58" t="s">
        <v>10621</v>
      </c>
      <c r="AN58">
        <v>-3.74</v>
      </c>
      <c r="AO58" t="s">
        <v>10621</v>
      </c>
      <c r="AP58">
        <v>0.13470640107839901</v>
      </c>
      <c r="AQ58">
        <f>(Table2[[#This Row],[Sharpe Ratio]]-AVERAGE(Table2[Sharpe Ratio]))/_xlfn.STDEV.P(Table2[Sharpe Ratio])</f>
        <v>0.84790664708599495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1.73899013566049</v>
      </c>
      <c r="AS58">
        <f>_xlfn.RANK.AVG(Table2[[#This Row],[1Y Return vs Nifty Z-Score]],Table2[1Y Return vs Nifty Z-Score])</f>
        <v>151</v>
      </c>
      <c r="AT58">
        <f>_xlfn.RANK.AVG(Table2[[#This Row],[6M Return vs Nifty Z-Score]],Table2[6M Return vs Nifty Z-Score])</f>
        <v>36</v>
      </c>
      <c r="AU58">
        <f>_xlfn.RANK.AVG(Table2[[#This Row],[Sharpe Ratio Z-Score]],Table2[Sharpe Ratio Z-Score])</f>
        <v>146</v>
      </c>
      <c r="AV58">
        <f>(Table2[[#This Row],[Rank 1Y]]+Table2[[#This Row],[Rank 6M]]+Table2[[#This Row],[Rank Sharpe]])/3</f>
        <v>111</v>
      </c>
    </row>
    <row r="59" spans="1:48" x14ac:dyDescent="0.3">
      <c r="A59" t="s">
        <v>528</v>
      </c>
      <c r="B59" t="s">
        <v>529</v>
      </c>
      <c r="C59" t="s">
        <v>10578</v>
      </c>
      <c r="D59" t="s">
        <v>530</v>
      </c>
      <c r="E59">
        <v>36944.965360670001</v>
      </c>
      <c r="F59">
        <v>1016.3</v>
      </c>
      <c r="G59">
        <v>78.853385933310193</v>
      </c>
      <c r="H59">
        <f>(Table2[[#This Row],[1Y Return vs Nifty]]-AVERAGE(Table2[1Y Return vs Nifty]))/_xlfn.STDEV.P(Table2[1Y Return vs Nifty])</f>
        <v>0.69064653962859901</v>
      </c>
      <c r="I59">
        <v>15.108281213728301</v>
      </c>
      <c r="J59">
        <f>(Table2[[#This Row],[1M Return vs Nifty]]-AVERAGE(Table2[1M Return vs Nifty]))/_xlfn.STDEV.P(Table2[1M Return vs Nifty])</f>
        <v>1.2760596296071738</v>
      </c>
      <c r="K59">
        <v>54.627566867215499</v>
      </c>
      <c r="L59">
        <f>(Table2[[#This Row],[6M Return vs Nifty]]-AVERAGE(Table2[6M Return vs Nifty]))/_xlfn.STDEV.P(Table2[6M Return vs Nifty])</f>
        <v>1.7774048837654524</v>
      </c>
      <c r="M59">
        <v>7.3810200359400104</v>
      </c>
      <c r="N59">
        <f>(Table2[[#This Row],[1W Return vs Nifty]]-AVERAGE(Table2[1W Return vs Nifty]))/_xlfn.STDEV.P(Table2[1W Return vs Nifty])</f>
        <v>0.98942700768919056</v>
      </c>
      <c r="O59">
        <v>1014.23</v>
      </c>
      <c r="P59">
        <v>934.75525610347302</v>
      </c>
      <c r="Q59">
        <v>755.23207034623204</v>
      </c>
      <c r="R59">
        <v>45.699373548813597</v>
      </c>
      <c r="S59" s="2">
        <f>(Table2[[#This Row],[Close Price]]-Table2[[#This Row],[20D EMA]])/Table2[[#This Row],[20D EMA]]</f>
        <v>2.0409571793379572E-3</v>
      </c>
      <c r="T59" s="2">
        <f>(Table2[[#This Row],[Close Price]]-Table2[[#This Row],[50D EMA]])/Table2[[#This Row],[50D EMA]]</f>
        <v>8.7236464693920185E-2</v>
      </c>
      <c r="U59" s="2">
        <f>(Table2[[#This Row],[Close Price]]-Table2[[#This Row],[200D EMA]])/Table2[[#This Row],[200D EMA]]</f>
        <v>0.34567908316457319</v>
      </c>
      <c r="V59">
        <v>1.2123116288328699</v>
      </c>
      <c r="W59">
        <v>1006.05</v>
      </c>
      <c r="X59">
        <v>1039</v>
      </c>
      <c r="Y59">
        <v>1006.05</v>
      </c>
      <c r="Z59">
        <v>1039</v>
      </c>
      <c r="AA59">
        <v>1006.05</v>
      </c>
      <c r="AB59">
        <v>1215</v>
      </c>
      <c r="AC59" s="2">
        <f>(Table2[[#This Row],[Close Price]]/Table2[[#This Row],[Day Low]])-1</f>
        <v>1.0188360419462361E-2</v>
      </c>
      <c r="AD59" s="2">
        <f>(Table2[[#This Row],[Day High]]/Table2[[#This Row],[Close Price]])-1</f>
        <v>2.2335924431762244E-2</v>
      </c>
      <c r="AE59" s="2">
        <f>(Table2[[#This Row],[Close Price]]/Table2[[#This Row],[Current Week Low]])-1</f>
        <v>1.0188360419462361E-2</v>
      </c>
      <c r="AF59" s="2">
        <f>(Table2[[#This Row],[Current Week High]]/Table2[[#This Row],[Close Price]])-1</f>
        <v>2.2335924431762244E-2</v>
      </c>
      <c r="AG59" s="2">
        <f>(Table2[[#This Row],[Close Price]]/Table2[[#This Row],[Current Month Low]])-1</f>
        <v>1.0188360419462361E-2</v>
      </c>
      <c r="AH59" s="2">
        <f>(Table2[[#This Row],[Current Month High]]/Table2[[#This Row],[Close Price]])-1</f>
        <v>0.19551313588507346</v>
      </c>
      <c r="AI59">
        <v>19.551313588507298</v>
      </c>
      <c r="AJ59">
        <v>113.95789473684199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0.25</v>
      </c>
      <c r="AM59" t="s">
        <v>10622</v>
      </c>
      <c r="AN59">
        <v>3.29</v>
      </c>
      <c r="AO59" t="s">
        <v>10622</v>
      </c>
      <c r="AP59">
        <v>0.126991819365152</v>
      </c>
      <c r="AQ59">
        <f>(Table2[[#This Row],[Sharpe Ratio]]-AVERAGE(Table2[Sharpe Ratio]))/_xlfn.STDEV.P(Table2[Sharpe Ratio])</f>
        <v>0.75881608646129595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5.4923541471517119</v>
      </c>
      <c r="AS59">
        <f>_xlfn.RANK.AVG(Table2[[#This Row],[1Y Return vs Nifty Z-Score]],Table2[1Y Return vs Nifty Z-Score])</f>
        <v>129</v>
      </c>
      <c r="AT59">
        <f>_xlfn.RANK.AVG(Table2[[#This Row],[6M Return vs Nifty Z-Score]],Table2[6M Return vs Nifty Z-Score])</f>
        <v>40</v>
      </c>
      <c r="AU59">
        <f>_xlfn.RANK.AVG(Table2[[#This Row],[Sharpe Ratio Z-Score]],Table2[Sharpe Ratio Z-Score])</f>
        <v>165</v>
      </c>
      <c r="AV59">
        <f>(Table2[[#This Row],[Rank 1Y]]+Table2[[#This Row],[Rank 6M]]+Table2[[#This Row],[Rank Sharpe]])/3</f>
        <v>111.33333333333333</v>
      </c>
    </row>
    <row r="60" spans="1:48" x14ac:dyDescent="0.3">
      <c r="A60" t="s">
        <v>79</v>
      </c>
      <c r="B60" t="s">
        <v>80</v>
      </c>
      <c r="C60" t="s">
        <v>10584</v>
      </c>
      <c r="D60" t="s">
        <v>63</v>
      </c>
      <c r="E60">
        <v>320999.38864536001</v>
      </c>
      <c r="F60">
        <v>2678.95</v>
      </c>
      <c r="G60">
        <v>52.195660138980202</v>
      </c>
      <c r="H60">
        <f>(Table2[[#This Row],[1Y Return vs Nifty]]-AVERAGE(Table2[1Y Return vs Nifty]))/_xlfn.STDEV.P(Table2[1Y Return vs Nifty])</f>
        <v>0.28475377261484497</v>
      </c>
      <c r="I60">
        <v>-3.4239041866833202</v>
      </c>
      <c r="J60">
        <f>(Table2[[#This Row],[1M Return vs Nifty]]-AVERAGE(Table2[1M Return vs Nifty]))/_xlfn.STDEV.P(Table2[1M Return vs Nifty])</f>
        <v>-0.65355247830125995</v>
      </c>
      <c r="K60">
        <v>46.766681151929099</v>
      </c>
      <c r="L60">
        <f>(Table2[[#This Row],[6M Return vs Nifty]]-AVERAGE(Table2[6M Return vs Nifty]))/_xlfn.STDEV.P(Table2[6M Return vs Nifty])</f>
        <v>1.4964746559682029</v>
      </c>
      <c r="M60">
        <v>-2.2734474548219099</v>
      </c>
      <c r="N60">
        <f>(Table2[[#This Row],[1W Return vs Nifty]]-AVERAGE(Table2[1W Return vs Nifty]))/_xlfn.STDEV.P(Table2[1W Return vs Nifty])</f>
        <v>-0.98510421310971386</v>
      </c>
      <c r="O60">
        <v>2813.38</v>
      </c>
      <c r="P60">
        <v>2720.7531953589501</v>
      </c>
      <c r="Q60">
        <v>2188.6236163322701</v>
      </c>
      <c r="R60">
        <v>28.986744810468299</v>
      </c>
      <c r="S60" s="2">
        <f>(Table2[[#This Row],[Close Price]]-Table2[[#This Row],[20D EMA]])/Table2[[#This Row],[20D EMA]]</f>
        <v>-4.7782382756684234E-2</v>
      </c>
      <c r="T60" s="2">
        <f>(Table2[[#This Row],[Close Price]]-Table2[[#This Row],[50D EMA]])/Table2[[#This Row],[50D EMA]]</f>
        <v>-1.5364567219936728E-2</v>
      </c>
      <c r="U60" s="2">
        <f>(Table2[[#This Row],[Close Price]]-Table2[[#This Row],[200D EMA]])/Table2[[#This Row],[200D EMA]]</f>
        <v>0.22403412811994891</v>
      </c>
      <c r="V60">
        <v>0.821082588839256</v>
      </c>
      <c r="W60">
        <v>2635.8</v>
      </c>
      <c r="X60">
        <v>2729.2</v>
      </c>
      <c r="Y60">
        <v>2635.8</v>
      </c>
      <c r="Z60">
        <v>2729.2</v>
      </c>
      <c r="AA60">
        <v>2635.8</v>
      </c>
      <c r="AB60">
        <v>2926.5</v>
      </c>
      <c r="AC60" s="2">
        <f>(Table2[[#This Row],[Close Price]]/Table2[[#This Row],[Day Low]])-1</f>
        <v>1.6370741330905103E-2</v>
      </c>
      <c r="AD60" s="2">
        <f>(Table2[[#This Row],[Day High]]/Table2[[#This Row],[Close Price]])-1</f>
        <v>1.8757348961346842E-2</v>
      </c>
      <c r="AE60" s="2">
        <f>(Table2[[#This Row],[Close Price]]/Table2[[#This Row],[Current Week Low]])-1</f>
        <v>1.6370741330905103E-2</v>
      </c>
      <c r="AF60" s="2">
        <f>(Table2[[#This Row],[Current Week High]]/Table2[[#This Row],[Close Price]])-1</f>
        <v>1.8757348961346842E-2</v>
      </c>
      <c r="AG60" s="2">
        <f>(Table2[[#This Row],[Close Price]]/Table2[[#This Row],[Current Month Low]])-1</f>
        <v>1.6370741330905103E-2</v>
      </c>
      <c r="AH60" s="2">
        <f>(Table2[[#This Row],[Current Month High]]/Table2[[#This Row],[Close Price]])-1</f>
        <v>9.240560667425668E-2</v>
      </c>
      <c r="AI60">
        <v>12.488101681628899</v>
      </c>
      <c r="AJ60">
        <v>84.755172413793005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0.05</v>
      </c>
      <c r="AM60" t="s">
        <v>10622</v>
      </c>
      <c r="AN60">
        <v>-4.9800000000000004</v>
      </c>
      <c r="AO60" t="s">
        <v>10621</v>
      </c>
      <c r="AP60">
        <v>0.184439791331863</v>
      </c>
      <c r="AQ60">
        <f>(Table2[[#This Row],[Sharpe Ratio]]-AVERAGE(Table2[Sharpe Ratio]))/_xlfn.STDEV.P(Table2[Sharpe Ratio])</f>
        <v>1.4222444121316076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1.5648161493036816</v>
      </c>
      <c r="AS60">
        <f>_xlfn.RANK.AVG(Table2[[#This Row],[1Y Return vs Nifty Z-Score]],Table2[1Y Return vs Nifty Z-Score])</f>
        <v>218</v>
      </c>
      <c r="AT60">
        <f>_xlfn.RANK.AVG(Table2[[#This Row],[6M Return vs Nifty Z-Score]],Table2[6M Return vs Nifty Z-Score])</f>
        <v>59</v>
      </c>
      <c r="AU60">
        <f>_xlfn.RANK.AVG(Table2[[#This Row],[Sharpe Ratio Z-Score]],Table2[Sharpe Ratio Z-Score])</f>
        <v>58</v>
      </c>
      <c r="AV60">
        <f>(Table2[[#This Row],[Rank 1Y]]+Table2[[#This Row],[Rank 6M]]+Table2[[#This Row],[Rank Sharpe]])/3</f>
        <v>111.66666666666667</v>
      </c>
    </row>
    <row r="61" spans="1:48" x14ac:dyDescent="0.3">
      <c r="A61" t="s">
        <v>782</v>
      </c>
      <c r="B61" t="s">
        <v>783</v>
      </c>
      <c r="C61" t="s">
        <v>10578</v>
      </c>
      <c r="D61" t="s">
        <v>124</v>
      </c>
      <c r="E61">
        <v>19800.565802376001</v>
      </c>
      <c r="F61">
        <v>75.760000000000005</v>
      </c>
      <c r="G61">
        <v>401.03605888433998</v>
      </c>
      <c r="H61">
        <f>(Table2[[#This Row],[1Y Return vs Nifty]]-AVERAGE(Table2[1Y Return vs Nifty]))/_xlfn.STDEV.P(Table2[1Y Return vs Nifty])</f>
        <v>5.5962269187243852</v>
      </c>
      <c r="I61">
        <v>34.930160233427898</v>
      </c>
      <c r="J61">
        <f>(Table2[[#This Row],[1M Return vs Nifty]]-AVERAGE(Table2[1M Return vs Nifty]))/_xlfn.STDEV.P(Table2[1M Return vs Nifty])</f>
        <v>3.3399574879277019</v>
      </c>
      <c r="K61">
        <v>11.114912889515301</v>
      </c>
      <c r="L61">
        <f>(Table2[[#This Row],[6M Return vs Nifty]]-AVERAGE(Table2[6M Return vs Nifty]))/_xlfn.STDEV.P(Table2[6M Return vs Nifty])</f>
        <v>0.22236131275319512</v>
      </c>
      <c r="M61">
        <v>0.15823530634819599</v>
      </c>
      <c r="N61">
        <f>(Table2[[#This Row],[1W Return vs Nifty]]-AVERAGE(Table2[1W Return vs Nifty]))/_xlfn.STDEV.P(Table2[1W Return vs Nifty])</f>
        <v>-0.48777657327839086</v>
      </c>
      <c r="O61">
        <v>76.13</v>
      </c>
      <c r="P61">
        <v>67.984060865049003</v>
      </c>
      <c r="Q61">
        <v>48.717956976262897</v>
      </c>
      <c r="R61">
        <v>43.374311649336597</v>
      </c>
      <c r="S61" s="2">
        <f>(Table2[[#This Row],[Close Price]]-Table2[[#This Row],[20D EMA]])/Table2[[#This Row],[20D EMA]]</f>
        <v>-4.8601077104950792E-3</v>
      </c>
      <c r="T61" s="2">
        <f>(Table2[[#This Row],[Close Price]]-Table2[[#This Row],[50D EMA]])/Table2[[#This Row],[50D EMA]]</f>
        <v>0.11437885639674487</v>
      </c>
      <c r="U61" s="2">
        <f>(Table2[[#This Row],[Close Price]]-Table2[[#This Row],[200D EMA]])/Table2[[#This Row],[200D EMA]]</f>
        <v>0.5550734206057315</v>
      </c>
      <c r="V61">
        <v>1.7933887206302199</v>
      </c>
      <c r="W61">
        <v>75.02</v>
      </c>
      <c r="X61">
        <v>79.89</v>
      </c>
      <c r="Y61">
        <v>75.02</v>
      </c>
      <c r="Z61">
        <v>79.89</v>
      </c>
      <c r="AA61">
        <v>75.02</v>
      </c>
      <c r="AB61">
        <v>88.8</v>
      </c>
      <c r="AC61" s="2">
        <f>(Table2[[#This Row],[Close Price]]/Table2[[#This Row],[Day Low]])-1</f>
        <v>9.8640362569981654E-3</v>
      </c>
      <c r="AD61" s="2">
        <f>(Table2[[#This Row],[Day High]]/Table2[[#This Row],[Close Price]])-1</f>
        <v>5.4514255543822498E-2</v>
      </c>
      <c r="AE61" s="2">
        <f>(Table2[[#This Row],[Close Price]]/Table2[[#This Row],[Current Week Low]])-1</f>
        <v>9.8640362569981654E-3</v>
      </c>
      <c r="AF61" s="2">
        <f>(Table2[[#This Row],[Current Week High]]/Table2[[#This Row],[Close Price]])-1</f>
        <v>5.4514255543822498E-2</v>
      </c>
      <c r="AG61" s="2">
        <f>(Table2[[#This Row],[Close Price]]/Table2[[#This Row],[Current Month Low]])-1</f>
        <v>9.8640362569981654E-3</v>
      </c>
      <c r="AH61" s="2">
        <f>(Table2[[#This Row],[Current Month High]]/Table2[[#This Row],[Close Price]])-1</f>
        <v>0.17212249208025332</v>
      </c>
      <c r="AI61">
        <v>20.6441393875395</v>
      </c>
      <c r="AJ61">
        <v>459.11439114391101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0.28000000000000003</v>
      </c>
      <c r="AM61" t="s">
        <v>10622</v>
      </c>
      <c r="AN61">
        <v>6.08</v>
      </c>
      <c r="AO61" t="s">
        <v>10622</v>
      </c>
      <c r="AP61">
        <v>0.15765366911467901</v>
      </c>
      <c r="AQ61">
        <f>(Table2[[#This Row],[Sharpe Ratio]]-AVERAGE(Table2[Sharpe Ratio]))/_xlfn.STDEV.P(Table2[Sharpe Ratio])</f>
        <v>1.1129093458903805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9.7836784920172732</v>
      </c>
      <c r="AS61">
        <f>_xlfn.RANK.AVG(Table2[[#This Row],[1Y Return vs Nifty Z-Score]],Table2[1Y Return vs Nifty Z-Score])</f>
        <v>2</v>
      </c>
      <c r="AT61">
        <f>_xlfn.RANK.AVG(Table2[[#This Row],[6M Return vs Nifty Z-Score]],Table2[6M Return vs Nifty Z-Score])</f>
        <v>244</v>
      </c>
      <c r="AU61">
        <f>_xlfn.RANK.AVG(Table2[[#This Row],[Sharpe Ratio Z-Score]],Table2[Sharpe Ratio Z-Score])</f>
        <v>100</v>
      </c>
      <c r="AV61">
        <f>(Table2[[#This Row],[Rank 1Y]]+Table2[[#This Row],[Rank 6M]]+Table2[[#This Row],[Rank Sharpe]])/3</f>
        <v>115.33333333333333</v>
      </c>
    </row>
    <row r="62" spans="1:48" x14ac:dyDescent="0.3">
      <c r="A62" t="s">
        <v>1345</v>
      </c>
      <c r="B62" t="s">
        <v>1346</v>
      </c>
      <c r="C62" t="s">
        <v>10588</v>
      </c>
      <c r="D62" t="s">
        <v>933</v>
      </c>
      <c r="E62">
        <v>7900.3741156799997</v>
      </c>
      <c r="F62">
        <v>832.1</v>
      </c>
      <c r="G62">
        <v>104.968111263873</v>
      </c>
      <c r="H62">
        <f>(Table2[[#This Row],[1Y Return vs Nifty]]-AVERAGE(Table2[1Y Return vs Nifty]))/_xlfn.STDEV.P(Table2[1Y Return vs Nifty])</f>
        <v>1.0882715360745017</v>
      </c>
      <c r="I62">
        <v>-6.3457434929915202</v>
      </c>
      <c r="J62">
        <f>(Table2[[#This Row],[1M Return vs Nifty]]-AVERAGE(Table2[1M Return vs Nifty]))/_xlfn.STDEV.P(Table2[1M Return vs Nifty])</f>
        <v>-0.95778084538255703</v>
      </c>
      <c r="K62">
        <v>18.687762946747299</v>
      </c>
      <c r="L62">
        <f>(Table2[[#This Row],[6M Return vs Nifty]]-AVERAGE(Table2[6M Return vs Nifty]))/_xlfn.STDEV.P(Table2[6M Return vs Nifty])</f>
        <v>0.49299779936634364</v>
      </c>
      <c r="M62">
        <v>1.03780865106523</v>
      </c>
      <c r="N62">
        <f>(Table2[[#This Row],[1W Return vs Nifty]]-AVERAGE(Table2[1W Return vs Nifty]))/_xlfn.STDEV.P(Table2[1W Return vs Nifty])</f>
        <v>-0.30788627567387339</v>
      </c>
      <c r="O62">
        <v>897.97</v>
      </c>
      <c r="P62">
        <v>875.73706656182503</v>
      </c>
      <c r="Q62">
        <v>698.21277788565703</v>
      </c>
      <c r="R62">
        <v>16.209297307304901</v>
      </c>
      <c r="S62" s="2">
        <f>(Table2[[#This Row],[Close Price]]-Table2[[#This Row],[20D EMA]])/Table2[[#This Row],[20D EMA]]</f>
        <v>-7.3354343686314688E-2</v>
      </c>
      <c r="T62" s="2">
        <f>(Table2[[#This Row],[Close Price]]-Table2[[#This Row],[50D EMA]])/Table2[[#This Row],[50D EMA]]</f>
        <v>-4.9828959202498635E-2</v>
      </c>
      <c r="U62" s="2">
        <f>(Table2[[#This Row],[Close Price]]-Table2[[#This Row],[200D EMA]])/Table2[[#This Row],[200D EMA]]</f>
        <v>0.19175704936220611</v>
      </c>
      <c r="V62">
        <v>0.493203077274323</v>
      </c>
      <c r="W62">
        <v>825</v>
      </c>
      <c r="X62">
        <v>854</v>
      </c>
      <c r="Y62">
        <v>825</v>
      </c>
      <c r="Z62">
        <v>854</v>
      </c>
      <c r="AA62">
        <v>825</v>
      </c>
      <c r="AB62">
        <v>901.25</v>
      </c>
      <c r="AC62" s="2">
        <f>(Table2[[#This Row],[Close Price]]/Table2[[#This Row],[Day Low]])-1</f>
        <v>8.6060606060607281E-3</v>
      </c>
      <c r="AD62" s="2">
        <f>(Table2[[#This Row],[Day High]]/Table2[[#This Row],[Close Price]])-1</f>
        <v>2.6318952049032562E-2</v>
      </c>
      <c r="AE62" s="2">
        <f>(Table2[[#This Row],[Close Price]]/Table2[[#This Row],[Current Week Low]])-1</f>
        <v>8.6060606060607281E-3</v>
      </c>
      <c r="AF62" s="2">
        <f>(Table2[[#This Row],[Current Week High]]/Table2[[#This Row],[Close Price]])-1</f>
        <v>2.6318952049032562E-2</v>
      </c>
      <c r="AG62" s="2">
        <f>(Table2[[#This Row],[Close Price]]/Table2[[#This Row],[Current Month Low]])-1</f>
        <v>8.6060606060607281E-3</v>
      </c>
      <c r="AH62" s="2">
        <f>(Table2[[#This Row],[Current Month High]]/Table2[[#This Row],[Close Price]])-1</f>
        <v>8.3102992428794487E-2</v>
      </c>
      <c r="AI62">
        <v>27.268357168609501</v>
      </c>
      <c r="AJ62">
        <v>143.62465232030399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</v>
      </c>
      <c r="AM62">
        <v>0</v>
      </c>
      <c r="AN62">
        <v>-9.43</v>
      </c>
      <c r="AO62" t="s">
        <v>10621</v>
      </c>
      <c r="AP62">
        <v>0.167243881817812</v>
      </c>
      <c r="AQ62">
        <f>(Table2[[#This Row],[Sharpe Ratio]]-AVERAGE(Table2[Sharpe Ratio]))/_xlfn.STDEV.P(Table2[Sharpe Ratio])</f>
        <v>1.223660318268456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1.5392625326528711</v>
      </c>
      <c r="AS62">
        <f>_xlfn.RANK.AVG(Table2[[#This Row],[1Y Return vs Nifty Z-Score]],Table2[1Y Return vs Nifty Z-Score])</f>
        <v>92</v>
      </c>
      <c r="AT62">
        <f>_xlfn.RANK.AVG(Table2[[#This Row],[6M Return vs Nifty Z-Score]],Table2[6M Return vs Nifty Z-Score])</f>
        <v>174</v>
      </c>
      <c r="AU62">
        <f>_xlfn.RANK.AVG(Table2[[#This Row],[Sharpe Ratio Z-Score]],Table2[Sharpe Ratio Z-Score])</f>
        <v>82</v>
      </c>
      <c r="AV62">
        <f>(Table2[[#This Row],[Rank 1Y]]+Table2[[#This Row],[Rank 6M]]+Table2[[#This Row],[Rank Sharpe]])/3</f>
        <v>116</v>
      </c>
    </row>
    <row r="63" spans="1:48" x14ac:dyDescent="0.3">
      <c r="A63" t="s">
        <v>751</v>
      </c>
      <c r="B63" t="s">
        <v>752</v>
      </c>
      <c r="C63" t="s">
        <v>10581</v>
      </c>
      <c r="D63" t="s">
        <v>186</v>
      </c>
      <c r="E63">
        <v>20393.48992208</v>
      </c>
      <c r="F63">
        <v>1255.4000000000001</v>
      </c>
      <c r="G63">
        <v>75.039509800604193</v>
      </c>
      <c r="H63">
        <f>(Table2[[#This Row],[1Y Return vs Nifty]]-AVERAGE(Table2[1Y Return vs Nifty]))/_xlfn.STDEV.P(Table2[1Y Return vs Nifty])</f>
        <v>0.63257614200747059</v>
      </c>
      <c r="I63">
        <v>11.753840080815801</v>
      </c>
      <c r="J63">
        <f>(Table2[[#This Row],[1M Return vs Nifty]]-AVERAGE(Table2[1M Return vs Nifty]))/_xlfn.STDEV.P(Table2[1M Return vs Nifty])</f>
        <v>0.92678780410567208</v>
      </c>
      <c r="K63">
        <v>36.245794219267303</v>
      </c>
      <c r="L63">
        <f>(Table2[[#This Row],[6M Return vs Nifty]]-AVERAGE(Table2[6M Return vs Nifty]))/_xlfn.STDEV.P(Table2[6M Return vs Nifty])</f>
        <v>1.1204820172666623</v>
      </c>
      <c r="M63">
        <v>0.74931131895220204</v>
      </c>
      <c r="N63">
        <f>(Table2[[#This Row],[1W Return vs Nifty]]-AVERAGE(Table2[1W Return vs Nifty]))/_xlfn.STDEV.P(Table2[1W Return vs Nifty])</f>
        <v>-0.36688973598066327</v>
      </c>
      <c r="O63">
        <v>1313.24</v>
      </c>
      <c r="P63">
        <v>1262.5824636817199</v>
      </c>
      <c r="Q63">
        <v>1029.24098301445</v>
      </c>
      <c r="R63">
        <v>34.217792707500799</v>
      </c>
      <c r="S63" s="2">
        <f>(Table2[[#This Row],[Close Price]]-Table2[[#This Row],[20D EMA]])/Table2[[#This Row],[20D EMA]]</f>
        <v>-4.404373914897499E-2</v>
      </c>
      <c r="T63" s="2">
        <f>(Table2[[#This Row],[Close Price]]-Table2[[#This Row],[50D EMA]])/Table2[[#This Row],[50D EMA]]</f>
        <v>-5.6887085701915882E-3</v>
      </c>
      <c r="U63" s="2">
        <f>(Table2[[#This Row],[Close Price]]-Table2[[#This Row],[200D EMA]])/Table2[[#This Row],[200D EMA]]</f>
        <v>0.21973378510752031</v>
      </c>
      <c r="V63">
        <v>0.559630414161566</v>
      </c>
      <c r="W63">
        <v>1236.2</v>
      </c>
      <c r="X63">
        <v>1345</v>
      </c>
      <c r="Y63">
        <v>1236.2</v>
      </c>
      <c r="Z63">
        <v>1345</v>
      </c>
      <c r="AA63">
        <v>1236.2</v>
      </c>
      <c r="AB63">
        <v>1374.3</v>
      </c>
      <c r="AC63" s="2">
        <f>(Table2[[#This Row],[Close Price]]/Table2[[#This Row],[Day Low]])-1</f>
        <v>1.5531467400097032E-2</v>
      </c>
      <c r="AD63" s="2">
        <f>(Table2[[#This Row],[Day High]]/Table2[[#This Row],[Close Price]])-1</f>
        <v>7.1371674366735638E-2</v>
      </c>
      <c r="AE63" s="2">
        <f>(Table2[[#This Row],[Close Price]]/Table2[[#This Row],[Current Week Low]])-1</f>
        <v>1.5531467400097032E-2</v>
      </c>
      <c r="AF63" s="2">
        <f>(Table2[[#This Row],[Current Week High]]/Table2[[#This Row],[Close Price]])-1</f>
        <v>7.1371674366735638E-2</v>
      </c>
      <c r="AG63" s="2">
        <f>(Table2[[#This Row],[Close Price]]/Table2[[#This Row],[Current Month Low]])-1</f>
        <v>1.5531467400097032E-2</v>
      </c>
      <c r="AH63" s="2">
        <f>(Table2[[#This Row],[Current Month High]]/Table2[[#This Row],[Close Price]])-1</f>
        <v>9.4710849131750763E-2</v>
      </c>
      <c r="AI63">
        <v>13.7366576389995</v>
      </c>
      <c r="AJ63">
        <v>109.477724011346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-0.01</v>
      </c>
      <c r="AM63" t="s">
        <v>10621</v>
      </c>
      <c r="AN63">
        <v>-4.66</v>
      </c>
      <c r="AO63" t="s">
        <v>10621</v>
      </c>
      <c r="AP63">
        <v>0.14572738039541799</v>
      </c>
      <c r="AQ63">
        <f>(Table2[[#This Row],[Sharpe Ratio]]-AVERAGE(Table2[Sharpe Ratio]))/_xlfn.STDEV.P(Table2[Sharpe Ratio])</f>
        <v>0.97518058914567041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3.2881368165448119</v>
      </c>
      <c r="AS63">
        <f>_xlfn.RANK.AVG(Table2[[#This Row],[1Y Return vs Nifty Z-Score]],Table2[1Y Return vs Nifty Z-Score])</f>
        <v>141</v>
      </c>
      <c r="AT63">
        <f>_xlfn.RANK.AVG(Table2[[#This Row],[6M Return vs Nifty Z-Score]],Table2[6M Return vs Nifty Z-Score])</f>
        <v>92</v>
      </c>
      <c r="AU63">
        <f>_xlfn.RANK.AVG(Table2[[#This Row],[Sharpe Ratio Z-Score]],Table2[Sharpe Ratio Z-Score])</f>
        <v>124</v>
      </c>
      <c r="AV63">
        <f>(Table2[[#This Row],[Rank 1Y]]+Table2[[#This Row],[Rank 6M]]+Table2[[#This Row],[Rank Sharpe]])/3</f>
        <v>119</v>
      </c>
    </row>
    <row r="64" spans="1:48" x14ac:dyDescent="0.3">
      <c r="A64" t="s">
        <v>1247</v>
      </c>
      <c r="B64" t="s">
        <v>1248</v>
      </c>
      <c r="C64" t="s">
        <v>10583</v>
      </c>
      <c r="D64" t="s">
        <v>57</v>
      </c>
      <c r="E64">
        <v>8828.4540338400002</v>
      </c>
      <c r="F64">
        <v>16.440000000000001</v>
      </c>
      <c r="G64">
        <v>215.714473609842</v>
      </c>
      <c r="H64">
        <f>(Table2[[#This Row],[1Y Return vs Nifty]]-AVERAGE(Table2[1Y Return vs Nifty]))/_xlfn.STDEV.P(Table2[1Y Return vs Nifty])</f>
        <v>2.7745049303302913</v>
      </c>
      <c r="I64">
        <v>2.00689568951515</v>
      </c>
      <c r="J64">
        <f>(Table2[[#This Row],[1M Return vs Nifty]]-AVERAGE(Table2[1M Return vs Nifty]))/_xlfn.STDEV.P(Table2[1M Return vs Nifty])</f>
        <v>-8.8085590812241349E-2</v>
      </c>
      <c r="K64">
        <v>38.288056995904597</v>
      </c>
      <c r="L64">
        <f>(Table2[[#This Row],[6M Return vs Nifty]]-AVERAGE(Table2[6M Return vs Nifty]))/_xlfn.STDEV.P(Table2[6M Return vs Nifty])</f>
        <v>1.193467857265184</v>
      </c>
      <c r="M64">
        <v>4.9661323164075304</v>
      </c>
      <c r="N64">
        <f>(Table2[[#This Row],[1W Return vs Nifty]]-AVERAGE(Table2[1W Return vs Nifty]))/_xlfn.STDEV.P(Table2[1W Return vs Nifty])</f>
        <v>0.49553428895526047</v>
      </c>
      <c r="O64">
        <v>16.66</v>
      </c>
      <c r="P64">
        <v>16.065744249625901</v>
      </c>
      <c r="Q64">
        <v>12.056539036231801</v>
      </c>
      <c r="R64">
        <v>46.707080269670698</v>
      </c>
      <c r="S64" s="2">
        <f>(Table2[[#This Row],[Close Price]]-Table2[[#This Row],[20D EMA]])/Table2[[#This Row],[20D EMA]]</f>
        <v>-1.3205282112845069E-2</v>
      </c>
      <c r="T64" s="2">
        <f>(Table2[[#This Row],[Close Price]]-Table2[[#This Row],[50D EMA]])/Table2[[#This Row],[50D EMA]]</f>
        <v>2.3295263795999686E-2</v>
      </c>
      <c r="U64" s="2">
        <f>(Table2[[#This Row],[Close Price]]-Table2[[#This Row],[200D EMA]])/Table2[[#This Row],[200D EMA]]</f>
        <v>0.3635753967697703</v>
      </c>
      <c r="V64">
        <v>0.60479421701197</v>
      </c>
      <c r="W64">
        <v>16.440000000000001</v>
      </c>
      <c r="X64">
        <v>16.95</v>
      </c>
      <c r="Y64">
        <v>16.440000000000001</v>
      </c>
      <c r="Z64">
        <v>16.95</v>
      </c>
      <c r="AA64">
        <v>16.440000000000001</v>
      </c>
      <c r="AB64">
        <v>17.8</v>
      </c>
      <c r="AC64" s="2">
        <f>(Table2[[#This Row],[Close Price]]/Table2[[#This Row],[Day Low]])-1</f>
        <v>0</v>
      </c>
      <c r="AD64" s="2">
        <f>(Table2[[#This Row],[Day High]]/Table2[[#This Row],[Close Price]])-1</f>
        <v>3.1021897810218801E-2</v>
      </c>
      <c r="AE64" s="2">
        <f>(Table2[[#This Row],[Close Price]]/Table2[[#This Row],[Current Week Low]])-1</f>
        <v>0</v>
      </c>
      <c r="AF64" s="2">
        <f>(Table2[[#This Row],[Current Week High]]/Table2[[#This Row],[Close Price]])-1</f>
        <v>3.1021897810218801E-2</v>
      </c>
      <c r="AG64" s="2">
        <f>(Table2[[#This Row],[Close Price]]/Table2[[#This Row],[Current Month Low]])-1</f>
        <v>0</v>
      </c>
      <c r="AH64" s="2">
        <f>(Table2[[#This Row],[Current Month High]]/Table2[[#This Row],[Close Price]])-1</f>
        <v>8.2725060827250507E-2</v>
      </c>
      <c r="AI64">
        <v>28.3454987834549</v>
      </c>
      <c r="AJ64">
        <v>253.54838709677401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0.23</v>
      </c>
      <c r="AM64" t="s">
        <v>10622</v>
      </c>
      <c r="AN64">
        <v>4.18</v>
      </c>
      <c r="AO64" t="s">
        <v>10622</v>
      </c>
      <c r="AP64">
        <v>8.5834409412605006E-2</v>
      </c>
      <c r="AQ64">
        <f>(Table2[[#This Row],[Sharpe Ratio]]-AVERAGE(Table2[Sharpe Ratio]))/_xlfn.STDEV.P(Table2[Sharpe Ratio])</f>
        <v>0.28351660000480089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4.658938085743296</v>
      </c>
      <c r="AS64">
        <f>_xlfn.RANK.AVG(Table2[[#This Row],[1Y Return vs Nifty Z-Score]],Table2[1Y Return vs Nifty Z-Score])</f>
        <v>15</v>
      </c>
      <c r="AT64">
        <f>_xlfn.RANK.AVG(Table2[[#This Row],[6M Return vs Nifty Z-Score]],Table2[6M Return vs Nifty Z-Score])</f>
        <v>85</v>
      </c>
      <c r="AU64">
        <f>_xlfn.RANK.AVG(Table2[[#This Row],[Sharpe Ratio Z-Score]],Table2[Sharpe Ratio Z-Score])</f>
        <v>262</v>
      </c>
      <c r="AV64">
        <f>(Table2[[#This Row],[Rank 1Y]]+Table2[[#This Row],[Rank 6M]]+Table2[[#This Row],[Rank Sharpe]])/3</f>
        <v>120.66666666666667</v>
      </c>
    </row>
    <row r="65" spans="1:48" x14ac:dyDescent="0.3">
      <c r="A65" t="s">
        <v>629</v>
      </c>
      <c r="B65" t="s">
        <v>630</v>
      </c>
      <c r="C65" t="s">
        <v>10584</v>
      </c>
      <c r="D65" t="s">
        <v>491</v>
      </c>
      <c r="E65">
        <v>27591.988749820001</v>
      </c>
      <c r="F65">
        <v>1507.55</v>
      </c>
      <c r="G65">
        <v>117.299095397343</v>
      </c>
      <c r="H65">
        <f>(Table2[[#This Row],[1Y Return vs Nifty]]-AVERAGE(Table2[1Y Return vs Nifty]))/_xlfn.STDEV.P(Table2[1Y Return vs Nifty])</f>
        <v>1.2760241338974336</v>
      </c>
      <c r="I65">
        <v>-3.4670630964672302</v>
      </c>
      <c r="J65">
        <f>(Table2[[#This Row],[1M Return vs Nifty]]-AVERAGE(Table2[1M Return vs Nifty]))/_xlfn.STDEV.P(Table2[1M Return vs Nifty])</f>
        <v>-0.65804627938752103</v>
      </c>
      <c r="K65">
        <v>58.745295087853101</v>
      </c>
      <c r="L65">
        <f>(Table2[[#This Row],[6M Return vs Nifty]]-AVERAGE(Table2[6M Return vs Nifty]))/_xlfn.STDEV.P(Table2[6M Return vs Nifty])</f>
        <v>1.9245631517938711</v>
      </c>
      <c r="M65">
        <v>-1.7194711475772499</v>
      </c>
      <c r="N65">
        <f>(Table2[[#This Row],[1W Return vs Nifty]]-AVERAGE(Table2[1W Return vs Nifty]))/_xlfn.STDEV.P(Table2[1W Return vs Nifty])</f>
        <v>-0.871805005744405</v>
      </c>
      <c r="O65">
        <v>1588.59</v>
      </c>
      <c r="P65">
        <v>1480.2544192458899</v>
      </c>
      <c r="Q65">
        <v>1094.0865182462001</v>
      </c>
      <c r="R65">
        <v>31.742346364450398</v>
      </c>
      <c r="S65" s="2">
        <f>(Table2[[#This Row],[Close Price]]-Table2[[#This Row],[20D EMA]])/Table2[[#This Row],[20D EMA]]</f>
        <v>-5.1013792104948393E-2</v>
      </c>
      <c r="T65" s="2">
        <f>(Table2[[#This Row],[Close Price]]-Table2[[#This Row],[50D EMA]])/Table2[[#This Row],[50D EMA]]</f>
        <v>1.8439790078799857E-2</v>
      </c>
      <c r="U65" s="2">
        <f>(Table2[[#This Row],[Close Price]]-Table2[[#This Row],[200D EMA]])/Table2[[#This Row],[200D EMA]]</f>
        <v>0.37790748250565598</v>
      </c>
      <c r="V65">
        <v>0.39977583025789498</v>
      </c>
      <c r="W65">
        <v>1494.05</v>
      </c>
      <c r="X65">
        <v>1604.95</v>
      </c>
      <c r="Y65">
        <v>1494.05</v>
      </c>
      <c r="Z65">
        <v>1604.95</v>
      </c>
      <c r="AA65">
        <v>1494.05</v>
      </c>
      <c r="AB65">
        <v>1666</v>
      </c>
      <c r="AC65" s="2">
        <f>(Table2[[#This Row],[Close Price]]/Table2[[#This Row],[Day Low]])-1</f>
        <v>9.0358421739566985E-3</v>
      </c>
      <c r="AD65" s="2">
        <f>(Table2[[#This Row],[Day High]]/Table2[[#This Row],[Close Price]])-1</f>
        <v>6.4608139033531353E-2</v>
      </c>
      <c r="AE65" s="2">
        <f>(Table2[[#This Row],[Close Price]]/Table2[[#This Row],[Current Week Low]])-1</f>
        <v>9.0358421739566985E-3</v>
      </c>
      <c r="AF65" s="2">
        <f>(Table2[[#This Row],[Current Week High]]/Table2[[#This Row],[Close Price]])-1</f>
        <v>6.4608139033531353E-2</v>
      </c>
      <c r="AG65" s="2">
        <f>(Table2[[#This Row],[Close Price]]/Table2[[#This Row],[Current Month Low]])-1</f>
        <v>9.0358421739566985E-3</v>
      </c>
      <c r="AH65" s="2">
        <f>(Table2[[#This Row],[Current Month High]]/Table2[[#This Row],[Close Price]])-1</f>
        <v>0.10510430831481554</v>
      </c>
      <c r="AI65">
        <v>17.8037212696096</v>
      </c>
      <c r="AJ65">
        <v>151.67779632721201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0.23</v>
      </c>
      <c r="AM65" t="s">
        <v>10622</v>
      </c>
      <c r="AN65">
        <v>-3.75</v>
      </c>
      <c r="AO65" t="s">
        <v>10621</v>
      </c>
      <c r="AP65">
        <v>8.6691026122680995E-2</v>
      </c>
      <c r="AQ65">
        <f>(Table2[[#This Row],[Sharpe Ratio]]-AVERAGE(Table2[Sharpe Ratio]))/_xlfn.STDEV.P(Table2[Sharpe Ratio])</f>
        <v>0.29340909525313158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1.9641450958125102</v>
      </c>
      <c r="AS65">
        <f>_xlfn.RANK.AVG(Table2[[#This Row],[1Y Return vs Nifty Z-Score]],Table2[1Y Return vs Nifty Z-Score])</f>
        <v>71</v>
      </c>
      <c r="AT65">
        <f>_xlfn.RANK.AVG(Table2[[#This Row],[6M Return vs Nifty Z-Score]],Table2[6M Return vs Nifty Z-Score])</f>
        <v>35</v>
      </c>
      <c r="AU65">
        <f>_xlfn.RANK.AVG(Table2[[#This Row],[Sharpe Ratio Z-Score]],Table2[Sharpe Ratio Z-Score])</f>
        <v>257</v>
      </c>
      <c r="AV65">
        <f>(Table2[[#This Row],[Rank 1Y]]+Table2[[#This Row],[Rank 6M]]+Table2[[#This Row],[Rank Sharpe]])/3</f>
        <v>121</v>
      </c>
    </row>
    <row r="66" spans="1:48" x14ac:dyDescent="0.3">
      <c r="A66" t="s">
        <v>161</v>
      </c>
      <c r="B66" t="s">
        <v>162</v>
      </c>
      <c r="C66" t="s">
        <v>10588</v>
      </c>
      <c r="D66" t="s">
        <v>163</v>
      </c>
      <c r="E66">
        <v>158204.43552375</v>
      </c>
      <c r="F66">
        <v>7465.7</v>
      </c>
      <c r="G66">
        <v>41.698615687207898</v>
      </c>
      <c r="H66">
        <f>(Table2[[#This Row],[1Y Return vs Nifty]]-AVERAGE(Table2[1Y Return vs Nifty]))/_xlfn.STDEV.P(Table2[1Y Return vs Nifty])</f>
        <v>0.12492489408003511</v>
      </c>
      <c r="I66">
        <v>-11.309357490936801</v>
      </c>
      <c r="J66">
        <f>(Table2[[#This Row],[1M Return vs Nifty]]-AVERAGE(Table2[1M Return vs Nifty]))/_xlfn.STDEV.P(Table2[1M Return vs Nifty])</f>
        <v>-1.4746033065482147</v>
      </c>
      <c r="K66">
        <v>60.419991186675801</v>
      </c>
      <c r="L66">
        <f>(Table2[[#This Row],[6M Return vs Nifty]]-AVERAGE(Table2[6M Return vs Nifty]))/_xlfn.STDEV.P(Table2[6M Return vs Nifty])</f>
        <v>1.9844129923301019</v>
      </c>
      <c r="M66">
        <v>-0.70230660264288902</v>
      </c>
      <c r="N66">
        <f>(Table2[[#This Row],[1W Return vs Nifty]]-AVERAGE(Table2[1W Return vs Nifty]))/_xlfn.STDEV.P(Table2[1W Return vs Nifty])</f>
        <v>-0.66377456257553957</v>
      </c>
      <c r="O66">
        <v>7901.51</v>
      </c>
      <c r="P66">
        <v>7923.9121477424096</v>
      </c>
      <c r="Q66">
        <v>6465.8395686673803</v>
      </c>
      <c r="R66">
        <v>29.741865227837</v>
      </c>
      <c r="S66" s="2">
        <f>(Table2[[#This Row],[Close Price]]-Table2[[#This Row],[20D EMA]])/Table2[[#This Row],[20D EMA]]</f>
        <v>-5.5155280446395741E-2</v>
      </c>
      <c r="T66" s="2">
        <f>(Table2[[#This Row],[Close Price]]-Table2[[#This Row],[50D EMA]])/Table2[[#This Row],[50D EMA]]</f>
        <v>-5.7826505291702197E-2</v>
      </c>
      <c r="U66" s="2">
        <f>(Table2[[#This Row],[Close Price]]-Table2[[#This Row],[200D EMA]])/Table2[[#This Row],[200D EMA]]</f>
        <v>0.15463737086484691</v>
      </c>
      <c r="V66">
        <v>0.66622475391398495</v>
      </c>
      <c r="W66">
        <v>7236.8</v>
      </c>
      <c r="X66">
        <v>7597.9</v>
      </c>
      <c r="Y66">
        <v>7236.8</v>
      </c>
      <c r="Z66">
        <v>7597.9</v>
      </c>
      <c r="AA66">
        <v>7236.8</v>
      </c>
      <c r="AB66">
        <v>7948</v>
      </c>
      <c r="AC66" s="2">
        <f>(Table2[[#This Row],[Close Price]]/Table2[[#This Row],[Day Low]])-1</f>
        <v>3.1630002210921937E-2</v>
      </c>
      <c r="AD66" s="2">
        <f>(Table2[[#This Row],[Day High]]/Table2[[#This Row],[Close Price]])-1</f>
        <v>1.7707649651070856E-2</v>
      </c>
      <c r="AE66" s="2">
        <f>(Table2[[#This Row],[Close Price]]/Table2[[#This Row],[Current Week Low]])-1</f>
        <v>3.1630002210921937E-2</v>
      </c>
      <c r="AF66" s="2">
        <f>(Table2[[#This Row],[Current Week High]]/Table2[[#This Row],[Close Price]])-1</f>
        <v>1.7707649651070856E-2</v>
      </c>
      <c r="AG66" s="2">
        <f>(Table2[[#This Row],[Close Price]]/Table2[[#This Row],[Current Month Low]])-1</f>
        <v>3.1630002210921937E-2</v>
      </c>
      <c r="AH66" s="2">
        <f>(Table2[[#This Row],[Current Month High]]/Table2[[#This Row],[Close Price]])-1</f>
        <v>6.4602113666501593E-2</v>
      </c>
      <c r="AI66">
        <v>22.559840336472099</v>
      </c>
      <c r="AJ66">
        <v>93.914285714285697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-0.15</v>
      </c>
      <c r="AM66" t="s">
        <v>10621</v>
      </c>
      <c r="AN66">
        <v>-5.42</v>
      </c>
      <c r="AO66" t="s">
        <v>10621</v>
      </c>
      <c r="AP66">
        <v>0.17520112367284801</v>
      </c>
      <c r="AQ66">
        <f>(Table2[[#This Row],[Sharpe Ratio]]-AVERAGE(Table2[Sharpe Ratio]))/_xlfn.STDEV.P(Table2[Sharpe Ratio])</f>
        <v>1.3155531990806679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261</v>
      </c>
      <c r="AT66">
        <f>_xlfn.RANK.AVG(Table2[[#This Row],[6M Return vs Nifty Z-Score]],Table2[6M Return vs Nifty Z-Score])</f>
        <v>32</v>
      </c>
      <c r="AU66">
        <f>_xlfn.RANK.AVG(Table2[[#This Row],[Sharpe Ratio Z-Score]],Table2[Sharpe Ratio Z-Score])</f>
        <v>74</v>
      </c>
      <c r="AV66">
        <f>(Table2[[#This Row],[Rank 1Y]]+Table2[[#This Row],[Rank 6M]]+Table2[[#This Row],[Rank Sharpe]])/3</f>
        <v>122.33333333333333</v>
      </c>
    </row>
    <row r="67" spans="1:48" x14ac:dyDescent="0.3">
      <c r="A67" t="s">
        <v>994</v>
      </c>
      <c r="B67" t="s">
        <v>995</v>
      </c>
      <c r="C67" t="s">
        <v>10582</v>
      </c>
      <c r="D67" t="s">
        <v>51</v>
      </c>
      <c r="E67">
        <v>13342.813413280001</v>
      </c>
      <c r="F67">
        <v>899.45</v>
      </c>
      <c r="G67">
        <v>223.220748132105</v>
      </c>
      <c r="H67">
        <f>(Table2[[#This Row],[1Y Return vs Nifty]]-AVERAGE(Table2[1Y Return vs Nifty]))/_xlfn.STDEV.P(Table2[1Y Return vs Nifty])</f>
        <v>2.8887960952748344</v>
      </c>
      <c r="I67">
        <v>-3.01540698898242</v>
      </c>
      <c r="J67">
        <f>(Table2[[#This Row],[1M Return vs Nifty]]-AVERAGE(Table2[1M Return vs Nifty]))/_xlfn.STDEV.P(Table2[1M Return vs Nifty])</f>
        <v>-0.61101884712396692</v>
      </c>
      <c r="K67">
        <v>93.512951776120801</v>
      </c>
      <c r="L67">
        <f>(Table2[[#This Row],[6M Return vs Nifty]]-AVERAGE(Table2[6M Return vs Nifty]))/_xlfn.STDEV.P(Table2[6M Return vs Nifty])</f>
        <v>3.1670803524215292</v>
      </c>
      <c r="M67">
        <v>7.8576619884078998</v>
      </c>
      <c r="N67">
        <f>(Table2[[#This Row],[1W Return vs Nifty]]-AVERAGE(Table2[1W Return vs Nifty]))/_xlfn.STDEV.P(Table2[1W Return vs Nifty])</f>
        <v>1.0869097965836532</v>
      </c>
      <c r="O67">
        <v>845.26</v>
      </c>
      <c r="P67">
        <v>750.825380010054</v>
      </c>
      <c r="Q67">
        <v>548.21407450138497</v>
      </c>
      <c r="R67">
        <v>52.059054391791101</v>
      </c>
      <c r="S67" s="2">
        <f>(Table2[[#This Row],[Close Price]]-Table2[[#This Row],[20D EMA]])/Table2[[#This Row],[20D EMA]]</f>
        <v>6.4110451222109233E-2</v>
      </c>
      <c r="T67" s="2">
        <f>(Table2[[#This Row],[Close Price]]-Table2[[#This Row],[50D EMA]])/Table2[[#This Row],[50D EMA]]</f>
        <v>0.19794831654193132</v>
      </c>
      <c r="U67" s="2">
        <f>(Table2[[#This Row],[Close Price]]-Table2[[#This Row],[200D EMA]])/Table2[[#This Row],[200D EMA]]</f>
        <v>0.64069118586215312</v>
      </c>
      <c r="V67">
        <v>0.42892645299736498</v>
      </c>
      <c r="W67">
        <v>858</v>
      </c>
      <c r="X67">
        <v>890</v>
      </c>
      <c r="Y67">
        <v>858</v>
      </c>
      <c r="Z67">
        <v>890</v>
      </c>
      <c r="AA67">
        <v>858</v>
      </c>
      <c r="AB67">
        <v>943.9</v>
      </c>
      <c r="AC67" s="2">
        <f>(Table2[[#This Row],[Close Price]]/Table2[[#This Row],[Day Low]])-1</f>
        <v>4.831002331002332E-2</v>
      </c>
      <c r="AD67" s="2">
        <f>(Table2[[#This Row],[Day High]]/Table2[[#This Row],[Close Price]])-1</f>
        <v>-1.0506420590360777E-2</v>
      </c>
      <c r="AE67" s="2">
        <f>(Table2[[#This Row],[Close Price]]/Table2[[#This Row],[Current Week Low]])-1</f>
        <v>4.831002331002332E-2</v>
      </c>
      <c r="AF67" s="2">
        <f>(Table2[[#This Row],[Current Week High]]/Table2[[#This Row],[Close Price]])-1</f>
        <v>-1.0506420590360777E-2</v>
      </c>
      <c r="AG67" s="2">
        <f>(Table2[[#This Row],[Close Price]]/Table2[[#This Row],[Current Month Low]])-1</f>
        <v>4.831002331002332E-2</v>
      </c>
      <c r="AH67" s="2">
        <f>(Table2[[#This Row],[Current Month High]]/Table2[[#This Row],[Close Price]])-1</f>
        <v>4.9419089443548669E-2</v>
      </c>
      <c r="AI67">
        <v>10.6231585969203</v>
      </c>
      <c r="AJ67">
        <v>321.78194607268398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0.39</v>
      </c>
      <c r="AM67" t="s">
        <v>10622</v>
      </c>
      <c r="AN67">
        <v>7.49</v>
      </c>
      <c r="AO67" t="s">
        <v>10622</v>
      </c>
      <c r="AP67">
        <v>5.8720683226679997E-2</v>
      </c>
      <c r="AQ67">
        <f>(Table2[[#This Row],[Sharpe Ratio]]-AVERAGE(Table2[Sharpe Ratio]))/_xlfn.STDEV.P(Table2[Sharpe Ratio])</f>
        <v>-2.9601746046386199E-2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6.5021656511096637</v>
      </c>
      <c r="AS67">
        <f>_xlfn.RANK.AVG(Table2[[#This Row],[1Y Return vs Nifty Z-Score]],Table2[1Y Return vs Nifty Z-Score])</f>
        <v>14</v>
      </c>
      <c r="AT67">
        <f>_xlfn.RANK.AVG(Table2[[#This Row],[6M Return vs Nifty Z-Score]],Table2[6M Return vs Nifty Z-Score])</f>
        <v>8</v>
      </c>
      <c r="AU67">
        <f>_xlfn.RANK.AVG(Table2[[#This Row],[Sharpe Ratio Z-Score]],Table2[Sharpe Ratio Z-Score])</f>
        <v>349</v>
      </c>
      <c r="AV67">
        <f>(Table2[[#This Row],[Rank 1Y]]+Table2[[#This Row],[Rank 6M]]+Table2[[#This Row],[Rank Sharpe]])/3</f>
        <v>123.66666666666667</v>
      </c>
    </row>
    <row r="68" spans="1:48" x14ac:dyDescent="0.3">
      <c r="A68" t="s">
        <v>171</v>
      </c>
      <c r="B68" t="s">
        <v>172</v>
      </c>
      <c r="C68" t="s">
        <v>10578</v>
      </c>
      <c r="D68" t="s">
        <v>124</v>
      </c>
      <c r="E68">
        <v>152490.00184000001</v>
      </c>
      <c r="F68">
        <v>579.1</v>
      </c>
      <c r="G68">
        <v>149.841369376985</v>
      </c>
      <c r="H68">
        <f>(Table2[[#This Row],[1Y Return vs Nifty]]-AVERAGE(Table2[1Y Return vs Nifty]))/_xlfn.STDEV.P(Table2[1Y Return vs Nifty])</f>
        <v>1.7715155247394094</v>
      </c>
      <c r="I68">
        <v>7.6586362392148803</v>
      </c>
      <c r="J68">
        <f>(Table2[[#This Row],[1M Return vs Nifty]]-AVERAGE(Table2[1M Return vs Nifty]))/_xlfn.STDEV.P(Table2[1M Return vs Nifty])</f>
        <v>0.50038612797465565</v>
      </c>
      <c r="K68">
        <v>5.3529450866449997</v>
      </c>
      <c r="L68">
        <f>(Table2[[#This Row],[6M Return vs Nifty]]-AVERAGE(Table2[6M Return vs Nifty]))/_xlfn.STDEV.P(Table2[6M Return vs Nifty])</f>
        <v>1.6441651019276297E-2</v>
      </c>
      <c r="M68">
        <v>2.0980684916873602</v>
      </c>
      <c r="N68">
        <f>(Table2[[#This Row],[1W Return vs Nifty]]-AVERAGE(Table2[1W Return vs Nifty]))/_xlfn.STDEV.P(Table2[1W Return vs Nifty])</f>
        <v>-9.1041984730753922E-2</v>
      </c>
      <c r="O68">
        <v>607.19000000000005</v>
      </c>
      <c r="P68">
        <v>574.44955810847</v>
      </c>
      <c r="Q68">
        <v>462.42384978103001</v>
      </c>
      <c r="R68">
        <v>32.466552596694903</v>
      </c>
      <c r="S68" s="2">
        <f>(Table2[[#This Row],[Close Price]]-Table2[[#This Row],[20D EMA]])/Table2[[#This Row],[20D EMA]]</f>
        <v>-4.6262290222171036E-2</v>
      </c>
      <c r="T68" s="2">
        <f>(Table2[[#This Row],[Close Price]]-Table2[[#This Row],[50D EMA]])/Table2[[#This Row],[50D EMA]]</f>
        <v>8.0954747477617623E-3</v>
      </c>
      <c r="U68" s="2">
        <f>(Table2[[#This Row],[Close Price]]-Table2[[#This Row],[200D EMA]])/Table2[[#This Row],[200D EMA]]</f>
        <v>0.25231430055828491</v>
      </c>
      <c r="V68">
        <v>0.64940084407821597</v>
      </c>
      <c r="W68">
        <v>572.65</v>
      </c>
      <c r="X68">
        <v>597.20000000000005</v>
      </c>
      <c r="Y68">
        <v>572.65</v>
      </c>
      <c r="Z68">
        <v>597.20000000000005</v>
      </c>
      <c r="AA68">
        <v>572.65</v>
      </c>
      <c r="AB68">
        <v>646.95000000000005</v>
      </c>
      <c r="AC68" s="2">
        <f>(Table2[[#This Row],[Close Price]]/Table2[[#This Row],[Day Low]])-1</f>
        <v>1.1263424430280278E-2</v>
      </c>
      <c r="AD68" s="2">
        <f>(Table2[[#This Row],[Day High]]/Table2[[#This Row],[Close Price]])-1</f>
        <v>3.1255396304610716E-2</v>
      </c>
      <c r="AE68" s="2">
        <f>(Table2[[#This Row],[Close Price]]/Table2[[#This Row],[Current Week Low]])-1</f>
        <v>1.1263424430280278E-2</v>
      </c>
      <c r="AF68" s="2">
        <f>(Table2[[#This Row],[Current Week High]]/Table2[[#This Row],[Close Price]])-1</f>
        <v>3.1255396304610716E-2</v>
      </c>
      <c r="AG68" s="2">
        <f>(Table2[[#This Row],[Close Price]]/Table2[[#This Row],[Current Month Low]])-1</f>
        <v>1.1263424430280278E-2</v>
      </c>
      <c r="AH68" s="2">
        <f>(Table2[[#This Row],[Current Month High]]/Table2[[#This Row],[Close Price]])-1</f>
        <v>0.11716456570540501</v>
      </c>
      <c r="AI68">
        <v>12.933862890692399</v>
      </c>
      <c r="AJ68">
        <v>191.958658936223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0.01</v>
      </c>
      <c r="AM68" t="s">
        <v>10622</v>
      </c>
      <c r="AN68">
        <v>-5.07</v>
      </c>
      <c r="AO68" t="s">
        <v>10621</v>
      </c>
      <c r="AP68">
        <v>0.204002917840439</v>
      </c>
      <c r="AQ68">
        <f>(Table2[[#This Row],[Sharpe Ratio]]-AVERAGE(Table2[Sharpe Ratio]))/_xlfn.STDEV.P(Table2[Sharpe Ratio])</f>
        <v>1.6481659167581202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3.8454672357607076</v>
      </c>
      <c r="AS68">
        <f>_xlfn.RANK.AVG(Table2[[#This Row],[1Y Return vs Nifty Z-Score]],Table2[1Y Return vs Nifty Z-Score])</f>
        <v>35</v>
      </c>
      <c r="AT68">
        <f>_xlfn.RANK.AVG(Table2[[#This Row],[6M Return vs Nifty Z-Score]],Table2[6M Return vs Nifty Z-Score])</f>
        <v>310</v>
      </c>
      <c r="AU68">
        <f>_xlfn.RANK.AVG(Table2[[#This Row],[Sharpe Ratio Z-Score]],Table2[Sharpe Ratio Z-Score])</f>
        <v>34</v>
      </c>
      <c r="AV68">
        <f>(Table2[[#This Row],[Rank 1Y]]+Table2[[#This Row],[Rank 6M]]+Table2[[#This Row],[Rank Sharpe]])/3</f>
        <v>126.33333333333333</v>
      </c>
    </row>
    <row r="69" spans="1:48" x14ac:dyDescent="0.3">
      <c r="A69" t="s">
        <v>670</v>
      </c>
      <c r="B69" t="s">
        <v>671</v>
      </c>
      <c r="C69" t="s">
        <v>10581</v>
      </c>
      <c r="D69" t="s">
        <v>46</v>
      </c>
      <c r="E69">
        <v>25158.796044999999</v>
      </c>
      <c r="F69">
        <v>267.5</v>
      </c>
      <c r="G69">
        <v>139.515538969452</v>
      </c>
      <c r="H69">
        <f>(Table2[[#This Row],[1Y Return vs Nifty]]-AVERAGE(Table2[1Y Return vs Nifty]))/_xlfn.STDEV.P(Table2[1Y Return vs Nifty])</f>
        <v>1.6142935655908994</v>
      </c>
      <c r="I69">
        <v>0.37950663865671602</v>
      </c>
      <c r="J69">
        <f>(Table2[[#This Row],[1M Return vs Nifty]]-AVERAGE(Table2[1M Return vs Nifty]))/_xlfn.STDEV.P(Table2[1M Return vs Nifty])</f>
        <v>-0.25753293601008831</v>
      </c>
      <c r="K69">
        <v>9.14305015595939</v>
      </c>
      <c r="L69">
        <f>(Table2[[#This Row],[6M Return vs Nifty]]-AVERAGE(Table2[6M Return vs Nifty]))/_xlfn.STDEV.P(Table2[6M Return vs Nifty])</f>
        <v>0.15189141063446343</v>
      </c>
      <c r="M69">
        <v>5.3037031011064899</v>
      </c>
      <c r="N69">
        <f>(Table2[[#This Row],[1W Return vs Nifty]]-AVERAGE(Table2[1W Return vs Nifty]))/_xlfn.STDEV.P(Table2[1W Return vs Nifty])</f>
        <v>0.56457424939383227</v>
      </c>
      <c r="O69">
        <v>292.25</v>
      </c>
      <c r="P69">
        <v>283.07943916456901</v>
      </c>
      <c r="Q69">
        <v>226.71762663709001</v>
      </c>
      <c r="R69">
        <v>29.615938490988299</v>
      </c>
      <c r="S69" s="2">
        <f>(Table2[[#This Row],[Close Price]]-Table2[[#This Row],[20D EMA]])/Table2[[#This Row],[20D EMA]]</f>
        <v>-8.4687767322497859E-2</v>
      </c>
      <c r="T69" s="2">
        <f>(Table2[[#This Row],[Close Price]]-Table2[[#This Row],[50D EMA]])/Table2[[#This Row],[50D EMA]]</f>
        <v>-5.5035573090533994E-2</v>
      </c>
      <c r="U69" s="2">
        <f>(Table2[[#This Row],[Close Price]]-Table2[[#This Row],[200D EMA]])/Table2[[#This Row],[200D EMA]]</f>
        <v>0.17988179378831842</v>
      </c>
      <c r="V69">
        <v>0.86339611567044505</v>
      </c>
      <c r="W69">
        <v>265.75</v>
      </c>
      <c r="X69">
        <v>278.85000000000002</v>
      </c>
      <c r="Y69">
        <v>265.75</v>
      </c>
      <c r="Z69">
        <v>278.85000000000002</v>
      </c>
      <c r="AA69">
        <v>265.75</v>
      </c>
      <c r="AB69">
        <v>291</v>
      </c>
      <c r="AC69" s="2">
        <f>(Table2[[#This Row],[Close Price]]/Table2[[#This Row],[Day Low]])-1</f>
        <v>6.5851364063969076E-3</v>
      </c>
      <c r="AD69" s="2">
        <f>(Table2[[#This Row],[Day High]]/Table2[[#This Row],[Close Price]])-1</f>
        <v>4.2429906542056139E-2</v>
      </c>
      <c r="AE69" s="2">
        <f>(Table2[[#This Row],[Close Price]]/Table2[[#This Row],[Current Week Low]])-1</f>
        <v>6.5851364063969076E-3</v>
      </c>
      <c r="AF69" s="2">
        <f>(Table2[[#This Row],[Current Week High]]/Table2[[#This Row],[Close Price]])-1</f>
        <v>4.2429906542056139E-2</v>
      </c>
      <c r="AG69" s="2">
        <f>(Table2[[#This Row],[Close Price]]/Table2[[#This Row],[Current Month Low]])-1</f>
        <v>6.5851364063969076E-3</v>
      </c>
      <c r="AH69" s="2">
        <f>(Table2[[#This Row],[Current Month High]]/Table2[[#This Row],[Close Price]])-1</f>
        <v>8.7850467289719569E-2</v>
      </c>
      <c r="AI69">
        <v>31.439252336448501</v>
      </c>
      <c r="AJ69">
        <v>178.50078084331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-0.03</v>
      </c>
      <c r="AM69" t="s">
        <v>10621</v>
      </c>
      <c r="AN69">
        <v>-14.48</v>
      </c>
      <c r="AO69" t="s">
        <v>10621</v>
      </c>
      <c r="AP69">
        <v>0.180373475043002</v>
      </c>
      <c r="AQ69">
        <f>(Table2[[#This Row],[Sharpe Ratio]]-AVERAGE(Table2[Sharpe Ratio]))/_xlfn.STDEV.P(Table2[Sharpe Ratio])</f>
        <v>1.3752852364669175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3.448511526076024</v>
      </c>
      <c r="AS69">
        <f>_xlfn.RANK.AVG(Table2[[#This Row],[1Y Return vs Nifty Z-Score]],Table2[1Y Return vs Nifty Z-Score])</f>
        <v>48</v>
      </c>
      <c r="AT69">
        <f>_xlfn.RANK.AVG(Table2[[#This Row],[6M Return vs Nifty Z-Score]],Table2[6M Return vs Nifty Z-Score])</f>
        <v>271</v>
      </c>
      <c r="AU69">
        <f>_xlfn.RANK.AVG(Table2[[#This Row],[Sharpe Ratio Z-Score]],Table2[Sharpe Ratio Z-Score])</f>
        <v>64</v>
      </c>
      <c r="AV69">
        <f>(Table2[[#This Row],[Rank 1Y]]+Table2[[#This Row],[Rank 6M]]+Table2[[#This Row],[Rank Sharpe]])/3</f>
        <v>127.66666666666667</v>
      </c>
    </row>
    <row r="70" spans="1:48" x14ac:dyDescent="0.3">
      <c r="A70" t="s">
        <v>119</v>
      </c>
      <c r="B70" t="s">
        <v>120</v>
      </c>
      <c r="C70" t="s">
        <v>10588</v>
      </c>
      <c r="D70" t="s">
        <v>121</v>
      </c>
      <c r="E70">
        <v>238411.82711484999</v>
      </c>
      <c r="F70">
        <v>6694.7</v>
      </c>
      <c r="G70">
        <v>51.354827385792902</v>
      </c>
      <c r="H70">
        <f>(Table2[[#This Row],[1Y Return vs Nifty]]-AVERAGE(Table2[1Y Return vs Nifty]))/_xlfn.STDEV.P(Table2[1Y Return vs Nifty])</f>
        <v>0.27195118264824031</v>
      </c>
      <c r="I70">
        <v>-11.5277265986476</v>
      </c>
      <c r="J70">
        <f>(Table2[[#This Row],[1M Return vs Nifty]]-AVERAGE(Table2[1M Return vs Nifty]))/_xlfn.STDEV.P(Table2[1M Return vs Nifty])</f>
        <v>-1.4973403807317354</v>
      </c>
      <c r="K70">
        <v>50.907575365634102</v>
      </c>
      <c r="L70">
        <f>(Table2[[#This Row],[6M Return vs Nifty]]-AVERAGE(Table2[6M Return vs Nifty]))/_xlfn.STDEV.P(Table2[6M Return vs Nifty])</f>
        <v>1.6444608240507999</v>
      </c>
      <c r="M70">
        <v>1.8436219946385299</v>
      </c>
      <c r="N70">
        <f>(Table2[[#This Row],[1W Return vs Nifty]]-AVERAGE(Table2[1W Return vs Nifty]))/_xlfn.STDEV.P(Table2[1W Return vs Nifty])</f>
        <v>-0.14308136990933323</v>
      </c>
      <c r="O70">
        <v>7115.16</v>
      </c>
      <c r="P70">
        <v>7066.4979207747001</v>
      </c>
      <c r="Q70">
        <v>5678.0523238505602</v>
      </c>
      <c r="R70">
        <v>30.107986731854702</v>
      </c>
      <c r="S70" s="2">
        <f>(Table2[[#This Row],[Close Price]]-Table2[[#This Row],[20D EMA]])/Table2[[#This Row],[20D EMA]]</f>
        <v>-5.909354111502764E-2</v>
      </c>
      <c r="T70" s="2">
        <f>(Table2[[#This Row],[Close Price]]-Table2[[#This Row],[50D EMA]])/Table2[[#This Row],[50D EMA]]</f>
        <v>-5.2614169698070201E-2</v>
      </c>
      <c r="U70" s="2">
        <f>(Table2[[#This Row],[Close Price]]-Table2[[#This Row],[200D EMA]])/Table2[[#This Row],[200D EMA]]</f>
        <v>0.17904866284500914</v>
      </c>
      <c r="V70">
        <v>0.846310537225896</v>
      </c>
      <c r="W70">
        <v>6604.15</v>
      </c>
      <c r="X70">
        <v>6810</v>
      </c>
      <c r="Y70">
        <v>6604.15</v>
      </c>
      <c r="Z70">
        <v>6810</v>
      </c>
      <c r="AA70">
        <v>6604.15</v>
      </c>
      <c r="AB70">
        <v>7163.9</v>
      </c>
      <c r="AC70" s="2">
        <f>(Table2[[#This Row],[Close Price]]/Table2[[#This Row],[Day Low]])-1</f>
        <v>1.3711075611547274E-2</v>
      </c>
      <c r="AD70" s="2">
        <f>(Table2[[#This Row],[Day High]]/Table2[[#This Row],[Close Price]])-1</f>
        <v>1.7222579055073517E-2</v>
      </c>
      <c r="AE70" s="2">
        <f>(Table2[[#This Row],[Close Price]]/Table2[[#This Row],[Current Week Low]])-1</f>
        <v>1.3711075611547274E-2</v>
      </c>
      <c r="AF70" s="2">
        <f>(Table2[[#This Row],[Current Week High]]/Table2[[#This Row],[Close Price]])-1</f>
        <v>1.7222579055073517E-2</v>
      </c>
      <c r="AG70" s="2">
        <f>(Table2[[#This Row],[Close Price]]/Table2[[#This Row],[Current Month Low]])-1</f>
        <v>1.3711075611547274E-2</v>
      </c>
      <c r="AH70" s="2">
        <f>(Table2[[#This Row],[Current Month High]]/Table2[[#This Row],[Close Price]])-1</f>
        <v>7.0085291349873735E-2</v>
      </c>
      <c r="AI70">
        <v>19.0299789385633</v>
      </c>
      <c r="AJ70">
        <v>106.244608749229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-0.1</v>
      </c>
      <c r="AM70" t="s">
        <v>10621</v>
      </c>
      <c r="AN70">
        <v>-5.99</v>
      </c>
      <c r="AO70" t="s">
        <v>10621</v>
      </c>
      <c r="AP70">
        <v>0.149616134232508</v>
      </c>
      <c r="AQ70">
        <f>(Table2[[#This Row],[Sharpe Ratio]]-AVERAGE(Table2[Sharpe Ratio]))/_xlfn.STDEV.P(Table2[Sharpe Ratio])</f>
        <v>1.0200892144419573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1.296079470499929</v>
      </c>
      <c r="AS70">
        <f>_xlfn.RANK.AVG(Table2[[#This Row],[1Y Return vs Nifty Z-Score]],Table2[1Y Return vs Nifty Z-Score])</f>
        <v>220</v>
      </c>
      <c r="AT70">
        <f>_xlfn.RANK.AVG(Table2[[#This Row],[6M Return vs Nifty Z-Score]],Table2[6M Return vs Nifty Z-Score])</f>
        <v>47</v>
      </c>
      <c r="AU70">
        <f>_xlfn.RANK.AVG(Table2[[#This Row],[Sharpe Ratio Z-Score]],Table2[Sharpe Ratio Z-Score])</f>
        <v>117</v>
      </c>
      <c r="AV70">
        <f>(Table2[[#This Row],[Rank 1Y]]+Table2[[#This Row],[Rank 6M]]+Table2[[#This Row],[Rank Sharpe]])/3</f>
        <v>128</v>
      </c>
    </row>
    <row r="71" spans="1:48" x14ac:dyDescent="0.3">
      <c r="A71" t="s">
        <v>698</v>
      </c>
      <c r="B71" t="s">
        <v>699</v>
      </c>
      <c r="C71" t="s">
        <v>10594</v>
      </c>
      <c r="D71" t="s">
        <v>700</v>
      </c>
      <c r="E71">
        <v>23940.220248000001</v>
      </c>
      <c r="F71">
        <v>2167.65</v>
      </c>
      <c r="G71">
        <v>89.218445945972405</v>
      </c>
      <c r="H71">
        <f>(Table2[[#This Row],[1Y Return vs Nifty]]-AVERAGE(Table2[1Y Return vs Nifty]))/_xlfn.STDEV.P(Table2[1Y Return vs Nifty])</f>
        <v>0.84846581203247062</v>
      </c>
      <c r="I71">
        <v>-3.1134611472065101</v>
      </c>
      <c r="J71">
        <f>(Table2[[#This Row],[1M Return vs Nifty]]-AVERAGE(Table2[1M Return vs Nifty]))/_xlfn.STDEV.P(Table2[1M Return vs Nifty])</f>
        <v>-0.62122846281968347</v>
      </c>
      <c r="K71">
        <v>35.839138183771801</v>
      </c>
      <c r="L71">
        <f>(Table2[[#This Row],[6M Return vs Nifty]]-AVERAGE(Table2[6M Return vs Nifty]))/_xlfn.STDEV.P(Table2[6M Return vs Nifty])</f>
        <v>1.1059490528114329</v>
      </c>
      <c r="M71">
        <v>-1.8393556950912899</v>
      </c>
      <c r="N71">
        <f>(Table2[[#This Row],[1W Return vs Nifty]]-AVERAGE(Table2[1W Return vs Nifty]))/_xlfn.STDEV.P(Table2[1W Return vs Nifty])</f>
        <v>-0.89632378756062925</v>
      </c>
      <c r="O71">
        <v>2257.5500000000002</v>
      </c>
      <c r="P71">
        <v>2186.83945631303</v>
      </c>
      <c r="Q71">
        <v>1742.5742442379701</v>
      </c>
      <c r="R71">
        <v>32.3122420892755</v>
      </c>
      <c r="S71" s="2">
        <f>(Table2[[#This Row],[Close Price]]-Table2[[#This Row],[20D EMA]])/Table2[[#This Row],[20D EMA]]</f>
        <v>-3.982193085424468E-2</v>
      </c>
      <c r="T71" s="2">
        <f>(Table2[[#This Row],[Close Price]]-Table2[[#This Row],[50D EMA]])/Table2[[#This Row],[50D EMA]]</f>
        <v>-8.7749726015018091E-3</v>
      </c>
      <c r="U71" s="2">
        <f>(Table2[[#This Row],[Close Price]]-Table2[[#This Row],[200D EMA]])/Table2[[#This Row],[200D EMA]]</f>
        <v>0.24393552077771938</v>
      </c>
      <c r="V71">
        <v>0.60478115731035298</v>
      </c>
      <c r="W71">
        <v>2133.9</v>
      </c>
      <c r="X71">
        <v>2220</v>
      </c>
      <c r="Y71">
        <v>2133.9</v>
      </c>
      <c r="Z71">
        <v>2220</v>
      </c>
      <c r="AA71">
        <v>2133.9</v>
      </c>
      <c r="AB71">
        <v>2373.8000000000002</v>
      </c>
      <c r="AC71" s="2">
        <f>(Table2[[#This Row],[Close Price]]/Table2[[#This Row],[Day Low]])-1</f>
        <v>1.5816111345423822E-2</v>
      </c>
      <c r="AD71" s="2">
        <f>(Table2[[#This Row],[Day High]]/Table2[[#This Row],[Close Price]])-1</f>
        <v>2.4150577814683993E-2</v>
      </c>
      <c r="AE71" s="2">
        <f>(Table2[[#This Row],[Close Price]]/Table2[[#This Row],[Current Week Low]])-1</f>
        <v>1.5816111345423822E-2</v>
      </c>
      <c r="AF71" s="2">
        <f>(Table2[[#This Row],[Current Week High]]/Table2[[#This Row],[Close Price]])-1</f>
        <v>2.4150577814683993E-2</v>
      </c>
      <c r="AG71" s="2">
        <f>(Table2[[#This Row],[Close Price]]/Table2[[#This Row],[Current Month Low]])-1</f>
        <v>1.5816111345423822E-2</v>
      </c>
      <c r="AH71" s="2">
        <f>(Table2[[#This Row],[Current Month High]]/Table2[[#This Row],[Close Price]])-1</f>
        <v>9.5102991719142826E-2</v>
      </c>
      <c r="AI71">
        <v>11.641639563582601</v>
      </c>
      <c r="AJ71">
        <v>125.01167799865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-0.05</v>
      </c>
      <c r="AM71" t="s">
        <v>10621</v>
      </c>
      <c r="AN71">
        <v>-4.08</v>
      </c>
      <c r="AO71" t="s">
        <v>10621</v>
      </c>
      <c r="AP71">
        <v>0.119174929008124</v>
      </c>
      <c r="AQ71">
        <f>(Table2[[#This Row],[Sharpe Ratio]]-AVERAGE(Table2[Sharpe Ratio]))/_xlfn.STDEV.P(Table2[Sharpe Ratio])</f>
        <v>0.66854403152232345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1.105406645985914</v>
      </c>
      <c r="AS71">
        <f>_xlfn.RANK.AVG(Table2[[#This Row],[1Y Return vs Nifty Z-Score]],Table2[1Y Return vs Nifty Z-Score])</f>
        <v>115</v>
      </c>
      <c r="AT71">
        <f>_xlfn.RANK.AVG(Table2[[#This Row],[6M Return vs Nifty Z-Score]],Table2[6M Return vs Nifty Z-Score])</f>
        <v>94</v>
      </c>
      <c r="AU71">
        <f>_xlfn.RANK.AVG(Table2[[#This Row],[Sharpe Ratio Z-Score]],Table2[Sharpe Ratio Z-Score])</f>
        <v>181</v>
      </c>
      <c r="AV71">
        <f>(Table2[[#This Row],[Rank 1Y]]+Table2[[#This Row],[Rank 6M]]+Table2[[#This Row],[Rank Sharpe]])/3</f>
        <v>130</v>
      </c>
    </row>
    <row r="72" spans="1:48" x14ac:dyDescent="0.3">
      <c r="A72" t="s">
        <v>125</v>
      </c>
      <c r="B72" t="s">
        <v>126</v>
      </c>
      <c r="C72" t="s">
        <v>10587</v>
      </c>
      <c r="D72" t="s">
        <v>127</v>
      </c>
      <c r="E72">
        <v>223032.50369993399</v>
      </c>
      <c r="F72">
        <v>262.33999999999997</v>
      </c>
      <c r="G72">
        <v>145.53638505145099</v>
      </c>
      <c r="H72">
        <f>(Table2[[#This Row],[1Y Return vs Nifty]]-AVERAGE(Table2[1Y Return vs Nifty]))/_xlfn.STDEV.P(Table2[1Y Return vs Nifty])</f>
        <v>1.7059674726166174</v>
      </c>
      <c r="I72">
        <v>27.9860501591013</v>
      </c>
      <c r="J72">
        <f>(Table2[[#This Row],[1M Return vs Nifty]]-AVERAGE(Table2[1M Return vs Nifty]))/_xlfn.STDEV.P(Table2[1M Return vs Nifty])</f>
        <v>2.6169213975499352</v>
      </c>
      <c r="K72">
        <v>76.561469857552794</v>
      </c>
      <c r="L72">
        <f>(Table2[[#This Row],[6M Return vs Nifty]]-AVERAGE(Table2[6M Return vs Nifty]))/_xlfn.STDEV.P(Table2[6M Return vs Nifty])</f>
        <v>2.5612728328409244</v>
      </c>
      <c r="M72">
        <v>18.971116304792901</v>
      </c>
      <c r="N72">
        <f>(Table2[[#This Row],[1W Return vs Nifty]]-AVERAGE(Table2[1W Return vs Nifty]))/_xlfn.STDEV.P(Table2[1W Return vs Nifty])</f>
        <v>3.3598329318701903</v>
      </c>
      <c r="O72">
        <v>226.81</v>
      </c>
      <c r="P72">
        <v>208.92464697211699</v>
      </c>
      <c r="Q72">
        <v>166.457271984333</v>
      </c>
      <c r="R72">
        <v>77.761318336432396</v>
      </c>
      <c r="S72" s="2">
        <f>(Table2[[#This Row],[Close Price]]-Table2[[#This Row],[20D EMA]])/Table2[[#This Row],[20D EMA]]</f>
        <v>0.15665094131652033</v>
      </c>
      <c r="T72" s="2">
        <f>(Table2[[#This Row],[Close Price]]-Table2[[#This Row],[50D EMA]])/Table2[[#This Row],[50D EMA]]</f>
        <v>0.25566803056516246</v>
      </c>
      <c r="U72" s="2">
        <f>(Table2[[#This Row],[Close Price]]-Table2[[#This Row],[200D EMA]])/Table2[[#This Row],[200D EMA]]</f>
        <v>0.57602006132055006</v>
      </c>
      <c r="V72">
        <v>1.45456204037265</v>
      </c>
      <c r="W72">
        <v>249</v>
      </c>
      <c r="X72">
        <v>265.55</v>
      </c>
      <c r="Y72">
        <v>249</v>
      </c>
      <c r="Z72">
        <v>265.55</v>
      </c>
      <c r="AA72">
        <v>228</v>
      </c>
      <c r="AB72">
        <v>278.7</v>
      </c>
      <c r="AC72" s="2">
        <f>(Table2[[#This Row],[Close Price]]/Table2[[#This Row],[Day Low]])-1</f>
        <v>5.3574297188754949E-2</v>
      </c>
      <c r="AD72" s="2">
        <f>(Table2[[#This Row],[Day High]]/Table2[[#This Row],[Close Price]])-1</f>
        <v>1.2236029579934637E-2</v>
      </c>
      <c r="AE72" s="2">
        <f>(Table2[[#This Row],[Close Price]]/Table2[[#This Row],[Current Week Low]])-1</f>
        <v>5.3574297188754949E-2</v>
      </c>
      <c r="AF72" s="2">
        <f>(Table2[[#This Row],[Current Week High]]/Table2[[#This Row],[Close Price]])-1</f>
        <v>1.2236029579934637E-2</v>
      </c>
      <c r="AG72" s="2">
        <f>(Table2[[#This Row],[Close Price]]/Table2[[#This Row],[Current Month Low]])-1</f>
        <v>0.1506140350877192</v>
      </c>
      <c r="AH72" s="2">
        <f>(Table2[[#This Row],[Current Month High]]/Table2[[#This Row],[Close Price]])-1</f>
        <v>6.2361820538232804E-2</v>
      </c>
      <c r="AI72">
        <v>6.2361820538232804</v>
      </c>
      <c r="AJ72">
        <v>197.100792751981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0.15</v>
      </c>
      <c r="AM72" t="s">
        <v>10622</v>
      </c>
      <c r="AN72">
        <v>16.170000000000002</v>
      </c>
      <c r="AO72" t="s">
        <v>10622</v>
      </c>
      <c r="AP72">
        <v>6.1259449358747997E-2</v>
      </c>
      <c r="AQ72">
        <f>(Table2[[#This Row],[Sharpe Ratio]]-AVERAGE(Table2[Sharpe Ratio]))/_xlfn.STDEV.P(Table2[Sharpe Ratio])</f>
        <v>-2.832286713542226E-4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10.243711406206314</v>
      </c>
      <c r="AS72">
        <f>_xlfn.RANK.AVG(Table2[[#This Row],[1Y Return vs Nifty Z-Score]],Table2[1Y Return vs Nifty Z-Score])</f>
        <v>39</v>
      </c>
      <c r="AT72">
        <f>_xlfn.RANK.AVG(Table2[[#This Row],[6M Return vs Nifty Z-Score]],Table2[6M Return vs Nifty Z-Score])</f>
        <v>17</v>
      </c>
      <c r="AU72">
        <f>_xlfn.RANK.AVG(Table2[[#This Row],[Sharpe Ratio Z-Score]],Table2[Sharpe Ratio Z-Score])</f>
        <v>340</v>
      </c>
      <c r="AV72">
        <f>(Table2[[#This Row],[Rank 1Y]]+Table2[[#This Row],[Rank 6M]]+Table2[[#This Row],[Rank Sharpe]])/3</f>
        <v>132</v>
      </c>
    </row>
    <row r="73" spans="1:48" x14ac:dyDescent="0.3">
      <c r="A73" t="s">
        <v>489</v>
      </c>
      <c r="B73" t="s">
        <v>490</v>
      </c>
      <c r="C73" t="s">
        <v>10584</v>
      </c>
      <c r="D73" t="s">
        <v>491</v>
      </c>
      <c r="E73">
        <v>41254.75</v>
      </c>
      <c r="F73">
        <v>485.35</v>
      </c>
      <c r="G73">
        <v>70.224488897365703</v>
      </c>
      <c r="H73">
        <f>(Table2[[#This Row],[1Y Return vs Nifty]]-AVERAGE(Table2[1Y Return vs Nifty]))/_xlfn.STDEV.P(Table2[1Y Return vs Nifty])</f>
        <v>0.55926223020857935</v>
      </c>
      <c r="I73">
        <v>-9.2608506790133696</v>
      </c>
      <c r="J73">
        <f>(Table2[[#This Row],[1M Return vs Nifty]]-AVERAGE(Table2[1M Return vs Nifty]))/_xlfn.STDEV.P(Table2[1M Return vs Nifty])</f>
        <v>-1.2613082492187881</v>
      </c>
      <c r="K73">
        <v>29.339796620017001</v>
      </c>
      <c r="L73">
        <f>(Table2[[#This Row],[6M Return vs Nifty]]-AVERAGE(Table2[6M Return vs Nifty]))/_xlfn.STDEV.P(Table2[6M Return vs Nifty])</f>
        <v>0.87367732515011232</v>
      </c>
      <c r="M73">
        <v>-5.5920397283048597</v>
      </c>
      <c r="N73">
        <f>(Table2[[#This Row],[1W Return vs Nifty]]-AVERAGE(Table2[1W Return vs Nifty]))/_xlfn.STDEV.P(Table2[1W Return vs Nifty])</f>
        <v>-1.6638225431847959</v>
      </c>
      <c r="O73">
        <v>535.71</v>
      </c>
      <c r="P73">
        <v>525.40820775405098</v>
      </c>
      <c r="Q73">
        <v>412.60331742424898</v>
      </c>
      <c r="R73">
        <v>13.9623914290096</v>
      </c>
      <c r="S73" s="2">
        <f>(Table2[[#This Row],[Close Price]]-Table2[[#This Row],[20D EMA]])/Table2[[#This Row],[20D EMA]]</f>
        <v>-9.4006085382016408E-2</v>
      </c>
      <c r="T73" s="2">
        <f>(Table2[[#This Row],[Close Price]]-Table2[[#This Row],[50D EMA]])/Table2[[#This Row],[50D EMA]]</f>
        <v>-7.6242066954543303E-2</v>
      </c>
      <c r="U73" s="2">
        <f>(Table2[[#This Row],[Close Price]]-Table2[[#This Row],[200D EMA]])/Table2[[#This Row],[200D EMA]]</f>
        <v>0.17631143401823668</v>
      </c>
      <c r="V73">
        <v>0.78423116405178295</v>
      </c>
      <c r="W73">
        <v>481.25</v>
      </c>
      <c r="X73">
        <v>502.6</v>
      </c>
      <c r="Y73">
        <v>481.25</v>
      </c>
      <c r="Z73">
        <v>502.6</v>
      </c>
      <c r="AA73">
        <v>481.25</v>
      </c>
      <c r="AB73">
        <v>528.35</v>
      </c>
      <c r="AC73" s="2">
        <f>(Table2[[#This Row],[Close Price]]/Table2[[#This Row],[Day Low]])-1</f>
        <v>8.5194805194805934E-3</v>
      </c>
      <c r="AD73" s="2">
        <f>(Table2[[#This Row],[Day High]]/Table2[[#This Row],[Close Price]])-1</f>
        <v>3.5541361903780766E-2</v>
      </c>
      <c r="AE73" s="2">
        <f>(Table2[[#This Row],[Close Price]]/Table2[[#This Row],[Current Week Low]])-1</f>
        <v>8.5194805194805934E-3</v>
      </c>
      <c r="AF73" s="2">
        <f>(Table2[[#This Row],[Current Week High]]/Table2[[#This Row],[Close Price]])-1</f>
        <v>3.5541361903780766E-2</v>
      </c>
      <c r="AG73" s="2">
        <f>(Table2[[#This Row],[Close Price]]/Table2[[#This Row],[Current Month Low]])-1</f>
        <v>8.5194805194805934E-3</v>
      </c>
      <c r="AH73" s="2">
        <f>(Table2[[#This Row],[Current Month High]]/Table2[[#This Row],[Close Price]])-1</f>
        <v>8.85958586586999E-2</v>
      </c>
      <c r="AI73">
        <v>27.814978881219702</v>
      </c>
      <c r="AJ73">
        <v>100.806785270997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-0.05</v>
      </c>
      <c r="AM73" t="s">
        <v>10621</v>
      </c>
      <c r="AN73">
        <v>-12.66</v>
      </c>
      <c r="AO73" t="s">
        <v>10621</v>
      </c>
      <c r="AP73">
        <v>0.144047173578081</v>
      </c>
      <c r="AQ73">
        <f>(Table2[[#This Row],[Sharpe Ratio]]-AVERAGE(Table2[Sharpe Ratio]))/_xlfn.STDEV.P(Table2[Sharpe Ratio])</f>
        <v>0.95577700086492734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-0.53641423617996509</v>
      </c>
      <c r="AS73">
        <f>_xlfn.RANK.AVG(Table2[[#This Row],[1Y Return vs Nifty Z-Score]],Table2[1Y Return vs Nifty Z-Score])</f>
        <v>155</v>
      </c>
      <c r="AT73">
        <f>_xlfn.RANK.AVG(Table2[[#This Row],[6M Return vs Nifty Z-Score]],Table2[6M Return vs Nifty Z-Score])</f>
        <v>122</v>
      </c>
      <c r="AU73">
        <f>_xlfn.RANK.AVG(Table2[[#This Row],[Sharpe Ratio Z-Score]],Table2[Sharpe Ratio Z-Score])</f>
        <v>127</v>
      </c>
      <c r="AV73">
        <f>(Table2[[#This Row],[Rank 1Y]]+Table2[[#This Row],[Rank 6M]]+Table2[[#This Row],[Rank Sharpe]])/3</f>
        <v>134.66666666666666</v>
      </c>
    </row>
    <row r="74" spans="1:48" x14ac:dyDescent="0.3">
      <c r="A74" t="s">
        <v>1057</v>
      </c>
      <c r="B74" t="s">
        <v>1058</v>
      </c>
      <c r="C74" t="s">
        <v>10588</v>
      </c>
      <c r="D74" t="s">
        <v>269</v>
      </c>
      <c r="E74">
        <v>11900.53809912</v>
      </c>
      <c r="F74">
        <v>1788.6</v>
      </c>
      <c r="G74">
        <v>52.235982292617798</v>
      </c>
      <c r="H74">
        <f>(Table2[[#This Row],[1Y Return vs Nifty]]-AVERAGE(Table2[1Y Return vs Nifty]))/_xlfn.STDEV.P(Table2[1Y Return vs Nifty])</f>
        <v>0.28536772110535719</v>
      </c>
      <c r="I74">
        <v>8.7226762955657495</v>
      </c>
      <c r="J74">
        <f>(Table2[[#This Row],[1M Return vs Nifty]]-AVERAGE(Table2[1M Return vs Nifty]))/_xlfn.STDEV.P(Table2[1M Return vs Nifty])</f>
        <v>0.61117633062331933</v>
      </c>
      <c r="K74">
        <v>43.652922917346999</v>
      </c>
      <c r="L74">
        <f>(Table2[[#This Row],[6M Return vs Nifty]]-AVERAGE(Table2[6M Return vs Nifty]))/_xlfn.STDEV.P(Table2[6M Return vs Nifty])</f>
        <v>1.3851959983424267</v>
      </c>
      <c r="M74">
        <v>7.9586232058509703</v>
      </c>
      <c r="N74">
        <f>(Table2[[#This Row],[1W Return vs Nifty]]-AVERAGE(Table2[1W Return vs Nifty]))/_xlfn.STDEV.P(Table2[1W Return vs Nifty])</f>
        <v>1.1075583798557975</v>
      </c>
      <c r="O74">
        <v>1791.01</v>
      </c>
      <c r="P74">
        <v>1693.85964779801</v>
      </c>
      <c r="Q74">
        <v>1373.6359310223199</v>
      </c>
      <c r="R74">
        <v>46.211620870137097</v>
      </c>
      <c r="S74" s="2">
        <f>(Table2[[#This Row],[Close Price]]-Table2[[#This Row],[20D EMA]])/Table2[[#This Row],[20D EMA]]</f>
        <v>-1.3456094605837387E-3</v>
      </c>
      <c r="T74" s="2">
        <f>(Table2[[#This Row],[Close Price]]-Table2[[#This Row],[50D EMA]])/Table2[[#This Row],[50D EMA]]</f>
        <v>5.5931642462320214E-2</v>
      </c>
      <c r="U74" s="2">
        <f>(Table2[[#This Row],[Close Price]]-Table2[[#This Row],[200D EMA]])/Table2[[#This Row],[200D EMA]]</f>
        <v>0.30209174032659847</v>
      </c>
      <c r="V74">
        <v>0.64565580330758898</v>
      </c>
      <c r="W74">
        <v>1785</v>
      </c>
      <c r="X74">
        <v>1910.85</v>
      </c>
      <c r="Y74">
        <v>1785</v>
      </c>
      <c r="Z74">
        <v>1910.85</v>
      </c>
      <c r="AA74">
        <v>1785</v>
      </c>
      <c r="AB74">
        <v>1970.2</v>
      </c>
      <c r="AC74" s="2">
        <f>(Table2[[#This Row],[Close Price]]/Table2[[#This Row],[Day Low]])-1</f>
        <v>2.0168067226891129E-3</v>
      </c>
      <c r="AD74" s="2">
        <f>(Table2[[#This Row],[Day High]]/Table2[[#This Row],[Close Price]])-1</f>
        <v>6.8349547131834942E-2</v>
      </c>
      <c r="AE74" s="2">
        <f>(Table2[[#This Row],[Close Price]]/Table2[[#This Row],[Current Week Low]])-1</f>
        <v>2.0168067226891129E-3</v>
      </c>
      <c r="AF74" s="2">
        <f>(Table2[[#This Row],[Current Week High]]/Table2[[#This Row],[Close Price]])-1</f>
        <v>6.8349547131834942E-2</v>
      </c>
      <c r="AG74" s="2">
        <f>(Table2[[#This Row],[Close Price]]/Table2[[#This Row],[Current Month Low]])-1</f>
        <v>2.0168067226891129E-3</v>
      </c>
      <c r="AH74" s="2">
        <f>(Table2[[#This Row],[Current Month High]]/Table2[[#This Row],[Close Price]])-1</f>
        <v>0.10153192441015335</v>
      </c>
      <c r="AI74">
        <v>10.1531924410153</v>
      </c>
      <c r="AJ74">
        <v>112.4985149103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0.11</v>
      </c>
      <c r="AM74" t="s">
        <v>10622</v>
      </c>
      <c r="AN74">
        <v>-1.57</v>
      </c>
      <c r="AO74" t="s">
        <v>10621</v>
      </c>
      <c r="AP74">
        <v>0.144400479580783</v>
      </c>
      <c r="AQ74">
        <f>(Table2[[#This Row],[Sharpe Ratio]]-AVERAGE(Table2[Sharpe Ratio]))/_xlfn.STDEV.P(Table2[Sharpe Ratio])</f>
        <v>0.95985709632865734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4.3491555262555579</v>
      </c>
      <c r="AS74">
        <f>_xlfn.RANK.AVG(Table2[[#This Row],[1Y Return vs Nifty Z-Score]],Table2[1Y Return vs Nifty Z-Score])</f>
        <v>217</v>
      </c>
      <c r="AT74">
        <f>_xlfn.RANK.AVG(Table2[[#This Row],[6M Return vs Nifty Z-Score]],Table2[6M Return vs Nifty Z-Score])</f>
        <v>66</v>
      </c>
      <c r="AU74">
        <f>_xlfn.RANK.AVG(Table2[[#This Row],[Sharpe Ratio Z-Score]],Table2[Sharpe Ratio Z-Score])</f>
        <v>126</v>
      </c>
      <c r="AV74">
        <f>(Table2[[#This Row],[Rank 1Y]]+Table2[[#This Row],[Rank 6M]]+Table2[[#This Row],[Rank Sharpe]])/3</f>
        <v>136.33333333333334</v>
      </c>
    </row>
    <row r="75" spans="1:48" x14ac:dyDescent="0.3">
      <c r="A75" t="s">
        <v>1145</v>
      </c>
      <c r="B75" t="s">
        <v>1146</v>
      </c>
      <c r="C75" t="s">
        <v>10587</v>
      </c>
      <c r="D75" t="s">
        <v>825</v>
      </c>
      <c r="E75">
        <v>10247.67275268</v>
      </c>
      <c r="F75">
        <v>220.2</v>
      </c>
      <c r="G75">
        <v>108.16946870711099</v>
      </c>
      <c r="H75">
        <f>(Table2[[#This Row],[1Y Return vs Nifty]]-AVERAGE(Table2[1Y Return vs Nifty]))/_xlfn.STDEV.P(Table2[1Y Return vs Nifty])</f>
        <v>1.1370156727972345</v>
      </c>
      <c r="I75">
        <v>-10.128453726518</v>
      </c>
      <c r="J75">
        <f>(Table2[[#This Row],[1M Return vs Nifty]]-AVERAGE(Table2[1M Return vs Nifty]))/_xlfn.STDEV.P(Table2[1M Return vs Nifty])</f>
        <v>-1.3516449962969825</v>
      </c>
      <c r="K75">
        <v>16.793013447137898</v>
      </c>
      <c r="L75">
        <f>(Table2[[#This Row],[6M Return vs Nifty]]-AVERAGE(Table2[6M Return vs Nifty]))/_xlfn.STDEV.P(Table2[6M Return vs Nifty])</f>
        <v>0.42528374934410645</v>
      </c>
      <c r="M75">
        <v>-9.8897817862305608</v>
      </c>
      <c r="N75">
        <f>(Table2[[#This Row],[1W Return vs Nifty]]-AVERAGE(Table2[1W Return vs Nifty]))/_xlfn.STDEV.P(Table2[1W Return vs Nifty])</f>
        <v>-2.5427965394652601</v>
      </c>
      <c r="O75">
        <v>243.55</v>
      </c>
      <c r="P75">
        <v>234.436552961144</v>
      </c>
      <c r="Q75">
        <v>186.650943362585</v>
      </c>
      <c r="R75">
        <v>23.717619441854701</v>
      </c>
      <c r="S75" s="2">
        <f>(Table2[[#This Row],[Close Price]]-Table2[[#This Row],[20D EMA]])/Table2[[#This Row],[20D EMA]]</f>
        <v>-9.5873537261342734E-2</v>
      </c>
      <c r="T75" s="2">
        <f>(Table2[[#This Row],[Close Price]]-Table2[[#This Row],[50D EMA]])/Table2[[#This Row],[50D EMA]]</f>
        <v>-6.0726677565096296E-2</v>
      </c>
      <c r="U75" s="2">
        <f>(Table2[[#This Row],[Close Price]]-Table2[[#This Row],[200D EMA]])/Table2[[#This Row],[200D EMA]]</f>
        <v>0.17974222917396757</v>
      </c>
      <c r="V75">
        <v>1.35196215441837</v>
      </c>
      <c r="W75">
        <v>207</v>
      </c>
      <c r="X75">
        <v>229</v>
      </c>
      <c r="Y75">
        <v>207</v>
      </c>
      <c r="Z75">
        <v>229</v>
      </c>
      <c r="AA75">
        <v>207</v>
      </c>
      <c r="AB75">
        <v>249.05</v>
      </c>
      <c r="AC75" s="2">
        <f>(Table2[[#This Row],[Close Price]]/Table2[[#This Row],[Day Low]])-1</f>
        <v>6.3768115942028913E-2</v>
      </c>
      <c r="AD75" s="2">
        <f>(Table2[[#This Row],[Day High]]/Table2[[#This Row],[Close Price]])-1</f>
        <v>3.9963669391462453E-2</v>
      </c>
      <c r="AE75" s="2">
        <f>(Table2[[#This Row],[Close Price]]/Table2[[#This Row],[Current Week Low]])-1</f>
        <v>6.3768115942028913E-2</v>
      </c>
      <c r="AF75" s="2">
        <f>(Table2[[#This Row],[Current Week High]]/Table2[[#This Row],[Close Price]])-1</f>
        <v>3.9963669391462453E-2</v>
      </c>
      <c r="AG75" s="2">
        <f>(Table2[[#This Row],[Close Price]]/Table2[[#This Row],[Current Month Low]])-1</f>
        <v>6.3768115942028913E-2</v>
      </c>
      <c r="AH75" s="2">
        <f>(Table2[[#This Row],[Current Month High]]/Table2[[#This Row],[Close Price]])-1</f>
        <v>0.13101725703905553</v>
      </c>
      <c r="AI75">
        <v>19.891008174386901</v>
      </c>
      <c r="AJ75">
        <v>136.51987110633701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-0.04</v>
      </c>
      <c r="AM75" t="s">
        <v>10621</v>
      </c>
      <c r="AN75">
        <v>-11.4</v>
      </c>
      <c r="AO75" t="s">
        <v>10621</v>
      </c>
      <c r="AP75">
        <v>0.140815909985163</v>
      </c>
      <c r="AQ75">
        <f>(Table2[[#This Row],[Sharpe Ratio]]-AVERAGE(Table2[Sharpe Ratio]))/_xlfn.STDEV.P(Table2[Sharpe Ratio])</f>
        <v>0.91846129202682902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-1.4136808215940728</v>
      </c>
      <c r="AS75">
        <f>_xlfn.RANK.AVG(Table2[[#This Row],[1Y Return vs Nifty Z-Score]],Table2[1Y Return vs Nifty Z-Score])</f>
        <v>86</v>
      </c>
      <c r="AT75">
        <f>_xlfn.RANK.AVG(Table2[[#This Row],[6M Return vs Nifty Z-Score]],Table2[6M Return vs Nifty Z-Score])</f>
        <v>194</v>
      </c>
      <c r="AU75">
        <f>_xlfn.RANK.AVG(Table2[[#This Row],[Sharpe Ratio Z-Score]],Table2[Sharpe Ratio Z-Score])</f>
        <v>131</v>
      </c>
      <c r="AV75">
        <f>(Table2[[#This Row],[Rank 1Y]]+Table2[[#This Row],[Rank 6M]]+Table2[[#This Row],[Rank Sharpe]])/3</f>
        <v>137</v>
      </c>
    </row>
    <row r="76" spans="1:48" x14ac:dyDescent="0.3">
      <c r="A76" t="s">
        <v>1638</v>
      </c>
      <c r="B76" t="s">
        <v>1639</v>
      </c>
      <c r="C76" t="s">
        <v>10580</v>
      </c>
      <c r="D76" t="s">
        <v>116</v>
      </c>
      <c r="E76">
        <v>5015.6238000000003</v>
      </c>
      <c r="F76">
        <v>568.95000000000005</v>
      </c>
      <c r="G76">
        <v>110.400432245715</v>
      </c>
      <c r="H76">
        <f>(Table2[[#This Row],[1Y Return vs Nifty]]-AVERAGE(Table2[1Y Return vs Nifty]))/_xlfn.STDEV.P(Table2[1Y Return vs Nifty])</f>
        <v>1.1709845106034731</v>
      </c>
      <c r="I76">
        <v>3.7817766991314801</v>
      </c>
      <c r="J76">
        <f>(Table2[[#This Row],[1M Return vs Nifty]]-AVERAGE(Table2[1M Return vs Nifty]))/_xlfn.STDEV.P(Table2[1M Return vs Nifty])</f>
        <v>9.6718943151483536E-2</v>
      </c>
      <c r="K76">
        <v>69.985589299865097</v>
      </c>
      <c r="L76">
        <f>(Table2[[#This Row],[6M Return vs Nifty]]-AVERAGE(Table2[6M Return vs Nifty]))/_xlfn.STDEV.P(Table2[6M Return vs Nifty])</f>
        <v>2.3262657751188796</v>
      </c>
      <c r="M76">
        <v>2.6180815303968301</v>
      </c>
      <c r="N76">
        <f>(Table2[[#This Row],[1W Return vs Nifty]]-AVERAGE(Table2[1W Return vs Nifty]))/_xlfn.STDEV.P(Table2[1W Return vs Nifty])</f>
        <v>1.5311056608590314E-2</v>
      </c>
      <c r="O76">
        <v>561.41</v>
      </c>
      <c r="P76">
        <v>525.95235406930396</v>
      </c>
      <c r="Q76">
        <v>389.90288948984102</v>
      </c>
      <c r="R76">
        <v>36.0017084774287</v>
      </c>
      <c r="S76" s="2">
        <f>(Table2[[#This Row],[Close Price]]-Table2[[#This Row],[20D EMA]])/Table2[[#This Row],[20D EMA]]</f>
        <v>1.3430469710194114E-2</v>
      </c>
      <c r="T76" s="2">
        <f>(Table2[[#This Row],[Close Price]]-Table2[[#This Row],[50D EMA]])/Table2[[#This Row],[50D EMA]]</f>
        <v>8.1751979239226572E-2</v>
      </c>
      <c r="U76" s="2">
        <f>(Table2[[#This Row],[Close Price]]-Table2[[#This Row],[200D EMA]])/Table2[[#This Row],[200D EMA]]</f>
        <v>0.45920949892017698</v>
      </c>
      <c r="V76">
        <v>0.58615317403174605</v>
      </c>
      <c r="W76">
        <v>540.5</v>
      </c>
      <c r="X76">
        <v>553.29999999999995</v>
      </c>
      <c r="Y76">
        <v>540.5</v>
      </c>
      <c r="Z76">
        <v>553.29999999999995</v>
      </c>
      <c r="AA76">
        <v>540.5</v>
      </c>
      <c r="AB76">
        <v>584</v>
      </c>
      <c r="AC76" s="2">
        <f>(Table2[[#This Row],[Close Price]]/Table2[[#This Row],[Day Low]])-1</f>
        <v>5.2636447733580116E-2</v>
      </c>
      <c r="AD76" s="2">
        <f>(Table2[[#This Row],[Day High]]/Table2[[#This Row],[Close Price]])-1</f>
        <v>-2.7506810791809611E-2</v>
      </c>
      <c r="AE76" s="2">
        <f>(Table2[[#This Row],[Close Price]]/Table2[[#This Row],[Current Week Low]])-1</f>
        <v>5.2636447733580116E-2</v>
      </c>
      <c r="AF76" s="2">
        <f>(Table2[[#This Row],[Current Week High]]/Table2[[#This Row],[Close Price]])-1</f>
        <v>-2.7506810791809611E-2</v>
      </c>
      <c r="AG76" s="2">
        <f>(Table2[[#This Row],[Close Price]]/Table2[[#This Row],[Current Month Low]])-1</f>
        <v>5.2636447733580116E-2</v>
      </c>
      <c r="AH76" s="2">
        <f>(Table2[[#This Row],[Current Month High]]/Table2[[#This Row],[Close Price]])-1</f>
        <v>2.6452236576149035E-2</v>
      </c>
      <c r="AI76">
        <v>27.840759293435202</v>
      </c>
      <c r="AJ76">
        <v>171.83468705207801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0.35</v>
      </c>
      <c r="AM76" t="s">
        <v>10622</v>
      </c>
      <c r="AN76">
        <v>0.76</v>
      </c>
      <c r="AO76" t="s">
        <v>10622</v>
      </c>
      <c r="AP76">
        <v>7.1822726458865005E-2</v>
      </c>
      <c r="AQ76">
        <f>(Table2[[#This Row],[Sharpe Ratio]]-AVERAGE(Table2[Sharpe Ratio]))/_xlfn.STDEV.P(Table2[Sharpe Ratio])</f>
        <v>0.1217050156514051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3.7309853011338312</v>
      </c>
      <c r="AS76">
        <f>_xlfn.RANK.AVG(Table2[[#This Row],[1Y Return vs Nifty Z-Score]],Table2[1Y Return vs Nifty Z-Score])</f>
        <v>84</v>
      </c>
      <c r="AT76">
        <f>_xlfn.RANK.AVG(Table2[[#This Row],[6M Return vs Nifty Z-Score]],Table2[6M Return vs Nifty Z-Score])</f>
        <v>24</v>
      </c>
      <c r="AU76">
        <f>_xlfn.RANK.AVG(Table2[[#This Row],[Sharpe Ratio Z-Score]],Table2[Sharpe Ratio Z-Score])</f>
        <v>306</v>
      </c>
      <c r="AV76">
        <f>(Table2[[#This Row],[Rank 1Y]]+Table2[[#This Row],[Rank 6M]]+Table2[[#This Row],[Rank Sharpe]])/3</f>
        <v>138</v>
      </c>
    </row>
    <row r="77" spans="1:48" x14ac:dyDescent="0.3">
      <c r="A77" t="s">
        <v>392</v>
      </c>
      <c r="B77" t="s">
        <v>393</v>
      </c>
      <c r="C77" t="s">
        <v>10590</v>
      </c>
      <c r="D77" t="s">
        <v>138</v>
      </c>
      <c r="E77">
        <v>59904.259737959997</v>
      </c>
      <c r="F77">
        <v>3351.7</v>
      </c>
      <c r="G77">
        <v>73.933223183385095</v>
      </c>
      <c r="H77">
        <f>(Table2[[#This Row],[1Y Return vs Nifty]]-AVERAGE(Table2[1Y Return vs Nifty]))/_xlfn.STDEV.P(Table2[1Y Return vs Nifty])</f>
        <v>0.61573172926057174</v>
      </c>
      <c r="I77">
        <v>-5.36701459022966</v>
      </c>
      <c r="J77">
        <f>(Table2[[#This Row],[1M Return vs Nifty]]-AVERAGE(Table2[1M Return vs Nifty]))/_xlfn.STDEV.P(Table2[1M Return vs Nifty])</f>
        <v>-0.85587342861954141</v>
      </c>
      <c r="K77">
        <v>15.7389450811076</v>
      </c>
      <c r="L77">
        <f>(Table2[[#This Row],[6M Return vs Nifty]]-AVERAGE(Table2[6M Return vs Nifty]))/_xlfn.STDEV.P(Table2[6M Return vs Nifty])</f>
        <v>0.38761373645905361</v>
      </c>
      <c r="M77">
        <v>-2.3485377828724698</v>
      </c>
      <c r="N77">
        <f>(Table2[[#This Row],[1W Return vs Nifty]]-AVERAGE(Table2[1W Return vs Nifty]))/_xlfn.STDEV.P(Table2[1W Return vs Nifty])</f>
        <v>-1.0004616833438551</v>
      </c>
      <c r="O77">
        <v>3645.48</v>
      </c>
      <c r="P77">
        <v>3548.2199380520401</v>
      </c>
      <c r="Q77">
        <v>2898.51474354113</v>
      </c>
      <c r="R77">
        <v>27.454837961174199</v>
      </c>
      <c r="S77" s="2">
        <f>(Table2[[#This Row],[Close Price]]-Table2[[#This Row],[20D EMA]])/Table2[[#This Row],[20D EMA]]</f>
        <v>-8.0587467219680312E-2</v>
      </c>
      <c r="T77" s="2">
        <f>(Table2[[#This Row],[Close Price]]-Table2[[#This Row],[50D EMA]])/Table2[[#This Row],[50D EMA]]</f>
        <v>-5.5385500753352121E-2</v>
      </c>
      <c r="U77" s="2">
        <f>(Table2[[#This Row],[Close Price]]-Table2[[#This Row],[200D EMA]])/Table2[[#This Row],[200D EMA]]</f>
        <v>0.15635085433624918</v>
      </c>
      <c r="V77">
        <v>0.72687867825754005</v>
      </c>
      <c r="W77">
        <v>3117</v>
      </c>
      <c r="X77">
        <v>3384.95</v>
      </c>
      <c r="Y77">
        <v>3117</v>
      </c>
      <c r="Z77">
        <v>3384.95</v>
      </c>
      <c r="AA77">
        <v>3117</v>
      </c>
      <c r="AB77">
        <v>3620.65</v>
      </c>
      <c r="AC77" s="2">
        <f>(Table2[[#This Row],[Close Price]]/Table2[[#This Row],[Day Low]])-1</f>
        <v>7.5296759704844396E-2</v>
      </c>
      <c r="AD77" s="2">
        <f>(Table2[[#This Row],[Day High]]/Table2[[#This Row],[Close Price]])-1</f>
        <v>9.920338932482009E-3</v>
      </c>
      <c r="AE77" s="2">
        <f>(Table2[[#This Row],[Close Price]]/Table2[[#This Row],[Current Week Low]])-1</f>
        <v>7.5296759704844396E-2</v>
      </c>
      <c r="AF77" s="2">
        <f>(Table2[[#This Row],[Current Week High]]/Table2[[#This Row],[Close Price]])-1</f>
        <v>9.920338932482009E-3</v>
      </c>
      <c r="AG77" s="2">
        <f>(Table2[[#This Row],[Close Price]]/Table2[[#This Row],[Current Month Low]])-1</f>
        <v>7.5296759704844396E-2</v>
      </c>
      <c r="AH77" s="2">
        <f>(Table2[[#This Row],[Current Month High]]/Table2[[#This Row],[Close Price]])-1</f>
        <v>8.0242861831309575E-2</v>
      </c>
      <c r="AI77">
        <v>23.429901244144698</v>
      </c>
      <c r="AJ77">
        <v>102.87512862417501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0.11</v>
      </c>
      <c r="AM77" t="s">
        <v>10622</v>
      </c>
      <c r="AN77">
        <v>-18.16</v>
      </c>
      <c r="AO77" t="s">
        <v>10621</v>
      </c>
      <c r="AP77">
        <v>0.17938909638042499</v>
      </c>
      <c r="AQ77">
        <f>(Table2[[#This Row],[Sharpe Ratio]]-AVERAGE(Table2[Sharpe Ratio]))/_xlfn.STDEV.P(Table2[Sharpe Ratio])</f>
        <v>1.3639173036125172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0.51092765736874601</v>
      </c>
      <c r="AS77">
        <f>_xlfn.RANK.AVG(Table2[[#This Row],[1Y Return vs Nifty Z-Score]],Table2[1Y Return vs Nifty Z-Score])</f>
        <v>145</v>
      </c>
      <c r="AT77">
        <f>_xlfn.RANK.AVG(Table2[[#This Row],[6M Return vs Nifty Z-Score]],Table2[6M Return vs Nifty Z-Score])</f>
        <v>205</v>
      </c>
      <c r="AU77">
        <f>_xlfn.RANK.AVG(Table2[[#This Row],[Sharpe Ratio Z-Score]],Table2[Sharpe Ratio Z-Score])</f>
        <v>66</v>
      </c>
      <c r="AV77">
        <f>(Table2[[#This Row],[Rank 1Y]]+Table2[[#This Row],[Rank 6M]]+Table2[[#This Row],[Rank Sharpe]])/3</f>
        <v>138.66666666666666</v>
      </c>
    </row>
    <row r="78" spans="1:48" x14ac:dyDescent="0.3">
      <c r="A78" t="s">
        <v>656</v>
      </c>
      <c r="B78" t="s">
        <v>657</v>
      </c>
      <c r="C78" t="s">
        <v>10576</v>
      </c>
      <c r="D78" t="s">
        <v>432</v>
      </c>
      <c r="E78">
        <v>25916.084999999999</v>
      </c>
      <c r="F78">
        <v>738.35</v>
      </c>
      <c r="G78">
        <v>72.958529268439193</v>
      </c>
      <c r="H78">
        <f>(Table2[[#This Row],[1Y Return vs Nifty]]-AVERAGE(Table2[1Y Return vs Nifty]))/_xlfn.STDEV.P(Table2[1Y Return vs Nifty])</f>
        <v>0.60089095802670267</v>
      </c>
      <c r="I78">
        <v>-16.316376389796599</v>
      </c>
      <c r="J78">
        <f>(Table2[[#This Row],[1M Return vs Nifty]]-AVERAGE(Table2[1M Return vs Nifty]))/_xlfn.STDEV.P(Table2[1M Return vs Nifty])</f>
        <v>-1.9959451819403968</v>
      </c>
      <c r="K78">
        <v>76.032449182487497</v>
      </c>
      <c r="L78">
        <f>(Table2[[#This Row],[6M Return vs Nifty]]-AVERAGE(Table2[6M Return vs Nifty]))/_xlfn.STDEV.P(Table2[6M Return vs Nifty])</f>
        <v>2.5423668336776819</v>
      </c>
      <c r="M78">
        <v>-14.6862047833669</v>
      </c>
      <c r="N78">
        <f>(Table2[[#This Row],[1W Return vs Nifty]]-AVERAGE(Table2[1W Return vs Nifty]))/_xlfn.STDEV.P(Table2[1W Return vs Nifty])</f>
        <v>-3.5237607371349693</v>
      </c>
      <c r="O78">
        <v>833.51</v>
      </c>
      <c r="P78">
        <v>796.08715115943005</v>
      </c>
      <c r="Q78">
        <v>583.89000972406097</v>
      </c>
      <c r="R78">
        <v>21.733885902379001</v>
      </c>
      <c r="S78" s="2">
        <f>(Table2[[#This Row],[Close Price]]-Table2[[#This Row],[20D EMA]])/Table2[[#This Row],[20D EMA]]</f>
        <v>-0.11416779642715741</v>
      </c>
      <c r="T78" s="2">
        <f>(Table2[[#This Row],[Close Price]]-Table2[[#This Row],[50D EMA]])/Table2[[#This Row],[50D EMA]]</f>
        <v>-7.2526168869000096E-2</v>
      </c>
      <c r="U78" s="2">
        <f>(Table2[[#This Row],[Close Price]]-Table2[[#This Row],[200D EMA]])/Table2[[#This Row],[200D EMA]]</f>
        <v>0.26453610732085464</v>
      </c>
      <c r="V78">
        <v>0.343524009351173</v>
      </c>
      <c r="W78">
        <v>712</v>
      </c>
      <c r="X78">
        <v>768</v>
      </c>
      <c r="Y78">
        <v>712</v>
      </c>
      <c r="Z78">
        <v>768</v>
      </c>
      <c r="AA78">
        <v>712</v>
      </c>
      <c r="AB78">
        <v>840.25</v>
      </c>
      <c r="AC78" s="2">
        <f>(Table2[[#This Row],[Close Price]]/Table2[[#This Row],[Day Low]])-1</f>
        <v>3.7008426966292252E-2</v>
      </c>
      <c r="AD78" s="2">
        <f>(Table2[[#This Row],[Day High]]/Table2[[#This Row],[Close Price]])-1</f>
        <v>4.0157107063045983E-2</v>
      </c>
      <c r="AE78" s="2">
        <f>(Table2[[#This Row],[Close Price]]/Table2[[#This Row],[Current Week Low]])-1</f>
        <v>3.7008426966292252E-2</v>
      </c>
      <c r="AF78" s="2">
        <f>(Table2[[#This Row],[Current Week High]]/Table2[[#This Row],[Close Price]])-1</f>
        <v>4.0157107063045983E-2</v>
      </c>
      <c r="AG78" s="2">
        <f>(Table2[[#This Row],[Close Price]]/Table2[[#This Row],[Current Month Low]])-1</f>
        <v>3.7008426966292252E-2</v>
      </c>
      <c r="AH78" s="2">
        <f>(Table2[[#This Row],[Current Month High]]/Table2[[#This Row],[Close Price]])-1</f>
        <v>0.13801042865849533</v>
      </c>
      <c r="AI78">
        <v>31.3740096160357</v>
      </c>
      <c r="AJ78">
        <v>163.69642857142799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0.17</v>
      </c>
      <c r="AM78" t="s">
        <v>10622</v>
      </c>
      <c r="AN78">
        <v>-16.63</v>
      </c>
      <c r="AO78" t="s">
        <v>10621</v>
      </c>
      <c r="AP78">
        <v>9.0342236858078004E-2</v>
      </c>
      <c r="AQ78">
        <f>(Table2[[#This Row],[Sharpe Ratio]]-AVERAGE(Table2[Sharpe Ratio]))/_xlfn.STDEV.P(Table2[Sharpe Ratio])</f>
        <v>0.33557449364626457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-2.0408736337247171</v>
      </c>
      <c r="AS78">
        <f>_xlfn.RANK.AVG(Table2[[#This Row],[1Y Return vs Nifty Z-Score]],Table2[1Y Return vs Nifty Z-Score])</f>
        <v>148</v>
      </c>
      <c r="AT78">
        <f>_xlfn.RANK.AVG(Table2[[#This Row],[6M Return vs Nifty Z-Score]],Table2[6M Return vs Nifty Z-Score])</f>
        <v>18</v>
      </c>
      <c r="AU78">
        <f>_xlfn.RANK.AVG(Table2[[#This Row],[Sharpe Ratio Z-Score]],Table2[Sharpe Ratio Z-Score])</f>
        <v>250</v>
      </c>
      <c r="AV78">
        <f>(Table2[[#This Row],[Rank 1Y]]+Table2[[#This Row],[Rank 6M]]+Table2[[#This Row],[Rank Sharpe]])/3</f>
        <v>138.66666666666666</v>
      </c>
    </row>
    <row r="79" spans="1:48" x14ac:dyDescent="0.3">
      <c r="A79" t="s">
        <v>208</v>
      </c>
      <c r="B79" t="s">
        <v>209</v>
      </c>
      <c r="C79" t="s">
        <v>10583</v>
      </c>
      <c r="D79" t="s">
        <v>57</v>
      </c>
      <c r="E79">
        <v>119397.54475116001</v>
      </c>
      <c r="F79">
        <v>684.45</v>
      </c>
      <c r="G79">
        <v>111.26655957407</v>
      </c>
      <c r="H79">
        <f>(Table2[[#This Row],[1Y Return vs Nifty]]-AVERAGE(Table2[1Y Return vs Nifty]))/_xlfn.STDEV.P(Table2[1Y Return vs Nifty])</f>
        <v>1.1841722378914106</v>
      </c>
      <c r="I79">
        <v>0.79084101543093899</v>
      </c>
      <c r="J79">
        <f>(Table2[[#This Row],[1M Return vs Nifty]]-AVERAGE(Table2[1M Return vs Nifty]))/_xlfn.STDEV.P(Table2[1M Return vs Nifty])</f>
        <v>-0.21470389147630758</v>
      </c>
      <c r="K79">
        <v>28.371614553952899</v>
      </c>
      <c r="L79">
        <f>(Table2[[#This Row],[6M Return vs Nifty]]-AVERAGE(Table2[6M Return vs Nifty]))/_xlfn.STDEV.P(Table2[6M Return vs Nifty])</f>
        <v>0.83907669384470085</v>
      </c>
      <c r="M79">
        <v>5.9694328676163302</v>
      </c>
      <c r="N79">
        <f>(Table2[[#This Row],[1W Return vs Nifty]]-AVERAGE(Table2[1W Return vs Nifty]))/_xlfn.STDEV.P(Table2[1W Return vs Nifty])</f>
        <v>0.70072926880289399</v>
      </c>
      <c r="O79">
        <v>706.34</v>
      </c>
      <c r="P79">
        <v>683.72525405520196</v>
      </c>
      <c r="Q79">
        <v>558.57125431036002</v>
      </c>
      <c r="R79">
        <v>37.455633129332</v>
      </c>
      <c r="S79" s="2">
        <f>(Table2[[#This Row],[Close Price]]-Table2[[#This Row],[20D EMA]])/Table2[[#This Row],[20D EMA]]</f>
        <v>-3.0990741002916423E-2</v>
      </c>
      <c r="T79" s="2">
        <f>(Table2[[#This Row],[Close Price]]-Table2[[#This Row],[50D EMA]])/Table2[[#This Row],[50D EMA]]</f>
        <v>1.0599958689540719E-3</v>
      </c>
      <c r="U79" s="2">
        <f>(Table2[[#This Row],[Close Price]]-Table2[[#This Row],[200D EMA]])/Table2[[#This Row],[200D EMA]]</f>
        <v>0.22535843854882259</v>
      </c>
      <c r="V79">
        <v>0.74489644783427</v>
      </c>
      <c r="W79">
        <v>676</v>
      </c>
      <c r="X79">
        <v>704.55</v>
      </c>
      <c r="Y79">
        <v>676</v>
      </c>
      <c r="Z79">
        <v>704.55</v>
      </c>
      <c r="AA79">
        <v>676</v>
      </c>
      <c r="AB79">
        <v>748</v>
      </c>
      <c r="AC79" s="2">
        <f>(Table2[[#This Row],[Close Price]]/Table2[[#This Row],[Day Low]])-1</f>
        <v>1.2500000000000178E-2</v>
      </c>
      <c r="AD79" s="2">
        <f>(Table2[[#This Row],[Day High]]/Table2[[#This Row],[Close Price]])-1</f>
        <v>2.936664475125994E-2</v>
      </c>
      <c r="AE79" s="2">
        <f>(Table2[[#This Row],[Close Price]]/Table2[[#This Row],[Current Week Low]])-1</f>
        <v>1.2500000000000178E-2</v>
      </c>
      <c r="AF79" s="2">
        <f>(Table2[[#This Row],[Current Week High]]/Table2[[#This Row],[Close Price]])-1</f>
        <v>2.936664475125994E-2</v>
      </c>
      <c r="AG79" s="2">
        <f>(Table2[[#This Row],[Close Price]]/Table2[[#This Row],[Current Month Low]])-1</f>
        <v>1.2500000000000178E-2</v>
      </c>
      <c r="AH79" s="2">
        <f>(Table2[[#This Row],[Current Month High]]/Table2[[#This Row],[Close Price]])-1</f>
        <v>9.2848272335451787E-2</v>
      </c>
      <c r="AI79">
        <v>9.8692380743662795</v>
      </c>
      <c r="AJ79">
        <v>136.75198893116499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0.08</v>
      </c>
      <c r="AM79" t="s">
        <v>10622</v>
      </c>
      <c r="AN79">
        <v>-3.97</v>
      </c>
      <c r="AO79" t="s">
        <v>10621</v>
      </c>
      <c r="AP79">
        <v>0.106820206843888</v>
      </c>
      <c r="AQ79">
        <f>(Table2[[#This Row],[Sharpe Ratio]]-AVERAGE(Table2[Sharpe Ratio]))/_xlfn.STDEV.P(Table2[Sharpe Ratio])</f>
        <v>0.52586758257316768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3.0351418916358655</v>
      </c>
      <c r="AS79">
        <f>_xlfn.RANK.AVG(Table2[[#This Row],[1Y Return vs Nifty Z-Score]],Table2[1Y Return vs Nifty Z-Score])</f>
        <v>83</v>
      </c>
      <c r="AT79">
        <f>_xlfn.RANK.AVG(Table2[[#This Row],[6M Return vs Nifty Z-Score]],Table2[6M Return vs Nifty Z-Score])</f>
        <v>125</v>
      </c>
      <c r="AU79">
        <f>_xlfn.RANK.AVG(Table2[[#This Row],[Sharpe Ratio Z-Score]],Table2[Sharpe Ratio Z-Score])</f>
        <v>209</v>
      </c>
      <c r="AV79">
        <f>(Table2[[#This Row],[Rank 1Y]]+Table2[[#This Row],[Rank 6M]]+Table2[[#This Row],[Rank Sharpe]])/3</f>
        <v>139</v>
      </c>
    </row>
    <row r="80" spans="1:48" x14ac:dyDescent="0.3">
      <c r="A80" t="s">
        <v>1143</v>
      </c>
      <c r="B80" t="s">
        <v>1144</v>
      </c>
      <c r="C80" t="s">
        <v>10580</v>
      </c>
      <c r="D80" t="s">
        <v>383</v>
      </c>
      <c r="E80">
        <v>10255.070900414999</v>
      </c>
      <c r="F80">
        <v>295.35000000000002</v>
      </c>
      <c r="G80">
        <v>38.714142876207603</v>
      </c>
      <c r="H80">
        <f>(Table2[[#This Row],[1Y Return vs Nifty]]-AVERAGE(Table2[1Y Return vs Nifty]))/_xlfn.STDEV.P(Table2[1Y Return vs Nifty])</f>
        <v>7.9483060943921088E-2</v>
      </c>
      <c r="I80">
        <v>22.898248669171601</v>
      </c>
      <c r="J80">
        <f>(Table2[[#This Row],[1M Return vs Nifty]]-AVERAGE(Table2[1M Return vs Nifty]))/_xlfn.STDEV.P(Table2[1M Return vs Nifty])</f>
        <v>2.0871682602116453</v>
      </c>
      <c r="K80">
        <v>50.331992624984601</v>
      </c>
      <c r="L80">
        <f>(Table2[[#This Row],[6M Return vs Nifty]]-AVERAGE(Table2[6M Return vs Nifty]))/_xlfn.STDEV.P(Table2[6M Return vs Nifty])</f>
        <v>1.6238908022614755</v>
      </c>
      <c r="M80">
        <v>9.4994866496765304</v>
      </c>
      <c r="N80">
        <f>(Table2[[#This Row],[1W Return vs Nifty]]-AVERAGE(Table2[1W Return vs Nifty]))/_xlfn.STDEV.P(Table2[1W Return vs Nifty])</f>
        <v>1.422695696308782</v>
      </c>
      <c r="O80">
        <v>287.20999999999998</v>
      </c>
      <c r="P80">
        <v>265.78350599271801</v>
      </c>
      <c r="Q80">
        <v>216.840326702081</v>
      </c>
      <c r="R80">
        <v>54.883553549882102</v>
      </c>
      <c r="S80" s="2">
        <f>(Table2[[#This Row],[Close Price]]-Table2[[#This Row],[20D EMA]])/Table2[[#This Row],[20D EMA]]</f>
        <v>2.8341631558789888E-2</v>
      </c>
      <c r="T80" s="2">
        <f>(Table2[[#This Row],[Close Price]]-Table2[[#This Row],[50D EMA]])/Table2[[#This Row],[50D EMA]]</f>
        <v>0.11124277218350821</v>
      </c>
      <c r="U80" s="2">
        <f>(Table2[[#This Row],[Close Price]]-Table2[[#This Row],[200D EMA]])/Table2[[#This Row],[200D EMA]]</f>
        <v>0.3620621426464839</v>
      </c>
      <c r="V80">
        <v>0.86439244836226503</v>
      </c>
      <c r="W80">
        <v>290.35000000000002</v>
      </c>
      <c r="X80">
        <v>305</v>
      </c>
      <c r="Y80">
        <v>290.35000000000002</v>
      </c>
      <c r="Z80">
        <v>305</v>
      </c>
      <c r="AA80">
        <v>289</v>
      </c>
      <c r="AB80">
        <v>315.60000000000002</v>
      </c>
      <c r="AC80" s="2">
        <f>(Table2[[#This Row],[Close Price]]/Table2[[#This Row],[Day Low]])-1</f>
        <v>1.7220595832615704E-2</v>
      </c>
      <c r="AD80" s="2">
        <f>(Table2[[#This Row],[Day High]]/Table2[[#This Row],[Close Price]])-1</f>
        <v>3.2673099712205778E-2</v>
      </c>
      <c r="AE80" s="2">
        <f>(Table2[[#This Row],[Close Price]]/Table2[[#This Row],[Current Week Low]])-1</f>
        <v>1.7220595832615704E-2</v>
      </c>
      <c r="AF80" s="2">
        <f>(Table2[[#This Row],[Current Week High]]/Table2[[#This Row],[Close Price]])-1</f>
        <v>3.2673099712205778E-2</v>
      </c>
      <c r="AG80" s="2">
        <f>(Table2[[#This Row],[Close Price]]/Table2[[#This Row],[Current Month Low]])-1</f>
        <v>2.1972318339100516E-2</v>
      </c>
      <c r="AH80" s="2">
        <f>(Table2[[#This Row],[Current Month High]]/Table2[[#This Row],[Close Price]])-1</f>
        <v>6.8562722194007053E-2</v>
      </c>
      <c r="AI80">
        <v>6.8562722194007</v>
      </c>
      <c r="AJ80">
        <v>101.466575716234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0.15</v>
      </c>
      <c r="AM80" t="s">
        <v>10622</v>
      </c>
      <c r="AN80">
        <v>1.04</v>
      </c>
      <c r="AO80" t="s">
        <v>10622</v>
      </c>
      <c r="AP80">
        <v>0.16122203806614799</v>
      </c>
      <c r="AQ80">
        <f>(Table2[[#This Row],[Sharpe Ratio]]-AVERAGE(Table2[Sharpe Ratio]))/_xlfn.STDEV.P(Table2[Sharpe Ratio])</f>
        <v>1.1541180597544449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6.3673558794802689</v>
      </c>
      <c r="AS80">
        <f>_xlfn.RANK.AVG(Table2[[#This Row],[1Y Return vs Nifty Z-Score]],Table2[1Y Return vs Nifty Z-Score])</f>
        <v>277</v>
      </c>
      <c r="AT80">
        <f>_xlfn.RANK.AVG(Table2[[#This Row],[6M Return vs Nifty Z-Score]],Table2[6M Return vs Nifty Z-Score])</f>
        <v>49</v>
      </c>
      <c r="AU80">
        <f>_xlfn.RANK.AVG(Table2[[#This Row],[Sharpe Ratio Z-Score]],Table2[Sharpe Ratio Z-Score])</f>
        <v>92</v>
      </c>
      <c r="AV80">
        <f>(Table2[[#This Row],[Rank 1Y]]+Table2[[#This Row],[Rank 6M]]+Table2[[#This Row],[Rank Sharpe]])/3</f>
        <v>139.33333333333334</v>
      </c>
    </row>
    <row r="81" spans="1:48" x14ac:dyDescent="0.3">
      <c r="A81" t="s">
        <v>233</v>
      </c>
      <c r="B81" t="s">
        <v>234</v>
      </c>
      <c r="C81" t="s">
        <v>10579</v>
      </c>
      <c r="D81" t="s">
        <v>235</v>
      </c>
      <c r="E81">
        <v>111437.557238605</v>
      </c>
      <c r="F81">
        <v>413.65</v>
      </c>
      <c r="G81">
        <v>114.88587352319</v>
      </c>
      <c r="H81">
        <f>(Table2[[#This Row],[1Y Return vs Nifty]]-AVERAGE(Table2[1Y Return vs Nifty]))/_xlfn.STDEV.P(Table2[1Y Return vs Nifty])</f>
        <v>1.239280215399839</v>
      </c>
      <c r="I81">
        <v>6.4543314634815401</v>
      </c>
      <c r="J81">
        <f>(Table2[[#This Row],[1M Return vs Nifty]]-AVERAGE(Table2[1M Return vs Nifty]))/_xlfn.STDEV.P(Table2[1M Return vs Nifty])</f>
        <v>0.37499125269915856</v>
      </c>
      <c r="K81">
        <v>82.353599296740995</v>
      </c>
      <c r="L81">
        <f>(Table2[[#This Row],[6M Return vs Nifty]]-AVERAGE(Table2[6M Return vs Nifty]))/_xlfn.STDEV.P(Table2[6M Return vs Nifty])</f>
        <v>2.7682704030534064</v>
      </c>
      <c r="M81">
        <v>-3.0712055586088201</v>
      </c>
      <c r="N81">
        <f>(Table2[[#This Row],[1W Return vs Nifty]]-AVERAGE(Table2[1W Return vs Nifty]))/_xlfn.STDEV.P(Table2[1W Return vs Nifty])</f>
        <v>-1.1482616616256311</v>
      </c>
      <c r="O81">
        <v>415.23</v>
      </c>
      <c r="P81">
        <v>385.95188033781801</v>
      </c>
      <c r="Q81">
        <v>299.49708462701199</v>
      </c>
      <c r="R81">
        <v>42.108997491899501</v>
      </c>
      <c r="S81" s="2">
        <f>(Table2[[#This Row],[Close Price]]-Table2[[#This Row],[20D EMA]])/Table2[[#This Row],[20D EMA]]</f>
        <v>-3.805120053946104E-3</v>
      </c>
      <c r="T81" s="2">
        <f>(Table2[[#This Row],[Close Price]]-Table2[[#This Row],[50D EMA]])/Table2[[#This Row],[50D EMA]]</f>
        <v>7.1765733173623114E-2</v>
      </c>
      <c r="U81" s="2">
        <f>(Table2[[#This Row],[Close Price]]-Table2[[#This Row],[200D EMA]])/Table2[[#This Row],[200D EMA]]</f>
        <v>0.38114866966118177</v>
      </c>
      <c r="V81">
        <v>0.65476375448130797</v>
      </c>
      <c r="W81">
        <v>407</v>
      </c>
      <c r="X81">
        <v>425.4</v>
      </c>
      <c r="Y81">
        <v>407</v>
      </c>
      <c r="Z81">
        <v>425.4</v>
      </c>
      <c r="AA81">
        <v>407</v>
      </c>
      <c r="AB81">
        <v>436.6</v>
      </c>
      <c r="AC81" s="2">
        <f>(Table2[[#This Row],[Close Price]]/Table2[[#This Row],[Day Low]])-1</f>
        <v>1.6339066339066344E-2</v>
      </c>
      <c r="AD81" s="2">
        <f>(Table2[[#This Row],[Day High]]/Table2[[#This Row],[Close Price]])-1</f>
        <v>2.8405656956363989E-2</v>
      </c>
      <c r="AE81" s="2">
        <f>(Table2[[#This Row],[Close Price]]/Table2[[#This Row],[Current Week Low]])-1</f>
        <v>1.6339066339066344E-2</v>
      </c>
      <c r="AF81" s="2">
        <f>(Table2[[#This Row],[Current Week High]]/Table2[[#This Row],[Close Price]])-1</f>
        <v>2.8405656956363989E-2</v>
      </c>
      <c r="AG81" s="2">
        <f>(Table2[[#This Row],[Close Price]]/Table2[[#This Row],[Current Month Low]])-1</f>
        <v>1.6339066339066344E-2</v>
      </c>
      <c r="AH81" s="2">
        <f>(Table2[[#This Row],[Current Month High]]/Table2[[#This Row],[Close Price]])-1</f>
        <v>5.5481687416898406E-2</v>
      </c>
      <c r="AI81">
        <v>9.5853982835730704</v>
      </c>
      <c r="AJ81">
        <v>162.885287575468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0.12</v>
      </c>
      <c r="AM81" t="s">
        <v>10622</v>
      </c>
      <c r="AN81">
        <v>-1.27</v>
      </c>
      <c r="AO81" t="s">
        <v>10621</v>
      </c>
      <c r="AP81">
        <v>6.4487444927173995E-2</v>
      </c>
      <c r="AQ81">
        <f>(Table2[[#This Row],[Sharpe Ratio]]-AVERAGE(Table2[Sharpe Ratio]))/_xlfn.STDEV.P(Table2[Sharpe Ratio])</f>
        <v>3.6994739930792282E-2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3.271274949457565</v>
      </c>
      <c r="AS81">
        <f>_xlfn.RANK.AVG(Table2[[#This Row],[1Y Return vs Nifty Z-Score]],Table2[1Y Return vs Nifty Z-Score])</f>
        <v>73</v>
      </c>
      <c r="AT81">
        <f>_xlfn.RANK.AVG(Table2[[#This Row],[6M Return vs Nifty Z-Score]],Table2[6M Return vs Nifty Z-Score])</f>
        <v>13</v>
      </c>
      <c r="AU81">
        <f>_xlfn.RANK.AVG(Table2[[#This Row],[Sharpe Ratio Z-Score]],Table2[Sharpe Ratio Z-Score])</f>
        <v>335</v>
      </c>
      <c r="AV81">
        <f>(Table2[[#This Row],[Rank 1Y]]+Table2[[#This Row],[Rank 6M]]+Table2[[#This Row],[Rank Sharpe]])/3</f>
        <v>140.33333333333334</v>
      </c>
    </row>
    <row r="82" spans="1:48" x14ac:dyDescent="0.3">
      <c r="A82" t="s">
        <v>1351</v>
      </c>
      <c r="B82" t="s">
        <v>1352</v>
      </c>
      <c r="C82" t="s">
        <v>10588</v>
      </c>
      <c r="D82" t="s">
        <v>691</v>
      </c>
      <c r="E82">
        <v>7837.53194325</v>
      </c>
      <c r="F82">
        <v>243.5</v>
      </c>
      <c r="G82">
        <v>102.626663040441</v>
      </c>
      <c r="H82">
        <f>(Table2[[#This Row],[1Y Return vs Nifty]]-AVERAGE(Table2[1Y Return vs Nifty]))/_xlfn.STDEV.P(Table2[1Y Return vs Nifty])</f>
        <v>1.0526204491978262</v>
      </c>
      <c r="I82">
        <v>3.3462331594968502</v>
      </c>
      <c r="J82">
        <f>(Table2[[#This Row],[1M Return vs Nifty]]-AVERAGE(Table2[1M Return vs Nifty]))/_xlfn.STDEV.P(Table2[1M Return vs Nifty])</f>
        <v>5.1369187068123191E-2</v>
      </c>
      <c r="K82">
        <v>9.3719472626647402</v>
      </c>
      <c r="L82">
        <f>(Table2[[#This Row],[6M Return vs Nifty]]-AVERAGE(Table2[6M Return vs Nifty]))/_xlfn.STDEV.P(Table2[6M Return vs Nifty])</f>
        <v>0.16007167411340176</v>
      </c>
      <c r="M82">
        <v>-2.9038250240956902</v>
      </c>
      <c r="N82">
        <f>(Table2[[#This Row],[1W Return vs Nifty]]-AVERAGE(Table2[1W Return vs Nifty]))/_xlfn.STDEV.P(Table2[1W Return vs Nifty])</f>
        <v>-1.1140290028625841</v>
      </c>
      <c r="O82">
        <v>263.38</v>
      </c>
      <c r="P82">
        <v>242.93082498217399</v>
      </c>
      <c r="Q82">
        <v>189.23393957587899</v>
      </c>
      <c r="R82">
        <v>27.660044457884101</v>
      </c>
      <c r="S82" s="2">
        <f>(Table2[[#This Row],[Close Price]]-Table2[[#This Row],[20D EMA]])/Table2[[#This Row],[20D EMA]]</f>
        <v>-7.5480294631331143E-2</v>
      </c>
      <c r="T82" s="2">
        <f>(Table2[[#This Row],[Close Price]]-Table2[[#This Row],[50D EMA]])/Table2[[#This Row],[50D EMA]]</f>
        <v>2.3429509938385864E-3</v>
      </c>
      <c r="U82" s="2">
        <f>(Table2[[#This Row],[Close Price]]-Table2[[#This Row],[200D EMA]])/Table2[[#This Row],[200D EMA]]</f>
        <v>0.28676705957580834</v>
      </c>
      <c r="V82">
        <v>0.79947944322555298</v>
      </c>
      <c r="W82">
        <v>241.45</v>
      </c>
      <c r="X82">
        <v>254.75</v>
      </c>
      <c r="Y82">
        <v>241.45</v>
      </c>
      <c r="Z82">
        <v>254.75</v>
      </c>
      <c r="AA82">
        <v>241.45</v>
      </c>
      <c r="AB82">
        <v>272.45</v>
      </c>
      <c r="AC82" s="2">
        <f>(Table2[[#This Row],[Close Price]]/Table2[[#This Row],[Day Low]])-1</f>
        <v>8.4903706771588539E-3</v>
      </c>
      <c r="AD82" s="2">
        <f>(Table2[[#This Row],[Day High]]/Table2[[#This Row],[Close Price]])-1</f>
        <v>4.62012320328542E-2</v>
      </c>
      <c r="AE82" s="2">
        <f>(Table2[[#This Row],[Close Price]]/Table2[[#This Row],[Current Week Low]])-1</f>
        <v>8.4903706771588539E-3</v>
      </c>
      <c r="AF82" s="2">
        <f>(Table2[[#This Row],[Current Week High]]/Table2[[#This Row],[Close Price]])-1</f>
        <v>4.62012320328542E-2</v>
      </c>
      <c r="AG82" s="2">
        <f>(Table2[[#This Row],[Close Price]]/Table2[[#This Row],[Current Month Low]])-1</f>
        <v>8.4903706771588539E-3</v>
      </c>
      <c r="AH82" s="2">
        <f>(Table2[[#This Row],[Current Month High]]/Table2[[#This Row],[Close Price]])-1</f>
        <v>0.11889117043121145</v>
      </c>
      <c r="AI82">
        <v>21.761806981519499</v>
      </c>
      <c r="AJ82">
        <v>139.19449901768101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0.19</v>
      </c>
      <c r="AM82" t="s">
        <v>10622</v>
      </c>
      <c r="AN82">
        <v>-9.31</v>
      </c>
      <c r="AO82" t="s">
        <v>10621</v>
      </c>
      <c r="AP82">
        <v>0.182809913198412</v>
      </c>
      <c r="AQ82">
        <f>(Table2[[#This Row],[Sharpe Ratio]]-AVERAGE(Table2[Sharpe Ratio]))/_xlfn.STDEV.P(Table2[Sharpe Ratio])</f>
        <v>1.403422036265169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1.5534543437819359</v>
      </c>
      <c r="AS82">
        <f>_xlfn.RANK.AVG(Table2[[#This Row],[1Y Return vs Nifty Z-Score]],Table2[1Y Return vs Nifty Z-Score])</f>
        <v>96</v>
      </c>
      <c r="AT82">
        <f>_xlfn.RANK.AVG(Table2[[#This Row],[6M Return vs Nifty Z-Score]],Table2[6M Return vs Nifty Z-Score])</f>
        <v>264</v>
      </c>
      <c r="AU82">
        <f>_xlfn.RANK.AVG(Table2[[#This Row],[Sharpe Ratio Z-Score]],Table2[Sharpe Ratio Z-Score])</f>
        <v>62</v>
      </c>
      <c r="AV82">
        <f>(Table2[[#This Row],[Rank 1Y]]+Table2[[#This Row],[Rank 6M]]+Table2[[#This Row],[Rank Sharpe]])/3</f>
        <v>140.66666666666666</v>
      </c>
    </row>
    <row r="83" spans="1:48" x14ac:dyDescent="0.3">
      <c r="A83" t="s">
        <v>216</v>
      </c>
      <c r="B83" t="s">
        <v>217</v>
      </c>
      <c r="C83" t="s">
        <v>10584</v>
      </c>
      <c r="D83" t="s">
        <v>106</v>
      </c>
      <c r="E83">
        <v>118455.845569189</v>
      </c>
      <c r="F83">
        <v>2493.35</v>
      </c>
      <c r="G83">
        <v>62.774648628360502</v>
      </c>
      <c r="H83">
        <f>(Table2[[#This Row],[1Y Return vs Nifty]]-AVERAGE(Table2[1Y Return vs Nifty]))/_xlfn.STDEV.P(Table2[1Y Return vs Nifty])</f>
        <v>0.44583033793365129</v>
      </c>
      <c r="I83">
        <v>9.2250612588351402</v>
      </c>
      <c r="J83">
        <f>(Table2[[#This Row],[1M Return vs Nifty]]-AVERAGE(Table2[1M Return vs Nifty]))/_xlfn.STDEV.P(Table2[1M Return vs Nifty])</f>
        <v>0.66348576348352684</v>
      </c>
      <c r="K83">
        <v>12.6898767419284</v>
      </c>
      <c r="L83">
        <f>(Table2[[#This Row],[6M Return vs Nifty]]-AVERAGE(Table2[6M Return vs Nifty]))/_xlfn.STDEV.P(Table2[6M Return vs Nifty])</f>
        <v>0.27864694898505643</v>
      </c>
      <c r="M83">
        <v>4.7481074917987902</v>
      </c>
      <c r="N83">
        <f>(Table2[[#This Row],[1W Return vs Nifty]]-AVERAGE(Table2[1W Return vs Nifty]))/_xlfn.STDEV.P(Table2[1W Return vs Nifty])</f>
        <v>0.4509438624494907</v>
      </c>
      <c r="O83">
        <v>2473.9899999999998</v>
      </c>
      <c r="P83">
        <v>2388.19051343315</v>
      </c>
      <c r="Q83">
        <v>2072.00676329818</v>
      </c>
      <c r="R83">
        <v>50.239625692216897</v>
      </c>
      <c r="S83" s="2">
        <f>(Table2[[#This Row],[Close Price]]-Table2[[#This Row],[20D EMA]])/Table2[[#This Row],[20D EMA]]</f>
        <v>7.8254156241537465E-3</v>
      </c>
      <c r="T83" s="2">
        <f>(Table2[[#This Row],[Close Price]]-Table2[[#This Row],[50D EMA]])/Table2[[#This Row],[50D EMA]]</f>
        <v>4.4033122975468797E-2</v>
      </c>
      <c r="U83" s="2">
        <f>(Table2[[#This Row],[Close Price]]-Table2[[#This Row],[200D EMA]])/Table2[[#This Row],[200D EMA]]</f>
        <v>0.20335031920027807</v>
      </c>
      <c r="V83">
        <v>1.0003802981679699</v>
      </c>
      <c r="W83">
        <v>2461.5</v>
      </c>
      <c r="X83">
        <v>2561</v>
      </c>
      <c r="Y83">
        <v>2461.5</v>
      </c>
      <c r="Z83">
        <v>2561</v>
      </c>
      <c r="AA83">
        <v>2461.5</v>
      </c>
      <c r="AB83">
        <v>2602.15</v>
      </c>
      <c r="AC83" s="2">
        <f>(Table2[[#This Row],[Close Price]]/Table2[[#This Row],[Day Low]])-1</f>
        <v>1.2939264676010476E-2</v>
      </c>
      <c r="AD83" s="2">
        <f>(Table2[[#This Row],[Day High]]/Table2[[#This Row],[Close Price]])-1</f>
        <v>2.7132171576393249E-2</v>
      </c>
      <c r="AE83" s="2">
        <f>(Table2[[#This Row],[Close Price]]/Table2[[#This Row],[Current Week Low]])-1</f>
        <v>1.2939264676010476E-2</v>
      </c>
      <c r="AF83" s="2">
        <f>(Table2[[#This Row],[Current Week High]]/Table2[[#This Row],[Close Price]])-1</f>
        <v>2.7132171576393249E-2</v>
      </c>
      <c r="AG83" s="2">
        <f>(Table2[[#This Row],[Close Price]]/Table2[[#This Row],[Current Month Low]])-1</f>
        <v>1.2939264676010476E-2</v>
      </c>
      <c r="AH83" s="2">
        <f>(Table2[[#This Row],[Current Month High]]/Table2[[#This Row],[Close Price]])-1</f>
        <v>4.3636071951390853E-2</v>
      </c>
      <c r="AI83">
        <v>4.36360719513908</v>
      </c>
      <c r="AJ83">
        <v>89.320425208807805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0.09</v>
      </c>
      <c r="AM83" t="s">
        <v>10622</v>
      </c>
      <c r="AN83">
        <v>3.56</v>
      </c>
      <c r="AO83" t="s">
        <v>10622</v>
      </c>
      <c r="AP83">
        <v>0.236621870571226</v>
      </c>
      <c r="AQ83">
        <f>(Table2[[#This Row],[Sharpe Ratio]]-AVERAGE(Table2[Sharpe Ratio]))/_xlfn.STDEV.P(Table2[Sharpe Ratio])</f>
        <v>2.0248604536487318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3.8637673665004568</v>
      </c>
      <c r="AS83">
        <f>_xlfn.RANK.AVG(Table2[[#This Row],[1Y Return vs Nifty Z-Score]],Table2[1Y Return vs Nifty Z-Score])</f>
        <v>181</v>
      </c>
      <c r="AT83">
        <f>_xlfn.RANK.AVG(Table2[[#This Row],[6M Return vs Nifty Z-Score]],Table2[6M Return vs Nifty Z-Score])</f>
        <v>230</v>
      </c>
      <c r="AU83">
        <f>_xlfn.RANK.AVG(Table2[[#This Row],[Sharpe Ratio Z-Score]],Table2[Sharpe Ratio Z-Score])</f>
        <v>14</v>
      </c>
      <c r="AV83">
        <f>(Table2[[#This Row],[Rank 1Y]]+Table2[[#This Row],[Rank 6M]]+Table2[[#This Row],[Rank Sharpe]])/3</f>
        <v>141.66666666666666</v>
      </c>
    </row>
    <row r="84" spans="1:48" x14ac:dyDescent="0.3">
      <c r="A84" t="s">
        <v>439</v>
      </c>
      <c r="B84" t="s">
        <v>440</v>
      </c>
      <c r="C84" t="s">
        <v>10588</v>
      </c>
      <c r="D84" t="s">
        <v>269</v>
      </c>
      <c r="E84">
        <v>51167.398333470002</v>
      </c>
      <c r="F84">
        <v>4543.3</v>
      </c>
      <c r="G84">
        <v>57.641660727010802</v>
      </c>
      <c r="H84">
        <f>(Table2[[#This Row],[1Y Return vs Nifty]]-AVERAGE(Table2[1Y Return vs Nifty]))/_xlfn.STDEV.P(Table2[1Y Return vs Nifty])</f>
        <v>0.36767503397407297</v>
      </c>
      <c r="I84">
        <v>-4.9960775615543396</v>
      </c>
      <c r="J84">
        <f>(Table2[[#This Row],[1M Return vs Nifty]]-AVERAGE(Table2[1M Return vs Nifty]))/_xlfn.STDEV.P(Table2[1M Return vs Nifty])</f>
        <v>-0.8172506452651519</v>
      </c>
      <c r="K84">
        <v>34.902355296702702</v>
      </c>
      <c r="L84">
        <f>(Table2[[#This Row],[6M Return vs Nifty]]-AVERAGE(Table2[6M Return vs Nifty]))/_xlfn.STDEV.P(Table2[6M Return vs Nifty])</f>
        <v>1.0724705569532471</v>
      </c>
      <c r="M84">
        <v>0.84906988364819003</v>
      </c>
      <c r="N84">
        <f>(Table2[[#This Row],[1W Return vs Nifty]]-AVERAGE(Table2[1W Return vs Nifty]))/_xlfn.STDEV.P(Table2[1W Return vs Nifty])</f>
        <v>-0.34648711918975311</v>
      </c>
      <c r="O84">
        <v>5051.13</v>
      </c>
      <c r="P84">
        <v>5046.4371203723504</v>
      </c>
      <c r="Q84">
        <v>4172.4693589101498</v>
      </c>
      <c r="R84">
        <v>20.9702313017645</v>
      </c>
      <c r="S84" s="2">
        <f>(Table2[[#This Row],[Close Price]]-Table2[[#This Row],[20D EMA]])/Table2[[#This Row],[20D EMA]]</f>
        <v>-0.10053789944032324</v>
      </c>
      <c r="T84" s="2">
        <f>(Table2[[#This Row],[Close Price]]-Table2[[#This Row],[50D EMA]])/Table2[[#This Row],[50D EMA]]</f>
        <v>-9.9701454386738955E-2</v>
      </c>
      <c r="U84" s="2">
        <f>(Table2[[#This Row],[Close Price]]-Table2[[#This Row],[200D EMA]])/Table2[[#This Row],[200D EMA]]</f>
        <v>8.8875581626011377E-2</v>
      </c>
      <c r="V84">
        <v>0.36266379048628</v>
      </c>
      <c r="W84">
        <v>4503.5</v>
      </c>
      <c r="X84">
        <v>4923.8999999999996</v>
      </c>
      <c r="Y84">
        <v>4503.5</v>
      </c>
      <c r="Z84">
        <v>4923.8999999999996</v>
      </c>
      <c r="AA84">
        <v>4503.5</v>
      </c>
      <c r="AB84">
        <v>5215.05</v>
      </c>
      <c r="AC84" s="2">
        <f>(Table2[[#This Row],[Close Price]]/Table2[[#This Row],[Day Low]])-1</f>
        <v>8.83757077828351E-3</v>
      </c>
      <c r="AD84" s="2">
        <f>(Table2[[#This Row],[Day High]]/Table2[[#This Row],[Close Price]])-1</f>
        <v>8.3771707789492167E-2</v>
      </c>
      <c r="AE84" s="2">
        <f>(Table2[[#This Row],[Close Price]]/Table2[[#This Row],[Current Week Low]])-1</f>
        <v>8.83757077828351E-3</v>
      </c>
      <c r="AF84" s="2">
        <f>(Table2[[#This Row],[Current Week High]]/Table2[[#This Row],[Close Price]])-1</f>
        <v>8.3771707789492167E-2</v>
      </c>
      <c r="AG84" s="2">
        <f>(Table2[[#This Row],[Close Price]]/Table2[[#This Row],[Current Month Low]])-1</f>
        <v>8.83757077828351E-3</v>
      </c>
      <c r="AH84" s="2">
        <f>(Table2[[#This Row],[Current Month High]]/Table2[[#This Row],[Close Price]])-1</f>
        <v>0.14785508330948871</v>
      </c>
      <c r="AI84">
        <v>28.5398278784143</v>
      </c>
      <c r="AJ84">
        <v>85.437031897308202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-0.13</v>
      </c>
      <c r="AM84" t="s">
        <v>10621</v>
      </c>
      <c r="AN84">
        <v>-8.44</v>
      </c>
      <c r="AO84" t="s">
        <v>10621</v>
      </c>
      <c r="AP84">
        <v>0.13985091552116399</v>
      </c>
      <c r="AQ84">
        <f>(Table2[[#This Row],[Sharpe Ratio]]-AVERAGE(Table2[Sharpe Ratio]))/_xlfn.STDEV.P(Table2[Sharpe Ratio])</f>
        <v>0.90731721435768253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1.1837250408300977</v>
      </c>
      <c r="AS84">
        <f>_xlfn.RANK.AVG(Table2[[#This Row],[1Y Return vs Nifty Z-Score]],Table2[1Y Return vs Nifty Z-Score])</f>
        <v>195</v>
      </c>
      <c r="AT84">
        <f>_xlfn.RANK.AVG(Table2[[#This Row],[6M Return vs Nifty Z-Score]],Table2[6M Return vs Nifty Z-Score])</f>
        <v>98</v>
      </c>
      <c r="AU84">
        <f>_xlfn.RANK.AVG(Table2[[#This Row],[Sharpe Ratio Z-Score]],Table2[Sharpe Ratio Z-Score])</f>
        <v>134</v>
      </c>
      <c r="AV84">
        <f>(Table2[[#This Row],[Rank 1Y]]+Table2[[#This Row],[Rank 6M]]+Table2[[#This Row],[Rank Sharpe]])/3</f>
        <v>142.33333333333334</v>
      </c>
    </row>
    <row r="85" spans="1:48" x14ac:dyDescent="0.3">
      <c r="A85" t="s">
        <v>788</v>
      </c>
      <c r="B85" t="s">
        <v>789</v>
      </c>
      <c r="C85" t="s">
        <v>10590</v>
      </c>
      <c r="D85" t="s">
        <v>138</v>
      </c>
      <c r="E85">
        <v>19616.261415645</v>
      </c>
      <c r="F85">
        <v>1733.1</v>
      </c>
      <c r="G85">
        <v>172.39992680034999</v>
      </c>
      <c r="H85">
        <f>(Table2[[#This Row],[1Y Return vs Nifty]]-AVERAGE(Table2[1Y Return vs Nifty]))/_xlfn.STDEV.P(Table2[1Y Return vs Nifty])</f>
        <v>2.1149940106031884</v>
      </c>
      <c r="I85">
        <v>-14.4054641986422</v>
      </c>
      <c r="J85">
        <f>(Table2[[#This Row],[1M Return vs Nifty]]-AVERAGE(Table2[1M Return vs Nifty]))/_xlfn.STDEV.P(Table2[1M Return vs Nifty])</f>
        <v>-1.7969767806681183</v>
      </c>
      <c r="K85">
        <v>17.618228784253901</v>
      </c>
      <c r="L85">
        <f>(Table2[[#This Row],[6M Return vs Nifty]]-AVERAGE(Table2[6M Return vs Nifty]))/_xlfn.STDEV.P(Table2[6M Return vs Nifty])</f>
        <v>0.45477507399050937</v>
      </c>
      <c r="M85">
        <v>-1.2097859382182401</v>
      </c>
      <c r="N85">
        <f>(Table2[[#This Row],[1W Return vs Nifty]]-AVERAGE(Table2[1W Return vs Nifty]))/_xlfn.STDEV.P(Table2[1W Return vs Nifty])</f>
        <v>-0.76756421156059573</v>
      </c>
      <c r="O85">
        <v>1845.17</v>
      </c>
      <c r="P85">
        <v>1858.8308544316401</v>
      </c>
      <c r="Q85">
        <v>1488.8741569941701</v>
      </c>
      <c r="R85">
        <v>30.525556760481201</v>
      </c>
      <c r="S85" s="2">
        <f>(Table2[[#This Row],[Close Price]]-Table2[[#This Row],[20D EMA]])/Table2[[#This Row],[20D EMA]]</f>
        <v>-6.0736951066839455E-2</v>
      </c>
      <c r="T85" s="2">
        <f>(Table2[[#This Row],[Close Price]]-Table2[[#This Row],[50D EMA]])/Table2[[#This Row],[50D EMA]]</f>
        <v>-6.7639750078327537E-2</v>
      </c>
      <c r="U85" s="2">
        <f>(Table2[[#This Row],[Close Price]]-Table2[[#This Row],[200D EMA]])/Table2[[#This Row],[200D EMA]]</f>
        <v>0.16403390565854661</v>
      </c>
      <c r="V85">
        <v>1.4503349078954899</v>
      </c>
      <c r="W85">
        <v>1597</v>
      </c>
      <c r="X85">
        <v>1777.25</v>
      </c>
      <c r="Y85">
        <v>1597</v>
      </c>
      <c r="Z85">
        <v>1777.25</v>
      </c>
      <c r="AA85">
        <v>1597</v>
      </c>
      <c r="AB85">
        <v>1800.95</v>
      </c>
      <c r="AC85" s="2">
        <f>(Table2[[#This Row],[Close Price]]/Table2[[#This Row],[Day Low]])-1</f>
        <v>8.5222291797119487E-2</v>
      </c>
      <c r="AD85" s="2">
        <f>(Table2[[#This Row],[Day High]]/Table2[[#This Row],[Close Price]])-1</f>
        <v>2.5474583116958049E-2</v>
      </c>
      <c r="AE85" s="2">
        <f>(Table2[[#This Row],[Close Price]]/Table2[[#This Row],[Current Week Low]])-1</f>
        <v>8.5222291797119487E-2</v>
      </c>
      <c r="AF85" s="2">
        <f>(Table2[[#This Row],[Current Week High]]/Table2[[#This Row],[Close Price]])-1</f>
        <v>2.5474583116958049E-2</v>
      </c>
      <c r="AG85" s="2">
        <f>(Table2[[#This Row],[Close Price]]/Table2[[#This Row],[Current Month Low]])-1</f>
        <v>8.5222291797119487E-2</v>
      </c>
      <c r="AH85" s="2">
        <f>(Table2[[#This Row],[Current Month High]]/Table2[[#This Row],[Close Price]])-1</f>
        <v>3.9149500894351208E-2</v>
      </c>
      <c r="AI85">
        <v>24.678519039408901</v>
      </c>
      <c r="AJ85">
        <v>221.17232665101599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0.02</v>
      </c>
      <c r="AM85" t="s">
        <v>10622</v>
      </c>
      <c r="AN85">
        <v>-10.26</v>
      </c>
      <c r="AO85" t="s">
        <v>10621</v>
      </c>
      <c r="AP85">
        <v>0.10497934146224901</v>
      </c>
      <c r="AQ85">
        <f>(Table2[[#This Row],[Sharpe Ratio]]-AVERAGE(Table2[Sharpe Ratio]))/_xlfn.STDEV.P(Table2[Sharpe Ratio])</f>
        <v>0.5046086556499878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25</v>
      </c>
      <c r="AT85">
        <f>_xlfn.RANK.AVG(Table2[[#This Row],[6M Return vs Nifty Z-Score]],Table2[6M Return vs Nifty Z-Score])</f>
        <v>186</v>
      </c>
      <c r="AU85">
        <f>_xlfn.RANK.AVG(Table2[[#This Row],[Sharpe Ratio Z-Score]],Table2[Sharpe Ratio Z-Score])</f>
        <v>216</v>
      </c>
      <c r="AV85">
        <f>(Table2[[#This Row],[Rank 1Y]]+Table2[[#This Row],[Rank 6M]]+Table2[[#This Row],[Rank Sharpe]])/3</f>
        <v>142.33333333333334</v>
      </c>
    </row>
    <row r="86" spans="1:48" x14ac:dyDescent="0.3">
      <c r="A86" t="s">
        <v>311</v>
      </c>
      <c r="B86" t="s">
        <v>312</v>
      </c>
      <c r="C86" t="s">
        <v>10577</v>
      </c>
      <c r="D86" t="s">
        <v>313</v>
      </c>
      <c r="E86">
        <v>85695.914391359998</v>
      </c>
      <c r="F86">
        <v>9882.6</v>
      </c>
      <c r="G86">
        <v>126.773231227821</v>
      </c>
      <c r="H86">
        <f>(Table2[[#This Row],[1Y Return vs Nifty]]-AVERAGE(Table2[1Y Return vs Nifty]))/_xlfn.STDEV.P(Table2[1Y Return vs Nifty])</f>
        <v>1.4202781200388463</v>
      </c>
      <c r="I86">
        <v>0.16407983846596999</v>
      </c>
      <c r="J86">
        <f>(Table2[[#This Row],[1M Return vs Nifty]]-AVERAGE(Table2[1M Return vs Nifty]))/_xlfn.STDEV.P(Table2[1M Return vs Nifty])</f>
        <v>-0.27996365063086914</v>
      </c>
      <c r="K86">
        <v>38.870475301269302</v>
      </c>
      <c r="L86">
        <f>(Table2[[#This Row],[6M Return vs Nifty]]-AVERAGE(Table2[6M Return vs Nifty]))/_xlfn.STDEV.P(Table2[6M Return vs Nifty])</f>
        <v>1.2142821666350834</v>
      </c>
      <c r="M86">
        <v>-4.0931113810714397</v>
      </c>
      <c r="N86">
        <f>(Table2[[#This Row],[1W Return vs Nifty]]-AVERAGE(Table2[1W Return vs Nifty]))/_xlfn.STDEV.P(Table2[1W Return vs Nifty])</f>
        <v>-1.3572617906435582</v>
      </c>
      <c r="O86">
        <v>10615.93</v>
      </c>
      <c r="P86">
        <v>9897.8366106895392</v>
      </c>
      <c r="Q86">
        <v>7603.2407038800602</v>
      </c>
      <c r="R86">
        <v>21.6528224823175</v>
      </c>
      <c r="S86" s="2">
        <f>(Table2[[#This Row],[Close Price]]-Table2[[#This Row],[20D EMA]])/Table2[[#This Row],[20D EMA]]</f>
        <v>-6.9078262573321406E-2</v>
      </c>
      <c r="T86" s="2">
        <f>(Table2[[#This Row],[Close Price]]-Table2[[#This Row],[50D EMA]])/Table2[[#This Row],[50D EMA]]</f>
        <v>-1.5393879782864314E-3</v>
      </c>
      <c r="U86" s="2">
        <f>(Table2[[#This Row],[Close Price]]-Table2[[#This Row],[200D EMA]])/Table2[[#This Row],[200D EMA]]</f>
        <v>0.29978786479254105</v>
      </c>
      <c r="V86">
        <v>1.0924548037589501</v>
      </c>
      <c r="W86">
        <v>9605.0499999999993</v>
      </c>
      <c r="X86">
        <v>10227.450000000001</v>
      </c>
      <c r="Y86">
        <v>9605.0499999999993</v>
      </c>
      <c r="Z86">
        <v>10227.450000000001</v>
      </c>
      <c r="AA86">
        <v>9605.0499999999993</v>
      </c>
      <c r="AB86">
        <v>11222.95</v>
      </c>
      <c r="AC86" s="2">
        <f>(Table2[[#This Row],[Close Price]]/Table2[[#This Row],[Day Low]])-1</f>
        <v>2.8896257697773597E-2</v>
      </c>
      <c r="AD86" s="2">
        <f>(Table2[[#This Row],[Day High]]/Table2[[#This Row],[Close Price]])-1</f>
        <v>3.4894663347702082E-2</v>
      </c>
      <c r="AE86" s="2">
        <f>(Table2[[#This Row],[Close Price]]/Table2[[#This Row],[Current Week Low]])-1</f>
        <v>2.8896257697773597E-2</v>
      </c>
      <c r="AF86" s="2">
        <f>(Table2[[#This Row],[Current Week High]]/Table2[[#This Row],[Close Price]])-1</f>
        <v>3.4894663347702082E-2</v>
      </c>
      <c r="AG86" s="2">
        <f>(Table2[[#This Row],[Close Price]]/Table2[[#This Row],[Current Month Low]])-1</f>
        <v>2.8896257697773597E-2</v>
      </c>
      <c r="AH86" s="2">
        <f>(Table2[[#This Row],[Current Month High]]/Table2[[#This Row],[Close Price]])-1</f>
        <v>0.13562726408030268</v>
      </c>
      <c r="AI86">
        <v>15.795438447372099</v>
      </c>
      <c r="AJ86">
        <v>156.01927411206901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</v>
      </c>
      <c r="AM86" t="s">
        <v>10622</v>
      </c>
      <c r="AN86">
        <v>-9.68</v>
      </c>
      <c r="AO86" t="s">
        <v>10621</v>
      </c>
      <c r="AP86">
        <v>7.8082320768154995E-2</v>
      </c>
      <c r="AQ86">
        <f>(Table2[[#This Row],[Sharpe Ratio]]-AVERAGE(Table2[Sharpe Ratio]))/_xlfn.STDEV.P(Table2[Sharpe Ratio])</f>
        <v>0.19399289683882212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1.1913277422383242</v>
      </c>
      <c r="AS86">
        <f>_xlfn.RANK.AVG(Table2[[#This Row],[1Y Return vs Nifty Z-Score]],Table2[1Y Return vs Nifty Z-Score])</f>
        <v>63</v>
      </c>
      <c r="AT86">
        <f>_xlfn.RANK.AVG(Table2[[#This Row],[6M Return vs Nifty Z-Score]],Table2[6M Return vs Nifty Z-Score])</f>
        <v>81</v>
      </c>
      <c r="AU86">
        <f>_xlfn.RANK.AVG(Table2[[#This Row],[Sharpe Ratio Z-Score]],Table2[Sharpe Ratio Z-Score])</f>
        <v>285</v>
      </c>
      <c r="AV86">
        <f>(Table2[[#This Row],[Rank 1Y]]+Table2[[#This Row],[Rank 6M]]+Table2[[#This Row],[Rank Sharpe]])/3</f>
        <v>143</v>
      </c>
    </row>
    <row r="87" spans="1:48" x14ac:dyDescent="0.3">
      <c r="A87" t="s">
        <v>959</v>
      </c>
      <c r="B87" t="s">
        <v>960</v>
      </c>
      <c r="C87" t="s">
        <v>10588</v>
      </c>
      <c r="D87" t="s">
        <v>133</v>
      </c>
      <c r="E87">
        <v>14403.030458200001</v>
      </c>
      <c r="F87">
        <v>1076.5</v>
      </c>
      <c r="G87">
        <v>75.5975103610714</v>
      </c>
      <c r="H87">
        <f>(Table2[[#This Row],[1Y Return vs Nifty]]-AVERAGE(Table2[1Y Return vs Nifty]))/_xlfn.STDEV.P(Table2[1Y Return vs Nifty])</f>
        <v>0.64107230530477</v>
      </c>
      <c r="I87">
        <v>1.3425276274162901</v>
      </c>
      <c r="J87">
        <f>(Table2[[#This Row],[1M Return vs Nifty]]-AVERAGE(Table2[1M Return vs Nifty]))/_xlfn.STDEV.P(Table2[1M Return vs Nifty])</f>
        <v>-0.15726106197416637</v>
      </c>
      <c r="K87">
        <v>31.443984376973798</v>
      </c>
      <c r="L87">
        <f>(Table2[[#This Row],[6M Return vs Nifty]]-AVERAGE(Table2[6M Return vs Nifty]))/_xlfn.STDEV.P(Table2[6M Return vs Nifty])</f>
        <v>0.94887622350587075</v>
      </c>
      <c r="M87">
        <v>5.9043241634739099</v>
      </c>
      <c r="N87">
        <f>(Table2[[#This Row],[1W Return vs Nifty]]-AVERAGE(Table2[1W Return vs Nifty]))/_xlfn.STDEV.P(Table2[1W Return vs Nifty])</f>
        <v>0.68741323980409286</v>
      </c>
      <c r="O87">
        <v>1094.92</v>
      </c>
      <c r="P87">
        <v>1052.7501385507301</v>
      </c>
      <c r="Q87">
        <v>851.838541454253</v>
      </c>
      <c r="R87">
        <v>41.412241897327398</v>
      </c>
      <c r="S87" s="2">
        <f>(Table2[[#This Row],[Close Price]]-Table2[[#This Row],[20D EMA]])/Table2[[#This Row],[20D EMA]]</f>
        <v>-1.6823146896576983E-2</v>
      </c>
      <c r="T87" s="2">
        <f>(Table2[[#This Row],[Close Price]]-Table2[[#This Row],[50D EMA]])/Table2[[#This Row],[50D EMA]]</f>
        <v>2.2559827426824382E-2</v>
      </c>
      <c r="U87" s="2">
        <f>(Table2[[#This Row],[Close Price]]-Table2[[#This Row],[200D EMA]])/Table2[[#This Row],[200D EMA]]</f>
        <v>0.26373713751224082</v>
      </c>
      <c r="V87">
        <v>0.851332183711624</v>
      </c>
      <c r="W87">
        <v>1042.0999999999999</v>
      </c>
      <c r="X87">
        <v>1091.95</v>
      </c>
      <c r="Y87">
        <v>1042.0999999999999</v>
      </c>
      <c r="Z87">
        <v>1091.95</v>
      </c>
      <c r="AA87">
        <v>1042.0999999999999</v>
      </c>
      <c r="AB87">
        <v>1142.95</v>
      </c>
      <c r="AC87" s="2">
        <f>(Table2[[#This Row],[Close Price]]/Table2[[#This Row],[Day Low]])-1</f>
        <v>3.3010267728625031E-2</v>
      </c>
      <c r="AD87" s="2">
        <f>(Table2[[#This Row],[Day High]]/Table2[[#This Row],[Close Price]])-1</f>
        <v>1.4352066883418502E-2</v>
      </c>
      <c r="AE87" s="2">
        <f>(Table2[[#This Row],[Close Price]]/Table2[[#This Row],[Current Week Low]])-1</f>
        <v>3.3010267728625031E-2</v>
      </c>
      <c r="AF87" s="2">
        <f>(Table2[[#This Row],[Current Week High]]/Table2[[#This Row],[Close Price]])-1</f>
        <v>1.4352066883418502E-2</v>
      </c>
      <c r="AG87" s="2">
        <f>(Table2[[#This Row],[Close Price]]/Table2[[#This Row],[Current Month Low]])-1</f>
        <v>3.3010267728625031E-2</v>
      </c>
      <c r="AH87" s="2">
        <f>(Table2[[#This Row],[Current Month High]]/Table2[[#This Row],[Close Price]])-1</f>
        <v>6.1727821644217418E-2</v>
      </c>
      <c r="AI87">
        <v>13.697166744078</v>
      </c>
      <c r="AJ87">
        <v>94.436918630904003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0.27</v>
      </c>
      <c r="AM87" t="s">
        <v>10622</v>
      </c>
      <c r="AN87">
        <v>-4.5199999999999996</v>
      </c>
      <c r="AO87" t="s">
        <v>10621</v>
      </c>
      <c r="AP87">
        <v>0.119100606851578</v>
      </c>
      <c r="AQ87">
        <f>(Table2[[#This Row],[Sharpe Ratio]]-AVERAGE(Table2[Sharpe Ratio]))/_xlfn.STDEV.P(Table2[Sharpe Ratio])</f>
        <v>0.66768573448955637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2.7877864411301236</v>
      </c>
      <c r="AS87">
        <f>_xlfn.RANK.AVG(Table2[[#This Row],[1Y Return vs Nifty Z-Score]],Table2[1Y Return vs Nifty Z-Score])</f>
        <v>138</v>
      </c>
      <c r="AT87">
        <f>_xlfn.RANK.AVG(Table2[[#This Row],[6M Return vs Nifty Z-Score]],Table2[6M Return vs Nifty Z-Score])</f>
        <v>108</v>
      </c>
      <c r="AU87">
        <f>_xlfn.RANK.AVG(Table2[[#This Row],[Sharpe Ratio Z-Score]],Table2[Sharpe Ratio Z-Score])</f>
        <v>183</v>
      </c>
      <c r="AV87">
        <f>(Table2[[#This Row],[Rank 1Y]]+Table2[[#This Row],[Rank 6M]]+Table2[[#This Row],[Rank Sharpe]])/3</f>
        <v>143</v>
      </c>
    </row>
    <row r="88" spans="1:48" x14ac:dyDescent="0.3">
      <c r="A88" t="s">
        <v>805</v>
      </c>
      <c r="B88" t="s">
        <v>806</v>
      </c>
      <c r="C88" t="s">
        <v>10588</v>
      </c>
      <c r="D88" t="s">
        <v>163</v>
      </c>
      <c r="E88">
        <v>18934.338322845</v>
      </c>
      <c r="F88">
        <v>595.65</v>
      </c>
      <c r="G88">
        <v>27.657486572839399</v>
      </c>
      <c r="H88">
        <f>(Table2[[#This Row],[1Y Return vs Nifty]]-AVERAGE(Table2[1Y Return vs Nifty]))/_xlfn.STDEV.P(Table2[1Y Return vs Nifty])</f>
        <v>-8.8866514541949077E-2</v>
      </c>
      <c r="I88">
        <v>-4.92759570730873</v>
      </c>
      <c r="J88">
        <f>(Table2[[#This Row],[1M Return vs Nifty]]-AVERAGE(Table2[1M Return vs Nifty]))/_xlfn.STDEV.P(Table2[1M Return vs Nifty])</f>
        <v>-0.81012016322705327</v>
      </c>
      <c r="K88">
        <v>57.772488317324999</v>
      </c>
      <c r="L88">
        <f>(Table2[[#This Row],[6M Return vs Nifty]]-AVERAGE(Table2[6M Return vs Nifty]))/_xlfn.STDEV.P(Table2[6M Return vs Nifty])</f>
        <v>1.8897972440392625</v>
      </c>
      <c r="M88">
        <v>2.1568595237874399</v>
      </c>
      <c r="N88">
        <f>(Table2[[#This Row],[1W Return vs Nifty]]-AVERAGE(Table2[1W Return vs Nifty]))/_xlfn.STDEV.P(Table2[1W Return vs Nifty])</f>
        <v>-7.9018045710225235E-2</v>
      </c>
      <c r="O88">
        <v>607.38</v>
      </c>
      <c r="P88">
        <v>596.31225557840298</v>
      </c>
      <c r="Q88">
        <v>511.88230399452101</v>
      </c>
      <c r="R88">
        <v>40.0109827147053</v>
      </c>
      <c r="S88" s="2">
        <f>(Table2[[#This Row],[Close Price]]-Table2[[#This Row],[20D EMA]])/Table2[[#This Row],[20D EMA]]</f>
        <v>-1.9312456781586516E-2</v>
      </c>
      <c r="T88" s="2">
        <f>(Table2[[#This Row],[Close Price]]-Table2[[#This Row],[50D EMA]])/Table2[[#This Row],[50D EMA]]</f>
        <v>-1.1105852214300705E-3</v>
      </c>
      <c r="U88" s="2">
        <f>(Table2[[#This Row],[Close Price]]-Table2[[#This Row],[200D EMA]])/Table2[[#This Row],[200D EMA]]</f>
        <v>0.16364639947853243</v>
      </c>
      <c r="V88">
        <v>0.43008274639871102</v>
      </c>
      <c r="W88">
        <v>580.4</v>
      </c>
      <c r="X88">
        <v>599.95000000000005</v>
      </c>
      <c r="Y88">
        <v>580.4</v>
      </c>
      <c r="Z88">
        <v>599.95000000000005</v>
      </c>
      <c r="AA88">
        <v>580.4</v>
      </c>
      <c r="AB88">
        <v>610</v>
      </c>
      <c r="AC88" s="2">
        <f>(Table2[[#This Row],[Close Price]]/Table2[[#This Row],[Day Low]])-1</f>
        <v>2.6274982770503108E-2</v>
      </c>
      <c r="AD88" s="2">
        <f>(Table2[[#This Row],[Day High]]/Table2[[#This Row],[Close Price]])-1</f>
        <v>7.2190044489215399E-3</v>
      </c>
      <c r="AE88" s="2">
        <f>(Table2[[#This Row],[Close Price]]/Table2[[#This Row],[Current Week Low]])-1</f>
        <v>2.6274982770503108E-2</v>
      </c>
      <c r="AF88" s="2">
        <f>(Table2[[#This Row],[Current Week High]]/Table2[[#This Row],[Close Price]])-1</f>
        <v>7.2190044489215399E-3</v>
      </c>
      <c r="AG88" s="2">
        <f>(Table2[[#This Row],[Close Price]]/Table2[[#This Row],[Current Month Low]])-1</f>
        <v>2.6274982770503108E-2</v>
      </c>
      <c r="AH88" s="2">
        <f>(Table2[[#This Row],[Current Month High]]/Table2[[#This Row],[Close Price]])-1</f>
        <v>2.4091328800470047E-2</v>
      </c>
      <c r="AI88">
        <v>13.5062536724586</v>
      </c>
      <c r="AJ88">
        <v>90.913461538461505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-7.0000000000000007E-2</v>
      </c>
      <c r="AM88" t="s">
        <v>10621</v>
      </c>
      <c r="AN88">
        <v>-4.18</v>
      </c>
      <c r="AO88" t="s">
        <v>10621</v>
      </c>
      <c r="AP88">
        <v>0.16472140948099201</v>
      </c>
      <c r="AQ88">
        <f>(Table2[[#This Row],[Sharpe Ratio]]-AVERAGE(Table2[Sharpe Ratio]))/_xlfn.STDEV.P(Table2[Sharpe Ratio])</f>
        <v>1.1945299670710998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2.1063224876311346</v>
      </c>
      <c r="AS88">
        <f>_xlfn.RANK.AVG(Table2[[#This Row],[1Y Return vs Nifty Z-Score]],Table2[1Y Return vs Nifty Z-Score])</f>
        <v>310</v>
      </c>
      <c r="AT88">
        <f>_xlfn.RANK.AVG(Table2[[#This Row],[6M Return vs Nifty Z-Score]],Table2[6M Return vs Nifty Z-Score])</f>
        <v>37</v>
      </c>
      <c r="AU88">
        <f>_xlfn.RANK.AVG(Table2[[#This Row],[Sharpe Ratio Z-Score]],Table2[Sharpe Ratio Z-Score])</f>
        <v>86</v>
      </c>
      <c r="AV88">
        <f>(Table2[[#This Row],[Rank 1Y]]+Table2[[#This Row],[Rank 6M]]+Table2[[#This Row],[Rank Sharpe]])/3</f>
        <v>144.33333333333334</v>
      </c>
    </row>
    <row r="89" spans="1:48" x14ac:dyDescent="0.3">
      <c r="A89" t="s">
        <v>122</v>
      </c>
      <c r="B89" t="s">
        <v>123</v>
      </c>
      <c r="C89" t="s">
        <v>10578</v>
      </c>
      <c r="D89" t="s">
        <v>124</v>
      </c>
      <c r="E89">
        <v>234422.86062799999</v>
      </c>
      <c r="F89">
        <v>179.38</v>
      </c>
      <c r="G89">
        <v>237.308215515245</v>
      </c>
      <c r="H89">
        <f>(Table2[[#This Row],[1Y Return vs Nifty]]-AVERAGE(Table2[1Y Return vs Nifty]))/_xlfn.STDEV.P(Table2[1Y Return vs Nifty])</f>
        <v>3.1032930542605444</v>
      </c>
      <c r="I89">
        <v>8.9548126491770006</v>
      </c>
      <c r="J89">
        <f>(Table2[[#This Row],[1M Return vs Nifty]]-AVERAGE(Table2[1M Return vs Nifty]))/_xlfn.STDEV.P(Table2[1M Return vs Nifty])</f>
        <v>0.63534688088146829</v>
      </c>
      <c r="K89">
        <v>1.2382099627282599</v>
      </c>
      <c r="L89">
        <f>(Table2[[#This Row],[6M Return vs Nifty]]-AVERAGE(Table2[6M Return vs Nifty]))/_xlfn.STDEV.P(Table2[6M Return vs Nifty])</f>
        <v>-0.13060965052036924</v>
      </c>
      <c r="M89">
        <v>6.4958190903594302</v>
      </c>
      <c r="N89">
        <f>(Table2[[#This Row],[1W Return vs Nifty]]-AVERAGE(Table2[1W Return vs Nifty]))/_xlfn.STDEV.P(Table2[1W Return vs Nifty])</f>
        <v>0.80838575343026431</v>
      </c>
      <c r="O89">
        <v>191.78</v>
      </c>
      <c r="P89">
        <v>184.28112468633799</v>
      </c>
      <c r="Q89">
        <v>143.12161040984</v>
      </c>
      <c r="R89">
        <v>31.551452087058799</v>
      </c>
      <c r="S89" s="2">
        <f>(Table2[[#This Row],[Close Price]]-Table2[[#This Row],[20D EMA]])/Table2[[#This Row],[20D EMA]]</f>
        <v>-6.465741996037129E-2</v>
      </c>
      <c r="T89" s="2">
        <f>(Table2[[#This Row],[Close Price]]-Table2[[#This Row],[50D EMA]])/Table2[[#This Row],[50D EMA]]</f>
        <v>-2.6595912601901694E-2</v>
      </c>
      <c r="U89" s="2">
        <f>(Table2[[#This Row],[Close Price]]-Table2[[#This Row],[200D EMA]])/Table2[[#This Row],[200D EMA]]</f>
        <v>0.25333972616945294</v>
      </c>
      <c r="V89">
        <v>0.90174425470055397</v>
      </c>
      <c r="W89">
        <v>178</v>
      </c>
      <c r="X89">
        <v>185.6</v>
      </c>
      <c r="Y89">
        <v>178</v>
      </c>
      <c r="Z89">
        <v>185.6</v>
      </c>
      <c r="AA89">
        <v>178</v>
      </c>
      <c r="AB89">
        <v>195.65</v>
      </c>
      <c r="AC89" s="2">
        <f>(Table2[[#This Row],[Close Price]]/Table2[[#This Row],[Day Low]])-1</f>
        <v>7.7528089887639595E-3</v>
      </c>
      <c r="AD89" s="2">
        <f>(Table2[[#This Row],[Day High]]/Table2[[#This Row],[Close Price]])-1</f>
        <v>3.4674991637863695E-2</v>
      </c>
      <c r="AE89" s="2">
        <f>(Table2[[#This Row],[Close Price]]/Table2[[#This Row],[Current Week Low]])-1</f>
        <v>7.7528089887639595E-3</v>
      </c>
      <c r="AF89" s="2">
        <f>(Table2[[#This Row],[Current Week High]]/Table2[[#This Row],[Close Price]])-1</f>
        <v>3.4674991637863695E-2</v>
      </c>
      <c r="AG89" s="2">
        <f>(Table2[[#This Row],[Close Price]]/Table2[[#This Row],[Current Month Low]])-1</f>
        <v>7.7528089887639595E-3</v>
      </c>
      <c r="AH89" s="2">
        <f>(Table2[[#This Row],[Current Month High]]/Table2[[#This Row],[Close Price]])-1</f>
        <v>9.0701304493254531E-2</v>
      </c>
      <c r="AI89">
        <v>27.6619467053183</v>
      </c>
      <c r="AJ89">
        <v>299.95540691192798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7.0000000000000007E-2</v>
      </c>
      <c r="AM89" t="s">
        <v>10622</v>
      </c>
      <c r="AN89">
        <v>-12.85</v>
      </c>
      <c r="AO89" t="s">
        <v>10621</v>
      </c>
      <c r="AP89">
        <v>0.17728837811398601</v>
      </c>
      <c r="AQ89">
        <f>(Table2[[#This Row],[Sharpe Ratio]]-AVERAGE(Table2[Sharpe Ratio]))/_xlfn.STDEV.P(Table2[Sharpe Ratio])</f>
        <v>1.3396575089757938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5.756073547027702</v>
      </c>
      <c r="AS89">
        <f>_xlfn.RANK.AVG(Table2[[#This Row],[1Y Return vs Nifty Z-Score]],Table2[1Y Return vs Nifty Z-Score])</f>
        <v>9</v>
      </c>
      <c r="AT89">
        <f>_xlfn.RANK.AVG(Table2[[#This Row],[6M Return vs Nifty Z-Score]],Table2[6M Return vs Nifty Z-Score])</f>
        <v>356</v>
      </c>
      <c r="AU89">
        <f>_xlfn.RANK.AVG(Table2[[#This Row],[Sharpe Ratio Z-Score]],Table2[Sharpe Ratio Z-Score])</f>
        <v>71</v>
      </c>
      <c r="AV89">
        <f>(Table2[[#This Row],[Rank 1Y]]+Table2[[#This Row],[Rank 6M]]+Table2[[#This Row],[Rank Sharpe]])/3</f>
        <v>145.33333333333334</v>
      </c>
    </row>
    <row r="90" spans="1:48" x14ac:dyDescent="0.3">
      <c r="A90" t="s">
        <v>1172</v>
      </c>
      <c r="B90" t="s">
        <v>1173</v>
      </c>
      <c r="C90" t="s">
        <v>625</v>
      </c>
      <c r="D90" t="s">
        <v>467</v>
      </c>
      <c r="E90">
        <v>9705.1824330300005</v>
      </c>
      <c r="F90">
        <v>370.95</v>
      </c>
      <c r="G90">
        <v>145.64717745069299</v>
      </c>
      <c r="H90">
        <f>(Table2[[#This Row],[1Y Return vs Nifty]]-AVERAGE(Table2[1Y Return vs Nifty]))/_xlfn.STDEV.P(Table2[1Y Return vs Nifty])</f>
        <v>1.7076544069725104</v>
      </c>
      <c r="I90">
        <v>-3.45396247491272</v>
      </c>
      <c r="J90">
        <f>(Table2[[#This Row],[1M Return vs Nifty]]-AVERAGE(Table2[1M Return vs Nifty]))/_xlfn.STDEV.P(Table2[1M Return vs Nifty])</f>
        <v>-0.6566822137133157</v>
      </c>
      <c r="K90">
        <v>8.2897956652141094</v>
      </c>
      <c r="L90">
        <f>(Table2[[#This Row],[6M Return vs Nifty]]-AVERAGE(Table2[6M Return vs Nifty]))/_xlfn.STDEV.P(Table2[6M Return vs Nifty])</f>
        <v>0.12139803022721954</v>
      </c>
      <c r="M90">
        <v>-2.5499002719772301</v>
      </c>
      <c r="N90">
        <f>(Table2[[#This Row],[1W Return vs Nifty]]-AVERAGE(Table2[1W Return vs Nifty]))/_xlfn.STDEV.P(Table2[1W Return vs Nifty])</f>
        <v>-1.0416443298042195</v>
      </c>
      <c r="O90">
        <v>377.74</v>
      </c>
      <c r="P90">
        <v>369.64837284015198</v>
      </c>
      <c r="Q90">
        <v>302.34117150371998</v>
      </c>
      <c r="R90">
        <v>40.069312334969297</v>
      </c>
      <c r="S90" s="2">
        <f>(Table2[[#This Row],[Close Price]]-Table2[[#This Row],[20D EMA]])/Table2[[#This Row],[20D EMA]]</f>
        <v>-1.7975326944459205E-2</v>
      </c>
      <c r="T90" s="2">
        <f>(Table2[[#This Row],[Close Price]]-Table2[[#This Row],[50D EMA]])/Table2[[#This Row],[50D EMA]]</f>
        <v>3.5212576477669935E-3</v>
      </c>
      <c r="U90" s="2">
        <f>(Table2[[#This Row],[Close Price]]-Table2[[#This Row],[200D EMA]])/Table2[[#This Row],[200D EMA]]</f>
        <v>0.22692519234164527</v>
      </c>
      <c r="V90">
        <v>0.83483243110489602</v>
      </c>
      <c r="W90">
        <v>350</v>
      </c>
      <c r="X90">
        <v>375.5</v>
      </c>
      <c r="Y90">
        <v>350</v>
      </c>
      <c r="Z90">
        <v>375.5</v>
      </c>
      <c r="AA90">
        <v>350</v>
      </c>
      <c r="AB90">
        <v>386.5</v>
      </c>
      <c r="AC90" s="2">
        <f>(Table2[[#This Row],[Close Price]]/Table2[[#This Row],[Day Low]])-1</f>
        <v>5.9857142857142831E-2</v>
      </c>
      <c r="AD90" s="2">
        <f>(Table2[[#This Row],[Day High]]/Table2[[#This Row],[Close Price]])-1</f>
        <v>1.2265804016713844E-2</v>
      </c>
      <c r="AE90" s="2">
        <f>(Table2[[#This Row],[Close Price]]/Table2[[#This Row],[Current Week Low]])-1</f>
        <v>5.9857142857142831E-2</v>
      </c>
      <c r="AF90" s="2">
        <f>(Table2[[#This Row],[Current Week High]]/Table2[[#This Row],[Close Price]])-1</f>
        <v>1.2265804016713844E-2</v>
      </c>
      <c r="AG90" s="2">
        <f>(Table2[[#This Row],[Close Price]]/Table2[[#This Row],[Current Month Low]])-1</f>
        <v>5.9857142857142831E-2</v>
      </c>
      <c r="AH90" s="2">
        <f>(Table2[[#This Row],[Current Month High]]/Table2[[#This Row],[Close Price]])-1</f>
        <v>4.1919396145033039E-2</v>
      </c>
      <c r="AI90">
        <v>8.8152042054185191</v>
      </c>
      <c r="AJ90">
        <v>175.69676700111401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-0.08</v>
      </c>
      <c r="AM90" t="s">
        <v>10621</v>
      </c>
      <c r="AN90">
        <v>-2.5499999999999998</v>
      </c>
      <c r="AO90" t="s">
        <v>10621</v>
      </c>
      <c r="AP90">
        <v>0.150909183567701</v>
      </c>
      <c r="AQ90">
        <f>(Table2[[#This Row],[Sharpe Ratio]]-AVERAGE(Table2[Sharpe Ratio]))/_xlfn.STDEV.P(Table2[Sharpe Ratio])</f>
        <v>1.0350217790928609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1.165747672775056</v>
      </c>
      <c r="AS90">
        <f>_xlfn.RANK.AVG(Table2[[#This Row],[1Y Return vs Nifty Z-Score]],Table2[1Y Return vs Nifty Z-Score])</f>
        <v>37</v>
      </c>
      <c r="AT90">
        <f>_xlfn.RANK.AVG(Table2[[#This Row],[6M Return vs Nifty Z-Score]],Table2[6M Return vs Nifty Z-Score])</f>
        <v>284</v>
      </c>
      <c r="AU90">
        <f>_xlfn.RANK.AVG(Table2[[#This Row],[Sharpe Ratio Z-Score]],Table2[Sharpe Ratio Z-Score])</f>
        <v>115</v>
      </c>
      <c r="AV90">
        <f>(Table2[[#This Row],[Rank 1Y]]+Table2[[#This Row],[Rank 6M]]+Table2[[#This Row],[Rank Sharpe]])/3</f>
        <v>145.33333333333334</v>
      </c>
    </row>
    <row r="91" spans="1:48" x14ac:dyDescent="0.3">
      <c r="A91" t="s">
        <v>1534</v>
      </c>
      <c r="B91" t="s">
        <v>1535</v>
      </c>
      <c r="C91" t="s">
        <v>10581</v>
      </c>
      <c r="D91" t="s">
        <v>46</v>
      </c>
      <c r="E91">
        <v>6115.2861949199996</v>
      </c>
      <c r="F91">
        <v>808.2</v>
      </c>
      <c r="G91">
        <v>92.265401444894195</v>
      </c>
      <c r="H91">
        <f>(Table2[[#This Row],[1Y Return vs Nifty]]-AVERAGE(Table2[1Y Return vs Nifty]))/_xlfn.STDEV.P(Table2[1Y Return vs Nifty])</f>
        <v>0.89485901181128258</v>
      </c>
      <c r="I91">
        <v>-5.04656573578945</v>
      </c>
      <c r="J91">
        <f>(Table2[[#This Row],[1M Return vs Nifty]]-AVERAGE(Table2[1M Return vs Nifty]))/_xlfn.STDEV.P(Table2[1M Return vs Nifty])</f>
        <v>-0.82250758556686598</v>
      </c>
      <c r="K91">
        <v>14.6956500588662</v>
      </c>
      <c r="L91">
        <f>(Table2[[#This Row],[6M Return vs Nifty]]-AVERAGE(Table2[6M Return vs Nifty]))/_xlfn.STDEV.P(Table2[6M Return vs Nifty])</f>
        <v>0.35032873844819851</v>
      </c>
      <c r="M91">
        <v>1.60638795137181</v>
      </c>
      <c r="N91">
        <f>(Table2[[#This Row],[1W Return vs Nifty]]-AVERAGE(Table2[1W Return vs Nifty]))/_xlfn.STDEV.P(Table2[1W Return vs Nifty])</f>
        <v>-0.19160046487906823</v>
      </c>
      <c r="O91">
        <v>840.27</v>
      </c>
      <c r="P91">
        <v>809.277984134961</v>
      </c>
      <c r="Q91">
        <v>650.76917978676499</v>
      </c>
      <c r="R91">
        <v>34.240130196282401</v>
      </c>
      <c r="S91" s="2">
        <f>(Table2[[#This Row],[Close Price]]-Table2[[#This Row],[20D EMA]])/Table2[[#This Row],[20D EMA]]</f>
        <v>-3.816630368810018E-2</v>
      </c>
      <c r="T91" s="2">
        <f>(Table2[[#This Row],[Close Price]]-Table2[[#This Row],[50D EMA]])/Table2[[#This Row],[50D EMA]]</f>
        <v>-1.3320319545245217E-3</v>
      </c>
      <c r="U91" s="2">
        <f>(Table2[[#This Row],[Close Price]]-Table2[[#This Row],[200D EMA]])/Table2[[#This Row],[200D EMA]]</f>
        <v>0.24191499091093988</v>
      </c>
      <c r="V91">
        <v>0.46988903255793402</v>
      </c>
      <c r="W91">
        <v>800</v>
      </c>
      <c r="X91">
        <v>836.15</v>
      </c>
      <c r="Y91">
        <v>800</v>
      </c>
      <c r="Z91">
        <v>836.15</v>
      </c>
      <c r="AA91">
        <v>800</v>
      </c>
      <c r="AB91">
        <v>867.5</v>
      </c>
      <c r="AC91" s="2">
        <f>(Table2[[#This Row],[Close Price]]/Table2[[#This Row],[Day Low]])-1</f>
        <v>1.0250000000000092E-2</v>
      </c>
      <c r="AD91" s="2">
        <f>(Table2[[#This Row],[Day High]]/Table2[[#This Row],[Close Price]])-1</f>
        <v>3.4583024003959295E-2</v>
      </c>
      <c r="AE91" s="2">
        <f>(Table2[[#This Row],[Close Price]]/Table2[[#This Row],[Current Week Low]])-1</f>
        <v>1.0250000000000092E-2</v>
      </c>
      <c r="AF91" s="2">
        <f>(Table2[[#This Row],[Current Week High]]/Table2[[#This Row],[Close Price]])-1</f>
        <v>3.4583024003959295E-2</v>
      </c>
      <c r="AG91" s="2">
        <f>(Table2[[#This Row],[Close Price]]/Table2[[#This Row],[Current Month Low]])-1</f>
        <v>1.0250000000000092E-2</v>
      </c>
      <c r="AH91" s="2">
        <f>(Table2[[#This Row],[Current Month High]]/Table2[[#This Row],[Close Price]])-1</f>
        <v>7.3372927493194684E-2</v>
      </c>
      <c r="AI91">
        <v>15.911902994308299</v>
      </c>
      <c r="AJ91">
        <v>129.34165720771799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0.21</v>
      </c>
      <c r="AM91" t="s">
        <v>10622</v>
      </c>
      <c r="AN91">
        <v>-3.19</v>
      </c>
      <c r="AO91" t="s">
        <v>10621</v>
      </c>
      <c r="AP91">
        <v>0.15010209775431199</v>
      </c>
      <c r="AQ91">
        <f>(Table2[[#This Row],[Sharpe Ratio]]-AVERAGE(Table2[Sharpe Ratio]))/_xlfn.STDEV.P(Table2[Sharpe Ratio])</f>
        <v>1.0257012831463859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1.256780982959933</v>
      </c>
      <c r="AS91">
        <f>_xlfn.RANK.AVG(Table2[[#This Row],[1Y Return vs Nifty Z-Score]],Table2[1Y Return vs Nifty Z-Score])</f>
        <v>110</v>
      </c>
      <c r="AT91">
        <f>_xlfn.RANK.AVG(Table2[[#This Row],[6M Return vs Nifty Z-Score]],Table2[6M Return vs Nifty Z-Score])</f>
        <v>211</v>
      </c>
      <c r="AU91">
        <f>_xlfn.RANK.AVG(Table2[[#This Row],[Sharpe Ratio Z-Score]],Table2[Sharpe Ratio Z-Score])</f>
        <v>116</v>
      </c>
      <c r="AV91">
        <f>(Table2[[#This Row],[Rank 1Y]]+Table2[[#This Row],[Rank 6M]]+Table2[[#This Row],[Rank Sharpe]])/3</f>
        <v>145.66666666666666</v>
      </c>
    </row>
    <row r="92" spans="1:48" x14ac:dyDescent="0.3">
      <c r="A92" t="s">
        <v>1325</v>
      </c>
      <c r="B92" t="s">
        <v>1326</v>
      </c>
      <c r="C92" t="s">
        <v>10591</v>
      </c>
      <c r="D92" t="s">
        <v>391</v>
      </c>
      <c r="E92">
        <v>8035.2306295799999</v>
      </c>
      <c r="F92">
        <v>1762.95</v>
      </c>
      <c r="G92">
        <v>108.073311168027</v>
      </c>
      <c r="H92">
        <f>(Table2[[#This Row],[1Y Return vs Nifty]]-AVERAGE(Table2[1Y Return vs Nifty]))/_xlfn.STDEV.P(Table2[1Y Return vs Nifty])</f>
        <v>1.1355515700485923</v>
      </c>
      <c r="I92">
        <v>9.87244584163534</v>
      </c>
      <c r="J92">
        <f>(Table2[[#This Row],[1M Return vs Nifty]]-AVERAGE(Table2[1M Return vs Nifty]))/_xlfn.STDEV.P(Table2[1M Return vs Nifty])</f>
        <v>0.7308928772401575</v>
      </c>
      <c r="K92">
        <v>57.633942006990303</v>
      </c>
      <c r="L92">
        <f>(Table2[[#This Row],[6M Return vs Nifty]]-AVERAGE(Table2[6M Return vs Nifty]))/_xlfn.STDEV.P(Table2[6M Return vs Nifty])</f>
        <v>1.8848459131164499</v>
      </c>
      <c r="M92">
        <v>10.447678164591499</v>
      </c>
      <c r="N92">
        <f>(Table2[[#This Row],[1W Return vs Nifty]]-AVERAGE(Table2[1W Return vs Nifty]))/_xlfn.STDEV.P(Table2[1W Return vs Nifty])</f>
        <v>1.6166197787387764</v>
      </c>
      <c r="O92">
        <v>1708.96</v>
      </c>
      <c r="P92">
        <v>1605.8395189668399</v>
      </c>
      <c r="Q92">
        <v>1270.73504646438</v>
      </c>
      <c r="R92">
        <v>58.678471469263599</v>
      </c>
      <c r="S92" s="2">
        <f>(Table2[[#This Row],[Close Price]]-Table2[[#This Row],[20D EMA]])/Table2[[#This Row],[20D EMA]]</f>
        <v>3.1592313453796463E-2</v>
      </c>
      <c r="T92" s="2">
        <f>(Table2[[#This Row],[Close Price]]-Table2[[#This Row],[50D EMA]])/Table2[[#This Row],[50D EMA]]</f>
        <v>9.783697510087519E-2</v>
      </c>
      <c r="U92" s="2">
        <f>(Table2[[#This Row],[Close Price]]-Table2[[#This Row],[200D EMA]])/Table2[[#This Row],[200D EMA]]</f>
        <v>0.38734664232731325</v>
      </c>
      <c r="V92">
        <v>2.08034072726229</v>
      </c>
      <c r="W92">
        <v>1748</v>
      </c>
      <c r="X92">
        <v>1925.8</v>
      </c>
      <c r="Y92">
        <v>1748</v>
      </c>
      <c r="Z92">
        <v>1925.8</v>
      </c>
      <c r="AA92">
        <v>1711.15</v>
      </c>
      <c r="AB92">
        <v>1925.8</v>
      </c>
      <c r="AC92" s="2">
        <f>(Table2[[#This Row],[Close Price]]/Table2[[#This Row],[Day Low]])-1</f>
        <v>8.5526315789474783E-3</v>
      </c>
      <c r="AD92" s="2">
        <f>(Table2[[#This Row],[Day High]]/Table2[[#This Row],[Close Price]])-1</f>
        <v>9.2373578377151988E-2</v>
      </c>
      <c r="AE92" s="2">
        <f>(Table2[[#This Row],[Close Price]]/Table2[[#This Row],[Current Week Low]])-1</f>
        <v>8.5526315789474783E-3</v>
      </c>
      <c r="AF92" s="2">
        <f>(Table2[[#This Row],[Current Week High]]/Table2[[#This Row],[Close Price]])-1</f>
        <v>9.2373578377151988E-2</v>
      </c>
      <c r="AG92" s="2">
        <f>(Table2[[#This Row],[Close Price]]/Table2[[#This Row],[Current Month Low]])-1</f>
        <v>3.027203927183475E-2</v>
      </c>
      <c r="AH92" s="2">
        <f>(Table2[[#This Row],[Current Month High]]/Table2[[#This Row],[Close Price]])-1</f>
        <v>9.2373578377151988E-2</v>
      </c>
      <c r="AI92">
        <v>9.2373578377151908</v>
      </c>
      <c r="AJ92">
        <v>135.06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0.26</v>
      </c>
      <c r="AM92" t="s">
        <v>10622</v>
      </c>
      <c r="AN92">
        <v>4.2300000000000004</v>
      </c>
      <c r="AO92" t="s">
        <v>10622</v>
      </c>
      <c r="AP92">
        <v>6.8204732201153001E-2</v>
      </c>
      <c r="AQ92">
        <f>(Table2[[#This Row],[Sharpe Ratio]]-AVERAGE(Table2[Sharpe Ratio]))/_xlfn.STDEV.P(Table2[Sharpe Ratio])</f>
        <v>7.9923212212468203E-2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5.4478333513564445</v>
      </c>
      <c r="AS92">
        <f>_xlfn.RANK.AVG(Table2[[#This Row],[1Y Return vs Nifty Z-Score]],Table2[1Y Return vs Nifty Z-Score])</f>
        <v>87</v>
      </c>
      <c r="AT92">
        <f>_xlfn.RANK.AVG(Table2[[#This Row],[6M Return vs Nifty Z-Score]],Table2[6M Return vs Nifty Z-Score])</f>
        <v>38</v>
      </c>
      <c r="AU92">
        <f>_xlfn.RANK.AVG(Table2[[#This Row],[Sharpe Ratio Z-Score]],Table2[Sharpe Ratio Z-Score])</f>
        <v>317</v>
      </c>
      <c r="AV92">
        <f>(Table2[[#This Row],[Rank 1Y]]+Table2[[#This Row],[Rank 6M]]+Table2[[#This Row],[Rank Sharpe]])/3</f>
        <v>147.33333333333334</v>
      </c>
    </row>
    <row r="93" spans="1:48" x14ac:dyDescent="0.3">
      <c r="A93" t="s">
        <v>541</v>
      </c>
      <c r="B93" t="s">
        <v>542</v>
      </c>
      <c r="C93" t="s">
        <v>10588</v>
      </c>
      <c r="D93" t="s">
        <v>543</v>
      </c>
      <c r="E93">
        <v>36464.309059849998</v>
      </c>
      <c r="F93">
        <v>4040.75</v>
      </c>
      <c r="G93">
        <v>46.928820064726899</v>
      </c>
      <c r="H93">
        <f>(Table2[[#This Row],[1Y Return vs Nifty]]-AVERAGE(Table2[1Y Return vs Nifty]))/_xlfn.STDEV.P(Table2[1Y Return vs Nifty])</f>
        <v>0.20456042425306176</v>
      </c>
      <c r="I93">
        <v>-7.7119227783870601</v>
      </c>
      <c r="J93">
        <f>(Table2[[#This Row],[1M Return vs Nifty]]-AVERAGE(Table2[1M Return vs Nifty]))/_xlfn.STDEV.P(Table2[1M Return vs Nifty])</f>
        <v>-1.1000304524156472</v>
      </c>
      <c r="K93">
        <v>16.871760913857798</v>
      </c>
      <c r="L93">
        <f>(Table2[[#This Row],[6M Return vs Nifty]]-AVERAGE(Table2[6M Return vs Nifty]))/_xlfn.STDEV.P(Table2[6M Return vs Nifty])</f>
        <v>0.42809800521365277</v>
      </c>
      <c r="M93">
        <v>-0.52799600642794597</v>
      </c>
      <c r="N93">
        <f>(Table2[[#This Row],[1W Return vs Nifty]]-AVERAGE(Table2[1W Return vs Nifty]))/_xlfn.STDEV.P(Table2[1W Return vs Nifty])</f>
        <v>-0.62812456793090343</v>
      </c>
      <c r="O93">
        <v>4311.3500000000004</v>
      </c>
      <c r="P93">
        <v>4290.1101227305298</v>
      </c>
      <c r="Q93">
        <v>3626.3817449194398</v>
      </c>
      <c r="R93">
        <v>27.4982981421158</v>
      </c>
      <c r="S93" s="2">
        <f>(Table2[[#This Row],[Close Price]]-Table2[[#This Row],[20D EMA]])/Table2[[#This Row],[20D EMA]]</f>
        <v>-6.2764563303837631E-2</v>
      </c>
      <c r="T93" s="2">
        <f>(Table2[[#This Row],[Close Price]]-Table2[[#This Row],[50D EMA]])/Table2[[#This Row],[50D EMA]]</f>
        <v>-5.8124410702030976E-2</v>
      </c>
      <c r="U93" s="2">
        <f>(Table2[[#This Row],[Close Price]]-Table2[[#This Row],[200D EMA]])/Table2[[#This Row],[200D EMA]]</f>
        <v>0.1142649296812422</v>
      </c>
      <c r="V93">
        <v>0.93817229075557396</v>
      </c>
      <c r="W93">
        <v>4027.8</v>
      </c>
      <c r="X93">
        <v>4177.3999999999996</v>
      </c>
      <c r="Y93">
        <v>4027.8</v>
      </c>
      <c r="Z93">
        <v>4177.3999999999996</v>
      </c>
      <c r="AA93">
        <v>4027.8</v>
      </c>
      <c r="AB93">
        <v>4386.8500000000004</v>
      </c>
      <c r="AC93" s="2">
        <f>(Table2[[#This Row],[Close Price]]/Table2[[#This Row],[Day Low]])-1</f>
        <v>3.2151546750085469E-3</v>
      </c>
      <c r="AD93" s="2">
        <f>(Table2[[#This Row],[Day High]]/Table2[[#This Row],[Close Price]])-1</f>
        <v>3.3817979335519333E-2</v>
      </c>
      <c r="AE93" s="2">
        <f>(Table2[[#This Row],[Close Price]]/Table2[[#This Row],[Current Week Low]])-1</f>
        <v>3.2151546750085469E-3</v>
      </c>
      <c r="AF93" s="2">
        <f>(Table2[[#This Row],[Current Week High]]/Table2[[#This Row],[Close Price]])-1</f>
        <v>3.3817979335519333E-2</v>
      </c>
      <c r="AG93" s="2">
        <f>(Table2[[#This Row],[Close Price]]/Table2[[#This Row],[Current Month Low]])-1</f>
        <v>3.2151546750085469E-3</v>
      </c>
      <c r="AH93" s="2">
        <f>(Table2[[#This Row],[Current Month High]]/Table2[[#This Row],[Close Price]])-1</f>
        <v>8.5652416011879007E-2</v>
      </c>
      <c r="AI93">
        <v>24.721895687681702</v>
      </c>
      <c r="AJ93">
        <v>81.770130454340901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-0.13</v>
      </c>
      <c r="AM93" t="s">
        <v>10621</v>
      </c>
      <c r="AN93">
        <v>-5.28</v>
      </c>
      <c r="AO93" t="s">
        <v>10621</v>
      </c>
      <c r="AP93">
        <v>0.224683169048641</v>
      </c>
      <c r="AQ93">
        <f>(Table2[[#This Row],[Sharpe Ratio]]-AVERAGE(Table2[Sharpe Ratio]))/_xlfn.STDEV.P(Table2[Sharpe Ratio])</f>
        <v>1.8869883497144835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0.79149175883464717</v>
      </c>
      <c r="AS93">
        <f>_xlfn.RANK.AVG(Table2[[#This Row],[1Y Return vs Nifty Z-Score]],Table2[1Y Return vs Nifty Z-Score])</f>
        <v>234</v>
      </c>
      <c r="AT93">
        <f>_xlfn.RANK.AVG(Table2[[#This Row],[6M Return vs Nifty Z-Score]],Table2[6M Return vs Nifty Z-Score])</f>
        <v>192</v>
      </c>
      <c r="AU93">
        <f>_xlfn.RANK.AVG(Table2[[#This Row],[Sharpe Ratio Z-Score]],Table2[Sharpe Ratio Z-Score])</f>
        <v>21</v>
      </c>
      <c r="AV93">
        <f>(Table2[[#This Row],[Rank 1Y]]+Table2[[#This Row],[Rank 6M]]+Table2[[#This Row],[Rank Sharpe]])/3</f>
        <v>149</v>
      </c>
    </row>
    <row r="94" spans="1:48" x14ac:dyDescent="0.3">
      <c r="A94" t="s">
        <v>1450</v>
      </c>
      <c r="B94" t="s">
        <v>1451</v>
      </c>
      <c r="C94" t="s">
        <v>10584</v>
      </c>
      <c r="D94" t="s">
        <v>212</v>
      </c>
      <c r="E94">
        <v>6745.5194223999997</v>
      </c>
      <c r="F94">
        <v>469.6</v>
      </c>
      <c r="G94">
        <v>106.028315901892</v>
      </c>
      <c r="H94">
        <f>(Table2[[#This Row],[1Y Return vs Nifty]]-AVERAGE(Table2[1Y Return vs Nifty]))/_xlfn.STDEV.P(Table2[1Y Return vs Nifty])</f>
        <v>1.1044143007441674</v>
      </c>
      <c r="I94">
        <v>1.72172436245338</v>
      </c>
      <c r="J94">
        <f>(Table2[[#This Row],[1M Return vs Nifty]]-AVERAGE(Table2[1M Return vs Nifty]))/_xlfn.STDEV.P(Table2[1M Return vs Nifty])</f>
        <v>-0.1177782597359229</v>
      </c>
      <c r="K94">
        <v>14.719748456651001</v>
      </c>
      <c r="L94">
        <f>(Table2[[#This Row],[6M Return vs Nifty]]-AVERAGE(Table2[6M Return vs Nifty]))/_xlfn.STDEV.P(Table2[6M Return vs Nifty])</f>
        <v>0.35118996053238016</v>
      </c>
      <c r="M94">
        <v>2.1075710575090798</v>
      </c>
      <c r="N94">
        <f>(Table2[[#This Row],[1W Return vs Nifty]]-AVERAGE(Table2[1W Return vs Nifty]))/_xlfn.STDEV.P(Table2[1W Return vs Nifty])</f>
        <v>-8.9098520431906178E-2</v>
      </c>
      <c r="O94">
        <v>485.41</v>
      </c>
      <c r="P94">
        <v>456.21461115604501</v>
      </c>
      <c r="Q94">
        <v>381.89306990191801</v>
      </c>
      <c r="R94">
        <v>33.815312377450503</v>
      </c>
      <c r="S94" s="2">
        <f>(Table2[[#This Row],[Close Price]]-Table2[[#This Row],[20D EMA]])/Table2[[#This Row],[20D EMA]]</f>
        <v>-3.2570404400403784E-2</v>
      </c>
      <c r="T94" s="2">
        <f>(Table2[[#This Row],[Close Price]]-Table2[[#This Row],[50D EMA]])/Table2[[#This Row],[50D EMA]]</f>
        <v>2.9340114316015704E-2</v>
      </c>
      <c r="U94" s="2">
        <f>(Table2[[#This Row],[Close Price]]-Table2[[#This Row],[200D EMA]])/Table2[[#This Row],[200D EMA]]</f>
        <v>0.229663581275795</v>
      </c>
      <c r="V94">
        <v>0.569814564769064</v>
      </c>
      <c r="W94">
        <v>459.15</v>
      </c>
      <c r="X94">
        <v>490</v>
      </c>
      <c r="Y94">
        <v>459.15</v>
      </c>
      <c r="Z94">
        <v>490</v>
      </c>
      <c r="AA94">
        <v>459.15</v>
      </c>
      <c r="AB94">
        <v>505</v>
      </c>
      <c r="AC94" s="2">
        <f>(Table2[[#This Row],[Close Price]]/Table2[[#This Row],[Day Low]])-1</f>
        <v>2.2759446803876759E-2</v>
      </c>
      <c r="AD94" s="2">
        <f>(Table2[[#This Row],[Day High]]/Table2[[#This Row],[Close Price]])-1</f>
        <v>4.3441226575809067E-2</v>
      </c>
      <c r="AE94" s="2">
        <f>(Table2[[#This Row],[Close Price]]/Table2[[#This Row],[Current Week Low]])-1</f>
        <v>2.2759446803876759E-2</v>
      </c>
      <c r="AF94" s="2">
        <f>(Table2[[#This Row],[Current Week High]]/Table2[[#This Row],[Close Price]])-1</f>
        <v>4.3441226575809067E-2</v>
      </c>
      <c r="AG94" s="2">
        <f>(Table2[[#This Row],[Close Price]]/Table2[[#This Row],[Current Month Low]])-1</f>
        <v>2.2759446803876759E-2</v>
      </c>
      <c r="AH94" s="2">
        <f>(Table2[[#This Row],[Current Month High]]/Table2[[#This Row],[Close Price]])-1</f>
        <v>7.5383304940374707E-2</v>
      </c>
      <c r="AI94">
        <v>11.0200170357751</v>
      </c>
      <c r="AJ94">
        <v>116.85522973909001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0.18</v>
      </c>
      <c r="AM94" t="s">
        <v>10622</v>
      </c>
      <c r="AN94">
        <v>-4.05</v>
      </c>
      <c r="AO94" t="s">
        <v>10621</v>
      </c>
      <c r="AP94">
        <v>0.13373667328910299</v>
      </c>
      <c r="AQ94">
        <f>(Table2[[#This Row],[Sharpe Ratio]]-AVERAGE(Table2[Sharpe Ratio]))/_xlfn.STDEV.P(Table2[Sharpe Ratio])</f>
        <v>0.8367079073988668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2.0854353885075851</v>
      </c>
      <c r="AS94">
        <f>_xlfn.RANK.AVG(Table2[[#This Row],[1Y Return vs Nifty Z-Score]],Table2[1Y Return vs Nifty Z-Score])</f>
        <v>90</v>
      </c>
      <c r="AT94">
        <f>_xlfn.RANK.AVG(Table2[[#This Row],[6M Return vs Nifty Z-Score]],Table2[6M Return vs Nifty Z-Score])</f>
        <v>210</v>
      </c>
      <c r="AU94">
        <f>_xlfn.RANK.AVG(Table2[[#This Row],[Sharpe Ratio Z-Score]],Table2[Sharpe Ratio Z-Score])</f>
        <v>148</v>
      </c>
      <c r="AV94">
        <f>(Table2[[#This Row],[Rank 1Y]]+Table2[[#This Row],[Rank 6M]]+Table2[[#This Row],[Rank Sharpe]])/3</f>
        <v>149.33333333333334</v>
      </c>
    </row>
    <row r="95" spans="1:48" x14ac:dyDescent="0.3">
      <c r="A95" t="s">
        <v>926</v>
      </c>
      <c r="B95" t="s">
        <v>927</v>
      </c>
      <c r="C95" t="s">
        <v>10588</v>
      </c>
      <c r="D95" t="s">
        <v>928</v>
      </c>
      <c r="E95">
        <v>15216.16095265</v>
      </c>
      <c r="F95">
        <v>1278.5</v>
      </c>
      <c r="G95">
        <v>51.6428022656876</v>
      </c>
      <c r="H95">
        <f>(Table2[[#This Row],[1Y Return vs Nifty]]-AVERAGE(Table2[1Y Return vs Nifty]))/_xlfn.STDEV.P(Table2[1Y Return vs Nifty])</f>
        <v>0.2763359123034525</v>
      </c>
      <c r="I95">
        <v>-10.0371600280099</v>
      </c>
      <c r="J95">
        <f>(Table2[[#This Row],[1M Return vs Nifty]]-AVERAGE(Table2[1M Return vs Nifty]))/_xlfn.STDEV.P(Table2[1M Return vs Nifty])</f>
        <v>-1.3421392946103881</v>
      </c>
      <c r="K95">
        <v>18.514367543176</v>
      </c>
      <c r="L95">
        <f>(Table2[[#This Row],[6M Return vs Nifty]]-AVERAGE(Table2[6M Return vs Nifty]))/_xlfn.STDEV.P(Table2[6M Return vs Nifty])</f>
        <v>0.48680104088535531</v>
      </c>
      <c r="M95">
        <v>-1.0413638791323101</v>
      </c>
      <c r="N95">
        <f>(Table2[[#This Row],[1W Return vs Nifty]]-AVERAGE(Table2[1W Return vs Nifty]))/_xlfn.STDEV.P(Table2[1W Return vs Nifty])</f>
        <v>-0.73311854024266765</v>
      </c>
      <c r="O95">
        <v>1396.22</v>
      </c>
      <c r="P95">
        <v>1419.1270193816499</v>
      </c>
      <c r="Q95">
        <v>1207.7905966313299</v>
      </c>
      <c r="R95">
        <v>24.894077817956301</v>
      </c>
      <c r="S95" s="2">
        <f>(Table2[[#This Row],[Close Price]]-Table2[[#This Row],[20D EMA]])/Table2[[#This Row],[20D EMA]]</f>
        <v>-8.431336035868274E-2</v>
      </c>
      <c r="T95" s="2">
        <f>(Table2[[#This Row],[Close Price]]-Table2[[#This Row],[50D EMA]])/Table2[[#This Row],[50D EMA]]</f>
        <v>-9.9094032782861621E-2</v>
      </c>
      <c r="U95" s="2">
        <f>(Table2[[#This Row],[Close Price]]-Table2[[#This Row],[200D EMA]])/Table2[[#This Row],[200D EMA]]</f>
        <v>5.8544422821213346E-2</v>
      </c>
      <c r="V95">
        <v>0.68768254291706399</v>
      </c>
      <c r="W95">
        <v>1270.25</v>
      </c>
      <c r="X95">
        <v>1330</v>
      </c>
      <c r="Y95">
        <v>1270.25</v>
      </c>
      <c r="Z95">
        <v>1330</v>
      </c>
      <c r="AA95">
        <v>1270.25</v>
      </c>
      <c r="AB95">
        <v>1392.1</v>
      </c>
      <c r="AC95" s="2">
        <f>(Table2[[#This Row],[Close Price]]/Table2[[#This Row],[Day Low]])-1</f>
        <v>6.4947844912419672E-3</v>
      </c>
      <c r="AD95" s="2">
        <f>(Table2[[#This Row],[Day High]]/Table2[[#This Row],[Close Price]])-1</f>
        <v>4.0281579976535031E-2</v>
      </c>
      <c r="AE95" s="2">
        <f>(Table2[[#This Row],[Close Price]]/Table2[[#This Row],[Current Week Low]])-1</f>
        <v>6.4947844912419672E-3</v>
      </c>
      <c r="AF95" s="2">
        <f>(Table2[[#This Row],[Current Week High]]/Table2[[#This Row],[Close Price]])-1</f>
        <v>4.0281579976535031E-2</v>
      </c>
      <c r="AG95" s="2">
        <f>(Table2[[#This Row],[Close Price]]/Table2[[#This Row],[Current Month Low]])-1</f>
        <v>6.4947844912419672E-3</v>
      </c>
      <c r="AH95" s="2">
        <f>(Table2[[#This Row],[Current Month High]]/Table2[[#This Row],[Close Price]])-1</f>
        <v>8.8854125928822691E-2</v>
      </c>
      <c r="AI95">
        <v>32.577238951896703</v>
      </c>
      <c r="AJ95">
        <v>98.417009389306997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-0.13</v>
      </c>
      <c r="AM95" t="s">
        <v>10621</v>
      </c>
      <c r="AN95">
        <v>-9.42</v>
      </c>
      <c r="AO95" t="s">
        <v>10621</v>
      </c>
      <c r="AP95">
        <v>0.18888282318208099</v>
      </c>
      <c r="AQ95">
        <f>(Table2[[#This Row],[Sharpe Ratio]]-AVERAGE(Table2[Sharpe Ratio]))/_xlfn.STDEV.P(Table2[Sharpe Ratio])</f>
        <v>1.4735540246449619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219</v>
      </c>
      <c r="AT95">
        <f>_xlfn.RANK.AVG(Table2[[#This Row],[6M Return vs Nifty Z-Score]],Table2[6M Return vs Nifty Z-Score])</f>
        <v>179</v>
      </c>
      <c r="AU95">
        <f>_xlfn.RANK.AVG(Table2[[#This Row],[Sharpe Ratio Z-Score]],Table2[Sharpe Ratio Z-Score])</f>
        <v>51</v>
      </c>
      <c r="AV95">
        <f>(Table2[[#This Row],[Rank 1Y]]+Table2[[#This Row],[Rank 6M]]+Table2[[#This Row],[Rank Sharpe]])/3</f>
        <v>149.66666666666666</v>
      </c>
    </row>
    <row r="96" spans="1:48" x14ac:dyDescent="0.3">
      <c r="A96" t="s">
        <v>55</v>
      </c>
      <c r="B96" t="s">
        <v>56</v>
      </c>
      <c r="C96" t="s">
        <v>10583</v>
      </c>
      <c r="D96" t="s">
        <v>57</v>
      </c>
      <c r="E96">
        <v>400714.72798755002</v>
      </c>
      <c r="F96">
        <v>413.25</v>
      </c>
      <c r="G96">
        <v>66.353109634846007</v>
      </c>
      <c r="H96">
        <f>(Table2[[#This Row],[1Y Return vs Nifty]]-AVERAGE(Table2[1Y Return vs Nifty]))/_xlfn.STDEV.P(Table2[1Y Return vs Nifty])</f>
        <v>0.50031628511381776</v>
      </c>
      <c r="I96">
        <v>12.9939510831011</v>
      </c>
      <c r="J96">
        <f>(Table2[[#This Row],[1M Return vs Nifty]]-AVERAGE(Table2[1M Return vs Nifty]))/_xlfn.STDEV.P(Table2[1M Return vs Nifty])</f>
        <v>1.0559109028367601</v>
      </c>
      <c r="K96">
        <v>12.4642542868962</v>
      </c>
      <c r="L96">
        <f>(Table2[[#This Row],[6M Return vs Nifty]]-AVERAGE(Table2[6M Return vs Nifty]))/_xlfn.STDEV.P(Table2[6M Return vs Nifty])</f>
        <v>0.27058371413034882</v>
      </c>
      <c r="M96">
        <v>7.2477746769360296</v>
      </c>
      <c r="N96">
        <f>(Table2[[#This Row],[1W Return vs Nifty]]-AVERAGE(Table2[1W Return vs Nifty]))/_xlfn.STDEV.P(Table2[1W Return vs Nifty])</f>
        <v>0.9621756733580461</v>
      </c>
      <c r="O96">
        <v>394.76</v>
      </c>
      <c r="P96">
        <v>379.60865411613702</v>
      </c>
      <c r="Q96">
        <v>329.62728716145102</v>
      </c>
      <c r="R96">
        <v>65.690338962603505</v>
      </c>
      <c r="S96" s="2">
        <f>(Table2[[#This Row],[Close Price]]-Table2[[#This Row],[20D EMA]])/Table2[[#This Row],[20D EMA]]</f>
        <v>4.6838585469652472E-2</v>
      </c>
      <c r="T96" s="2">
        <f>(Table2[[#This Row],[Close Price]]-Table2[[#This Row],[50D EMA]])/Table2[[#This Row],[50D EMA]]</f>
        <v>8.8621124726968925E-2</v>
      </c>
      <c r="U96" s="2">
        <f>(Table2[[#This Row],[Close Price]]-Table2[[#This Row],[200D EMA]])/Table2[[#This Row],[200D EMA]]</f>
        <v>0.25368868444920545</v>
      </c>
      <c r="V96">
        <v>1.5473049341485401</v>
      </c>
      <c r="W96">
        <v>404.65</v>
      </c>
      <c r="X96">
        <v>415.65</v>
      </c>
      <c r="Y96">
        <v>404.65</v>
      </c>
      <c r="Z96">
        <v>415.65</v>
      </c>
      <c r="AA96">
        <v>404.65</v>
      </c>
      <c r="AB96">
        <v>426.3</v>
      </c>
      <c r="AC96" s="2">
        <f>(Table2[[#This Row],[Close Price]]/Table2[[#This Row],[Day Low]])-1</f>
        <v>2.1252934634869769E-2</v>
      </c>
      <c r="AD96" s="2">
        <f>(Table2[[#This Row],[Day High]]/Table2[[#This Row],[Close Price]])-1</f>
        <v>5.8076225045371466E-3</v>
      </c>
      <c r="AE96" s="2">
        <f>(Table2[[#This Row],[Close Price]]/Table2[[#This Row],[Current Week Low]])-1</f>
        <v>2.1252934634869769E-2</v>
      </c>
      <c r="AF96" s="2">
        <f>(Table2[[#This Row],[Current Week High]]/Table2[[#This Row],[Close Price]])-1</f>
        <v>5.8076225045371466E-3</v>
      </c>
      <c r="AG96" s="2">
        <f>(Table2[[#This Row],[Close Price]]/Table2[[#This Row],[Current Month Low]])-1</f>
        <v>2.1252934634869769E-2</v>
      </c>
      <c r="AH96" s="2">
        <f>(Table2[[#This Row],[Current Month High]]/Table2[[#This Row],[Close Price]])-1</f>
        <v>3.1578947368421151E-2</v>
      </c>
      <c r="AI96">
        <v>3.1578947368421102</v>
      </c>
      <c r="AJ96">
        <v>95.113314447592003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7.0000000000000007E-2</v>
      </c>
      <c r="AM96" t="s">
        <v>10622</v>
      </c>
      <c r="AN96">
        <v>9.4</v>
      </c>
      <c r="AO96" t="s">
        <v>10622</v>
      </c>
      <c r="AP96">
        <v>0.19154246806796099</v>
      </c>
      <c r="AQ96">
        <f>(Table2[[#This Row],[Sharpe Ratio]]-AVERAGE(Table2[Sharpe Ratio]))/_xlfn.STDEV.P(Table2[Sharpe Ratio])</f>
        <v>1.5042684901536736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4.2932550655926462</v>
      </c>
      <c r="AS96">
        <f>_xlfn.RANK.AVG(Table2[[#This Row],[1Y Return vs Nifty Z-Score]],Table2[1Y Return vs Nifty Z-Score])</f>
        <v>171</v>
      </c>
      <c r="AT96">
        <f>_xlfn.RANK.AVG(Table2[[#This Row],[6M Return vs Nifty Z-Score]],Table2[6M Return vs Nifty Z-Score])</f>
        <v>233</v>
      </c>
      <c r="AU96">
        <f>_xlfn.RANK.AVG(Table2[[#This Row],[Sharpe Ratio Z-Score]],Table2[Sharpe Ratio Z-Score])</f>
        <v>46</v>
      </c>
      <c r="AV96">
        <f>(Table2[[#This Row],[Rank 1Y]]+Table2[[#This Row],[Rank 6M]]+Table2[[#This Row],[Rank Sharpe]])/3</f>
        <v>150</v>
      </c>
    </row>
    <row r="97" spans="1:48" x14ac:dyDescent="0.3">
      <c r="A97" t="s">
        <v>204</v>
      </c>
      <c r="B97" t="s">
        <v>205</v>
      </c>
      <c r="C97" t="s">
        <v>10582</v>
      </c>
      <c r="D97" t="s">
        <v>51</v>
      </c>
      <c r="E97">
        <v>123520.25344245</v>
      </c>
      <c r="F97">
        <v>1249.9000000000001</v>
      </c>
      <c r="G97">
        <v>67.5115797110724</v>
      </c>
      <c r="H97">
        <f>(Table2[[#This Row],[1Y Return vs Nifty]]-AVERAGE(Table2[1Y Return vs Nifty]))/_xlfn.STDEV.P(Table2[1Y Return vs Nifty])</f>
        <v>0.51795524758083278</v>
      </c>
      <c r="I97">
        <v>10.4648140272636</v>
      </c>
      <c r="J97">
        <f>(Table2[[#This Row],[1M Return vs Nifty]]-AVERAGE(Table2[1M Return vs Nifty]))/_xlfn.STDEV.P(Table2[1M Return vs Nifty])</f>
        <v>0.79257156211359137</v>
      </c>
      <c r="K97">
        <v>53.775777241458101</v>
      </c>
      <c r="L97">
        <f>(Table2[[#This Row],[6M Return vs Nifty]]-AVERAGE(Table2[6M Return vs Nifty]))/_xlfn.STDEV.P(Table2[6M Return vs Nifty])</f>
        <v>1.7469638543107147</v>
      </c>
      <c r="M97">
        <v>5.3212254266130001</v>
      </c>
      <c r="N97">
        <f>(Table2[[#This Row],[1W Return vs Nifty]]-AVERAGE(Table2[1W Return vs Nifty]))/_xlfn.STDEV.P(Table2[1W Return vs Nifty])</f>
        <v>0.56815791455265241</v>
      </c>
      <c r="O97">
        <v>1191.81</v>
      </c>
      <c r="P97">
        <v>1125.37668322429</v>
      </c>
      <c r="Q97">
        <v>920.94155907383401</v>
      </c>
      <c r="R97">
        <v>59.355121333612701</v>
      </c>
      <c r="S97" s="2">
        <f>(Table2[[#This Row],[Close Price]]-Table2[[#This Row],[20D EMA]])/Table2[[#This Row],[20D EMA]]</f>
        <v>4.8740990594138452E-2</v>
      </c>
      <c r="T97" s="2">
        <f>(Table2[[#This Row],[Close Price]]-Table2[[#This Row],[50D EMA]])/Table2[[#This Row],[50D EMA]]</f>
        <v>0.11065034368665015</v>
      </c>
      <c r="U97" s="2">
        <f>(Table2[[#This Row],[Close Price]]-Table2[[#This Row],[200D EMA]])/Table2[[#This Row],[200D EMA]]</f>
        <v>0.35719795429472273</v>
      </c>
      <c r="V97">
        <v>0.786240284196423</v>
      </c>
      <c r="W97">
        <v>1210.05</v>
      </c>
      <c r="X97">
        <v>1247</v>
      </c>
      <c r="Y97">
        <v>1210.05</v>
      </c>
      <c r="Z97">
        <v>1247</v>
      </c>
      <c r="AA97">
        <v>1210.05</v>
      </c>
      <c r="AB97">
        <v>1265</v>
      </c>
      <c r="AC97" s="2">
        <f>(Table2[[#This Row],[Close Price]]/Table2[[#This Row],[Day Low]])-1</f>
        <v>3.2932523449444417E-2</v>
      </c>
      <c r="AD97" s="2">
        <f>(Table2[[#This Row],[Day High]]/Table2[[#This Row],[Close Price]])-1</f>
        <v>-2.3201856148492572E-3</v>
      </c>
      <c r="AE97" s="2">
        <f>(Table2[[#This Row],[Close Price]]/Table2[[#This Row],[Current Week Low]])-1</f>
        <v>3.2932523449444417E-2</v>
      </c>
      <c r="AF97" s="2">
        <f>(Table2[[#This Row],[Current Week High]]/Table2[[#This Row],[Close Price]])-1</f>
        <v>-2.3201856148492572E-3</v>
      </c>
      <c r="AG97" s="2">
        <f>(Table2[[#This Row],[Close Price]]/Table2[[#This Row],[Current Month Low]])-1</f>
        <v>3.2932523449444417E-2</v>
      </c>
      <c r="AH97" s="2">
        <f>(Table2[[#This Row],[Current Month High]]/Table2[[#This Row],[Close Price]])-1</f>
        <v>1.2080966477318045E-2</v>
      </c>
      <c r="AI97">
        <v>1.2080966477318</v>
      </c>
      <c r="AJ97">
        <v>120.149713782474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7.0000000000000007E-2</v>
      </c>
      <c r="AM97" t="s">
        <v>10622</v>
      </c>
      <c r="AN97">
        <v>3.53</v>
      </c>
      <c r="AO97" t="s">
        <v>10622</v>
      </c>
      <c r="AP97">
        <v>9.2227216395885006E-2</v>
      </c>
      <c r="AQ97">
        <f>(Table2[[#This Row],[Sharpe Ratio]]-AVERAGE(Table2[Sharpe Ratio]))/_xlfn.STDEV.P(Table2[Sharpe Ratio])</f>
        <v>0.35734286554657718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3.9829914441043686</v>
      </c>
      <c r="AS97">
        <f>_xlfn.RANK.AVG(Table2[[#This Row],[1Y Return vs Nifty Z-Score]],Table2[1Y Return vs Nifty Z-Score])</f>
        <v>166</v>
      </c>
      <c r="AT97">
        <f>_xlfn.RANK.AVG(Table2[[#This Row],[6M Return vs Nifty Z-Score]],Table2[6M Return vs Nifty Z-Score])</f>
        <v>44</v>
      </c>
      <c r="AU97">
        <f>_xlfn.RANK.AVG(Table2[[#This Row],[Sharpe Ratio Z-Score]],Table2[Sharpe Ratio Z-Score])</f>
        <v>244</v>
      </c>
      <c r="AV97">
        <f>(Table2[[#This Row],[Rank 1Y]]+Table2[[#This Row],[Rank 6M]]+Table2[[#This Row],[Rank Sharpe]])/3</f>
        <v>151.33333333333334</v>
      </c>
    </row>
    <row r="98" spans="1:48" x14ac:dyDescent="0.3">
      <c r="A98" t="s">
        <v>1532</v>
      </c>
      <c r="B98" t="s">
        <v>1533</v>
      </c>
      <c r="C98" t="s">
        <v>10588</v>
      </c>
      <c r="D98" t="s">
        <v>163</v>
      </c>
      <c r="E98">
        <v>6128.1147632399998</v>
      </c>
      <c r="F98">
        <v>392.4</v>
      </c>
      <c r="G98">
        <v>30.206488656470199</v>
      </c>
      <c r="H98">
        <f>(Table2[[#This Row],[1Y Return vs Nifty]]-AVERAGE(Table2[1Y Return vs Nifty]))/_xlfn.STDEV.P(Table2[1Y Return vs Nifty])</f>
        <v>-5.0055195195690724E-2</v>
      </c>
      <c r="I98">
        <v>9.2520992794809001</v>
      </c>
      <c r="J98">
        <f>(Table2[[#This Row],[1M Return vs Nifty]]-AVERAGE(Table2[1M Return vs Nifty]))/_xlfn.STDEV.P(Table2[1M Return vs Nifty])</f>
        <v>0.66630102195869712</v>
      </c>
      <c r="K98">
        <v>27.460207108569499</v>
      </c>
      <c r="L98">
        <f>(Table2[[#This Row],[6M Return vs Nifty]]-AVERAGE(Table2[6M Return vs Nifty]))/_xlfn.STDEV.P(Table2[6M Return vs Nifty])</f>
        <v>0.80650505872351297</v>
      </c>
      <c r="M98">
        <v>7.2403472655451004</v>
      </c>
      <c r="N98">
        <f>(Table2[[#This Row],[1W Return vs Nifty]]-AVERAGE(Table2[1W Return vs Nifty]))/_xlfn.STDEV.P(Table2[1W Return vs Nifty])</f>
        <v>0.96065661954227233</v>
      </c>
      <c r="O98">
        <v>394.86</v>
      </c>
      <c r="P98">
        <v>374.196689728026</v>
      </c>
      <c r="Q98">
        <v>313.692582162458</v>
      </c>
      <c r="R98">
        <v>45.680202525894003</v>
      </c>
      <c r="S98" s="2">
        <f>(Table2[[#This Row],[Close Price]]-Table2[[#This Row],[20D EMA]])/Table2[[#This Row],[20D EMA]]</f>
        <v>-6.2300562224586846E-3</v>
      </c>
      <c r="T98" s="2">
        <f>(Table2[[#This Row],[Close Price]]-Table2[[#This Row],[50D EMA]])/Table2[[#This Row],[50D EMA]]</f>
        <v>4.8646369066504901E-2</v>
      </c>
      <c r="U98" s="2">
        <f>(Table2[[#This Row],[Close Price]]-Table2[[#This Row],[200D EMA]])/Table2[[#This Row],[200D EMA]]</f>
        <v>0.25090621300308674</v>
      </c>
      <c r="V98">
        <v>0.72972129855786305</v>
      </c>
      <c r="W98">
        <v>387</v>
      </c>
      <c r="X98">
        <v>405</v>
      </c>
      <c r="Y98">
        <v>387</v>
      </c>
      <c r="Z98">
        <v>405</v>
      </c>
      <c r="AA98">
        <v>387</v>
      </c>
      <c r="AB98">
        <v>420</v>
      </c>
      <c r="AC98" s="2">
        <f>(Table2[[#This Row],[Close Price]]/Table2[[#This Row],[Day Low]])-1</f>
        <v>1.395348837209287E-2</v>
      </c>
      <c r="AD98" s="2">
        <f>(Table2[[#This Row],[Day High]]/Table2[[#This Row],[Close Price]])-1</f>
        <v>3.2110091743119407E-2</v>
      </c>
      <c r="AE98" s="2">
        <f>(Table2[[#This Row],[Close Price]]/Table2[[#This Row],[Current Week Low]])-1</f>
        <v>1.395348837209287E-2</v>
      </c>
      <c r="AF98" s="2">
        <f>(Table2[[#This Row],[Current Week High]]/Table2[[#This Row],[Close Price]])-1</f>
        <v>3.2110091743119407E-2</v>
      </c>
      <c r="AG98" s="2">
        <f>(Table2[[#This Row],[Close Price]]/Table2[[#This Row],[Current Month Low]])-1</f>
        <v>1.395348837209287E-2</v>
      </c>
      <c r="AH98" s="2">
        <f>(Table2[[#This Row],[Current Month High]]/Table2[[#This Row],[Close Price]])-1</f>
        <v>7.0336391437308965E-2</v>
      </c>
      <c r="AI98">
        <v>7.9255861365953004</v>
      </c>
      <c r="AJ98">
        <v>73.589913735899103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0.13</v>
      </c>
      <c r="AM98" t="s">
        <v>10622</v>
      </c>
      <c r="AN98">
        <v>2.79</v>
      </c>
      <c r="AO98" t="s">
        <v>10622</v>
      </c>
      <c r="AP98">
        <v>0.21523219947115099</v>
      </c>
      <c r="AQ98">
        <f>(Table2[[#This Row],[Sharpe Ratio]]-AVERAGE(Table2[Sharpe Ratio]))/_xlfn.STDEV.P(Table2[Sharpe Ratio])</f>
        <v>1.7778454033561943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4.1612529083849861</v>
      </c>
      <c r="AS98">
        <f>_xlfn.RANK.AVG(Table2[[#This Row],[1Y Return vs Nifty Z-Score]],Table2[1Y Return vs Nifty Z-Score])</f>
        <v>303</v>
      </c>
      <c r="AT98">
        <f>_xlfn.RANK.AVG(Table2[[#This Row],[6M Return vs Nifty Z-Score]],Table2[6M Return vs Nifty Z-Score])</f>
        <v>129</v>
      </c>
      <c r="AU98">
        <f>_xlfn.RANK.AVG(Table2[[#This Row],[Sharpe Ratio Z-Score]],Table2[Sharpe Ratio Z-Score])</f>
        <v>27</v>
      </c>
      <c r="AV98">
        <f>(Table2[[#This Row],[Rank 1Y]]+Table2[[#This Row],[Rank 6M]]+Table2[[#This Row],[Rank Sharpe]])/3</f>
        <v>153</v>
      </c>
    </row>
    <row r="99" spans="1:48" x14ac:dyDescent="0.3">
      <c r="A99" t="s">
        <v>504</v>
      </c>
      <c r="B99" t="s">
        <v>505</v>
      </c>
      <c r="C99" t="s">
        <v>10582</v>
      </c>
      <c r="D99" t="s">
        <v>51</v>
      </c>
      <c r="E99">
        <v>40008.636757679997</v>
      </c>
      <c r="F99">
        <v>1417.8</v>
      </c>
      <c r="G99">
        <v>53.589764189992202</v>
      </c>
      <c r="H99">
        <f>(Table2[[#This Row],[1Y Return vs Nifty]]-AVERAGE(Table2[1Y Return vs Nifty]))/_xlfn.STDEV.P(Table2[1Y Return vs Nifty])</f>
        <v>0.30598051772941509</v>
      </c>
      <c r="I99">
        <v>12.425302434452499</v>
      </c>
      <c r="J99">
        <f>(Table2[[#This Row],[1M Return vs Nifty]]-AVERAGE(Table2[1M Return vs Nifty]))/_xlfn.STDEV.P(Table2[1M Return vs Nifty])</f>
        <v>0.99670194858392069</v>
      </c>
      <c r="K99">
        <v>49.785607336933602</v>
      </c>
      <c r="L99">
        <f>(Table2[[#This Row],[6M Return vs Nifty]]-AVERAGE(Table2[6M Return vs Nifty]))/_xlfn.STDEV.P(Table2[6M Return vs Nifty])</f>
        <v>1.6043642312112514</v>
      </c>
      <c r="M99">
        <v>2.87632355339617</v>
      </c>
      <c r="N99">
        <f>(Table2[[#This Row],[1W Return vs Nifty]]-AVERAGE(Table2[1W Return vs Nifty]))/_xlfn.STDEV.P(Table2[1W Return vs Nifty])</f>
        <v>6.8126702569631714E-2</v>
      </c>
      <c r="O99">
        <v>1400.5</v>
      </c>
      <c r="P99">
        <v>1302.1926461325199</v>
      </c>
      <c r="Q99">
        <v>1040.1906843803199</v>
      </c>
      <c r="R99">
        <v>49.040275715310003</v>
      </c>
      <c r="S99" s="2">
        <f>(Table2[[#This Row],[Close Price]]-Table2[[#This Row],[20D EMA]])/Table2[[#This Row],[20D EMA]]</f>
        <v>1.2352731167440168E-2</v>
      </c>
      <c r="T99" s="2">
        <f>(Table2[[#This Row],[Close Price]]-Table2[[#This Row],[50D EMA]])/Table2[[#This Row],[50D EMA]]</f>
        <v>8.8778994575672815E-2</v>
      </c>
      <c r="U99" s="2">
        <f>(Table2[[#This Row],[Close Price]]-Table2[[#This Row],[200D EMA]])/Table2[[#This Row],[200D EMA]]</f>
        <v>0.36301932067833881</v>
      </c>
      <c r="V99">
        <v>0.759389918633952</v>
      </c>
      <c r="W99">
        <v>1406.4</v>
      </c>
      <c r="X99">
        <v>1452.8</v>
      </c>
      <c r="Y99">
        <v>1406.4</v>
      </c>
      <c r="Z99">
        <v>1452.8</v>
      </c>
      <c r="AA99">
        <v>1406.4</v>
      </c>
      <c r="AB99">
        <v>1479.4</v>
      </c>
      <c r="AC99" s="2">
        <f>(Table2[[#This Row],[Close Price]]/Table2[[#This Row],[Day Low]])-1</f>
        <v>8.1058020477815518E-3</v>
      </c>
      <c r="AD99" s="2">
        <f>(Table2[[#This Row],[Day High]]/Table2[[#This Row],[Close Price]])-1</f>
        <v>2.4686133446184311E-2</v>
      </c>
      <c r="AE99" s="2">
        <f>(Table2[[#This Row],[Close Price]]/Table2[[#This Row],[Current Week Low]])-1</f>
        <v>8.1058020477815518E-3</v>
      </c>
      <c r="AF99" s="2">
        <f>(Table2[[#This Row],[Current Week High]]/Table2[[#This Row],[Close Price]])-1</f>
        <v>2.4686133446184311E-2</v>
      </c>
      <c r="AG99" s="2">
        <f>(Table2[[#This Row],[Close Price]]/Table2[[#This Row],[Current Month Low]])-1</f>
        <v>8.1058020477815518E-3</v>
      </c>
      <c r="AH99" s="2">
        <f>(Table2[[#This Row],[Current Month High]]/Table2[[#This Row],[Close Price]])-1</f>
        <v>4.3447594865284378E-2</v>
      </c>
      <c r="AI99">
        <v>4.3447594865284298</v>
      </c>
      <c r="AJ99">
        <v>96.343996676360604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0.24</v>
      </c>
      <c r="AM99" t="s">
        <v>10622</v>
      </c>
      <c r="AN99">
        <v>0.31</v>
      </c>
      <c r="AO99" t="s">
        <v>10622</v>
      </c>
      <c r="AP99">
        <v>0.111135619723429</v>
      </c>
      <c r="AQ99">
        <f>(Table2[[#This Row],[Sharpe Ratio]]-AVERAGE(Table2[Sharpe Ratio]))/_xlfn.STDEV.P(Table2[Sharpe Ratio])</f>
        <v>0.57570340868220715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3.550876808776426</v>
      </c>
      <c r="AS99">
        <f>_xlfn.RANK.AVG(Table2[[#This Row],[1Y Return vs Nifty Z-Score]],Table2[1Y Return vs Nifty Z-Score])</f>
        <v>208</v>
      </c>
      <c r="AT99">
        <f>_xlfn.RANK.AVG(Table2[[#This Row],[6M Return vs Nifty Z-Score]],Table2[6M Return vs Nifty Z-Score])</f>
        <v>50</v>
      </c>
      <c r="AU99">
        <f>_xlfn.RANK.AVG(Table2[[#This Row],[Sharpe Ratio Z-Score]],Table2[Sharpe Ratio Z-Score])</f>
        <v>202</v>
      </c>
      <c r="AV99">
        <f>(Table2[[#This Row],[Rank 1Y]]+Table2[[#This Row],[Rank 6M]]+Table2[[#This Row],[Rank Sharpe]])/3</f>
        <v>153.33333333333334</v>
      </c>
    </row>
    <row r="100" spans="1:48" x14ac:dyDescent="0.3">
      <c r="A100" t="s">
        <v>1636</v>
      </c>
      <c r="B100" t="s">
        <v>1637</v>
      </c>
      <c r="C100" t="s">
        <v>10588</v>
      </c>
      <c r="D100" t="s">
        <v>92</v>
      </c>
      <c r="E100">
        <v>5038.2228802849904</v>
      </c>
      <c r="F100">
        <v>1250.2</v>
      </c>
      <c r="G100">
        <v>75.142608459097104</v>
      </c>
      <c r="H100">
        <f>(Table2[[#This Row],[1Y Return vs Nifty]]-AVERAGE(Table2[1Y Return vs Nifty]))/_xlfn.STDEV.P(Table2[1Y Return vs Nifty])</f>
        <v>0.6341459308219386</v>
      </c>
      <c r="I100">
        <v>-18.640875982636299</v>
      </c>
      <c r="J100">
        <f>(Table2[[#This Row],[1M Return vs Nifty]]-AVERAGE(Table2[1M Return vs Nifty]))/_xlfn.STDEV.P(Table2[1M Return vs Nifty])</f>
        <v>-2.2379772176803416</v>
      </c>
      <c r="K100">
        <v>54.042249967427601</v>
      </c>
      <c r="L100">
        <f>(Table2[[#This Row],[6M Return vs Nifty]]-AVERAGE(Table2[6M Return vs Nifty]))/_xlfn.STDEV.P(Table2[6M Return vs Nifty])</f>
        <v>1.7564869852045772</v>
      </c>
      <c r="M100">
        <v>-1.4375497671128801</v>
      </c>
      <c r="N100">
        <f>(Table2[[#This Row],[1W Return vs Nifty]]-AVERAGE(Table2[1W Return vs Nifty]))/_xlfn.STDEV.P(Table2[1W Return vs Nifty])</f>
        <v>-0.81414645874838687</v>
      </c>
      <c r="O100">
        <v>1321.4</v>
      </c>
      <c r="P100">
        <v>1224.1798377330599</v>
      </c>
      <c r="Q100">
        <v>918.09591596667997</v>
      </c>
      <c r="R100">
        <v>44.3941039330604</v>
      </c>
      <c r="S100" s="2">
        <f>(Table2[[#This Row],[Close Price]]-Table2[[#This Row],[20D EMA]])/Table2[[#This Row],[20D EMA]]</f>
        <v>-5.3882246102618464E-2</v>
      </c>
      <c r="T100" s="2">
        <f>(Table2[[#This Row],[Close Price]]-Table2[[#This Row],[50D EMA]])/Table2[[#This Row],[50D EMA]]</f>
        <v>2.1255179561790818E-2</v>
      </c>
      <c r="U100" s="2">
        <f>(Table2[[#This Row],[Close Price]]-Table2[[#This Row],[200D EMA]])/Table2[[#This Row],[200D EMA]]</f>
        <v>0.36173135971707449</v>
      </c>
      <c r="V100">
        <v>6.6629127154306397E-2</v>
      </c>
      <c r="W100">
        <v>1187.7</v>
      </c>
      <c r="X100">
        <v>1312.7</v>
      </c>
      <c r="Y100">
        <v>1187.7</v>
      </c>
      <c r="Z100">
        <v>1312.7</v>
      </c>
      <c r="AA100">
        <v>1187.7</v>
      </c>
      <c r="AB100">
        <v>1312.7</v>
      </c>
      <c r="AC100" s="2">
        <f>(Table2[[#This Row],[Close Price]]/Table2[[#This Row],[Day Low]])-1</f>
        <v>5.2622716174117956E-2</v>
      </c>
      <c r="AD100" s="2">
        <f>(Table2[[#This Row],[Day High]]/Table2[[#This Row],[Close Price]])-1</f>
        <v>4.9992001279795195E-2</v>
      </c>
      <c r="AE100" s="2">
        <f>(Table2[[#This Row],[Close Price]]/Table2[[#This Row],[Current Week Low]])-1</f>
        <v>5.2622716174117956E-2</v>
      </c>
      <c r="AF100" s="2">
        <f>(Table2[[#This Row],[Current Week High]]/Table2[[#This Row],[Close Price]])-1</f>
        <v>4.9992001279795195E-2</v>
      </c>
      <c r="AG100" s="2">
        <f>(Table2[[#This Row],[Close Price]]/Table2[[#This Row],[Current Month Low]])-1</f>
        <v>5.2622716174117956E-2</v>
      </c>
      <c r="AH100" s="2">
        <f>(Table2[[#This Row],[Current Month High]]/Table2[[#This Row],[Close Price]])-1</f>
        <v>4.9992001279795195E-2</v>
      </c>
      <c r="AI100">
        <v>27.3956167013277</v>
      </c>
      <c r="AJ100">
        <v>106.832657788071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</v>
      </c>
      <c r="AM100">
        <v>0</v>
      </c>
      <c r="AN100">
        <v>-4.67</v>
      </c>
      <c r="AO100" t="s">
        <v>10621</v>
      </c>
      <c r="AP100">
        <v>7.9626776798282006E-2</v>
      </c>
      <c r="AQ100">
        <f>(Table2[[#This Row],[Sharpe Ratio]]-AVERAGE(Table2[Sharpe Ratio]))/_xlfn.STDEV.P(Table2[Sharpe Ratio])</f>
        <v>0.21182878978787728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-0.44966197061433544</v>
      </c>
      <c r="AS100">
        <f>_xlfn.RANK.AVG(Table2[[#This Row],[1Y Return vs Nifty Z-Score]],Table2[1Y Return vs Nifty Z-Score])</f>
        <v>140</v>
      </c>
      <c r="AT100">
        <f>_xlfn.RANK.AVG(Table2[[#This Row],[6M Return vs Nifty Z-Score]],Table2[6M Return vs Nifty Z-Score])</f>
        <v>43</v>
      </c>
      <c r="AU100">
        <f>_xlfn.RANK.AVG(Table2[[#This Row],[Sharpe Ratio Z-Score]],Table2[Sharpe Ratio Z-Score])</f>
        <v>279</v>
      </c>
      <c r="AV100">
        <f>(Table2[[#This Row],[Rank 1Y]]+Table2[[#This Row],[Rank 6M]]+Table2[[#This Row],[Rank Sharpe]])/3</f>
        <v>154</v>
      </c>
    </row>
    <row r="101" spans="1:48" x14ac:dyDescent="0.3">
      <c r="A101" t="s">
        <v>1283</v>
      </c>
      <c r="B101" t="s">
        <v>1284</v>
      </c>
      <c r="C101" t="s">
        <v>10581</v>
      </c>
      <c r="D101" t="s">
        <v>46</v>
      </c>
      <c r="E101">
        <v>8558.3306656000004</v>
      </c>
      <c r="F101">
        <v>1277.5999999999999</v>
      </c>
      <c r="G101">
        <v>47.035304810439001</v>
      </c>
      <c r="H101">
        <f>(Table2[[#This Row],[1Y Return vs Nifty]]-AVERAGE(Table2[1Y Return vs Nifty]))/_xlfn.STDEV.P(Table2[1Y Return vs Nifty])</f>
        <v>0.20618176991530254</v>
      </c>
      <c r="I101">
        <v>-0.62655835221490697</v>
      </c>
      <c r="J101">
        <f>(Table2[[#This Row],[1M Return vs Nifty]]-AVERAGE(Table2[1M Return vs Nifty]))/_xlfn.STDEV.P(Table2[1M Return vs Nifty])</f>
        <v>-0.36228664669148225</v>
      </c>
      <c r="K101">
        <v>33.944799911173803</v>
      </c>
      <c r="L101">
        <f>(Table2[[#This Row],[6M Return vs Nifty]]-AVERAGE(Table2[6M Return vs Nifty]))/_xlfn.STDEV.P(Table2[6M Return vs Nifty])</f>
        <v>1.0382496991099632</v>
      </c>
      <c r="M101">
        <v>2.6378641704839998</v>
      </c>
      <c r="N101">
        <f>(Table2[[#This Row],[1W Return vs Nifty]]-AVERAGE(Table2[1W Return vs Nifty]))/_xlfn.STDEV.P(Table2[1W Return vs Nifty])</f>
        <v>1.9357001195313635E-2</v>
      </c>
      <c r="O101">
        <v>1366.88</v>
      </c>
      <c r="P101">
        <v>1308.29442378828</v>
      </c>
      <c r="Q101">
        <v>1069.26749995708</v>
      </c>
      <c r="R101">
        <v>28.152363778997199</v>
      </c>
      <c r="S101" s="2">
        <f>(Table2[[#This Row],[Close Price]]-Table2[[#This Row],[20D EMA]])/Table2[[#This Row],[20D EMA]]</f>
        <v>-6.5316633501112165E-2</v>
      </c>
      <c r="T101" s="2">
        <f>(Table2[[#This Row],[Close Price]]-Table2[[#This Row],[50D EMA]])/Table2[[#This Row],[50D EMA]]</f>
        <v>-2.3461403817194106E-2</v>
      </c>
      <c r="U101" s="2">
        <f>(Table2[[#This Row],[Close Price]]-Table2[[#This Row],[200D EMA]])/Table2[[#This Row],[200D EMA]]</f>
        <v>0.1948366522421025</v>
      </c>
      <c r="V101">
        <v>0.50833337907205001</v>
      </c>
      <c r="W101">
        <v>1273</v>
      </c>
      <c r="X101">
        <v>1334.95</v>
      </c>
      <c r="Y101">
        <v>1273</v>
      </c>
      <c r="Z101">
        <v>1334.95</v>
      </c>
      <c r="AA101">
        <v>1273</v>
      </c>
      <c r="AB101">
        <v>1429</v>
      </c>
      <c r="AC101" s="2">
        <f>(Table2[[#This Row],[Close Price]]/Table2[[#This Row],[Day Low]])-1</f>
        <v>3.6135113904163241E-3</v>
      </c>
      <c r="AD101" s="2">
        <f>(Table2[[#This Row],[Day High]]/Table2[[#This Row],[Close Price]])-1</f>
        <v>4.4888854101440279E-2</v>
      </c>
      <c r="AE101" s="2">
        <f>(Table2[[#This Row],[Close Price]]/Table2[[#This Row],[Current Week Low]])-1</f>
        <v>3.6135113904163241E-3</v>
      </c>
      <c r="AF101" s="2">
        <f>(Table2[[#This Row],[Current Week High]]/Table2[[#This Row],[Close Price]])-1</f>
        <v>4.4888854101440279E-2</v>
      </c>
      <c r="AG101" s="2">
        <f>(Table2[[#This Row],[Close Price]]/Table2[[#This Row],[Current Month Low]])-1</f>
        <v>3.6135113904163241E-3</v>
      </c>
      <c r="AH101" s="2">
        <f>(Table2[[#This Row],[Current Month High]]/Table2[[#This Row],[Close Price]])-1</f>
        <v>0.11850344395742018</v>
      </c>
      <c r="AI101">
        <v>20.730275516593601</v>
      </c>
      <c r="AJ101">
        <v>96.553846153846095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0.06</v>
      </c>
      <c r="AM101" t="s">
        <v>10622</v>
      </c>
      <c r="AN101">
        <v>-10.26</v>
      </c>
      <c r="AO101" t="s">
        <v>10621</v>
      </c>
      <c r="AP101">
        <v>0.14114206280314101</v>
      </c>
      <c r="AQ101">
        <f>(Table2[[#This Row],[Sharpe Ratio]]-AVERAGE(Table2[Sharpe Ratio]))/_xlfn.STDEV.P(Table2[Sharpe Ratio])</f>
        <v>0.92222781346416005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1.8237296369932572</v>
      </c>
      <c r="AS101">
        <f>_xlfn.RANK.AVG(Table2[[#This Row],[1Y Return vs Nifty Z-Score]],Table2[1Y Return vs Nifty Z-Score])</f>
        <v>233</v>
      </c>
      <c r="AT101">
        <f>_xlfn.RANK.AVG(Table2[[#This Row],[6M Return vs Nifty Z-Score]],Table2[6M Return vs Nifty Z-Score])</f>
        <v>101</v>
      </c>
      <c r="AU101">
        <f>_xlfn.RANK.AVG(Table2[[#This Row],[Sharpe Ratio Z-Score]],Table2[Sharpe Ratio Z-Score])</f>
        <v>130</v>
      </c>
      <c r="AV101">
        <f>(Table2[[#This Row],[Rank 1Y]]+Table2[[#This Row],[Rank 6M]]+Table2[[#This Row],[Rank Sharpe]])/3</f>
        <v>154.66666666666666</v>
      </c>
    </row>
    <row r="102" spans="1:48" x14ac:dyDescent="0.3">
      <c r="A102" t="s">
        <v>1151</v>
      </c>
      <c r="B102" t="s">
        <v>1152</v>
      </c>
      <c r="C102" t="s">
        <v>10581</v>
      </c>
      <c r="D102" t="s">
        <v>46</v>
      </c>
      <c r="E102">
        <v>10068.284938389999</v>
      </c>
      <c r="F102">
        <v>1544.9</v>
      </c>
      <c r="G102">
        <v>45.2830112196173</v>
      </c>
      <c r="H102">
        <f>(Table2[[#This Row],[1Y Return vs Nifty]]-AVERAGE(Table2[1Y Return vs Nifty]))/_xlfn.STDEV.P(Table2[1Y Return vs Nifty])</f>
        <v>0.17950120084926591</v>
      </c>
      <c r="I102">
        <v>-8.2207019316883692</v>
      </c>
      <c r="J102">
        <f>(Table2[[#This Row],[1M Return vs Nifty]]-AVERAGE(Table2[1M Return vs Nifty]))/_xlfn.STDEV.P(Table2[1M Return vs Nifty])</f>
        <v>-1.1530056624758598</v>
      </c>
      <c r="K102">
        <v>50.495552517108301</v>
      </c>
      <c r="L102">
        <f>(Table2[[#This Row],[6M Return vs Nifty]]-AVERAGE(Table2[6M Return vs Nifty]))/_xlfn.STDEV.P(Table2[6M Return vs Nifty])</f>
        <v>1.6297360618692387</v>
      </c>
      <c r="M102">
        <v>-1.82759971752641</v>
      </c>
      <c r="N102">
        <f>(Table2[[#This Row],[1W Return vs Nifty]]-AVERAGE(Table2[1W Return vs Nifty]))/_xlfn.STDEV.P(Table2[1W Return vs Nifty])</f>
        <v>-0.89391945560186736</v>
      </c>
      <c r="O102">
        <v>1653.1</v>
      </c>
      <c r="P102">
        <v>1600.3448856437001</v>
      </c>
      <c r="Q102">
        <v>1245.6989906665401</v>
      </c>
      <c r="R102">
        <v>27.4859400804534</v>
      </c>
      <c r="S102" s="2">
        <f>(Table2[[#This Row],[Close Price]]-Table2[[#This Row],[20D EMA]])/Table2[[#This Row],[20D EMA]]</f>
        <v>-6.5452785675397626E-2</v>
      </c>
      <c r="T102" s="2">
        <f>(Table2[[#This Row],[Close Price]]-Table2[[#This Row],[50D EMA]])/Table2[[#This Row],[50D EMA]]</f>
        <v>-3.4645585549141565E-2</v>
      </c>
      <c r="U102" s="2">
        <f>(Table2[[#This Row],[Close Price]]-Table2[[#This Row],[200D EMA]])/Table2[[#This Row],[200D EMA]]</f>
        <v>0.24018724553462595</v>
      </c>
      <c r="V102">
        <v>0.59690881831278397</v>
      </c>
      <c r="W102">
        <v>1504.1</v>
      </c>
      <c r="X102">
        <v>1587.85</v>
      </c>
      <c r="Y102">
        <v>1504.1</v>
      </c>
      <c r="Z102">
        <v>1587.85</v>
      </c>
      <c r="AA102">
        <v>1504.1</v>
      </c>
      <c r="AB102">
        <v>1635.25</v>
      </c>
      <c r="AC102" s="2">
        <f>(Table2[[#This Row],[Close Price]]/Table2[[#This Row],[Day Low]])-1</f>
        <v>2.7125855993617609E-2</v>
      </c>
      <c r="AD102" s="2">
        <f>(Table2[[#This Row],[Day High]]/Table2[[#This Row],[Close Price]])-1</f>
        <v>2.7801152178134281E-2</v>
      </c>
      <c r="AE102" s="2">
        <f>(Table2[[#This Row],[Close Price]]/Table2[[#This Row],[Current Week Low]])-1</f>
        <v>2.7125855993617609E-2</v>
      </c>
      <c r="AF102" s="2">
        <f>(Table2[[#This Row],[Current Week High]]/Table2[[#This Row],[Close Price]])-1</f>
        <v>2.7801152178134281E-2</v>
      </c>
      <c r="AG102" s="2">
        <f>(Table2[[#This Row],[Close Price]]/Table2[[#This Row],[Current Month Low]])-1</f>
        <v>2.7125855993617609E-2</v>
      </c>
      <c r="AH102" s="2">
        <f>(Table2[[#This Row],[Current Month High]]/Table2[[#This Row],[Close Price]])-1</f>
        <v>5.848274969253664E-2</v>
      </c>
      <c r="AI102">
        <v>21.684251407858099</v>
      </c>
      <c r="AJ102">
        <v>91.889206309775105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0.06</v>
      </c>
      <c r="AM102" t="s">
        <v>10622</v>
      </c>
      <c r="AN102">
        <v>-11.28</v>
      </c>
      <c r="AO102" t="s">
        <v>10621</v>
      </c>
      <c r="AP102">
        <v>0.122557198798822</v>
      </c>
      <c r="AQ102">
        <f>(Table2[[#This Row],[Sharpe Ratio]]-AVERAGE(Table2[Sharpe Ratio]))/_xlfn.STDEV.P(Table2[Sharpe Ratio])</f>
        <v>0.70760361025746676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0.46991575489824411</v>
      </c>
      <c r="AS102">
        <f>_xlfn.RANK.AVG(Table2[[#This Row],[1Y Return vs Nifty Z-Score]],Table2[1Y Return vs Nifty Z-Score])</f>
        <v>247</v>
      </c>
      <c r="AT102">
        <f>_xlfn.RANK.AVG(Table2[[#This Row],[6M Return vs Nifty Z-Score]],Table2[6M Return vs Nifty Z-Score])</f>
        <v>48</v>
      </c>
      <c r="AU102">
        <f>_xlfn.RANK.AVG(Table2[[#This Row],[Sharpe Ratio Z-Score]],Table2[Sharpe Ratio Z-Score])</f>
        <v>173</v>
      </c>
      <c r="AV102">
        <f>(Table2[[#This Row],[Rank 1Y]]+Table2[[#This Row],[Rank 6M]]+Table2[[#This Row],[Rank Sharpe]])/3</f>
        <v>156</v>
      </c>
    </row>
    <row r="103" spans="1:48" x14ac:dyDescent="0.3">
      <c r="A103" t="s">
        <v>778</v>
      </c>
      <c r="B103" t="s">
        <v>779</v>
      </c>
      <c r="C103" t="s">
        <v>10588</v>
      </c>
      <c r="D103" t="s">
        <v>405</v>
      </c>
      <c r="E103">
        <v>19861.965041694999</v>
      </c>
      <c r="F103">
        <v>624.04999999999995</v>
      </c>
      <c r="G103">
        <v>70.159317452952394</v>
      </c>
      <c r="H103">
        <f>(Table2[[#This Row],[1Y Return vs Nifty]]-AVERAGE(Table2[1Y Return vs Nifty]))/_xlfn.STDEV.P(Table2[1Y Return vs Nifty])</f>
        <v>0.55826992433420397</v>
      </c>
      <c r="I103">
        <v>18.1681989902034</v>
      </c>
      <c r="J103">
        <f>(Table2[[#This Row],[1M Return vs Nifty]]-AVERAGE(Table2[1M Return vs Nifty]))/_xlfn.STDEV.P(Table2[1M Return vs Nifty])</f>
        <v>1.5946650322144378</v>
      </c>
      <c r="K103">
        <v>15.5550198380929</v>
      </c>
      <c r="L103">
        <f>(Table2[[#This Row],[6M Return vs Nifty]]-AVERAGE(Table2[6M Return vs Nifty]))/_xlfn.STDEV.P(Table2[6M Return vs Nifty])</f>
        <v>0.38104066539693326</v>
      </c>
      <c r="M103">
        <v>14.895180224230399</v>
      </c>
      <c r="N103">
        <f>(Table2[[#This Row],[1W Return vs Nifty]]-AVERAGE(Table2[1W Return vs Nifty]))/_xlfn.STDEV.P(Table2[1W Return vs Nifty])</f>
        <v>2.5262226832726022</v>
      </c>
      <c r="O103">
        <v>592.73</v>
      </c>
      <c r="P103">
        <v>567.02792439396796</v>
      </c>
      <c r="Q103">
        <v>487.09655264896099</v>
      </c>
      <c r="R103">
        <v>62.6560816104069</v>
      </c>
      <c r="S103" s="2">
        <f>(Table2[[#This Row],[Close Price]]-Table2[[#This Row],[20D EMA]])/Table2[[#This Row],[20D EMA]]</f>
        <v>5.284024766757197E-2</v>
      </c>
      <c r="T103" s="2">
        <f>(Table2[[#This Row],[Close Price]]-Table2[[#This Row],[50D EMA]])/Table2[[#This Row],[50D EMA]]</f>
        <v>0.10056308190990142</v>
      </c>
      <c r="U103" s="2">
        <f>(Table2[[#This Row],[Close Price]]-Table2[[#This Row],[200D EMA]])/Table2[[#This Row],[200D EMA]]</f>
        <v>0.28116283436261164</v>
      </c>
      <c r="V103">
        <v>1.71803502735083</v>
      </c>
      <c r="W103">
        <v>614.85</v>
      </c>
      <c r="X103">
        <v>654.4</v>
      </c>
      <c r="Y103">
        <v>614.85</v>
      </c>
      <c r="Z103">
        <v>654.4</v>
      </c>
      <c r="AA103">
        <v>614.85</v>
      </c>
      <c r="AB103">
        <v>664</v>
      </c>
      <c r="AC103" s="2">
        <f>(Table2[[#This Row],[Close Price]]/Table2[[#This Row],[Day Low]])-1</f>
        <v>1.4962999105472718E-2</v>
      </c>
      <c r="AD103" s="2">
        <f>(Table2[[#This Row],[Day High]]/Table2[[#This Row],[Close Price]])-1</f>
        <v>4.8633923563817127E-2</v>
      </c>
      <c r="AE103" s="2">
        <f>(Table2[[#This Row],[Close Price]]/Table2[[#This Row],[Current Week Low]])-1</f>
        <v>1.4962999105472718E-2</v>
      </c>
      <c r="AF103" s="2">
        <f>(Table2[[#This Row],[Current Week High]]/Table2[[#This Row],[Close Price]])-1</f>
        <v>4.8633923563817127E-2</v>
      </c>
      <c r="AG103" s="2">
        <f>(Table2[[#This Row],[Close Price]]/Table2[[#This Row],[Current Month Low]])-1</f>
        <v>1.4962999105472718E-2</v>
      </c>
      <c r="AH103" s="2">
        <f>(Table2[[#This Row],[Current Month High]]/Table2[[#This Row],[Close Price]])-1</f>
        <v>6.4017306305584665E-2</v>
      </c>
      <c r="AI103">
        <v>6.4017306305584603</v>
      </c>
      <c r="AJ103">
        <v>106.33162506199299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0.23</v>
      </c>
      <c r="AM103" t="s">
        <v>10622</v>
      </c>
      <c r="AN103">
        <v>10.28</v>
      </c>
      <c r="AO103" t="s">
        <v>10622</v>
      </c>
      <c r="AP103">
        <v>0.155378890946161</v>
      </c>
      <c r="AQ103">
        <f>(Table2[[#This Row],[Sharpe Ratio]]-AVERAGE(Table2[Sharpe Ratio]))/_xlfn.STDEV.P(Table2[Sharpe Ratio])</f>
        <v>1.086639449496374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6.146837754714551</v>
      </c>
      <c r="AS103">
        <f>_xlfn.RANK.AVG(Table2[[#This Row],[1Y Return vs Nifty Z-Score]],Table2[1Y Return vs Nifty Z-Score])</f>
        <v>156</v>
      </c>
      <c r="AT103">
        <f>_xlfn.RANK.AVG(Table2[[#This Row],[6M Return vs Nifty Z-Score]],Table2[6M Return vs Nifty Z-Score])</f>
        <v>207</v>
      </c>
      <c r="AU103">
        <f>_xlfn.RANK.AVG(Table2[[#This Row],[Sharpe Ratio Z-Score]],Table2[Sharpe Ratio Z-Score])</f>
        <v>108</v>
      </c>
      <c r="AV103">
        <f>(Table2[[#This Row],[Rank 1Y]]+Table2[[#This Row],[Rank 6M]]+Table2[[#This Row],[Rank Sharpe]])/3</f>
        <v>157</v>
      </c>
    </row>
    <row r="104" spans="1:48" x14ac:dyDescent="0.3">
      <c r="A104" t="s">
        <v>1480</v>
      </c>
      <c r="B104" t="s">
        <v>1481</v>
      </c>
      <c r="C104" t="s">
        <v>6579</v>
      </c>
      <c r="D104" t="s">
        <v>386</v>
      </c>
      <c r="E104">
        <v>6525.1795776519903</v>
      </c>
      <c r="F104">
        <v>210.04</v>
      </c>
      <c r="G104">
        <v>128.29031162453401</v>
      </c>
      <c r="H104">
        <f>(Table2[[#This Row],[1Y Return vs Nifty]]-AVERAGE(Table2[1Y Return vs Nifty]))/_xlfn.STDEV.P(Table2[1Y Return vs Nifty])</f>
        <v>1.4433773132991787</v>
      </c>
      <c r="I104">
        <v>1.95586015686083</v>
      </c>
      <c r="J104">
        <f>(Table2[[#This Row],[1M Return vs Nifty]]-AVERAGE(Table2[1M Return vs Nifty]))/_xlfn.STDEV.P(Table2[1M Return vs Nifty])</f>
        <v>-9.3399523282458513E-2</v>
      </c>
      <c r="K104">
        <v>14.981699989357899</v>
      </c>
      <c r="L104">
        <f>(Table2[[#This Row],[6M Return vs Nifty]]-AVERAGE(Table2[6M Return vs Nifty]))/_xlfn.STDEV.P(Table2[6M Return vs Nifty])</f>
        <v>0.36055151423263093</v>
      </c>
      <c r="M104">
        <v>1.05535980490374</v>
      </c>
      <c r="N104">
        <f>(Table2[[#This Row],[1W Return vs Nifty]]-AVERAGE(Table2[1W Return vs Nifty]))/_xlfn.STDEV.P(Table2[1W Return vs Nifty])</f>
        <v>-0.30429671454599733</v>
      </c>
      <c r="O104">
        <v>211.54</v>
      </c>
      <c r="P104">
        <v>203.22011382825499</v>
      </c>
      <c r="Q104">
        <v>167.32888474600699</v>
      </c>
      <c r="R104">
        <v>42.1845155387402</v>
      </c>
      <c r="S104" s="2">
        <f>(Table2[[#This Row],[Close Price]]-Table2[[#This Row],[20D EMA]])/Table2[[#This Row],[20D EMA]]</f>
        <v>-7.0908575210362106E-3</v>
      </c>
      <c r="T104" s="2">
        <f>(Table2[[#This Row],[Close Price]]-Table2[[#This Row],[50D EMA]])/Table2[[#This Row],[50D EMA]]</f>
        <v>3.3559110086458309E-2</v>
      </c>
      <c r="U104" s="2">
        <f>(Table2[[#This Row],[Close Price]]-Table2[[#This Row],[200D EMA]])/Table2[[#This Row],[200D EMA]]</f>
        <v>0.25525249462353944</v>
      </c>
      <c r="V104">
        <v>0.73773359100373204</v>
      </c>
      <c r="W104">
        <v>208.13</v>
      </c>
      <c r="X104">
        <v>212.19</v>
      </c>
      <c r="Y104">
        <v>208.13</v>
      </c>
      <c r="Z104">
        <v>212.19</v>
      </c>
      <c r="AA104">
        <v>208.13</v>
      </c>
      <c r="AB104">
        <v>219.3</v>
      </c>
      <c r="AC104" s="2">
        <f>(Table2[[#This Row],[Close Price]]/Table2[[#This Row],[Day Low]])-1</f>
        <v>9.1769567097486071E-3</v>
      </c>
      <c r="AD104" s="2">
        <f>(Table2[[#This Row],[Day High]]/Table2[[#This Row],[Close Price]])-1</f>
        <v>1.0236145496095972E-2</v>
      </c>
      <c r="AE104" s="2">
        <f>(Table2[[#This Row],[Close Price]]/Table2[[#This Row],[Current Week Low]])-1</f>
        <v>9.1769567097486071E-3</v>
      </c>
      <c r="AF104" s="2">
        <f>(Table2[[#This Row],[Current Week High]]/Table2[[#This Row],[Close Price]])-1</f>
        <v>1.0236145496095972E-2</v>
      </c>
      <c r="AG104" s="2">
        <f>(Table2[[#This Row],[Close Price]]/Table2[[#This Row],[Current Month Low]])-1</f>
        <v>9.1769567097486071E-3</v>
      </c>
      <c r="AH104" s="2">
        <f>(Table2[[#This Row],[Current Month High]]/Table2[[#This Row],[Close Price]])-1</f>
        <v>4.4086840601790245E-2</v>
      </c>
      <c r="AI104">
        <v>5.7608074652447199</v>
      </c>
      <c r="AJ104">
        <v>194.58625525946701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0.11</v>
      </c>
      <c r="AM104" t="s">
        <v>10622</v>
      </c>
      <c r="AN104">
        <v>-0.81</v>
      </c>
      <c r="AO104" t="s">
        <v>10621</v>
      </c>
      <c r="AP104">
        <v>0.110520936209062</v>
      </c>
      <c r="AQ104">
        <f>(Table2[[#This Row],[Sharpe Ratio]]-AVERAGE(Table2[Sharpe Ratio]))/_xlfn.STDEV.P(Table2[Sharpe Ratio])</f>
        <v>0.56860483860579181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1.9748374283091454</v>
      </c>
      <c r="AS104">
        <f>_xlfn.RANK.AVG(Table2[[#This Row],[1Y Return vs Nifty Z-Score]],Table2[1Y Return vs Nifty Z-Score])</f>
        <v>62</v>
      </c>
      <c r="AT104">
        <f>_xlfn.RANK.AVG(Table2[[#This Row],[6M Return vs Nifty Z-Score]],Table2[6M Return vs Nifty Z-Score])</f>
        <v>208</v>
      </c>
      <c r="AU104">
        <f>_xlfn.RANK.AVG(Table2[[#This Row],[Sharpe Ratio Z-Score]],Table2[Sharpe Ratio Z-Score])</f>
        <v>203</v>
      </c>
      <c r="AV104">
        <f>(Table2[[#This Row],[Rank 1Y]]+Table2[[#This Row],[Rank 6M]]+Table2[[#This Row],[Rank Sharpe]])/3</f>
        <v>157.66666666666666</v>
      </c>
    </row>
    <row r="105" spans="1:48" x14ac:dyDescent="0.3">
      <c r="A105" t="s">
        <v>828</v>
      </c>
      <c r="B105" t="s">
        <v>829</v>
      </c>
      <c r="C105" t="s">
        <v>10586</v>
      </c>
      <c r="D105" t="s">
        <v>432</v>
      </c>
      <c r="E105">
        <v>17997.228315659999</v>
      </c>
      <c r="F105">
        <v>1260.5999999999999</v>
      </c>
      <c r="G105">
        <v>49.191081734599202</v>
      </c>
      <c r="H105">
        <f>(Table2[[#This Row],[1Y Return vs Nifty]]-AVERAGE(Table2[1Y Return vs Nifty]))/_xlfn.STDEV.P(Table2[1Y Return vs Nifty])</f>
        <v>0.23900581002895305</v>
      </c>
      <c r="I105">
        <v>8.2435045935299502</v>
      </c>
      <c r="J105">
        <f>(Table2[[#This Row],[1M Return vs Nifty]]-AVERAGE(Table2[1M Return vs Nifty]))/_xlfn.STDEV.P(Table2[1M Return vs Nifty])</f>
        <v>0.56128391383394083</v>
      </c>
      <c r="K105">
        <v>19.488639163646699</v>
      </c>
      <c r="L105">
        <f>(Table2[[#This Row],[6M Return vs Nifty]]-AVERAGE(Table2[6M Return vs Nifty]))/_xlfn.STDEV.P(Table2[6M Return vs Nifty])</f>
        <v>0.52161929905478566</v>
      </c>
      <c r="M105">
        <v>1.54481692678305</v>
      </c>
      <c r="N105">
        <f>(Table2[[#This Row],[1W Return vs Nifty]]-AVERAGE(Table2[1W Return vs Nifty]))/_xlfn.STDEV.P(Table2[1W Return vs Nifty])</f>
        <v>-0.20419296782792729</v>
      </c>
      <c r="O105">
        <v>1327.07</v>
      </c>
      <c r="P105">
        <v>1250.67549160414</v>
      </c>
      <c r="Q105">
        <v>1044.58693478807</v>
      </c>
      <c r="R105">
        <v>30.9496741759983</v>
      </c>
      <c r="S105" s="2">
        <f>(Table2[[#This Row],[Close Price]]-Table2[[#This Row],[20D EMA]])/Table2[[#This Row],[20D EMA]]</f>
        <v>-5.0087787381223318E-2</v>
      </c>
      <c r="T105" s="2">
        <f>(Table2[[#This Row],[Close Price]]-Table2[[#This Row],[50D EMA]])/Table2[[#This Row],[50D EMA]]</f>
        <v>7.9353185238566892E-3</v>
      </c>
      <c r="U105" s="2">
        <f>(Table2[[#This Row],[Close Price]]-Table2[[#This Row],[200D EMA]])/Table2[[#This Row],[200D EMA]]</f>
        <v>0.20679280777693765</v>
      </c>
      <c r="V105">
        <v>0.84912063955956396</v>
      </c>
      <c r="W105">
        <v>1252.1500000000001</v>
      </c>
      <c r="X105">
        <v>1311.95</v>
      </c>
      <c r="Y105">
        <v>1252.1500000000001</v>
      </c>
      <c r="Z105">
        <v>1311.95</v>
      </c>
      <c r="AA105">
        <v>1252.1500000000001</v>
      </c>
      <c r="AB105">
        <v>1419.05</v>
      </c>
      <c r="AC105" s="2">
        <f>(Table2[[#This Row],[Close Price]]/Table2[[#This Row],[Day Low]])-1</f>
        <v>6.7483927644449437E-3</v>
      </c>
      <c r="AD105" s="2">
        <f>(Table2[[#This Row],[Day High]]/Table2[[#This Row],[Close Price]])-1</f>
        <v>4.0734570839283002E-2</v>
      </c>
      <c r="AE105" s="2">
        <f>(Table2[[#This Row],[Close Price]]/Table2[[#This Row],[Current Week Low]])-1</f>
        <v>6.7483927644449437E-3</v>
      </c>
      <c r="AF105" s="2">
        <f>(Table2[[#This Row],[Current Week High]]/Table2[[#This Row],[Close Price]])-1</f>
        <v>4.0734570839283002E-2</v>
      </c>
      <c r="AG105" s="2">
        <f>(Table2[[#This Row],[Close Price]]/Table2[[#This Row],[Current Month Low]])-1</f>
        <v>6.7483927644449437E-3</v>
      </c>
      <c r="AH105" s="2">
        <f>(Table2[[#This Row],[Current Month High]]/Table2[[#This Row],[Close Price]])-1</f>
        <v>0.12569411391400931</v>
      </c>
      <c r="AI105">
        <v>22.457559892114801</v>
      </c>
      <c r="AJ105">
        <v>73.875862068965503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0.12</v>
      </c>
      <c r="AM105" t="s">
        <v>10622</v>
      </c>
      <c r="AN105">
        <v>-5.78</v>
      </c>
      <c r="AO105" t="s">
        <v>10621</v>
      </c>
      <c r="AP105">
        <v>0.17395028257195699</v>
      </c>
      <c r="AQ105">
        <f>(Table2[[#This Row],[Sharpe Ratio]]-AVERAGE(Table2[Sharpe Ratio]))/_xlfn.STDEV.P(Table2[Sharpe Ratio])</f>
        <v>1.3011080691860113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2.4188241242757638</v>
      </c>
      <c r="AS105">
        <f>_xlfn.RANK.AVG(Table2[[#This Row],[1Y Return vs Nifty Z-Score]],Table2[1Y Return vs Nifty Z-Score])</f>
        <v>227</v>
      </c>
      <c r="AT105">
        <f>_xlfn.RANK.AVG(Table2[[#This Row],[6M Return vs Nifty Z-Score]],Table2[6M Return vs Nifty Z-Score])</f>
        <v>170</v>
      </c>
      <c r="AU105">
        <f>_xlfn.RANK.AVG(Table2[[#This Row],[Sharpe Ratio Z-Score]],Table2[Sharpe Ratio Z-Score])</f>
        <v>77</v>
      </c>
      <c r="AV105">
        <f>(Table2[[#This Row],[Rank 1Y]]+Table2[[#This Row],[Rank 6M]]+Table2[[#This Row],[Rank Sharpe]])/3</f>
        <v>158</v>
      </c>
    </row>
    <row r="106" spans="1:48" x14ac:dyDescent="0.3">
      <c r="A106" t="s">
        <v>1413</v>
      </c>
      <c r="B106" t="s">
        <v>1414</v>
      </c>
      <c r="C106" t="s">
        <v>10590</v>
      </c>
      <c r="D106" t="s">
        <v>138</v>
      </c>
      <c r="E106">
        <v>7142.5211939500005</v>
      </c>
      <c r="F106">
        <v>856.55</v>
      </c>
      <c r="G106">
        <v>80.599054386745294</v>
      </c>
      <c r="H106">
        <f>(Table2[[#This Row],[1Y Return vs Nifty]]-AVERAGE(Table2[1Y Return vs Nifty]))/_xlfn.STDEV.P(Table2[1Y Return vs Nifty])</f>
        <v>0.71722623379756301</v>
      </c>
      <c r="I106">
        <v>-9.0535845666276895</v>
      </c>
      <c r="J106">
        <f>(Table2[[#This Row],[1M Return vs Nifty]]-AVERAGE(Table2[1M Return vs Nifty]))/_xlfn.STDEV.P(Table2[1M Return vs Nifty])</f>
        <v>-1.2397272434508642</v>
      </c>
      <c r="K106">
        <v>9.0395001481457005</v>
      </c>
      <c r="L106">
        <f>(Table2[[#This Row],[6M Return vs Nifty]]-AVERAGE(Table2[6M Return vs Nifty]))/_xlfn.STDEV.P(Table2[6M Return vs Nifty])</f>
        <v>0.14819076819579557</v>
      </c>
      <c r="M106">
        <v>-2.1536933916534502</v>
      </c>
      <c r="N106">
        <f>(Table2[[#This Row],[1W Return vs Nifty]]-AVERAGE(Table2[1W Return vs Nifty]))/_xlfn.STDEV.P(Table2[1W Return vs Nifty])</f>
        <v>-0.96061211794548973</v>
      </c>
      <c r="O106">
        <v>929.8</v>
      </c>
      <c r="P106">
        <v>917.62228288379504</v>
      </c>
      <c r="Q106">
        <v>736.56101274305797</v>
      </c>
      <c r="R106">
        <v>25.603334964321299</v>
      </c>
      <c r="S106" s="2">
        <f>(Table2[[#This Row],[Close Price]]-Table2[[#This Row],[20D EMA]])/Table2[[#This Row],[20D EMA]]</f>
        <v>-7.8780382878038291E-2</v>
      </c>
      <c r="T106" s="2">
        <f>(Table2[[#This Row],[Close Price]]-Table2[[#This Row],[50D EMA]])/Table2[[#This Row],[50D EMA]]</f>
        <v>-6.6554925728115846E-2</v>
      </c>
      <c r="U106" s="2">
        <f>(Table2[[#This Row],[Close Price]]-Table2[[#This Row],[200D EMA]])/Table2[[#This Row],[200D EMA]]</f>
        <v>0.16290434218081395</v>
      </c>
      <c r="V106">
        <v>0.59342741935284304</v>
      </c>
      <c r="W106">
        <v>839</v>
      </c>
      <c r="X106">
        <v>878.95</v>
      </c>
      <c r="Y106">
        <v>839</v>
      </c>
      <c r="Z106">
        <v>878.95</v>
      </c>
      <c r="AA106">
        <v>839</v>
      </c>
      <c r="AB106">
        <v>938.2</v>
      </c>
      <c r="AC106" s="2">
        <f>(Table2[[#This Row],[Close Price]]/Table2[[#This Row],[Day Low]])-1</f>
        <v>2.0917759237186972E-2</v>
      </c>
      <c r="AD106" s="2">
        <f>(Table2[[#This Row],[Day High]]/Table2[[#This Row],[Close Price]])-1</f>
        <v>2.6151421399801533E-2</v>
      </c>
      <c r="AE106" s="2">
        <f>(Table2[[#This Row],[Close Price]]/Table2[[#This Row],[Current Week Low]])-1</f>
        <v>2.0917759237186972E-2</v>
      </c>
      <c r="AF106" s="2">
        <f>(Table2[[#This Row],[Current Week High]]/Table2[[#This Row],[Close Price]])-1</f>
        <v>2.6151421399801533E-2</v>
      </c>
      <c r="AG106" s="2">
        <f>(Table2[[#This Row],[Close Price]]/Table2[[#This Row],[Current Month Low]])-1</f>
        <v>2.0917759237186972E-2</v>
      </c>
      <c r="AH106" s="2">
        <f>(Table2[[#This Row],[Current Month High]]/Table2[[#This Row],[Close Price]])-1</f>
        <v>9.5324265950615938E-2</v>
      </c>
      <c r="AI106">
        <v>29.589632829373599</v>
      </c>
      <c r="AJ106">
        <v>136.74682144831399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-0.02</v>
      </c>
      <c r="AM106" t="s">
        <v>10621</v>
      </c>
      <c r="AN106">
        <v>-7.78</v>
      </c>
      <c r="AO106" t="s">
        <v>10621</v>
      </c>
      <c r="AP106">
        <v>0.16928986170325799</v>
      </c>
      <c r="AQ106">
        <f>(Table2[[#This Row],[Sharpe Ratio]]-AVERAGE(Table2[Sharpe Ratio]))/_xlfn.STDEV.P(Table2[Sharpe Ratio])</f>
        <v>1.2472879758390856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-8.7634383563909735E-2</v>
      </c>
      <c r="AS106">
        <f>_xlfn.RANK.AVG(Table2[[#This Row],[1Y Return vs Nifty Z-Score]],Table2[1Y Return vs Nifty Z-Score])</f>
        <v>122</v>
      </c>
      <c r="AT106">
        <f>_xlfn.RANK.AVG(Table2[[#This Row],[6M Return vs Nifty Z-Score]],Table2[6M Return vs Nifty Z-Score])</f>
        <v>277</v>
      </c>
      <c r="AU106">
        <f>_xlfn.RANK.AVG(Table2[[#This Row],[Sharpe Ratio Z-Score]],Table2[Sharpe Ratio Z-Score])</f>
        <v>80</v>
      </c>
      <c r="AV106">
        <f>(Table2[[#This Row],[Rank 1Y]]+Table2[[#This Row],[Rank 6M]]+Table2[[#This Row],[Rank Sharpe]])/3</f>
        <v>159.66666666666666</v>
      </c>
    </row>
    <row r="107" spans="1:48" x14ac:dyDescent="0.3">
      <c r="A107" t="s">
        <v>886</v>
      </c>
      <c r="B107" t="s">
        <v>887</v>
      </c>
      <c r="C107" t="s">
        <v>10588</v>
      </c>
      <c r="D107" t="s">
        <v>269</v>
      </c>
      <c r="E107">
        <v>16358.8164839</v>
      </c>
      <c r="F107">
        <v>939.95</v>
      </c>
      <c r="G107">
        <v>58.395802449822199</v>
      </c>
      <c r="H107">
        <f>(Table2[[#This Row],[1Y Return vs Nifty]]-AVERAGE(Table2[1Y Return vs Nifty]))/_xlfn.STDEV.P(Table2[1Y Return vs Nifty])</f>
        <v>0.37915765904697185</v>
      </c>
      <c r="I107">
        <v>-5.7500410506254802</v>
      </c>
      <c r="J107">
        <f>(Table2[[#This Row],[1M Return vs Nifty]]-AVERAGE(Table2[1M Return vs Nifty]))/_xlfn.STDEV.P(Table2[1M Return vs Nifty])</f>
        <v>-0.89575499032745898</v>
      </c>
      <c r="K107">
        <v>17.166605777523301</v>
      </c>
      <c r="L107">
        <f>(Table2[[#This Row],[6M Return vs Nifty]]-AVERAGE(Table2[6M Return vs Nifty]))/_xlfn.STDEV.P(Table2[6M Return vs Nifty])</f>
        <v>0.43863509196372785</v>
      </c>
      <c r="M107">
        <v>-3.09595643835423</v>
      </c>
      <c r="N107">
        <f>(Table2[[#This Row],[1W Return vs Nifty]]-AVERAGE(Table2[1W Return vs Nifty]))/_xlfn.STDEV.P(Table2[1W Return vs Nifty])</f>
        <v>-1.1533237103451814</v>
      </c>
      <c r="O107">
        <v>966.94</v>
      </c>
      <c r="P107">
        <v>949.38235872132998</v>
      </c>
      <c r="Q107">
        <v>807.98862536160198</v>
      </c>
      <c r="R107">
        <v>36.056915224047202</v>
      </c>
      <c r="S107" s="2">
        <f>(Table2[[#This Row],[Close Price]]-Table2[[#This Row],[20D EMA]])/Table2[[#This Row],[20D EMA]]</f>
        <v>-2.7912797071172987E-2</v>
      </c>
      <c r="T107" s="2">
        <f>(Table2[[#This Row],[Close Price]]-Table2[[#This Row],[50D EMA]])/Table2[[#This Row],[50D EMA]]</f>
        <v>-9.9352580492793763E-3</v>
      </c>
      <c r="U107" s="2">
        <f>(Table2[[#This Row],[Close Price]]-Table2[[#This Row],[200D EMA]])/Table2[[#This Row],[200D EMA]]</f>
        <v>0.16332083212104742</v>
      </c>
      <c r="V107">
        <v>0.90894236062267098</v>
      </c>
      <c r="W107">
        <v>901.05</v>
      </c>
      <c r="X107">
        <v>951</v>
      </c>
      <c r="Y107">
        <v>901.05</v>
      </c>
      <c r="Z107">
        <v>951</v>
      </c>
      <c r="AA107">
        <v>901.05</v>
      </c>
      <c r="AB107">
        <v>980</v>
      </c>
      <c r="AC107" s="2">
        <f>(Table2[[#This Row],[Close Price]]/Table2[[#This Row],[Day Low]])-1</f>
        <v>4.317185505798804E-2</v>
      </c>
      <c r="AD107" s="2">
        <f>(Table2[[#This Row],[Day High]]/Table2[[#This Row],[Close Price]])-1</f>
        <v>1.1755944465131174E-2</v>
      </c>
      <c r="AE107" s="2">
        <f>(Table2[[#This Row],[Close Price]]/Table2[[#This Row],[Current Week Low]])-1</f>
        <v>4.317185505798804E-2</v>
      </c>
      <c r="AF107" s="2">
        <f>(Table2[[#This Row],[Current Week High]]/Table2[[#This Row],[Close Price]])-1</f>
        <v>1.1755944465131174E-2</v>
      </c>
      <c r="AG107" s="2">
        <f>(Table2[[#This Row],[Close Price]]/Table2[[#This Row],[Current Month Low]])-1</f>
        <v>4.317185505798804E-2</v>
      </c>
      <c r="AH107" s="2">
        <f>(Table2[[#This Row],[Current Month High]]/Table2[[#This Row],[Close Price]])-1</f>
        <v>4.2608649396244536E-2</v>
      </c>
      <c r="AI107">
        <v>12.7719559551039</v>
      </c>
      <c r="AJ107">
        <v>83.943248532289601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-0.08</v>
      </c>
      <c r="AM107" t="s">
        <v>10621</v>
      </c>
      <c r="AN107">
        <v>-4.0199999999999996</v>
      </c>
      <c r="AO107" t="s">
        <v>10621</v>
      </c>
      <c r="AP107">
        <v>0.16004154746159299</v>
      </c>
      <c r="AQ107">
        <f>(Table2[[#This Row],[Sharpe Ratio]]-AVERAGE(Table2[Sharpe Ratio]))/_xlfn.STDEV.P(Table2[Sharpe Ratio])</f>
        <v>1.140485360836835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-9.0800588825105555E-2</v>
      </c>
      <c r="AS107">
        <f>_xlfn.RANK.AVG(Table2[[#This Row],[1Y Return vs Nifty Z-Score]],Table2[1Y Return vs Nifty Z-Score])</f>
        <v>194</v>
      </c>
      <c r="AT107">
        <f>_xlfn.RANK.AVG(Table2[[#This Row],[6M Return vs Nifty Z-Score]],Table2[6M Return vs Nifty Z-Score])</f>
        <v>190</v>
      </c>
      <c r="AU107">
        <f>_xlfn.RANK.AVG(Table2[[#This Row],[Sharpe Ratio Z-Score]],Table2[Sharpe Ratio Z-Score])</f>
        <v>96</v>
      </c>
      <c r="AV107">
        <f>(Table2[[#This Row],[Rank 1Y]]+Table2[[#This Row],[Rank 6M]]+Table2[[#This Row],[Rank Sharpe]])/3</f>
        <v>160</v>
      </c>
    </row>
    <row r="108" spans="1:48" x14ac:dyDescent="0.3">
      <c r="A108" t="s">
        <v>908</v>
      </c>
      <c r="B108" t="s">
        <v>909</v>
      </c>
      <c r="C108" t="s">
        <v>10584</v>
      </c>
      <c r="D108" t="s">
        <v>491</v>
      </c>
      <c r="E108">
        <v>15726.655261309999</v>
      </c>
      <c r="F108">
        <v>567.35</v>
      </c>
      <c r="G108">
        <v>120.03442374335</v>
      </c>
      <c r="H108">
        <f>(Table2[[#This Row],[1Y Return vs Nifty]]-AVERAGE(Table2[1Y Return vs Nifty]))/_xlfn.STDEV.P(Table2[1Y Return vs Nifty])</f>
        <v>1.3176724725298343</v>
      </c>
      <c r="I108">
        <v>13.3380143095074</v>
      </c>
      <c r="J108">
        <f>(Table2[[#This Row],[1M Return vs Nifty]]-AVERAGE(Table2[1M Return vs Nifty]))/_xlfn.STDEV.P(Table2[1M Return vs Nifty])</f>
        <v>1.0917355264963577</v>
      </c>
      <c r="K108">
        <v>-1.1636988337182299</v>
      </c>
      <c r="L108">
        <f>(Table2[[#This Row],[6M Return vs Nifty]]-AVERAGE(Table2[6M Return vs Nifty]))/_xlfn.STDEV.P(Table2[6M Return vs Nifty])</f>
        <v>-0.21644842362729327</v>
      </c>
      <c r="M108">
        <v>-1.6365769060827</v>
      </c>
      <c r="N108">
        <f>(Table2[[#This Row],[1W Return vs Nifty]]-AVERAGE(Table2[1W Return vs Nifty]))/_xlfn.STDEV.P(Table2[1W Return vs Nifty])</f>
        <v>-0.85485147951294249</v>
      </c>
      <c r="O108">
        <v>595.61</v>
      </c>
      <c r="P108">
        <v>560.95772374161697</v>
      </c>
      <c r="Q108">
        <v>461.17946678673002</v>
      </c>
      <c r="R108">
        <v>34.681029910881001</v>
      </c>
      <c r="S108" s="2">
        <f>(Table2[[#This Row],[Close Price]]-Table2[[#This Row],[20D EMA]])/Table2[[#This Row],[20D EMA]]</f>
        <v>-4.7447155017545019E-2</v>
      </c>
      <c r="T108" s="2">
        <f>(Table2[[#This Row],[Close Price]]-Table2[[#This Row],[50D EMA]])/Table2[[#This Row],[50D EMA]]</f>
        <v>1.1395290567970499E-2</v>
      </c>
      <c r="U108" s="2">
        <f>(Table2[[#This Row],[Close Price]]-Table2[[#This Row],[200D EMA]])/Table2[[#This Row],[200D EMA]]</f>
        <v>0.23021522175090245</v>
      </c>
      <c r="V108">
        <v>1.1463148209892999</v>
      </c>
      <c r="W108">
        <v>561.45000000000005</v>
      </c>
      <c r="X108">
        <v>588.4</v>
      </c>
      <c r="Y108">
        <v>561.45000000000005</v>
      </c>
      <c r="Z108">
        <v>588.4</v>
      </c>
      <c r="AA108">
        <v>561.45000000000005</v>
      </c>
      <c r="AB108">
        <v>627.15</v>
      </c>
      <c r="AC108" s="2">
        <f>(Table2[[#This Row],[Close Price]]/Table2[[#This Row],[Day Low]])-1</f>
        <v>1.0508504764449089E-2</v>
      </c>
      <c r="AD108" s="2">
        <f>(Table2[[#This Row],[Day High]]/Table2[[#This Row],[Close Price]])-1</f>
        <v>3.710231779324924E-2</v>
      </c>
      <c r="AE108" s="2">
        <f>(Table2[[#This Row],[Close Price]]/Table2[[#This Row],[Current Week Low]])-1</f>
        <v>1.0508504764449089E-2</v>
      </c>
      <c r="AF108" s="2">
        <f>(Table2[[#This Row],[Current Week High]]/Table2[[#This Row],[Close Price]])-1</f>
        <v>3.710231779324924E-2</v>
      </c>
      <c r="AG108" s="2">
        <f>(Table2[[#This Row],[Close Price]]/Table2[[#This Row],[Current Month Low]])-1</f>
        <v>1.0508504764449089E-2</v>
      </c>
      <c r="AH108" s="2">
        <f>(Table2[[#This Row],[Current Month High]]/Table2[[#This Row],[Close Price]])-1</f>
        <v>0.10540230898034708</v>
      </c>
      <c r="AI108">
        <v>20.6750682999911</v>
      </c>
      <c r="AJ108">
        <v>169.65304182509499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0.01</v>
      </c>
      <c r="AM108" t="s">
        <v>10622</v>
      </c>
      <c r="AN108">
        <v>-8.59</v>
      </c>
      <c r="AO108" t="s">
        <v>10621</v>
      </c>
      <c r="AP108">
        <v>0.230101988301504</v>
      </c>
      <c r="AQ108">
        <f>(Table2[[#This Row],[Sharpe Ratio]]-AVERAGE(Table2[Sharpe Ratio]))/_xlfn.STDEV.P(Table2[Sharpe Ratio])</f>
        <v>1.9495666803493772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3.2876747762353338</v>
      </c>
      <c r="AS108">
        <f>_xlfn.RANK.AVG(Table2[[#This Row],[1Y Return vs Nifty Z-Score]],Table2[1Y Return vs Nifty Z-Score])</f>
        <v>69</v>
      </c>
      <c r="AT108">
        <f>_xlfn.RANK.AVG(Table2[[#This Row],[6M Return vs Nifty Z-Score]],Table2[6M Return vs Nifty Z-Score])</f>
        <v>394</v>
      </c>
      <c r="AU108">
        <f>_xlfn.RANK.AVG(Table2[[#This Row],[Sharpe Ratio Z-Score]],Table2[Sharpe Ratio Z-Score])</f>
        <v>17</v>
      </c>
      <c r="AV108">
        <f>(Table2[[#This Row],[Rank 1Y]]+Table2[[#This Row],[Rank 6M]]+Table2[[#This Row],[Rank Sharpe]])/3</f>
        <v>160</v>
      </c>
    </row>
    <row r="109" spans="1:48" x14ac:dyDescent="0.3">
      <c r="A109" t="s">
        <v>878</v>
      </c>
      <c r="B109" t="s">
        <v>879</v>
      </c>
      <c r="C109" t="s">
        <v>10588</v>
      </c>
      <c r="D109" t="s">
        <v>92</v>
      </c>
      <c r="E109">
        <v>16587.49017501</v>
      </c>
      <c r="F109">
        <v>2962.9</v>
      </c>
      <c r="G109">
        <v>24.098379189516798</v>
      </c>
      <c r="H109">
        <f>(Table2[[#This Row],[1Y Return vs Nifty]]-AVERAGE(Table2[1Y Return vs Nifty]))/_xlfn.STDEV.P(Table2[1Y Return vs Nifty])</f>
        <v>-0.14305778183389328</v>
      </c>
      <c r="I109">
        <v>0.50019605292007396</v>
      </c>
      <c r="J109">
        <f>(Table2[[#This Row],[1M Return vs Nifty]]-AVERAGE(Table2[1M Return vs Nifty]))/_xlfn.STDEV.P(Table2[1M Return vs Nifty])</f>
        <v>-0.24496648742201302</v>
      </c>
      <c r="K109">
        <v>46.310157485941097</v>
      </c>
      <c r="L109">
        <f>(Table2[[#This Row],[6M Return vs Nifty]]-AVERAGE(Table2[6M Return vs Nifty]))/_xlfn.STDEV.P(Table2[6M Return vs Nifty])</f>
        <v>1.4801595354937449</v>
      </c>
      <c r="M109">
        <v>-2.8863085336492</v>
      </c>
      <c r="N109">
        <f>(Table2[[#This Row],[1W Return vs Nifty]]-AVERAGE(Table2[1W Return vs Nifty]))/_xlfn.STDEV.P(Table2[1W Return vs Nifty])</f>
        <v>-1.1104465310899552</v>
      </c>
      <c r="O109">
        <v>3179.91</v>
      </c>
      <c r="P109">
        <v>3077.1527925635401</v>
      </c>
      <c r="Q109">
        <v>2578.8326450807199</v>
      </c>
      <c r="R109">
        <v>30.147165291110799</v>
      </c>
      <c r="S109" s="2">
        <f>(Table2[[#This Row],[Close Price]]-Table2[[#This Row],[20D EMA]])/Table2[[#This Row],[20D EMA]]</f>
        <v>-6.8244069800717552E-2</v>
      </c>
      <c r="T109" s="2">
        <f>(Table2[[#This Row],[Close Price]]-Table2[[#This Row],[50D EMA]])/Table2[[#This Row],[50D EMA]]</f>
        <v>-3.7129385592958253E-2</v>
      </c>
      <c r="U109" s="2">
        <f>(Table2[[#This Row],[Close Price]]-Table2[[#This Row],[200D EMA]])/Table2[[#This Row],[200D EMA]]</f>
        <v>0.14893070151407928</v>
      </c>
      <c r="V109">
        <v>0.87518659867715298</v>
      </c>
      <c r="W109">
        <v>2930.05</v>
      </c>
      <c r="X109">
        <v>3079.45</v>
      </c>
      <c r="Y109">
        <v>2930.05</v>
      </c>
      <c r="Z109">
        <v>3079.45</v>
      </c>
      <c r="AA109">
        <v>2930.05</v>
      </c>
      <c r="AB109">
        <v>3228.15</v>
      </c>
      <c r="AC109" s="2">
        <f>(Table2[[#This Row],[Close Price]]/Table2[[#This Row],[Day Low]])-1</f>
        <v>1.1211412774525975E-2</v>
      </c>
      <c r="AD109" s="2">
        <f>(Table2[[#This Row],[Day High]]/Table2[[#This Row],[Close Price]])-1</f>
        <v>3.9336460899793924E-2</v>
      </c>
      <c r="AE109" s="2">
        <f>(Table2[[#This Row],[Close Price]]/Table2[[#This Row],[Current Week Low]])-1</f>
        <v>1.1211412774525975E-2</v>
      </c>
      <c r="AF109" s="2">
        <f>(Table2[[#This Row],[Current Week High]]/Table2[[#This Row],[Close Price]])-1</f>
        <v>3.9336460899793924E-2</v>
      </c>
      <c r="AG109" s="2">
        <f>(Table2[[#This Row],[Close Price]]/Table2[[#This Row],[Current Month Low]])-1</f>
        <v>1.1211412774525975E-2</v>
      </c>
      <c r="AH109" s="2">
        <f>(Table2[[#This Row],[Current Month High]]/Table2[[#This Row],[Close Price]])-1</f>
        <v>8.9523777380269287E-2</v>
      </c>
      <c r="AI109">
        <v>23.358871376016701</v>
      </c>
      <c r="AJ109">
        <v>70.772334293948106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</v>
      </c>
      <c r="AM109">
        <v>0</v>
      </c>
      <c r="AN109">
        <v>-6.01</v>
      </c>
      <c r="AO109" t="s">
        <v>10621</v>
      </c>
      <c r="AP109">
        <v>0.16039502541682901</v>
      </c>
      <c r="AQ109">
        <f>(Table2[[#This Row],[Sharpe Ratio]]-AVERAGE(Table2[Sharpe Ratio]))/_xlfn.STDEV.P(Table2[Sharpe Ratio])</f>
        <v>1.1445674420657337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1.1262561772136173</v>
      </c>
      <c r="AS109">
        <f>_xlfn.RANK.AVG(Table2[[#This Row],[1Y Return vs Nifty Z-Score]],Table2[1Y Return vs Nifty Z-Score])</f>
        <v>328</v>
      </c>
      <c r="AT109">
        <f>_xlfn.RANK.AVG(Table2[[#This Row],[6M Return vs Nifty Z-Score]],Table2[6M Return vs Nifty Z-Score])</f>
        <v>63</v>
      </c>
      <c r="AU109">
        <f>_xlfn.RANK.AVG(Table2[[#This Row],[Sharpe Ratio Z-Score]],Table2[Sharpe Ratio Z-Score])</f>
        <v>95</v>
      </c>
      <c r="AV109">
        <f>(Table2[[#This Row],[Rank 1Y]]+Table2[[#This Row],[Rank 6M]]+Table2[[#This Row],[Rank Sharpe]])/3</f>
        <v>162</v>
      </c>
    </row>
    <row r="110" spans="1:48" x14ac:dyDescent="0.3">
      <c r="A110" t="s">
        <v>107</v>
      </c>
      <c r="B110" t="s">
        <v>108</v>
      </c>
      <c r="C110" t="s">
        <v>10585</v>
      </c>
      <c r="D110" t="s">
        <v>109</v>
      </c>
      <c r="E110">
        <v>260765.56208500001</v>
      </c>
      <c r="F110">
        <v>617.15</v>
      </c>
      <c r="G110">
        <v>71.583601918453695</v>
      </c>
      <c r="H110">
        <f>(Table2[[#This Row],[1Y Return vs Nifty]]-AVERAGE(Table2[1Y Return vs Nifty]))/_xlfn.STDEV.P(Table2[1Y Return vs Nifty])</f>
        <v>0.57995619896907891</v>
      </c>
      <c r="I110">
        <v>-4.1876768238755897</v>
      </c>
      <c r="J110">
        <f>(Table2[[#This Row],[1M Return vs Nifty]]-AVERAGE(Table2[1M Return vs Nifty]))/_xlfn.STDEV.P(Table2[1M Return vs Nifty])</f>
        <v>-0.73307817354833127</v>
      </c>
      <c r="K110">
        <v>85.119919083663007</v>
      </c>
      <c r="L110">
        <f>(Table2[[#This Row],[6M Return vs Nifty]]-AVERAGE(Table2[6M Return vs Nifty]))/_xlfn.STDEV.P(Table2[6M Return vs Nifty])</f>
        <v>2.8671323985138919</v>
      </c>
      <c r="M110">
        <v>9.7329544990827301</v>
      </c>
      <c r="N110">
        <f>(Table2[[#This Row],[1W Return vs Nifty]]-AVERAGE(Table2[1W Return vs Nifty]))/_xlfn.STDEV.P(Table2[1W Return vs Nifty])</f>
        <v>1.4704445294936703</v>
      </c>
      <c r="O110">
        <v>642.52</v>
      </c>
      <c r="P110">
        <v>627.38600359370605</v>
      </c>
      <c r="Q110">
        <v>478.689736959529</v>
      </c>
      <c r="R110">
        <v>36.838565598812202</v>
      </c>
      <c r="S110" s="2">
        <f>(Table2[[#This Row],[Close Price]]-Table2[[#This Row],[20D EMA]])/Table2[[#This Row],[20D EMA]]</f>
        <v>-3.9485152213160686E-2</v>
      </c>
      <c r="T110" s="2">
        <f>(Table2[[#This Row],[Close Price]]-Table2[[#This Row],[50D EMA]])/Table2[[#This Row],[50D EMA]]</f>
        <v>-1.6315320289381031E-2</v>
      </c>
      <c r="U110" s="2">
        <f>(Table2[[#This Row],[Close Price]]-Table2[[#This Row],[200D EMA]])/Table2[[#This Row],[200D EMA]]</f>
        <v>0.28924844706285641</v>
      </c>
      <c r="V110">
        <v>0.19696619494068801</v>
      </c>
      <c r="W110">
        <v>609.1</v>
      </c>
      <c r="X110">
        <v>636</v>
      </c>
      <c r="Y110">
        <v>609.1</v>
      </c>
      <c r="Z110">
        <v>636</v>
      </c>
      <c r="AA110">
        <v>609.1</v>
      </c>
      <c r="AB110">
        <v>663.15</v>
      </c>
      <c r="AC110" s="2">
        <f>(Table2[[#This Row],[Close Price]]/Table2[[#This Row],[Day Low]])-1</f>
        <v>1.3216220653422983E-2</v>
      </c>
      <c r="AD110" s="2">
        <f>(Table2[[#This Row],[Day High]]/Table2[[#This Row],[Close Price]])-1</f>
        <v>3.0543627967268838E-2</v>
      </c>
      <c r="AE110" s="2">
        <f>(Table2[[#This Row],[Close Price]]/Table2[[#This Row],[Current Week Low]])-1</f>
        <v>1.3216220653422983E-2</v>
      </c>
      <c r="AF110" s="2">
        <f>(Table2[[#This Row],[Current Week High]]/Table2[[#This Row],[Close Price]])-1</f>
        <v>3.0543627967268838E-2</v>
      </c>
      <c r="AG110" s="2">
        <f>(Table2[[#This Row],[Close Price]]/Table2[[#This Row],[Current Month Low]])-1</f>
        <v>1.3216220653422983E-2</v>
      </c>
      <c r="AH110" s="2">
        <f>(Table2[[#This Row],[Current Month High]]/Table2[[#This Row],[Close Price]])-1</f>
        <v>7.4536174349833839E-2</v>
      </c>
      <c r="AI110">
        <v>30.8758000486105</v>
      </c>
      <c r="AJ110">
        <v>116.848208011243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0.12</v>
      </c>
      <c r="AM110" t="s">
        <v>10622</v>
      </c>
      <c r="AN110">
        <v>-4.75</v>
      </c>
      <c r="AO110" t="s">
        <v>10621</v>
      </c>
      <c r="AP110">
        <v>6.4602460054218006E-2</v>
      </c>
      <c r="AQ110">
        <f>(Table2[[#This Row],[Sharpe Ratio]]-AVERAGE(Table2[Sharpe Ratio]))/_xlfn.STDEV.P(Table2[Sharpe Ratio])</f>
        <v>3.8322972948413539E-2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4.2227779263767236</v>
      </c>
      <c r="AS110">
        <f>_xlfn.RANK.AVG(Table2[[#This Row],[1Y Return vs Nifty Z-Score]],Table2[1Y Return vs Nifty Z-Score])</f>
        <v>150</v>
      </c>
      <c r="AT110">
        <f>_xlfn.RANK.AVG(Table2[[#This Row],[6M Return vs Nifty Z-Score]],Table2[6M Return vs Nifty Z-Score])</f>
        <v>11</v>
      </c>
      <c r="AU110">
        <f>_xlfn.RANK.AVG(Table2[[#This Row],[Sharpe Ratio Z-Score]],Table2[Sharpe Ratio Z-Score])</f>
        <v>333</v>
      </c>
      <c r="AV110">
        <f>(Table2[[#This Row],[Rank 1Y]]+Table2[[#This Row],[Rank 6M]]+Table2[[#This Row],[Rank Sharpe]])/3</f>
        <v>164.66666666666666</v>
      </c>
    </row>
    <row r="111" spans="1:48" x14ac:dyDescent="0.3">
      <c r="A111" t="s">
        <v>1738</v>
      </c>
      <c r="B111" t="s">
        <v>1739</v>
      </c>
      <c r="C111" t="s">
        <v>10589</v>
      </c>
      <c r="D111" t="s">
        <v>925</v>
      </c>
      <c r="E111">
        <v>4298.9671323000002</v>
      </c>
      <c r="F111">
        <v>347.4</v>
      </c>
      <c r="G111">
        <v>100.56201353182399</v>
      </c>
      <c r="H111">
        <f>(Table2[[#This Row],[1Y Return vs Nifty]]-AVERAGE(Table2[1Y Return vs Nifty]))/_xlfn.STDEV.P(Table2[1Y Return vs Nifty])</f>
        <v>1.0211839227502328</v>
      </c>
      <c r="I111">
        <v>14.007705026318799</v>
      </c>
      <c r="J111">
        <f>(Table2[[#This Row],[1M Return vs Nifty]]-AVERAGE(Table2[1M Return vs Nifty]))/_xlfn.STDEV.P(Table2[1M Return vs Nifty])</f>
        <v>1.1614652042322848</v>
      </c>
      <c r="K111">
        <v>36.030231956924901</v>
      </c>
      <c r="L111">
        <f>(Table2[[#This Row],[6M Return vs Nifty]]-AVERAGE(Table2[6M Return vs Nifty]))/_xlfn.STDEV.P(Table2[6M Return vs Nifty])</f>
        <v>1.1127783108832225</v>
      </c>
      <c r="M111">
        <v>18.0967313450098</v>
      </c>
      <c r="N111">
        <f>(Table2[[#This Row],[1W Return vs Nifty]]-AVERAGE(Table2[1W Return vs Nifty]))/_xlfn.STDEV.P(Table2[1W Return vs Nifty])</f>
        <v>3.1810037624995582</v>
      </c>
      <c r="O111">
        <v>332</v>
      </c>
      <c r="P111">
        <v>310.86241708392498</v>
      </c>
      <c r="Q111">
        <v>256.89864415607599</v>
      </c>
      <c r="R111">
        <v>55.9580263506463</v>
      </c>
      <c r="S111" s="2">
        <f>(Table2[[#This Row],[Close Price]]-Table2[[#This Row],[20D EMA]])/Table2[[#This Row],[20D EMA]]</f>
        <v>4.6385542168674632E-2</v>
      </c>
      <c r="T111" s="2">
        <f>(Table2[[#This Row],[Close Price]]-Table2[[#This Row],[50D EMA]])/Table2[[#This Row],[50D EMA]]</f>
        <v>0.11753618613282149</v>
      </c>
      <c r="U111" s="2">
        <f>(Table2[[#This Row],[Close Price]]-Table2[[#This Row],[200D EMA]])/Table2[[#This Row],[200D EMA]]</f>
        <v>0.35228428760776515</v>
      </c>
      <c r="V111">
        <v>2.0289341490092698</v>
      </c>
      <c r="W111">
        <v>340.35</v>
      </c>
      <c r="X111">
        <v>366.5</v>
      </c>
      <c r="Y111">
        <v>340.35</v>
      </c>
      <c r="Z111">
        <v>366.5</v>
      </c>
      <c r="AA111">
        <v>340.35</v>
      </c>
      <c r="AB111">
        <v>391.65</v>
      </c>
      <c r="AC111" s="2">
        <f>(Table2[[#This Row],[Close Price]]/Table2[[#This Row],[Day Low]])-1</f>
        <v>2.0713970912296098E-2</v>
      </c>
      <c r="AD111" s="2">
        <f>(Table2[[#This Row],[Day High]]/Table2[[#This Row],[Close Price]])-1</f>
        <v>5.4979850316637879E-2</v>
      </c>
      <c r="AE111" s="2">
        <f>(Table2[[#This Row],[Close Price]]/Table2[[#This Row],[Current Week Low]])-1</f>
        <v>2.0713970912296098E-2</v>
      </c>
      <c r="AF111" s="2">
        <f>(Table2[[#This Row],[Current Week High]]/Table2[[#This Row],[Close Price]])-1</f>
        <v>5.4979850316637879E-2</v>
      </c>
      <c r="AG111" s="2">
        <f>(Table2[[#This Row],[Close Price]]/Table2[[#This Row],[Current Month Low]])-1</f>
        <v>2.0713970912296098E-2</v>
      </c>
      <c r="AH111" s="2">
        <f>(Table2[[#This Row],[Current Month High]]/Table2[[#This Row],[Close Price]])-1</f>
        <v>0.12737478411053549</v>
      </c>
      <c r="AI111">
        <v>12.7374784110535</v>
      </c>
      <c r="AJ111">
        <v>133.38931810547501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0.36</v>
      </c>
      <c r="AM111" t="s">
        <v>10622</v>
      </c>
      <c r="AN111">
        <v>9.8699999999999992</v>
      </c>
      <c r="AO111" t="s">
        <v>10622</v>
      </c>
      <c r="AP111">
        <v>7.2552843039449005E-2</v>
      </c>
      <c r="AQ111">
        <f>(Table2[[#This Row],[Sharpe Ratio]]-AVERAGE(Table2[Sharpe Ratio]))/_xlfn.STDEV.P(Table2[Sharpe Ratio])</f>
        <v>0.1301366452462959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6.6065678456115942</v>
      </c>
      <c r="AS111">
        <f>_xlfn.RANK.AVG(Table2[[#This Row],[1Y Return vs Nifty Z-Score]],Table2[1Y Return vs Nifty Z-Score])</f>
        <v>99</v>
      </c>
      <c r="AT111">
        <f>_xlfn.RANK.AVG(Table2[[#This Row],[6M Return vs Nifty Z-Score]],Table2[6M Return vs Nifty Z-Score])</f>
        <v>93</v>
      </c>
      <c r="AU111">
        <f>_xlfn.RANK.AVG(Table2[[#This Row],[Sharpe Ratio Z-Score]],Table2[Sharpe Ratio Z-Score])</f>
        <v>303</v>
      </c>
      <c r="AV111">
        <f>(Table2[[#This Row],[Rank 1Y]]+Table2[[#This Row],[Rank 6M]]+Table2[[#This Row],[Rank Sharpe]])/3</f>
        <v>165</v>
      </c>
    </row>
    <row r="112" spans="1:48" x14ac:dyDescent="0.3">
      <c r="A112" t="s">
        <v>658</v>
      </c>
      <c r="B112" t="s">
        <v>659</v>
      </c>
      <c r="C112" t="s">
        <v>10587</v>
      </c>
      <c r="D112" t="s">
        <v>308</v>
      </c>
      <c r="E112">
        <v>25911.964881169999</v>
      </c>
      <c r="F112">
        <v>414.35</v>
      </c>
      <c r="G112">
        <v>75.697283293393397</v>
      </c>
      <c r="H112">
        <f>(Table2[[#This Row],[1Y Return vs Nifty]]-AVERAGE(Table2[1Y Return vs Nifty]))/_xlfn.STDEV.P(Table2[1Y Return vs Nifty])</f>
        <v>0.64259145633384485</v>
      </c>
      <c r="I112">
        <v>-0.78268816484242998</v>
      </c>
      <c r="J112">
        <f>(Table2[[#This Row],[1M Return vs Nifty]]-AVERAGE(Table2[1M Return vs Nifty]))/_xlfn.STDEV.P(Table2[1M Return vs Nifty])</f>
        <v>-0.3785432278955993</v>
      </c>
      <c r="K112">
        <v>9.8728846591637094</v>
      </c>
      <c r="L112">
        <f>(Table2[[#This Row],[6M Return vs Nifty]]-AVERAGE(Table2[6M Return vs Nifty]))/_xlfn.STDEV.P(Table2[6M Return vs Nifty])</f>
        <v>0.17797404059062374</v>
      </c>
      <c r="M112">
        <v>1.5171612085297601</v>
      </c>
      <c r="N112">
        <f>(Table2[[#This Row],[1W Return vs Nifty]]-AVERAGE(Table2[1W Return vs Nifty]))/_xlfn.STDEV.P(Table2[1W Return vs Nifty])</f>
        <v>-0.20984911397757161</v>
      </c>
      <c r="O112">
        <v>423.71</v>
      </c>
      <c r="P112">
        <v>429.57351558754698</v>
      </c>
      <c r="Q112">
        <v>377.647660380106</v>
      </c>
      <c r="R112">
        <v>39.641645698039397</v>
      </c>
      <c r="S112" s="2">
        <f>(Table2[[#This Row],[Close Price]]-Table2[[#This Row],[20D EMA]])/Table2[[#This Row],[20D EMA]]</f>
        <v>-2.2090580821788386E-2</v>
      </c>
      <c r="T112" s="2">
        <f>(Table2[[#This Row],[Close Price]]-Table2[[#This Row],[50D EMA]])/Table2[[#This Row],[50D EMA]]</f>
        <v>-3.5438673556783568E-2</v>
      </c>
      <c r="U112" s="2">
        <f>(Table2[[#This Row],[Close Price]]-Table2[[#This Row],[200D EMA]])/Table2[[#This Row],[200D EMA]]</f>
        <v>9.7186725804027915E-2</v>
      </c>
      <c r="V112">
        <v>1.2136043627544</v>
      </c>
      <c r="W112">
        <v>404.8</v>
      </c>
      <c r="X112">
        <v>424</v>
      </c>
      <c r="Y112">
        <v>404.8</v>
      </c>
      <c r="Z112">
        <v>424</v>
      </c>
      <c r="AA112">
        <v>404.8</v>
      </c>
      <c r="AB112">
        <v>444.9</v>
      </c>
      <c r="AC112" s="2">
        <f>(Table2[[#This Row],[Close Price]]/Table2[[#This Row],[Day Low]])-1</f>
        <v>2.3591897233201653E-2</v>
      </c>
      <c r="AD112" s="2">
        <f>(Table2[[#This Row],[Day High]]/Table2[[#This Row],[Close Price]])-1</f>
        <v>2.3289489561964416E-2</v>
      </c>
      <c r="AE112" s="2">
        <f>(Table2[[#This Row],[Close Price]]/Table2[[#This Row],[Current Week Low]])-1</f>
        <v>2.3591897233201653E-2</v>
      </c>
      <c r="AF112" s="2">
        <f>(Table2[[#This Row],[Current Week High]]/Table2[[#This Row],[Close Price]])-1</f>
        <v>2.3289489561964416E-2</v>
      </c>
      <c r="AG112" s="2">
        <f>(Table2[[#This Row],[Close Price]]/Table2[[#This Row],[Current Month Low]])-1</f>
        <v>2.3591897233201653E-2</v>
      </c>
      <c r="AH112" s="2">
        <f>(Table2[[#This Row],[Current Month High]]/Table2[[#This Row],[Close Price]])-1</f>
        <v>7.3729938457825384E-2</v>
      </c>
      <c r="AI112">
        <v>21.201882466513801</v>
      </c>
      <c r="AJ112">
        <v>102.072665203608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-0.21</v>
      </c>
      <c r="AM112" t="s">
        <v>10621</v>
      </c>
      <c r="AN112">
        <v>1.01</v>
      </c>
      <c r="AO112" t="s">
        <v>10622</v>
      </c>
      <c r="AP112">
        <v>0.15655189302580499</v>
      </c>
      <c r="AQ112">
        <f>(Table2[[#This Row],[Sharpe Ratio]]-AVERAGE(Table2[Sharpe Ratio]))/_xlfn.STDEV.P(Table2[Sharpe Ratio])</f>
        <v>1.1001856684326481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137</v>
      </c>
      <c r="AT112">
        <f>_xlfn.RANK.AVG(Table2[[#This Row],[6M Return vs Nifty Z-Score]],Table2[6M Return vs Nifty Z-Score])</f>
        <v>256</v>
      </c>
      <c r="AU112">
        <f>_xlfn.RANK.AVG(Table2[[#This Row],[Sharpe Ratio Z-Score]],Table2[Sharpe Ratio Z-Score])</f>
        <v>104</v>
      </c>
      <c r="AV112">
        <f>(Table2[[#This Row],[Rank 1Y]]+Table2[[#This Row],[Rank 6M]]+Table2[[#This Row],[Rank Sharpe]])/3</f>
        <v>165.66666666666666</v>
      </c>
    </row>
    <row r="113" spans="1:48" x14ac:dyDescent="0.3">
      <c r="A113" t="s">
        <v>1310</v>
      </c>
      <c r="B113" t="s">
        <v>1311</v>
      </c>
      <c r="C113" t="s">
        <v>10581</v>
      </c>
      <c r="D113" t="s">
        <v>46</v>
      </c>
      <c r="E113">
        <v>8222.1065844500008</v>
      </c>
      <c r="F113">
        <v>48.95</v>
      </c>
      <c r="G113">
        <v>124.878414616867</v>
      </c>
      <c r="H113">
        <f>(Table2[[#This Row],[1Y Return vs Nifty]]-AVERAGE(Table2[1Y Return vs Nifty]))/_xlfn.STDEV.P(Table2[1Y Return vs Nifty])</f>
        <v>1.3914274835240343</v>
      </c>
      <c r="I113">
        <v>10.6655741197503</v>
      </c>
      <c r="J113">
        <f>(Table2[[#This Row],[1M Return vs Nifty]]-AVERAGE(Table2[1M Return vs Nifty]))/_xlfn.STDEV.P(Table2[1M Return vs Nifty])</f>
        <v>0.81347514670856036</v>
      </c>
      <c r="K113">
        <v>6.8661267563485398</v>
      </c>
      <c r="L113">
        <f>(Table2[[#This Row],[6M Return vs Nifty]]-AVERAGE(Table2[6M Return vs Nifty]))/_xlfn.STDEV.P(Table2[6M Return vs Nifty])</f>
        <v>7.0519332156630143E-2</v>
      </c>
      <c r="M113">
        <v>-3.66060279437764</v>
      </c>
      <c r="N113">
        <f>(Table2[[#This Row],[1W Return vs Nifty]]-AVERAGE(Table2[1W Return vs Nifty]))/_xlfn.STDEV.P(Table2[1W Return vs Nifty])</f>
        <v>-1.2688051555668245</v>
      </c>
      <c r="O113">
        <v>51.23</v>
      </c>
      <c r="P113">
        <v>47.705273879168303</v>
      </c>
      <c r="Q113">
        <v>37.9872398193476</v>
      </c>
      <c r="R113">
        <v>36.818941080346399</v>
      </c>
      <c r="S113" s="2">
        <f>(Table2[[#This Row],[Close Price]]-Table2[[#This Row],[20D EMA]])/Table2[[#This Row],[20D EMA]]</f>
        <v>-4.4505172750341486E-2</v>
      </c>
      <c r="T113" s="2">
        <f>(Table2[[#This Row],[Close Price]]-Table2[[#This Row],[50D EMA]])/Table2[[#This Row],[50D EMA]]</f>
        <v>2.6092002405948684E-2</v>
      </c>
      <c r="U113" s="2">
        <f>(Table2[[#This Row],[Close Price]]-Table2[[#This Row],[200D EMA]])/Table2[[#This Row],[200D EMA]]</f>
        <v>0.28859059602084769</v>
      </c>
      <c r="V113">
        <v>1.5192316375591099</v>
      </c>
      <c r="W113">
        <v>48.4</v>
      </c>
      <c r="X113">
        <v>50.9</v>
      </c>
      <c r="Y113">
        <v>48.4</v>
      </c>
      <c r="Z113">
        <v>50.9</v>
      </c>
      <c r="AA113">
        <v>48.4</v>
      </c>
      <c r="AB113">
        <v>56.04</v>
      </c>
      <c r="AC113" s="2">
        <f>(Table2[[#This Row],[Close Price]]/Table2[[#This Row],[Day Low]])-1</f>
        <v>1.1363636363636465E-2</v>
      </c>
      <c r="AD113" s="2">
        <f>(Table2[[#This Row],[Day High]]/Table2[[#This Row],[Close Price]])-1</f>
        <v>3.9836567926455402E-2</v>
      </c>
      <c r="AE113" s="2">
        <f>(Table2[[#This Row],[Close Price]]/Table2[[#This Row],[Current Week Low]])-1</f>
        <v>1.1363636363636465E-2</v>
      </c>
      <c r="AF113" s="2">
        <f>(Table2[[#This Row],[Current Week High]]/Table2[[#This Row],[Close Price]])-1</f>
        <v>3.9836567926455402E-2</v>
      </c>
      <c r="AG113" s="2">
        <f>(Table2[[#This Row],[Close Price]]/Table2[[#This Row],[Current Month Low]])-1</f>
        <v>1.1363636363636465E-2</v>
      </c>
      <c r="AH113" s="2">
        <f>(Table2[[#This Row],[Current Month High]]/Table2[[#This Row],[Close Price]])-1</f>
        <v>0.14484167517875379</v>
      </c>
      <c r="AI113">
        <v>17.4668028600612</v>
      </c>
      <c r="AJ113">
        <v>158.18397066754599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0.26</v>
      </c>
      <c r="AM113" t="s">
        <v>10622</v>
      </c>
      <c r="AN113">
        <v>1.2</v>
      </c>
      <c r="AO113" t="s">
        <v>10622</v>
      </c>
      <c r="AP113">
        <v>0.14057577085935299</v>
      </c>
      <c r="AQ113">
        <f>(Table2[[#This Row],[Sharpe Ratio]]-AVERAGE(Table2[Sharpe Ratio]))/_xlfn.STDEV.P(Table2[Sharpe Ratio])</f>
        <v>0.91568808537200785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1.9223048921944084</v>
      </c>
      <c r="AS113">
        <f>_xlfn.RANK.AVG(Table2[[#This Row],[1Y Return vs Nifty Z-Score]],Table2[1Y Return vs Nifty Z-Score])</f>
        <v>66</v>
      </c>
      <c r="AT113">
        <f>_xlfn.RANK.AVG(Table2[[#This Row],[6M Return vs Nifty Z-Score]],Table2[6M Return vs Nifty Z-Score])</f>
        <v>301</v>
      </c>
      <c r="AU113">
        <f>_xlfn.RANK.AVG(Table2[[#This Row],[Sharpe Ratio Z-Score]],Table2[Sharpe Ratio Z-Score])</f>
        <v>132</v>
      </c>
      <c r="AV113">
        <f>(Table2[[#This Row],[Rank 1Y]]+Table2[[#This Row],[Rank 6M]]+Table2[[#This Row],[Rank Sharpe]])/3</f>
        <v>166.33333333333334</v>
      </c>
    </row>
    <row r="114" spans="1:48" x14ac:dyDescent="0.3">
      <c r="A114" t="s">
        <v>938</v>
      </c>
      <c r="B114" t="s">
        <v>939</v>
      </c>
      <c r="C114" t="s">
        <v>10578</v>
      </c>
      <c r="D114" t="s">
        <v>260</v>
      </c>
      <c r="E114">
        <v>14905.109525189901</v>
      </c>
      <c r="F114">
        <v>3590.7</v>
      </c>
      <c r="G114">
        <v>154.81401447052701</v>
      </c>
      <c r="H114">
        <f>(Table2[[#This Row],[1Y Return vs Nifty]]-AVERAGE(Table2[1Y Return vs Nifty]))/_xlfn.STDEV.P(Table2[1Y Return vs Nifty])</f>
        <v>1.847229435669667</v>
      </c>
      <c r="I114">
        <v>-3.9150861134984498</v>
      </c>
      <c r="J114">
        <f>(Table2[[#This Row],[1M Return vs Nifty]]-AVERAGE(Table2[1M Return vs Nifty]))/_xlfn.STDEV.P(Table2[1M Return vs Nifty])</f>
        <v>-0.70469542624237091</v>
      </c>
      <c r="K114">
        <v>-7.0088552079365298</v>
      </c>
      <c r="L114">
        <f>(Table2[[#This Row],[6M Return vs Nifty]]-AVERAGE(Table2[6M Return vs Nifty]))/_xlfn.STDEV.P(Table2[6M Return vs Nifty])</f>
        <v>-0.42534105623820562</v>
      </c>
      <c r="M114">
        <v>3.2696196330162</v>
      </c>
      <c r="N114">
        <f>(Table2[[#This Row],[1W Return vs Nifty]]-AVERAGE(Table2[1W Return vs Nifty]))/_xlfn.STDEV.P(Table2[1W Return vs Nifty])</f>
        <v>0.14856359761025859</v>
      </c>
      <c r="O114">
        <v>3797.27</v>
      </c>
      <c r="P114">
        <v>3862.6105090455699</v>
      </c>
      <c r="Q114">
        <v>3289.9787676220299</v>
      </c>
      <c r="R114">
        <v>21.786350508949599</v>
      </c>
      <c r="S114" s="2">
        <f>(Table2[[#This Row],[Close Price]]-Table2[[#This Row],[20D EMA]])/Table2[[#This Row],[20D EMA]]</f>
        <v>-5.4399608139531867E-2</v>
      </c>
      <c r="T114" s="2">
        <f>(Table2[[#This Row],[Close Price]]-Table2[[#This Row],[50D EMA]])/Table2[[#This Row],[50D EMA]]</f>
        <v>-7.0395528725664264E-2</v>
      </c>
      <c r="U114" s="2">
        <f>(Table2[[#This Row],[Close Price]]-Table2[[#This Row],[200D EMA]])/Table2[[#This Row],[200D EMA]]</f>
        <v>9.1405219795788778E-2</v>
      </c>
      <c r="V114">
        <v>0.98773270705515204</v>
      </c>
      <c r="W114">
        <v>3564.45</v>
      </c>
      <c r="X114">
        <v>3707.15</v>
      </c>
      <c r="Y114">
        <v>3564.45</v>
      </c>
      <c r="Z114">
        <v>3707.15</v>
      </c>
      <c r="AA114">
        <v>3564.45</v>
      </c>
      <c r="AB114">
        <v>3772.95</v>
      </c>
      <c r="AC114" s="2">
        <f>(Table2[[#This Row],[Close Price]]/Table2[[#This Row],[Day Low]])-1</f>
        <v>7.3643900180953015E-3</v>
      </c>
      <c r="AD114" s="2">
        <f>(Table2[[#This Row],[Day High]]/Table2[[#This Row],[Close Price]])-1</f>
        <v>3.2431002311527068E-2</v>
      </c>
      <c r="AE114" s="2">
        <f>(Table2[[#This Row],[Close Price]]/Table2[[#This Row],[Current Week Low]])-1</f>
        <v>7.3643900180953015E-3</v>
      </c>
      <c r="AF114" s="2">
        <f>(Table2[[#This Row],[Current Week High]]/Table2[[#This Row],[Close Price]])-1</f>
        <v>3.2431002311527068E-2</v>
      </c>
      <c r="AG114" s="2">
        <f>(Table2[[#This Row],[Close Price]]/Table2[[#This Row],[Current Month Low]])-1</f>
        <v>7.3643900180953015E-3</v>
      </c>
      <c r="AH114" s="2">
        <f>(Table2[[#This Row],[Current Month High]]/Table2[[#This Row],[Close Price]])-1</f>
        <v>5.0756119976606229E-2</v>
      </c>
      <c r="AI114">
        <v>19.7524159634611</v>
      </c>
      <c r="AJ114">
        <v>185.59952276794499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-0.15</v>
      </c>
      <c r="AM114" t="s">
        <v>10621</v>
      </c>
      <c r="AN114">
        <v>-7.09</v>
      </c>
      <c r="AO114" t="s">
        <v>10621</v>
      </c>
      <c r="AP114">
        <v>0.27044620356494198</v>
      </c>
      <c r="AQ114">
        <f>(Table2[[#This Row],[Sharpe Ratio]]-AVERAGE(Table2[Sharpe Ratio]))/_xlfn.STDEV.P(Table2[Sharpe Ratio])</f>
        <v>2.4154751235267087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29</v>
      </c>
      <c r="AT114">
        <f>_xlfn.RANK.AVG(Table2[[#This Row],[6M Return vs Nifty Z-Score]],Table2[6M Return vs Nifty Z-Score])</f>
        <v>467</v>
      </c>
      <c r="AU114">
        <f>_xlfn.RANK.AVG(Table2[[#This Row],[Sharpe Ratio Z-Score]],Table2[Sharpe Ratio Z-Score])</f>
        <v>5</v>
      </c>
      <c r="AV114">
        <f>(Table2[[#This Row],[Rank 1Y]]+Table2[[#This Row],[Rank 6M]]+Table2[[#This Row],[Rank Sharpe]])/3</f>
        <v>167</v>
      </c>
    </row>
    <row r="115" spans="1:48" x14ac:dyDescent="0.3">
      <c r="A115" t="s">
        <v>1454</v>
      </c>
      <c r="B115" t="s">
        <v>1455</v>
      </c>
      <c r="C115" t="s">
        <v>10581</v>
      </c>
      <c r="D115" t="s">
        <v>46</v>
      </c>
      <c r="E115">
        <v>6719.1101988949904</v>
      </c>
      <c r="F115">
        <v>239.35</v>
      </c>
      <c r="G115">
        <v>106.447896646429</v>
      </c>
      <c r="H115">
        <f>(Table2[[#This Row],[1Y Return vs Nifty]]-AVERAGE(Table2[1Y Return vs Nifty]))/_xlfn.STDEV.P(Table2[1Y Return vs Nifty])</f>
        <v>1.1108028723237444</v>
      </c>
      <c r="I115">
        <v>9.64906391353313</v>
      </c>
      <c r="J115">
        <f>(Table2[[#This Row],[1M Return vs Nifty]]-AVERAGE(Table2[1M Return vs Nifty]))/_xlfn.STDEV.P(Table2[1M Return vs Nifty])</f>
        <v>0.70763385711701632</v>
      </c>
      <c r="K115">
        <v>20.5886373510562</v>
      </c>
      <c r="L115">
        <f>(Table2[[#This Row],[6M Return vs Nifty]]-AVERAGE(Table2[6M Return vs Nifty]))/_xlfn.STDEV.P(Table2[6M Return vs Nifty])</f>
        <v>0.56093073959189732</v>
      </c>
      <c r="M115">
        <v>-1.0485596214333901</v>
      </c>
      <c r="N115">
        <f>(Table2[[#This Row],[1W Return vs Nifty]]-AVERAGE(Table2[1W Return vs Nifty]))/_xlfn.STDEV.P(Table2[1W Return vs Nifty])</f>
        <v>-0.73459021310747363</v>
      </c>
      <c r="O115">
        <v>244.23</v>
      </c>
      <c r="P115">
        <v>227.251135351729</v>
      </c>
      <c r="Q115">
        <v>179.94034365011899</v>
      </c>
      <c r="R115">
        <v>39.178955620698503</v>
      </c>
      <c r="S115" s="2">
        <f>(Table2[[#This Row],[Close Price]]-Table2[[#This Row],[20D EMA]])/Table2[[#This Row],[20D EMA]]</f>
        <v>-1.9981165295008787E-2</v>
      </c>
      <c r="T115" s="2">
        <f>(Table2[[#This Row],[Close Price]]-Table2[[#This Row],[50D EMA]])/Table2[[#This Row],[50D EMA]]</f>
        <v>5.3240062495375065E-2</v>
      </c>
      <c r="U115" s="2">
        <f>(Table2[[#This Row],[Close Price]]-Table2[[#This Row],[200D EMA]])/Table2[[#This Row],[200D EMA]]</f>
        <v>0.33016307040848381</v>
      </c>
      <c r="V115">
        <v>0.94733690050195296</v>
      </c>
      <c r="W115">
        <v>237.1</v>
      </c>
      <c r="X115">
        <v>259.85000000000002</v>
      </c>
      <c r="Y115">
        <v>237.1</v>
      </c>
      <c r="Z115">
        <v>259.85000000000002</v>
      </c>
      <c r="AA115">
        <v>237.1</v>
      </c>
      <c r="AB115">
        <v>259.85000000000002</v>
      </c>
      <c r="AC115" s="2">
        <f>(Table2[[#This Row],[Close Price]]/Table2[[#This Row],[Day Low]])-1</f>
        <v>9.4896668072543822E-3</v>
      </c>
      <c r="AD115" s="2">
        <f>(Table2[[#This Row],[Day High]]/Table2[[#This Row],[Close Price]])-1</f>
        <v>8.5648631710883771E-2</v>
      </c>
      <c r="AE115" s="2">
        <f>(Table2[[#This Row],[Close Price]]/Table2[[#This Row],[Current Week Low]])-1</f>
        <v>9.4896668072543822E-3</v>
      </c>
      <c r="AF115" s="2">
        <f>(Table2[[#This Row],[Current Week High]]/Table2[[#This Row],[Close Price]])-1</f>
        <v>8.5648631710883771E-2</v>
      </c>
      <c r="AG115" s="2">
        <f>(Table2[[#This Row],[Close Price]]/Table2[[#This Row],[Current Month Low]])-1</f>
        <v>9.4896668072543822E-3</v>
      </c>
      <c r="AH115" s="2">
        <f>(Table2[[#This Row],[Current Month High]]/Table2[[#This Row],[Close Price]])-1</f>
        <v>8.5648631710883771E-2</v>
      </c>
      <c r="AI115">
        <v>13.599331522874399</v>
      </c>
      <c r="AJ115">
        <v>169.08375491849301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0.3</v>
      </c>
      <c r="AM115" t="s">
        <v>10622</v>
      </c>
      <c r="AN115">
        <v>5.09</v>
      </c>
      <c r="AO115" t="s">
        <v>10622</v>
      </c>
      <c r="AP115">
        <v>8.8772906268105994E-2</v>
      </c>
      <c r="AQ115">
        <f>(Table2[[#This Row],[Sharpe Ratio]]-AVERAGE(Table2[Sharpe Ratio]))/_xlfn.STDEV.P(Table2[Sharpe Ratio])</f>
        <v>0.31745134099029904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1.9622285969154833</v>
      </c>
      <c r="AS115">
        <f>_xlfn.RANK.AVG(Table2[[#This Row],[1Y Return vs Nifty Z-Score]],Table2[1Y Return vs Nifty Z-Score])</f>
        <v>89</v>
      </c>
      <c r="AT115">
        <f>_xlfn.RANK.AVG(Table2[[#This Row],[6M Return vs Nifty Z-Score]],Table2[6M Return vs Nifty Z-Score])</f>
        <v>162</v>
      </c>
      <c r="AU115">
        <f>_xlfn.RANK.AVG(Table2[[#This Row],[Sharpe Ratio Z-Score]],Table2[Sharpe Ratio Z-Score])</f>
        <v>253</v>
      </c>
      <c r="AV115">
        <f>(Table2[[#This Row],[Rank 1Y]]+Table2[[#This Row],[Rank 6M]]+Table2[[#This Row],[Rank Sharpe]])/3</f>
        <v>168</v>
      </c>
    </row>
    <row r="116" spans="1:48" x14ac:dyDescent="0.3">
      <c r="A116" t="s">
        <v>1554</v>
      </c>
      <c r="B116" t="s">
        <v>1555</v>
      </c>
      <c r="C116" t="s">
        <v>10584</v>
      </c>
      <c r="D116" t="s">
        <v>212</v>
      </c>
      <c r="E116">
        <v>5895.40805826</v>
      </c>
      <c r="F116">
        <v>483.7</v>
      </c>
      <c r="G116">
        <v>52.348959259379498</v>
      </c>
      <c r="H116">
        <f>(Table2[[#This Row],[1Y Return vs Nifty]]-AVERAGE(Table2[1Y Return vs Nifty]))/_xlfn.STDEV.P(Table2[1Y Return vs Nifty])</f>
        <v>0.28708791786938426</v>
      </c>
      <c r="I116">
        <v>6.0617856329794897</v>
      </c>
      <c r="J116">
        <f>(Table2[[#This Row],[1M Return vs Nifty]]-AVERAGE(Table2[1M Return vs Nifty]))/_xlfn.STDEV.P(Table2[1M Return vs Nifty])</f>
        <v>0.33411851313392066</v>
      </c>
      <c r="K116">
        <v>10.9509012332345</v>
      </c>
      <c r="L116">
        <f>(Table2[[#This Row],[6M Return vs Nifty]]-AVERAGE(Table2[6M Return vs Nifty]))/_xlfn.STDEV.P(Table2[6M Return vs Nifty])</f>
        <v>0.21649990811901126</v>
      </c>
      <c r="M116">
        <v>6.6405041638872797</v>
      </c>
      <c r="N116">
        <f>(Table2[[#This Row],[1W Return vs Nifty]]-AVERAGE(Table2[1W Return vs Nifty]))/_xlfn.STDEV.P(Table2[1W Return vs Nifty])</f>
        <v>0.83797673761843283</v>
      </c>
      <c r="O116">
        <v>494.63</v>
      </c>
      <c r="P116">
        <v>478.487746574531</v>
      </c>
      <c r="Q116">
        <v>409.17679565117197</v>
      </c>
      <c r="R116">
        <v>38.251845751342501</v>
      </c>
      <c r="S116" s="2">
        <f>(Table2[[#This Row],[Close Price]]-Table2[[#This Row],[20D EMA]])/Table2[[#This Row],[20D EMA]]</f>
        <v>-2.2097325273436726E-2</v>
      </c>
      <c r="T116" s="2">
        <f>(Table2[[#This Row],[Close Price]]-Table2[[#This Row],[50D EMA]])/Table2[[#This Row],[50D EMA]]</f>
        <v>1.089318057313534E-2</v>
      </c>
      <c r="U116" s="2">
        <f>(Table2[[#This Row],[Close Price]]-Table2[[#This Row],[200D EMA]])/Table2[[#This Row],[200D EMA]]</f>
        <v>0.18212959566837197</v>
      </c>
      <c r="V116">
        <v>1.3089599933904399</v>
      </c>
      <c r="W116">
        <v>474.1</v>
      </c>
      <c r="X116">
        <v>506</v>
      </c>
      <c r="Y116">
        <v>474.1</v>
      </c>
      <c r="Z116">
        <v>506</v>
      </c>
      <c r="AA116">
        <v>474.1</v>
      </c>
      <c r="AB116">
        <v>542.5</v>
      </c>
      <c r="AC116" s="2">
        <f>(Table2[[#This Row],[Close Price]]/Table2[[#This Row],[Day Low]])-1</f>
        <v>2.024889263868368E-2</v>
      </c>
      <c r="AD116" s="2">
        <f>(Table2[[#This Row],[Day High]]/Table2[[#This Row],[Close Price]])-1</f>
        <v>4.6102956377920279E-2</v>
      </c>
      <c r="AE116" s="2">
        <f>(Table2[[#This Row],[Close Price]]/Table2[[#This Row],[Current Week Low]])-1</f>
        <v>2.024889263868368E-2</v>
      </c>
      <c r="AF116" s="2">
        <f>(Table2[[#This Row],[Current Week High]]/Table2[[#This Row],[Close Price]])-1</f>
        <v>4.6102956377920279E-2</v>
      </c>
      <c r="AG116" s="2">
        <f>(Table2[[#This Row],[Close Price]]/Table2[[#This Row],[Current Month Low]])-1</f>
        <v>2.024889263868368E-2</v>
      </c>
      <c r="AH116" s="2">
        <f>(Table2[[#This Row],[Current Month High]]/Table2[[#This Row],[Close Price]])-1</f>
        <v>0.12156295224312585</v>
      </c>
      <c r="AI116">
        <v>12.156295224312499</v>
      </c>
      <c r="AJ116">
        <v>77.1146100329549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-0.01</v>
      </c>
      <c r="AM116" t="s">
        <v>10621</v>
      </c>
      <c r="AN116">
        <v>-2.11</v>
      </c>
      <c r="AO116" t="s">
        <v>10621</v>
      </c>
      <c r="AP116">
        <v>0.196172736823303</v>
      </c>
      <c r="AQ116">
        <f>(Table2[[#This Row],[Sharpe Ratio]]-AVERAGE(Table2[Sharpe Ratio]))/_xlfn.STDEV.P(Table2[Sharpe Ratio])</f>
        <v>1.5577403768469085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3.2334234535876578</v>
      </c>
      <c r="AS116">
        <f>_xlfn.RANK.AVG(Table2[[#This Row],[1Y Return vs Nifty Z-Score]],Table2[1Y Return vs Nifty Z-Score])</f>
        <v>216</v>
      </c>
      <c r="AT116">
        <f>_xlfn.RANK.AVG(Table2[[#This Row],[6M Return vs Nifty Z-Score]],Table2[6M Return vs Nifty Z-Score])</f>
        <v>246</v>
      </c>
      <c r="AU116">
        <f>_xlfn.RANK.AVG(Table2[[#This Row],[Sharpe Ratio Z-Score]],Table2[Sharpe Ratio Z-Score])</f>
        <v>42</v>
      </c>
      <c r="AV116">
        <f>(Table2[[#This Row],[Rank 1Y]]+Table2[[#This Row],[Rank 6M]]+Table2[[#This Row],[Rank Sharpe]])/3</f>
        <v>168</v>
      </c>
    </row>
    <row r="117" spans="1:48" x14ac:dyDescent="0.3">
      <c r="A117" t="s">
        <v>1405</v>
      </c>
      <c r="B117" t="s">
        <v>1406</v>
      </c>
      <c r="C117" t="s">
        <v>10589</v>
      </c>
      <c r="D117" t="s">
        <v>95</v>
      </c>
      <c r="E117">
        <v>7251.5968254600002</v>
      </c>
      <c r="F117">
        <v>2962.2</v>
      </c>
      <c r="G117">
        <v>74.0129487124414</v>
      </c>
      <c r="H117">
        <f>(Table2[[#This Row],[1Y Return vs Nifty]]-AVERAGE(Table2[1Y Return vs Nifty]))/_xlfn.STDEV.P(Table2[1Y Return vs Nifty])</f>
        <v>0.61694563684743653</v>
      </c>
      <c r="I117">
        <v>6.0480532930459097</v>
      </c>
      <c r="J117">
        <f>(Table2[[#This Row],[1M Return vs Nifty]]-AVERAGE(Table2[1M Return vs Nifty]))/_xlfn.STDEV.P(Table2[1M Return vs Nifty])</f>
        <v>0.33268867154572018</v>
      </c>
      <c r="K117">
        <v>4.9591489683130403</v>
      </c>
      <c r="L117">
        <f>(Table2[[#This Row],[6M Return vs Nifty]]-AVERAGE(Table2[6M Return vs Nifty]))/_xlfn.STDEV.P(Table2[6M Return vs Nifty])</f>
        <v>2.3682708385240701E-3</v>
      </c>
      <c r="M117">
        <v>-5.2206224156284398</v>
      </c>
      <c r="N117">
        <f>(Table2[[#This Row],[1W Return vs Nifty]]-AVERAGE(Table2[1W Return vs Nifty]))/_xlfn.STDEV.P(Table2[1W Return vs Nifty])</f>
        <v>-1.5878602924934384</v>
      </c>
      <c r="O117">
        <v>3007.66</v>
      </c>
      <c r="P117">
        <v>2827.2813210014401</v>
      </c>
      <c r="Q117">
        <v>2390.3136298443801</v>
      </c>
      <c r="R117">
        <v>41.670232082022899</v>
      </c>
      <c r="S117" s="2">
        <f>(Table2[[#This Row],[Close Price]]-Table2[[#This Row],[20D EMA]])/Table2[[#This Row],[20D EMA]]</f>
        <v>-1.5114740362939973E-2</v>
      </c>
      <c r="T117" s="2">
        <f>(Table2[[#This Row],[Close Price]]-Table2[[#This Row],[50D EMA]])/Table2[[#This Row],[50D EMA]]</f>
        <v>4.7720288036554738E-2</v>
      </c>
      <c r="U117" s="2">
        <f>(Table2[[#This Row],[Close Price]]-Table2[[#This Row],[200D EMA]])/Table2[[#This Row],[200D EMA]]</f>
        <v>0.2392516040637111</v>
      </c>
      <c r="V117">
        <v>1.23160953664242</v>
      </c>
      <c r="W117">
        <v>2930.05</v>
      </c>
      <c r="X117">
        <v>3089.95</v>
      </c>
      <c r="Y117">
        <v>2930.05</v>
      </c>
      <c r="Z117">
        <v>3089.95</v>
      </c>
      <c r="AA117">
        <v>2930.05</v>
      </c>
      <c r="AB117">
        <v>3247</v>
      </c>
      <c r="AC117" s="2">
        <f>(Table2[[#This Row],[Close Price]]/Table2[[#This Row],[Day Low]])-1</f>
        <v>1.0972509001552666E-2</v>
      </c>
      <c r="AD117" s="2">
        <f>(Table2[[#This Row],[Day High]]/Table2[[#This Row],[Close Price]])-1</f>
        <v>4.3126730133009161E-2</v>
      </c>
      <c r="AE117" s="2">
        <f>(Table2[[#This Row],[Close Price]]/Table2[[#This Row],[Current Week Low]])-1</f>
        <v>1.0972509001552666E-2</v>
      </c>
      <c r="AF117" s="2">
        <f>(Table2[[#This Row],[Current Week High]]/Table2[[#This Row],[Close Price]])-1</f>
        <v>4.3126730133009161E-2</v>
      </c>
      <c r="AG117" s="2">
        <f>(Table2[[#This Row],[Close Price]]/Table2[[#This Row],[Current Month Low]])-1</f>
        <v>1.0972509001552666E-2</v>
      </c>
      <c r="AH117" s="2">
        <f>(Table2[[#This Row],[Current Month High]]/Table2[[#This Row],[Close Price]])-1</f>
        <v>9.6144757274998272E-2</v>
      </c>
      <c r="AI117">
        <v>13.7667949496995</v>
      </c>
      <c r="AJ117">
        <v>95.389334124863893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0.13</v>
      </c>
      <c r="AM117" t="s">
        <v>10622</v>
      </c>
      <c r="AN117">
        <v>4.37</v>
      </c>
      <c r="AO117" t="s">
        <v>10622</v>
      </c>
      <c r="AP117">
        <v>0.19019854599156899</v>
      </c>
      <c r="AQ117">
        <f>(Table2[[#This Row],[Sharpe Ratio]]-AVERAGE(Table2[Sharpe Ratio]))/_xlfn.STDEV.P(Table2[Sharpe Ratio])</f>
        <v>1.4887484301332996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0.85289071687154205</v>
      </c>
      <c r="AS117">
        <f>_xlfn.RANK.AVG(Table2[[#This Row],[1Y Return vs Nifty Z-Score]],Table2[1Y Return vs Nifty Z-Score])</f>
        <v>144</v>
      </c>
      <c r="AT117">
        <f>_xlfn.RANK.AVG(Table2[[#This Row],[6M Return vs Nifty Z-Score]],Table2[6M Return vs Nifty Z-Score])</f>
        <v>315</v>
      </c>
      <c r="AU117">
        <f>_xlfn.RANK.AVG(Table2[[#This Row],[Sharpe Ratio Z-Score]],Table2[Sharpe Ratio Z-Score])</f>
        <v>49</v>
      </c>
      <c r="AV117">
        <f>(Table2[[#This Row],[Rank 1Y]]+Table2[[#This Row],[Rank 6M]]+Table2[[#This Row],[Rank Sharpe]])/3</f>
        <v>169.33333333333334</v>
      </c>
    </row>
    <row r="118" spans="1:48" x14ac:dyDescent="0.3">
      <c r="A118" t="s">
        <v>104</v>
      </c>
      <c r="B118" t="s">
        <v>105</v>
      </c>
      <c r="C118" t="s">
        <v>10584</v>
      </c>
      <c r="D118" t="s">
        <v>106</v>
      </c>
      <c r="E118">
        <v>264803.39446477999</v>
      </c>
      <c r="F118">
        <v>9485.0499999999993</v>
      </c>
      <c r="G118">
        <v>79.847048090576195</v>
      </c>
      <c r="H118">
        <f>(Table2[[#This Row],[1Y Return vs Nifty]]-AVERAGE(Table2[1Y Return vs Nifty]))/_xlfn.STDEV.P(Table2[1Y Return vs Nifty])</f>
        <v>0.70577612290968061</v>
      </c>
      <c r="I118">
        <v>1.8204191106969001</v>
      </c>
      <c r="J118">
        <f>(Table2[[#This Row],[1M Return vs Nifty]]-AVERAGE(Table2[1M Return vs Nifty]))/_xlfn.STDEV.P(Table2[1M Return vs Nifty])</f>
        <v>-0.1075019443914066</v>
      </c>
      <c r="K118">
        <v>13.3637900983333</v>
      </c>
      <c r="L118">
        <f>(Table2[[#This Row],[6M Return vs Nifty]]-AVERAGE(Table2[6M Return vs Nifty]))/_xlfn.STDEV.P(Table2[6M Return vs Nifty])</f>
        <v>0.30273108397792092</v>
      </c>
      <c r="M118">
        <v>3.7046973469667099</v>
      </c>
      <c r="N118">
        <f>(Table2[[#This Row],[1W Return vs Nifty]]-AVERAGE(Table2[1W Return vs Nifty]))/_xlfn.STDEV.P(Table2[1W Return vs Nifty])</f>
        <v>0.23754567046835465</v>
      </c>
      <c r="O118">
        <v>9529.1200000000008</v>
      </c>
      <c r="P118">
        <v>9419.0519803532297</v>
      </c>
      <c r="Q118">
        <v>8105.79558920208</v>
      </c>
      <c r="R118">
        <v>45.5899849206886</v>
      </c>
      <c r="S118" s="2">
        <f>(Table2[[#This Row],[Close Price]]-Table2[[#This Row],[20D EMA]])/Table2[[#This Row],[20D EMA]]</f>
        <v>-4.6247712275636708E-3</v>
      </c>
      <c r="T118" s="2">
        <f>(Table2[[#This Row],[Close Price]]-Table2[[#This Row],[50D EMA]])/Table2[[#This Row],[50D EMA]]</f>
        <v>7.0068643621918414E-3</v>
      </c>
      <c r="U118" s="2">
        <f>(Table2[[#This Row],[Close Price]]-Table2[[#This Row],[200D EMA]])/Table2[[#This Row],[200D EMA]]</f>
        <v>0.1701565744681813</v>
      </c>
      <c r="V118">
        <v>0.76329791919110501</v>
      </c>
      <c r="W118">
        <v>9369.2999999999993</v>
      </c>
      <c r="X118">
        <v>9520</v>
      </c>
      <c r="Y118">
        <v>9369.2999999999993</v>
      </c>
      <c r="Z118">
        <v>9520</v>
      </c>
      <c r="AA118">
        <v>9369.2999999999993</v>
      </c>
      <c r="AB118">
        <v>9844</v>
      </c>
      <c r="AC118" s="2">
        <f>(Table2[[#This Row],[Close Price]]/Table2[[#This Row],[Day Low]])-1</f>
        <v>1.2354178006894756E-2</v>
      </c>
      <c r="AD118" s="2">
        <f>(Table2[[#This Row],[Day High]]/Table2[[#This Row],[Close Price]])-1</f>
        <v>3.6847459950133388E-3</v>
      </c>
      <c r="AE118" s="2">
        <f>(Table2[[#This Row],[Close Price]]/Table2[[#This Row],[Current Week Low]])-1</f>
        <v>1.2354178006894756E-2</v>
      </c>
      <c r="AF118" s="2">
        <f>(Table2[[#This Row],[Current Week High]]/Table2[[#This Row],[Close Price]])-1</f>
        <v>3.6847459950133388E-3</v>
      </c>
      <c r="AG118" s="2">
        <f>(Table2[[#This Row],[Close Price]]/Table2[[#This Row],[Current Month Low]])-1</f>
        <v>1.2354178006894756E-2</v>
      </c>
      <c r="AH118" s="2">
        <f>(Table2[[#This Row],[Current Month High]]/Table2[[#This Row],[Close Price]])-1</f>
        <v>3.7843764661230184E-2</v>
      </c>
      <c r="AI118">
        <v>5.8381347488943103</v>
      </c>
      <c r="AJ118">
        <v>108.875798282316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-0.01</v>
      </c>
      <c r="AM118" t="s">
        <v>10621</v>
      </c>
      <c r="AN118">
        <v>-1.47</v>
      </c>
      <c r="AO118" t="s">
        <v>10621</v>
      </c>
      <c r="AP118">
        <v>0.12717565271699699</v>
      </c>
      <c r="AQ118">
        <f>(Table2[[#This Row],[Sharpe Ratio]]-AVERAGE(Table2[Sharpe Ratio]))/_xlfn.STDEV.P(Table2[Sharpe Ratio])</f>
        <v>0.76093905527362515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1.8994899882381746</v>
      </c>
      <c r="AS118">
        <f>_xlfn.RANK.AVG(Table2[[#This Row],[1Y Return vs Nifty Z-Score]],Table2[1Y Return vs Nifty Z-Score])</f>
        <v>128</v>
      </c>
      <c r="AT118">
        <f>_xlfn.RANK.AVG(Table2[[#This Row],[6M Return vs Nifty Z-Score]],Table2[6M Return vs Nifty Z-Score])</f>
        <v>224</v>
      </c>
      <c r="AU118">
        <f>_xlfn.RANK.AVG(Table2[[#This Row],[Sharpe Ratio Z-Score]],Table2[Sharpe Ratio Z-Score])</f>
        <v>164</v>
      </c>
      <c r="AV118">
        <f>(Table2[[#This Row],[Rank 1Y]]+Table2[[#This Row],[Rank 6M]]+Table2[[#This Row],[Rank Sharpe]])/3</f>
        <v>172</v>
      </c>
    </row>
    <row r="119" spans="1:48" x14ac:dyDescent="0.3">
      <c r="A119" t="s">
        <v>284</v>
      </c>
      <c r="B119" t="s">
        <v>285</v>
      </c>
      <c r="C119" t="s">
        <v>10584</v>
      </c>
      <c r="D119" t="s">
        <v>212</v>
      </c>
      <c r="E119">
        <v>95427.262092799996</v>
      </c>
      <c r="F119">
        <v>32355.200000000001</v>
      </c>
      <c r="G119">
        <v>54.554931273350697</v>
      </c>
      <c r="H119">
        <f>(Table2[[#This Row],[1Y Return vs Nifty]]-AVERAGE(Table2[1Y Return vs Nifty]))/_xlfn.STDEV.P(Table2[1Y Return vs Nifty])</f>
        <v>0.32067623262713146</v>
      </c>
      <c r="I119">
        <v>-2.3261869167017002</v>
      </c>
      <c r="J119">
        <f>(Table2[[#This Row],[1M Return vs Nifty]]-AVERAGE(Table2[1M Return vs Nifty]))/_xlfn.STDEV.P(Table2[1M Return vs Nifty])</f>
        <v>-0.53925572972838631</v>
      </c>
      <c r="K119">
        <v>23.4131249471098</v>
      </c>
      <c r="L119">
        <f>(Table2[[#This Row],[6M Return vs Nifty]]-AVERAGE(Table2[6M Return vs Nifty]))/_xlfn.STDEV.P(Table2[6M Return vs Nifty])</f>
        <v>0.6618715206322352</v>
      </c>
      <c r="M119">
        <v>-0.25739709535716099</v>
      </c>
      <c r="N119">
        <f>(Table2[[#This Row],[1W Return vs Nifty]]-AVERAGE(Table2[1W Return vs Nifty]))/_xlfn.STDEV.P(Table2[1W Return vs Nifty])</f>
        <v>-0.57278169182357663</v>
      </c>
      <c r="O119">
        <v>34265.68</v>
      </c>
      <c r="P119">
        <v>33363.984738092498</v>
      </c>
      <c r="Q119">
        <v>28396.729502704799</v>
      </c>
      <c r="R119">
        <v>18.2386433162503</v>
      </c>
      <c r="S119" s="2">
        <f>(Table2[[#This Row],[Close Price]]-Table2[[#This Row],[20D EMA]])/Table2[[#This Row],[20D EMA]]</f>
        <v>-5.5754912787372074E-2</v>
      </c>
      <c r="T119" s="2">
        <f>(Table2[[#This Row],[Close Price]]-Table2[[#This Row],[50D EMA]])/Table2[[#This Row],[50D EMA]]</f>
        <v>-3.0235739106448604E-2</v>
      </c>
      <c r="U119" s="2">
        <f>(Table2[[#This Row],[Close Price]]-Table2[[#This Row],[200D EMA]])/Table2[[#This Row],[200D EMA]]</f>
        <v>0.13939881692777883</v>
      </c>
      <c r="V119">
        <v>0.43387640956338003</v>
      </c>
      <c r="W119">
        <v>32147.7</v>
      </c>
      <c r="X119">
        <v>33789.9</v>
      </c>
      <c r="Y119">
        <v>32147.7</v>
      </c>
      <c r="Z119">
        <v>33789.9</v>
      </c>
      <c r="AA119">
        <v>32147.7</v>
      </c>
      <c r="AB119">
        <v>35182.800000000003</v>
      </c>
      <c r="AC119" s="2">
        <f>(Table2[[#This Row],[Close Price]]/Table2[[#This Row],[Day Low]])-1</f>
        <v>6.4545830650404312E-3</v>
      </c>
      <c r="AD119" s="2">
        <f>(Table2[[#This Row],[Day High]]/Table2[[#This Row],[Close Price]])-1</f>
        <v>4.4342176837108171E-2</v>
      </c>
      <c r="AE119" s="2">
        <f>(Table2[[#This Row],[Close Price]]/Table2[[#This Row],[Current Week Low]])-1</f>
        <v>6.4545830650404312E-3</v>
      </c>
      <c r="AF119" s="2">
        <f>(Table2[[#This Row],[Current Week High]]/Table2[[#This Row],[Close Price]])-1</f>
        <v>4.4342176837108171E-2</v>
      </c>
      <c r="AG119" s="2">
        <f>(Table2[[#This Row],[Close Price]]/Table2[[#This Row],[Current Month Low]])-1</f>
        <v>6.4545830650404312E-3</v>
      </c>
      <c r="AH119" s="2">
        <f>(Table2[[#This Row],[Current Month High]]/Table2[[#This Row],[Close Price]])-1</f>
        <v>8.7392443873009595E-2</v>
      </c>
      <c r="AI119">
        <v>13.3604490159232</v>
      </c>
      <c r="AJ119">
        <v>80.441299080092406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-0.03</v>
      </c>
      <c r="AM119" t="s">
        <v>10621</v>
      </c>
      <c r="AN119">
        <v>-7.95</v>
      </c>
      <c r="AO119" t="s">
        <v>10621</v>
      </c>
      <c r="AP119">
        <v>0.12658619643187899</v>
      </c>
      <c r="AQ119">
        <f>(Table2[[#This Row],[Sharpe Ratio]]-AVERAGE(Table2[Sharpe Ratio]))/_xlfn.STDEV.P(Table2[Sharpe Ratio])</f>
        <v>0.75413181764792991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0.62464214935533358</v>
      </c>
      <c r="AS119">
        <f>_xlfn.RANK.AVG(Table2[[#This Row],[1Y Return vs Nifty Z-Score]],Table2[1Y Return vs Nifty Z-Score])</f>
        <v>206</v>
      </c>
      <c r="AT119">
        <f>_xlfn.RANK.AVG(Table2[[#This Row],[6M Return vs Nifty Z-Score]],Table2[6M Return vs Nifty Z-Score])</f>
        <v>143</v>
      </c>
      <c r="AU119">
        <f>_xlfn.RANK.AVG(Table2[[#This Row],[Sharpe Ratio Z-Score]],Table2[Sharpe Ratio Z-Score])</f>
        <v>167</v>
      </c>
      <c r="AV119">
        <f>(Table2[[#This Row],[Rank 1Y]]+Table2[[#This Row],[Rank 6M]]+Table2[[#This Row],[Rank Sharpe]])/3</f>
        <v>172</v>
      </c>
    </row>
    <row r="120" spans="1:48" x14ac:dyDescent="0.3">
      <c r="A120" t="s">
        <v>1041</v>
      </c>
      <c r="B120" t="s">
        <v>1042</v>
      </c>
      <c r="C120" t="s">
        <v>10588</v>
      </c>
      <c r="D120" t="s">
        <v>405</v>
      </c>
      <c r="E120">
        <v>12211.618410614001</v>
      </c>
      <c r="F120">
        <v>197.54</v>
      </c>
      <c r="G120">
        <v>224.40910395095699</v>
      </c>
      <c r="H120">
        <f>(Table2[[#This Row],[1Y Return vs Nifty]]-AVERAGE(Table2[1Y Return vs Nifty]))/_xlfn.STDEV.P(Table2[1Y Return vs Nifty])</f>
        <v>2.9068901005636625</v>
      </c>
      <c r="I120">
        <v>17.099419167059398</v>
      </c>
      <c r="J120">
        <f>(Table2[[#This Row],[1M Return vs Nifty]]-AVERAGE(Table2[1M Return vs Nifty]))/_xlfn.STDEV.P(Table2[1M Return vs Nifty])</f>
        <v>1.4833813145703711</v>
      </c>
      <c r="K120">
        <v>-6.08218972044327</v>
      </c>
      <c r="L120">
        <f>(Table2[[#This Row],[6M Return vs Nifty]]-AVERAGE(Table2[6M Return vs Nifty]))/_xlfn.STDEV.P(Table2[6M Return vs Nifty])</f>
        <v>-0.39222413329565575</v>
      </c>
      <c r="M120">
        <v>3.8120785600735498</v>
      </c>
      <c r="N120">
        <f>(Table2[[#This Row],[1W Return vs Nifty]]-AVERAGE(Table2[1W Return vs Nifty]))/_xlfn.STDEV.P(Table2[1W Return vs Nifty])</f>
        <v>0.25950727094084047</v>
      </c>
      <c r="O120">
        <v>201.67</v>
      </c>
      <c r="P120">
        <v>190.21019550775699</v>
      </c>
      <c r="Q120">
        <v>154.83213185930501</v>
      </c>
      <c r="R120">
        <v>39.769816084685303</v>
      </c>
      <c r="S120" s="2">
        <f>(Table2[[#This Row],[Close Price]]-Table2[[#This Row],[20D EMA]])/Table2[[#This Row],[20D EMA]]</f>
        <v>-2.0479000347101678E-2</v>
      </c>
      <c r="T120" s="2">
        <f>(Table2[[#This Row],[Close Price]]-Table2[[#This Row],[50D EMA]])/Table2[[#This Row],[50D EMA]]</f>
        <v>3.8535287094766071E-2</v>
      </c>
      <c r="U120" s="2">
        <f>(Table2[[#This Row],[Close Price]]-Table2[[#This Row],[200D EMA]])/Table2[[#This Row],[200D EMA]]</f>
        <v>0.27583336629055366</v>
      </c>
      <c r="V120">
        <v>1.9036729965770101</v>
      </c>
      <c r="W120">
        <v>193.66</v>
      </c>
      <c r="X120">
        <v>208.99</v>
      </c>
      <c r="Y120">
        <v>193.66</v>
      </c>
      <c r="Z120">
        <v>208.99</v>
      </c>
      <c r="AA120">
        <v>193.66</v>
      </c>
      <c r="AB120">
        <v>223.95</v>
      </c>
      <c r="AC120" s="2">
        <f>(Table2[[#This Row],[Close Price]]/Table2[[#This Row],[Day Low]])-1</f>
        <v>2.0035113084787781E-2</v>
      </c>
      <c r="AD120" s="2">
        <f>(Table2[[#This Row],[Day High]]/Table2[[#This Row],[Close Price]])-1</f>
        <v>5.7962944213830303E-2</v>
      </c>
      <c r="AE120" s="2">
        <f>(Table2[[#This Row],[Close Price]]/Table2[[#This Row],[Current Week Low]])-1</f>
        <v>2.0035113084787781E-2</v>
      </c>
      <c r="AF120" s="2">
        <f>(Table2[[#This Row],[Current Week High]]/Table2[[#This Row],[Close Price]])-1</f>
        <v>5.7962944213830303E-2</v>
      </c>
      <c r="AG120" s="2">
        <f>(Table2[[#This Row],[Close Price]]/Table2[[#This Row],[Current Month Low]])-1</f>
        <v>2.0035113084787781E-2</v>
      </c>
      <c r="AH120" s="2">
        <f>(Table2[[#This Row],[Current Month High]]/Table2[[#This Row],[Close Price]])-1</f>
        <v>0.13369444163207445</v>
      </c>
      <c r="AI120">
        <v>13.597246127366599</v>
      </c>
      <c r="AJ120">
        <v>246.56140350877101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0.08</v>
      </c>
      <c r="AM120" t="s">
        <v>10622</v>
      </c>
      <c r="AN120">
        <v>4.8</v>
      </c>
      <c r="AO120" t="s">
        <v>10622</v>
      </c>
      <c r="AP120">
        <v>0.19230908588857301</v>
      </c>
      <c r="AQ120">
        <f>(Table2[[#This Row],[Sharpe Ratio]]-AVERAGE(Table2[Sharpe Ratio]))/_xlfn.STDEV.P(Table2[Sharpe Ratio])</f>
        <v>1.5131216482329939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5.7706762010122121</v>
      </c>
      <c r="AS120">
        <f>_xlfn.RANK.AVG(Table2[[#This Row],[1Y Return vs Nifty Z-Score]],Table2[1Y Return vs Nifty Z-Score])</f>
        <v>13</v>
      </c>
      <c r="AT120">
        <f>_xlfn.RANK.AVG(Table2[[#This Row],[6M Return vs Nifty Z-Score]],Table2[6M Return vs Nifty Z-Score])</f>
        <v>459</v>
      </c>
      <c r="AU120">
        <f>_xlfn.RANK.AVG(Table2[[#This Row],[Sharpe Ratio Z-Score]],Table2[Sharpe Ratio Z-Score])</f>
        <v>45</v>
      </c>
      <c r="AV120">
        <f>(Table2[[#This Row],[Rank 1Y]]+Table2[[#This Row],[Rank 6M]]+Table2[[#This Row],[Rank Sharpe]])/3</f>
        <v>172.33333333333334</v>
      </c>
    </row>
    <row r="121" spans="1:48" x14ac:dyDescent="0.3">
      <c r="A121" t="s">
        <v>1836</v>
      </c>
      <c r="B121" t="s">
        <v>1837</v>
      </c>
      <c r="C121" t="s">
        <v>10579</v>
      </c>
      <c r="D121" t="s">
        <v>942</v>
      </c>
      <c r="E121">
        <v>3846.4021567999998</v>
      </c>
      <c r="F121">
        <v>448</v>
      </c>
      <c r="G121">
        <v>54.2414394797594</v>
      </c>
      <c r="H121">
        <f>(Table2[[#This Row],[1Y Return vs Nifty]]-AVERAGE(Table2[1Y Return vs Nifty]))/_xlfn.STDEV.P(Table2[1Y Return vs Nifty])</f>
        <v>0.31590298030551217</v>
      </c>
      <c r="I121">
        <v>26.978206402249999</v>
      </c>
      <c r="J121">
        <f>(Table2[[#This Row],[1M Return vs Nifty]]-AVERAGE(Table2[1M Return vs Nifty]))/_xlfn.STDEV.P(Table2[1M Return vs Nifty])</f>
        <v>2.5119824778229076</v>
      </c>
      <c r="K121">
        <v>39.3926804341828</v>
      </c>
      <c r="L121">
        <f>(Table2[[#This Row],[6M Return vs Nifty]]-AVERAGE(Table2[6M Return vs Nifty]))/_xlfn.STDEV.P(Table2[6M Return vs Nifty])</f>
        <v>1.2329445937787575</v>
      </c>
      <c r="M121">
        <v>7.2208704653771303</v>
      </c>
      <c r="N121">
        <f>(Table2[[#This Row],[1W Return vs Nifty]]-AVERAGE(Table2[1W Return vs Nifty]))/_xlfn.STDEV.P(Table2[1W Return vs Nifty])</f>
        <v>0.95667322532092181</v>
      </c>
      <c r="O121">
        <v>420.92</v>
      </c>
      <c r="P121">
        <v>367.97969169087798</v>
      </c>
      <c r="Q121">
        <v>311.05460820598103</v>
      </c>
      <c r="R121">
        <v>56.515944073245102</v>
      </c>
      <c r="S121" s="2">
        <f>(Table2[[#This Row],[Close Price]]-Table2[[#This Row],[20D EMA]])/Table2[[#This Row],[20D EMA]]</f>
        <v>6.4335265608666689E-2</v>
      </c>
      <c r="T121" s="2">
        <f>(Table2[[#This Row],[Close Price]]-Table2[[#This Row],[50D EMA]])/Table2[[#This Row],[50D EMA]]</f>
        <v>0.21745849055263414</v>
      </c>
      <c r="U121" s="2">
        <f>(Table2[[#This Row],[Close Price]]-Table2[[#This Row],[200D EMA]])/Table2[[#This Row],[200D EMA]]</f>
        <v>0.44026157523869069</v>
      </c>
      <c r="V121">
        <v>2.2815033463671002</v>
      </c>
      <c r="W121">
        <v>441.95</v>
      </c>
      <c r="X121">
        <v>470</v>
      </c>
      <c r="Y121">
        <v>441.95</v>
      </c>
      <c r="Z121">
        <v>470</v>
      </c>
      <c r="AA121">
        <v>441.95</v>
      </c>
      <c r="AB121">
        <v>487</v>
      </c>
      <c r="AC121" s="2">
        <f>(Table2[[#This Row],[Close Price]]/Table2[[#This Row],[Day Low]])-1</f>
        <v>1.3689331372327196E-2</v>
      </c>
      <c r="AD121" s="2">
        <f>(Table2[[#This Row],[Day High]]/Table2[[#This Row],[Close Price]])-1</f>
        <v>4.9107142857142794E-2</v>
      </c>
      <c r="AE121" s="2">
        <f>(Table2[[#This Row],[Close Price]]/Table2[[#This Row],[Current Week Low]])-1</f>
        <v>1.3689331372327196E-2</v>
      </c>
      <c r="AF121" s="2">
        <f>(Table2[[#This Row],[Current Week High]]/Table2[[#This Row],[Close Price]])-1</f>
        <v>4.9107142857142794E-2</v>
      </c>
      <c r="AG121" s="2">
        <f>(Table2[[#This Row],[Close Price]]/Table2[[#This Row],[Current Month Low]])-1</f>
        <v>1.3689331372327196E-2</v>
      </c>
      <c r="AH121" s="2">
        <f>(Table2[[#This Row],[Current Month High]]/Table2[[#This Row],[Close Price]])-1</f>
        <v>8.7053571428571397E-2</v>
      </c>
      <c r="AI121">
        <v>9.1517857142857206</v>
      </c>
      <c r="AJ121">
        <v>107.599629286376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0.52</v>
      </c>
      <c r="AM121" t="s">
        <v>10622</v>
      </c>
      <c r="AN121">
        <v>15.35</v>
      </c>
      <c r="AO121" t="s">
        <v>10622</v>
      </c>
      <c r="AP121">
        <v>9.7672869467920004E-2</v>
      </c>
      <c r="AQ121">
        <f>(Table2[[#This Row],[Sharpe Ratio]]-AVERAGE(Table2[Sharpe Ratio]))/_xlfn.STDEV.P(Table2[Sharpe Ratio])</f>
        <v>0.42023108206804205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5.4377343592961402</v>
      </c>
      <c r="AS121">
        <f>_xlfn.RANK.AVG(Table2[[#This Row],[1Y Return vs Nifty Z-Score]],Table2[1Y Return vs Nifty Z-Score])</f>
        <v>207</v>
      </c>
      <c r="AT121">
        <f>_xlfn.RANK.AVG(Table2[[#This Row],[6M Return vs Nifty Z-Score]],Table2[6M Return vs Nifty Z-Score])</f>
        <v>79</v>
      </c>
      <c r="AU121">
        <f>_xlfn.RANK.AVG(Table2[[#This Row],[Sharpe Ratio Z-Score]],Table2[Sharpe Ratio Z-Score])</f>
        <v>231</v>
      </c>
      <c r="AV121">
        <f>(Table2[[#This Row],[Rank 1Y]]+Table2[[#This Row],[Rank 6M]]+Table2[[#This Row],[Rank Sharpe]])/3</f>
        <v>172.33333333333334</v>
      </c>
    </row>
    <row r="122" spans="1:48" x14ac:dyDescent="0.3">
      <c r="A122" t="s">
        <v>389</v>
      </c>
      <c r="B122" t="s">
        <v>390</v>
      </c>
      <c r="C122" t="s">
        <v>10591</v>
      </c>
      <c r="D122" t="s">
        <v>391</v>
      </c>
      <c r="E122">
        <v>60478.582049910001</v>
      </c>
      <c r="F122">
        <v>934.65</v>
      </c>
      <c r="G122">
        <v>88.143980598748399</v>
      </c>
      <c r="H122">
        <f>(Table2[[#This Row],[1Y Return vs Nifty]]-AVERAGE(Table2[1Y Return vs Nifty]))/_xlfn.STDEV.P(Table2[1Y Return vs Nifty])</f>
        <v>0.83210591260932076</v>
      </c>
      <c r="I122">
        <v>-0.91218529170832996</v>
      </c>
      <c r="J122">
        <f>(Table2[[#This Row],[1M Return vs Nifty]]-AVERAGE(Table2[1M Return vs Nifty]))/_xlfn.STDEV.P(Table2[1M Return vs Nifty])</f>
        <v>-0.39202675498864492</v>
      </c>
      <c r="K122">
        <v>8.4522554552089098</v>
      </c>
      <c r="L122">
        <f>(Table2[[#This Row],[6M Return vs Nifty]]-AVERAGE(Table2[6M Return vs Nifty]))/_xlfn.STDEV.P(Table2[6M Return vs Nifty])</f>
        <v>0.12720397467981229</v>
      </c>
      <c r="M122">
        <v>0.66742802815700397</v>
      </c>
      <c r="N122">
        <f>(Table2[[#This Row],[1W Return vs Nifty]]-AVERAGE(Table2[1W Return vs Nifty]))/_xlfn.STDEV.P(Table2[1W Return vs Nifty])</f>
        <v>-0.38363650262435256</v>
      </c>
      <c r="O122">
        <v>1011.22</v>
      </c>
      <c r="P122">
        <v>944.95264862132103</v>
      </c>
      <c r="Q122">
        <v>766.60229726972602</v>
      </c>
      <c r="R122">
        <v>28.029246739934901</v>
      </c>
      <c r="S122" s="2">
        <f>(Table2[[#This Row],[Close Price]]-Table2[[#This Row],[20D EMA]])/Table2[[#This Row],[20D EMA]]</f>
        <v>-7.5720416922133701E-2</v>
      </c>
      <c r="T122" s="2">
        <f>(Table2[[#This Row],[Close Price]]-Table2[[#This Row],[50D EMA]])/Table2[[#This Row],[50D EMA]]</f>
        <v>-1.0902819983998715E-2</v>
      </c>
      <c r="U122" s="2">
        <f>(Table2[[#This Row],[Close Price]]-Table2[[#This Row],[200D EMA]])/Table2[[#This Row],[200D EMA]]</f>
        <v>0.21921106071398455</v>
      </c>
      <c r="V122">
        <v>0.44564802383798402</v>
      </c>
      <c r="W122">
        <v>927</v>
      </c>
      <c r="X122">
        <v>977.45</v>
      </c>
      <c r="Y122">
        <v>927</v>
      </c>
      <c r="Z122">
        <v>977.45</v>
      </c>
      <c r="AA122">
        <v>927</v>
      </c>
      <c r="AB122">
        <v>1034</v>
      </c>
      <c r="AC122" s="2">
        <f>(Table2[[#This Row],[Close Price]]/Table2[[#This Row],[Day Low]])-1</f>
        <v>8.2524271844659491E-3</v>
      </c>
      <c r="AD122" s="2">
        <f>(Table2[[#This Row],[Day High]]/Table2[[#This Row],[Close Price]])-1</f>
        <v>4.5792542663029012E-2</v>
      </c>
      <c r="AE122" s="2">
        <f>(Table2[[#This Row],[Close Price]]/Table2[[#This Row],[Current Week Low]])-1</f>
        <v>8.2524271844659491E-3</v>
      </c>
      <c r="AF122" s="2">
        <f>(Table2[[#This Row],[Current Week High]]/Table2[[#This Row],[Close Price]])-1</f>
        <v>4.5792542663029012E-2</v>
      </c>
      <c r="AG122" s="2">
        <f>(Table2[[#This Row],[Close Price]]/Table2[[#This Row],[Current Month Low]])-1</f>
        <v>8.2524271844659491E-3</v>
      </c>
      <c r="AH122" s="2">
        <f>(Table2[[#This Row],[Current Month High]]/Table2[[#This Row],[Close Price]])-1</f>
        <v>0.10629647461616654</v>
      </c>
      <c r="AI122">
        <v>26.999411544428298</v>
      </c>
      <c r="AJ122">
        <v>126.225341885513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0.32</v>
      </c>
      <c r="AM122" t="s">
        <v>10622</v>
      </c>
      <c r="AN122">
        <v>-12.98</v>
      </c>
      <c r="AO122" t="s">
        <v>10621</v>
      </c>
      <c r="AP122">
        <v>0.14756664114335899</v>
      </c>
      <c r="AQ122">
        <f>(Table2[[#This Row],[Sharpe Ratio]]-AVERAGE(Table2[Sharpe Ratio]))/_xlfn.STDEV.P(Table2[Sharpe Ratio])</f>
        <v>0.99642098522413758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1.1800676149002731</v>
      </c>
      <c r="AS122">
        <f>_xlfn.RANK.AVG(Table2[[#This Row],[1Y Return vs Nifty Z-Score]],Table2[1Y Return vs Nifty Z-Score])</f>
        <v>116</v>
      </c>
      <c r="AT122">
        <f>_xlfn.RANK.AVG(Table2[[#This Row],[6M Return vs Nifty Z-Score]],Table2[6M Return vs Nifty Z-Score])</f>
        <v>281</v>
      </c>
      <c r="AU122">
        <f>_xlfn.RANK.AVG(Table2[[#This Row],[Sharpe Ratio Z-Score]],Table2[Sharpe Ratio Z-Score])</f>
        <v>121</v>
      </c>
      <c r="AV122">
        <f>(Table2[[#This Row],[Rank 1Y]]+Table2[[#This Row],[Rank 6M]]+Table2[[#This Row],[Rank Sharpe]])/3</f>
        <v>172.66666666666666</v>
      </c>
    </row>
    <row r="123" spans="1:48" x14ac:dyDescent="0.3">
      <c r="A123" t="s">
        <v>139</v>
      </c>
      <c r="B123" t="s">
        <v>140</v>
      </c>
      <c r="C123" t="s">
        <v>10580</v>
      </c>
      <c r="D123" t="s">
        <v>141</v>
      </c>
      <c r="E123">
        <v>195534.49979569999</v>
      </c>
      <c r="F123">
        <v>1504.75</v>
      </c>
      <c r="G123">
        <v>59.338533346362397</v>
      </c>
      <c r="H123">
        <f>(Table2[[#This Row],[1Y Return vs Nifty]]-AVERAGE(Table2[1Y Return vs Nifty]))/_xlfn.STDEV.P(Table2[1Y Return vs Nifty])</f>
        <v>0.39351175868391264</v>
      </c>
      <c r="I123">
        <v>-2.0766494712567098</v>
      </c>
      <c r="J123">
        <f>(Table2[[#This Row],[1M Return vs Nifty]]-AVERAGE(Table2[1M Return vs Nifty]))/_xlfn.STDEV.P(Table2[1M Return vs Nifty])</f>
        <v>-0.5132733393246891</v>
      </c>
      <c r="K123">
        <v>5.0376075469681503</v>
      </c>
      <c r="L123">
        <f>(Table2[[#This Row],[6M Return vs Nifty]]-AVERAGE(Table2[6M Return vs Nifty]))/_xlfn.STDEV.P(Table2[6M Return vs Nifty])</f>
        <v>5.1722025038027581E-3</v>
      </c>
      <c r="M123">
        <v>-4.4830470087020498</v>
      </c>
      <c r="N123">
        <f>(Table2[[#This Row],[1W Return vs Nifty]]-AVERAGE(Table2[1W Return vs Nifty]))/_xlfn.STDEV.P(Table2[1W Return vs Nifty])</f>
        <v>-1.4370114062070463</v>
      </c>
      <c r="O123">
        <v>1589.15</v>
      </c>
      <c r="P123">
        <v>1563.79538202655</v>
      </c>
      <c r="Q123">
        <v>1352.64351189538</v>
      </c>
      <c r="R123">
        <v>28.266892579053899</v>
      </c>
      <c r="S123" s="2">
        <f>(Table2[[#This Row],[Close Price]]-Table2[[#This Row],[20D EMA]])/Table2[[#This Row],[20D EMA]]</f>
        <v>-5.3110153226567716E-2</v>
      </c>
      <c r="T123" s="2">
        <f>(Table2[[#This Row],[Close Price]]-Table2[[#This Row],[50D EMA]])/Table2[[#This Row],[50D EMA]]</f>
        <v>-3.7757741649058991E-2</v>
      </c>
      <c r="U123" s="2">
        <f>(Table2[[#This Row],[Close Price]]-Table2[[#This Row],[200D EMA]])/Table2[[#This Row],[200D EMA]]</f>
        <v>0.11245127542251106</v>
      </c>
      <c r="V123">
        <v>1.42870587602968</v>
      </c>
      <c r="W123">
        <v>1500</v>
      </c>
      <c r="X123">
        <v>1549.5</v>
      </c>
      <c r="Y123">
        <v>1500</v>
      </c>
      <c r="Z123">
        <v>1549.5</v>
      </c>
      <c r="AA123">
        <v>1500</v>
      </c>
      <c r="AB123">
        <v>1593</v>
      </c>
      <c r="AC123" s="2">
        <f>(Table2[[#This Row],[Close Price]]/Table2[[#This Row],[Day Low]])-1</f>
        <v>3.166666666666762E-3</v>
      </c>
      <c r="AD123" s="2">
        <f>(Table2[[#This Row],[Day High]]/Table2[[#This Row],[Close Price]])-1</f>
        <v>2.973915932879212E-2</v>
      </c>
      <c r="AE123" s="2">
        <f>(Table2[[#This Row],[Close Price]]/Table2[[#This Row],[Current Week Low]])-1</f>
        <v>3.166666666666762E-3</v>
      </c>
      <c r="AF123" s="2">
        <f>(Table2[[#This Row],[Current Week High]]/Table2[[#This Row],[Close Price]])-1</f>
        <v>2.973915932879212E-2</v>
      </c>
      <c r="AG123" s="2">
        <f>(Table2[[#This Row],[Close Price]]/Table2[[#This Row],[Current Month Low]])-1</f>
        <v>3.166666666666762E-3</v>
      </c>
      <c r="AH123" s="2">
        <f>(Table2[[#This Row],[Current Month High]]/Table2[[#This Row],[Close Price]])-1</f>
        <v>5.864761588303713E-2</v>
      </c>
      <c r="AI123">
        <v>13.1616547599269</v>
      </c>
      <c r="AJ123">
        <v>87.472746527128805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-0.1</v>
      </c>
      <c r="AM123" t="s">
        <v>10621</v>
      </c>
      <c r="AN123">
        <v>-5.4</v>
      </c>
      <c r="AO123" t="s">
        <v>10621</v>
      </c>
      <c r="AP123">
        <v>0.23027521596876299</v>
      </c>
      <c r="AQ123">
        <f>(Table2[[#This Row],[Sharpe Ratio]]-AVERAGE(Table2[Sharpe Ratio]))/_xlfn.STDEV.P(Table2[Sharpe Ratio])</f>
        <v>1.9515671711816038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0.39996638683758401</v>
      </c>
      <c r="AS123">
        <f>_xlfn.RANK.AVG(Table2[[#This Row],[1Y Return vs Nifty Z-Score]],Table2[1Y Return vs Nifty Z-Score])</f>
        <v>190</v>
      </c>
      <c r="AT123">
        <f>_xlfn.RANK.AVG(Table2[[#This Row],[6M Return vs Nifty Z-Score]],Table2[6M Return vs Nifty Z-Score])</f>
        <v>313</v>
      </c>
      <c r="AU123">
        <f>_xlfn.RANK.AVG(Table2[[#This Row],[Sharpe Ratio Z-Score]],Table2[Sharpe Ratio Z-Score])</f>
        <v>16</v>
      </c>
      <c r="AV123">
        <f>(Table2[[#This Row],[Rank 1Y]]+Table2[[#This Row],[Rank 6M]]+Table2[[#This Row],[Rank Sharpe]])/3</f>
        <v>173</v>
      </c>
    </row>
    <row r="124" spans="1:48" x14ac:dyDescent="0.3">
      <c r="A124" t="s">
        <v>355</v>
      </c>
      <c r="B124" t="s">
        <v>356</v>
      </c>
      <c r="C124" t="s">
        <v>10591</v>
      </c>
      <c r="D124" t="s">
        <v>292</v>
      </c>
      <c r="E124">
        <v>66520.414676654997</v>
      </c>
      <c r="F124">
        <v>7799.85</v>
      </c>
      <c r="G124">
        <v>28.2959095374583</v>
      </c>
      <c r="H124">
        <f>(Table2[[#This Row],[1Y Return vs Nifty]]-AVERAGE(Table2[1Y Return vs Nifty]))/_xlfn.STDEV.P(Table2[1Y Return vs Nifty])</f>
        <v>-7.9145832979180278E-2</v>
      </c>
      <c r="I124">
        <v>-10.292944324319199</v>
      </c>
      <c r="J124">
        <f>(Table2[[#This Row],[1M Return vs Nifty]]-AVERAGE(Table2[1M Return vs Nifty]))/_xlfn.STDEV.P(Table2[1M Return vs Nifty])</f>
        <v>-1.3687721209342765</v>
      </c>
      <c r="K124">
        <v>29.413635541911301</v>
      </c>
      <c r="L124">
        <f>(Table2[[#This Row],[6M Return vs Nifty]]-AVERAGE(Table2[6M Return vs Nifty]))/_xlfn.STDEV.P(Table2[6M Return vs Nifty])</f>
        <v>0.87631616075965824</v>
      </c>
      <c r="M124">
        <v>3.6679052806546499</v>
      </c>
      <c r="N124">
        <f>(Table2[[#This Row],[1W Return vs Nifty]]-AVERAGE(Table2[1W Return vs Nifty]))/_xlfn.STDEV.P(Table2[1W Return vs Nifty])</f>
        <v>0.23002095885889717</v>
      </c>
      <c r="O124">
        <v>8211.27</v>
      </c>
      <c r="P124">
        <v>8292.7557398240297</v>
      </c>
      <c r="Q124">
        <v>7116.9500033422601</v>
      </c>
      <c r="R124">
        <v>31.4034522445337</v>
      </c>
      <c r="S124" s="2">
        <f>(Table2[[#This Row],[Close Price]]-Table2[[#This Row],[20D EMA]])/Table2[[#This Row],[20D EMA]]</f>
        <v>-5.0104307859807323E-2</v>
      </c>
      <c r="T124" s="2">
        <f>(Table2[[#This Row],[Close Price]]-Table2[[#This Row],[50D EMA]])/Table2[[#This Row],[50D EMA]]</f>
        <v>-5.9438111441889478E-2</v>
      </c>
      <c r="U124" s="2">
        <f>(Table2[[#This Row],[Close Price]]-Table2[[#This Row],[200D EMA]])/Table2[[#This Row],[200D EMA]]</f>
        <v>9.5954024734898655E-2</v>
      </c>
      <c r="V124">
        <v>0.69940964646815695</v>
      </c>
      <c r="W124">
        <v>7540.9</v>
      </c>
      <c r="X124">
        <v>7950</v>
      </c>
      <c r="Y124">
        <v>7540.9</v>
      </c>
      <c r="Z124">
        <v>7950</v>
      </c>
      <c r="AA124">
        <v>7540.9</v>
      </c>
      <c r="AB124">
        <v>8294.75</v>
      </c>
      <c r="AC124" s="2">
        <f>(Table2[[#This Row],[Close Price]]/Table2[[#This Row],[Day Low]])-1</f>
        <v>3.4339402458592572E-2</v>
      </c>
      <c r="AD124" s="2">
        <f>(Table2[[#This Row],[Day High]]/Table2[[#This Row],[Close Price]])-1</f>
        <v>1.9250370199426881E-2</v>
      </c>
      <c r="AE124" s="2">
        <f>(Table2[[#This Row],[Close Price]]/Table2[[#This Row],[Current Week Low]])-1</f>
        <v>3.4339402458592572E-2</v>
      </c>
      <c r="AF124" s="2">
        <f>(Table2[[#This Row],[Current Week High]]/Table2[[#This Row],[Close Price]])-1</f>
        <v>1.9250370199426881E-2</v>
      </c>
      <c r="AG124" s="2">
        <f>(Table2[[#This Row],[Close Price]]/Table2[[#This Row],[Current Month Low]])-1</f>
        <v>3.4339402458592572E-2</v>
      </c>
      <c r="AH124" s="2">
        <f>(Table2[[#This Row],[Current Month High]]/Table2[[#This Row],[Close Price]])-1</f>
        <v>6.3449938139835904E-2</v>
      </c>
      <c r="AI124">
        <v>27.374885414463002</v>
      </c>
      <c r="AJ124">
        <v>60.095443349753602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-0.18</v>
      </c>
      <c r="AM124" t="s">
        <v>10621</v>
      </c>
      <c r="AN124">
        <v>-7.22</v>
      </c>
      <c r="AO124" t="s">
        <v>10621</v>
      </c>
      <c r="AP124">
        <v>0.16043387642319701</v>
      </c>
      <c r="AQ124">
        <f>(Table2[[#This Row],[Sharpe Ratio]]-AVERAGE(Table2[Sharpe Ratio]))/_xlfn.STDEV.P(Table2[Sharpe Ratio])</f>
        <v>1.145016106434952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307</v>
      </c>
      <c r="AT124">
        <f>_xlfn.RANK.AVG(Table2[[#This Row],[6M Return vs Nifty Z-Score]],Table2[6M Return vs Nifty Z-Score])</f>
        <v>121</v>
      </c>
      <c r="AU124">
        <f>_xlfn.RANK.AVG(Table2[[#This Row],[Sharpe Ratio Z-Score]],Table2[Sharpe Ratio Z-Score])</f>
        <v>94</v>
      </c>
      <c r="AV124">
        <f>(Table2[[#This Row],[Rank 1Y]]+Table2[[#This Row],[Rank 6M]]+Table2[[#This Row],[Rank Sharpe]])/3</f>
        <v>174</v>
      </c>
    </row>
    <row r="125" spans="1:48" x14ac:dyDescent="0.3">
      <c r="A125" t="s">
        <v>1372</v>
      </c>
      <c r="B125" t="s">
        <v>1373</v>
      </c>
      <c r="C125" t="s">
        <v>10589</v>
      </c>
      <c r="D125" t="s">
        <v>212</v>
      </c>
      <c r="E125">
        <v>7604.9728212399996</v>
      </c>
      <c r="F125">
        <v>1876.9</v>
      </c>
      <c r="G125">
        <v>104.20707507999001</v>
      </c>
      <c r="H125">
        <f>(Table2[[#This Row],[1Y Return vs Nifty]]-AVERAGE(Table2[1Y Return vs Nifty]))/_xlfn.STDEV.P(Table2[1Y Return vs Nifty])</f>
        <v>1.0766839353595314</v>
      </c>
      <c r="I125">
        <v>16.8256004704715</v>
      </c>
      <c r="J125">
        <f>(Table2[[#This Row],[1M Return vs Nifty]]-AVERAGE(Table2[1M Return vs Nifty]))/_xlfn.STDEV.P(Table2[1M Return vs Nifty])</f>
        <v>1.4548707066257744</v>
      </c>
      <c r="K125">
        <v>31.699170392312102</v>
      </c>
      <c r="L125">
        <f>(Table2[[#This Row],[6M Return vs Nifty]]-AVERAGE(Table2[6M Return vs Nifty]))/_xlfn.STDEV.P(Table2[6M Return vs Nifty])</f>
        <v>0.95799599295885418</v>
      </c>
      <c r="M125">
        <v>5.6117708967164601</v>
      </c>
      <c r="N125">
        <f>(Table2[[#This Row],[1W Return vs Nifty]]-AVERAGE(Table2[1W Return vs Nifty]))/_xlfn.STDEV.P(Table2[1W Return vs Nifty])</f>
        <v>0.62758025994145039</v>
      </c>
      <c r="O125">
        <v>1746.99</v>
      </c>
      <c r="P125">
        <v>1634.5701507818401</v>
      </c>
      <c r="Q125">
        <v>1359.1223247223199</v>
      </c>
      <c r="R125">
        <v>63.580774404233502</v>
      </c>
      <c r="S125" s="2">
        <f>(Table2[[#This Row],[Close Price]]-Table2[[#This Row],[20D EMA]])/Table2[[#This Row],[20D EMA]]</f>
        <v>7.4362188678813321E-2</v>
      </c>
      <c r="T125" s="2">
        <f>(Table2[[#This Row],[Close Price]]-Table2[[#This Row],[50D EMA]])/Table2[[#This Row],[50D EMA]]</f>
        <v>0.14825295145775783</v>
      </c>
      <c r="U125" s="2">
        <f>(Table2[[#This Row],[Close Price]]-Table2[[#This Row],[200D EMA]])/Table2[[#This Row],[200D EMA]]</f>
        <v>0.38096473426957095</v>
      </c>
      <c r="V125">
        <v>1.60255471824989</v>
      </c>
      <c r="W125">
        <v>1865.35</v>
      </c>
      <c r="X125">
        <v>1970.05</v>
      </c>
      <c r="Y125">
        <v>1865.35</v>
      </c>
      <c r="Z125">
        <v>1970.05</v>
      </c>
      <c r="AA125">
        <v>1865.35</v>
      </c>
      <c r="AB125">
        <v>2020</v>
      </c>
      <c r="AC125" s="2">
        <f>(Table2[[#This Row],[Close Price]]/Table2[[#This Row],[Day Low]])-1</f>
        <v>6.1918674779533056E-3</v>
      </c>
      <c r="AD125" s="2">
        <f>(Table2[[#This Row],[Day High]]/Table2[[#This Row],[Close Price]])-1</f>
        <v>4.9629708561990338E-2</v>
      </c>
      <c r="AE125" s="2">
        <f>(Table2[[#This Row],[Close Price]]/Table2[[#This Row],[Current Week Low]])-1</f>
        <v>6.1918674779533056E-3</v>
      </c>
      <c r="AF125" s="2">
        <f>(Table2[[#This Row],[Current Week High]]/Table2[[#This Row],[Close Price]])-1</f>
        <v>4.9629708561990338E-2</v>
      </c>
      <c r="AG125" s="2">
        <f>(Table2[[#This Row],[Close Price]]/Table2[[#This Row],[Current Month Low]])-1</f>
        <v>6.1918674779533056E-3</v>
      </c>
      <c r="AH125" s="2">
        <f>(Table2[[#This Row],[Current Month High]]/Table2[[#This Row],[Close Price]])-1</f>
        <v>7.6242740689434596E-2</v>
      </c>
      <c r="AI125">
        <v>7.6242740689434596</v>
      </c>
      <c r="AJ125">
        <v>129.001952171791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</v>
      </c>
      <c r="AM125" t="s">
        <v>10622</v>
      </c>
      <c r="AN125">
        <v>18.11</v>
      </c>
      <c r="AO125" t="s">
        <v>10622</v>
      </c>
      <c r="AP125">
        <v>6.5997866426242002E-2</v>
      </c>
      <c r="AQ125">
        <f>(Table2[[#This Row],[Sharpe Ratio]]-AVERAGE(Table2[Sharpe Ratio]))/_xlfn.STDEV.P(Table2[Sharpe Ratio])</f>
        <v>5.4437590772659861E-2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4.1715684856582707</v>
      </c>
      <c r="AS125">
        <f>_xlfn.RANK.AVG(Table2[[#This Row],[1Y Return vs Nifty Z-Score]],Table2[1Y Return vs Nifty Z-Score])</f>
        <v>93</v>
      </c>
      <c r="AT125">
        <f>_xlfn.RANK.AVG(Table2[[#This Row],[6M Return vs Nifty Z-Score]],Table2[6M Return vs Nifty Z-Score])</f>
        <v>107</v>
      </c>
      <c r="AU125">
        <f>_xlfn.RANK.AVG(Table2[[#This Row],[Sharpe Ratio Z-Score]],Table2[Sharpe Ratio Z-Score])</f>
        <v>324</v>
      </c>
      <c r="AV125">
        <f>(Table2[[#This Row],[Rank 1Y]]+Table2[[#This Row],[Rank 6M]]+Table2[[#This Row],[Rank Sharpe]])/3</f>
        <v>174.66666666666666</v>
      </c>
    </row>
    <row r="126" spans="1:48" x14ac:dyDescent="0.3">
      <c r="A126" t="s">
        <v>151</v>
      </c>
      <c r="B126" t="s">
        <v>152</v>
      </c>
      <c r="C126" t="s">
        <v>10578</v>
      </c>
      <c r="D126" t="s">
        <v>124</v>
      </c>
      <c r="E126">
        <v>164361.5681568</v>
      </c>
      <c r="F126">
        <v>498.05</v>
      </c>
      <c r="G126">
        <v>110.024089969484</v>
      </c>
      <c r="H126">
        <f>(Table2[[#This Row],[1Y Return vs Nifty]]-AVERAGE(Table2[1Y Return vs Nifty]))/_xlfn.STDEV.P(Table2[1Y Return vs Nifty])</f>
        <v>1.1652542915659529</v>
      </c>
      <c r="I126">
        <v>0.37583787555398201</v>
      </c>
      <c r="J126">
        <f>(Table2[[#This Row],[1M Return vs Nifty]]-AVERAGE(Table2[1M Return vs Nifty]))/_xlfn.STDEV.P(Table2[1M Return vs Nifty])</f>
        <v>-0.25791493573387297</v>
      </c>
      <c r="K126">
        <v>-1.78128542637891</v>
      </c>
      <c r="L126">
        <f>(Table2[[#This Row],[6M Return vs Nifty]]-AVERAGE(Table2[6M Return vs Nifty]))/_xlfn.STDEV.P(Table2[6M Return vs Nifty])</f>
        <v>-0.2385195678271515</v>
      </c>
      <c r="M126">
        <v>0.80450678291338495</v>
      </c>
      <c r="N126">
        <f>(Table2[[#This Row],[1W Return vs Nifty]]-AVERAGE(Table2[1W Return vs Nifty]))/_xlfn.STDEV.P(Table2[1W Return vs Nifty])</f>
        <v>-0.35560116238070855</v>
      </c>
      <c r="O126">
        <v>532.79999999999995</v>
      </c>
      <c r="P126">
        <v>511.84694466061899</v>
      </c>
      <c r="Q126">
        <v>416.55502419728799</v>
      </c>
      <c r="R126">
        <v>26.909989930578</v>
      </c>
      <c r="S126" s="2">
        <f>(Table2[[#This Row],[Close Price]]-Table2[[#This Row],[20D EMA]])/Table2[[#This Row],[20D EMA]]</f>
        <v>-6.5221471471471365E-2</v>
      </c>
      <c r="T126" s="2">
        <f>(Table2[[#This Row],[Close Price]]-Table2[[#This Row],[50D EMA]])/Table2[[#This Row],[50D EMA]]</f>
        <v>-2.6955215430204561E-2</v>
      </c>
      <c r="U126" s="2">
        <f>(Table2[[#This Row],[Close Price]]-Table2[[#This Row],[200D EMA]])/Table2[[#This Row],[200D EMA]]</f>
        <v>0.1956403621820548</v>
      </c>
      <c r="V126">
        <v>0.56715348068558402</v>
      </c>
      <c r="W126">
        <v>490.7</v>
      </c>
      <c r="X126">
        <v>524.15</v>
      </c>
      <c r="Y126">
        <v>490.7</v>
      </c>
      <c r="Z126">
        <v>524.15</v>
      </c>
      <c r="AA126">
        <v>490.7</v>
      </c>
      <c r="AB126">
        <v>559.5</v>
      </c>
      <c r="AC126" s="2">
        <f>(Table2[[#This Row],[Close Price]]/Table2[[#This Row],[Day Low]])-1</f>
        <v>1.4978601997146956E-2</v>
      </c>
      <c r="AD126" s="2">
        <f>(Table2[[#This Row],[Day High]]/Table2[[#This Row],[Close Price]])-1</f>
        <v>5.2404377070575103E-2</v>
      </c>
      <c r="AE126" s="2">
        <f>(Table2[[#This Row],[Close Price]]/Table2[[#This Row],[Current Week Low]])-1</f>
        <v>1.4978601997146956E-2</v>
      </c>
      <c r="AF126" s="2">
        <f>(Table2[[#This Row],[Current Week High]]/Table2[[#This Row],[Close Price]])-1</f>
        <v>5.2404377070575103E-2</v>
      </c>
      <c r="AG126" s="2">
        <f>(Table2[[#This Row],[Close Price]]/Table2[[#This Row],[Current Month Low]])-1</f>
        <v>1.4978601997146956E-2</v>
      </c>
      <c r="AH126" s="2">
        <f>(Table2[[#This Row],[Current Month High]]/Table2[[#This Row],[Close Price]])-1</f>
        <v>0.12338118662784869</v>
      </c>
      <c r="AI126">
        <v>16.454171267944901</v>
      </c>
      <c r="AJ126">
        <v>148.46595160888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0.03</v>
      </c>
      <c r="AM126" t="s">
        <v>10622</v>
      </c>
      <c r="AN126">
        <v>-9.0500000000000007</v>
      </c>
      <c r="AO126" t="s">
        <v>10621</v>
      </c>
      <c r="AP126">
        <v>0.19873659466464899</v>
      </c>
      <c r="AQ126">
        <f>(Table2[[#This Row],[Sharpe Ratio]]-AVERAGE(Table2[Sharpe Ratio]))/_xlfn.STDEV.P(Table2[Sharpe Ratio])</f>
        <v>1.5873486616428714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1.9005672872670911</v>
      </c>
      <c r="AS126">
        <f>_xlfn.RANK.AVG(Table2[[#This Row],[1Y Return vs Nifty Z-Score]],Table2[1Y Return vs Nifty Z-Score])</f>
        <v>85</v>
      </c>
      <c r="AT126">
        <f>_xlfn.RANK.AVG(Table2[[#This Row],[6M Return vs Nifty Z-Score]],Table2[6M Return vs Nifty Z-Score])</f>
        <v>403</v>
      </c>
      <c r="AU126">
        <f>_xlfn.RANK.AVG(Table2[[#This Row],[Sharpe Ratio Z-Score]],Table2[Sharpe Ratio Z-Score])</f>
        <v>38</v>
      </c>
      <c r="AV126">
        <f>(Table2[[#This Row],[Rank 1Y]]+Table2[[#This Row],[Rank 6M]]+Table2[[#This Row],[Rank Sharpe]])/3</f>
        <v>175.33333333333334</v>
      </c>
    </row>
    <row r="127" spans="1:48" x14ac:dyDescent="0.3">
      <c r="A127" t="s">
        <v>1240</v>
      </c>
      <c r="B127" t="s">
        <v>1241</v>
      </c>
      <c r="C127" t="s">
        <v>10585</v>
      </c>
      <c r="D127" t="s">
        <v>1242</v>
      </c>
      <c r="E127">
        <v>8927.9136326250009</v>
      </c>
      <c r="F127">
        <v>438.75</v>
      </c>
      <c r="G127">
        <v>95.901245600738307</v>
      </c>
      <c r="H127">
        <f>(Table2[[#This Row],[1Y Return vs Nifty]]-AVERAGE(Table2[1Y Return vs Nifty]))/_xlfn.STDEV.P(Table2[1Y Return vs Nifty])</f>
        <v>0.95021867963261797</v>
      </c>
      <c r="I127">
        <v>-10.8224085008512</v>
      </c>
      <c r="J127">
        <f>(Table2[[#This Row],[1M Return vs Nifty]]-AVERAGE(Table2[1M Return vs Nifty]))/_xlfn.STDEV.P(Table2[1M Return vs Nifty])</f>
        <v>-1.4239011013359739</v>
      </c>
      <c r="K127">
        <v>18.515951107431601</v>
      </c>
      <c r="L127">
        <f>(Table2[[#This Row],[6M Return vs Nifty]]-AVERAGE(Table2[6M Return vs Nifty]))/_xlfn.STDEV.P(Table2[6M Return vs Nifty])</f>
        <v>0.48685763388049225</v>
      </c>
      <c r="M127">
        <v>-1.6350745017608399</v>
      </c>
      <c r="N127">
        <f>(Table2[[#This Row],[1W Return vs Nifty]]-AVERAGE(Table2[1W Return vs Nifty]))/_xlfn.STDEV.P(Table2[1W Return vs Nifty])</f>
        <v>-0.85454420785424001</v>
      </c>
      <c r="O127">
        <v>492.95</v>
      </c>
      <c r="P127">
        <v>487.78785824004802</v>
      </c>
      <c r="Q127">
        <v>383.420601881528</v>
      </c>
      <c r="R127">
        <v>16.54310772461</v>
      </c>
      <c r="S127" s="2">
        <f>(Table2[[#This Row],[Close Price]]-Table2[[#This Row],[20D EMA]])/Table2[[#This Row],[20D EMA]]</f>
        <v>-0.1099502992189877</v>
      </c>
      <c r="T127" s="2">
        <f>(Table2[[#This Row],[Close Price]]-Table2[[#This Row],[50D EMA]])/Table2[[#This Row],[50D EMA]]</f>
        <v>-0.10053111698388303</v>
      </c>
      <c r="U127" s="2">
        <f>(Table2[[#This Row],[Close Price]]-Table2[[#This Row],[200D EMA]])/Table2[[#This Row],[200D EMA]]</f>
        <v>0.14430470832020673</v>
      </c>
      <c r="V127">
        <v>0.56046756816846299</v>
      </c>
      <c r="W127">
        <v>435.75</v>
      </c>
      <c r="X127">
        <v>462.85</v>
      </c>
      <c r="Y127">
        <v>435.75</v>
      </c>
      <c r="Z127">
        <v>462.85</v>
      </c>
      <c r="AA127">
        <v>435.75</v>
      </c>
      <c r="AB127">
        <v>506</v>
      </c>
      <c r="AC127" s="2">
        <f>(Table2[[#This Row],[Close Price]]/Table2[[#This Row],[Day Low]])-1</f>
        <v>6.8846815834766595E-3</v>
      </c>
      <c r="AD127" s="2">
        <f>(Table2[[#This Row],[Day High]]/Table2[[#This Row],[Close Price]])-1</f>
        <v>5.4928774928775015E-2</v>
      </c>
      <c r="AE127" s="2">
        <f>(Table2[[#This Row],[Close Price]]/Table2[[#This Row],[Current Week Low]])-1</f>
        <v>6.8846815834766595E-3</v>
      </c>
      <c r="AF127" s="2">
        <f>(Table2[[#This Row],[Current Week High]]/Table2[[#This Row],[Close Price]])-1</f>
        <v>5.4928774928775015E-2</v>
      </c>
      <c r="AG127" s="2">
        <f>(Table2[[#This Row],[Close Price]]/Table2[[#This Row],[Current Month Low]])-1</f>
        <v>6.8846815834766595E-3</v>
      </c>
      <c r="AH127" s="2">
        <f>(Table2[[#This Row],[Current Month High]]/Table2[[#This Row],[Close Price]])-1</f>
        <v>0.15327635327635325</v>
      </c>
      <c r="AI127">
        <v>34.017094017094003</v>
      </c>
      <c r="AJ127">
        <v>126.218097447795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0.06</v>
      </c>
      <c r="AM127" t="s">
        <v>10622</v>
      </c>
      <c r="AN127">
        <v>-13.78</v>
      </c>
      <c r="AO127" t="s">
        <v>10621</v>
      </c>
      <c r="AP127">
        <v>9.2207595368777998E-2</v>
      </c>
      <c r="AQ127">
        <f>(Table2[[#This Row],[Sharpe Ratio]]-AVERAGE(Table2[Sharpe Ratio]))/_xlfn.STDEV.P(Table2[Sharpe Ratio])</f>
        <v>0.35711627538654372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-0.48425272029055993</v>
      </c>
      <c r="AS127">
        <f>_xlfn.RANK.AVG(Table2[[#This Row],[1Y Return vs Nifty Z-Score]],Table2[1Y Return vs Nifty Z-Score])</f>
        <v>104</v>
      </c>
      <c r="AT127">
        <f>_xlfn.RANK.AVG(Table2[[#This Row],[6M Return vs Nifty Z-Score]],Table2[6M Return vs Nifty Z-Score])</f>
        <v>178</v>
      </c>
      <c r="AU127">
        <f>_xlfn.RANK.AVG(Table2[[#This Row],[Sharpe Ratio Z-Score]],Table2[Sharpe Ratio Z-Score])</f>
        <v>245</v>
      </c>
      <c r="AV127">
        <f>(Table2[[#This Row],[Rank 1Y]]+Table2[[#This Row],[Rank 6M]]+Table2[[#This Row],[Rank Sharpe]])/3</f>
        <v>175.66666666666666</v>
      </c>
    </row>
    <row r="128" spans="1:48" x14ac:dyDescent="0.3">
      <c r="A128" t="s">
        <v>87</v>
      </c>
      <c r="B128" t="s">
        <v>88</v>
      </c>
      <c r="C128" t="s">
        <v>10576</v>
      </c>
      <c r="D128" t="s">
        <v>89</v>
      </c>
      <c r="E128">
        <v>312327.07161236001</v>
      </c>
      <c r="F128">
        <v>506.8</v>
      </c>
      <c r="G128">
        <v>94.302817199347899</v>
      </c>
      <c r="H128">
        <f>(Table2[[#This Row],[1Y Return vs Nifty]]-AVERAGE(Table2[1Y Return vs Nifty]))/_xlfn.STDEV.P(Table2[1Y Return vs Nifty])</f>
        <v>0.92588087483564163</v>
      </c>
      <c r="I128">
        <v>8.7631000411136792</v>
      </c>
      <c r="J128">
        <f>(Table2[[#This Row],[1M Return vs Nifty]]-AVERAGE(Table2[1M Return vs Nifty]))/_xlfn.STDEV.P(Table2[1M Return vs Nifty])</f>
        <v>0.61538534036345294</v>
      </c>
      <c r="K128">
        <v>4.6261875829579999</v>
      </c>
      <c r="L128">
        <f>(Table2[[#This Row],[6M Return vs Nifty]]-AVERAGE(Table2[6M Return vs Nifty]))/_xlfn.STDEV.P(Table2[6M Return vs Nifty])</f>
        <v>-9.5310139524482744E-3</v>
      </c>
      <c r="M128">
        <v>5.19533176931838</v>
      </c>
      <c r="N128">
        <f>(Table2[[#This Row],[1W Return vs Nifty]]-AVERAGE(Table2[1W Return vs Nifty]))/_xlfn.STDEV.P(Table2[1W Return vs Nifty])</f>
        <v>0.5424101498968964</v>
      </c>
      <c r="O128">
        <v>505.42</v>
      </c>
      <c r="P128">
        <v>490.73778265912898</v>
      </c>
      <c r="Q128">
        <v>424.54051152512602</v>
      </c>
      <c r="R128">
        <v>47.656965689220698</v>
      </c>
      <c r="S128" s="2">
        <f>(Table2[[#This Row],[Close Price]]-Table2[[#This Row],[20D EMA]])/Table2[[#This Row],[20D EMA]]</f>
        <v>2.7304024375766596E-3</v>
      </c>
      <c r="T128" s="2">
        <f>(Table2[[#This Row],[Close Price]]-Table2[[#This Row],[50D EMA]])/Table2[[#This Row],[50D EMA]]</f>
        <v>3.2730753384904936E-2</v>
      </c>
      <c r="U128" s="2">
        <f>(Table2[[#This Row],[Close Price]]-Table2[[#This Row],[200D EMA]])/Table2[[#This Row],[200D EMA]]</f>
        <v>0.19376122240811297</v>
      </c>
      <c r="V128">
        <v>0.97484753290658499</v>
      </c>
      <c r="W128">
        <v>497.55</v>
      </c>
      <c r="X128">
        <v>515</v>
      </c>
      <c r="Y128">
        <v>497.55</v>
      </c>
      <c r="Z128">
        <v>515</v>
      </c>
      <c r="AA128">
        <v>497.55</v>
      </c>
      <c r="AB128">
        <v>542.25</v>
      </c>
      <c r="AC128" s="2">
        <f>(Table2[[#This Row],[Close Price]]/Table2[[#This Row],[Day Low]])-1</f>
        <v>1.8591096372224003E-2</v>
      </c>
      <c r="AD128" s="2">
        <f>(Table2[[#This Row],[Day High]]/Table2[[#This Row],[Close Price]])-1</f>
        <v>1.6179952644040929E-2</v>
      </c>
      <c r="AE128" s="2">
        <f>(Table2[[#This Row],[Close Price]]/Table2[[#This Row],[Current Week Low]])-1</f>
        <v>1.8591096372224003E-2</v>
      </c>
      <c r="AF128" s="2">
        <f>(Table2[[#This Row],[Current Week High]]/Table2[[#This Row],[Close Price]])-1</f>
        <v>1.6179952644040929E-2</v>
      </c>
      <c r="AG128" s="2">
        <f>(Table2[[#This Row],[Close Price]]/Table2[[#This Row],[Current Month Low]])-1</f>
        <v>1.8591096372224003E-2</v>
      </c>
      <c r="AH128" s="2">
        <f>(Table2[[#This Row],[Current Month High]]/Table2[[#This Row],[Close Price]])-1</f>
        <v>6.9948697711128549E-2</v>
      </c>
      <c r="AI128">
        <v>6.9948697711128496</v>
      </c>
      <c r="AJ128">
        <v>123.259911894273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0.15</v>
      </c>
      <c r="AM128" t="s">
        <v>10622</v>
      </c>
      <c r="AN128">
        <v>0.31</v>
      </c>
      <c r="AO128" t="s">
        <v>10622</v>
      </c>
      <c r="AP128">
        <v>0.157467537949701</v>
      </c>
      <c r="AQ128">
        <f>(Table2[[#This Row],[Sharpe Ratio]]-AVERAGE(Table2[Sharpe Ratio]))/_xlfn.STDEV.P(Table2[Sharpe Ratio])</f>
        <v>1.1107598411662105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3.1849051923097531</v>
      </c>
      <c r="AS128">
        <f>_xlfn.RANK.AVG(Table2[[#This Row],[1Y Return vs Nifty Z-Score]],Table2[1Y Return vs Nifty Z-Score])</f>
        <v>107</v>
      </c>
      <c r="AT128">
        <f>_xlfn.RANK.AVG(Table2[[#This Row],[6M Return vs Nifty Z-Score]],Table2[6M Return vs Nifty Z-Score])</f>
        <v>322</v>
      </c>
      <c r="AU128">
        <f>_xlfn.RANK.AVG(Table2[[#This Row],[Sharpe Ratio Z-Score]],Table2[Sharpe Ratio Z-Score])</f>
        <v>101</v>
      </c>
      <c r="AV128">
        <f>(Table2[[#This Row],[Rank 1Y]]+Table2[[#This Row],[Rank 6M]]+Table2[[#This Row],[Rank Sharpe]])/3</f>
        <v>176.66666666666666</v>
      </c>
    </row>
    <row r="129" spans="1:48" x14ac:dyDescent="0.3">
      <c r="A129" t="s">
        <v>1685</v>
      </c>
      <c r="B129" t="s">
        <v>1686</v>
      </c>
      <c r="C129" t="s">
        <v>10588</v>
      </c>
      <c r="D129" t="s">
        <v>590</v>
      </c>
      <c r="E129">
        <v>4592.6403600000003</v>
      </c>
      <c r="F129">
        <v>1060.95</v>
      </c>
      <c r="G129">
        <v>39.792888766240402</v>
      </c>
      <c r="H129">
        <f>(Table2[[#This Row],[1Y Return vs Nifty]]-AVERAGE(Table2[1Y Return vs Nifty]))/_xlfn.STDEV.P(Table2[1Y Return vs Nifty])</f>
        <v>9.5908136270611483E-2</v>
      </c>
      <c r="I129">
        <v>4.4029416037894098</v>
      </c>
      <c r="J129">
        <f>(Table2[[#This Row],[1M Return vs Nifty]]-AVERAGE(Table2[1M Return vs Nifty]))/_xlfn.STDEV.P(Table2[1M Return vs Nifty])</f>
        <v>0.16139600606329244</v>
      </c>
      <c r="K129">
        <v>16.2433367467724</v>
      </c>
      <c r="L129">
        <f>(Table2[[#This Row],[6M Return vs Nifty]]-AVERAGE(Table2[6M Return vs Nifty]))/_xlfn.STDEV.P(Table2[6M Return vs Nifty])</f>
        <v>0.40563955068234103</v>
      </c>
      <c r="M129">
        <v>6.8396272509007199</v>
      </c>
      <c r="N129">
        <f>(Table2[[#This Row],[1W Return vs Nifty]]-AVERAGE(Table2[1W Return vs Nifty]))/_xlfn.STDEV.P(Table2[1W Return vs Nifty])</f>
        <v>0.87870138167219469</v>
      </c>
      <c r="O129">
        <v>1110.8499999999999</v>
      </c>
      <c r="P129">
        <v>1121.1658042238701</v>
      </c>
      <c r="Q129">
        <v>1008.96606761059</v>
      </c>
      <c r="R129">
        <v>34.588491487424101</v>
      </c>
      <c r="S129" s="2">
        <f>(Table2[[#This Row],[Close Price]]-Table2[[#This Row],[20D EMA]])/Table2[[#This Row],[20D EMA]]</f>
        <v>-4.4920556330737604E-2</v>
      </c>
      <c r="T129" s="2">
        <f>(Table2[[#This Row],[Close Price]]-Table2[[#This Row],[50D EMA]])/Table2[[#This Row],[50D EMA]]</f>
        <v>-5.3708206223391335E-2</v>
      </c>
      <c r="U129" s="2">
        <f>(Table2[[#This Row],[Close Price]]-Table2[[#This Row],[200D EMA]])/Table2[[#This Row],[200D EMA]]</f>
        <v>5.1521982808120759E-2</v>
      </c>
      <c r="V129">
        <v>0.75797083134743004</v>
      </c>
      <c r="W129">
        <v>1053</v>
      </c>
      <c r="X129">
        <v>1118</v>
      </c>
      <c r="Y129">
        <v>1053</v>
      </c>
      <c r="Z129">
        <v>1118</v>
      </c>
      <c r="AA129">
        <v>1053</v>
      </c>
      <c r="AB129">
        <v>1205</v>
      </c>
      <c r="AC129" s="2">
        <f>(Table2[[#This Row],[Close Price]]/Table2[[#This Row],[Day Low]])-1</f>
        <v>7.549857549857597E-3</v>
      </c>
      <c r="AD129" s="2">
        <f>(Table2[[#This Row],[Day High]]/Table2[[#This Row],[Close Price]])-1</f>
        <v>5.3772562326217077E-2</v>
      </c>
      <c r="AE129" s="2">
        <f>(Table2[[#This Row],[Close Price]]/Table2[[#This Row],[Current Week Low]])-1</f>
        <v>7.549857549857597E-3</v>
      </c>
      <c r="AF129" s="2">
        <f>(Table2[[#This Row],[Current Week High]]/Table2[[#This Row],[Close Price]])-1</f>
        <v>5.3772562326217077E-2</v>
      </c>
      <c r="AG129" s="2">
        <f>(Table2[[#This Row],[Close Price]]/Table2[[#This Row],[Current Month Low]])-1</f>
        <v>7.549857549857597E-3</v>
      </c>
      <c r="AH129" s="2">
        <f>(Table2[[#This Row],[Current Month High]]/Table2[[#This Row],[Close Price]])-1</f>
        <v>0.13577454168433944</v>
      </c>
      <c r="AI129">
        <v>40.906734530373697</v>
      </c>
      <c r="AJ129">
        <v>78.581046961790904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-0.22</v>
      </c>
      <c r="AM129" t="s">
        <v>10621</v>
      </c>
      <c r="AN129">
        <v>-1.33</v>
      </c>
      <c r="AO129" t="s">
        <v>10621</v>
      </c>
      <c r="AP129">
        <v>0.17920274368096101</v>
      </c>
      <c r="AQ129">
        <f>(Table2[[#This Row],[Sharpe Ratio]]-AVERAGE(Table2[Sharpe Ratio]))/_xlfn.STDEV.P(Table2[Sharpe Ratio])</f>
        <v>1.3617652405342735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270</v>
      </c>
      <c r="AT129">
        <f>_xlfn.RANK.AVG(Table2[[#This Row],[6M Return vs Nifty Z-Score]],Table2[6M Return vs Nifty Z-Score])</f>
        <v>198</v>
      </c>
      <c r="AU129">
        <f>_xlfn.RANK.AVG(Table2[[#This Row],[Sharpe Ratio Z-Score]],Table2[Sharpe Ratio Z-Score])</f>
        <v>67</v>
      </c>
      <c r="AV129">
        <f>(Table2[[#This Row],[Rank 1Y]]+Table2[[#This Row],[Rank 6M]]+Table2[[#This Row],[Rank Sharpe]])/3</f>
        <v>178.33333333333334</v>
      </c>
    </row>
    <row r="130" spans="1:48" x14ac:dyDescent="0.3">
      <c r="A130" t="s">
        <v>931</v>
      </c>
      <c r="B130" t="s">
        <v>932</v>
      </c>
      <c r="C130" t="s">
        <v>10579</v>
      </c>
      <c r="D130" t="s">
        <v>933</v>
      </c>
      <c r="E130">
        <v>15101.756741384999</v>
      </c>
      <c r="F130">
        <v>470.55</v>
      </c>
      <c r="G130">
        <v>148.739621098073</v>
      </c>
      <c r="H130">
        <f>(Table2[[#This Row],[1Y Return vs Nifty]]-AVERAGE(Table2[1Y Return vs Nifty]))/_xlfn.STDEV.P(Table2[1Y Return vs Nifty])</f>
        <v>1.754740213111913</v>
      </c>
      <c r="I130">
        <v>3.4935529207734399</v>
      </c>
      <c r="J130">
        <f>(Table2[[#This Row],[1M Return vs Nifty]]-AVERAGE(Table2[1M Return vs Nifty]))/_xlfn.STDEV.P(Table2[1M Return vs Nifty])</f>
        <v>6.6708446251617745E-2</v>
      </c>
      <c r="K130">
        <v>4.3901475466682403</v>
      </c>
      <c r="L130">
        <f>(Table2[[#This Row],[6M Return vs Nifty]]-AVERAGE(Table2[6M Return vs Nifty]))/_xlfn.STDEV.P(Table2[6M Return vs Nifty])</f>
        <v>-1.7966549535315766E-2</v>
      </c>
      <c r="M130">
        <v>5.5203965570563502</v>
      </c>
      <c r="N130">
        <f>(Table2[[#This Row],[1W Return vs Nifty]]-AVERAGE(Table2[1W Return vs Nifty]))/_xlfn.STDEV.P(Table2[1W Return vs Nifty])</f>
        <v>0.60889238444635851</v>
      </c>
      <c r="O130">
        <v>500.39</v>
      </c>
      <c r="P130">
        <v>475.38804105601099</v>
      </c>
      <c r="Q130">
        <v>380.477867666826</v>
      </c>
      <c r="R130">
        <v>34.370084828957502</v>
      </c>
      <c r="S130" s="2">
        <f>(Table2[[#This Row],[Close Price]]-Table2[[#This Row],[20D EMA]])/Table2[[#This Row],[20D EMA]]</f>
        <v>-5.9633485881012763E-2</v>
      </c>
      <c r="T130" s="2">
        <f>(Table2[[#This Row],[Close Price]]-Table2[[#This Row],[50D EMA]])/Table2[[#This Row],[50D EMA]]</f>
        <v>-1.0177035680712368E-2</v>
      </c>
      <c r="U130" s="2">
        <f>(Table2[[#This Row],[Close Price]]-Table2[[#This Row],[200D EMA]])/Table2[[#This Row],[200D EMA]]</f>
        <v>0.23673422290110105</v>
      </c>
      <c r="V130">
        <v>0.91550242602082399</v>
      </c>
      <c r="W130">
        <v>461.25</v>
      </c>
      <c r="X130">
        <v>487</v>
      </c>
      <c r="Y130">
        <v>461.25</v>
      </c>
      <c r="Z130">
        <v>487</v>
      </c>
      <c r="AA130">
        <v>461.25</v>
      </c>
      <c r="AB130">
        <v>508.8</v>
      </c>
      <c r="AC130" s="2">
        <f>(Table2[[#This Row],[Close Price]]/Table2[[#This Row],[Day Low]])-1</f>
        <v>2.0162601626016352E-2</v>
      </c>
      <c r="AD130" s="2">
        <f>(Table2[[#This Row],[Day High]]/Table2[[#This Row],[Close Price]])-1</f>
        <v>3.4959090426097017E-2</v>
      </c>
      <c r="AE130" s="2">
        <f>(Table2[[#This Row],[Close Price]]/Table2[[#This Row],[Current Week Low]])-1</f>
        <v>2.0162601626016352E-2</v>
      </c>
      <c r="AF130" s="2">
        <f>(Table2[[#This Row],[Current Week High]]/Table2[[#This Row],[Close Price]])-1</f>
        <v>3.4959090426097017E-2</v>
      </c>
      <c r="AG130" s="2">
        <f>(Table2[[#This Row],[Close Price]]/Table2[[#This Row],[Current Month Low]])-1</f>
        <v>2.0162601626016352E-2</v>
      </c>
      <c r="AH130" s="2">
        <f>(Table2[[#This Row],[Current Month High]]/Table2[[#This Row],[Close Price]])-1</f>
        <v>8.1287854638189438E-2</v>
      </c>
      <c r="AI130">
        <v>31.293167569864998</v>
      </c>
      <c r="AJ130">
        <v>188.23889739662999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0.08</v>
      </c>
      <c r="AM130" t="s">
        <v>10622</v>
      </c>
      <c r="AN130">
        <v>-10.66</v>
      </c>
      <c r="AO130" t="s">
        <v>10621</v>
      </c>
      <c r="AP130">
        <v>0.12019889156105899</v>
      </c>
      <c r="AQ130">
        <f>(Table2[[#This Row],[Sharpe Ratio]]-AVERAGE(Table2[Sharpe Ratio]))/_xlfn.STDEV.P(Table2[Sharpe Ratio])</f>
        <v>0.68036909233450338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3.0927435866090764</v>
      </c>
      <c r="AS130">
        <f>_xlfn.RANK.AVG(Table2[[#This Row],[1Y Return vs Nifty Z-Score]],Table2[1Y Return vs Nifty Z-Score])</f>
        <v>36</v>
      </c>
      <c r="AT130">
        <f>_xlfn.RANK.AVG(Table2[[#This Row],[6M Return vs Nifty Z-Score]],Table2[6M Return vs Nifty Z-Score])</f>
        <v>324</v>
      </c>
      <c r="AU130">
        <f>_xlfn.RANK.AVG(Table2[[#This Row],[Sharpe Ratio Z-Score]],Table2[Sharpe Ratio Z-Score])</f>
        <v>177</v>
      </c>
      <c r="AV130">
        <f>(Table2[[#This Row],[Rank 1Y]]+Table2[[#This Row],[Rank 6M]]+Table2[[#This Row],[Rank Sharpe]])/3</f>
        <v>179</v>
      </c>
    </row>
    <row r="131" spans="1:48" x14ac:dyDescent="0.3">
      <c r="A131" t="s">
        <v>955</v>
      </c>
      <c r="B131" t="s">
        <v>956</v>
      </c>
      <c r="C131" t="s">
        <v>10591</v>
      </c>
      <c r="D131" t="s">
        <v>292</v>
      </c>
      <c r="E131">
        <v>14507.77518474</v>
      </c>
      <c r="F131">
        <v>384.35</v>
      </c>
      <c r="G131">
        <v>124.953344615704</v>
      </c>
      <c r="H131">
        <f>(Table2[[#This Row],[1Y Return vs Nifty]]-AVERAGE(Table2[1Y Return vs Nifty]))/_xlfn.STDEV.P(Table2[1Y Return vs Nifty])</f>
        <v>1.3925683739658874</v>
      </c>
      <c r="I131">
        <v>46.147084262469797</v>
      </c>
      <c r="J131">
        <f>(Table2[[#This Row],[1M Return vs Nifty]]-AVERAGE(Table2[1M Return vs Nifty]))/_xlfn.STDEV.P(Table2[1M Return vs Nifty])</f>
        <v>4.5078884120078992</v>
      </c>
      <c r="K131">
        <v>9.0401760797258994</v>
      </c>
      <c r="L131">
        <f>(Table2[[#This Row],[6M Return vs Nifty]]-AVERAGE(Table2[6M Return vs Nifty]))/_xlfn.STDEV.P(Table2[6M Return vs Nifty])</f>
        <v>0.14821492445752971</v>
      </c>
      <c r="M131">
        <v>32.217945370396201</v>
      </c>
      <c r="N131">
        <f>(Table2[[#This Row],[1W Return vs Nifty]]-AVERAGE(Table2[1W Return vs Nifty]))/_xlfn.STDEV.P(Table2[1W Return vs Nifty])</f>
        <v>6.0690737669186561</v>
      </c>
      <c r="O131">
        <v>308.89999999999998</v>
      </c>
      <c r="P131">
        <v>283.92284530551501</v>
      </c>
      <c r="Q131">
        <v>254.28168791221299</v>
      </c>
      <c r="R131">
        <v>87.839665616893001</v>
      </c>
      <c r="S131" s="2">
        <f>(Table2[[#This Row],[Close Price]]-Table2[[#This Row],[20D EMA]])/Table2[[#This Row],[20D EMA]]</f>
        <v>0.24425380382000664</v>
      </c>
      <c r="T131" s="2">
        <f>(Table2[[#This Row],[Close Price]]-Table2[[#This Row],[50D EMA]])/Table2[[#This Row],[50D EMA]]</f>
        <v>0.35371283556425492</v>
      </c>
      <c r="U131" s="2">
        <f>(Table2[[#This Row],[Close Price]]-Table2[[#This Row],[200D EMA]])/Table2[[#This Row],[200D EMA]]</f>
        <v>0.51151269741724859</v>
      </c>
      <c r="V131">
        <v>3.4070568143113502</v>
      </c>
      <c r="W131">
        <v>355</v>
      </c>
      <c r="X131">
        <v>396.9</v>
      </c>
      <c r="Y131">
        <v>355</v>
      </c>
      <c r="Z131">
        <v>396.9</v>
      </c>
      <c r="AA131">
        <v>324.3</v>
      </c>
      <c r="AB131">
        <v>396.9</v>
      </c>
      <c r="AC131" s="2">
        <f>(Table2[[#This Row],[Close Price]]/Table2[[#This Row],[Day Low]])-1</f>
        <v>8.2676056338028214E-2</v>
      </c>
      <c r="AD131" s="2">
        <f>(Table2[[#This Row],[Day High]]/Table2[[#This Row],[Close Price]])-1</f>
        <v>3.265253024586956E-2</v>
      </c>
      <c r="AE131" s="2">
        <f>(Table2[[#This Row],[Close Price]]/Table2[[#This Row],[Current Week Low]])-1</f>
        <v>8.2676056338028214E-2</v>
      </c>
      <c r="AF131" s="2">
        <f>(Table2[[#This Row],[Current Week High]]/Table2[[#This Row],[Close Price]])-1</f>
        <v>3.265253024586956E-2</v>
      </c>
      <c r="AG131" s="2">
        <f>(Table2[[#This Row],[Close Price]]/Table2[[#This Row],[Current Month Low]])-1</f>
        <v>0.18516805427073701</v>
      </c>
      <c r="AH131" s="2">
        <f>(Table2[[#This Row],[Current Month High]]/Table2[[#This Row],[Close Price]])-1</f>
        <v>3.265253024586956E-2</v>
      </c>
      <c r="AI131">
        <v>3.2652530245869502</v>
      </c>
      <c r="AJ131">
        <v>153.529023746701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0.4</v>
      </c>
      <c r="AM131" t="s">
        <v>10622</v>
      </c>
      <c r="AN131">
        <v>34.25</v>
      </c>
      <c r="AO131" t="s">
        <v>10622</v>
      </c>
      <c r="AP131">
        <v>0.11186283036255699</v>
      </c>
      <c r="AQ131">
        <f>(Table2[[#This Row],[Sharpe Ratio]]-AVERAGE(Table2[Sharpe Ratio]))/_xlfn.STDEV.P(Table2[Sharpe Ratio])</f>
        <v>0.58410147949671531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12.701846956846687</v>
      </c>
      <c r="AS131">
        <f>_xlfn.RANK.AVG(Table2[[#This Row],[1Y Return vs Nifty Z-Score]],Table2[1Y Return vs Nifty Z-Score])</f>
        <v>65</v>
      </c>
      <c r="AT131">
        <f>_xlfn.RANK.AVG(Table2[[#This Row],[6M Return vs Nifty Z-Score]],Table2[6M Return vs Nifty Z-Score])</f>
        <v>276</v>
      </c>
      <c r="AU131">
        <f>_xlfn.RANK.AVG(Table2[[#This Row],[Sharpe Ratio Z-Score]],Table2[Sharpe Ratio Z-Score])</f>
        <v>199</v>
      </c>
      <c r="AV131">
        <f>(Table2[[#This Row],[Rank 1Y]]+Table2[[#This Row],[Rank 6M]]+Table2[[#This Row],[Rank Sharpe]])/3</f>
        <v>180</v>
      </c>
    </row>
    <row r="132" spans="1:48" x14ac:dyDescent="0.3">
      <c r="A132" t="s">
        <v>674</v>
      </c>
      <c r="B132" t="s">
        <v>675</v>
      </c>
      <c r="C132" t="s">
        <v>10591</v>
      </c>
      <c r="D132" t="s">
        <v>168</v>
      </c>
      <c r="E132">
        <v>24853.532347</v>
      </c>
      <c r="F132">
        <v>5741.75</v>
      </c>
      <c r="G132">
        <v>96.651567664733307</v>
      </c>
      <c r="H132">
        <f>(Table2[[#This Row],[1Y Return vs Nifty]]-AVERAGE(Table2[1Y Return vs Nifty]))/_xlfn.STDEV.P(Table2[1Y Return vs Nifty])</f>
        <v>0.96164314626026925</v>
      </c>
      <c r="I132">
        <v>15.389025441563099</v>
      </c>
      <c r="J132">
        <f>(Table2[[#This Row],[1M Return vs Nifty]]-AVERAGE(Table2[1M Return vs Nifty]))/_xlfn.STDEV.P(Table2[1M Return vs Nifty])</f>
        <v>1.3052913391735694</v>
      </c>
      <c r="K132">
        <v>72.086051950954698</v>
      </c>
      <c r="L132">
        <f>(Table2[[#This Row],[6M Return vs Nifty]]-AVERAGE(Table2[6M Return vs Nifty]))/_xlfn.STDEV.P(Table2[6M Return vs Nifty])</f>
        <v>2.4013315466390952</v>
      </c>
      <c r="M132">
        <v>5.3475845297959497</v>
      </c>
      <c r="N132">
        <f>(Table2[[#This Row],[1W Return vs Nifty]]-AVERAGE(Table2[1W Return vs Nifty]))/_xlfn.STDEV.P(Table2[1W Return vs Nifty])</f>
        <v>0.57354887705128799</v>
      </c>
      <c r="O132">
        <v>5760.39</v>
      </c>
      <c r="P132">
        <v>5271.2420733526096</v>
      </c>
      <c r="Q132">
        <v>4040.3069773358202</v>
      </c>
      <c r="R132">
        <v>44.372063426827999</v>
      </c>
      <c r="S132" s="2">
        <f>(Table2[[#This Row],[Close Price]]-Table2[[#This Row],[20D EMA]])/Table2[[#This Row],[20D EMA]]</f>
        <v>-3.2358920142560358E-3</v>
      </c>
      <c r="T132" s="2">
        <f>(Table2[[#This Row],[Close Price]]-Table2[[#This Row],[50D EMA]])/Table2[[#This Row],[50D EMA]]</f>
        <v>8.9259404159395483E-2</v>
      </c>
      <c r="U132" s="2">
        <f>(Table2[[#This Row],[Close Price]]-Table2[[#This Row],[200D EMA]])/Table2[[#This Row],[200D EMA]]</f>
        <v>0.42111726465549704</v>
      </c>
      <c r="V132">
        <v>0.89945630171749902</v>
      </c>
      <c r="W132">
        <v>5670</v>
      </c>
      <c r="X132">
        <v>5945</v>
      </c>
      <c r="Y132">
        <v>5670</v>
      </c>
      <c r="Z132">
        <v>5945</v>
      </c>
      <c r="AA132">
        <v>5670</v>
      </c>
      <c r="AB132">
        <v>6447.5</v>
      </c>
      <c r="AC132" s="2">
        <f>(Table2[[#This Row],[Close Price]]/Table2[[#This Row],[Day Low]])-1</f>
        <v>1.2654320987654399E-2</v>
      </c>
      <c r="AD132" s="2">
        <f>(Table2[[#This Row],[Day High]]/Table2[[#This Row],[Close Price]])-1</f>
        <v>3.5398615404711009E-2</v>
      </c>
      <c r="AE132" s="2">
        <f>(Table2[[#This Row],[Close Price]]/Table2[[#This Row],[Current Week Low]])-1</f>
        <v>1.2654320987654399E-2</v>
      </c>
      <c r="AF132" s="2">
        <f>(Table2[[#This Row],[Current Week High]]/Table2[[#This Row],[Close Price]])-1</f>
        <v>3.5398615404711009E-2</v>
      </c>
      <c r="AG132" s="2">
        <f>(Table2[[#This Row],[Close Price]]/Table2[[#This Row],[Current Month Low]])-1</f>
        <v>1.2654320987654399E-2</v>
      </c>
      <c r="AH132" s="2">
        <f>(Table2[[#This Row],[Current Month High]]/Table2[[#This Row],[Close Price]])-1</f>
        <v>0.12291548743849878</v>
      </c>
      <c r="AI132">
        <v>12.2915487438498</v>
      </c>
      <c r="AJ132">
        <v>136.28600823045201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0.19</v>
      </c>
      <c r="AM132" t="s">
        <v>10622</v>
      </c>
      <c r="AN132">
        <v>3.99</v>
      </c>
      <c r="AO132" t="s">
        <v>10622</v>
      </c>
      <c r="AP132">
        <v>3.5411904110551E-2</v>
      </c>
      <c r="AQ132">
        <f>(Table2[[#This Row],[Sharpe Ratio]]-AVERAGE(Table2[Sharpe Ratio]))/_xlfn.STDEV.P(Table2[Sharpe Ratio])</f>
        <v>-0.29877929527986019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4.9430356138443621</v>
      </c>
      <c r="AS132">
        <f>_xlfn.RANK.AVG(Table2[[#This Row],[1Y Return vs Nifty Z-Score]],Table2[1Y Return vs Nifty Z-Score])</f>
        <v>102</v>
      </c>
      <c r="AT132">
        <f>_xlfn.RANK.AVG(Table2[[#This Row],[6M Return vs Nifty Z-Score]],Table2[6M Return vs Nifty Z-Score])</f>
        <v>22</v>
      </c>
      <c r="AU132">
        <f>_xlfn.RANK.AVG(Table2[[#This Row],[Sharpe Ratio Z-Score]],Table2[Sharpe Ratio Z-Score])</f>
        <v>422</v>
      </c>
      <c r="AV132">
        <f>(Table2[[#This Row],[Rank 1Y]]+Table2[[#This Row],[Rank 6M]]+Table2[[#This Row],[Rank Sharpe]])/3</f>
        <v>182</v>
      </c>
    </row>
    <row r="133" spans="1:48" x14ac:dyDescent="0.3">
      <c r="A133" t="s">
        <v>989</v>
      </c>
      <c r="B133" t="s">
        <v>990</v>
      </c>
      <c r="C133" t="s">
        <v>10577</v>
      </c>
      <c r="D133" t="s">
        <v>313</v>
      </c>
      <c r="E133">
        <v>13367.58988123</v>
      </c>
      <c r="F133">
        <v>955.7</v>
      </c>
      <c r="G133">
        <v>105.29974797126</v>
      </c>
      <c r="H133">
        <f>(Table2[[#This Row],[1Y Return vs Nifty]]-AVERAGE(Table2[1Y Return vs Nifty]))/_xlfn.STDEV.P(Table2[1Y Return vs Nifty])</f>
        <v>1.0933210643742213</v>
      </c>
      <c r="I133">
        <v>5.7828377021001298</v>
      </c>
      <c r="J133">
        <f>(Table2[[#This Row],[1M Return vs Nifty]]-AVERAGE(Table2[1M Return vs Nifty]))/_xlfn.STDEV.P(Table2[1M Return vs Nifty])</f>
        <v>0.30507383797710608</v>
      </c>
      <c r="K133">
        <v>7.68709808022132</v>
      </c>
      <c r="L133">
        <f>(Table2[[#This Row],[6M Return vs Nifty]]-AVERAGE(Table2[6M Return vs Nifty]))/_xlfn.STDEV.P(Table2[6M Return vs Nifty])</f>
        <v>9.9858985394698702E-2</v>
      </c>
      <c r="M133">
        <v>-1.6719195894376699</v>
      </c>
      <c r="N133">
        <f>(Table2[[#This Row],[1W Return vs Nifty]]-AVERAGE(Table2[1W Return vs Nifty]))/_xlfn.STDEV.P(Table2[1W Return vs Nifty])</f>
        <v>-0.86207976339063686</v>
      </c>
      <c r="O133">
        <v>1018.78</v>
      </c>
      <c r="P133">
        <v>980.41250684680199</v>
      </c>
      <c r="Q133">
        <v>807.91799633013602</v>
      </c>
      <c r="R133">
        <v>32.134920058819802</v>
      </c>
      <c r="S133" s="2">
        <f>(Table2[[#This Row],[Close Price]]-Table2[[#This Row],[20D EMA]])/Table2[[#This Row],[20D EMA]]</f>
        <v>-6.1917195076463934E-2</v>
      </c>
      <c r="T133" s="2">
        <f>(Table2[[#This Row],[Close Price]]-Table2[[#This Row],[50D EMA]])/Table2[[#This Row],[50D EMA]]</f>
        <v>-2.5206233778353349E-2</v>
      </c>
      <c r="U133" s="2">
        <f>(Table2[[#This Row],[Close Price]]-Table2[[#This Row],[200D EMA]])/Table2[[#This Row],[200D EMA]]</f>
        <v>0.18291708359158335</v>
      </c>
      <c r="V133">
        <v>1.12951371432665</v>
      </c>
      <c r="W133">
        <v>940.05</v>
      </c>
      <c r="X133">
        <v>994</v>
      </c>
      <c r="Y133">
        <v>940.05</v>
      </c>
      <c r="Z133">
        <v>994</v>
      </c>
      <c r="AA133">
        <v>940.05</v>
      </c>
      <c r="AB133">
        <v>1082.5</v>
      </c>
      <c r="AC133" s="2">
        <f>(Table2[[#This Row],[Close Price]]/Table2[[#This Row],[Day Low]])-1</f>
        <v>1.6648050635604594E-2</v>
      </c>
      <c r="AD133" s="2">
        <f>(Table2[[#This Row],[Day High]]/Table2[[#This Row],[Close Price]])-1</f>
        <v>4.0075337448990167E-2</v>
      </c>
      <c r="AE133" s="2">
        <f>(Table2[[#This Row],[Close Price]]/Table2[[#This Row],[Current Week Low]])-1</f>
        <v>1.6648050635604594E-2</v>
      </c>
      <c r="AF133" s="2">
        <f>(Table2[[#This Row],[Current Week High]]/Table2[[#This Row],[Close Price]])-1</f>
        <v>4.0075337448990167E-2</v>
      </c>
      <c r="AG133" s="2">
        <f>(Table2[[#This Row],[Close Price]]/Table2[[#This Row],[Current Month Low]])-1</f>
        <v>1.6648050635604594E-2</v>
      </c>
      <c r="AH133" s="2">
        <f>(Table2[[#This Row],[Current Month High]]/Table2[[#This Row],[Close Price]])-1</f>
        <v>0.13267761849952908</v>
      </c>
      <c r="AI133">
        <v>21.0578633462383</v>
      </c>
      <c r="AJ133">
        <v>137.131691582408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-0.15</v>
      </c>
      <c r="AM133" t="s">
        <v>10621</v>
      </c>
      <c r="AN133">
        <v>-6.85</v>
      </c>
      <c r="AO133" t="s">
        <v>10621</v>
      </c>
      <c r="AP133">
        <v>0.12752666857242601</v>
      </c>
      <c r="AQ133">
        <f>(Table2[[#This Row],[Sharpe Ratio]]-AVERAGE(Table2[Sharpe Ratio]))/_xlfn.STDEV.P(Table2[Sharpe Ratio])</f>
        <v>0.76499270335342062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1.4011668277088094</v>
      </c>
      <c r="AS133">
        <f>_xlfn.RANK.AVG(Table2[[#This Row],[1Y Return vs Nifty Z-Score]],Table2[1Y Return vs Nifty Z-Score])</f>
        <v>91</v>
      </c>
      <c r="AT133">
        <f>_xlfn.RANK.AVG(Table2[[#This Row],[6M Return vs Nifty Z-Score]],Table2[6M Return vs Nifty Z-Score])</f>
        <v>292</v>
      </c>
      <c r="AU133">
        <f>_xlfn.RANK.AVG(Table2[[#This Row],[Sharpe Ratio Z-Score]],Table2[Sharpe Ratio Z-Score])</f>
        <v>163</v>
      </c>
      <c r="AV133">
        <f>(Table2[[#This Row],[Rank 1Y]]+Table2[[#This Row],[Rank 6M]]+Table2[[#This Row],[Rank Sharpe]])/3</f>
        <v>182</v>
      </c>
    </row>
    <row r="134" spans="1:48" x14ac:dyDescent="0.3">
      <c r="A134" t="s">
        <v>666</v>
      </c>
      <c r="B134" t="s">
        <v>667</v>
      </c>
      <c r="C134" t="s">
        <v>10582</v>
      </c>
      <c r="D134" t="s">
        <v>51</v>
      </c>
      <c r="E134">
        <v>25406.85543358</v>
      </c>
      <c r="F134">
        <v>998.05</v>
      </c>
      <c r="G134">
        <v>80.262938149625001</v>
      </c>
      <c r="H134">
        <f>(Table2[[#This Row],[1Y Return vs Nifty]]-AVERAGE(Table2[1Y Return vs Nifty]))/_xlfn.STDEV.P(Table2[1Y Return vs Nifty])</f>
        <v>0.71210849980271396</v>
      </c>
      <c r="I134">
        <v>24.0366413138326</v>
      </c>
      <c r="J134">
        <f>(Table2[[#This Row],[1M Return vs Nifty]]-AVERAGE(Table2[1M Return vs Nifty]))/_xlfn.STDEV.P(Table2[1M Return vs Nifty])</f>
        <v>2.2057002187060264</v>
      </c>
      <c r="K134">
        <v>42.327109173787903</v>
      </c>
      <c r="L134">
        <f>(Table2[[#This Row],[6M Return vs Nifty]]-AVERAGE(Table2[6M Return vs Nifty]))/_xlfn.STDEV.P(Table2[6M Return vs Nifty])</f>
        <v>1.3378144219546049</v>
      </c>
      <c r="M134">
        <v>9.9322000054742094</v>
      </c>
      <c r="N134">
        <f>(Table2[[#This Row],[1W Return vs Nifty]]-AVERAGE(Table2[1W Return vs Nifty]))/_xlfn.STDEV.P(Table2[1W Return vs Nifty])</f>
        <v>1.5111942107526637</v>
      </c>
      <c r="O134">
        <v>900.81</v>
      </c>
      <c r="P134">
        <v>813.85887144318895</v>
      </c>
      <c r="Q134">
        <v>687.90276986390904</v>
      </c>
      <c r="R134">
        <v>75.659933094868904</v>
      </c>
      <c r="S134" s="2">
        <f>(Table2[[#This Row],[Close Price]]-Table2[[#This Row],[20D EMA]])/Table2[[#This Row],[20D EMA]]</f>
        <v>0.10794729188175088</v>
      </c>
      <c r="T134" s="2">
        <f>(Table2[[#This Row],[Close Price]]-Table2[[#This Row],[50D EMA]])/Table2[[#This Row],[50D EMA]]</f>
        <v>0.22631826600377408</v>
      </c>
      <c r="U134" s="2">
        <f>(Table2[[#This Row],[Close Price]]-Table2[[#This Row],[200D EMA]])/Table2[[#This Row],[200D EMA]]</f>
        <v>0.45085910934396844</v>
      </c>
      <c r="V134">
        <v>2.4324499827486701</v>
      </c>
      <c r="W134">
        <v>922.05</v>
      </c>
      <c r="X134">
        <v>1002.9</v>
      </c>
      <c r="Y134">
        <v>922.05</v>
      </c>
      <c r="Z134">
        <v>1002.9</v>
      </c>
      <c r="AA134">
        <v>922.05</v>
      </c>
      <c r="AB134">
        <v>1014.6</v>
      </c>
      <c r="AC134" s="2">
        <f>(Table2[[#This Row],[Close Price]]/Table2[[#This Row],[Day Low]])-1</f>
        <v>8.2425031180521691E-2</v>
      </c>
      <c r="AD134" s="2">
        <f>(Table2[[#This Row],[Day High]]/Table2[[#This Row],[Close Price]])-1</f>
        <v>4.8594759781575014E-3</v>
      </c>
      <c r="AE134" s="2">
        <f>(Table2[[#This Row],[Close Price]]/Table2[[#This Row],[Current Week Low]])-1</f>
        <v>8.2425031180521691E-2</v>
      </c>
      <c r="AF134" s="2">
        <f>(Table2[[#This Row],[Current Week High]]/Table2[[#This Row],[Close Price]])-1</f>
        <v>4.8594759781575014E-3</v>
      </c>
      <c r="AG134" s="2">
        <f>(Table2[[#This Row],[Close Price]]/Table2[[#This Row],[Current Month Low]])-1</f>
        <v>8.2425031180521691E-2</v>
      </c>
      <c r="AH134" s="2">
        <f>(Table2[[#This Row],[Current Month High]]/Table2[[#This Row],[Close Price]])-1</f>
        <v>1.6582335554331085E-2</v>
      </c>
      <c r="AI134">
        <v>7.2791944291368198</v>
      </c>
      <c r="AJ134">
        <v>105.14902363823199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0.36</v>
      </c>
      <c r="AM134" t="s">
        <v>10622</v>
      </c>
      <c r="AN134">
        <v>14.42</v>
      </c>
      <c r="AO134" t="s">
        <v>10622</v>
      </c>
      <c r="AP134">
        <v>5.7237128215937003E-2</v>
      </c>
      <c r="AQ134">
        <f>(Table2[[#This Row],[Sharpe Ratio]]-AVERAGE(Table2[Sharpe Ratio]))/_xlfn.STDEV.P(Table2[Sharpe Ratio])</f>
        <v>-4.673433372741613E-2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5.7200830174885935</v>
      </c>
      <c r="AS134">
        <f>_xlfn.RANK.AVG(Table2[[#This Row],[1Y Return vs Nifty Z-Score]],Table2[1Y Return vs Nifty Z-Score])</f>
        <v>126</v>
      </c>
      <c r="AT134">
        <f>_xlfn.RANK.AVG(Table2[[#This Row],[6M Return vs Nifty Z-Score]],Table2[6M Return vs Nifty Z-Score])</f>
        <v>68</v>
      </c>
      <c r="AU134">
        <f>_xlfn.RANK.AVG(Table2[[#This Row],[Sharpe Ratio Z-Score]],Table2[Sharpe Ratio Z-Score])</f>
        <v>357</v>
      </c>
      <c r="AV134">
        <f>(Table2[[#This Row],[Rank 1Y]]+Table2[[#This Row],[Rank 6M]]+Table2[[#This Row],[Rank Sharpe]])/3</f>
        <v>183.66666666666666</v>
      </c>
    </row>
    <row r="135" spans="1:48" x14ac:dyDescent="0.3">
      <c r="A135" t="s">
        <v>410</v>
      </c>
      <c r="B135" t="s">
        <v>411</v>
      </c>
      <c r="C135" t="s">
        <v>10584</v>
      </c>
      <c r="D135" t="s">
        <v>212</v>
      </c>
      <c r="E135">
        <v>55975.233249049998</v>
      </c>
      <c r="F135">
        <v>974.9</v>
      </c>
      <c r="G135">
        <v>45.078303111129202</v>
      </c>
      <c r="H135">
        <f>(Table2[[#This Row],[1Y Return vs Nifty]]-AVERAGE(Table2[1Y Return vs Nifty]))/_xlfn.STDEV.P(Table2[1Y Return vs Nifty])</f>
        <v>0.17638429803372047</v>
      </c>
      <c r="I135">
        <v>-11.965072057535799</v>
      </c>
      <c r="J135">
        <f>(Table2[[#This Row],[1M Return vs Nifty]]-AVERAGE(Table2[1M Return vs Nifty]))/_xlfn.STDEV.P(Table2[1M Return vs Nifty])</f>
        <v>-1.5428777566307859</v>
      </c>
      <c r="K135">
        <v>30.861088617627502</v>
      </c>
      <c r="L135">
        <f>(Table2[[#This Row],[6M Return vs Nifty]]-AVERAGE(Table2[6M Return vs Nifty]))/_xlfn.STDEV.P(Table2[6M Return vs Nifty])</f>
        <v>0.92804485101348511</v>
      </c>
      <c r="M135">
        <v>-4.6712176872448899E-2</v>
      </c>
      <c r="N135">
        <f>(Table2[[#This Row],[1W Return vs Nifty]]-AVERAGE(Table2[1W Return vs Nifty]))/_xlfn.STDEV.P(Table2[1W Return vs Nifty])</f>
        <v>-0.52969242256065785</v>
      </c>
      <c r="O135">
        <v>1030.0899999999999</v>
      </c>
      <c r="P135">
        <v>983.34862816652901</v>
      </c>
      <c r="Q135">
        <v>794.63021634814902</v>
      </c>
      <c r="R135">
        <v>29.771635686514799</v>
      </c>
      <c r="S135" s="2">
        <f>(Table2[[#This Row],[Close Price]]-Table2[[#This Row],[20D EMA]])/Table2[[#This Row],[20D EMA]]</f>
        <v>-5.3577842712772619E-2</v>
      </c>
      <c r="T135" s="2">
        <f>(Table2[[#This Row],[Close Price]]-Table2[[#This Row],[50D EMA]])/Table2[[#This Row],[50D EMA]]</f>
        <v>-8.5916916183446049E-3</v>
      </c>
      <c r="U135" s="2">
        <f>(Table2[[#This Row],[Close Price]]-Table2[[#This Row],[200D EMA]])/Table2[[#This Row],[200D EMA]]</f>
        <v>0.22685996573388531</v>
      </c>
      <c r="V135">
        <v>0.712136299188601</v>
      </c>
      <c r="W135">
        <v>900</v>
      </c>
      <c r="X135">
        <v>995</v>
      </c>
      <c r="Y135">
        <v>900</v>
      </c>
      <c r="Z135">
        <v>995</v>
      </c>
      <c r="AA135">
        <v>900</v>
      </c>
      <c r="AB135">
        <v>1049.9000000000001</v>
      </c>
      <c r="AC135" s="2">
        <f>(Table2[[#This Row],[Close Price]]/Table2[[#This Row],[Day Low]])-1</f>
        <v>8.3222222222222086E-2</v>
      </c>
      <c r="AD135" s="2">
        <f>(Table2[[#This Row],[Day High]]/Table2[[#This Row],[Close Price]])-1</f>
        <v>2.061749923069045E-2</v>
      </c>
      <c r="AE135" s="2">
        <f>(Table2[[#This Row],[Close Price]]/Table2[[#This Row],[Current Week Low]])-1</f>
        <v>8.3222222222222086E-2</v>
      </c>
      <c r="AF135" s="2">
        <f>(Table2[[#This Row],[Current Week High]]/Table2[[#This Row],[Close Price]])-1</f>
        <v>2.061749923069045E-2</v>
      </c>
      <c r="AG135" s="2">
        <f>(Table2[[#This Row],[Close Price]]/Table2[[#This Row],[Current Month Low]])-1</f>
        <v>8.3222222222222086E-2</v>
      </c>
      <c r="AH135" s="2">
        <f>(Table2[[#This Row],[Current Month High]]/Table2[[#This Row],[Close Price]])-1</f>
        <v>7.6930967278695306E-2</v>
      </c>
      <c r="AI135">
        <v>23.838342394091701</v>
      </c>
      <c r="AJ135">
        <v>77.706890266131893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0.24</v>
      </c>
      <c r="AM135" t="s">
        <v>10622</v>
      </c>
      <c r="AN135">
        <v>-1.9</v>
      </c>
      <c r="AO135" t="s">
        <v>10621</v>
      </c>
      <c r="AP135">
        <v>0.115594449180351</v>
      </c>
      <c r="AQ135">
        <f>(Table2[[#This Row],[Sharpe Ratio]]-AVERAGE(Table2[Sharpe Ratio]))/_xlfn.STDEV.P(Table2[Sharpe Ratio])</f>
        <v>0.62719545722256898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-0.34094557292166916</v>
      </c>
      <c r="AS135">
        <f>_xlfn.RANK.AVG(Table2[[#This Row],[1Y Return vs Nifty Z-Score]],Table2[1Y Return vs Nifty Z-Score])</f>
        <v>248</v>
      </c>
      <c r="AT135">
        <f>_xlfn.RANK.AVG(Table2[[#This Row],[6M Return vs Nifty Z-Score]],Table2[6M Return vs Nifty Z-Score])</f>
        <v>115</v>
      </c>
      <c r="AU135">
        <f>_xlfn.RANK.AVG(Table2[[#This Row],[Sharpe Ratio Z-Score]],Table2[Sharpe Ratio Z-Score])</f>
        <v>190</v>
      </c>
      <c r="AV135">
        <f>(Table2[[#This Row],[Rank 1Y]]+Table2[[#This Row],[Rank 6M]]+Table2[[#This Row],[Rank Sharpe]])/3</f>
        <v>184.33333333333334</v>
      </c>
    </row>
    <row r="136" spans="1:48" x14ac:dyDescent="0.3">
      <c r="A136" t="s">
        <v>25</v>
      </c>
      <c r="B136" t="s">
        <v>26</v>
      </c>
      <c r="C136" t="s">
        <v>10579</v>
      </c>
      <c r="D136" t="s">
        <v>27</v>
      </c>
      <c r="E136">
        <v>875557.48137358995</v>
      </c>
      <c r="F136">
        <v>1465.7</v>
      </c>
      <c r="G136">
        <v>41.172145891831597</v>
      </c>
      <c r="H136">
        <f>(Table2[[#This Row],[1Y Return vs Nifty]]-AVERAGE(Table2[1Y Return vs Nifty]))/_xlfn.STDEV.P(Table2[1Y Return vs Nifty])</f>
        <v>0.11690882085446752</v>
      </c>
      <c r="I136">
        <v>5.9903719287255397</v>
      </c>
      <c r="J136">
        <f>(Table2[[#This Row],[1M Return vs Nifty]]-AVERAGE(Table2[1M Return vs Nifty]))/_xlfn.STDEV.P(Table2[1M Return vs Nifty])</f>
        <v>0.32668276039231725</v>
      </c>
      <c r="K136">
        <v>21.133861586051001</v>
      </c>
      <c r="L136">
        <f>(Table2[[#This Row],[6M Return vs Nifty]]-AVERAGE(Table2[6M Return vs Nifty]))/_xlfn.STDEV.P(Table2[6M Return vs Nifty])</f>
        <v>0.58041581723904001</v>
      </c>
      <c r="M136">
        <v>1.4027574844816699</v>
      </c>
      <c r="N136">
        <f>(Table2[[#This Row],[1W Return vs Nifty]]-AVERAGE(Table2[1W Return vs Nifty]))/_xlfn.STDEV.P(Table2[1W Return vs Nifty])</f>
        <v>-0.23324695804559167</v>
      </c>
      <c r="O136">
        <v>1466.4</v>
      </c>
      <c r="P136">
        <v>1424.3724103063901</v>
      </c>
      <c r="Q136">
        <v>1229.0316403811901</v>
      </c>
      <c r="R136">
        <v>46.646290301352501</v>
      </c>
      <c r="S136" s="2">
        <f>(Table2[[#This Row],[Close Price]]-Table2[[#This Row],[20D EMA]])/Table2[[#This Row],[20D EMA]]</f>
        <v>-4.7735951991274237E-4</v>
      </c>
      <c r="T136" s="2">
        <f>(Table2[[#This Row],[Close Price]]-Table2[[#This Row],[50D EMA]])/Table2[[#This Row],[50D EMA]]</f>
        <v>2.9014595757804799E-2</v>
      </c>
      <c r="U136" s="2">
        <f>(Table2[[#This Row],[Close Price]]-Table2[[#This Row],[200D EMA]])/Table2[[#This Row],[200D EMA]]</f>
        <v>0.19256490381761543</v>
      </c>
      <c r="V136">
        <v>0.62838134095141696</v>
      </c>
      <c r="W136">
        <v>1451.5</v>
      </c>
      <c r="X136">
        <v>1488</v>
      </c>
      <c r="Y136">
        <v>1451.5</v>
      </c>
      <c r="Z136">
        <v>1488</v>
      </c>
      <c r="AA136">
        <v>1451.5</v>
      </c>
      <c r="AB136">
        <v>1511</v>
      </c>
      <c r="AC136" s="2">
        <f>(Table2[[#This Row],[Close Price]]/Table2[[#This Row],[Day Low]])-1</f>
        <v>9.7829831209095275E-3</v>
      </c>
      <c r="AD136" s="2">
        <f>(Table2[[#This Row],[Day High]]/Table2[[#This Row],[Close Price]])-1</f>
        <v>1.5214573241454588E-2</v>
      </c>
      <c r="AE136" s="2">
        <f>(Table2[[#This Row],[Close Price]]/Table2[[#This Row],[Current Week Low]])-1</f>
        <v>9.7829831209095275E-3</v>
      </c>
      <c r="AF136" s="2">
        <f>(Table2[[#This Row],[Current Week High]]/Table2[[#This Row],[Close Price]])-1</f>
        <v>1.5214573241454588E-2</v>
      </c>
      <c r="AG136" s="2">
        <f>(Table2[[#This Row],[Close Price]]/Table2[[#This Row],[Current Month Low]])-1</f>
        <v>9.7829831209095275E-3</v>
      </c>
      <c r="AH136" s="2">
        <f>(Table2[[#This Row],[Current Month High]]/Table2[[#This Row],[Close Price]])-1</f>
        <v>3.0906733983762091E-2</v>
      </c>
      <c r="AI136">
        <v>4.8133997407382001</v>
      </c>
      <c r="AJ136">
        <v>73.035830234342697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0.01</v>
      </c>
      <c r="AM136" t="s">
        <v>10622</v>
      </c>
      <c r="AN136">
        <v>-1.21</v>
      </c>
      <c r="AO136" t="s">
        <v>10621</v>
      </c>
      <c r="AP136">
        <v>0.139467272429007</v>
      </c>
      <c r="AQ136">
        <f>(Table2[[#This Row],[Sharpe Ratio]]-AVERAGE(Table2[Sharpe Ratio]))/_xlfn.STDEV.P(Table2[Sharpe Ratio])</f>
        <v>0.90288677607463608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1.6936472165148695</v>
      </c>
      <c r="AS136">
        <f>_xlfn.RANK.AVG(Table2[[#This Row],[1Y Return vs Nifty Z-Score]],Table2[1Y Return vs Nifty Z-Score])</f>
        <v>264</v>
      </c>
      <c r="AT136">
        <f>_xlfn.RANK.AVG(Table2[[#This Row],[6M Return vs Nifty Z-Score]],Table2[6M Return vs Nifty Z-Score])</f>
        <v>157</v>
      </c>
      <c r="AU136">
        <f>_xlfn.RANK.AVG(Table2[[#This Row],[Sharpe Ratio Z-Score]],Table2[Sharpe Ratio Z-Score])</f>
        <v>135</v>
      </c>
      <c r="AV136">
        <f>(Table2[[#This Row],[Rank 1Y]]+Table2[[#This Row],[Rank 6M]]+Table2[[#This Row],[Rank Sharpe]])/3</f>
        <v>185.33333333333334</v>
      </c>
    </row>
    <row r="137" spans="1:48" x14ac:dyDescent="0.3">
      <c r="A137" t="s">
        <v>1051</v>
      </c>
      <c r="B137" t="s">
        <v>1052</v>
      </c>
      <c r="C137" t="s">
        <v>10584</v>
      </c>
      <c r="D137" t="s">
        <v>212</v>
      </c>
      <c r="E137">
        <v>12004.03207922</v>
      </c>
      <c r="F137">
        <v>510.2</v>
      </c>
      <c r="G137">
        <v>49.72387237217</v>
      </c>
      <c r="H137">
        <f>(Table2[[#This Row],[1Y Return vs Nifty]]-AVERAGE(Table2[1Y Return vs Nifty]))/_xlfn.STDEV.P(Table2[1Y Return vs Nifty])</f>
        <v>0.24711812492749666</v>
      </c>
      <c r="I137">
        <v>6.3688977309771397</v>
      </c>
      <c r="J137">
        <f>(Table2[[#This Row],[1M Return vs Nifty]]-AVERAGE(Table2[1M Return vs Nifty]))/_xlfn.STDEV.P(Table2[1M Return vs Nifty])</f>
        <v>0.36609570362588845</v>
      </c>
      <c r="K137">
        <v>14.2225606132702</v>
      </c>
      <c r="L137">
        <f>(Table2[[#This Row],[6M Return vs Nifty]]-AVERAGE(Table2[6M Return vs Nifty]))/_xlfn.STDEV.P(Table2[6M Return vs Nifty])</f>
        <v>0.33342159458000703</v>
      </c>
      <c r="M137">
        <v>10.3476864344163</v>
      </c>
      <c r="N137">
        <f>(Table2[[#This Row],[1W Return vs Nifty]]-AVERAGE(Table2[1W Return vs Nifty]))/_xlfn.STDEV.P(Table2[1W Return vs Nifty])</f>
        <v>1.5961694749554187</v>
      </c>
      <c r="O137">
        <v>490.75</v>
      </c>
      <c r="P137">
        <v>472.60145124249198</v>
      </c>
      <c r="Q137">
        <v>413.192409051114</v>
      </c>
      <c r="R137">
        <v>63.857516507963702</v>
      </c>
      <c r="S137" s="2">
        <f>(Table2[[#This Row],[Close Price]]-Table2[[#This Row],[20D EMA]])/Table2[[#This Row],[20D EMA]]</f>
        <v>3.9633214467651529E-2</v>
      </c>
      <c r="T137" s="2">
        <f>(Table2[[#This Row],[Close Price]]-Table2[[#This Row],[50D EMA]])/Table2[[#This Row],[50D EMA]]</f>
        <v>7.955656644443139E-2</v>
      </c>
      <c r="U137" s="2">
        <f>(Table2[[#This Row],[Close Price]]-Table2[[#This Row],[200D EMA]])/Table2[[#This Row],[200D EMA]]</f>
        <v>0.23477583039742064</v>
      </c>
      <c r="V137">
        <v>0.83748779732664802</v>
      </c>
      <c r="W137">
        <v>501.1</v>
      </c>
      <c r="X137">
        <v>522</v>
      </c>
      <c r="Y137">
        <v>501.1</v>
      </c>
      <c r="Z137">
        <v>522</v>
      </c>
      <c r="AA137">
        <v>488.45</v>
      </c>
      <c r="AB137">
        <v>526.70000000000005</v>
      </c>
      <c r="AC137" s="2">
        <f>(Table2[[#This Row],[Close Price]]/Table2[[#This Row],[Day Low]])-1</f>
        <v>1.816004789463177E-2</v>
      </c>
      <c r="AD137" s="2">
        <f>(Table2[[#This Row],[Day High]]/Table2[[#This Row],[Close Price]])-1</f>
        <v>2.3128185025480308E-2</v>
      </c>
      <c r="AE137" s="2">
        <f>(Table2[[#This Row],[Close Price]]/Table2[[#This Row],[Current Week Low]])-1</f>
        <v>1.816004789463177E-2</v>
      </c>
      <c r="AF137" s="2">
        <f>(Table2[[#This Row],[Current Week High]]/Table2[[#This Row],[Close Price]])-1</f>
        <v>2.3128185025480308E-2</v>
      </c>
      <c r="AG137" s="2">
        <f>(Table2[[#This Row],[Close Price]]/Table2[[#This Row],[Current Month Low]])-1</f>
        <v>4.4528610912068833E-2</v>
      </c>
      <c r="AH137" s="2">
        <f>(Table2[[#This Row],[Current Month High]]/Table2[[#This Row],[Close Price]])-1</f>
        <v>3.2340258722069803E-2</v>
      </c>
      <c r="AI137">
        <v>3.2340258722069799</v>
      </c>
      <c r="AJ137">
        <v>82.214285714285694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0.12</v>
      </c>
      <c r="AM137" t="s">
        <v>10622</v>
      </c>
      <c r="AN137">
        <v>5.78</v>
      </c>
      <c r="AO137" t="s">
        <v>10622</v>
      </c>
      <c r="AP137">
        <v>0.145714979469621</v>
      </c>
      <c r="AQ137">
        <f>(Table2[[#This Row],[Sharpe Ratio]]-AVERAGE(Table2[Sharpe Ratio]))/_xlfn.STDEV.P(Table2[Sharpe Ratio])</f>
        <v>0.97503737912177213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3.5178422772105833</v>
      </c>
      <c r="AS137">
        <f>_xlfn.RANK.AVG(Table2[[#This Row],[1Y Return vs Nifty Z-Score]],Table2[1Y Return vs Nifty Z-Score])</f>
        <v>222</v>
      </c>
      <c r="AT137">
        <f>_xlfn.RANK.AVG(Table2[[#This Row],[6M Return vs Nifty Z-Score]],Table2[6M Return vs Nifty Z-Score])</f>
        <v>216</v>
      </c>
      <c r="AU137">
        <f>_xlfn.RANK.AVG(Table2[[#This Row],[Sharpe Ratio Z-Score]],Table2[Sharpe Ratio Z-Score])</f>
        <v>125</v>
      </c>
      <c r="AV137">
        <f>(Table2[[#This Row],[Rank 1Y]]+Table2[[#This Row],[Rank 6M]]+Table2[[#This Row],[Rank Sharpe]])/3</f>
        <v>187.66666666666666</v>
      </c>
    </row>
    <row r="138" spans="1:48" x14ac:dyDescent="0.3">
      <c r="A138" t="s">
        <v>265</v>
      </c>
      <c r="B138" t="s">
        <v>266</v>
      </c>
      <c r="C138" t="s">
        <v>10588</v>
      </c>
      <c r="D138" t="s">
        <v>232</v>
      </c>
      <c r="E138">
        <v>97108.253721300003</v>
      </c>
      <c r="F138">
        <v>6457.8</v>
      </c>
      <c r="G138">
        <v>17.152198057459</v>
      </c>
      <c r="H138">
        <f>(Table2[[#This Row],[1Y Return vs Nifty]]-AVERAGE(Table2[1Y Return vs Nifty]))/_xlfn.STDEV.P(Table2[1Y Return vs Nifty])</f>
        <v>-0.24882091788015526</v>
      </c>
      <c r="I138">
        <v>2.5689789316591201</v>
      </c>
      <c r="J138">
        <f>(Table2[[#This Row],[1M Return vs Nifty]]-AVERAGE(Table2[1M Return vs Nifty]))/_xlfn.STDEV.P(Table2[1M Return vs Nifty])</f>
        <v>-2.956024119700695E-2</v>
      </c>
      <c r="K138">
        <v>36.771620133438098</v>
      </c>
      <c r="L138">
        <f>(Table2[[#This Row],[6M Return vs Nifty]]-AVERAGE(Table2[6M Return vs Nifty]))/_xlfn.STDEV.P(Table2[6M Return vs Nifty])</f>
        <v>1.1392738429209188</v>
      </c>
      <c r="M138">
        <v>5.6788623017117104</v>
      </c>
      <c r="N138">
        <f>(Table2[[#This Row],[1W Return vs Nifty]]-AVERAGE(Table2[1W Return vs Nifty]))/_xlfn.STDEV.P(Table2[1W Return vs Nifty])</f>
        <v>0.64130179082206562</v>
      </c>
      <c r="O138">
        <v>6602.69</v>
      </c>
      <c r="P138">
        <v>6533.1202212267099</v>
      </c>
      <c r="Q138">
        <v>5653.6400550245498</v>
      </c>
      <c r="R138">
        <v>40.929975144273499</v>
      </c>
      <c r="S138" s="2">
        <f>(Table2[[#This Row],[Close Price]]-Table2[[#This Row],[20D EMA]])/Table2[[#This Row],[20D EMA]]</f>
        <v>-2.1944086425381083E-2</v>
      </c>
      <c r="T138" s="2">
        <f>(Table2[[#This Row],[Close Price]]-Table2[[#This Row],[50D EMA]])/Table2[[#This Row],[50D EMA]]</f>
        <v>-1.1528981355951073E-2</v>
      </c>
      <c r="U138" s="2">
        <f>(Table2[[#This Row],[Close Price]]-Table2[[#This Row],[200D EMA]])/Table2[[#This Row],[200D EMA]]</f>
        <v>0.14223755618484601</v>
      </c>
      <c r="V138">
        <v>0.72433404951043201</v>
      </c>
      <c r="W138">
        <v>6432</v>
      </c>
      <c r="X138">
        <v>6617.95</v>
      </c>
      <c r="Y138">
        <v>6432</v>
      </c>
      <c r="Z138">
        <v>6617.95</v>
      </c>
      <c r="AA138">
        <v>6432</v>
      </c>
      <c r="AB138">
        <v>6906</v>
      </c>
      <c r="AC138" s="2">
        <f>(Table2[[#This Row],[Close Price]]/Table2[[#This Row],[Day Low]])-1</f>
        <v>4.0111940298508397E-3</v>
      </c>
      <c r="AD138" s="2">
        <f>(Table2[[#This Row],[Day High]]/Table2[[#This Row],[Close Price]])-1</f>
        <v>2.4799467310848922E-2</v>
      </c>
      <c r="AE138" s="2">
        <f>(Table2[[#This Row],[Close Price]]/Table2[[#This Row],[Current Week Low]])-1</f>
        <v>4.0111940298508397E-3</v>
      </c>
      <c r="AF138" s="2">
        <f>(Table2[[#This Row],[Current Week High]]/Table2[[#This Row],[Close Price]])-1</f>
        <v>2.4799467310848922E-2</v>
      </c>
      <c r="AG138" s="2">
        <f>(Table2[[#This Row],[Close Price]]/Table2[[#This Row],[Current Month Low]])-1</f>
        <v>4.0111940298508397E-3</v>
      </c>
      <c r="AH138" s="2">
        <f>(Table2[[#This Row],[Current Month High]]/Table2[[#This Row],[Close Price]])-1</f>
        <v>6.9404441140945794E-2</v>
      </c>
      <c r="AI138">
        <v>13.5286010715723</v>
      </c>
      <c r="AJ138">
        <v>69.897395422257304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-0.09</v>
      </c>
      <c r="AM138" t="s">
        <v>10621</v>
      </c>
      <c r="AN138">
        <v>-1.44</v>
      </c>
      <c r="AO138" t="s">
        <v>10621</v>
      </c>
      <c r="AP138">
        <v>0.15587792354924099</v>
      </c>
      <c r="AQ138">
        <f>(Table2[[#This Row],[Sharpe Ratio]]-AVERAGE(Table2[Sharpe Ratio]))/_xlfn.STDEV.P(Table2[Sharpe Ratio])</f>
        <v>1.0924024443068452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2.5945969189726674</v>
      </c>
      <c r="AS138">
        <f>_xlfn.RANK.AVG(Table2[[#This Row],[1Y Return vs Nifty Z-Score]],Table2[1Y Return vs Nifty Z-Score])</f>
        <v>370</v>
      </c>
      <c r="AT138">
        <f>_xlfn.RANK.AVG(Table2[[#This Row],[6M Return vs Nifty Z-Score]],Table2[6M Return vs Nifty Z-Score])</f>
        <v>91</v>
      </c>
      <c r="AU138">
        <f>_xlfn.RANK.AVG(Table2[[#This Row],[Sharpe Ratio Z-Score]],Table2[Sharpe Ratio Z-Score])</f>
        <v>105</v>
      </c>
      <c r="AV138">
        <f>(Table2[[#This Row],[Rank 1Y]]+Table2[[#This Row],[Rank 6M]]+Table2[[#This Row],[Rank Sharpe]])/3</f>
        <v>188.66666666666666</v>
      </c>
    </row>
    <row r="139" spans="1:48" x14ac:dyDescent="0.3">
      <c r="A139" t="s">
        <v>1186</v>
      </c>
      <c r="B139" t="s">
        <v>1187</v>
      </c>
      <c r="C139" t="s">
        <v>10582</v>
      </c>
      <c r="D139" t="s">
        <v>51</v>
      </c>
      <c r="E139">
        <v>9557.2171810199998</v>
      </c>
      <c r="F139">
        <v>1039.3</v>
      </c>
      <c r="G139">
        <v>111.615457942069</v>
      </c>
      <c r="H139">
        <f>(Table2[[#This Row],[1Y Return vs Nifty]]-AVERAGE(Table2[1Y Return vs Nifty]))/_xlfn.STDEV.P(Table2[1Y Return vs Nifty])</f>
        <v>1.189484593682234</v>
      </c>
      <c r="I139">
        <v>14.4723353030151</v>
      </c>
      <c r="J139">
        <f>(Table2[[#This Row],[1M Return vs Nifty]]-AVERAGE(Table2[1M Return vs Nifty]))/_xlfn.STDEV.P(Table2[1M Return vs Nifty])</f>
        <v>1.2098435356725754</v>
      </c>
      <c r="K139">
        <v>39.092390154702898</v>
      </c>
      <c r="L139">
        <f>(Table2[[#This Row],[6M Return vs Nifty]]-AVERAGE(Table2[6M Return vs Nifty]))/_xlfn.STDEV.P(Table2[6M Return vs Nifty])</f>
        <v>1.2222129002171098</v>
      </c>
      <c r="M139">
        <v>8.0899253302388008</v>
      </c>
      <c r="N139">
        <f>(Table2[[#This Row],[1W Return vs Nifty]]-AVERAGE(Table2[1W Return vs Nifty]))/_xlfn.STDEV.P(Table2[1W Return vs Nifty])</f>
        <v>1.1344122839379307</v>
      </c>
      <c r="O139">
        <v>1005.03</v>
      </c>
      <c r="P139">
        <v>953.30625739905997</v>
      </c>
      <c r="Q139">
        <v>781.98632577788499</v>
      </c>
      <c r="R139">
        <v>56.900170569079897</v>
      </c>
      <c r="S139" s="2">
        <f>(Table2[[#This Row],[Close Price]]-Table2[[#This Row],[20D EMA]])/Table2[[#This Row],[20D EMA]]</f>
        <v>3.4098484622349566E-2</v>
      </c>
      <c r="T139" s="2">
        <f>(Table2[[#This Row],[Close Price]]-Table2[[#This Row],[50D EMA]])/Table2[[#This Row],[50D EMA]]</f>
        <v>9.0205788468817799E-2</v>
      </c>
      <c r="U139" s="2">
        <f>(Table2[[#This Row],[Close Price]]-Table2[[#This Row],[200D EMA]])/Table2[[#This Row],[200D EMA]]</f>
        <v>0.32905137307375654</v>
      </c>
      <c r="V139">
        <v>1.6130116047007801</v>
      </c>
      <c r="W139">
        <v>1025.55</v>
      </c>
      <c r="X139">
        <v>1074</v>
      </c>
      <c r="Y139">
        <v>1025.55</v>
      </c>
      <c r="Z139">
        <v>1074</v>
      </c>
      <c r="AA139">
        <v>1025.55</v>
      </c>
      <c r="AB139">
        <v>1100</v>
      </c>
      <c r="AC139" s="2">
        <f>(Table2[[#This Row],[Close Price]]/Table2[[#This Row],[Day Low]])-1</f>
        <v>1.340743991029214E-2</v>
      </c>
      <c r="AD139" s="2">
        <f>(Table2[[#This Row],[Day High]]/Table2[[#This Row],[Close Price]])-1</f>
        <v>3.3387857211584659E-2</v>
      </c>
      <c r="AE139" s="2">
        <f>(Table2[[#This Row],[Close Price]]/Table2[[#This Row],[Current Week Low]])-1</f>
        <v>1.340743991029214E-2</v>
      </c>
      <c r="AF139" s="2">
        <f>(Table2[[#This Row],[Current Week High]]/Table2[[#This Row],[Close Price]])-1</f>
        <v>3.3387857211584659E-2</v>
      </c>
      <c r="AG139" s="2">
        <f>(Table2[[#This Row],[Close Price]]/Table2[[#This Row],[Current Month Low]])-1</f>
        <v>1.340743991029214E-2</v>
      </c>
      <c r="AH139" s="2">
        <f>(Table2[[#This Row],[Current Month High]]/Table2[[#This Row],[Close Price]])-1</f>
        <v>5.8404695468103673E-2</v>
      </c>
      <c r="AI139">
        <v>8.0534975464254792</v>
      </c>
      <c r="AJ139">
        <v>152.196068915311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0.05</v>
      </c>
      <c r="AM139" t="s">
        <v>10622</v>
      </c>
      <c r="AN139">
        <v>11.16</v>
      </c>
      <c r="AO139" t="s">
        <v>10622</v>
      </c>
      <c r="AP139">
        <v>3.7719720725274998E-2</v>
      </c>
      <c r="AQ139">
        <f>(Table2[[#This Row],[Sharpe Ratio]]-AVERAGE(Table2[Sharpe Ratio]))/_xlfn.STDEV.P(Table2[Sharpe Ratio])</f>
        <v>-0.27212785989850907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4.48382545361134</v>
      </c>
      <c r="AS139">
        <f>_xlfn.RANK.AVG(Table2[[#This Row],[1Y Return vs Nifty Z-Score]],Table2[1Y Return vs Nifty Z-Score])</f>
        <v>80</v>
      </c>
      <c r="AT139">
        <f>_xlfn.RANK.AVG(Table2[[#This Row],[6M Return vs Nifty Z-Score]],Table2[6M Return vs Nifty Z-Score])</f>
        <v>80</v>
      </c>
      <c r="AU139">
        <f>_xlfn.RANK.AVG(Table2[[#This Row],[Sharpe Ratio Z-Score]],Table2[Sharpe Ratio Z-Score])</f>
        <v>408</v>
      </c>
      <c r="AV139">
        <f>(Table2[[#This Row],[Rank 1Y]]+Table2[[#This Row],[Rank 6M]]+Table2[[#This Row],[Rank Sharpe]])/3</f>
        <v>189.33333333333334</v>
      </c>
    </row>
    <row r="140" spans="1:48" x14ac:dyDescent="0.3">
      <c r="A140" t="s">
        <v>1536</v>
      </c>
      <c r="B140" t="s">
        <v>1537</v>
      </c>
      <c r="C140" t="s">
        <v>10578</v>
      </c>
      <c r="D140" t="s">
        <v>429</v>
      </c>
      <c r="E140">
        <v>6114.9965580540002</v>
      </c>
      <c r="F140">
        <v>198.18</v>
      </c>
      <c r="G140">
        <v>173.86684072525401</v>
      </c>
      <c r="H140">
        <f>(Table2[[#This Row],[1Y Return vs Nifty]]-AVERAGE(Table2[1Y Return vs Nifty]))/_xlfn.STDEV.P(Table2[1Y Return vs Nifty])</f>
        <v>2.1373293649595206</v>
      </c>
      <c r="I140">
        <v>3.4297203138703898</v>
      </c>
      <c r="J140">
        <f>(Table2[[#This Row],[1M Return vs Nifty]]-AVERAGE(Table2[1M Return vs Nifty]))/_xlfn.STDEV.P(Table2[1M Return vs Nifty])</f>
        <v>6.0062054123641878E-2</v>
      </c>
      <c r="K140">
        <v>10.7949661714005</v>
      </c>
      <c r="L140">
        <f>(Table2[[#This Row],[6M Return vs Nifty]]-AVERAGE(Table2[6M Return vs Nifty]))/_xlfn.STDEV.P(Table2[6M Return vs Nifty])</f>
        <v>0.21092714265348408</v>
      </c>
      <c r="M140">
        <v>11.7650518842346</v>
      </c>
      <c r="N140">
        <f>(Table2[[#This Row],[1W Return vs Nifty]]-AVERAGE(Table2[1W Return vs Nifty]))/_xlfn.STDEV.P(Table2[1W Return vs Nifty])</f>
        <v>1.8860489876914497</v>
      </c>
      <c r="O140">
        <v>200.58</v>
      </c>
      <c r="P140">
        <v>194.374236458312</v>
      </c>
      <c r="Q140">
        <v>155.845489280132</v>
      </c>
      <c r="R140">
        <v>45.695853089019003</v>
      </c>
      <c r="S140" s="2">
        <f>(Table2[[#This Row],[Close Price]]-Table2[[#This Row],[20D EMA]])/Table2[[#This Row],[20D EMA]]</f>
        <v>-1.1965300628178311E-2</v>
      </c>
      <c r="T140" s="2">
        <f>(Table2[[#This Row],[Close Price]]-Table2[[#This Row],[50D EMA]])/Table2[[#This Row],[50D EMA]]</f>
        <v>1.9579567801951171E-2</v>
      </c>
      <c r="U140" s="2">
        <f>(Table2[[#This Row],[Close Price]]-Table2[[#This Row],[200D EMA]])/Table2[[#This Row],[200D EMA]]</f>
        <v>0.27164411954055212</v>
      </c>
      <c r="V140">
        <v>1.0907744448204499</v>
      </c>
      <c r="W140">
        <v>196.24</v>
      </c>
      <c r="X140">
        <v>209.42</v>
      </c>
      <c r="Y140">
        <v>196.24</v>
      </c>
      <c r="Z140">
        <v>209.42</v>
      </c>
      <c r="AA140">
        <v>196.24</v>
      </c>
      <c r="AB140">
        <v>222.8</v>
      </c>
      <c r="AC140" s="2">
        <f>(Table2[[#This Row],[Close Price]]/Table2[[#This Row],[Day Low]])-1</f>
        <v>9.8858540562576369E-3</v>
      </c>
      <c r="AD140" s="2">
        <f>(Table2[[#This Row],[Day High]]/Table2[[#This Row],[Close Price]])-1</f>
        <v>5.6716116661620575E-2</v>
      </c>
      <c r="AE140" s="2">
        <f>(Table2[[#This Row],[Close Price]]/Table2[[#This Row],[Current Week Low]])-1</f>
        <v>9.8858540562576369E-3</v>
      </c>
      <c r="AF140" s="2">
        <f>(Table2[[#This Row],[Current Week High]]/Table2[[#This Row],[Close Price]])-1</f>
        <v>5.6716116661620575E-2</v>
      </c>
      <c r="AG140" s="2">
        <f>(Table2[[#This Row],[Close Price]]/Table2[[#This Row],[Current Month Low]])-1</f>
        <v>9.8858540562576369E-3</v>
      </c>
      <c r="AH140" s="2">
        <f>(Table2[[#This Row],[Current Month High]]/Table2[[#This Row],[Close Price]])-1</f>
        <v>0.12423049752750037</v>
      </c>
      <c r="AI140">
        <v>21.0515692804521</v>
      </c>
      <c r="AJ140">
        <v>213.32806324110601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0.13</v>
      </c>
      <c r="AM140" t="s">
        <v>10622</v>
      </c>
      <c r="AN140">
        <v>5.93</v>
      </c>
      <c r="AO140" t="s">
        <v>10622</v>
      </c>
      <c r="AP140">
        <v>7.3569620043476003E-2</v>
      </c>
      <c r="AQ140">
        <f>(Table2[[#This Row],[Sharpe Ratio]]-AVERAGE(Table2[Sharpe Ratio]))/_xlfn.STDEV.P(Table2[Sharpe Ratio])</f>
        <v>0.14187872494499418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4.4362462743730902</v>
      </c>
      <c r="AS140">
        <f>_xlfn.RANK.AVG(Table2[[#This Row],[1Y Return vs Nifty Z-Score]],Table2[1Y Return vs Nifty Z-Score])</f>
        <v>23</v>
      </c>
      <c r="AT140">
        <f>_xlfn.RANK.AVG(Table2[[#This Row],[6M Return vs Nifty Z-Score]],Table2[6M Return vs Nifty Z-Score])</f>
        <v>248</v>
      </c>
      <c r="AU140">
        <f>_xlfn.RANK.AVG(Table2[[#This Row],[Sharpe Ratio Z-Score]],Table2[Sharpe Ratio Z-Score])</f>
        <v>298</v>
      </c>
      <c r="AV140">
        <f>(Table2[[#This Row],[Rank 1Y]]+Table2[[#This Row],[Rank 6M]]+Table2[[#This Row],[Rank Sharpe]])/3</f>
        <v>189.66666666666666</v>
      </c>
    </row>
    <row r="141" spans="1:48" x14ac:dyDescent="0.3">
      <c r="A141" t="s">
        <v>179</v>
      </c>
      <c r="B141" t="s">
        <v>180</v>
      </c>
      <c r="C141" t="s">
        <v>10576</v>
      </c>
      <c r="D141" t="s">
        <v>181</v>
      </c>
      <c r="E141">
        <v>147656.56354285101</v>
      </c>
      <c r="F141">
        <v>224.57</v>
      </c>
      <c r="G141">
        <v>84.193979125419304</v>
      </c>
      <c r="H141">
        <f>(Table2[[#This Row],[1Y Return vs Nifty]]-AVERAGE(Table2[1Y Return vs Nifty]))/_xlfn.STDEV.P(Table2[1Y Return vs Nifty])</f>
        <v>0.77196285914378615</v>
      </c>
      <c r="I141">
        <v>9.5254931348994596</v>
      </c>
      <c r="J141">
        <f>(Table2[[#This Row],[1M Return vs Nifty]]-AVERAGE(Table2[1M Return vs Nifty]))/_xlfn.STDEV.P(Table2[1M Return vs Nifty])</f>
        <v>0.69476739450166247</v>
      </c>
      <c r="K141">
        <v>13.171670726046001</v>
      </c>
      <c r="L141">
        <f>(Table2[[#This Row],[6M Return vs Nifty]]-AVERAGE(Table2[6M Return vs Nifty]))/_xlfn.STDEV.P(Table2[6M Return vs Nifty])</f>
        <v>0.29586517331902651</v>
      </c>
      <c r="M141">
        <v>4.9597693278750699</v>
      </c>
      <c r="N141">
        <f>(Table2[[#This Row],[1W Return vs Nifty]]-AVERAGE(Table2[1W Return vs Nifty]))/_xlfn.STDEV.P(Table2[1W Return vs Nifty])</f>
        <v>0.4942329308506368</v>
      </c>
      <c r="O141">
        <v>228.95</v>
      </c>
      <c r="P141">
        <v>220.56268531028999</v>
      </c>
      <c r="Q141">
        <v>185.23207377761199</v>
      </c>
      <c r="R141">
        <v>39.7213395196055</v>
      </c>
      <c r="S141" s="2">
        <f>(Table2[[#This Row],[Close Price]]-Table2[[#This Row],[20D EMA]])/Table2[[#This Row],[20D EMA]]</f>
        <v>-1.9130814588338048E-2</v>
      </c>
      <c r="T141" s="2">
        <f>(Table2[[#This Row],[Close Price]]-Table2[[#This Row],[50D EMA]])/Table2[[#This Row],[50D EMA]]</f>
        <v>1.8168597666792397E-2</v>
      </c>
      <c r="U141" s="2">
        <f>(Table2[[#This Row],[Close Price]]-Table2[[#This Row],[200D EMA]])/Table2[[#This Row],[200D EMA]]</f>
        <v>0.21237102959618526</v>
      </c>
      <c r="V141">
        <v>0.86559025281099899</v>
      </c>
      <c r="W141">
        <v>221</v>
      </c>
      <c r="X141">
        <v>230.78</v>
      </c>
      <c r="Y141">
        <v>221</v>
      </c>
      <c r="Z141">
        <v>230.78</v>
      </c>
      <c r="AA141">
        <v>221</v>
      </c>
      <c r="AB141">
        <v>243.95</v>
      </c>
      <c r="AC141" s="2">
        <f>(Table2[[#This Row],[Close Price]]/Table2[[#This Row],[Day Low]])-1</f>
        <v>1.6153846153846185E-2</v>
      </c>
      <c r="AD141" s="2">
        <f>(Table2[[#This Row],[Day High]]/Table2[[#This Row],[Close Price]])-1</f>
        <v>2.7652847664425328E-2</v>
      </c>
      <c r="AE141" s="2">
        <f>(Table2[[#This Row],[Close Price]]/Table2[[#This Row],[Current Week Low]])-1</f>
        <v>1.6153846153846185E-2</v>
      </c>
      <c r="AF141" s="2">
        <f>(Table2[[#This Row],[Current Week High]]/Table2[[#This Row],[Close Price]])-1</f>
        <v>2.7652847664425328E-2</v>
      </c>
      <c r="AG141" s="2">
        <f>(Table2[[#This Row],[Close Price]]/Table2[[#This Row],[Current Month Low]])-1</f>
        <v>1.6153846153846185E-2</v>
      </c>
      <c r="AH141" s="2">
        <f>(Table2[[#This Row],[Current Month High]]/Table2[[#This Row],[Close Price]])-1</f>
        <v>8.6298258894776714E-2</v>
      </c>
      <c r="AI141">
        <v>9.6762702052812095</v>
      </c>
      <c r="AJ141">
        <v>101.408071748878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0.08</v>
      </c>
      <c r="AM141" t="s">
        <v>10622</v>
      </c>
      <c r="AN141">
        <v>-1.87</v>
      </c>
      <c r="AO141" t="s">
        <v>10621</v>
      </c>
      <c r="AP141">
        <v>0.10063853632851601</v>
      </c>
      <c r="AQ141">
        <f>(Table2[[#This Row],[Sharpe Ratio]]-AVERAGE(Table2[Sharpe Ratio]))/_xlfn.STDEV.P(Table2[Sharpe Ratio])</f>
        <v>0.45447959132718935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2.7113079491423013</v>
      </c>
      <c r="AS141">
        <f>_xlfn.RANK.AVG(Table2[[#This Row],[1Y Return vs Nifty Z-Score]],Table2[1Y Return vs Nifty Z-Score])</f>
        <v>118</v>
      </c>
      <c r="AT141">
        <f>_xlfn.RANK.AVG(Table2[[#This Row],[6M Return vs Nifty Z-Score]],Table2[6M Return vs Nifty Z-Score])</f>
        <v>227</v>
      </c>
      <c r="AU141">
        <f>_xlfn.RANK.AVG(Table2[[#This Row],[Sharpe Ratio Z-Score]],Table2[Sharpe Ratio Z-Score])</f>
        <v>227</v>
      </c>
      <c r="AV141">
        <f>(Table2[[#This Row],[Rank 1Y]]+Table2[[#This Row],[Rank 6M]]+Table2[[#This Row],[Rank Sharpe]])/3</f>
        <v>190.66666666666666</v>
      </c>
    </row>
    <row r="142" spans="1:48" x14ac:dyDescent="0.3">
      <c r="A142" t="s">
        <v>1067</v>
      </c>
      <c r="B142" t="s">
        <v>1068</v>
      </c>
      <c r="C142" t="s">
        <v>10591</v>
      </c>
      <c r="D142" t="s">
        <v>391</v>
      </c>
      <c r="E142">
        <v>11750.216751</v>
      </c>
      <c r="F142">
        <v>930.8</v>
      </c>
      <c r="G142">
        <v>45.812697784917802</v>
      </c>
      <c r="H142">
        <f>(Table2[[#This Row],[1Y Return vs Nifty]]-AVERAGE(Table2[1Y Return vs Nifty]))/_xlfn.STDEV.P(Table2[1Y Return vs Nifty])</f>
        <v>0.18756625288328305</v>
      </c>
      <c r="I142">
        <v>26.1975524362107</v>
      </c>
      <c r="J142">
        <f>(Table2[[#This Row],[1M Return vs Nifty]]-AVERAGE(Table2[1M Return vs Nifty]))/_xlfn.STDEV.P(Table2[1M Return vs Nifty])</f>
        <v>2.4306990613013615</v>
      </c>
      <c r="K142">
        <v>61.641075574508598</v>
      </c>
      <c r="L142">
        <f>(Table2[[#This Row],[6M Return vs Nifty]]-AVERAGE(Table2[6M Return vs Nifty]))/_xlfn.STDEV.P(Table2[6M Return vs Nifty])</f>
        <v>2.028051779059497</v>
      </c>
      <c r="M142">
        <v>13.517904178601301</v>
      </c>
      <c r="N142">
        <f>(Table2[[#This Row],[1W Return vs Nifty]]-AVERAGE(Table2[1W Return vs Nifty]))/_xlfn.STDEV.P(Table2[1W Return vs Nifty])</f>
        <v>2.2445422535279995</v>
      </c>
      <c r="O142">
        <v>845.72</v>
      </c>
      <c r="P142">
        <v>746.82600136623796</v>
      </c>
      <c r="Q142">
        <v>639.50169441877404</v>
      </c>
      <c r="R142">
        <v>66.197415198518897</v>
      </c>
      <c r="S142" s="2">
        <f>(Table2[[#This Row],[Close Price]]-Table2[[#This Row],[20D EMA]])/Table2[[#This Row],[20D EMA]]</f>
        <v>0.10060067161708358</v>
      </c>
      <c r="T142" s="2">
        <f>(Table2[[#This Row],[Close Price]]-Table2[[#This Row],[50D EMA]])/Table2[[#This Row],[50D EMA]]</f>
        <v>0.24634118027117605</v>
      </c>
      <c r="U142" s="2">
        <f>(Table2[[#This Row],[Close Price]]-Table2[[#This Row],[200D EMA]])/Table2[[#This Row],[200D EMA]]</f>
        <v>0.45550826232912356</v>
      </c>
      <c r="V142">
        <v>1.56823186738992</v>
      </c>
      <c r="W142">
        <v>908.35</v>
      </c>
      <c r="X142">
        <v>956</v>
      </c>
      <c r="Y142">
        <v>908.35</v>
      </c>
      <c r="Z142">
        <v>956</v>
      </c>
      <c r="AA142">
        <v>908.35</v>
      </c>
      <c r="AB142">
        <v>978.8</v>
      </c>
      <c r="AC142" s="2">
        <f>(Table2[[#This Row],[Close Price]]/Table2[[#This Row],[Day Low]])-1</f>
        <v>2.4715142841415627E-2</v>
      </c>
      <c r="AD142" s="2">
        <f>(Table2[[#This Row],[Day High]]/Table2[[#This Row],[Close Price]])-1</f>
        <v>2.7073485174043954E-2</v>
      </c>
      <c r="AE142" s="2">
        <f>(Table2[[#This Row],[Close Price]]/Table2[[#This Row],[Current Week Low]])-1</f>
        <v>2.4715142841415627E-2</v>
      </c>
      <c r="AF142" s="2">
        <f>(Table2[[#This Row],[Current Week High]]/Table2[[#This Row],[Close Price]])-1</f>
        <v>2.7073485174043954E-2</v>
      </c>
      <c r="AG142" s="2">
        <f>(Table2[[#This Row],[Close Price]]/Table2[[#This Row],[Current Month Low]])-1</f>
        <v>2.4715142841415627E-2</v>
      </c>
      <c r="AH142" s="2">
        <f>(Table2[[#This Row],[Current Month High]]/Table2[[#This Row],[Close Price]])-1</f>
        <v>5.1568543188655003E-2</v>
      </c>
      <c r="AI142">
        <v>6.7146540610227801</v>
      </c>
      <c r="AJ142">
        <v>106.84444444444399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0.6</v>
      </c>
      <c r="AM142" t="s">
        <v>10622</v>
      </c>
      <c r="AN142">
        <v>23.08</v>
      </c>
      <c r="AO142" t="s">
        <v>10622</v>
      </c>
      <c r="AP142">
        <v>7.2278268559359996E-2</v>
      </c>
      <c r="AQ142">
        <f>(Table2[[#This Row],[Sharpe Ratio]]-AVERAGE(Table2[Sharpe Ratio]))/_xlfn.STDEV.P(Table2[Sharpe Ratio])</f>
        <v>0.1269657676441622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7.0178251144163033</v>
      </c>
      <c r="AS142">
        <f>_xlfn.RANK.AVG(Table2[[#This Row],[1Y Return vs Nifty Z-Score]],Table2[1Y Return vs Nifty Z-Score])</f>
        <v>241</v>
      </c>
      <c r="AT142">
        <f>_xlfn.RANK.AVG(Table2[[#This Row],[6M Return vs Nifty Z-Score]],Table2[6M Return vs Nifty Z-Score])</f>
        <v>30</v>
      </c>
      <c r="AU142">
        <f>_xlfn.RANK.AVG(Table2[[#This Row],[Sharpe Ratio Z-Score]],Table2[Sharpe Ratio Z-Score])</f>
        <v>305</v>
      </c>
      <c r="AV142">
        <f>(Table2[[#This Row],[Rank 1Y]]+Table2[[#This Row],[Rank 6M]]+Table2[[#This Row],[Rank Sharpe]])/3</f>
        <v>192</v>
      </c>
    </row>
    <row r="143" spans="1:48" x14ac:dyDescent="0.3">
      <c r="A143" t="s">
        <v>1857</v>
      </c>
      <c r="B143" t="s">
        <v>1858</v>
      </c>
      <c r="C143" t="s">
        <v>10577</v>
      </c>
      <c r="D143" t="s">
        <v>313</v>
      </c>
      <c r="E143">
        <v>3702.0278908199998</v>
      </c>
      <c r="F143">
        <v>1356.05</v>
      </c>
      <c r="G143">
        <v>52.593161284095302</v>
      </c>
      <c r="H143">
        <f>(Table2[[#This Row],[1Y Return vs Nifty]]-AVERAGE(Table2[1Y Return vs Nifty]))/_xlfn.STDEV.P(Table2[1Y Return vs Nifty])</f>
        <v>0.29080615836322793</v>
      </c>
      <c r="I143">
        <v>-0.43181260565965202</v>
      </c>
      <c r="J143">
        <f>(Table2[[#This Row],[1M Return vs Nifty]]-AVERAGE(Table2[1M Return vs Nifty]))/_xlfn.STDEV.P(Table2[1M Return vs Nifty])</f>
        <v>-0.34200928908915973</v>
      </c>
      <c r="K143">
        <v>24.6216182304303</v>
      </c>
      <c r="L143">
        <f>(Table2[[#This Row],[6M Return vs Nifty]]-AVERAGE(Table2[6M Return vs Nifty]))/_xlfn.STDEV.P(Table2[6M Return vs Nifty])</f>
        <v>0.70506032984166978</v>
      </c>
      <c r="M143">
        <v>2.9309240725260399</v>
      </c>
      <c r="N143">
        <f>(Table2[[#This Row],[1W Return vs Nifty]]-AVERAGE(Table2[1W Return vs Nifty]))/_xlfn.STDEV.P(Table2[1W Return vs Nifty])</f>
        <v>7.9293598081674882E-2</v>
      </c>
      <c r="O143">
        <v>1359.18</v>
      </c>
      <c r="P143">
        <v>1342.41796579929</v>
      </c>
      <c r="Q143">
        <v>1185.9927897753801</v>
      </c>
      <c r="R143">
        <v>44.221209206414997</v>
      </c>
      <c r="S143" s="2">
        <f>(Table2[[#This Row],[Close Price]]-Table2[[#This Row],[20D EMA]])/Table2[[#This Row],[20D EMA]]</f>
        <v>-2.3028590767963839E-3</v>
      </c>
      <c r="T143" s="2">
        <f>(Table2[[#This Row],[Close Price]]-Table2[[#This Row],[50D EMA]])/Table2[[#This Row],[50D EMA]]</f>
        <v>1.0154835936357078E-2</v>
      </c>
      <c r="U143" s="2">
        <f>(Table2[[#This Row],[Close Price]]-Table2[[#This Row],[200D EMA]])/Table2[[#This Row],[200D EMA]]</f>
        <v>0.14338806415242011</v>
      </c>
      <c r="V143">
        <v>0.69766441893296804</v>
      </c>
      <c r="W143">
        <v>1345.5</v>
      </c>
      <c r="X143">
        <v>1360</v>
      </c>
      <c r="Y143">
        <v>1345.5</v>
      </c>
      <c r="Z143">
        <v>1360</v>
      </c>
      <c r="AA143">
        <v>1345.5</v>
      </c>
      <c r="AB143">
        <v>1374.95</v>
      </c>
      <c r="AC143" s="2">
        <f>(Table2[[#This Row],[Close Price]]/Table2[[#This Row],[Day Low]])-1</f>
        <v>7.8409513192121416E-3</v>
      </c>
      <c r="AD143" s="2">
        <f>(Table2[[#This Row],[Day High]]/Table2[[#This Row],[Close Price]])-1</f>
        <v>2.9128719442499396E-3</v>
      </c>
      <c r="AE143" s="2">
        <f>(Table2[[#This Row],[Close Price]]/Table2[[#This Row],[Current Week Low]])-1</f>
        <v>7.8409513192121416E-3</v>
      </c>
      <c r="AF143" s="2">
        <f>(Table2[[#This Row],[Current Week High]]/Table2[[#This Row],[Close Price]])-1</f>
        <v>2.9128719442499396E-3</v>
      </c>
      <c r="AG143" s="2">
        <f>(Table2[[#This Row],[Close Price]]/Table2[[#This Row],[Current Month Low]])-1</f>
        <v>7.8409513192121416E-3</v>
      </c>
      <c r="AH143" s="2">
        <f>(Table2[[#This Row],[Current Month High]]/Table2[[#This Row],[Close Price]])-1</f>
        <v>1.3937539176284153E-2</v>
      </c>
      <c r="AI143">
        <v>4.3471848383171698</v>
      </c>
      <c r="AJ143">
        <v>78.886616977771894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-0.09</v>
      </c>
      <c r="AM143" t="s">
        <v>10621</v>
      </c>
      <c r="AN143">
        <v>0.56999999999999995</v>
      </c>
      <c r="AO143" t="s">
        <v>10622</v>
      </c>
      <c r="AP143">
        <v>0.101028469217816</v>
      </c>
      <c r="AQ143">
        <f>(Table2[[#This Row],[Sharpe Ratio]]-AVERAGE(Table2[Sharpe Ratio]))/_xlfn.STDEV.P(Table2[Sharpe Ratio])</f>
        <v>0.4589826662838124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1.1921334634812253</v>
      </c>
      <c r="AS143">
        <f>_xlfn.RANK.AVG(Table2[[#This Row],[1Y Return vs Nifty Z-Score]],Table2[1Y Return vs Nifty Z-Score])</f>
        <v>214</v>
      </c>
      <c r="AT143">
        <f>_xlfn.RANK.AVG(Table2[[#This Row],[6M Return vs Nifty Z-Score]],Table2[6M Return vs Nifty Z-Score])</f>
        <v>138</v>
      </c>
      <c r="AU143">
        <f>_xlfn.RANK.AVG(Table2[[#This Row],[Sharpe Ratio Z-Score]],Table2[Sharpe Ratio Z-Score])</f>
        <v>224</v>
      </c>
      <c r="AV143">
        <f>(Table2[[#This Row],[Rank 1Y]]+Table2[[#This Row],[Rank 6M]]+Table2[[#This Row],[Rank Sharpe]])/3</f>
        <v>192</v>
      </c>
    </row>
    <row r="144" spans="1:48" x14ac:dyDescent="0.3">
      <c r="A144" t="s">
        <v>912</v>
      </c>
      <c r="B144" t="s">
        <v>913</v>
      </c>
      <c r="C144" t="s">
        <v>10582</v>
      </c>
      <c r="D144" t="s">
        <v>51</v>
      </c>
      <c r="E144">
        <v>15552.800505720001</v>
      </c>
      <c r="F144">
        <v>641.70000000000005</v>
      </c>
      <c r="G144">
        <v>78.305220505883099</v>
      </c>
      <c r="H144">
        <f>(Table2[[#This Row],[1Y Return vs Nifty]]-AVERAGE(Table2[1Y Return vs Nifty]))/_xlfn.STDEV.P(Table2[1Y Return vs Nifty])</f>
        <v>0.68230012689120845</v>
      </c>
      <c r="I144">
        <v>25.9603915972598</v>
      </c>
      <c r="J144">
        <f>(Table2[[#This Row],[1M Return vs Nifty]]-AVERAGE(Table2[1M Return vs Nifty]))/_xlfn.STDEV.P(Table2[1M Return vs Nifty])</f>
        <v>2.4060053505233974</v>
      </c>
      <c r="K144">
        <v>39.615039610813</v>
      </c>
      <c r="L144">
        <f>(Table2[[#This Row],[6M Return vs Nifty]]-AVERAGE(Table2[6M Return vs Nifty]))/_xlfn.STDEV.P(Table2[6M Return vs Nifty])</f>
        <v>1.240891206464152</v>
      </c>
      <c r="M144">
        <v>17.699340493295299</v>
      </c>
      <c r="N144">
        <f>(Table2[[#This Row],[1W Return vs Nifty]]-AVERAGE(Table2[1W Return vs Nifty]))/_xlfn.STDEV.P(Table2[1W Return vs Nifty])</f>
        <v>3.0997294048696866</v>
      </c>
      <c r="O144">
        <v>565.1</v>
      </c>
      <c r="P144">
        <v>516.41719767471704</v>
      </c>
      <c r="Q144">
        <v>438.52768767989699</v>
      </c>
      <c r="R144">
        <v>88.768881668713902</v>
      </c>
      <c r="S144" s="2">
        <f>(Table2[[#This Row],[Close Price]]-Table2[[#This Row],[20D EMA]])/Table2[[#This Row],[20D EMA]]</f>
        <v>0.13555122987081936</v>
      </c>
      <c r="T144" s="2">
        <f>(Table2[[#This Row],[Close Price]]-Table2[[#This Row],[50D EMA]])/Table2[[#This Row],[50D EMA]]</f>
        <v>0.24259998096383428</v>
      </c>
      <c r="U144" s="2">
        <f>(Table2[[#This Row],[Close Price]]-Table2[[#This Row],[200D EMA]])/Table2[[#This Row],[200D EMA]]</f>
        <v>0.46330555179997795</v>
      </c>
      <c r="V144">
        <v>1.71519273079148</v>
      </c>
      <c r="W144">
        <v>626.5</v>
      </c>
      <c r="X144">
        <v>648.5</v>
      </c>
      <c r="Y144">
        <v>626.5</v>
      </c>
      <c r="Z144">
        <v>648.5</v>
      </c>
      <c r="AA144">
        <v>622.1</v>
      </c>
      <c r="AB144">
        <v>649.9</v>
      </c>
      <c r="AC144" s="2">
        <f>(Table2[[#This Row],[Close Price]]/Table2[[#This Row],[Day Low]])-1</f>
        <v>2.4261771747805305E-2</v>
      </c>
      <c r="AD144" s="2">
        <f>(Table2[[#This Row],[Day High]]/Table2[[#This Row],[Close Price]])-1</f>
        <v>1.0596852111578459E-2</v>
      </c>
      <c r="AE144" s="2">
        <f>(Table2[[#This Row],[Close Price]]/Table2[[#This Row],[Current Week Low]])-1</f>
        <v>2.4261771747805305E-2</v>
      </c>
      <c r="AF144" s="2">
        <f>(Table2[[#This Row],[Current Week High]]/Table2[[#This Row],[Close Price]])-1</f>
        <v>1.0596852111578459E-2</v>
      </c>
      <c r="AG144" s="2">
        <f>(Table2[[#This Row],[Close Price]]/Table2[[#This Row],[Current Month Low]])-1</f>
        <v>3.1506188715640704E-2</v>
      </c>
      <c r="AH144" s="2">
        <f>(Table2[[#This Row],[Current Month High]]/Table2[[#This Row],[Close Price]])-1</f>
        <v>1.2778556958080056E-2</v>
      </c>
      <c r="AI144">
        <v>1.2778556958080001</v>
      </c>
      <c r="AJ144">
        <v>123.044838373305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0.41</v>
      </c>
      <c r="AM144" t="s">
        <v>10622</v>
      </c>
      <c r="AN144">
        <v>23.64</v>
      </c>
      <c r="AO144" t="s">
        <v>10622</v>
      </c>
      <c r="AP144">
        <v>5.3195690731173001E-2</v>
      </c>
      <c r="AQ144">
        <f>(Table2[[#This Row],[Sharpe Ratio]]-AVERAGE(Table2[Sharpe Ratio]))/_xlfn.STDEV.P(Table2[Sharpe Ratio])</f>
        <v>-9.3406200671159179E-2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7.3355198880772843</v>
      </c>
      <c r="AS144">
        <f>_xlfn.RANK.AVG(Table2[[#This Row],[1Y Return vs Nifty Z-Score]],Table2[1Y Return vs Nifty Z-Score])</f>
        <v>131</v>
      </c>
      <c r="AT144">
        <f>_xlfn.RANK.AVG(Table2[[#This Row],[6M Return vs Nifty Z-Score]],Table2[6M Return vs Nifty Z-Score])</f>
        <v>77</v>
      </c>
      <c r="AU144">
        <f>_xlfn.RANK.AVG(Table2[[#This Row],[Sharpe Ratio Z-Score]],Table2[Sharpe Ratio Z-Score])</f>
        <v>370</v>
      </c>
      <c r="AV144">
        <f>(Table2[[#This Row],[Rank 1Y]]+Table2[[#This Row],[Rank 6M]]+Table2[[#This Row],[Rank Sharpe]])/3</f>
        <v>192.66666666666666</v>
      </c>
    </row>
    <row r="145" spans="1:48" x14ac:dyDescent="0.3">
      <c r="A145" t="s">
        <v>1086</v>
      </c>
      <c r="B145" t="s">
        <v>1087</v>
      </c>
      <c r="C145" t="s">
        <v>6579</v>
      </c>
      <c r="D145" t="s">
        <v>75</v>
      </c>
      <c r="E145">
        <v>11408.865454814901</v>
      </c>
      <c r="F145">
        <v>368.15</v>
      </c>
      <c r="G145">
        <v>47.382713148254503</v>
      </c>
      <c r="H145">
        <f>(Table2[[#This Row],[1Y Return vs Nifty]]-AVERAGE(Table2[1Y Return vs Nifty]))/_xlfn.STDEV.P(Table2[1Y Return vs Nifty])</f>
        <v>0.21147143838167917</v>
      </c>
      <c r="I145">
        <v>31.161363670513701</v>
      </c>
      <c r="J145">
        <f>(Table2[[#This Row],[1M Return vs Nifty]]-AVERAGE(Table2[1M Return vs Nifty]))/_xlfn.STDEV.P(Table2[1M Return vs Nifty])</f>
        <v>2.9475420591525614</v>
      </c>
      <c r="K145">
        <v>46.939752933568201</v>
      </c>
      <c r="L145">
        <f>(Table2[[#This Row],[6M Return vs Nifty]]-AVERAGE(Table2[6M Return vs Nifty]))/_xlfn.STDEV.P(Table2[6M Return vs Nifty])</f>
        <v>1.5026598489352754</v>
      </c>
      <c r="M145">
        <v>0.37244741006555698</v>
      </c>
      <c r="N145">
        <f>(Table2[[#This Row],[1W Return vs Nifty]]-AVERAGE(Table2[1W Return vs Nifty]))/_xlfn.STDEV.P(Table2[1W Return vs Nifty])</f>
        <v>-0.44396592426355208</v>
      </c>
      <c r="O145">
        <v>340.36</v>
      </c>
      <c r="P145">
        <v>296.34312316594799</v>
      </c>
      <c r="Q145">
        <v>249.04803360908599</v>
      </c>
      <c r="R145">
        <v>70.322975554003804</v>
      </c>
      <c r="S145" s="2">
        <f>(Table2[[#This Row],[Close Price]]-Table2[[#This Row],[20D EMA]])/Table2[[#This Row],[20D EMA]]</f>
        <v>8.1648842402162303E-2</v>
      </c>
      <c r="T145" s="2">
        <f>(Table2[[#This Row],[Close Price]]-Table2[[#This Row],[50D EMA]])/Table2[[#This Row],[50D EMA]]</f>
        <v>0.24230991449003914</v>
      </c>
      <c r="U145" s="2">
        <f>(Table2[[#This Row],[Close Price]]-Table2[[#This Row],[200D EMA]])/Table2[[#This Row],[200D EMA]]</f>
        <v>0.47822889691175141</v>
      </c>
      <c r="V145">
        <v>1.0046110406873501</v>
      </c>
      <c r="W145">
        <v>364.1</v>
      </c>
      <c r="X145">
        <v>370.2</v>
      </c>
      <c r="Y145">
        <v>364.1</v>
      </c>
      <c r="Z145">
        <v>370.2</v>
      </c>
      <c r="AA145">
        <v>359</v>
      </c>
      <c r="AB145">
        <v>375.45</v>
      </c>
      <c r="AC145" s="2">
        <f>(Table2[[#This Row],[Close Price]]/Table2[[#This Row],[Day Low]])-1</f>
        <v>1.1123317769843322E-2</v>
      </c>
      <c r="AD145" s="2">
        <f>(Table2[[#This Row],[Day High]]/Table2[[#This Row],[Close Price]])-1</f>
        <v>5.5683824528045545E-3</v>
      </c>
      <c r="AE145" s="2">
        <f>(Table2[[#This Row],[Close Price]]/Table2[[#This Row],[Current Week Low]])-1</f>
        <v>1.1123317769843322E-2</v>
      </c>
      <c r="AF145" s="2">
        <f>(Table2[[#This Row],[Current Week High]]/Table2[[#This Row],[Close Price]])-1</f>
        <v>5.5683824528045545E-3</v>
      </c>
      <c r="AG145" s="2">
        <f>(Table2[[#This Row],[Close Price]]/Table2[[#This Row],[Current Month Low]])-1</f>
        <v>2.5487465181058377E-2</v>
      </c>
      <c r="AH145" s="2">
        <f>(Table2[[#This Row],[Current Month High]]/Table2[[#This Row],[Close Price]])-1</f>
        <v>1.982887410023082E-2</v>
      </c>
      <c r="AI145">
        <v>4.5769387477930303</v>
      </c>
      <c r="AJ145">
        <v>113.35844682700601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0.67</v>
      </c>
      <c r="AM145" t="s">
        <v>10622</v>
      </c>
      <c r="AN145">
        <v>6.79</v>
      </c>
      <c r="AO145" t="s">
        <v>10622</v>
      </c>
      <c r="AP145">
        <v>7.2989478210661998E-2</v>
      </c>
      <c r="AQ145">
        <f>(Table2[[#This Row],[Sharpe Ratio]]-AVERAGE(Table2[Sharpe Ratio]))/_xlfn.STDEV.P(Table2[Sharpe Ratio])</f>
        <v>0.13517905371868655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4.3528864759246497</v>
      </c>
      <c r="AS145">
        <f>_xlfn.RANK.AVG(Table2[[#This Row],[1Y Return vs Nifty Z-Score]],Table2[1Y Return vs Nifty Z-Score])</f>
        <v>230</v>
      </c>
      <c r="AT145">
        <f>_xlfn.RANK.AVG(Table2[[#This Row],[6M Return vs Nifty Z-Score]],Table2[6M Return vs Nifty Z-Score])</f>
        <v>56</v>
      </c>
      <c r="AU145">
        <f>_xlfn.RANK.AVG(Table2[[#This Row],[Sharpe Ratio Z-Score]],Table2[Sharpe Ratio Z-Score])</f>
        <v>300</v>
      </c>
      <c r="AV145">
        <f>(Table2[[#This Row],[Rank 1Y]]+Table2[[#This Row],[Rank 6M]]+Table2[[#This Row],[Rank Sharpe]])/3</f>
        <v>195.33333333333334</v>
      </c>
    </row>
    <row r="146" spans="1:48" x14ac:dyDescent="0.3">
      <c r="A146" t="s">
        <v>1411</v>
      </c>
      <c r="B146" t="s">
        <v>1412</v>
      </c>
      <c r="C146" t="s">
        <v>6579</v>
      </c>
      <c r="D146" t="s">
        <v>75</v>
      </c>
      <c r="E146">
        <v>7165.2848809999996</v>
      </c>
      <c r="F146">
        <v>349.75</v>
      </c>
      <c r="G146">
        <v>73.289374471025099</v>
      </c>
      <c r="H146">
        <f>(Table2[[#This Row],[1Y Return vs Nifty]]-AVERAGE(Table2[1Y Return vs Nifty]))/_xlfn.STDEV.P(Table2[1Y Return vs Nifty])</f>
        <v>0.60592843480798841</v>
      </c>
      <c r="I146">
        <v>16.643591908714601</v>
      </c>
      <c r="J146">
        <f>(Table2[[#This Row],[1M Return vs Nifty]]-AVERAGE(Table2[1M Return vs Nifty]))/_xlfn.STDEV.P(Table2[1M Return vs Nifty])</f>
        <v>1.4359195728592564</v>
      </c>
      <c r="K146">
        <v>20.502285816214101</v>
      </c>
      <c r="L146">
        <f>(Table2[[#This Row],[6M Return vs Nifty]]-AVERAGE(Table2[6M Return vs Nifty]))/_xlfn.STDEV.P(Table2[6M Return vs Nifty])</f>
        <v>0.55784473157289527</v>
      </c>
      <c r="M146">
        <v>7.5165938043933203</v>
      </c>
      <c r="N146">
        <f>(Table2[[#This Row],[1W Return vs Nifty]]-AVERAGE(Table2[1W Return vs Nifty]))/_xlfn.STDEV.P(Table2[1W Return vs Nifty])</f>
        <v>1.0171545482074609</v>
      </c>
      <c r="O146">
        <v>325.7</v>
      </c>
      <c r="P146">
        <v>290.332362814573</v>
      </c>
      <c r="Q146">
        <v>239.80322265390501</v>
      </c>
      <c r="R146">
        <v>64.999788128412405</v>
      </c>
      <c r="S146" s="2">
        <f>(Table2[[#This Row],[Close Price]]-Table2[[#This Row],[20D EMA]])/Table2[[#This Row],[20D EMA]]</f>
        <v>7.3840957936751647E-2</v>
      </c>
      <c r="T146" s="2">
        <f>(Table2[[#This Row],[Close Price]]-Table2[[#This Row],[50D EMA]])/Table2[[#This Row],[50D EMA]]</f>
        <v>0.20465385466991617</v>
      </c>
      <c r="U146" s="2">
        <f>(Table2[[#This Row],[Close Price]]-Table2[[#This Row],[200D EMA]])/Table2[[#This Row],[200D EMA]]</f>
        <v>0.45848748873894496</v>
      </c>
      <c r="V146">
        <v>1.60538949006287</v>
      </c>
      <c r="W146">
        <v>334.8</v>
      </c>
      <c r="X146">
        <v>358.65</v>
      </c>
      <c r="Y146">
        <v>334.8</v>
      </c>
      <c r="Z146">
        <v>358.65</v>
      </c>
      <c r="AA146">
        <v>327.55</v>
      </c>
      <c r="AB146">
        <v>369.6</v>
      </c>
      <c r="AC146" s="2">
        <f>(Table2[[#This Row],[Close Price]]/Table2[[#This Row],[Day Low]])-1</f>
        <v>4.4653524492234142E-2</v>
      </c>
      <c r="AD146" s="2">
        <f>(Table2[[#This Row],[Day High]]/Table2[[#This Row],[Close Price]])-1</f>
        <v>2.5446747676912018E-2</v>
      </c>
      <c r="AE146" s="2">
        <f>(Table2[[#This Row],[Close Price]]/Table2[[#This Row],[Current Week Low]])-1</f>
        <v>4.4653524492234142E-2</v>
      </c>
      <c r="AF146" s="2">
        <f>(Table2[[#This Row],[Current Week High]]/Table2[[#This Row],[Close Price]])-1</f>
        <v>2.5446747676912018E-2</v>
      </c>
      <c r="AG146" s="2">
        <f>(Table2[[#This Row],[Close Price]]/Table2[[#This Row],[Current Month Low]])-1</f>
        <v>6.7775912074492517E-2</v>
      </c>
      <c r="AH146" s="2">
        <f>(Table2[[#This Row],[Current Month High]]/Table2[[#This Row],[Close Price]])-1</f>
        <v>5.6754824874910792E-2</v>
      </c>
      <c r="AI146">
        <v>5.6754824874910703</v>
      </c>
      <c r="AJ146">
        <v>117.303510406958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0.56000000000000005</v>
      </c>
      <c r="AM146" t="s">
        <v>10622</v>
      </c>
      <c r="AN146">
        <v>7.73</v>
      </c>
      <c r="AO146" t="s">
        <v>10622</v>
      </c>
      <c r="AP146">
        <v>7.9076156954838994E-2</v>
      </c>
      <c r="AQ146">
        <f>(Table2[[#This Row],[Sharpe Ratio]]-AVERAGE(Table2[Sharpe Ratio]))/_xlfn.STDEV.P(Table2[Sharpe Ratio])</f>
        <v>0.20547004833347185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3.8223173357810731</v>
      </c>
      <c r="AS146">
        <f>_xlfn.RANK.AVG(Table2[[#This Row],[1Y Return vs Nifty Z-Score]],Table2[1Y Return vs Nifty Z-Score])</f>
        <v>146</v>
      </c>
      <c r="AT146">
        <f>_xlfn.RANK.AVG(Table2[[#This Row],[6M Return vs Nifty Z-Score]],Table2[6M Return vs Nifty Z-Score])</f>
        <v>163</v>
      </c>
      <c r="AU146">
        <f>_xlfn.RANK.AVG(Table2[[#This Row],[Sharpe Ratio Z-Score]],Table2[Sharpe Ratio Z-Score])</f>
        <v>281</v>
      </c>
      <c r="AV146">
        <f>(Table2[[#This Row],[Rank 1Y]]+Table2[[#This Row],[Rank 6M]]+Table2[[#This Row],[Rank Sharpe]])/3</f>
        <v>196.66666666666666</v>
      </c>
    </row>
    <row r="147" spans="1:48" x14ac:dyDescent="0.3">
      <c r="A147" t="s">
        <v>844</v>
      </c>
      <c r="B147" t="s">
        <v>845</v>
      </c>
      <c r="C147" t="s">
        <v>10588</v>
      </c>
      <c r="D147" t="s">
        <v>691</v>
      </c>
      <c r="E147">
        <v>17413.0230075</v>
      </c>
      <c r="F147">
        <v>4181.3500000000004</v>
      </c>
      <c r="G147">
        <v>85.322744688272195</v>
      </c>
      <c r="H147">
        <f>(Table2[[#This Row],[1Y Return vs Nifty]]-AVERAGE(Table2[1Y Return vs Nifty]))/_xlfn.STDEV.P(Table2[1Y Return vs Nifty])</f>
        <v>0.78914953820076883</v>
      </c>
      <c r="I147">
        <v>-3.8693037348859902</v>
      </c>
      <c r="J147">
        <f>(Table2[[#This Row],[1M Return vs Nifty]]-AVERAGE(Table2[1M Return vs Nifty]))/_xlfn.STDEV.P(Table2[1M Return vs Nifty])</f>
        <v>-0.69992846378269857</v>
      </c>
      <c r="K147">
        <v>1.75325004529461</v>
      </c>
      <c r="L147">
        <f>(Table2[[#This Row],[6M Return vs Nifty]]-AVERAGE(Table2[6M Return vs Nifty]))/_xlfn.STDEV.P(Table2[6M Return vs Nifty])</f>
        <v>-0.11220328602651689</v>
      </c>
      <c r="M147">
        <v>1.23886171621333</v>
      </c>
      <c r="N147">
        <f>(Table2[[#This Row],[1W Return vs Nifty]]-AVERAGE(Table2[1W Return vs Nifty]))/_xlfn.STDEV.P(Table2[1W Return vs Nifty])</f>
        <v>-0.26676691258604868</v>
      </c>
      <c r="O147">
        <v>4587.75</v>
      </c>
      <c r="P147">
        <v>4443.0548067251302</v>
      </c>
      <c r="Q147">
        <v>3526.06217097841</v>
      </c>
      <c r="R147">
        <v>23.218566093439499</v>
      </c>
      <c r="S147" s="2">
        <f>(Table2[[#This Row],[Close Price]]-Table2[[#This Row],[20D EMA]])/Table2[[#This Row],[20D EMA]]</f>
        <v>-8.8583728407171186E-2</v>
      </c>
      <c r="T147" s="2">
        <f>(Table2[[#This Row],[Close Price]]-Table2[[#This Row],[50D EMA]])/Table2[[#This Row],[50D EMA]]</f>
        <v>-5.8901998311838566E-2</v>
      </c>
      <c r="U147" s="2">
        <f>(Table2[[#This Row],[Close Price]]-Table2[[#This Row],[200D EMA]])/Table2[[#This Row],[200D EMA]]</f>
        <v>0.1858412578243796</v>
      </c>
      <c r="V147">
        <v>0.414251789516076</v>
      </c>
      <c r="W147">
        <v>4160</v>
      </c>
      <c r="X147">
        <v>4310</v>
      </c>
      <c r="Y147">
        <v>4160</v>
      </c>
      <c r="Z147">
        <v>4310</v>
      </c>
      <c r="AA147">
        <v>4160</v>
      </c>
      <c r="AB147">
        <v>4580.8500000000004</v>
      </c>
      <c r="AC147" s="2">
        <f>(Table2[[#This Row],[Close Price]]/Table2[[#This Row],[Day Low]])-1</f>
        <v>5.1322115384615508E-3</v>
      </c>
      <c r="AD147" s="2">
        <f>(Table2[[#This Row],[Day High]]/Table2[[#This Row],[Close Price]])-1</f>
        <v>3.0767575065469233E-2</v>
      </c>
      <c r="AE147" s="2">
        <f>(Table2[[#This Row],[Close Price]]/Table2[[#This Row],[Current Week Low]])-1</f>
        <v>5.1322115384615508E-3</v>
      </c>
      <c r="AF147" s="2">
        <f>(Table2[[#This Row],[Current Week High]]/Table2[[#This Row],[Close Price]])-1</f>
        <v>3.0767575065469233E-2</v>
      </c>
      <c r="AG147" s="2">
        <f>(Table2[[#This Row],[Close Price]]/Table2[[#This Row],[Current Month Low]])-1</f>
        <v>5.1322115384615508E-3</v>
      </c>
      <c r="AH147" s="2">
        <f>(Table2[[#This Row],[Current Month High]]/Table2[[#This Row],[Close Price]])-1</f>
        <v>9.5543305391799338E-2</v>
      </c>
      <c r="AI147">
        <v>31.249476843603102</v>
      </c>
      <c r="AJ147">
        <v>119.487677488779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7.0000000000000007E-2</v>
      </c>
      <c r="AM147" t="s">
        <v>10622</v>
      </c>
      <c r="AN147">
        <v>-13.31</v>
      </c>
      <c r="AO147" t="s">
        <v>10621</v>
      </c>
      <c r="AP147">
        <v>0.14190682356045101</v>
      </c>
      <c r="AQ147">
        <f>(Table2[[#This Row],[Sharpe Ratio]]-AVERAGE(Table2[Sharpe Ratio]))/_xlfn.STDEV.P(Table2[Sharpe Ratio])</f>
        <v>0.93105952555757432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0.64131040136307904</v>
      </c>
      <c r="AS147">
        <f>_xlfn.RANK.AVG(Table2[[#This Row],[1Y Return vs Nifty Z-Score]],Table2[1Y Return vs Nifty Z-Score])</f>
        <v>117</v>
      </c>
      <c r="AT147">
        <f>_xlfn.RANK.AVG(Table2[[#This Row],[6M Return vs Nifty Z-Score]],Table2[6M Return vs Nifty Z-Score])</f>
        <v>350</v>
      </c>
      <c r="AU147">
        <f>_xlfn.RANK.AVG(Table2[[#This Row],[Sharpe Ratio Z-Score]],Table2[Sharpe Ratio Z-Score])</f>
        <v>129</v>
      </c>
      <c r="AV147">
        <f>(Table2[[#This Row],[Rank 1Y]]+Table2[[#This Row],[Rank 6M]]+Table2[[#This Row],[Rank Sharpe]])/3</f>
        <v>198.66666666666666</v>
      </c>
    </row>
    <row r="148" spans="1:48" x14ac:dyDescent="0.3">
      <c r="A148" t="s">
        <v>153</v>
      </c>
      <c r="B148" t="s">
        <v>154</v>
      </c>
      <c r="C148" t="s">
        <v>10586</v>
      </c>
      <c r="D148" t="s">
        <v>155</v>
      </c>
      <c r="E148">
        <v>163005.82258847999</v>
      </c>
      <c r="F148">
        <v>4220.3999999999996</v>
      </c>
      <c r="G148">
        <v>43.661891784825698</v>
      </c>
      <c r="H148">
        <f>(Table2[[#This Row],[1Y Return vs Nifty]]-AVERAGE(Table2[1Y Return vs Nifty]))/_xlfn.STDEV.P(Table2[1Y Return vs Nifty])</f>
        <v>0.15481790047608515</v>
      </c>
      <c r="I148">
        <v>1.3646453773535501</v>
      </c>
      <c r="J148">
        <f>(Table2[[#This Row],[1M Return vs Nifty]]-AVERAGE(Table2[1M Return vs Nifty]))/_xlfn.STDEV.P(Table2[1M Return vs Nifty])</f>
        <v>-0.15495811296105755</v>
      </c>
      <c r="K148">
        <v>22.597142235047698</v>
      </c>
      <c r="L148">
        <f>(Table2[[#This Row],[6M Return vs Nifty]]-AVERAGE(Table2[6M Return vs Nifty]))/_xlfn.STDEV.P(Table2[6M Return vs Nifty])</f>
        <v>0.63271014906663015</v>
      </c>
      <c r="M148">
        <v>0.16285037370920899</v>
      </c>
      <c r="N148">
        <f>(Table2[[#This Row],[1W Return vs Nifty]]-AVERAGE(Table2[1W Return vs Nifty]))/_xlfn.STDEV.P(Table2[1W Return vs Nifty])</f>
        <v>-0.48683269992658457</v>
      </c>
      <c r="O148">
        <v>4357.57</v>
      </c>
      <c r="P148">
        <v>4261.5279973624902</v>
      </c>
      <c r="Q148">
        <v>3590.4115937761699</v>
      </c>
      <c r="R148">
        <v>30.621108177187299</v>
      </c>
      <c r="S148" s="2">
        <f>(Table2[[#This Row],[Close Price]]-Table2[[#This Row],[20D EMA]])/Table2[[#This Row],[20D EMA]]</f>
        <v>-3.1478553413944031E-2</v>
      </c>
      <c r="T148" s="2">
        <f>(Table2[[#This Row],[Close Price]]-Table2[[#This Row],[50D EMA]])/Table2[[#This Row],[50D EMA]]</f>
        <v>-9.6509978082849942E-3</v>
      </c>
      <c r="U148" s="2">
        <f>(Table2[[#This Row],[Close Price]]-Table2[[#This Row],[200D EMA]])/Table2[[#This Row],[200D EMA]]</f>
        <v>0.17546411874223242</v>
      </c>
      <c r="V148">
        <v>0.77114476611754101</v>
      </c>
      <c r="W148">
        <v>4162.95</v>
      </c>
      <c r="X148">
        <v>4300</v>
      </c>
      <c r="Y148">
        <v>4162.95</v>
      </c>
      <c r="Z148">
        <v>4300</v>
      </c>
      <c r="AA148">
        <v>4162.95</v>
      </c>
      <c r="AB148">
        <v>4468.6000000000004</v>
      </c>
      <c r="AC148" s="2">
        <f>(Table2[[#This Row],[Close Price]]/Table2[[#This Row],[Day Low]])-1</f>
        <v>1.3800309876409678E-2</v>
      </c>
      <c r="AD148" s="2">
        <f>(Table2[[#This Row],[Day High]]/Table2[[#This Row],[Close Price]])-1</f>
        <v>1.8860771490853967E-2</v>
      </c>
      <c r="AE148" s="2">
        <f>(Table2[[#This Row],[Close Price]]/Table2[[#This Row],[Current Week Low]])-1</f>
        <v>1.3800309876409678E-2</v>
      </c>
      <c r="AF148" s="2">
        <f>(Table2[[#This Row],[Current Week High]]/Table2[[#This Row],[Close Price]])-1</f>
        <v>1.8860771490853967E-2</v>
      </c>
      <c r="AG148" s="2">
        <f>(Table2[[#This Row],[Close Price]]/Table2[[#This Row],[Current Month Low]])-1</f>
        <v>1.3800309876409678E-2</v>
      </c>
      <c r="AH148" s="2">
        <f>(Table2[[#This Row],[Current Month High]]/Table2[[#This Row],[Close Price]])-1</f>
        <v>5.8809591507914094E-2</v>
      </c>
      <c r="AI148">
        <v>9.2266135911288103</v>
      </c>
      <c r="AJ148">
        <v>80.872993764330204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-7.0000000000000007E-2</v>
      </c>
      <c r="AM148" t="s">
        <v>10621</v>
      </c>
      <c r="AN148">
        <v>-4.46</v>
      </c>
      <c r="AO148" t="s">
        <v>10621</v>
      </c>
      <c r="AP148">
        <v>0.112521468517552</v>
      </c>
      <c r="AQ148">
        <f>(Table2[[#This Row],[Sharpe Ratio]]-AVERAGE(Table2[Sharpe Ratio]))/_xlfn.STDEV.P(Table2[Sharpe Ratio])</f>
        <v>0.59170765241164647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0.73744488906671957</v>
      </c>
      <c r="AS148">
        <f>_xlfn.RANK.AVG(Table2[[#This Row],[1Y Return vs Nifty Z-Score]],Table2[1Y Return vs Nifty Z-Score])</f>
        <v>252</v>
      </c>
      <c r="AT148">
        <f>_xlfn.RANK.AVG(Table2[[#This Row],[6M Return vs Nifty Z-Score]],Table2[6M Return vs Nifty Z-Score])</f>
        <v>150</v>
      </c>
      <c r="AU148">
        <f>_xlfn.RANK.AVG(Table2[[#This Row],[Sharpe Ratio Z-Score]],Table2[Sharpe Ratio Z-Score])</f>
        <v>198</v>
      </c>
      <c r="AV148">
        <f>(Table2[[#This Row],[Rank 1Y]]+Table2[[#This Row],[Rank 6M]]+Table2[[#This Row],[Rank Sharpe]])/3</f>
        <v>200</v>
      </c>
    </row>
    <row r="149" spans="1:48" x14ac:dyDescent="0.3">
      <c r="A149" t="s">
        <v>306</v>
      </c>
      <c r="B149" t="s">
        <v>307</v>
      </c>
      <c r="C149" t="s">
        <v>10587</v>
      </c>
      <c r="D149" t="s">
        <v>308</v>
      </c>
      <c r="E149">
        <v>86715.491268840007</v>
      </c>
      <c r="F149">
        <v>609.20000000000005</v>
      </c>
      <c r="G149">
        <v>31.2078760899246</v>
      </c>
      <c r="H149">
        <f>(Table2[[#This Row],[1Y Return vs Nifty]]-AVERAGE(Table2[1Y Return vs Nifty]))/_xlfn.STDEV.P(Table2[1Y Return vs Nifty])</f>
        <v>-3.4807986211942386E-2</v>
      </c>
      <c r="I149">
        <v>3.1850261074597102</v>
      </c>
      <c r="J149">
        <f>(Table2[[#This Row],[1M Return vs Nifty]]-AVERAGE(Table2[1M Return vs Nifty]))/_xlfn.STDEV.P(Table2[1M Return vs Nifty])</f>
        <v>3.458395247381673E-2</v>
      </c>
      <c r="K149">
        <v>9.1719253431166408</v>
      </c>
      <c r="L149">
        <f>(Table2[[#This Row],[6M Return vs Nifty]]-AVERAGE(Table2[6M Return vs Nifty]))/_xlfn.STDEV.P(Table2[6M Return vs Nifty])</f>
        <v>0.15292334433755747</v>
      </c>
      <c r="M149">
        <v>-0.20072197430574301</v>
      </c>
      <c r="N149">
        <f>(Table2[[#This Row],[1W Return vs Nifty]]-AVERAGE(Table2[1W Return vs Nifty]))/_xlfn.STDEV.P(Table2[1W Return vs Nifty])</f>
        <v>-0.56119049882762295</v>
      </c>
      <c r="O149">
        <v>621.41999999999996</v>
      </c>
      <c r="P149">
        <v>608.10923238495002</v>
      </c>
      <c r="Q149">
        <v>538.47688335558098</v>
      </c>
      <c r="R149">
        <v>37.848584750035798</v>
      </c>
      <c r="S149" s="2">
        <f>(Table2[[#This Row],[Close Price]]-Table2[[#This Row],[20D EMA]])/Table2[[#This Row],[20D EMA]]</f>
        <v>-1.9664639052492539E-2</v>
      </c>
      <c r="T149" s="2">
        <f>(Table2[[#This Row],[Close Price]]-Table2[[#This Row],[50D EMA]])/Table2[[#This Row],[50D EMA]]</f>
        <v>1.7937034285306498E-3</v>
      </c>
      <c r="U149" s="2">
        <f>(Table2[[#This Row],[Close Price]]-Table2[[#This Row],[200D EMA]])/Table2[[#This Row],[200D EMA]]</f>
        <v>0.13133918805149031</v>
      </c>
      <c r="V149">
        <v>1.3762884401509199</v>
      </c>
      <c r="W149">
        <v>600</v>
      </c>
      <c r="X149">
        <v>624.5</v>
      </c>
      <c r="Y149">
        <v>600</v>
      </c>
      <c r="Z149">
        <v>624.5</v>
      </c>
      <c r="AA149">
        <v>600</v>
      </c>
      <c r="AB149">
        <v>642.35</v>
      </c>
      <c r="AC149" s="2">
        <f>(Table2[[#This Row],[Close Price]]/Table2[[#This Row],[Day Low]])-1</f>
        <v>1.5333333333333421E-2</v>
      </c>
      <c r="AD149" s="2">
        <f>(Table2[[#This Row],[Day High]]/Table2[[#This Row],[Close Price]])-1</f>
        <v>2.5114904793171355E-2</v>
      </c>
      <c r="AE149" s="2">
        <f>(Table2[[#This Row],[Close Price]]/Table2[[#This Row],[Current Week Low]])-1</f>
        <v>1.5333333333333421E-2</v>
      </c>
      <c r="AF149" s="2">
        <f>(Table2[[#This Row],[Current Week High]]/Table2[[#This Row],[Close Price]])-1</f>
        <v>2.5114904793171355E-2</v>
      </c>
      <c r="AG149" s="2">
        <f>(Table2[[#This Row],[Close Price]]/Table2[[#This Row],[Current Month Low]])-1</f>
        <v>1.5333333333333421E-2</v>
      </c>
      <c r="AH149" s="2">
        <f>(Table2[[#This Row],[Current Month High]]/Table2[[#This Row],[Close Price]])-1</f>
        <v>5.4415627051871196E-2</v>
      </c>
      <c r="AI149">
        <v>8.8230466185160896</v>
      </c>
      <c r="AJ149">
        <v>63.9397201291711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-0.01</v>
      </c>
      <c r="AM149" t="s">
        <v>10621</v>
      </c>
      <c r="AN149">
        <v>4.62</v>
      </c>
      <c r="AO149" t="s">
        <v>10622</v>
      </c>
      <c r="AP149">
        <v>0.202014747008016</v>
      </c>
      <c r="AQ149">
        <f>(Table2[[#This Row],[Sharpe Ratio]]-AVERAGE(Table2[Sharpe Ratio]))/_xlfn.STDEV.P(Table2[Sharpe Ratio])</f>
        <v>1.6252058573975345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1.2167146691693436</v>
      </c>
      <c r="AS149">
        <f>_xlfn.RANK.AVG(Table2[[#This Row],[1Y Return vs Nifty Z-Score]],Table2[1Y Return vs Nifty Z-Score])</f>
        <v>298</v>
      </c>
      <c r="AT149">
        <f>_xlfn.RANK.AVG(Table2[[#This Row],[6M Return vs Nifty Z-Score]],Table2[6M Return vs Nifty Z-Score])</f>
        <v>270</v>
      </c>
      <c r="AU149">
        <f>_xlfn.RANK.AVG(Table2[[#This Row],[Sharpe Ratio Z-Score]],Table2[Sharpe Ratio Z-Score])</f>
        <v>35</v>
      </c>
      <c r="AV149">
        <f>(Table2[[#This Row],[Rank 1Y]]+Table2[[#This Row],[Rank 6M]]+Table2[[#This Row],[Rank Sharpe]])/3</f>
        <v>201</v>
      </c>
    </row>
    <row r="150" spans="1:48" x14ac:dyDescent="0.3">
      <c r="A150" t="s">
        <v>973</v>
      </c>
      <c r="B150" t="s">
        <v>974</v>
      </c>
      <c r="C150" t="s">
        <v>10576</v>
      </c>
      <c r="D150" t="s">
        <v>18</v>
      </c>
      <c r="E150">
        <v>13932.895141000001</v>
      </c>
      <c r="F150">
        <v>935.65</v>
      </c>
      <c r="G150">
        <v>129.180313086604</v>
      </c>
      <c r="H150">
        <f>(Table2[[#This Row],[1Y Return vs Nifty]]-AVERAGE(Table2[1Y Return vs Nifty]))/_xlfn.STDEV.P(Table2[1Y Return vs Nifty])</f>
        <v>1.4569285501478491</v>
      </c>
      <c r="I150">
        <v>4.5466033018834002</v>
      </c>
      <c r="J150">
        <f>(Table2[[#This Row],[1M Return vs Nifty]]-AVERAGE(Table2[1M Return vs Nifty]))/_xlfn.STDEV.P(Table2[1M Return vs Nifty])</f>
        <v>0.17635437962233813</v>
      </c>
      <c r="K150">
        <v>-10.1362792128725</v>
      </c>
      <c r="L150">
        <f>(Table2[[#This Row],[6M Return vs Nifty]]-AVERAGE(Table2[6M Return vs Nifty]))/_xlfn.STDEV.P(Table2[6M Return vs Nifty])</f>
        <v>-0.53710809750389055</v>
      </c>
      <c r="M150">
        <v>1.7025164011532099</v>
      </c>
      <c r="N150">
        <f>(Table2[[#This Row],[1W Return vs Nifty]]-AVERAGE(Table2[1W Return vs Nifty]))/_xlfn.STDEV.P(Table2[1W Return vs Nifty])</f>
        <v>-0.17194027901361308</v>
      </c>
      <c r="O150">
        <v>1012.38</v>
      </c>
      <c r="P150">
        <v>992.74107318930703</v>
      </c>
      <c r="Q150">
        <v>841.59769077281601</v>
      </c>
      <c r="R150">
        <v>32.8995655756082</v>
      </c>
      <c r="S150" s="2">
        <f>(Table2[[#This Row],[Close Price]]-Table2[[#This Row],[20D EMA]])/Table2[[#This Row],[20D EMA]]</f>
        <v>-7.5791698769236859E-2</v>
      </c>
      <c r="T150" s="2">
        <f>(Table2[[#This Row],[Close Price]]-Table2[[#This Row],[50D EMA]])/Table2[[#This Row],[50D EMA]]</f>
        <v>-5.7508523351305206E-2</v>
      </c>
      <c r="U150" s="2">
        <f>(Table2[[#This Row],[Close Price]]-Table2[[#This Row],[200D EMA]])/Table2[[#This Row],[200D EMA]]</f>
        <v>0.1117544763470279</v>
      </c>
      <c r="V150">
        <v>0.70972826306370895</v>
      </c>
      <c r="W150">
        <v>930</v>
      </c>
      <c r="X150">
        <v>983.85</v>
      </c>
      <c r="Y150">
        <v>930</v>
      </c>
      <c r="Z150">
        <v>983.85</v>
      </c>
      <c r="AA150">
        <v>930</v>
      </c>
      <c r="AB150">
        <v>1034</v>
      </c>
      <c r="AC150" s="2">
        <f>(Table2[[#This Row],[Close Price]]/Table2[[#This Row],[Day Low]])-1</f>
        <v>6.0752688172043268E-3</v>
      </c>
      <c r="AD150" s="2">
        <f>(Table2[[#This Row],[Day High]]/Table2[[#This Row],[Close Price]])-1</f>
        <v>5.1514989579436898E-2</v>
      </c>
      <c r="AE150" s="2">
        <f>(Table2[[#This Row],[Close Price]]/Table2[[#This Row],[Current Week Low]])-1</f>
        <v>6.0752688172043268E-3</v>
      </c>
      <c r="AF150" s="2">
        <f>(Table2[[#This Row],[Current Week High]]/Table2[[#This Row],[Close Price]])-1</f>
        <v>5.1514989579436898E-2</v>
      </c>
      <c r="AG150" s="2">
        <f>(Table2[[#This Row],[Close Price]]/Table2[[#This Row],[Current Month Low]])-1</f>
        <v>6.0752688172043268E-3</v>
      </c>
      <c r="AH150" s="2">
        <f>(Table2[[#This Row],[Current Month High]]/Table2[[#This Row],[Close Price]])-1</f>
        <v>0.10511409180783415</v>
      </c>
      <c r="AI150">
        <v>36.268903970501697</v>
      </c>
      <c r="AJ150">
        <v>168.942224777234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-0.02</v>
      </c>
      <c r="AM150" t="s">
        <v>10621</v>
      </c>
      <c r="AN150">
        <v>-23.31</v>
      </c>
      <c r="AO150" t="s">
        <v>10621</v>
      </c>
      <c r="AP150">
        <v>0.19556602165078801</v>
      </c>
      <c r="AQ150">
        <f>(Table2[[#This Row],[Sharpe Ratio]]-AVERAGE(Table2[Sharpe Ratio]))/_xlfn.STDEV.P(Table2[Sharpe Ratio])</f>
        <v>1.5507338278377696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2.474968381090453</v>
      </c>
      <c r="AS150">
        <f>_xlfn.RANK.AVG(Table2[[#This Row],[1Y Return vs Nifty Z-Score]],Table2[1Y Return vs Nifty Z-Score])</f>
        <v>61</v>
      </c>
      <c r="AT150">
        <f>_xlfn.RANK.AVG(Table2[[#This Row],[6M Return vs Nifty Z-Score]],Table2[6M Return vs Nifty Z-Score])</f>
        <v>502</v>
      </c>
      <c r="AU150">
        <f>_xlfn.RANK.AVG(Table2[[#This Row],[Sharpe Ratio Z-Score]],Table2[Sharpe Ratio Z-Score])</f>
        <v>43</v>
      </c>
      <c r="AV150">
        <f>(Table2[[#This Row],[Rank 1Y]]+Table2[[#This Row],[Rank 6M]]+Table2[[#This Row],[Rank Sharpe]])/3</f>
        <v>202</v>
      </c>
    </row>
    <row r="151" spans="1:48" x14ac:dyDescent="0.3">
      <c r="A151" t="s">
        <v>929</v>
      </c>
      <c r="B151" t="s">
        <v>930</v>
      </c>
      <c r="C151" t="s">
        <v>10591</v>
      </c>
      <c r="D151" t="s">
        <v>553</v>
      </c>
      <c r="E151">
        <v>15203.1425007</v>
      </c>
      <c r="F151">
        <v>808.5</v>
      </c>
      <c r="G151">
        <v>54.691918447205097</v>
      </c>
      <c r="H151">
        <f>(Table2[[#This Row],[1Y Return vs Nifty]]-AVERAGE(Table2[1Y Return vs Nifty]))/_xlfn.STDEV.P(Table2[1Y Return vs Nifty])</f>
        <v>0.32276201081654415</v>
      </c>
      <c r="I151">
        <v>10.5007026754578</v>
      </c>
      <c r="J151">
        <f>(Table2[[#This Row],[1M Return vs Nifty]]-AVERAGE(Table2[1M Return vs Nifty]))/_xlfn.STDEV.P(Table2[1M Return vs Nifty])</f>
        <v>0.79630836749275924</v>
      </c>
      <c r="K151">
        <v>14.635521249018201</v>
      </c>
      <c r="L151">
        <f>(Table2[[#This Row],[6M Return vs Nifty]]-AVERAGE(Table2[6M Return vs Nifty]))/_xlfn.STDEV.P(Table2[6M Return vs Nifty])</f>
        <v>0.34817987115008636</v>
      </c>
      <c r="M151">
        <v>0.54593661594797704</v>
      </c>
      <c r="N151">
        <f>(Table2[[#This Row],[1W Return vs Nifty]]-AVERAGE(Table2[1W Return vs Nifty]))/_xlfn.STDEV.P(Table2[1W Return vs Nifty])</f>
        <v>-0.40848392032970143</v>
      </c>
      <c r="O151">
        <v>851.78</v>
      </c>
      <c r="P151">
        <v>804.59285967298899</v>
      </c>
      <c r="Q151">
        <v>671.29098345771899</v>
      </c>
      <c r="R151">
        <v>25.445243469800602</v>
      </c>
      <c r="S151" s="2">
        <f>(Table2[[#This Row],[Close Price]]-Table2[[#This Row],[20D EMA]])/Table2[[#This Row],[20D EMA]]</f>
        <v>-5.0811242339571218E-2</v>
      </c>
      <c r="T151" s="2">
        <f>(Table2[[#This Row],[Close Price]]-Table2[[#This Row],[50D EMA]])/Table2[[#This Row],[50D EMA]]</f>
        <v>4.8560464836824276E-3</v>
      </c>
      <c r="U151" s="2">
        <f>(Table2[[#This Row],[Close Price]]-Table2[[#This Row],[200D EMA]])/Table2[[#This Row],[200D EMA]]</f>
        <v>0.20439573884269677</v>
      </c>
      <c r="V151">
        <v>0.58747307411696703</v>
      </c>
      <c r="W151">
        <v>801</v>
      </c>
      <c r="X151">
        <v>840</v>
      </c>
      <c r="Y151">
        <v>801</v>
      </c>
      <c r="Z151">
        <v>840</v>
      </c>
      <c r="AA151">
        <v>801</v>
      </c>
      <c r="AB151">
        <v>874.55</v>
      </c>
      <c r="AC151" s="2">
        <f>(Table2[[#This Row],[Close Price]]/Table2[[#This Row],[Day Low]])-1</f>
        <v>9.3632958801497246E-3</v>
      </c>
      <c r="AD151" s="2">
        <f>(Table2[[#This Row],[Day High]]/Table2[[#This Row],[Close Price]])-1</f>
        <v>3.8961038961038863E-2</v>
      </c>
      <c r="AE151" s="2">
        <f>(Table2[[#This Row],[Close Price]]/Table2[[#This Row],[Current Week Low]])-1</f>
        <v>9.3632958801497246E-3</v>
      </c>
      <c r="AF151" s="2">
        <f>(Table2[[#This Row],[Current Week High]]/Table2[[#This Row],[Close Price]])-1</f>
        <v>3.8961038961038863E-2</v>
      </c>
      <c r="AG151" s="2">
        <f>(Table2[[#This Row],[Close Price]]/Table2[[#This Row],[Current Month Low]])-1</f>
        <v>9.3632958801497246E-3</v>
      </c>
      <c r="AH151" s="2">
        <f>(Table2[[#This Row],[Current Month High]]/Table2[[#This Row],[Close Price]])-1</f>
        <v>8.1694495980210169E-2</v>
      </c>
      <c r="AI151">
        <v>14.6072974644403</v>
      </c>
      <c r="AJ151">
        <v>92.042755344417998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0.13</v>
      </c>
      <c r="AM151" t="s">
        <v>10622</v>
      </c>
      <c r="AN151">
        <v>-10.34</v>
      </c>
      <c r="AO151" t="s">
        <v>10621</v>
      </c>
      <c r="AP151">
        <v>0.11487541128939199</v>
      </c>
      <c r="AQ151">
        <f>(Table2[[#This Row],[Sharpe Ratio]]-AVERAGE(Table2[Sharpe Ratio]))/_xlfn.STDEV.P(Table2[Sharpe Ratio])</f>
        <v>0.61889176802760715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1.6776580971572954</v>
      </c>
      <c r="AS151">
        <f>_xlfn.RANK.AVG(Table2[[#This Row],[1Y Return vs Nifty Z-Score]],Table2[1Y Return vs Nifty Z-Score])</f>
        <v>203</v>
      </c>
      <c r="AT151">
        <f>_xlfn.RANK.AVG(Table2[[#This Row],[6M Return vs Nifty Z-Score]],Table2[6M Return vs Nifty Z-Score])</f>
        <v>212</v>
      </c>
      <c r="AU151">
        <f>_xlfn.RANK.AVG(Table2[[#This Row],[Sharpe Ratio Z-Score]],Table2[Sharpe Ratio Z-Score])</f>
        <v>192</v>
      </c>
      <c r="AV151">
        <f>(Table2[[#This Row],[Rank 1Y]]+Table2[[#This Row],[Rank 6M]]+Table2[[#This Row],[Rank Sharpe]])/3</f>
        <v>202.33333333333334</v>
      </c>
    </row>
    <row r="152" spans="1:48" x14ac:dyDescent="0.3">
      <c r="A152" t="s">
        <v>714</v>
      </c>
      <c r="B152" t="s">
        <v>715</v>
      </c>
      <c r="C152" t="s">
        <v>10583</v>
      </c>
      <c r="D152" t="s">
        <v>57</v>
      </c>
      <c r="E152">
        <v>22604.952542790001</v>
      </c>
      <c r="F152">
        <v>170.53</v>
      </c>
      <c r="G152">
        <v>94.535950614753702</v>
      </c>
      <c r="H152">
        <f>(Table2[[#This Row],[1Y Return vs Nifty]]-AVERAGE(Table2[1Y Return vs Nifty]))/_xlfn.STDEV.P(Table2[1Y Return vs Nifty])</f>
        <v>0.92943058375651877</v>
      </c>
      <c r="I152">
        <v>13.6711419534297</v>
      </c>
      <c r="J152">
        <f>(Table2[[#This Row],[1M Return vs Nifty]]-AVERAGE(Table2[1M Return vs Nifty]))/_xlfn.STDEV.P(Table2[1M Return vs Nifty])</f>
        <v>1.1264215131354296</v>
      </c>
      <c r="K152">
        <v>9.2219561650979696</v>
      </c>
      <c r="L152">
        <f>(Table2[[#This Row],[6M Return vs Nifty]]-AVERAGE(Table2[6M Return vs Nifty]))/_xlfn.STDEV.P(Table2[6M Return vs Nifty])</f>
        <v>0.15471133245049576</v>
      </c>
      <c r="M152">
        <v>10.0104241270435</v>
      </c>
      <c r="N152">
        <f>(Table2[[#This Row],[1W Return vs Nifty]]-AVERAGE(Table2[1W Return vs Nifty]))/_xlfn.STDEV.P(Table2[1W Return vs Nifty])</f>
        <v>1.5271926042845625</v>
      </c>
      <c r="O152">
        <v>171.41</v>
      </c>
      <c r="P152">
        <v>163.060919012325</v>
      </c>
      <c r="Q152">
        <v>135.56919504872999</v>
      </c>
      <c r="R152">
        <v>46.011265985309301</v>
      </c>
      <c r="S152" s="2">
        <f>(Table2[[#This Row],[Close Price]]-Table2[[#This Row],[20D EMA]])/Table2[[#This Row],[20D EMA]]</f>
        <v>-5.133889504696316E-3</v>
      </c>
      <c r="T152" s="2">
        <f>(Table2[[#This Row],[Close Price]]-Table2[[#This Row],[50D EMA]])/Table2[[#This Row],[50D EMA]]</f>
        <v>4.5805463583278631E-2</v>
      </c>
      <c r="U152" s="2">
        <f>(Table2[[#This Row],[Close Price]]-Table2[[#This Row],[200D EMA]])/Table2[[#This Row],[200D EMA]]</f>
        <v>0.25788162966301775</v>
      </c>
      <c r="V152">
        <v>1.16226233168872</v>
      </c>
      <c r="W152">
        <v>166.75</v>
      </c>
      <c r="X152">
        <v>175.44</v>
      </c>
      <c r="Y152">
        <v>166.75</v>
      </c>
      <c r="Z152">
        <v>175.44</v>
      </c>
      <c r="AA152">
        <v>166.75</v>
      </c>
      <c r="AB152">
        <v>183</v>
      </c>
      <c r="AC152" s="2">
        <f>(Table2[[#This Row],[Close Price]]/Table2[[#This Row],[Day Low]])-1</f>
        <v>2.266866566716641E-2</v>
      </c>
      <c r="AD152" s="2">
        <f>(Table2[[#This Row],[Day High]]/Table2[[#This Row],[Close Price]])-1</f>
        <v>2.8792587814460813E-2</v>
      </c>
      <c r="AE152" s="2">
        <f>(Table2[[#This Row],[Close Price]]/Table2[[#This Row],[Current Week Low]])-1</f>
        <v>2.266866566716641E-2</v>
      </c>
      <c r="AF152" s="2">
        <f>(Table2[[#This Row],[Current Week High]]/Table2[[#This Row],[Close Price]])-1</f>
        <v>2.8792587814460813E-2</v>
      </c>
      <c r="AG152" s="2">
        <f>(Table2[[#This Row],[Close Price]]/Table2[[#This Row],[Current Month Low]])-1</f>
        <v>2.266866566716641E-2</v>
      </c>
      <c r="AH152" s="2">
        <f>(Table2[[#This Row],[Current Month High]]/Table2[[#This Row],[Close Price]])-1</f>
        <v>7.3124963349557204E-2</v>
      </c>
      <c r="AI152">
        <v>13.0006450477921</v>
      </c>
      <c r="AJ152">
        <v>122.333767926988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0.14000000000000001</v>
      </c>
      <c r="AM152" t="s">
        <v>10622</v>
      </c>
      <c r="AN152">
        <v>-2.9</v>
      </c>
      <c r="AO152" t="s">
        <v>10621</v>
      </c>
      <c r="AP152">
        <v>9.3047827843518005E-2</v>
      </c>
      <c r="AQ152">
        <f>(Table2[[#This Row],[Sharpe Ratio]]-AVERAGE(Table2[Sharpe Ratio]))/_xlfn.STDEV.P(Table2[Sharpe Ratio])</f>
        <v>0.36681956002492222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4.104575593651929</v>
      </c>
      <c r="AS152">
        <f>_xlfn.RANK.AVG(Table2[[#This Row],[1Y Return vs Nifty Z-Score]],Table2[1Y Return vs Nifty Z-Score])</f>
        <v>105</v>
      </c>
      <c r="AT152">
        <f>_xlfn.RANK.AVG(Table2[[#This Row],[6M Return vs Nifty Z-Score]],Table2[6M Return vs Nifty Z-Score])</f>
        <v>269</v>
      </c>
      <c r="AU152">
        <f>_xlfn.RANK.AVG(Table2[[#This Row],[Sharpe Ratio Z-Score]],Table2[Sharpe Ratio Z-Score])</f>
        <v>242</v>
      </c>
      <c r="AV152">
        <f>(Table2[[#This Row],[Rank 1Y]]+Table2[[#This Row],[Rank 6M]]+Table2[[#This Row],[Rank Sharpe]])/3</f>
        <v>205.33333333333334</v>
      </c>
    </row>
    <row r="153" spans="1:48" x14ac:dyDescent="0.3">
      <c r="A153" t="s">
        <v>1634</v>
      </c>
      <c r="B153" t="s">
        <v>1635</v>
      </c>
      <c r="C153" t="s">
        <v>10580</v>
      </c>
      <c r="D153" t="s">
        <v>993</v>
      </c>
      <c r="E153">
        <v>5075.5325892179999</v>
      </c>
      <c r="F153">
        <v>39.79</v>
      </c>
      <c r="G153">
        <v>118.629899925137</v>
      </c>
      <c r="H153">
        <f>(Table2[[#This Row],[1Y Return vs Nifty]]-AVERAGE(Table2[1Y Return vs Nifty]))/_xlfn.STDEV.P(Table2[1Y Return vs Nifty])</f>
        <v>1.2962870751666256</v>
      </c>
      <c r="I153">
        <v>5.8159658251159003</v>
      </c>
      <c r="J153">
        <f>(Table2[[#This Row],[1M Return vs Nifty]]-AVERAGE(Table2[1M Return vs Nifty]))/_xlfn.STDEV.P(Table2[1M Return vs Nifty])</f>
        <v>0.30852321137276023</v>
      </c>
      <c r="K153">
        <v>7.7564332136909</v>
      </c>
      <c r="L153">
        <f>(Table2[[#This Row],[6M Return vs Nifty]]-AVERAGE(Table2[6M Return vs Nifty]))/_xlfn.STDEV.P(Table2[6M Return vs Nifty])</f>
        <v>0.10233686582006654</v>
      </c>
      <c r="M153">
        <v>7.3025824151718696E-2</v>
      </c>
      <c r="N153">
        <f>(Table2[[#This Row],[1W Return vs Nifty]]-AVERAGE(Table2[1W Return vs Nifty]))/_xlfn.STDEV.P(Table2[1W Return vs Nifty])</f>
        <v>-0.50520361242540179</v>
      </c>
      <c r="O153">
        <v>41.84</v>
      </c>
      <c r="P153">
        <v>39.681013773722</v>
      </c>
      <c r="Q153">
        <v>33.099208893092303</v>
      </c>
      <c r="R153">
        <v>35.193470098792297</v>
      </c>
      <c r="S153" s="2">
        <f>(Table2[[#This Row],[Close Price]]-Table2[[#This Row],[20D EMA]])/Table2[[#This Row],[20D EMA]]</f>
        <v>-4.8996175908221896E-2</v>
      </c>
      <c r="T153" s="2">
        <f>(Table2[[#This Row],[Close Price]]-Table2[[#This Row],[50D EMA]])/Table2[[#This Row],[50D EMA]]</f>
        <v>2.7465585153515627E-3</v>
      </c>
      <c r="U153" s="2">
        <f>(Table2[[#This Row],[Close Price]]-Table2[[#This Row],[200D EMA]])/Table2[[#This Row],[200D EMA]]</f>
        <v>0.20214353546993813</v>
      </c>
      <c r="V153">
        <v>1.1587654988093701</v>
      </c>
      <c r="W153">
        <v>39.57</v>
      </c>
      <c r="X153">
        <v>41.38</v>
      </c>
      <c r="Y153">
        <v>39.57</v>
      </c>
      <c r="Z153">
        <v>41.38</v>
      </c>
      <c r="AA153">
        <v>39.57</v>
      </c>
      <c r="AB153">
        <v>44.6</v>
      </c>
      <c r="AC153" s="2">
        <f>(Table2[[#This Row],[Close Price]]/Table2[[#This Row],[Day Low]])-1</f>
        <v>5.559767500631807E-3</v>
      </c>
      <c r="AD153" s="2">
        <f>(Table2[[#This Row],[Day High]]/Table2[[#This Row],[Close Price]])-1</f>
        <v>3.9959788891681391E-2</v>
      </c>
      <c r="AE153" s="2">
        <f>(Table2[[#This Row],[Close Price]]/Table2[[#This Row],[Current Week Low]])-1</f>
        <v>5.559767500631807E-3</v>
      </c>
      <c r="AF153" s="2">
        <f>(Table2[[#This Row],[Current Week High]]/Table2[[#This Row],[Close Price]])-1</f>
        <v>3.9959788891681391E-2</v>
      </c>
      <c r="AG153" s="2">
        <f>(Table2[[#This Row],[Close Price]]/Table2[[#This Row],[Current Month Low]])-1</f>
        <v>5.559767500631807E-3</v>
      </c>
      <c r="AH153" s="2">
        <f>(Table2[[#This Row],[Current Month High]]/Table2[[#This Row],[Close Price]])-1</f>
        <v>0.12088464438301094</v>
      </c>
      <c r="AI153">
        <v>15.8582558431766</v>
      </c>
      <c r="AJ153">
        <v>144.110429447852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0.11</v>
      </c>
      <c r="AM153" t="s">
        <v>10622</v>
      </c>
      <c r="AN153">
        <v>-2.48</v>
      </c>
      <c r="AO153" t="s">
        <v>10621</v>
      </c>
      <c r="AP153">
        <v>8.6560281252396995E-2</v>
      </c>
      <c r="AQ153">
        <f>(Table2[[#This Row],[Sharpe Ratio]]-AVERAGE(Table2[Sharpe Ratio]))/_xlfn.STDEV.P(Table2[Sharpe Ratio])</f>
        <v>0.29189920991840196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1.4938427498524525</v>
      </c>
      <c r="AS153">
        <f>_xlfn.RANK.AVG(Table2[[#This Row],[1Y Return vs Nifty Z-Score]],Table2[1Y Return vs Nifty Z-Score])</f>
        <v>70</v>
      </c>
      <c r="AT153">
        <f>_xlfn.RANK.AVG(Table2[[#This Row],[6M Return vs Nifty Z-Score]],Table2[6M Return vs Nifty Z-Score])</f>
        <v>290</v>
      </c>
      <c r="AU153">
        <f>_xlfn.RANK.AVG(Table2[[#This Row],[Sharpe Ratio Z-Score]],Table2[Sharpe Ratio Z-Score])</f>
        <v>258</v>
      </c>
      <c r="AV153">
        <f>(Table2[[#This Row],[Rank 1Y]]+Table2[[#This Row],[Rank 6M]]+Table2[[#This Row],[Rank Sharpe]])/3</f>
        <v>206</v>
      </c>
    </row>
    <row r="154" spans="1:48" x14ac:dyDescent="0.3">
      <c r="A154" t="s">
        <v>603</v>
      </c>
      <c r="B154" t="s">
        <v>604</v>
      </c>
      <c r="C154" t="s">
        <v>10578</v>
      </c>
      <c r="D154" t="s">
        <v>260</v>
      </c>
      <c r="E154">
        <v>30272.683455679999</v>
      </c>
      <c r="F154">
        <v>5983.3</v>
      </c>
      <c r="G154">
        <v>113.27219368887999</v>
      </c>
      <c r="H154">
        <f>(Table2[[#This Row],[1Y Return vs Nifty]]-AVERAGE(Table2[1Y Return vs Nifty]))/_xlfn.STDEV.P(Table2[1Y Return vs Nifty])</f>
        <v>1.2147101910070719</v>
      </c>
      <c r="I154">
        <v>-4.7479745083716303</v>
      </c>
      <c r="J154">
        <f>(Table2[[#This Row],[1M Return vs Nifty]]-AVERAGE(Table2[1M Return vs Nifty]))/_xlfn.STDEV.P(Table2[1M Return vs Nifty])</f>
        <v>-0.79141760695442087</v>
      </c>
      <c r="K154">
        <v>-2.18539958111197</v>
      </c>
      <c r="L154">
        <f>(Table2[[#This Row],[6M Return vs Nifty]]-AVERAGE(Table2[6M Return vs Nifty]))/_xlfn.STDEV.P(Table2[6M Return vs Nifty])</f>
        <v>-0.25296169122865109</v>
      </c>
      <c r="M154">
        <v>0.34953396932444297</v>
      </c>
      <c r="N154">
        <f>(Table2[[#This Row],[1W Return vs Nifty]]-AVERAGE(Table2[1W Return vs Nifty]))/_xlfn.STDEV.P(Table2[1W Return vs Nifty])</f>
        <v>-0.44865218004747248</v>
      </c>
      <c r="O154">
        <v>6340.49</v>
      </c>
      <c r="P154">
        <v>6445.9632992364504</v>
      </c>
      <c r="Q154">
        <v>5662.8452317362098</v>
      </c>
      <c r="R154">
        <v>21.4453657532564</v>
      </c>
      <c r="S154" s="2">
        <f>(Table2[[#This Row],[Close Price]]-Table2[[#This Row],[20D EMA]])/Table2[[#This Row],[20D EMA]]</f>
        <v>-5.6334762770700625E-2</v>
      </c>
      <c r="T154" s="2">
        <f>(Table2[[#This Row],[Close Price]]-Table2[[#This Row],[50D EMA]])/Table2[[#This Row],[50D EMA]]</f>
        <v>-7.1775664514139345E-2</v>
      </c>
      <c r="U154" s="2">
        <f>(Table2[[#This Row],[Close Price]]-Table2[[#This Row],[200D EMA]])/Table2[[#This Row],[200D EMA]]</f>
        <v>5.6589003433798593E-2</v>
      </c>
      <c r="V154">
        <v>0.76099636404313997</v>
      </c>
      <c r="W154">
        <v>5975</v>
      </c>
      <c r="X154">
        <v>6150</v>
      </c>
      <c r="Y154">
        <v>5975</v>
      </c>
      <c r="Z154">
        <v>6150</v>
      </c>
      <c r="AA154">
        <v>5975</v>
      </c>
      <c r="AB154">
        <v>6401</v>
      </c>
      <c r="AC154" s="2">
        <f>(Table2[[#This Row],[Close Price]]/Table2[[#This Row],[Day Low]])-1</f>
        <v>1.3891213389121138E-3</v>
      </c>
      <c r="AD154" s="2">
        <f>(Table2[[#This Row],[Day High]]/Table2[[#This Row],[Close Price]])-1</f>
        <v>2.7860879447796361E-2</v>
      </c>
      <c r="AE154" s="2">
        <f>(Table2[[#This Row],[Close Price]]/Table2[[#This Row],[Current Week Low]])-1</f>
        <v>1.3891213389121138E-3</v>
      </c>
      <c r="AF154" s="2">
        <f>(Table2[[#This Row],[Current Week High]]/Table2[[#This Row],[Close Price]])-1</f>
        <v>2.7860879447796361E-2</v>
      </c>
      <c r="AG154" s="2">
        <f>(Table2[[#This Row],[Close Price]]/Table2[[#This Row],[Current Month Low]])-1</f>
        <v>1.3891213389121138E-3</v>
      </c>
      <c r="AH154" s="2">
        <f>(Table2[[#This Row],[Current Month High]]/Table2[[#This Row],[Close Price]])-1</f>
        <v>6.9810973877291849E-2</v>
      </c>
      <c r="AI154">
        <v>63.068039376263897</v>
      </c>
      <c r="AJ154">
        <v>149.20033319450201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-0.14000000000000001</v>
      </c>
      <c r="AM154" t="s">
        <v>10621</v>
      </c>
      <c r="AN154">
        <v>-6.65</v>
      </c>
      <c r="AO154" t="s">
        <v>10621</v>
      </c>
      <c r="AP154">
        <v>0.13740179709280501</v>
      </c>
      <c r="AQ154">
        <f>(Table2[[#This Row],[Sharpe Ratio]]-AVERAGE(Table2[Sharpe Ratio]))/_xlfn.STDEV.P(Table2[Sharpe Ratio])</f>
        <v>0.87903397854152476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76</v>
      </c>
      <c r="AT154">
        <f>_xlfn.RANK.AVG(Table2[[#This Row],[6M Return vs Nifty Z-Score]],Table2[6M Return vs Nifty Z-Score])</f>
        <v>405</v>
      </c>
      <c r="AU154">
        <f>_xlfn.RANK.AVG(Table2[[#This Row],[Sharpe Ratio Z-Score]],Table2[Sharpe Ratio Z-Score])</f>
        <v>138</v>
      </c>
      <c r="AV154">
        <f>(Table2[[#This Row],[Rank 1Y]]+Table2[[#This Row],[Rank 6M]]+Table2[[#This Row],[Rank Sharpe]])/3</f>
        <v>206.33333333333334</v>
      </c>
    </row>
    <row r="155" spans="1:48" x14ac:dyDescent="0.3">
      <c r="A155" t="s">
        <v>81</v>
      </c>
      <c r="B155" t="s">
        <v>82</v>
      </c>
      <c r="C155" t="s">
        <v>10583</v>
      </c>
      <c r="D155" t="s">
        <v>83</v>
      </c>
      <c r="E155">
        <v>318824.69891531998</v>
      </c>
      <c r="F155">
        <v>342.8</v>
      </c>
      <c r="G155">
        <v>61.083641681501</v>
      </c>
      <c r="H155">
        <f>(Table2[[#This Row],[1Y Return vs Nifty]]-AVERAGE(Table2[1Y Return vs Nifty]))/_xlfn.STDEV.P(Table2[1Y Return vs Nifty])</f>
        <v>0.42008292444475304</v>
      </c>
      <c r="I155">
        <v>8.5113479941822803</v>
      </c>
      <c r="J155">
        <f>(Table2[[#This Row],[1M Return vs Nifty]]-AVERAGE(Table2[1M Return vs Nifty]))/_xlfn.STDEV.P(Table2[1M Return vs Nifty])</f>
        <v>0.5891723607577789</v>
      </c>
      <c r="K155">
        <v>10.683336014600799</v>
      </c>
      <c r="L155">
        <f>(Table2[[#This Row],[6M Return vs Nifty]]-AVERAGE(Table2[6M Return vs Nifty]))/_xlfn.STDEV.P(Table2[6M Return vs Nifty])</f>
        <v>0.20693773401498947</v>
      </c>
      <c r="M155">
        <v>8.4328306783386502</v>
      </c>
      <c r="N155">
        <f>(Table2[[#This Row],[1W Return vs Nifty]]-AVERAGE(Table2[1W Return vs Nifty]))/_xlfn.STDEV.P(Table2[1W Return vs Nifty])</f>
        <v>1.2045432690233273</v>
      </c>
      <c r="O155">
        <v>343.09</v>
      </c>
      <c r="P155">
        <v>331.22937745561097</v>
      </c>
      <c r="Q155">
        <v>282.17775606886698</v>
      </c>
      <c r="R155">
        <v>46.464227896227399</v>
      </c>
      <c r="S155" s="2">
        <f>(Table2[[#This Row],[Close Price]]-Table2[[#This Row],[20D EMA]])/Table2[[#This Row],[20D EMA]]</f>
        <v>-8.4525926141818073E-4</v>
      </c>
      <c r="T155" s="2">
        <f>(Table2[[#This Row],[Close Price]]-Table2[[#This Row],[50D EMA]])/Table2[[#This Row],[50D EMA]]</f>
        <v>3.493235604061011E-2</v>
      </c>
      <c r="U155" s="2">
        <f>(Table2[[#This Row],[Close Price]]-Table2[[#This Row],[200D EMA]])/Table2[[#This Row],[200D EMA]]</f>
        <v>0.21483707566353263</v>
      </c>
      <c r="V155">
        <v>0.97950617465753798</v>
      </c>
      <c r="W155">
        <v>341.5</v>
      </c>
      <c r="X155">
        <v>354.8</v>
      </c>
      <c r="Y155">
        <v>341.5</v>
      </c>
      <c r="Z155">
        <v>354.8</v>
      </c>
      <c r="AA155">
        <v>341.5</v>
      </c>
      <c r="AB155">
        <v>362.5</v>
      </c>
      <c r="AC155" s="2">
        <f>(Table2[[#This Row],[Close Price]]/Table2[[#This Row],[Day Low]])-1</f>
        <v>3.8067349926793614E-3</v>
      </c>
      <c r="AD155" s="2">
        <f>(Table2[[#This Row],[Day High]]/Table2[[#This Row],[Close Price]])-1</f>
        <v>3.5005834305717576E-2</v>
      </c>
      <c r="AE155" s="2">
        <f>(Table2[[#This Row],[Close Price]]/Table2[[#This Row],[Current Week Low]])-1</f>
        <v>3.8067349926793614E-3</v>
      </c>
      <c r="AF155" s="2">
        <f>(Table2[[#This Row],[Current Week High]]/Table2[[#This Row],[Close Price]])-1</f>
        <v>3.5005834305717576E-2</v>
      </c>
      <c r="AG155" s="2">
        <f>(Table2[[#This Row],[Close Price]]/Table2[[#This Row],[Current Month Low]])-1</f>
        <v>3.8067349926793614E-3</v>
      </c>
      <c r="AH155" s="2">
        <f>(Table2[[#This Row],[Current Month High]]/Table2[[#This Row],[Close Price]])-1</f>
        <v>5.7467911318553E-2</v>
      </c>
      <c r="AI155">
        <v>5.7467911318553</v>
      </c>
      <c r="AJ155">
        <v>90.643030935001704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0.03</v>
      </c>
      <c r="AM155" t="s">
        <v>10622</v>
      </c>
      <c r="AN155">
        <v>0.45</v>
      </c>
      <c r="AO155" t="s">
        <v>10622</v>
      </c>
      <c r="AP155">
        <v>0.11688584746389701</v>
      </c>
      <c r="AQ155">
        <f>(Table2[[#This Row],[Sharpe Ratio]]-AVERAGE(Table2[Sharpe Ratio]))/_xlfn.STDEV.P(Table2[Sharpe Ratio])</f>
        <v>0.64210895497881515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3.0628452432196633</v>
      </c>
      <c r="AS155">
        <f>_xlfn.RANK.AVG(Table2[[#This Row],[1Y Return vs Nifty Z-Score]],Table2[1Y Return vs Nifty Z-Score])</f>
        <v>184</v>
      </c>
      <c r="AT155">
        <f>_xlfn.RANK.AVG(Table2[[#This Row],[6M Return vs Nifty Z-Score]],Table2[6M Return vs Nifty Z-Score])</f>
        <v>251</v>
      </c>
      <c r="AU155">
        <f>_xlfn.RANK.AVG(Table2[[#This Row],[Sharpe Ratio Z-Score]],Table2[Sharpe Ratio Z-Score])</f>
        <v>186</v>
      </c>
      <c r="AV155">
        <f>(Table2[[#This Row],[Rank 1Y]]+Table2[[#This Row],[Rank 6M]]+Table2[[#This Row],[Rank Sharpe]])/3</f>
        <v>207</v>
      </c>
    </row>
    <row r="156" spans="1:48" x14ac:dyDescent="0.3">
      <c r="A156" t="s">
        <v>537</v>
      </c>
      <c r="B156" t="s">
        <v>538</v>
      </c>
      <c r="C156" t="s">
        <v>10576</v>
      </c>
      <c r="D156" t="s">
        <v>18</v>
      </c>
      <c r="E156">
        <v>36617.046247860999</v>
      </c>
      <c r="F156">
        <v>208.93</v>
      </c>
      <c r="G156">
        <v>132.00502270329301</v>
      </c>
      <c r="H156">
        <f>(Table2[[#This Row],[1Y Return vs Nifty]]-AVERAGE(Table2[1Y Return vs Nifty]))/_xlfn.STDEV.P(Table2[1Y Return vs Nifty])</f>
        <v>1.4999378154983136</v>
      </c>
      <c r="I156">
        <v>1.38228058149047</v>
      </c>
      <c r="J156">
        <f>(Table2[[#This Row],[1M Return vs Nifty]]-AVERAGE(Table2[1M Return vs Nifty]))/_xlfn.STDEV.P(Table2[1M Return vs Nifty])</f>
        <v>-0.15312189652501423</v>
      </c>
      <c r="K156">
        <v>-4.4343859836299702</v>
      </c>
      <c r="L156">
        <f>(Table2[[#This Row],[6M Return vs Nifty]]-AVERAGE(Table2[6M Return vs Nifty]))/_xlfn.STDEV.P(Table2[6M Return vs Nifty])</f>
        <v>-0.33333536478857506</v>
      </c>
      <c r="M156">
        <v>3.7843980842531302</v>
      </c>
      <c r="N156">
        <f>(Table2[[#This Row],[1W Return vs Nifty]]-AVERAGE(Table2[1W Return vs Nifty]))/_xlfn.STDEV.P(Table2[1W Return vs Nifty])</f>
        <v>0.25384606137477311</v>
      </c>
      <c r="O156">
        <v>219.18</v>
      </c>
      <c r="P156">
        <v>218.92141050471</v>
      </c>
      <c r="Q156">
        <v>188.245391360512</v>
      </c>
      <c r="R156">
        <v>34.059795139891598</v>
      </c>
      <c r="S156" s="2">
        <f>(Table2[[#This Row],[Close Price]]-Table2[[#This Row],[20D EMA]])/Table2[[#This Row],[20D EMA]]</f>
        <v>-4.6765215804361708E-2</v>
      </c>
      <c r="T156" s="2">
        <f>(Table2[[#This Row],[Close Price]]-Table2[[#This Row],[50D EMA]])/Table2[[#This Row],[50D EMA]]</f>
        <v>-4.5639256944651506E-2</v>
      </c>
      <c r="U156" s="2">
        <f>(Table2[[#This Row],[Close Price]]-Table2[[#This Row],[200D EMA]])/Table2[[#This Row],[200D EMA]]</f>
        <v>0.10988108919954674</v>
      </c>
      <c r="V156">
        <v>0.88255702046648299</v>
      </c>
      <c r="W156">
        <v>203.16</v>
      </c>
      <c r="X156">
        <v>213.9</v>
      </c>
      <c r="Y156">
        <v>203.16</v>
      </c>
      <c r="Z156">
        <v>213.9</v>
      </c>
      <c r="AA156">
        <v>203.16</v>
      </c>
      <c r="AB156">
        <v>223.38</v>
      </c>
      <c r="AC156" s="2">
        <f>(Table2[[#This Row],[Close Price]]/Table2[[#This Row],[Day Low]])-1</f>
        <v>2.840126009056898E-2</v>
      </c>
      <c r="AD156" s="2">
        <f>(Table2[[#This Row],[Day High]]/Table2[[#This Row],[Close Price]])-1</f>
        <v>2.3787871535921212E-2</v>
      </c>
      <c r="AE156" s="2">
        <f>(Table2[[#This Row],[Close Price]]/Table2[[#This Row],[Current Week Low]])-1</f>
        <v>2.840126009056898E-2</v>
      </c>
      <c r="AF156" s="2">
        <f>(Table2[[#This Row],[Current Week High]]/Table2[[#This Row],[Close Price]])-1</f>
        <v>2.3787871535921212E-2</v>
      </c>
      <c r="AG156" s="2">
        <f>(Table2[[#This Row],[Close Price]]/Table2[[#This Row],[Current Month Low]])-1</f>
        <v>2.840126009056898E-2</v>
      </c>
      <c r="AH156" s="2">
        <f>(Table2[[#This Row],[Current Month High]]/Table2[[#This Row],[Close Price]])-1</f>
        <v>6.9161920260374155E-2</v>
      </c>
      <c r="AI156">
        <v>38.443497822237099</v>
      </c>
      <c r="AJ156">
        <v>156.19865113427301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-0.06</v>
      </c>
      <c r="AM156" t="s">
        <v>10621</v>
      </c>
      <c r="AN156">
        <v>-8.82</v>
      </c>
      <c r="AO156" t="s">
        <v>10621</v>
      </c>
      <c r="AP156">
        <v>0.13570407707401499</v>
      </c>
      <c r="AQ156">
        <f>(Table2[[#This Row],[Sharpe Ratio]]-AVERAGE(Table2[Sharpe Ratio]))/_xlfn.STDEV.P(Table2[Sharpe Ratio])</f>
        <v>0.85942814197386508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2.1267547575333627</v>
      </c>
      <c r="AS156">
        <f>_xlfn.RANK.AVG(Table2[[#This Row],[1Y Return vs Nifty Z-Score]],Table2[1Y Return vs Nifty Z-Score])</f>
        <v>54</v>
      </c>
      <c r="AT156">
        <f>_xlfn.RANK.AVG(Table2[[#This Row],[6M Return vs Nifty Z-Score]],Table2[6M Return vs Nifty Z-Score])</f>
        <v>436</v>
      </c>
      <c r="AU156">
        <f>_xlfn.RANK.AVG(Table2[[#This Row],[Sharpe Ratio Z-Score]],Table2[Sharpe Ratio Z-Score])</f>
        <v>141</v>
      </c>
      <c r="AV156">
        <f>(Table2[[#This Row],[Rank 1Y]]+Table2[[#This Row],[Rank 6M]]+Table2[[#This Row],[Rank Sharpe]])/3</f>
        <v>210.33333333333334</v>
      </c>
    </row>
    <row r="157" spans="1:48" x14ac:dyDescent="0.3">
      <c r="A157" t="s">
        <v>1141</v>
      </c>
      <c r="B157" t="s">
        <v>1142</v>
      </c>
      <c r="C157" t="s">
        <v>10581</v>
      </c>
      <c r="D157" t="s">
        <v>928</v>
      </c>
      <c r="E157">
        <v>10306.26376915</v>
      </c>
      <c r="F157">
        <v>1401.65</v>
      </c>
      <c r="G157">
        <v>67.796992803171307</v>
      </c>
      <c r="H157">
        <f>(Table2[[#This Row],[1Y Return vs Nifty]]-AVERAGE(Table2[1Y Return vs Nifty]))/_xlfn.STDEV.P(Table2[1Y Return vs Nifty])</f>
        <v>0.52230097124037378</v>
      </c>
      <c r="I157">
        <v>10.7603360596269</v>
      </c>
      <c r="J157">
        <f>(Table2[[#This Row],[1M Return vs Nifty]]-AVERAGE(Table2[1M Return vs Nifty]))/_xlfn.STDEV.P(Table2[1M Return vs Nifty])</f>
        <v>0.82334196935273252</v>
      </c>
      <c r="K157">
        <v>23.172104207650499</v>
      </c>
      <c r="L157">
        <f>(Table2[[#This Row],[6M Return vs Nifty]]-AVERAGE(Table2[6M Return vs Nifty]))/_xlfn.STDEV.P(Table2[6M Return vs Nifty])</f>
        <v>0.65325798601380236</v>
      </c>
      <c r="M157">
        <v>6.4793567350097803</v>
      </c>
      <c r="N157">
        <f>(Table2[[#This Row],[1W Return vs Nifty]]-AVERAGE(Table2[1W Return vs Nifty]))/_xlfn.STDEV.P(Table2[1W Return vs Nifty])</f>
        <v>0.80501887331627842</v>
      </c>
      <c r="O157">
        <v>1425.2</v>
      </c>
      <c r="P157">
        <v>1316.47500310791</v>
      </c>
      <c r="Q157">
        <v>1051.7411936615399</v>
      </c>
      <c r="R157">
        <v>41.379703120259201</v>
      </c>
      <c r="S157" s="2">
        <f>(Table2[[#This Row],[Close Price]]-Table2[[#This Row],[20D EMA]])/Table2[[#This Row],[20D EMA]]</f>
        <v>-1.6523996632051608E-2</v>
      </c>
      <c r="T157" s="2">
        <f>(Table2[[#This Row],[Close Price]]-Table2[[#This Row],[50D EMA]])/Table2[[#This Row],[50D EMA]]</f>
        <v>6.4699289155517994E-2</v>
      </c>
      <c r="U157" s="2">
        <f>(Table2[[#This Row],[Close Price]]-Table2[[#This Row],[200D EMA]])/Table2[[#This Row],[200D EMA]]</f>
        <v>0.33269478123252449</v>
      </c>
      <c r="V157">
        <v>0.81360693977835197</v>
      </c>
      <c r="W157">
        <v>1374.55</v>
      </c>
      <c r="X157">
        <v>1438.8</v>
      </c>
      <c r="Y157">
        <v>1374.55</v>
      </c>
      <c r="Z157">
        <v>1438.8</v>
      </c>
      <c r="AA157">
        <v>1374.55</v>
      </c>
      <c r="AB157">
        <v>1591.25</v>
      </c>
      <c r="AC157" s="2">
        <f>(Table2[[#This Row],[Close Price]]/Table2[[#This Row],[Day Low]])-1</f>
        <v>1.971554326870617E-2</v>
      </c>
      <c r="AD157" s="2">
        <f>(Table2[[#This Row],[Day High]]/Table2[[#This Row],[Close Price]])-1</f>
        <v>2.6504476866550108E-2</v>
      </c>
      <c r="AE157" s="2">
        <f>(Table2[[#This Row],[Close Price]]/Table2[[#This Row],[Current Week Low]])-1</f>
        <v>1.971554326870617E-2</v>
      </c>
      <c r="AF157" s="2">
        <f>(Table2[[#This Row],[Current Week High]]/Table2[[#This Row],[Close Price]])-1</f>
        <v>2.6504476866550108E-2</v>
      </c>
      <c r="AG157" s="2">
        <f>(Table2[[#This Row],[Close Price]]/Table2[[#This Row],[Current Month Low]])-1</f>
        <v>1.971554326870617E-2</v>
      </c>
      <c r="AH157" s="2">
        <f>(Table2[[#This Row],[Current Month High]]/Table2[[#This Row],[Close Price]])-1</f>
        <v>0.1352691470766596</v>
      </c>
      <c r="AI157">
        <v>13.526914707665901</v>
      </c>
      <c r="AJ157">
        <v>113.666158536585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0.26</v>
      </c>
      <c r="AM157" t="s">
        <v>10622</v>
      </c>
      <c r="AN157">
        <v>-0.34</v>
      </c>
      <c r="AO157" t="s">
        <v>10621</v>
      </c>
      <c r="AP157">
        <v>6.5349109639590994E-2</v>
      </c>
      <c r="AQ157">
        <f>(Table2[[#This Row],[Sharpe Ratio]]-AVERAGE(Table2[Sharpe Ratio]))/_xlfn.STDEV.P(Table2[Sharpe Ratio])</f>
        <v>4.6945531192479496E-2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2.8508653311156662</v>
      </c>
      <c r="AS157">
        <f>_xlfn.RANK.AVG(Table2[[#This Row],[1Y Return vs Nifty Z-Score]],Table2[1Y Return vs Nifty Z-Score])</f>
        <v>163</v>
      </c>
      <c r="AT157">
        <f>_xlfn.RANK.AVG(Table2[[#This Row],[6M Return vs Nifty Z-Score]],Table2[6M Return vs Nifty Z-Score])</f>
        <v>145</v>
      </c>
      <c r="AU157">
        <f>_xlfn.RANK.AVG(Table2[[#This Row],[Sharpe Ratio Z-Score]],Table2[Sharpe Ratio Z-Score])</f>
        <v>328</v>
      </c>
      <c r="AV157">
        <f>(Table2[[#This Row],[Rank 1Y]]+Table2[[#This Row],[Rank 6M]]+Table2[[#This Row],[Rank Sharpe]])/3</f>
        <v>212</v>
      </c>
    </row>
    <row r="158" spans="1:48" x14ac:dyDescent="0.3">
      <c r="A158" t="s">
        <v>859</v>
      </c>
      <c r="B158" t="s">
        <v>860</v>
      </c>
      <c r="C158" t="s">
        <v>10578</v>
      </c>
      <c r="D158" t="s">
        <v>24</v>
      </c>
      <c r="E158">
        <v>17051.334107450999</v>
      </c>
      <c r="F158">
        <v>211.89</v>
      </c>
      <c r="G158">
        <v>47.212014477878803</v>
      </c>
      <c r="H158">
        <f>(Table2[[#This Row],[1Y Return vs Nifty]]-AVERAGE(Table2[1Y Return vs Nifty]))/_xlfn.STDEV.P(Table2[1Y Return vs Nifty])</f>
        <v>0.20887236612101776</v>
      </c>
      <c r="I158">
        <v>7.67611939463794</v>
      </c>
      <c r="J158">
        <f>(Table2[[#This Row],[1M Return vs Nifty]]-AVERAGE(Table2[1M Return vs Nifty]))/_xlfn.STDEV.P(Table2[1M Return vs Nifty])</f>
        <v>0.50220651276251949</v>
      </c>
      <c r="K158">
        <v>1.6505544365117899</v>
      </c>
      <c r="L158">
        <f>(Table2[[#This Row],[6M Return vs Nifty]]-AVERAGE(Table2[6M Return vs Nifty]))/_xlfn.STDEV.P(Table2[6M Return vs Nifty])</f>
        <v>-0.11587339418150916</v>
      </c>
      <c r="M158">
        <v>-0.900983809286521</v>
      </c>
      <c r="N158">
        <f>(Table2[[#This Row],[1W Return vs Nifty]]-AVERAGE(Table2[1W Return vs Nifty]))/_xlfn.STDEV.P(Table2[1W Return vs Nifty])</f>
        <v>-0.70440801519779372</v>
      </c>
      <c r="O158">
        <v>214.83</v>
      </c>
      <c r="P158">
        <v>207.484274372752</v>
      </c>
      <c r="Q158">
        <v>181.85360251000699</v>
      </c>
      <c r="R158">
        <v>40.858516241921997</v>
      </c>
      <c r="S158" s="2">
        <f>(Table2[[#This Row],[Close Price]]-Table2[[#This Row],[20D EMA]])/Table2[[#This Row],[20D EMA]]</f>
        <v>-1.3685239491691226E-2</v>
      </c>
      <c r="T158" s="2">
        <f>(Table2[[#This Row],[Close Price]]-Table2[[#This Row],[50D EMA]])/Table2[[#This Row],[50D EMA]]</f>
        <v>2.1234021906320306E-2</v>
      </c>
      <c r="U158" s="2">
        <f>(Table2[[#This Row],[Close Price]]-Table2[[#This Row],[200D EMA]])/Table2[[#This Row],[200D EMA]]</f>
        <v>0.1651680091866212</v>
      </c>
      <c r="V158">
        <v>1.12898502885144</v>
      </c>
      <c r="W158">
        <v>207.01</v>
      </c>
      <c r="X158">
        <v>213</v>
      </c>
      <c r="Y158">
        <v>207.01</v>
      </c>
      <c r="Z158">
        <v>213</v>
      </c>
      <c r="AA158">
        <v>207.01</v>
      </c>
      <c r="AB158">
        <v>229.37</v>
      </c>
      <c r="AC158" s="2">
        <f>(Table2[[#This Row],[Close Price]]/Table2[[#This Row],[Day Low]])-1</f>
        <v>2.3573740399014609E-2</v>
      </c>
      <c r="AD158" s="2">
        <f>(Table2[[#This Row],[Day High]]/Table2[[#This Row],[Close Price]])-1</f>
        <v>5.2385671810846191E-3</v>
      </c>
      <c r="AE158" s="2">
        <f>(Table2[[#This Row],[Close Price]]/Table2[[#This Row],[Current Week Low]])-1</f>
        <v>2.3573740399014609E-2</v>
      </c>
      <c r="AF158" s="2">
        <f>(Table2[[#This Row],[Current Week High]]/Table2[[#This Row],[Close Price]])-1</f>
        <v>5.2385671810846191E-3</v>
      </c>
      <c r="AG158" s="2">
        <f>(Table2[[#This Row],[Close Price]]/Table2[[#This Row],[Current Month Low]])-1</f>
        <v>2.3573740399014609E-2</v>
      </c>
      <c r="AH158" s="2">
        <f>(Table2[[#This Row],[Current Month High]]/Table2[[#This Row],[Close Price]])-1</f>
        <v>8.2495634527349093E-2</v>
      </c>
      <c r="AI158">
        <v>9.8447307565246103</v>
      </c>
      <c r="AJ158">
        <v>83.295847750864993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0.03</v>
      </c>
      <c r="AM158" t="s">
        <v>10622</v>
      </c>
      <c r="AN158">
        <v>2.7</v>
      </c>
      <c r="AO158" t="s">
        <v>10622</v>
      </c>
      <c r="AP158">
        <v>0.18826830412370901</v>
      </c>
      <c r="AQ158">
        <f>(Table2[[#This Row],[Sharpe Ratio]]-AVERAGE(Table2[Sharpe Ratio]))/_xlfn.STDEV.P(Table2[Sharpe Ratio])</f>
        <v>1.4664573537611845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1.3572548232654187</v>
      </c>
      <c r="AS158">
        <f>_xlfn.RANK.AVG(Table2[[#This Row],[1Y Return vs Nifty Z-Score]],Table2[1Y Return vs Nifty Z-Score])</f>
        <v>232</v>
      </c>
      <c r="AT158">
        <f>_xlfn.RANK.AVG(Table2[[#This Row],[6M Return vs Nifty Z-Score]],Table2[6M Return vs Nifty Z-Score])</f>
        <v>352</v>
      </c>
      <c r="AU158">
        <f>_xlfn.RANK.AVG(Table2[[#This Row],[Sharpe Ratio Z-Score]],Table2[Sharpe Ratio Z-Score])</f>
        <v>53</v>
      </c>
      <c r="AV158">
        <f>(Table2[[#This Row],[Rank 1Y]]+Table2[[#This Row],[Rank 6M]]+Table2[[#This Row],[Rank Sharpe]])/3</f>
        <v>212.33333333333334</v>
      </c>
    </row>
    <row r="159" spans="1:48" x14ac:dyDescent="0.3">
      <c r="A159" t="s">
        <v>58</v>
      </c>
      <c r="B159" t="s">
        <v>59</v>
      </c>
      <c r="C159" t="s">
        <v>10576</v>
      </c>
      <c r="D159" t="s">
        <v>60</v>
      </c>
      <c r="E159">
        <v>390303.16236615001</v>
      </c>
      <c r="F159">
        <v>310.25</v>
      </c>
      <c r="G159">
        <v>56.132507544923101</v>
      </c>
      <c r="H159">
        <f>(Table2[[#This Row],[1Y Return vs Nifty]]-AVERAGE(Table2[1Y Return vs Nifty]))/_xlfn.STDEV.P(Table2[1Y Return vs Nifty])</f>
        <v>0.3446965411479716</v>
      </c>
      <c r="I159">
        <v>20.0289060380561</v>
      </c>
      <c r="J159">
        <f>(Table2[[#This Row],[1M Return vs Nifty]]-AVERAGE(Table2[1M Return vs Nifty]))/_xlfn.STDEV.P(Table2[1M Return vs Nifty])</f>
        <v>1.7884059629914082</v>
      </c>
      <c r="K159">
        <v>7.4979871393605402</v>
      </c>
      <c r="L159">
        <f>(Table2[[#This Row],[6M Return vs Nifty]]-AVERAGE(Table2[6M Return vs Nifty]))/_xlfn.STDEV.P(Table2[6M Return vs Nifty])</f>
        <v>9.3100589252180121E-2</v>
      </c>
      <c r="M159">
        <v>2.2270993777030301</v>
      </c>
      <c r="N159">
        <f>(Table2[[#This Row],[1W Return vs Nifty]]-AVERAGE(Table2[1W Return vs Nifty]))/_xlfn.STDEV.P(Table2[1W Return vs Nifty])</f>
        <v>-6.4652594209829564E-2</v>
      </c>
      <c r="O159">
        <v>317.81</v>
      </c>
      <c r="P159">
        <v>299.47719754557397</v>
      </c>
      <c r="Q159">
        <v>256.76581034684699</v>
      </c>
      <c r="R159">
        <v>37.732664125539003</v>
      </c>
      <c r="S159" s="2">
        <f>(Table2[[#This Row],[Close Price]]-Table2[[#This Row],[20D EMA]])/Table2[[#This Row],[20D EMA]]</f>
        <v>-2.3787797740788527E-2</v>
      </c>
      <c r="T159" s="2">
        <f>(Table2[[#This Row],[Close Price]]-Table2[[#This Row],[50D EMA]])/Table2[[#This Row],[50D EMA]]</f>
        <v>3.5972029065039719E-2</v>
      </c>
      <c r="U159" s="2">
        <f>(Table2[[#This Row],[Close Price]]-Table2[[#This Row],[200D EMA]])/Table2[[#This Row],[200D EMA]]</f>
        <v>0.20829949899055858</v>
      </c>
      <c r="V159">
        <v>1.2925576461219599</v>
      </c>
      <c r="W159">
        <v>306</v>
      </c>
      <c r="X159">
        <v>323.3</v>
      </c>
      <c r="Y159">
        <v>306</v>
      </c>
      <c r="Z159">
        <v>323.3</v>
      </c>
      <c r="AA159">
        <v>306</v>
      </c>
      <c r="AB159">
        <v>344.7</v>
      </c>
      <c r="AC159" s="2">
        <f>(Table2[[#This Row],[Close Price]]/Table2[[#This Row],[Day Low]])-1</f>
        <v>1.388888888888884E-2</v>
      </c>
      <c r="AD159" s="2">
        <f>(Table2[[#This Row],[Day High]]/Table2[[#This Row],[Close Price]])-1</f>
        <v>4.2062852538275575E-2</v>
      </c>
      <c r="AE159" s="2">
        <f>(Table2[[#This Row],[Close Price]]/Table2[[#This Row],[Current Week Low]])-1</f>
        <v>1.388888888888884E-2</v>
      </c>
      <c r="AF159" s="2">
        <f>(Table2[[#This Row],[Current Week High]]/Table2[[#This Row],[Close Price]])-1</f>
        <v>4.2062852538275575E-2</v>
      </c>
      <c r="AG159" s="2">
        <f>(Table2[[#This Row],[Close Price]]/Table2[[#This Row],[Current Month Low]])-1</f>
        <v>1.388888888888884E-2</v>
      </c>
      <c r="AH159" s="2">
        <f>(Table2[[#This Row],[Current Month High]]/Table2[[#This Row],[Close Price]])-1</f>
        <v>0.11103948428686539</v>
      </c>
      <c r="AI159">
        <v>11.1039484286865</v>
      </c>
      <c r="AJ159">
        <v>80.2730970366066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0.05</v>
      </c>
      <c r="AM159" t="s">
        <v>10622</v>
      </c>
      <c r="AN159">
        <v>-6.47</v>
      </c>
      <c r="AO159" t="s">
        <v>10621</v>
      </c>
      <c r="AP159">
        <v>0.131236398432341</v>
      </c>
      <c r="AQ159">
        <f>(Table2[[#This Row],[Sharpe Ratio]]-AVERAGE(Table2[Sharpe Ratio]))/_xlfn.STDEV.P(Table2[Sharpe Ratio])</f>
        <v>0.80783390009886369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2.9693843992805942</v>
      </c>
      <c r="AS159">
        <f>_xlfn.RANK.AVG(Table2[[#This Row],[1Y Return vs Nifty Z-Score]],Table2[1Y Return vs Nifty Z-Score])</f>
        <v>198</v>
      </c>
      <c r="AT159">
        <f>_xlfn.RANK.AVG(Table2[[#This Row],[6M Return vs Nifty Z-Score]],Table2[6M Return vs Nifty Z-Score])</f>
        <v>294</v>
      </c>
      <c r="AU159">
        <f>_xlfn.RANK.AVG(Table2[[#This Row],[Sharpe Ratio Z-Score]],Table2[Sharpe Ratio Z-Score])</f>
        <v>152</v>
      </c>
      <c r="AV159">
        <f>(Table2[[#This Row],[Rank 1Y]]+Table2[[#This Row],[Rank 6M]]+Table2[[#This Row],[Rank Sharpe]])/3</f>
        <v>214.66666666666666</v>
      </c>
    </row>
    <row r="160" spans="1:48" x14ac:dyDescent="0.3">
      <c r="A160" t="s">
        <v>739</v>
      </c>
      <c r="B160" t="s">
        <v>740</v>
      </c>
      <c r="C160" t="s">
        <v>10578</v>
      </c>
      <c r="D160" t="s">
        <v>583</v>
      </c>
      <c r="E160">
        <v>21373.329735929899</v>
      </c>
      <c r="F160">
        <v>4198.8500000000004</v>
      </c>
      <c r="G160">
        <v>134.79475153554301</v>
      </c>
      <c r="H160">
        <f>(Table2[[#This Row],[1Y Return vs Nifty]]-AVERAGE(Table2[1Y Return vs Nifty]))/_xlfn.STDEV.P(Table2[1Y Return vs Nifty])</f>
        <v>1.5424144604933208</v>
      </c>
      <c r="I160">
        <v>10.818242626221799</v>
      </c>
      <c r="J160">
        <f>(Table2[[#This Row],[1M Return vs Nifty]]-AVERAGE(Table2[1M Return vs Nifty]))/_xlfn.STDEV.P(Table2[1M Return vs Nifty])</f>
        <v>0.82937132906475231</v>
      </c>
      <c r="K160">
        <v>-1.43060094477788</v>
      </c>
      <c r="L160">
        <f>(Table2[[#This Row],[6M Return vs Nifty]]-AVERAGE(Table2[6M Return vs Nifty]))/_xlfn.STDEV.P(Table2[6M Return vs Nifty])</f>
        <v>-0.22598689977047715</v>
      </c>
      <c r="M160">
        <v>5.8853190477575597</v>
      </c>
      <c r="N160">
        <f>(Table2[[#This Row],[1W Return vs Nifty]]-AVERAGE(Table2[1W Return vs Nifty]))/_xlfn.STDEV.P(Table2[1W Return vs Nifty])</f>
        <v>0.68352631446380485</v>
      </c>
      <c r="O160">
        <v>4087.68</v>
      </c>
      <c r="P160">
        <v>3945.6016189500201</v>
      </c>
      <c r="Q160">
        <v>3399.3580772978198</v>
      </c>
      <c r="R160">
        <v>55.251274264152599</v>
      </c>
      <c r="S160" s="2">
        <f>(Table2[[#This Row],[Close Price]]-Table2[[#This Row],[20D EMA]])/Table2[[#This Row],[20D EMA]]</f>
        <v>2.7196355879129611E-2</v>
      </c>
      <c r="T160" s="2">
        <f>(Table2[[#This Row],[Close Price]]-Table2[[#This Row],[50D EMA]])/Table2[[#This Row],[50D EMA]]</f>
        <v>6.4184985081533197E-2</v>
      </c>
      <c r="U160" s="2">
        <f>(Table2[[#This Row],[Close Price]]-Table2[[#This Row],[200D EMA]])/Table2[[#This Row],[200D EMA]]</f>
        <v>0.23518908703425084</v>
      </c>
      <c r="V160">
        <v>1.4077714937502499</v>
      </c>
      <c r="W160">
        <v>4130.75</v>
      </c>
      <c r="X160">
        <v>4299.8999999999996</v>
      </c>
      <c r="Y160">
        <v>4130.75</v>
      </c>
      <c r="Z160">
        <v>4299.8999999999996</v>
      </c>
      <c r="AA160">
        <v>4130.75</v>
      </c>
      <c r="AB160">
        <v>4400</v>
      </c>
      <c r="AC160" s="2">
        <f>(Table2[[#This Row],[Close Price]]/Table2[[#This Row],[Day Low]])-1</f>
        <v>1.6486110270532039E-2</v>
      </c>
      <c r="AD160" s="2">
        <f>(Table2[[#This Row],[Day High]]/Table2[[#This Row],[Close Price]])-1</f>
        <v>2.4066113340557305E-2</v>
      </c>
      <c r="AE160" s="2">
        <f>(Table2[[#This Row],[Close Price]]/Table2[[#This Row],[Current Week Low]])-1</f>
        <v>1.6486110270532039E-2</v>
      </c>
      <c r="AF160" s="2">
        <f>(Table2[[#This Row],[Current Week High]]/Table2[[#This Row],[Close Price]])-1</f>
        <v>2.4066113340557305E-2</v>
      </c>
      <c r="AG160" s="2">
        <f>(Table2[[#This Row],[Close Price]]/Table2[[#This Row],[Current Month Low]])-1</f>
        <v>1.6486110270532039E-2</v>
      </c>
      <c r="AH160" s="2">
        <f>(Table2[[#This Row],[Current Month High]]/Table2[[#This Row],[Close Price]])-1</f>
        <v>4.7905974254855321E-2</v>
      </c>
      <c r="AI160">
        <v>4.7905974254855304</v>
      </c>
      <c r="AJ160">
        <v>173.007152145643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0.01</v>
      </c>
      <c r="AM160" t="s">
        <v>10622</v>
      </c>
      <c r="AN160">
        <v>3.22</v>
      </c>
      <c r="AO160" t="s">
        <v>10622</v>
      </c>
      <c r="AP160">
        <v>0.114321962302635</v>
      </c>
      <c r="AQ160">
        <f>(Table2[[#This Row],[Sharpe Ratio]]-AVERAGE(Table2[Sharpe Ratio]))/_xlfn.STDEV.P(Table2[Sharpe Ratio])</f>
        <v>0.6125003546833574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3.4418255589347582</v>
      </c>
      <c r="AS160">
        <f>_xlfn.RANK.AVG(Table2[[#This Row],[1Y Return vs Nifty Z-Score]],Table2[1Y Return vs Nifty Z-Score])</f>
        <v>51</v>
      </c>
      <c r="AT160">
        <f>_xlfn.RANK.AVG(Table2[[#This Row],[6M Return vs Nifty Z-Score]],Table2[6M Return vs Nifty Z-Score])</f>
        <v>399</v>
      </c>
      <c r="AU160">
        <f>_xlfn.RANK.AVG(Table2[[#This Row],[Sharpe Ratio Z-Score]],Table2[Sharpe Ratio Z-Score])</f>
        <v>196</v>
      </c>
      <c r="AV160">
        <f>(Table2[[#This Row],[Rank 1Y]]+Table2[[#This Row],[Rank 6M]]+Table2[[#This Row],[Rank Sharpe]])/3</f>
        <v>215.33333333333334</v>
      </c>
    </row>
    <row r="161" spans="1:48" x14ac:dyDescent="0.3">
      <c r="A161" t="s">
        <v>737</v>
      </c>
      <c r="B161" t="s">
        <v>738</v>
      </c>
      <c r="C161" t="s">
        <v>10592</v>
      </c>
      <c r="D161" t="s">
        <v>625</v>
      </c>
      <c r="E161">
        <v>21446.72014012</v>
      </c>
      <c r="F161">
        <v>684.2</v>
      </c>
      <c r="G161">
        <v>145.58626588497199</v>
      </c>
      <c r="H161">
        <f>(Table2[[#This Row],[1Y Return vs Nifty]]-AVERAGE(Table2[1Y Return vs Nifty]))/_xlfn.STDEV.P(Table2[1Y Return vs Nifty])</f>
        <v>1.7067269623681061</v>
      </c>
      <c r="I161">
        <v>14.384209107015501</v>
      </c>
      <c r="J161">
        <f>(Table2[[#This Row],[1M Return vs Nifty]]-AVERAGE(Table2[1M Return vs Nifty]))/_xlfn.STDEV.P(Table2[1M Return vs Nifty])</f>
        <v>1.2006676413486947</v>
      </c>
      <c r="K161">
        <v>-9.3071416186581999</v>
      </c>
      <c r="L161">
        <f>(Table2[[#This Row],[6M Return vs Nifty]]-AVERAGE(Table2[6M Return vs Nifty]))/_xlfn.STDEV.P(Table2[6M Return vs Nifty])</f>
        <v>-0.50747660028406361</v>
      </c>
      <c r="M161">
        <v>0.46692722896716798</v>
      </c>
      <c r="N161">
        <f>(Table2[[#This Row],[1W Return vs Nifty]]-AVERAGE(Table2[1W Return vs Nifty]))/_xlfn.STDEV.P(Table2[1W Return vs Nifty])</f>
        <v>-0.42464291630530215</v>
      </c>
      <c r="O161">
        <v>703.14</v>
      </c>
      <c r="P161">
        <v>670.064592072864</v>
      </c>
      <c r="Q161">
        <v>572.79033409695501</v>
      </c>
      <c r="R161">
        <v>39.446820709688197</v>
      </c>
      <c r="S161" s="2">
        <f>(Table2[[#This Row],[Close Price]]-Table2[[#This Row],[20D EMA]])/Table2[[#This Row],[20D EMA]]</f>
        <v>-2.6936314247518193E-2</v>
      </c>
      <c r="T161" s="2">
        <f>(Table2[[#This Row],[Close Price]]-Table2[[#This Row],[50D EMA]])/Table2[[#This Row],[50D EMA]]</f>
        <v>2.1095590028728059E-2</v>
      </c>
      <c r="U161" s="2">
        <f>(Table2[[#This Row],[Close Price]]-Table2[[#This Row],[200D EMA]])/Table2[[#This Row],[200D EMA]]</f>
        <v>0.19450339726610499</v>
      </c>
      <c r="V161">
        <v>1.1607415582917999</v>
      </c>
      <c r="W161">
        <v>684.2</v>
      </c>
      <c r="X161">
        <v>700</v>
      </c>
      <c r="Y161">
        <v>684.2</v>
      </c>
      <c r="Z161">
        <v>700</v>
      </c>
      <c r="AA161">
        <v>684.2</v>
      </c>
      <c r="AB161">
        <v>764.4</v>
      </c>
      <c r="AC161" s="2">
        <f>(Table2[[#This Row],[Close Price]]/Table2[[#This Row],[Day Low]])-1</f>
        <v>0</v>
      </c>
      <c r="AD161" s="2">
        <f>(Table2[[#This Row],[Day High]]/Table2[[#This Row],[Close Price]])-1</f>
        <v>2.3092662964045552E-2</v>
      </c>
      <c r="AE161" s="2">
        <f>(Table2[[#This Row],[Close Price]]/Table2[[#This Row],[Current Week Low]])-1</f>
        <v>0</v>
      </c>
      <c r="AF161" s="2">
        <f>(Table2[[#This Row],[Current Week High]]/Table2[[#This Row],[Close Price]])-1</f>
        <v>2.3092662964045552E-2</v>
      </c>
      <c r="AG161" s="2">
        <f>(Table2[[#This Row],[Close Price]]/Table2[[#This Row],[Current Month Low]])-1</f>
        <v>0</v>
      </c>
      <c r="AH161" s="2">
        <f>(Table2[[#This Row],[Current Month High]]/Table2[[#This Row],[Close Price]])-1</f>
        <v>0.11721718795673763</v>
      </c>
      <c r="AI161">
        <v>14.330605086232</v>
      </c>
      <c r="AJ161">
        <v>182.78569952469499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7.0000000000000007E-2</v>
      </c>
      <c r="AM161" t="s">
        <v>10622</v>
      </c>
      <c r="AN161">
        <v>-3.6</v>
      </c>
      <c r="AO161" t="s">
        <v>10621</v>
      </c>
      <c r="AP161">
        <v>0.14888680943150301</v>
      </c>
      <c r="AQ161">
        <f>(Table2[[#This Row],[Sharpe Ratio]]-AVERAGE(Table2[Sharpe Ratio]))/_xlfn.STDEV.P(Table2[Sharpe Ratio])</f>
        <v>1.0116667285815173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2.9869418157089527</v>
      </c>
      <c r="AS161">
        <f>_xlfn.RANK.AVG(Table2[[#This Row],[1Y Return vs Nifty Z-Score]],Table2[1Y Return vs Nifty Z-Score])</f>
        <v>38</v>
      </c>
      <c r="AT161">
        <f>_xlfn.RANK.AVG(Table2[[#This Row],[6M Return vs Nifty Z-Score]],Table2[6M Return vs Nifty Z-Score])</f>
        <v>492</v>
      </c>
      <c r="AU161">
        <f>_xlfn.RANK.AVG(Table2[[#This Row],[Sharpe Ratio Z-Score]],Table2[Sharpe Ratio Z-Score])</f>
        <v>119</v>
      </c>
      <c r="AV161">
        <f>(Table2[[#This Row],[Rank 1Y]]+Table2[[#This Row],[Rank 6M]]+Table2[[#This Row],[Rank Sharpe]])/3</f>
        <v>216.33333333333334</v>
      </c>
    </row>
    <row r="162" spans="1:48" x14ac:dyDescent="0.3">
      <c r="A162" t="s">
        <v>1021</v>
      </c>
      <c r="B162" t="s">
        <v>1022</v>
      </c>
      <c r="C162" t="s">
        <v>10577</v>
      </c>
      <c r="D162" t="s">
        <v>21</v>
      </c>
      <c r="E162">
        <v>12679.994393819999</v>
      </c>
      <c r="F162">
        <v>2249.5500000000002</v>
      </c>
      <c r="G162">
        <v>130.087368898016</v>
      </c>
      <c r="H162">
        <f>(Table2[[#This Row],[1Y Return vs Nifty]]-AVERAGE(Table2[1Y Return vs Nifty]))/_xlfn.STDEV.P(Table2[1Y Return vs Nifty])</f>
        <v>1.4707394579488524</v>
      </c>
      <c r="I162">
        <v>-10.587538138399299</v>
      </c>
      <c r="J162">
        <f>(Table2[[#This Row],[1M Return vs Nifty]]-AVERAGE(Table2[1M Return vs Nifty]))/_xlfn.STDEV.P(Table2[1M Return vs Nifty])</f>
        <v>-1.3994458800340135</v>
      </c>
      <c r="K162">
        <v>53.071778852307503</v>
      </c>
      <c r="L162">
        <f>(Table2[[#This Row],[6M Return vs Nifty]]-AVERAGE(Table2[6M Return vs Nifty]))/_xlfn.STDEV.P(Table2[6M Return vs Nifty])</f>
        <v>1.7218045484772284</v>
      </c>
      <c r="M162">
        <v>0.52948542851167102</v>
      </c>
      <c r="N162">
        <f>(Table2[[#This Row],[1W Return vs Nifty]]-AVERAGE(Table2[1W Return vs Nifty]))/_xlfn.STDEV.P(Table2[1W Return vs Nifty])</f>
        <v>-0.41184851638259434</v>
      </c>
      <c r="O162">
        <v>2391.8200000000002</v>
      </c>
      <c r="P162">
        <v>2355.1654930545901</v>
      </c>
      <c r="Q162">
        <v>1722.63466217273</v>
      </c>
      <c r="R162">
        <v>33.387633229984303</v>
      </c>
      <c r="S162" s="2">
        <f>(Table2[[#This Row],[Close Price]]-Table2[[#This Row],[20D EMA]])/Table2[[#This Row],[20D EMA]]</f>
        <v>-5.9481900811933996E-2</v>
      </c>
      <c r="T162" s="2">
        <f>(Table2[[#This Row],[Close Price]]-Table2[[#This Row],[50D EMA]])/Table2[[#This Row],[50D EMA]]</f>
        <v>-4.4844191784420763E-2</v>
      </c>
      <c r="U162" s="2">
        <f>(Table2[[#This Row],[Close Price]]-Table2[[#This Row],[200D EMA]])/Table2[[#This Row],[200D EMA]]</f>
        <v>0.30587758936806758</v>
      </c>
      <c r="V162">
        <v>0.75455624658658005</v>
      </c>
      <c r="W162">
        <v>2235</v>
      </c>
      <c r="X162">
        <v>2335</v>
      </c>
      <c r="Y162">
        <v>2235</v>
      </c>
      <c r="Z162">
        <v>2335</v>
      </c>
      <c r="AA162">
        <v>2210</v>
      </c>
      <c r="AB162">
        <v>2421</v>
      </c>
      <c r="AC162" s="2">
        <f>(Table2[[#This Row],[Close Price]]/Table2[[#This Row],[Day Low]])-1</f>
        <v>6.5100671140940758E-3</v>
      </c>
      <c r="AD162" s="2">
        <f>(Table2[[#This Row],[Day High]]/Table2[[#This Row],[Close Price]])-1</f>
        <v>3.7985374852748333E-2</v>
      </c>
      <c r="AE162" s="2">
        <f>(Table2[[#This Row],[Close Price]]/Table2[[#This Row],[Current Week Low]])-1</f>
        <v>6.5100671140940758E-3</v>
      </c>
      <c r="AF162" s="2">
        <f>(Table2[[#This Row],[Current Week High]]/Table2[[#This Row],[Close Price]])-1</f>
        <v>3.7985374852748333E-2</v>
      </c>
      <c r="AG162" s="2">
        <f>(Table2[[#This Row],[Close Price]]/Table2[[#This Row],[Current Month Low]])-1</f>
        <v>1.7895927601810024E-2</v>
      </c>
      <c r="AH162" s="2">
        <f>(Table2[[#This Row],[Current Month High]]/Table2[[#This Row],[Close Price]])-1</f>
        <v>7.6215243048609604E-2</v>
      </c>
      <c r="AI162">
        <v>23.2224222622302</v>
      </c>
      <c r="AJ162">
        <v>204.56945572705101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-0.11</v>
      </c>
      <c r="AM162" t="s">
        <v>10621</v>
      </c>
      <c r="AN162">
        <v>-7.69</v>
      </c>
      <c r="AO162" t="s">
        <v>10621</v>
      </c>
      <c r="AQ162">
        <f>(Table2[[#This Row],[Sharpe Ratio]]-AVERAGE(Table2[Sharpe Ratio]))/_xlfn.STDEV.P(Table2[Sharpe Ratio])</f>
        <v>-0.7077277654969456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0.67352184451252739</v>
      </c>
      <c r="AS162">
        <f>_xlfn.RANK.AVG(Table2[[#This Row],[1Y Return vs Nifty Z-Score]],Table2[1Y Return vs Nifty Z-Score])</f>
        <v>58</v>
      </c>
      <c r="AT162">
        <f>_xlfn.RANK.AVG(Table2[[#This Row],[6M Return vs Nifty Z-Score]],Table2[6M Return vs Nifty Z-Score])</f>
        <v>45</v>
      </c>
      <c r="AU162">
        <f>_xlfn.RANK.AVG(Table2[[#This Row],[Sharpe Ratio Z-Score]],Table2[Sharpe Ratio Z-Score])</f>
        <v>546.5</v>
      </c>
      <c r="AV162">
        <f>(Table2[[#This Row],[Rank 1Y]]+Table2[[#This Row],[Rank 6M]]+Table2[[#This Row],[Rank Sharpe]])/3</f>
        <v>216.5</v>
      </c>
    </row>
    <row r="163" spans="1:48" x14ac:dyDescent="0.3">
      <c r="A163" t="s">
        <v>936</v>
      </c>
      <c r="B163" t="s">
        <v>937</v>
      </c>
      <c r="C163" t="s">
        <v>10580</v>
      </c>
      <c r="D163" t="s">
        <v>215</v>
      </c>
      <c r="E163">
        <v>14915.139063000001</v>
      </c>
      <c r="F163">
        <v>2137.6999999999998</v>
      </c>
      <c r="G163">
        <v>82.046721973105406</v>
      </c>
      <c r="H163">
        <f>(Table2[[#This Row],[1Y Return vs Nifty]]-AVERAGE(Table2[1Y Return vs Nifty]))/_xlfn.STDEV.P(Table2[1Y Return vs Nifty])</f>
        <v>0.73926854179027279</v>
      </c>
      <c r="I163">
        <v>6.9828228285206402</v>
      </c>
      <c r="J163">
        <f>(Table2[[#This Row],[1M Return vs Nifty]]-AVERAGE(Table2[1M Return vs Nifty]))/_xlfn.STDEV.P(Table2[1M Return vs Nifty])</f>
        <v>0.43001894181788786</v>
      </c>
      <c r="K163">
        <v>18.3761597907727</v>
      </c>
      <c r="L163">
        <f>(Table2[[#This Row],[6M Return vs Nifty]]-AVERAGE(Table2[6M Return vs Nifty]))/_xlfn.STDEV.P(Table2[6M Return vs Nifty])</f>
        <v>0.48186180925519667</v>
      </c>
      <c r="M163">
        <v>-0.942371550621112</v>
      </c>
      <c r="N163">
        <f>(Table2[[#This Row],[1W Return vs Nifty]]-AVERAGE(Table2[1W Return vs Nifty]))/_xlfn.STDEV.P(Table2[1W Return vs Nifty])</f>
        <v>-0.71287263403893597</v>
      </c>
      <c r="O163">
        <v>2180.56</v>
      </c>
      <c r="P163">
        <v>2003.48203002031</v>
      </c>
      <c r="Q163">
        <v>1653.3582457704799</v>
      </c>
      <c r="R163">
        <v>36.265780305019398</v>
      </c>
      <c r="S163" s="2">
        <f>(Table2[[#This Row],[Close Price]]-Table2[[#This Row],[20D EMA]])/Table2[[#This Row],[20D EMA]]</f>
        <v>-1.965550133910561E-2</v>
      </c>
      <c r="T163" s="2">
        <f>(Table2[[#This Row],[Close Price]]-Table2[[#This Row],[50D EMA]])/Table2[[#This Row],[50D EMA]]</f>
        <v>6.6992350302402831E-2</v>
      </c>
      <c r="U163" s="2">
        <f>(Table2[[#This Row],[Close Price]]-Table2[[#This Row],[200D EMA]])/Table2[[#This Row],[200D EMA]]</f>
        <v>0.29294422758560246</v>
      </c>
      <c r="V163">
        <v>0.26897332440191202</v>
      </c>
      <c r="W163">
        <v>2085.9499999999998</v>
      </c>
      <c r="X163">
        <v>2199.4</v>
      </c>
      <c r="Y163">
        <v>2085.9499999999998</v>
      </c>
      <c r="Z163">
        <v>2199.4</v>
      </c>
      <c r="AA163">
        <v>2085.9499999999998</v>
      </c>
      <c r="AB163">
        <v>2313.25</v>
      </c>
      <c r="AC163" s="2">
        <f>(Table2[[#This Row],[Close Price]]/Table2[[#This Row],[Day Low]])-1</f>
        <v>2.480884009683848E-2</v>
      </c>
      <c r="AD163" s="2">
        <f>(Table2[[#This Row],[Day High]]/Table2[[#This Row],[Close Price]])-1</f>
        <v>2.8862796463488882E-2</v>
      </c>
      <c r="AE163" s="2">
        <f>(Table2[[#This Row],[Close Price]]/Table2[[#This Row],[Current Week Low]])-1</f>
        <v>2.480884009683848E-2</v>
      </c>
      <c r="AF163" s="2">
        <f>(Table2[[#This Row],[Current Week High]]/Table2[[#This Row],[Close Price]])-1</f>
        <v>2.8862796463488882E-2</v>
      </c>
      <c r="AG163" s="2">
        <f>(Table2[[#This Row],[Close Price]]/Table2[[#This Row],[Current Month Low]])-1</f>
        <v>2.480884009683848E-2</v>
      </c>
      <c r="AH163" s="2">
        <f>(Table2[[#This Row],[Current Month High]]/Table2[[#This Row],[Close Price]])-1</f>
        <v>8.2120971137203735E-2</v>
      </c>
      <c r="AI163">
        <v>12.644430930439199</v>
      </c>
      <c r="AJ163">
        <v>120.370084016287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0.23</v>
      </c>
      <c r="AM163" t="s">
        <v>10622</v>
      </c>
      <c r="AN163">
        <v>-4.04</v>
      </c>
      <c r="AO163" t="s">
        <v>10621</v>
      </c>
      <c r="AP163">
        <v>5.8512513496851999E-2</v>
      </c>
      <c r="AQ163">
        <f>(Table2[[#This Row],[Sharpe Ratio]]-AVERAGE(Table2[Sharpe Ratio]))/_xlfn.STDEV.P(Table2[Sharpe Ratio])</f>
        <v>-3.2005759462126214E-2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0.90627089936229521</v>
      </c>
      <c r="AS163">
        <f>_xlfn.RANK.AVG(Table2[[#This Row],[1Y Return vs Nifty Z-Score]],Table2[1Y Return vs Nifty Z-Score])</f>
        <v>120</v>
      </c>
      <c r="AT163">
        <f>_xlfn.RANK.AVG(Table2[[#This Row],[6M Return vs Nifty Z-Score]],Table2[6M Return vs Nifty Z-Score])</f>
        <v>180</v>
      </c>
      <c r="AU163">
        <f>_xlfn.RANK.AVG(Table2[[#This Row],[Sharpe Ratio Z-Score]],Table2[Sharpe Ratio Z-Score])</f>
        <v>350</v>
      </c>
      <c r="AV163">
        <f>(Table2[[#This Row],[Rank 1Y]]+Table2[[#This Row],[Rank 6M]]+Table2[[#This Row],[Rank Sharpe]])/3</f>
        <v>216.66666666666666</v>
      </c>
    </row>
    <row r="164" spans="1:48" x14ac:dyDescent="0.3">
      <c r="A164" t="s">
        <v>1263</v>
      </c>
      <c r="B164" t="s">
        <v>1264</v>
      </c>
      <c r="C164" t="s">
        <v>10582</v>
      </c>
      <c r="D164" t="s">
        <v>51</v>
      </c>
      <c r="E164">
        <v>8732.9185491659991</v>
      </c>
      <c r="F164">
        <v>192.71</v>
      </c>
      <c r="G164">
        <v>41.525221880977902</v>
      </c>
      <c r="H164">
        <f>(Table2[[#This Row],[1Y Return vs Nifty]]-AVERAGE(Table2[1Y Return vs Nifty]))/_xlfn.STDEV.P(Table2[1Y Return vs Nifty])</f>
        <v>0.12228478545498846</v>
      </c>
      <c r="I164">
        <v>25.285050103775799</v>
      </c>
      <c r="J164">
        <f>(Table2[[#This Row],[1M Return vs Nifty]]-AVERAGE(Table2[1M Return vs Nifty]))/_xlfn.STDEV.P(Table2[1M Return vs Nifty])</f>
        <v>2.3356873014296973</v>
      </c>
      <c r="K164">
        <v>18.585462990091699</v>
      </c>
      <c r="L164">
        <f>(Table2[[#This Row],[6M Return vs Nifty]]-AVERAGE(Table2[6M Return vs Nifty]))/_xlfn.STDEV.P(Table2[6M Return vs Nifty])</f>
        <v>0.48934183092108052</v>
      </c>
      <c r="M164">
        <v>4.0610704881398902</v>
      </c>
      <c r="N164">
        <f>(Table2[[#This Row],[1W Return vs Nifty]]-AVERAGE(Table2[1W Return vs Nifty]))/_xlfn.STDEV.P(Table2[1W Return vs Nifty])</f>
        <v>0.31043108793689356</v>
      </c>
      <c r="O164">
        <v>193.6</v>
      </c>
      <c r="P164">
        <v>180.639096744168</v>
      </c>
      <c r="Q164">
        <v>154.98706896038701</v>
      </c>
      <c r="R164">
        <v>42.550515266649001</v>
      </c>
      <c r="S164" s="2">
        <f>(Table2[[#This Row],[Close Price]]-Table2[[#This Row],[20D EMA]])/Table2[[#This Row],[20D EMA]]</f>
        <v>-4.5971074380164586E-3</v>
      </c>
      <c r="T164" s="2">
        <f>(Table2[[#This Row],[Close Price]]-Table2[[#This Row],[50D EMA]])/Table2[[#This Row],[50D EMA]]</f>
        <v>6.6823314960036309E-2</v>
      </c>
      <c r="U164" s="2">
        <f>(Table2[[#This Row],[Close Price]]-Table2[[#This Row],[200D EMA]])/Table2[[#This Row],[200D EMA]]</f>
        <v>0.24339405405011286</v>
      </c>
      <c r="V164">
        <v>1.2189634350567</v>
      </c>
      <c r="W164">
        <v>191.3</v>
      </c>
      <c r="X164">
        <v>202.6</v>
      </c>
      <c r="Y164">
        <v>191.3</v>
      </c>
      <c r="Z164">
        <v>202.6</v>
      </c>
      <c r="AA164">
        <v>191.3</v>
      </c>
      <c r="AB164">
        <v>216.48</v>
      </c>
      <c r="AC164" s="2">
        <f>(Table2[[#This Row],[Close Price]]/Table2[[#This Row],[Day Low]])-1</f>
        <v>7.3706220595921579E-3</v>
      </c>
      <c r="AD164" s="2">
        <f>(Table2[[#This Row],[Day High]]/Table2[[#This Row],[Close Price]])-1</f>
        <v>5.1320637226921262E-2</v>
      </c>
      <c r="AE164" s="2">
        <f>(Table2[[#This Row],[Close Price]]/Table2[[#This Row],[Current Week Low]])-1</f>
        <v>7.3706220595921579E-3</v>
      </c>
      <c r="AF164" s="2">
        <f>(Table2[[#This Row],[Current Week High]]/Table2[[#This Row],[Close Price]])-1</f>
        <v>5.1320637226921262E-2</v>
      </c>
      <c r="AG164" s="2">
        <f>(Table2[[#This Row],[Close Price]]/Table2[[#This Row],[Current Month Low]])-1</f>
        <v>7.3706220595921579E-3</v>
      </c>
      <c r="AH164" s="2">
        <f>(Table2[[#This Row],[Current Month High]]/Table2[[#This Row],[Close Price]])-1</f>
        <v>0.12334596025115441</v>
      </c>
      <c r="AI164">
        <v>12.334596025115401</v>
      </c>
      <c r="AJ164">
        <v>97.752693689071293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0.03</v>
      </c>
      <c r="AM164" t="s">
        <v>10622</v>
      </c>
      <c r="AN164">
        <v>1.85</v>
      </c>
      <c r="AO164" t="s">
        <v>10622</v>
      </c>
      <c r="AP164">
        <v>0.105962533490568</v>
      </c>
      <c r="AQ164">
        <f>(Table2[[#This Row],[Sharpe Ratio]]-AVERAGE(Table2[Sharpe Ratio]))/_xlfn.STDEV.P(Table2[Sharpe Ratio])</f>
        <v>0.51596288485651287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3.7737078905991726</v>
      </c>
      <c r="AS164">
        <f>_xlfn.RANK.AVG(Table2[[#This Row],[1Y Return vs Nifty Z-Score]],Table2[1Y Return vs Nifty Z-Score])</f>
        <v>262</v>
      </c>
      <c r="AT164">
        <f>_xlfn.RANK.AVG(Table2[[#This Row],[6M Return vs Nifty Z-Score]],Table2[6M Return vs Nifty Z-Score])</f>
        <v>176</v>
      </c>
      <c r="AU164">
        <f>_xlfn.RANK.AVG(Table2[[#This Row],[Sharpe Ratio Z-Score]],Table2[Sharpe Ratio Z-Score])</f>
        <v>212</v>
      </c>
      <c r="AV164">
        <f>(Table2[[#This Row],[Rank 1Y]]+Table2[[#This Row],[Rank 6M]]+Table2[[#This Row],[Rank Sharpe]])/3</f>
        <v>216.66666666666666</v>
      </c>
    </row>
    <row r="165" spans="1:48" x14ac:dyDescent="0.3">
      <c r="A165" t="s">
        <v>1612</v>
      </c>
      <c r="B165" t="s">
        <v>1613</v>
      </c>
      <c r="C165" t="s">
        <v>10580</v>
      </c>
      <c r="D165" t="s">
        <v>1614</v>
      </c>
      <c r="E165">
        <v>5276.8472552399999</v>
      </c>
      <c r="F165">
        <v>1031.9000000000001</v>
      </c>
      <c r="G165">
        <v>54.567217746807003</v>
      </c>
      <c r="H165">
        <f>(Table2[[#This Row],[1Y Return vs Nifty]]-AVERAGE(Table2[1Y Return vs Nifty]))/_xlfn.STDEV.P(Table2[1Y Return vs Nifty])</f>
        <v>0.32086330750165365</v>
      </c>
      <c r="I165">
        <v>15.956729063035599</v>
      </c>
      <c r="J165">
        <f>(Table2[[#This Row],[1M Return vs Nifty]]-AVERAGE(Table2[1M Return vs Nifty]))/_xlfn.STDEV.P(Table2[1M Return vs Nifty])</f>
        <v>1.3644018951079209</v>
      </c>
      <c r="K165">
        <v>47.522179791100598</v>
      </c>
      <c r="L165">
        <f>(Table2[[#This Row],[6M Return vs Nifty]]-AVERAGE(Table2[6M Return vs Nifty]))/_xlfn.STDEV.P(Table2[6M Return vs Nifty])</f>
        <v>1.5234744639402527</v>
      </c>
      <c r="M165">
        <v>6.5682861693376999</v>
      </c>
      <c r="N165">
        <f>(Table2[[#This Row],[1W Return vs Nifty]]-AVERAGE(Table2[1W Return vs Nifty]))/_xlfn.STDEV.P(Table2[1W Return vs Nifty])</f>
        <v>0.82320671689195823</v>
      </c>
      <c r="O165">
        <v>1036.3900000000001</v>
      </c>
      <c r="P165">
        <v>969.25994027723402</v>
      </c>
      <c r="Q165">
        <v>788.08447681161795</v>
      </c>
      <c r="R165">
        <v>44.889638829629497</v>
      </c>
      <c r="S165" s="2">
        <f>(Table2[[#This Row],[Close Price]]-Table2[[#This Row],[20D EMA]])/Table2[[#This Row],[20D EMA]]</f>
        <v>-4.3323459315508725E-3</v>
      </c>
      <c r="T165" s="2">
        <f>(Table2[[#This Row],[Close Price]]-Table2[[#This Row],[50D EMA]])/Table2[[#This Row],[50D EMA]]</f>
        <v>6.4626687970668992E-2</v>
      </c>
      <c r="U165" s="2">
        <f>(Table2[[#This Row],[Close Price]]-Table2[[#This Row],[200D EMA]])/Table2[[#This Row],[200D EMA]]</f>
        <v>0.30937739590404761</v>
      </c>
      <c r="V165">
        <v>2.4385959992319499</v>
      </c>
      <c r="W165">
        <v>1010</v>
      </c>
      <c r="X165">
        <v>1088.7</v>
      </c>
      <c r="Y165">
        <v>1010</v>
      </c>
      <c r="Z165">
        <v>1088.7</v>
      </c>
      <c r="AA165">
        <v>1010</v>
      </c>
      <c r="AB165">
        <v>1118</v>
      </c>
      <c r="AC165" s="2">
        <f>(Table2[[#This Row],[Close Price]]/Table2[[#This Row],[Day Low]])-1</f>
        <v>2.1683168316831702E-2</v>
      </c>
      <c r="AD165" s="2">
        <f>(Table2[[#This Row],[Day High]]/Table2[[#This Row],[Close Price]])-1</f>
        <v>5.5044093419905016E-2</v>
      </c>
      <c r="AE165" s="2">
        <f>(Table2[[#This Row],[Close Price]]/Table2[[#This Row],[Current Week Low]])-1</f>
        <v>2.1683168316831702E-2</v>
      </c>
      <c r="AF165" s="2">
        <f>(Table2[[#This Row],[Current Week High]]/Table2[[#This Row],[Close Price]])-1</f>
        <v>5.5044093419905016E-2</v>
      </c>
      <c r="AG165" s="2">
        <f>(Table2[[#This Row],[Close Price]]/Table2[[#This Row],[Current Month Low]])-1</f>
        <v>2.1683168316831702E-2</v>
      </c>
      <c r="AH165" s="2">
        <f>(Table2[[#This Row],[Current Month High]]/Table2[[#This Row],[Close Price]])-1</f>
        <v>8.3438317666440387E-2</v>
      </c>
      <c r="AI165">
        <v>12.215330942920801</v>
      </c>
      <c r="AJ165">
        <v>92.878504672897193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0.08</v>
      </c>
      <c r="AM165" t="s">
        <v>10622</v>
      </c>
      <c r="AN165">
        <v>7.29</v>
      </c>
      <c r="AO165" t="s">
        <v>10622</v>
      </c>
      <c r="AP165">
        <v>4.1646863845904998E-2</v>
      </c>
      <c r="AQ165">
        <f>(Table2[[#This Row],[Sharpe Ratio]]-AVERAGE(Table2[Sharpe Ratio]))/_xlfn.STDEV.P(Table2[Sharpe Ratio])</f>
        <v>-0.22677590236209744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3.8051704810796876</v>
      </c>
      <c r="AS165">
        <f>_xlfn.RANK.AVG(Table2[[#This Row],[1Y Return vs Nifty Z-Score]],Table2[1Y Return vs Nifty Z-Score])</f>
        <v>205</v>
      </c>
      <c r="AT165">
        <f>_xlfn.RANK.AVG(Table2[[#This Row],[6M Return vs Nifty Z-Score]],Table2[6M Return vs Nifty Z-Score])</f>
        <v>54</v>
      </c>
      <c r="AU165">
        <f>_xlfn.RANK.AVG(Table2[[#This Row],[Sharpe Ratio Z-Score]],Table2[Sharpe Ratio Z-Score])</f>
        <v>396</v>
      </c>
      <c r="AV165">
        <f>(Table2[[#This Row],[Rank 1Y]]+Table2[[#This Row],[Rank 6M]]+Table2[[#This Row],[Rank Sharpe]])/3</f>
        <v>218.33333333333334</v>
      </c>
    </row>
    <row r="166" spans="1:48" x14ac:dyDescent="0.3">
      <c r="A166" t="s">
        <v>605</v>
      </c>
      <c r="B166" t="s">
        <v>606</v>
      </c>
      <c r="C166" t="s">
        <v>10581</v>
      </c>
      <c r="D166" t="s">
        <v>46</v>
      </c>
      <c r="E166">
        <v>30216.6</v>
      </c>
      <c r="F166">
        <v>167.87</v>
      </c>
      <c r="G166">
        <v>225.74748044697299</v>
      </c>
      <c r="H166">
        <f>(Table2[[#This Row],[1Y Return vs Nifty]]-AVERAGE(Table2[1Y Return vs Nifty]))/_xlfn.STDEV.P(Table2[1Y Return vs Nifty])</f>
        <v>2.9272683332555767</v>
      </c>
      <c r="I166">
        <v>-1.74837091818171</v>
      </c>
      <c r="J166">
        <f>(Table2[[#This Row],[1M Return vs Nifty]]-AVERAGE(Table2[1M Return vs Nifty]))/_xlfn.STDEV.P(Table2[1M Return vs Nifty])</f>
        <v>-0.47909225074319289</v>
      </c>
      <c r="K166">
        <v>-9.4246004284784899</v>
      </c>
      <c r="L166">
        <f>(Table2[[#This Row],[6M Return vs Nifty]]-AVERAGE(Table2[6M Return vs Nifty]))/_xlfn.STDEV.P(Table2[6M Return vs Nifty])</f>
        <v>-0.51167431176273825</v>
      </c>
      <c r="M166">
        <v>6.4497969039609497</v>
      </c>
      <c r="N166">
        <f>(Table2[[#This Row],[1W Return vs Nifty]]-AVERAGE(Table2[1W Return vs Nifty]))/_xlfn.STDEV.P(Table2[1W Return vs Nifty])</f>
        <v>0.79897329811046758</v>
      </c>
      <c r="O166">
        <v>177.94</v>
      </c>
      <c r="P166">
        <v>167.58680349298899</v>
      </c>
      <c r="Q166">
        <v>127.329347934334</v>
      </c>
      <c r="R166">
        <v>35.373801704884201</v>
      </c>
      <c r="S166" s="2">
        <f>(Table2[[#This Row],[Close Price]]-Table2[[#This Row],[20D EMA]])/Table2[[#This Row],[20D EMA]]</f>
        <v>-5.6592109699898807E-2</v>
      </c>
      <c r="T166" s="2">
        <f>(Table2[[#This Row],[Close Price]]-Table2[[#This Row],[50D EMA]])/Table2[[#This Row],[50D EMA]]</f>
        <v>1.6898496845120655E-3</v>
      </c>
      <c r="U166" s="2">
        <f>(Table2[[#This Row],[Close Price]]-Table2[[#This Row],[200D EMA]])/Table2[[#This Row],[200D EMA]]</f>
        <v>0.31839204962059137</v>
      </c>
      <c r="V166">
        <v>1.0000757979038499</v>
      </c>
      <c r="W166">
        <v>166.66</v>
      </c>
      <c r="X166">
        <v>176.24</v>
      </c>
      <c r="Y166">
        <v>166.66</v>
      </c>
      <c r="Z166">
        <v>176.24</v>
      </c>
      <c r="AA166">
        <v>166.66</v>
      </c>
      <c r="AB166">
        <v>185.29</v>
      </c>
      <c r="AC166" s="2">
        <f>(Table2[[#This Row],[Close Price]]/Table2[[#This Row],[Day Low]])-1</f>
        <v>7.2602904116165767E-3</v>
      </c>
      <c r="AD166" s="2">
        <f>(Table2[[#This Row],[Day High]]/Table2[[#This Row],[Close Price]])-1</f>
        <v>4.9860010722583059E-2</v>
      </c>
      <c r="AE166" s="2">
        <f>(Table2[[#This Row],[Close Price]]/Table2[[#This Row],[Current Week Low]])-1</f>
        <v>7.2602904116165767E-3</v>
      </c>
      <c r="AF166" s="2">
        <f>(Table2[[#This Row],[Current Week High]]/Table2[[#This Row],[Close Price]])-1</f>
        <v>4.9860010722583059E-2</v>
      </c>
      <c r="AG166" s="2">
        <f>(Table2[[#This Row],[Close Price]]/Table2[[#This Row],[Current Month Low]])-1</f>
        <v>7.2602904116165767E-3</v>
      </c>
      <c r="AH166" s="2">
        <f>(Table2[[#This Row],[Current Month High]]/Table2[[#This Row],[Close Price]])-1</f>
        <v>0.10377077500446763</v>
      </c>
      <c r="AI166">
        <v>18.127122177875702</v>
      </c>
      <c r="AJ166">
        <v>261.01075268817198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0.22</v>
      </c>
      <c r="AM166" t="s">
        <v>10622</v>
      </c>
      <c r="AN166">
        <v>-5.99</v>
      </c>
      <c r="AO166" t="s">
        <v>10621</v>
      </c>
      <c r="AP166">
        <v>0.13283533079659099</v>
      </c>
      <c r="AQ166">
        <f>(Table2[[#This Row],[Sharpe Ratio]]-AVERAGE(Table2[Sharpe Ratio]))/_xlfn.STDEV.P(Table2[Sharpe Ratio])</f>
        <v>0.82629890390942684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3.5617739727695397</v>
      </c>
      <c r="AS166">
        <f>_xlfn.RANK.AVG(Table2[[#This Row],[1Y Return vs Nifty Z-Score]],Table2[1Y Return vs Nifty Z-Score])</f>
        <v>11</v>
      </c>
      <c r="AT166">
        <f>_xlfn.RANK.AVG(Table2[[#This Row],[6M Return vs Nifty Z-Score]],Table2[6M Return vs Nifty Z-Score])</f>
        <v>494</v>
      </c>
      <c r="AU166">
        <f>_xlfn.RANK.AVG(Table2[[#This Row],[Sharpe Ratio Z-Score]],Table2[Sharpe Ratio Z-Score])</f>
        <v>151</v>
      </c>
      <c r="AV166">
        <f>(Table2[[#This Row],[Rank 1Y]]+Table2[[#This Row],[Rank 6M]]+Table2[[#This Row],[Rank Sharpe]])/3</f>
        <v>218.66666666666666</v>
      </c>
    </row>
    <row r="167" spans="1:48" x14ac:dyDescent="0.3">
      <c r="A167" t="s">
        <v>1316</v>
      </c>
      <c r="B167" t="s">
        <v>1317</v>
      </c>
      <c r="C167" t="s">
        <v>10595</v>
      </c>
      <c r="D167" t="s">
        <v>1318</v>
      </c>
      <c r="E167">
        <v>8118.94157025</v>
      </c>
      <c r="F167">
        <v>660.45</v>
      </c>
      <c r="G167">
        <v>15.860725299554501</v>
      </c>
      <c r="H167">
        <f>(Table2[[#This Row],[1Y Return vs Nifty]]-AVERAGE(Table2[1Y Return vs Nifty]))/_xlfn.STDEV.P(Table2[1Y Return vs Nifty])</f>
        <v>-0.26848499032478351</v>
      </c>
      <c r="I167">
        <v>7.8801151562239999</v>
      </c>
      <c r="J167">
        <f>(Table2[[#This Row],[1M Return vs Nifty]]-AVERAGE(Table2[1M Return vs Nifty]))/_xlfn.STDEV.P(Table2[1M Return vs Nifty])</f>
        <v>0.5234470023763198</v>
      </c>
      <c r="K167">
        <v>20.733698566965501</v>
      </c>
      <c r="L167">
        <f>(Table2[[#This Row],[6M Return vs Nifty]]-AVERAGE(Table2[6M Return vs Nifty]))/_xlfn.STDEV.P(Table2[6M Return vs Nifty])</f>
        <v>0.56611489846482166</v>
      </c>
      <c r="M167">
        <v>-1.0712037480229499</v>
      </c>
      <c r="N167">
        <f>(Table2[[#This Row],[1W Return vs Nifty]]-AVERAGE(Table2[1W Return vs Nifty]))/_xlfn.STDEV.P(Table2[1W Return vs Nifty])</f>
        <v>-0.73922138877424048</v>
      </c>
      <c r="O167">
        <v>665.82</v>
      </c>
      <c r="P167">
        <v>617.29080110013695</v>
      </c>
      <c r="Q167">
        <v>544.45259689167995</v>
      </c>
      <c r="R167">
        <v>43.830360613518799</v>
      </c>
      <c r="S167" s="2">
        <f>(Table2[[#This Row],[Close Price]]-Table2[[#This Row],[20D EMA]])/Table2[[#This Row],[20D EMA]]</f>
        <v>-8.0652428584302126E-3</v>
      </c>
      <c r="T167" s="2">
        <f>(Table2[[#This Row],[Close Price]]-Table2[[#This Row],[50D EMA]])/Table2[[#This Row],[50D EMA]]</f>
        <v>6.9917126292737053E-2</v>
      </c>
      <c r="U167" s="2">
        <f>(Table2[[#This Row],[Close Price]]-Table2[[#This Row],[200D EMA]])/Table2[[#This Row],[200D EMA]]</f>
        <v>0.21305326445416523</v>
      </c>
      <c r="V167">
        <v>1.6360248439595799</v>
      </c>
      <c r="W167">
        <v>652.70000000000005</v>
      </c>
      <c r="X167">
        <v>698</v>
      </c>
      <c r="Y167">
        <v>652.70000000000005</v>
      </c>
      <c r="Z167">
        <v>698</v>
      </c>
      <c r="AA167">
        <v>652.70000000000005</v>
      </c>
      <c r="AB167">
        <v>719</v>
      </c>
      <c r="AC167" s="2">
        <f>(Table2[[#This Row],[Close Price]]/Table2[[#This Row],[Day Low]])-1</f>
        <v>1.1873755170828781E-2</v>
      </c>
      <c r="AD167" s="2">
        <f>(Table2[[#This Row],[Day High]]/Table2[[#This Row],[Close Price]])-1</f>
        <v>5.6855174502233208E-2</v>
      </c>
      <c r="AE167" s="2">
        <f>(Table2[[#This Row],[Close Price]]/Table2[[#This Row],[Current Week Low]])-1</f>
        <v>1.1873755170828781E-2</v>
      </c>
      <c r="AF167" s="2">
        <f>(Table2[[#This Row],[Current Week High]]/Table2[[#This Row],[Close Price]])-1</f>
        <v>5.6855174502233208E-2</v>
      </c>
      <c r="AG167" s="2">
        <f>(Table2[[#This Row],[Close Price]]/Table2[[#This Row],[Current Month Low]])-1</f>
        <v>1.1873755170828781E-2</v>
      </c>
      <c r="AH167" s="2">
        <f>(Table2[[#This Row],[Current Month High]]/Table2[[#This Row],[Close Price]])-1</f>
        <v>8.8651676886970954E-2</v>
      </c>
      <c r="AI167">
        <v>16.3449163449163</v>
      </c>
      <c r="AJ167">
        <v>62.2926649465536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0.19</v>
      </c>
      <c r="AM167" t="s">
        <v>10622</v>
      </c>
      <c r="AN167">
        <v>3.36</v>
      </c>
      <c r="AO167" t="s">
        <v>10622</v>
      </c>
      <c r="AP167">
        <v>0.15360983299622</v>
      </c>
      <c r="AQ167">
        <f>(Table2[[#This Row],[Sharpe Ratio]]-AVERAGE(Table2[Sharpe Ratio]))/_xlfn.STDEV.P(Table2[Sharpe Ratio])</f>
        <v>1.0662097787253466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1.1480653004674641</v>
      </c>
      <c r="AS167">
        <f>_xlfn.RANK.AVG(Table2[[#This Row],[1Y Return vs Nifty Z-Score]],Table2[1Y Return vs Nifty Z-Score])</f>
        <v>384</v>
      </c>
      <c r="AT167">
        <f>_xlfn.RANK.AVG(Table2[[#This Row],[6M Return vs Nifty Z-Score]],Table2[6M Return vs Nifty Z-Score])</f>
        <v>161</v>
      </c>
      <c r="AU167">
        <f>_xlfn.RANK.AVG(Table2[[#This Row],[Sharpe Ratio Z-Score]],Table2[Sharpe Ratio Z-Score])</f>
        <v>111</v>
      </c>
      <c r="AV167">
        <f>(Table2[[#This Row],[Rank 1Y]]+Table2[[#This Row],[Rank 6M]]+Table2[[#This Row],[Rank Sharpe]])/3</f>
        <v>218.66666666666666</v>
      </c>
    </row>
    <row r="168" spans="1:48" x14ac:dyDescent="0.3">
      <c r="A168" t="s">
        <v>298</v>
      </c>
      <c r="B168" t="s">
        <v>299</v>
      </c>
      <c r="C168" t="s">
        <v>10580</v>
      </c>
      <c r="D168" t="s">
        <v>176</v>
      </c>
      <c r="E168">
        <v>91608.84131571</v>
      </c>
      <c r="F168">
        <v>3368.15</v>
      </c>
      <c r="G168">
        <v>45.5749753797312</v>
      </c>
      <c r="H168">
        <f>(Table2[[#This Row],[1Y Return vs Nifty]]-AVERAGE(Table2[1Y Return vs Nifty]))/_xlfn.STDEV.P(Table2[1Y Return vs Nifty])</f>
        <v>0.18394667161942002</v>
      </c>
      <c r="I168">
        <v>17.7232873279453</v>
      </c>
      <c r="J168">
        <f>(Table2[[#This Row],[1M Return vs Nifty]]-AVERAGE(Table2[1M Return vs Nifty]))/_xlfn.STDEV.P(Table2[1M Return vs Nifty])</f>
        <v>1.5483398464959832</v>
      </c>
      <c r="K168">
        <v>22.569864154889501</v>
      </c>
      <c r="L168">
        <f>(Table2[[#This Row],[6M Return vs Nifty]]-AVERAGE(Table2[6M Return vs Nifty]))/_xlfn.STDEV.P(Table2[6M Return vs Nifty])</f>
        <v>0.63173529234561054</v>
      </c>
      <c r="M168">
        <v>6.8305024656071698</v>
      </c>
      <c r="N168">
        <f>(Table2[[#This Row],[1W Return vs Nifty]]-AVERAGE(Table2[1W Return vs Nifty]))/_xlfn.STDEV.P(Table2[1W Return vs Nifty])</f>
        <v>0.87683518102856106</v>
      </c>
      <c r="O168">
        <v>3188.41</v>
      </c>
      <c r="P168">
        <v>3023.4715726655099</v>
      </c>
      <c r="Q168">
        <v>2630.3012516787198</v>
      </c>
      <c r="R168">
        <v>79.078435968189694</v>
      </c>
      <c r="S168" s="2">
        <f>(Table2[[#This Row],[Close Price]]-Table2[[#This Row],[20D EMA]])/Table2[[#This Row],[20D EMA]]</f>
        <v>5.6372925690234395E-2</v>
      </c>
      <c r="T168" s="2">
        <f>(Table2[[#This Row],[Close Price]]-Table2[[#This Row],[50D EMA]])/Table2[[#This Row],[50D EMA]]</f>
        <v>0.11400088244607495</v>
      </c>
      <c r="U168" s="2">
        <f>(Table2[[#This Row],[Close Price]]-Table2[[#This Row],[200D EMA]])/Table2[[#This Row],[200D EMA]]</f>
        <v>0.28051872303614195</v>
      </c>
      <c r="V168">
        <v>1.51138689852117</v>
      </c>
      <c r="W168">
        <v>3302</v>
      </c>
      <c r="X168">
        <v>3401.1</v>
      </c>
      <c r="Y168">
        <v>3302</v>
      </c>
      <c r="Z168">
        <v>3401.1</v>
      </c>
      <c r="AA168">
        <v>3302</v>
      </c>
      <c r="AB168">
        <v>3413.95</v>
      </c>
      <c r="AC168" s="2">
        <f>(Table2[[#This Row],[Close Price]]/Table2[[#This Row],[Day Low]])-1</f>
        <v>2.0033313143549281E-2</v>
      </c>
      <c r="AD168" s="2">
        <f>(Table2[[#This Row],[Day High]]/Table2[[#This Row],[Close Price]])-1</f>
        <v>9.7828184611730151E-3</v>
      </c>
      <c r="AE168" s="2">
        <f>(Table2[[#This Row],[Close Price]]/Table2[[#This Row],[Current Week Low]])-1</f>
        <v>2.0033313143549281E-2</v>
      </c>
      <c r="AF168" s="2">
        <f>(Table2[[#This Row],[Current Week High]]/Table2[[#This Row],[Close Price]])-1</f>
        <v>9.7828184611730151E-3</v>
      </c>
      <c r="AG168" s="2">
        <f>(Table2[[#This Row],[Close Price]]/Table2[[#This Row],[Current Month Low]])-1</f>
        <v>2.0033313143549281E-2</v>
      </c>
      <c r="AH168" s="2">
        <f>(Table2[[#This Row],[Current Month High]]/Table2[[#This Row],[Close Price]])-1</f>
        <v>1.3597969211584848E-2</v>
      </c>
      <c r="AI168">
        <v>1.6863857013493999</v>
      </c>
      <c r="AJ168">
        <v>76.435306443163896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0.12</v>
      </c>
      <c r="AM168" t="s">
        <v>10622</v>
      </c>
      <c r="AN168">
        <v>7.91</v>
      </c>
      <c r="AO168" t="s">
        <v>10622</v>
      </c>
      <c r="AP168">
        <v>8.5370337011160993E-2</v>
      </c>
      <c r="AQ168">
        <f>(Table2[[#This Row],[Sharpe Ratio]]-AVERAGE(Table2[Sharpe Ratio]))/_xlfn.STDEV.P(Table2[Sharpe Ratio])</f>
        <v>0.27815733725383368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3.5190143287434079</v>
      </c>
      <c r="AS168">
        <f>_xlfn.RANK.AVG(Table2[[#This Row],[1Y Return vs Nifty Z-Score]],Table2[1Y Return vs Nifty Z-Score])</f>
        <v>243</v>
      </c>
      <c r="AT168">
        <f>_xlfn.RANK.AVG(Table2[[#This Row],[6M Return vs Nifty Z-Score]],Table2[6M Return vs Nifty Z-Score])</f>
        <v>152</v>
      </c>
      <c r="AU168">
        <f>_xlfn.RANK.AVG(Table2[[#This Row],[Sharpe Ratio Z-Score]],Table2[Sharpe Ratio Z-Score])</f>
        <v>263</v>
      </c>
      <c r="AV168">
        <f>(Table2[[#This Row],[Rank 1Y]]+Table2[[#This Row],[Rank 6M]]+Table2[[#This Row],[Rank Sharpe]])/3</f>
        <v>219.33333333333334</v>
      </c>
    </row>
    <row r="169" spans="1:48" x14ac:dyDescent="0.3">
      <c r="A169" t="s">
        <v>418</v>
      </c>
      <c r="B169" t="s">
        <v>419</v>
      </c>
      <c r="C169" t="s">
        <v>10583</v>
      </c>
      <c r="D169" t="s">
        <v>101</v>
      </c>
      <c r="E169">
        <v>54820.642691250003</v>
      </c>
      <c r="F169">
        <v>143.81</v>
      </c>
      <c r="G169">
        <v>131.05132540599001</v>
      </c>
      <c r="H169">
        <f>(Table2[[#This Row],[1Y Return vs Nifty]]-AVERAGE(Table2[1Y Return vs Nifty]))/_xlfn.STDEV.P(Table2[1Y Return vs Nifty])</f>
        <v>1.4854167405243115</v>
      </c>
      <c r="I169">
        <v>4.0380808174750502</v>
      </c>
      <c r="J169">
        <f>(Table2[[#This Row],[1M Return vs Nifty]]-AVERAGE(Table2[1M Return vs Nifty]))/_xlfn.STDEV.P(Table2[1M Return vs Nifty])</f>
        <v>0.12340589449460813</v>
      </c>
      <c r="K169">
        <v>-13.517870209252999</v>
      </c>
      <c r="L169">
        <f>(Table2[[#This Row],[6M Return vs Nifty]]-AVERAGE(Table2[6M Return vs Nifty]))/_xlfn.STDEV.P(Table2[6M Return vs Nifty])</f>
        <v>-0.65795849061963496</v>
      </c>
      <c r="M169">
        <v>-0.62479538229505904</v>
      </c>
      <c r="N169">
        <f>(Table2[[#This Row],[1W Return vs Nifty]]-AVERAGE(Table2[1W Return vs Nifty]))/_xlfn.STDEV.P(Table2[1W Return vs Nifty])</f>
        <v>-0.64792197156671794</v>
      </c>
      <c r="O169">
        <v>144.43</v>
      </c>
      <c r="P169">
        <v>140.19180977757799</v>
      </c>
      <c r="Q169">
        <v>116.350958990731</v>
      </c>
      <c r="R169">
        <v>35.478224005671599</v>
      </c>
      <c r="S169" s="2">
        <f>(Table2[[#This Row],[Close Price]]-Table2[[#This Row],[20D EMA]])/Table2[[#This Row],[20D EMA]]</f>
        <v>-4.2927369660043244E-3</v>
      </c>
      <c r="T169" s="2">
        <f>(Table2[[#This Row],[Close Price]]-Table2[[#This Row],[50D EMA]])/Table2[[#This Row],[50D EMA]]</f>
        <v>2.5808855939319659E-2</v>
      </c>
      <c r="U169" s="2">
        <f>(Table2[[#This Row],[Close Price]]-Table2[[#This Row],[200D EMA]])/Table2[[#This Row],[200D EMA]]</f>
        <v>0.23600184517135353</v>
      </c>
      <c r="V169">
        <v>1.04783018882599</v>
      </c>
      <c r="W169">
        <v>136.6</v>
      </c>
      <c r="X169">
        <v>142.19999999999999</v>
      </c>
      <c r="Y169">
        <v>136.6</v>
      </c>
      <c r="Z169">
        <v>142.19999999999999</v>
      </c>
      <c r="AA169">
        <v>136.6</v>
      </c>
      <c r="AB169">
        <v>150</v>
      </c>
      <c r="AC169" s="2">
        <f>(Table2[[#This Row],[Close Price]]/Table2[[#This Row],[Day Low]])-1</f>
        <v>5.2781844802342714E-2</v>
      </c>
      <c r="AD169" s="2">
        <f>(Table2[[#This Row],[Day High]]/Table2[[#This Row],[Close Price]])-1</f>
        <v>-1.1195327167790925E-2</v>
      </c>
      <c r="AE169" s="2">
        <f>(Table2[[#This Row],[Close Price]]/Table2[[#This Row],[Current Week Low]])-1</f>
        <v>5.2781844802342714E-2</v>
      </c>
      <c r="AF169" s="2">
        <f>(Table2[[#This Row],[Current Week High]]/Table2[[#This Row],[Close Price]])-1</f>
        <v>-1.1195327167790925E-2</v>
      </c>
      <c r="AG169" s="2">
        <f>(Table2[[#This Row],[Close Price]]/Table2[[#This Row],[Current Month Low]])-1</f>
        <v>5.2781844802342714E-2</v>
      </c>
      <c r="AH169" s="2">
        <f>(Table2[[#This Row],[Current Month High]]/Table2[[#This Row],[Close Price]])-1</f>
        <v>4.3042903831444157E-2</v>
      </c>
      <c r="AI169">
        <v>18.559210068840802</v>
      </c>
      <c r="AJ169">
        <v>172.625592417061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-0.01</v>
      </c>
      <c r="AM169" t="s">
        <v>10621</v>
      </c>
      <c r="AN169">
        <v>-4.74</v>
      </c>
      <c r="AO169" t="s">
        <v>10621</v>
      </c>
      <c r="AP169">
        <v>0.18775528070820799</v>
      </c>
      <c r="AQ169">
        <f>(Table2[[#This Row],[Sharpe Ratio]]-AVERAGE(Table2[Sharpe Ratio]))/_xlfn.STDEV.P(Table2[Sharpe Ratio])</f>
        <v>1.4605327883862269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1.7634749612187934</v>
      </c>
      <c r="AS169">
        <f>_xlfn.RANK.AVG(Table2[[#This Row],[1Y Return vs Nifty Z-Score]],Table2[1Y Return vs Nifty Z-Score])</f>
        <v>56</v>
      </c>
      <c r="AT169">
        <f>_xlfn.RANK.AVG(Table2[[#This Row],[6M Return vs Nifty Z-Score]],Table2[6M Return vs Nifty Z-Score])</f>
        <v>548</v>
      </c>
      <c r="AU169">
        <f>_xlfn.RANK.AVG(Table2[[#This Row],[Sharpe Ratio Z-Score]],Table2[Sharpe Ratio Z-Score])</f>
        <v>55</v>
      </c>
      <c r="AV169">
        <f>(Table2[[#This Row],[Rank 1Y]]+Table2[[#This Row],[Rank 6M]]+Table2[[#This Row],[Rank Sharpe]])/3</f>
        <v>219.66666666666666</v>
      </c>
    </row>
    <row r="170" spans="1:48" x14ac:dyDescent="0.3">
      <c r="A170" t="s">
        <v>494</v>
      </c>
      <c r="B170" t="s">
        <v>495</v>
      </c>
      <c r="C170" t="s">
        <v>10588</v>
      </c>
      <c r="D170" t="s">
        <v>496</v>
      </c>
      <c r="E170">
        <v>40868.859517395002</v>
      </c>
      <c r="F170">
        <v>3763.55</v>
      </c>
      <c r="G170">
        <v>29.9085186743721</v>
      </c>
      <c r="H170">
        <f>(Table2[[#This Row],[1Y Return vs Nifty]]-AVERAGE(Table2[1Y Return vs Nifty]))/_xlfn.STDEV.P(Table2[1Y Return vs Nifty])</f>
        <v>-5.4592111114698361E-2</v>
      </c>
      <c r="I170">
        <v>-3.6331082858747101</v>
      </c>
      <c r="J170">
        <f>(Table2[[#This Row],[1M Return vs Nifty]]-AVERAGE(Table2[1M Return vs Nifty]))/_xlfn.STDEV.P(Table2[1M Return vs Nifty])</f>
        <v>-0.67533527153917006</v>
      </c>
      <c r="K170">
        <v>16.3204306301846</v>
      </c>
      <c r="L170">
        <f>(Table2[[#This Row],[6M Return vs Nifty]]-AVERAGE(Table2[6M Return vs Nifty]))/_xlfn.STDEV.P(Table2[6M Return vs Nifty])</f>
        <v>0.40839471123462429</v>
      </c>
      <c r="M170">
        <v>-3.2063940857287401</v>
      </c>
      <c r="N170">
        <f>(Table2[[#This Row],[1W Return vs Nifty]]-AVERAGE(Table2[1W Return vs Nifty]))/_xlfn.STDEV.P(Table2[1W Return vs Nifty])</f>
        <v>-1.1759104126051672</v>
      </c>
      <c r="O170">
        <v>4049.04</v>
      </c>
      <c r="P170">
        <v>3966.5613483300399</v>
      </c>
      <c r="Q170">
        <v>3403.5789820776099</v>
      </c>
      <c r="R170">
        <v>23.588489786453099</v>
      </c>
      <c r="S170" s="2">
        <f>(Table2[[#This Row],[Close Price]]-Table2[[#This Row],[20D EMA]])/Table2[[#This Row],[20D EMA]]</f>
        <v>-7.0508071048939941E-2</v>
      </c>
      <c r="T170" s="2">
        <f>(Table2[[#This Row],[Close Price]]-Table2[[#This Row],[50D EMA]])/Table2[[#This Row],[50D EMA]]</f>
        <v>-5.1180690402156372E-2</v>
      </c>
      <c r="U170" s="2">
        <f>(Table2[[#This Row],[Close Price]]-Table2[[#This Row],[200D EMA]])/Table2[[#This Row],[200D EMA]]</f>
        <v>0.10576249877493868</v>
      </c>
      <c r="V170">
        <v>1.10002762667859</v>
      </c>
      <c r="W170">
        <v>3698.05</v>
      </c>
      <c r="X170">
        <v>3849.9</v>
      </c>
      <c r="Y170">
        <v>3698.05</v>
      </c>
      <c r="Z170">
        <v>3849.9</v>
      </c>
      <c r="AA170">
        <v>3698.05</v>
      </c>
      <c r="AB170">
        <v>4234.45</v>
      </c>
      <c r="AC170" s="2">
        <f>(Table2[[#This Row],[Close Price]]/Table2[[#This Row],[Day Low]])-1</f>
        <v>1.771203742512939E-2</v>
      </c>
      <c r="AD170" s="2">
        <f>(Table2[[#This Row],[Day High]]/Table2[[#This Row],[Close Price]])-1</f>
        <v>2.2943763202295742E-2</v>
      </c>
      <c r="AE170" s="2">
        <f>(Table2[[#This Row],[Close Price]]/Table2[[#This Row],[Current Week Low]])-1</f>
        <v>1.771203742512939E-2</v>
      </c>
      <c r="AF170" s="2">
        <f>(Table2[[#This Row],[Current Week High]]/Table2[[#This Row],[Close Price]])-1</f>
        <v>2.2943763202295742E-2</v>
      </c>
      <c r="AG170" s="2">
        <f>(Table2[[#This Row],[Close Price]]/Table2[[#This Row],[Current Month Low]])-1</f>
        <v>1.771203742512939E-2</v>
      </c>
      <c r="AH170" s="2">
        <f>(Table2[[#This Row],[Current Month High]]/Table2[[#This Row],[Close Price]])-1</f>
        <v>0.12512122862722674</v>
      </c>
      <c r="AI170">
        <v>17.164645082435399</v>
      </c>
      <c r="AJ170">
        <v>48.756916996047401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-7.0000000000000007E-2</v>
      </c>
      <c r="AM170" t="s">
        <v>10621</v>
      </c>
      <c r="AN170">
        <v>-5.75</v>
      </c>
      <c r="AO170" t="s">
        <v>10621</v>
      </c>
      <c r="AP170">
        <v>0.13014943716757801</v>
      </c>
      <c r="AQ170">
        <f>(Table2[[#This Row],[Sharpe Ratio]]-AVERAGE(Table2[Sharpe Ratio]))/_xlfn.STDEV.P(Table2[Sharpe Ratio])</f>
        <v>0.79528130916722806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-0.70216177485718334</v>
      </c>
      <c r="AS170">
        <f>_xlfn.RANK.AVG(Table2[[#This Row],[1Y Return vs Nifty Z-Score]],Table2[1Y Return vs Nifty Z-Score])</f>
        <v>305</v>
      </c>
      <c r="AT170">
        <f>_xlfn.RANK.AVG(Table2[[#This Row],[6M Return vs Nifty Z-Score]],Table2[6M Return vs Nifty Z-Score])</f>
        <v>197</v>
      </c>
      <c r="AU170">
        <f>_xlfn.RANK.AVG(Table2[[#This Row],[Sharpe Ratio Z-Score]],Table2[Sharpe Ratio Z-Score])</f>
        <v>158</v>
      </c>
      <c r="AV170">
        <f>(Table2[[#This Row],[Rank 1Y]]+Table2[[#This Row],[Rank 6M]]+Table2[[#This Row],[Rank Sharpe]])/3</f>
        <v>220</v>
      </c>
    </row>
    <row r="171" spans="1:48" x14ac:dyDescent="0.3">
      <c r="A171" t="s">
        <v>377</v>
      </c>
      <c r="B171" t="s">
        <v>378</v>
      </c>
      <c r="C171" t="s">
        <v>10590</v>
      </c>
      <c r="D171" t="s">
        <v>138</v>
      </c>
      <c r="E171">
        <v>62030.541632200002</v>
      </c>
      <c r="F171">
        <v>1706</v>
      </c>
      <c r="G171">
        <v>31.899782782714201</v>
      </c>
      <c r="H171">
        <f>(Table2[[#This Row],[1Y Return vs Nifty]]-AVERAGE(Table2[1Y Return vs Nifty]))/_xlfn.STDEV.P(Table2[1Y Return vs Nifty])</f>
        <v>-2.4272956921805401E-2</v>
      </c>
      <c r="I171">
        <v>0.44844495369957699</v>
      </c>
      <c r="J171">
        <f>(Table2[[#This Row],[1M Return vs Nifty]]-AVERAGE(Table2[1M Return vs Nifty]))/_xlfn.STDEV.P(Table2[1M Return vs Nifty])</f>
        <v>-0.25035492626480721</v>
      </c>
      <c r="K171">
        <v>20.988332192581399</v>
      </c>
      <c r="L171">
        <f>(Table2[[#This Row],[6M Return vs Nifty]]-AVERAGE(Table2[6M Return vs Nifty]))/_xlfn.STDEV.P(Table2[6M Return vs Nifty])</f>
        <v>0.57521492676188835</v>
      </c>
      <c r="M171">
        <v>2.4339173210932699</v>
      </c>
      <c r="N171">
        <f>(Table2[[#This Row],[1W Return vs Nifty]]-AVERAGE(Table2[1W Return vs Nifty]))/_xlfn.STDEV.P(Table2[1W Return vs Nifty])</f>
        <v>-2.2354198504814793E-2</v>
      </c>
      <c r="O171">
        <v>1769.3</v>
      </c>
      <c r="P171">
        <v>1747.790085953</v>
      </c>
      <c r="Q171">
        <v>1522.2780472368299</v>
      </c>
      <c r="R171">
        <v>37.616575845773703</v>
      </c>
      <c r="S171" s="2">
        <f>(Table2[[#This Row],[Close Price]]-Table2[[#This Row],[20D EMA]])/Table2[[#This Row],[20D EMA]]</f>
        <v>-3.5776860905442805E-2</v>
      </c>
      <c r="T171" s="2">
        <f>(Table2[[#This Row],[Close Price]]-Table2[[#This Row],[50D EMA]])/Table2[[#This Row],[50D EMA]]</f>
        <v>-2.3910243162990338E-2</v>
      </c>
      <c r="U171" s="2">
        <f>(Table2[[#This Row],[Close Price]]-Table2[[#This Row],[200D EMA]])/Table2[[#This Row],[200D EMA]]</f>
        <v>0.12068882757434085</v>
      </c>
      <c r="V171">
        <v>1.37517216323036</v>
      </c>
      <c r="W171">
        <v>1687</v>
      </c>
      <c r="X171">
        <v>1754.75</v>
      </c>
      <c r="Y171">
        <v>1687</v>
      </c>
      <c r="Z171">
        <v>1754.75</v>
      </c>
      <c r="AA171">
        <v>1687</v>
      </c>
      <c r="AB171">
        <v>1870</v>
      </c>
      <c r="AC171" s="2">
        <f>(Table2[[#This Row],[Close Price]]/Table2[[#This Row],[Day Low]])-1</f>
        <v>1.1262596324836949E-2</v>
      </c>
      <c r="AD171" s="2">
        <f>(Table2[[#This Row],[Day High]]/Table2[[#This Row],[Close Price]])-1</f>
        <v>2.8575615474794924E-2</v>
      </c>
      <c r="AE171" s="2">
        <f>(Table2[[#This Row],[Close Price]]/Table2[[#This Row],[Current Week Low]])-1</f>
        <v>1.1262596324836949E-2</v>
      </c>
      <c r="AF171" s="2">
        <f>(Table2[[#This Row],[Current Week High]]/Table2[[#This Row],[Close Price]])-1</f>
        <v>2.8575615474794924E-2</v>
      </c>
      <c r="AG171" s="2">
        <f>(Table2[[#This Row],[Close Price]]/Table2[[#This Row],[Current Month Low]])-1</f>
        <v>1.1262596324836949E-2</v>
      </c>
      <c r="AH171" s="2">
        <f>(Table2[[#This Row],[Current Month High]]/Table2[[#This Row],[Close Price]])-1</f>
        <v>9.6131301289566151E-2</v>
      </c>
      <c r="AI171">
        <v>14.4812426729191</v>
      </c>
      <c r="AJ171">
        <v>62.306155456188698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-0.01</v>
      </c>
      <c r="AM171" t="s">
        <v>10621</v>
      </c>
      <c r="AN171">
        <v>-0.73</v>
      </c>
      <c r="AO171" t="s">
        <v>10621</v>
      </c>
      <c r="AP171">
        <v>0.106934911124073</v>
      </c>
      <c r="AQ171">
        <f>(Table2[[#This Row],[Sharpe Ratio]]-AVERAGE(Table2[Sharpe Ratio]))/_xlfn.STDEV.P(Table2[Sharpe Ratio])</f>
        <v>0.52719222582766667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0.80542507089812765</v>
      </c>
      <c r="AS171">
        <f>_xlfn.RANK.AVG(Table2[[#This Row],[1Y Return vs Nifty Z-Score]],Table2[1Y Return vs Nifty Z-Score])</f>
        <v>296</v>
      </c>
      <c r="AT171">
        <f>_xlfn.RANK.AVG(Table2[[#This Row],[6M Return vs Nifty Z-Score]],Table2[6M Return vs Nifty Z-Score])</f>
        <v>158</v>
      </c>
      <c r="AU171">
        <f>_xlfn.RANK.AVG(Table2[[#This Row],[Sharpe Ratio Z-Score]],Table2[Sharpe Ratio Z-Score])</f>
        <v>208</v>
      </c>
      <c r="AV171">
        <f>(Table2[[#This Row],[Rank 1Y]]+Table2[[#This Row],[Rank 6M]]+Table2[[#This Row],[Rank Sharpe]])/3</f>
        <v>220.66666666666666</v>
      </c>
    </row>
    <row r="172" spans="1:48" x14ac:dyDescent="0.3">
      <c r="A172" t="s">
        <v>745</v>
      </c>
      <c r="B172" t="s">
        <v>746</v>
      </c>
      <c r="C172" t="s">
        <v>10578</v>
      </c>
      <c r="D172" t="s">
        <v>429</v>
      </c>
      <c r="E172">
        <v>20915.718426924999</v>
      </c>
      <c r="F172">
        <v>5908.25</v>
      </c>
      <c r="G172">
        <v>102.89851149274099</v>
      </c>
      <c r="H172">
        <f>(Table2[[#This Row],[1Y Return vs Nifty]]-AVERAGE(Table2[1Y Return vs Nifty]))/_xlfn.STDEV.P(Table2[1Y Return vs Nifty])</f>
        <v>1.0567596365149949</v>
      </c>
      <c r="I172">
        <v>33.549503288307697</v>
      </c>
      <c r="J172">
        <f>(Table2[[#This Row],[1M Return vs Nifty]]-AVERAGE(Table2[1M Return vs Nifty]))/_xlfn.STDEV.P(Table2[1M Return vs Nifty])</f>
        <v>3.1962004349622894</v>
      </c>
      <c r="K172">
        <v>72.150661797132898</v>
      </c>
      <c r="L172">
        <f>(Table2[[#This Row],[6M Return vs Nifty]]-AVERAGE(Table2[6M Return vs Nifty]))/_xlfn.STDEV.P(Table2[6M Return vs Nifty])</f>
        <v>2.4036405560131269</v>
      </c>
      <c r="M172">
        <v>12.4168788841999</v>
      </c>
      <c r="N172">
        <f>(Table2[[#This Row],[1W Return vs Nifty]]-AVERAGE(Table2[1W Return vs Nifty]))/_xlfn.STDEV.P(Table2[1W Return vs Nifty])</f>
        <v>2.0193606139642308</v>
      </c>
      <c r="O172">
        <v>5600</v>
      </c>
      <c r="P172">
        <v>5241.7435334138099</v>
      </c>
      <c r="Q172">
        <v>4182.2953405998496</v>
      </c>
      <c r="R172">
        <v>54.542701410837203</v>
      </c>
      <c r="S172" s="2">
        <f>(Table2[[#This Row],[Close Price]]-Table2[[#This Row],[20D EMA]])/Table2[[#This Row],[20D EMA]]</f>
        <v>5.5044642857142854E-2</v>
      </c>
      <c r="T172" s="2">
        <f>(Table2[[#This Row],[Close Price]]-Table2[[#This Row],[50D EMA]])/Table2[[#This Row],[50D EMA]]</f>
        <v>0.12715358207388525</v>
      </c>
      <c r="U172" s="2">
        <f>(Table2[[#This Row],[Close Price]]-Table2[[#This Row],[200D EMA]])/Table2[[#This Row],[200D EMA]]</f>
        <v>0.41268119987733903</v>
      </c>
      <c r="V172">
        <v>2.1477368352681401</v>
      </c>
      <c r="W172">
        <v>5758.7</v>
      </c>
      <c r="X172">
        <v>6380</v>
      </c>
      <c r="Y172">
        <v>5758.7</v>
      </c>
      <c r="Z172">
        <v>6380</v>
      </c>
      <c r="AA172">
        <v>5758.7</v>
      </c>
      <c r="AB172">
        <v>6719</v>
      </c>
      <c r="AC172" s="2">
        <f>(Table2[[#This Row],[Close Price]]/Table2[[#This Row],[Day Low]])-1</f>
        <v>2.5969402816607978E-2</v>
      </c>
      <c r="AD172" s="2">
        <f>(Table2[[#This Row],[Day High]]/Table2[[#This Row],[Close Price]])-1</f>
        <v>7.9845978081496183E-2</v>
      </c>
      <c r="AE172" s="2">
        <f>(Table2[[#This Row],[Close Price]]/Table2[[#This Row],[Current Week Low]])-1</f>
        <v>2.5969402816607978E-2</v>
      </c>
      <c r="AF172" s="2">
        <f>(Table2[[#This Row],[Current Week High]]/Table2[[#This Row],[Close Price]])-1</f>
        <v>7.9845978081496183E-2</v>
      </c>
      <c r="AG172" s="2">
        <f>(Table2[[#This Row],[Close Price]]/Table2[[#This Row],[Current Month Low]])-1</f>
        <v>2.5969402816607978E-2</v>
      </c>
      <c r="AH172" s="2">
        <f>(Table2[[#This Row],[Current Month High]]/Table2[[#This Row],[Close Price]])-1</f>
        <v>0.13722337409554441</v>
      </c>
      <c r="AI172">
        <v>13.722337409554401</v>
      </c>
      <c r="AJ172">
        <v>181.34523809523799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0.16</v>
      </c>
      <c r="AM172" t="s">
        <v>10622</v>
      </c>
      <c r="AN172">
        <v>20.03</v>
      </c>
      <c r="AO172" t="s">
        <v>10622</v>
      </c>
      <c r="AQ172">
        <f>(Table2[[#This Row],[Sharpe Ratio]]-AVERAGE(Table2[Sharpe Ratio]))/_xlfn.STDEV.P(Table2[Sharpe Ratio])</f>
        <v>-0.7077277654969456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7.968233475957696</v>
      </c>
      <c r="AS172">
        <f>_xlfn.RANK.AVG(Table2[[#This Row],[1Y Return vs Nifty Z-Score]],Table2[1Y Return vs Nifty Z-Score])</f>
        <v>95</v>
      </c>
      <c r="AT172">
        <f>_xlfn.RANK.AVG(Table2[[#This Row],[6M Return vs Nifty Z-Score]],Table2[6M Return vs Nifty Z-Score])</f>
        <v>21</v>
      </c>
      <c r="AU172">
        <f>_xlfn.RANK.AVG(Table2[[#This Row],[Sharpe Ratio Z-Score]],Table2[Sharpe Ratio Z-Score])</f>
        <v>546.5</v>
      </c>
      <c r="AV172">
        <f>(Table2[[#This Row],[Rank 1Y]]+Table2[[#This Row],[Rank 6M]]+Table2[[#This Row],[Rank Sharpe]])/3</f>
        <v>220.83333333333334</v>
      </c>
    </row>
    <row r="173" spans="1:48" x14ac:dyDescent="0.3">
      <c r="A173" t="s">
        <v>187</v>
      </c>
      <c r="B173" t="s">
        <v>188</v>
      </c>
      <c r="C173" t="s">
        <v>10583</v>
      </c>
      <c r="D173" t="s">
        <v>83</v>
      </c>
      <c r="E173">
        <v>138933.36350355999</v>
      </c>
      <c r="F173">
        <v>434.8</v>
      </c>
      <c r="G173">
        <v>63.515160895066003</v>
      </c>
      <c r="H173">
        <f>(Table2[[#This Row],[1Y Return vs Nifty]]-AVERAGE(Table2[1Y Return vs Nifty]))/_xlfn.STDEV.P(Table2[1Y Return vs Nifty])</f>
        <v>0.45710543976565576</v>
      </c>
      <c r="I173">
        <v>6.6467065010578104</v>
      </c>
      <c r="J173">
        <f>(Table2[[#This Row],[1M Return vs Nifty]]-AVERAGE(Table2[1M Return vs Nifty]))/_xlfn.STDEV.P(Table2[1M Return vs Nifty])</f>
        <v>0.39502176684231333</v>
      </c>
      <c r="K173">
        <v>-0.13489359784317001</v>
      </c>
      <c r="L173">
        <f>(Table2[[#This Row],[6M Return vs Nifty]]-AVERAGE(Table2[6M Return vs Nifty]))/_xlfn.STDEV.P(Table2[6M Return vs Nifty])</f>
        <v>-0.17968125771985036</v>
      </c>
      <c r="M173">
        <v>6.2445066000515697</v>
      </c>
      <c r="N173">
        <f>(Table2[[#This Row],[1W Return vs Nifty]]-AVERAGE(Table2[1W Return vs Nifty]))/_xlfn.STDEV.P(Table2[1W Return vs Nifty])</f>
        <v>0.75698733515764438</v>
      </c>
      <c r="O173">
        <v>439.88</v>
      </c>
      <c r="P173">
        <v>435.66311047095098</v>
      </c>
      <c r="Q173">
        <v>382.300168477976</v>
      </c>
      <c r="R173">
        <v>44.452156727162802</v>
      </c>
      <c r="S173" s="2">
        <f>(Table2[[#This Row],[Close Price]]-Table2[[#This Row],[20D EMA]])/Table2[[#This Row],[20D EMA]]</f>
        <v>-1.1548604164772174E-2</v>
      </c>
      <c r="T173" s="2">
        <f>(Table2[[#This Row],[Close Price]]-Table2[[#This Row],[50D EMA]])/Table2[[#This Row],[50D EMA]]</f>
        <v>-1.9811419654465366E-3</v>
      </c>
      <c r="U173" s="2">
        <f>(Table2[[#This Row],[Close Price]]-Table2[[#This Row],[200D EMA]])/Table2[[#This Row],[200D EMA]]</f>
        <v>0.13732620555998651</v>
      </c>
      <c r="V173">
        <v>1.4027361415058299</v>
      </c>
      <c r="W173">
        <v>430.1</v>
      </c>
      <c r="X173">
        <v>452.9</v>
      </c>
      <c r="Y173">
        <v>430.1</v>
      </c>
      <c r="Z173">
        <v>452.9</v>
      </c>
      <c r="AA173">
        <v>430.1</v>
      </c>
      <c r="AB173">
        <v>471</v>
      </c>
      <c r="AC173" s="2">
        <f>(Table2[[#This Row],[Close Price]]/Table2[[#This Row],[Day Low]])-1</f>
        <v>1.0927691234596582E-2</v>
      </c>
      <c r="AD173" s="2">
        <f>(Table2[[#This Row],[Day High]]/Table2[[#This Row],[Close Price]])-1</f>
        <v>4.1628334866605332E-2</v>
      </c>
      <c r="AE173" s="2">
        <f>(Table2[[#This Row],[Close Price]]/Table2[[#This Row],[Current Week Low]])-1</f>
        <v>1.0927691234596582E-2</v>
      </c>
      <c r="AF173" s="2">
        <f>(Table2[[#This Row],[Current Week High]]/Table2[[#This Row],[Close Price]])-1</f>
        <v>4.1628334866605332E-2</v>
      </c>
      <c r="AG173" s="2">
        <f>(Table2[[#This Row],[Close Price]]/Table2[[#This Row],[Current Month Low]])-1</f>
        <v>1.0927691234596582E-2</v>
      </c>
      <c r="AH173" s="2">
        <f>(Table2[[#This Row],[Current Month High]]/Table2[[#This Row],[Close Price]])-1</f>
        <v>8.3256669733210664E-2</v>
      </c>
      <c r="AI173">
        <v>8.3256669733210593</v>
      </c>
      <c r="AJ173">
        <v>90.659942994957206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-0.06</v>
      </c>
      <c r="AM173" t="s">
        <v>10621</v>
      </c>
      <c r="AN173">
        <v>1.1299999999999999</v>
      </c>
      <c r="AO173" t="s">
        <v>10622</v>
      </c>
      <c r="AP173">
        <v>0.15324614380595999</v>
      </c>
      <c r="AQ173">
        <f>(Table2[[#This Row],[Sharpe Ratio]]-AVERAGE(Table2[Sharpe Ratio]))/_xlfn.STDEV.P(Table2[Sharpe Ratio])</f>
        <v>1.0620097747513439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2.491443058797107</v>
      </c>
      <c r="AS173">
        <f>_xlfn.RANK.AVG(Table2[[#This Row],[1Y Return vs Nifty Z-Score]],Table2[1Y Return vs Nifty Z-Score])</f>
        <v>178</v>
      </c>
      <c r="AT173">
        <f>_xlfn.RANK.AVG(Table2[[#This Row],[6M Return vs Nifty Z-Score]],Table2[6M Return vs Nifty Z-Score])</f>
        <v>374</v>
      </c>
      <c r="AU173">
        <f>_xlfn.RANK.AVG(Table2[[#This Row],[Sharpe Ratio Z-Score]],Table2[Sharpe Ratio Z-Score])</f>
        <v>113</v>
      </c>
      <c r="AV173">
        <f>(Table2[[#This Row],[Rank 1Y]]+Table2[[#This Row],[Rank 6M]]+Table2[[#This Row],[Rank Sharpe]])/3</f>
        <v>221.66666666666666</v>
      </c>
    </row>
    <row r="174" spans="1:48" x14ac:dyDescent="0.3">
      <c r="A174" t="s">
        <v>722</v>
      </c>
      <c r="B174" t="s">
        <v>723</v>
      </c>
      <c r="C174" t="s">
        <v>10588</v>
      </c>
      <c r="D174" t="s">
        <v>543</v>
      </c>
      <c r="E174">
        <v>22266.43923855</v>
      </c>
      <c r="F174">
        <v>1455.9</v>
      </c>
      <c r="G174">
        <v>19.3673611714439</v>
      </c>
      <c r="H174">
        <f>(Table2[[#This Row],[1Y Return vs Nifty]]-AVERAGE(Table2[1Y Return vs Nifty]))/_xlfn.STDEV.P(Table2[1Y Return vs Nifty])</f>
        <v>-0.21509265866333285</v>
      </c>
      <c r="I174">
        <v>-7.16648278252101</v>
      </c>
      <c r="J174">
        <f>(Table2[[#This Row],[1M Return vs Nifty]]-AVERAGE(Table2[1M Return vs Nifty]))/_xlfn.STDEV.P(Table2[1M Return vs Nifty])</f>
        <v>-1.043238034391528</v>
      </c>
      <c r="K174">
        <v>24.465282570827</v>
      </c>
      <c r="L174">
        <f>(Table2[[#This Row],[6M Return vs Nifty]]-AVERAGE(Table2[6M Return vs Nifty]))/_xlfn.STDEV.P(Table2[6M Return vs Nifty])</f>
        <v>0.69947324792038168</v>
      </c>
      <c r="M174">
        <v>-5.1929835344446798E-2</v>
      </c>
      <c r="N174">
        <f>(Table2[[#This Row],[1W Return vs Nifty]]-AVERAGE(Table2[1W Return vs Nifty]))/_xlfn.STDEV.P(Table2[1W Return vs Nifty])</f>
        <v>-0.53075953781712171</v>
      </c>
      <c r="O174">
        <v>1548.78</v>
      </c>
      <c r="P174">
        <v>1486.6894152713</v>
      </c>
      <c r="Q174">
        <v>1202.8290401229101</v>
      </c>
      <c r="R174">
        <v>28.031160865935298</v>
      </c>
      <c r="S174" s="2">
        <f>(Table2[[#This Row],[Close Price]]-Table2[[#This Row],[20D EMA]])/Table2[[#This Row],[20D EMA]]</f>
        <v>-5.9969782667648006E-2</v>
      </c>
      <c r="T174" s="2">
        <f>(Table2[[#This Row],[Close Price]]-Table2[[#This Row],[50D EMA]])/Table2[[#This Row],[50D EMA]]</f>
        <v>-2.0710052116488176E-2</v>
      </c>
      <c r="U174" s="2">
        <f>(Table2[[#This Row],[Close Price]]-Table2[[#This Row],[200D EMA]])/Table2[[#This Row],[200D EMA]]</f>
        <v>0.21039644989884027</v>
      </c>
      <c r="V174">
        <v>0.24596091814635199</v>
      </c>
      <c r="W174">
        <v>1444.2</v>
      </c>
      <c r="X174">
        <v>1522</v>
      </c>
      <c r="Y174">
        <v>1444.2</v>
      </c>
      <c r="Z174">
        <v>1522</v>
      </c>
      <c r="AA174">
        <v>1444.2</v>
      </c>
      <c r="AB174">
        <v>1548.85</v>
      </c>
      <c r="AC174" s="2">
        <f>(Table2[[#This Row],[Close Price]]/Table2[[#This Row],[Day Low]])-1</f>
        <v>8.1013710012463047E-3</v>
      </c>
      <c r="AD174" s="2">
        <f>(Table2[[#This Row],[Day High]]/Table2[[#This Row],[Close Price]])-1</f>
        <v>4.5401469881173107E-2</v>
      </c>
      <c r="AE174" s="2">
        <f>(Table2[[#This Row],[Close Price]]/Table2[[#This Row],[Current Week Low]])-1</f>
        <v>8.1013710012463047E-3</v>
      </c>
      <c r="AF174" s="2">
        <f>(Table2[[#This Row],[Current Week High]]/Table2[[#This Row],[Close Price]])-1</f>
        <v>4.5401469881173107E-2</v>
      </c>
      <c r="AG174" s="2">
        <f>(Table2[[#This Row],[Close Price]]/Table2[[#This Row],[Current Month Low]])-1</f>
        <v>8.1013710012463047E-3</v>
      </c>
      <c r="AH174" s="2">
        <f>(Table2[[#This Row],[Current Month High]]/Table2[[#This Row],[Close Price]])-1</f>
        <v>6.3843670581770651E-2</v>
      </c>
      <c r="AI174">
        <v>16.7662614190535</v>
      </c>
      <c r="AJ174">
        <v>75.145864661654102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0.28000000000000003</v>
      </c>
      <c r="AM174" t="s">
        <v>10622</v>
      </c>
      <c r="AN174">
        <v>-7.43</v>
      </c>
      <c r="AO174" t="s">
        <v>10621</v>
      </c>
      <c r="AP174">
        <v>0.12556899123662699</v>
      </c>
      <c r="AQ174">
        <f>(Table2[[#This Row],[Sharpe Ratio]]-AVERAGE(Table2[Sharpe Ratio]))/_xlfn.STDEV.P(Table2[Sharpe Ratio])</f>
        <v>0.74238479305426408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-0.34723218989733673</v>
      </c>
      <c r="AS174">
        <f>_xlfn.RANK.AVG(Table2[[#This Row],[1Y Return vs Nifty Z-Score]],Table2[1Y Return vs Nifty Z-Score])</f>
        <v>357</v>
      </c>
      <c r="AT174">
        <f>_xlfn.RANK.AVG(Table2[[#This Row],[6M Return vs Nifty Z-Score]],Table2[6M Return vs Nifty Z-Score])</f>
        <v>140</v>
      </c>
      <c r="AU174">
        <f>_xlfn.RANK.AVG(Table2[[#This Row],[Sharpe Ratio Z-Score]],Table2[Sharpe Ratio Z-Score])</f>
        <v>169</v>
      </c>
      <c r="AV174">
        <f>(Table2[[#This Row],[Rank 1Y]]+Table2[[#This Row],[Rank 6M]]+Table2[[#This Row],[Rank Sharpe]])/3</f>
        <v>222</v>
      </c>
    </row>
    <row r="175" spans="1:48" x14ac:dyDescent="0.3">
      <c r="A175" t="s">
        <v>412</v>
      </c>
      <c r="B175" t="s">
        <v>413</v>
      </c>
      <c r="C175" t="s">
        <v>10585</v>
      </c>
      <c r="D175" t="s">
        <v>133</v>
      </c>
      <c r="E175">
        <v>55758.873126419901</v>
      </c>
      <c r="F175">
        <v>677.15</v>
      </c>
      <c r="G175">
        <v>49.553874074726998</v>
      </c>
      <c r="H175">
        <f>(Table2[[#This Row],[1Y Return vs Nifty]]-AVERAGE(Table2[1Y Return vs Nifty]))/_xlfn.STDEV.P(Table2[1Y Return vs Nifty])</f>
        <v>0.24452971660380374</v>
      </c>
      <c r="I175">
        <v>-11.3157481785592</v>
      </c>
      <c r="J175">
        <f>(Table2[[#This Row],[1M Return vs Nifty]]-AVERAGE(Table2[1M Return vs Nifty]))/_xlfn.STDEV.P(Table2[1M Return vs Nifty])</f>
        <v>-1.4752687190695986</v>
      </c>
      <c r="K175">
        <v>1.14017539785724</v>
      </c>
      <c r="L175">
        <f>(Table2[[#This Row],[6M Return vs Nifty]]-AVERAGE(Table2[6M Return vs Nifty]))/_xlfn.STDEV.P(Table2[6M Return vs Nifty])</f>
        <v>-0.13411318353671417</v>
      </c>
      <c r="M175">
        <v>-1.5835541552174699</v>
      </c>
      <c r="N175">
        <f>(Table2[[#This Row],[1W Return vs Nifty]]-AVERAGE(Table2[1W Return vs Nifty]))/_xlfn.STDEV.P(Table2[1W Return vs Nifty])</f>
        <v>-0.84400726908950718</v>
      </c>
      <c r="O175">
        <v>753.6</v>
      </c>
      <c r="P175">
        <v>760.10372001831502</v>
      </c>
      <c r="Q175">
        <v>652.43681249460496</v>
      </c>
      <c r="R175">
        <v>17.678282271376201</v>
      </c>
      <c r="S175" s="2">
        <f>(Table2[[#This Row],[Close Price]]-Table2[[#This Row],[20D EMA]])/Table2[[#This Row],[20D EMA]]</f>
        <v>-0.10144639065817415</v>
      </c>
      <c r="T175" s="2">
        <f>(Table2[[#This Row],[Close Price]]-Table2[[#This Row],[50D EMA]])/Table2[[#This Row],[50D EMA]]</f>
        <v>-0.10913473758070311</v>
      </c>
      <c r="U175" s="2">
        <f>(Table2[[#This Row],[Close Price]]-Table2[[#This Row],[200D EMA]])/Table2[[#This Row],[200D EMA]]</f>
        <v>3.787828496510437E-2</v>
      </c>
      <c r="V175">
        <v>0.50984293498150401</v>
      </c>
      <c r="W175">
        <v>669.15</v>
      </c>
      <c r="X175">
        <v>723.65</v>
      </c>
      <c r="Y175">
        <v>669.15</v>
      </c>
      <c r="Z175">
        <v>723.65</v>
      </c>
      <c r="AA175">
        <v>669.15</v>
      </c>
      <c r="AB175">
        <v>754.9</v>
      </c>
      <c r="AC175" s="2">
        <f>(Table2[[#This Row],[Close Price]]/Table2[[#This Row],[Day Low]])-1</f>
        <v>1.1955465889561312E-2</v>
      </c>
      <c r="AD175" s="2">
        <f>(Table2[[#This Row],[Day High]]/Table2[[#This Row],[Close Price]])-1</f>
        <v>6.8670161707155009E-2</v>
      </c>
      <c r="AE175" s="2">
        <f>(Table2[[#This Row],[Close Price]]/Table2[[#This Row],[Current Week Low]])-1</f>
        <v>1.1955465889561312E-2</v>
      </c>
      <c r="AF175" s="2">
        <f>(Table2[[#This Row],[Current Week High]]/Table2[[#This Row],[Close Price]])-1</f>
        <v>6.8670161707155009E-2</v>
      </c>
      <c r="AG175" s="2">
        <f>(Table2[[#This Row],[Close Price]]/Table2[[#This Row],[Current Month Low]])-1</f>
        <v>1.1955465889561312E-2</v>
      </c>
      <c r="AH175" s="2">
        <f>(Table2[[#This Row],[Current Month High]]/Table2[[#This Row],[Close Price]])-1</f>
        <v>0.11481946392970532</v>
      </c>
      <c r="AI175">
        <v>25.230746511112699</v>
      </c>
      <c r="AJ175">
        <v>74.523195876288597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0.05</v>
      </c>
      <c r="AM175" t="s">
        <v>10622</v>
      </c>
      <c r="AN175">
        <v>-14.83</v>
      </c>
      <c r="AO175" t="s">
        <v>10621</v>
      </c>
      <c r="AP175">
        <v>0.16496902236233901</v>
      </c>
      <c r="AQ175">
        <f>(Table2[[#This Row],[Sharpe Ratio]]-AVERAGE(Table2[Sharpe Ratio]))/_xlfn.STDEV.P(Table2[Sharpe Ratio])</f>
        <v>1.1973894831456033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223</v>
      </c>
      <c r="AT175">
        <f>_xlfn.RANK.AVG(Table2[[#This Row],[6M Return vs Nifty Z-Score]],Table2[6M Return vs Nifty Z-Score])</f>
        <v>359</v>
      </c>
      <c r="AU175">
        <f>_xlfn.RANK.AVG(Table2[[#This Row],[Sharpe Ratio Z-Score]],Table2[Sharpe Ratio Z-Score])</f>
        <v>85</v>
      </c>
      <c r="AV175">
        <f>(Table2[[#This Row],[Rank 1Y]]+Table2[[#This Row],[Rank 6M]]+Table2[[#This Row],[Rank Sharpe]])/3</f>
        <v>222.33333333333334</v>
      </c>
    </row>
    <row r="176" spans="1:48" x14ac:dyDescent="0.3">
      <c r="A176" t="s">
        <v>1265</v>
      </c>
      <c r="B176" t="s">
        <v>1266</v>
      </c>
      <c r="C176" t="s">
        <v>10586</v>
      </c>
      <c r="D176" t="s">
        <v>313</v>
      </c>
      <c r="E176">
        <v>8730.5692892400002</v>
      </c>
      <c r="F176">
        <v>536.4</v>
      </c>
      <c r="G176">
        <v>14.655158483073899</v>
      </c>
      <c r="H176">
        <f>(Table2[[#This Row],[1Y Return vs Nifty]]-AVERAGE(Table2[1Y Return vs Nifty]))/_xlfn.STDEV.P(Table2[1Y Return vs Nifty])</f>
        <v>-0.28684105170588431</v>
      </c>
      <c r="I176">
        <v>10.5312849407496</v>
      </c>
      <c r="J176">
        <f>(Table2[[#This Row],[1M Return vs Nifty]]-AVERAGE(Table2[1M Return vs Nifty]))/_xlfn.STDEV.P(Table2[1M Return vs Nifty])</f>
        <v>0.79949266055476453</v>
      </c>
      <c r="K176">
        <v>31.208363165373601</v>
      </c>
      <c r="L176">
        <f>(Table2[[#This Row],[6M Return vs Nifty]]-AVERAGE(Table2[6M Return vs Nifty]))/_xlfn.STDEV.P(Table2[6M Return vs Nifty])</f>
        <v>0.94045565576755763</v>
      </c>
      <c r="M176">
        <v>2.0675251614176098</v>
      </c>
      <c r="N176">
        <f>(Table2[[#This Row],[1W Return vs Nifty]]-AVERAGE(Table2[1W Return vs Nifty]))/_xlfn.STDEV.P(Table2[1W Return vs Nifty])</f>
        <v>-9.7288705149306487E-2</v>
      </c>
      <c r="O176">
        <v>542.41</v>
      </c>
      <c r="P176">
        <v>505.62522544736902</v>
      </c>
      <c r="Q176">
        <v>428.445802155693</v>
      </c>
      <c r="R176">
        <v>40.6853129635644</v>
      </c>
      <c r="S176" s="2">
        <f>(Table2[[#This Row],[Close Price]]-Table2[[#This Row],[20D EMA]])/Table2[[#This Row],[20D EMA]]</f>
        <v>-1.1080179200235967E-2</v>
      </c>
      <c r="T176" s="2">
        <f>(Table2[[#This Row],[Close Price]]-Table2[[#This Row],[50D EMA]])/Table2[[#This Row],[50D EMA]]</f>
        <v>6.0864792743285177E-2</v>
      </c>
      <c r="U176" s="2">
        <f>(Table2[[#This Row],[Close Price]]-Table2[[#This Row],[200D EMA]])/Table2[[#This Row],[200D EMA]]</f>
        <v>0.25196698695877867</v>
      </c>
      <c r="V176">
        <v>0.91910296686554105</v>
      </c>
      <c r="W176">
        <v>532.70000000000005</v>
      </c>
      <c r="X176">
        <v>560.54999999999995</v>
      </c>
      <c r="Y176">
        <v>532.70000000000005</v>
      </c>
      <c r="Z176">
        <v>560.54999999999995</v>
      </c>
      <c r="AA176">
        <v>532.70000000000005</v>
      </c>
      <c r="AB176">
        <v>575</v>
      </c>
      <c r="AC176" s="2">
        <f>(Table2[[#This Row],[Close Price]]/Table2[[#This Row],[Day Low]])-1</f>
        <v>6.9457480758399193E-3</v>
      </c>
      <c r="AD176" s="2">
        <f>(Table2[[#This Row],[Day High]]/Table2[[#This Row],[Close Price]])-1</f>
        <v>4.5022371364653146E-2</v>
      </c>
      <c r="AE176" s="2">
        <f>(Table2[[#This Row],[Close Price]]/Table2[[#This Row],[Current Week Low]])-1</f>
        <v>6.9457480758399193E-3</v>
      </c>
      <c r="AF176" s="2">
        <f>(Table2[[#This Row],[Current Week High]]/Table2[[#This Row],[Close Price]])-1</f>
        <v>4.5022371364653146E-2</v>
      </c>
      <c r="AG176" s="2">
        <f>(Table2[[#This Row],[Close Price]]/Table2[[#This Row],[Current Month Low]])-1</f>
        <v>6.9457480758399193E-3</v>
      </c>
      <c r="AH176" s="2">
        <f>(Table2[[#This Row],[Current Month High]]/Table2[[#This Row],[Close Price]])-1</f>
        <v>7.1961222967934502E-2</v>
      </c>
      <c r="AI176">
        <v>10.850111856823199</v>
      </c>
      <c r="AJ176">
        <v>57.163785525930201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0.11</v>
      </c>
      <c r="AM176" t="s">
        <v>10622</v>
      </c>
      <c r="AN176">
        <v>3.96</v>
      </c>
      <c r="AO176" t="s">
        <v>10622</v>
      </c>
      <c r="AP176">
        <v>0.12686119581663</v>
      </c>
      <c r="AQ176">
        <f>(Table2[[#This Row],[Sharpe Ratio]]-AVERAGE(Table2[Sharpe Ratio]))/_xlfn.STDEV.P(Table2[Sharpe Ratio])</f>
        <v>0.75730760219070625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2.1131261616578381</v>
      </c>
      <c r="AS176">
        <f>_xlfn.RANK.AVG(Table2[[#This Row],[1Y Return vs Nifty Z-Score]],Table2[1Y Return vs Nifty Z-Score])</f>
        <v>392</v>
      </c>
      <c r="AT176">
        <f>_xlfn.RANK.AVG(Table2[[#This Row],[6M Return vs Nifty Z-Score]],Table2[6M Return vs Nifty Z-Score])</f>
        <v>111</v>
      </c>
      <c r="AU176">
        <f>_xlfn.RANK.AVG(Table2[[#This Row],[Sharpe Ratio Z-Score]],Table2[Sharpe Ratio Z-Score])</f>
        <v>166</v>
      </c>
      <c r="AV176">
        <f>(Table2[[#This Row],[Rank 1Y]]+Table2[[#This Row],[Rank 6M]]+Table2[[#This Row],[Rank Sharpe]])/3</f>
        <v>223</v>
      </c>
    </row>
    <row r="177" spans="1:48" x14ac:dyDescent="0.3">
      <c r="A177" t="s">
        <v>453</v>
      </c>
      <c r="B177" t="s">
        <v>454</v>
      </c>
      <c r="C177" t="s">
        <v>10591</v>
      </c>
      <c r="D177" t="s">
        <v>391</v>
      </c>
      <c r="E177">
        <v>47520.613427440003</v>
      </c>
      <c r="F177">
        <v>1613.6</v>
      </c>
      <c r="G177">
        <v>30.913461445849599</v>
      </c>
      <c r="H177">
        <f>(Table2[[#This Row],[1Y Return vs Nifty]]-AVERAGE(Table2[1Y Return vs Nifty]))/_xlfn.STDEV.P(Table2[1Y Return vs Nifty])</f>
        <v>-3.9290768256252745E-2</v>
      </c>
      <c r="I177">
        <v>4.4261716522506003</v>
      </c>
      <c r="J177">
        <f>(Table2[[#This Row],[1M Return vs Nifty]]-AVERAGE(Table2[1M Return vs Nifty]))/_xlfn.STDEV.P(Table2[1M Return vs Nifty])</f>
        <v>0.16381477005736608</v>
      </c>
      <c r="K177">
        <v>37.431122192479101</v>
      </c>
      <c r="L177">
        <f>(Table2[[#This Row],[6M Return vs Nifty]]-AVERAGE(Table2[6M Return vs Nifty]))/_xlfn.STDEV.P(Table2[6M Return vs Nifty])</f>
        <v>1.1628429508293137</v>
      </c>
      <c r="M177">
        <v>3.0080216359085101</v>
      </c>
      <c r="N177">
        <f>(Table2[[#This Row],[1W Return vs Nifty]]-AVERAGE(Table2[1W Return vs Nifty]))/_xlfn.STDEV.P(Table2[1W Return vs Nifty])</f>
        <v>9.5061587988096524E-2</v>
      </c>
      <c r="O177">
        <v>1613.39</v>
      </c>
      <c r="P177">
        <v>1522.78001849462</v>
      </c>
      <c r="Q177">
        <v>1282.9951866434899</v>
      </c>
      <c r="R177">
        <v>44.845658117996898</v>
      </c>
      <c r="S177" s="2">
        <f>(Table2[[#This Row],[Close Price]]-Table2[[#This Row],[20D EMA]])/Table2[[#This Row],[20D EMA]]</f>
        <v>1.3016071749534147E-4</v>
      </c>
      <c r="T177" s="2">
        <f>(Table2[[#This Row],[Close Price]]-Table2[[#This Row],[50D EMA]])/Table2[[#This Row],[50D EMA]]</f>
        <v>5.9640907026848274E-2</v>
      </c>
      <c r="U177" s="2">
        <f>(Table2[[#This Row],[Close Price]]-Table2[[#This Row],[200D EMA]])/Table2[[#This Row],[200D EMA]]</f>
        <v>0.25768203715668053</v>
      </c>
      <c r="V177">
        <v>1.0695341467571999</v>
      </c>
      <c r="W177">
        <v>1585.55</v>
      </c>
      <c r="X177">
        <v>1634</v>
      </c>
      <c r="Y177">
        <v>1585.55</v>
      </c>
      <c r="Z177">
        <v>1634</v>
      </c>
      <c r="AA177">
        <v>1585.55</v>
      </c>
      <c r="AB177">
        <v>1668.15</v>
      </c>
      <c r="AC177" s="2">
        <f>(Table2[[#This Row],[Close Price]]/Table2[[#This Row],[Day Low]])-1</f>
        <v>1.7691022042824134E-2</v>
      </c>
      <c r="AD177" s="2">
        <f>(Table2[[#This Row],[Day High]]/Table2[[#This Row],[Close Price]])-1</f>
        <v>1.2642538423401239E-2</v>
      </c>
      <c r="AE177" s="2">
        <f>(Table2[[#This Row],[Close Price]]/Table2[[#This Row],[Current Week Low]])-1</f>
        <v>1.7691022042824134E-2</v>
      </c>
      <c r="AF177" s="2">
        <f>(Table2[[#This Row],[Current Week High]]/Table2[[#This Row],[Close Price]])-1</f>
        <v>1.2642538423401239E-2</v>
      </c>
      <c r="AG177" s="2">
        <f>(Table2[[#This Row],[Close Price]]/Table2[[#This Row],[Current Month Low]])-1</f>
        <v>1.7691022042824134E-2</v>
      </c>
      <c r="AH177" s="2">
        <f>(Table2[[#This Row],[Current Month High]]/Table2[[#This Row],[Close Price]])-1</f>
        <v>3.3806395637084874E-2</v>
      </c>
      <c r="AI177">
        <v>5.0074367873078804</v>
      </c>
      <c r="AJ177">
        <v>58.3435552720671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0.24</v>
      </c>
      <c r="AM177" t="s">
        <v>10622</v>
      </c>
      <c r="AN177">
        <v>1.28</v>
      </c>
      <c r="AO177" t="s">
        <v>10622</v>
      </c>
      <c r="AP177">
        <v>7.8594898558056001E-2</v>
      </c>
      <c r="AQ177">
        <f>(Table2[[#This Row],[Sharpe Ratio]]-AVERAGE(Table2[Sharpe Ratio]))/_xlfn.STDEV.P(Table2[Sharpe Ratio])</f>
        <v>0.19991231598083925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1.5823408565993626</v>
      </c>
      <c r="AS177">
        <f>_xlfn.RANK.AVG(Table2[[#This Row],[1Y Return vs Nifty Z-Score]],Table2[1Y Return vs Nifty Z-Score])</f>
        <v>302</v>
      </c>
      <c r="AT177">
        <f>_xlfn.RANK.AVG(Table2[[#This Row],[6M Return vs Nifty Z-Score]],Table2[6M Return vs Nifty Z-Score])</f>
        <v>87</v>
      </c>
      <c r="AU177">
        <f>_xlfn.RANK.AVG(Table2[[#This Row],[Sharpe Ratio Z-Score]],Table2[Sharpe Ratio Z-Score])</f>
        <v>284</v>
      </c>
      <c r="AV177">
        <f>(Table2[[#This Row],[Rank 1Y]]+Table2[[#This Row],[Rank 6M]]+Table2[[#This Row],[Rank Sharpe]])/3</f>
        <v>224.33333333333334</v>
      </c>
    </row>
    <row r="178" spans="1:48" x14ac:dyDescent="0.3">
      <c r="A178" t="s">
        <v>654</v>
      </c>
      <c r="B178" t="s">
        <v>655</v>
      </c>
      <c r="C178" t="s">
        <v>10590</v>
      </c>
      <c r="D178" t="s">
        <v>138</v>
      </c>
      <c r="E178">
        <v>25985.442427425001</v>
      </c>
      <c r="F178">
        <v>1124.25</v>
      </c>
      <c r="G178">
        <v>67.554973746319803</v>
      </c>
      <c r="H178">
        <f>(Table2[[#This Row],[1Y Return vs Nifty]]-AVERAGE(Table2[1Y Return vs Nifty]))/_xlfn.STDEV.P(Table2[1Y Return vs Nifty])</f>
        <v>0.51861596879817706</v>
      </c>
      <c r="I178">
        <v>-12.347510252543699</v>
      </c>
      <c r="J178">
        <f>(Table2[[#This Row],[1M Return vs Nifty]]-AVERAGE(Table2[1M Return vs Nifty]))/_xlfn.STDEV.P(Table2[1M Return vs Nifty])</f>
        <v>-1.5826980668461963</v>
      </c>
      <c r="K178">
        <v>-2.19662435621338</v>
      </c>
      <c r="L178">
        <f>(Table2[[#This Row],[6M Return vs Nifty]]-AVERAGE(Table2[6M Return vs Nifty]))/_xlfn.STDEV.P(Table2[6M Return vs Nifty])</f>
        <v>-0.25336283923415892</v>
      </c>
      <c r="M178">
        <v>-1.7985082505302501</v>
      </c>
      <c r="N178">
        <f>(Table2[[#This Row],[1W Return vs Nifty]]-AVERAGE(Table2[1W Return vs Nifty]))/_xlfn.STDEV.P(Table2[1W Return vs Nifty])</f>
        <v>-0.88796967018928785</v>
      </c>
      <c r="O178">
        <v>1253.1600000000001</v>
      </c>
      <c r="P178">
        <v>1251.0091574371299</v>
      </c>
      <c r="Q178">
        <v>1035.4460755149501</v>
      </c>
      <c r="R178">
        <v>21.7627065832319</v>
      </c>
      <c r="S178" s="2">
        <f>(Table2[[#This Row],[Close Price]]-Table2[[#This Row],[20D EMA]])/Table2[[#This Row],[20D EMA]]</f>
        <v>-0.1028679498228479</v>
      </c>
      <c r="T178" s="2">
        <f>(Table2[[#This Row],[Close Price]]-Table2[[#This Row],[50D EMA]])/Table2[[#This Row],[50D EMA]]</f>
        <v>-0.10132552322543673</v>
      </c>
      <c r="U178" s="2">
        <f>(Table2[[#This Row],[Close Price]]-Table2[[#This Row],[200D EMA]])/Table2[[#This Row],[200D EMA]]</f>
        <v>8.5763929754512622E-2</v>
      </c>
      <c r="V178">
        <v>0.74838804704073503</v>
      </c>
      <c r="W178">
        <v>1114</v>
      </c>
      <c r="X178">
        <v>1174.5999999999999</v>
      </c>
      <c r="Y178">
        <v>1114</v>
      </c>
      <c r="Z178">
        <v>1174.5999999999999</v>
      </c>
      <c r="AA178">
        <v>1114</v>
      </c>
      <c r="AB178">
        <v>1282.8499999999999</v>
      </c>
      <c r="AC178" s="2">
        <f>(Table2[[#This Row],[Close Price]]/Table2[[#This Row],[Day Low]])-1</f>
        <v>9.2010771992818707E-3</v>
      </c>
      <c r="AD178" s="2">
        <f>(Table2[[#This Row],[Day High]]/Table2[[#This Row],[Close Price]])-1</f>
        <v>4.4785412497220234E-2</v>
      </c>
      <c r="AE178" s="2">
        <f>(Table2[[#This Row],[Close Price]]/Table2[[#This Row],[Current Week Low]])-1</f>
        <v>9.2010771992818707E-3</v>
      </c>
      <c r="AF178" s="2">
        <f>(Table2[[#This Row],[Current Week High]]/Table2[[#This Row],[Close Price]])-1</f>
        <v>4.4785412497220234E-2</v>
      </c>
      <c r="AG178" s="2">
        <f>(Table2[[#This Row],[Close Price]]/Table2[[#This Row],[Current Month Low]])-1</f>
        <v>9.2010771992818707E-3</v>
      </c>
      <c r="AH178" s="2">
        <f>(Table2[[#This Row],[Current Month High]]/Table2[[#This Row],[Close Price]])-1</f>
        <v>0.14107182566155196</v>
      </c>
      <c r="AI178">
        <v>29.250611518790201</v>
      </c>
      <c r="AJ178">
        <v>103.410530124841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0.01</v>
      </c>
      <c r="AM178" t="s">
        <v>10622</v>
      </c>
      <c r="AN178">
        <v>-11.76</v>
      </c>
      <c r="AO178" t="s">
        <v>10621</v>
      </c>
      <c r="AP178">
        <v>0.15733846974871299</v>
      </c>
      <c r="AQ178">
        <f>(Table2[[#This Row],[Sharpe Ratio]]-AVERAGE(Table2[Sharpe Ratio]))/_xlfn.STDEV.P(Table2[Sharpe Ratio])</f>
        <v>1.1092693185672862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-1.0961452889041798</v>
      </c>
      <c r="AS178">
        <f>_xlfn.RANK.AVG(Table2[[#This Row],[1Y Return vs Nifty Z-Score]],Table2[1Y Return vs Nifty Z-Score])</f>
        <v>165</v>
      </c>
      <c r="AT178">
        <f>_xlfn.RANK.AVG(Table2[[#This Row],[6M Return vs Nifty Z-Score]],Table2[6M Return vs Nifty Z-Score])</f>
        <v>406</v>
      </c>
      <c r="AU178">
        <f>_xlfn.RANK.AVG(Table2[[#This Row],[Sharpe Ratio Z-Score]],Table2[Sharpe Ratio Z-Score])</f>
        <v>102</v>
      </c>
      <c r="AV178">
        <f>(Table2[[#This Row],[Rank 1Y]]+Table2[[#This Row],[Rank 6M]]+Table2[[#This Row],[Rank Sharpe]])/3</f>
        <v>224.33333333333334</v>
      </c>
    </row>
    <row r="179" spans="1:48" x14ac:dyDescent="0.3">
      <c r="A179" t="s">
        <v>694</v>
      </c>
      <c r="B179" t="s">
        <v>695</v>
      </c>
      <c r="C179" t="s">
        <v>10578</v>
      </c>
      <c r="D179" t="s">
        <v>583</v>
      </c>
      <c r="E179">
        <v>24148.904999999999</v>
      </c>
      <c r="F179">
        <v>2310.9</v>
      </c>
      <c r="G179">
        <v>69.376585540255306</v>
      </c>
      <c r="H179">
        <f>(Table2[[#This Row],[1Y Return vs Nifty]]-AVERAGE(Table2[1Y Return vs Nifty]))/_xlfn.STDEV.P(Table2[1Y Return vs Nifty])</f>
        <v>0.5463519826340848</v>
      </c>
      <c r="I179">
        <v>6.6174363585545004</v>
      </c>
      <c r="J179">
        <f>(Table2[[#This Row],[1M Return vs Nifty]]-AVERAGE(Table2[1M Return vs Nifty]))/_xlfn.STDEV.P(Table2[1M Return vs Nifty])</f>
        <v>0.39197409490539553</v>
      </c>
      <c r="K179">
        <v>15.9577532524586</v>
      </c>
      <c r="L179">
        <f>(Table2[[#This Row],[6M Return vs Nifty]]-AVERAGE(Table2[6M Return vs Nifty]))/_xlfn.STDEV.P(Table2[6M Return vs Nifty])</f>
        <v>0.39543344426907823</v>
      </c>
      <c r="M179">
        <v>2.7608925172473899</v>
      </c>
      <c r="N179">
        <f>(Table2[[#This Row],[1W Return vs Nifty]]-AVERAGE(Table2[1W Return vs Nifty]))/_xlfn.STDEV.P(Table2[1W Return vs Nifty])</f>
        <v>4.4518752680834092E-2</v>
      </c>
      <c r="O179">
        <v>2370.31</v>
      </c>
      <c r="P179">
        <v>2261.8709074549301</v>
      </c>
      <c r="Q179">
        <v>1934.49682265968</v>
      </c>
      <c r="R179">
        <v>36.810280964558501</v>
      </c>
      <c r="S179" s="2">
        <f>(Table2[[#This Row],[Close Price]]-Table2[[#This Row],[20D EMA]])/Table2[[#This Row],[20D EMA]]</f>
        <v>-2.5064232104661355E-2</v>
      </c>
      <c r="T179" s="2">
        <f>(Table2[[#This Row],[Close Price]]-Table2[[#This Row],[50D EMA]])/Table2[[#This Row],[50D EMA]]</f>
        <v>2.1676344296871368E-2</v>
      </c>
      <c r="U179" s="2">
        <f>(Table2[[#This Row],[Close Price]]-Table2[[#This Row],[200D EMA]])/Table2[[#This Row],[200D EMA]]</f>
        <v>0.19457420293035943</v>
      </c>
      <c r="V179">
        <v>0.86762379756596797</v>
      </c>
      <c r="W179">
        <v>2301.75</v>
      </c>
      <c r="X179">
        <v>2451.9499999999998</v>
      </c>
      <c r="Y179">
        <v>2301.75</v>
      </c>
      <c r="Z179">
        <v>2451.9499999999998</v>
      </c>
      <c r="AA179">
        <v>2301.75</v>
      </c>
      <c r="AB179">
        <v>2530</v>
      </c>
      <c r="AC179" s="2">
        <f>(Table2[[#This Row],[Close Price]]/Table2[[#This Row],[Day Low]])-1</f>
        <v>3.9752362333007607E-3</v>
      </c>
      <c r="AD179" s="2">
        <f>(Table2[[#This Row],[Day High]]/Table2[[#This Row],[Close Price]])-1</f>
        <v>6.1036825479250378E-2</v>
      </c>
      <c r="AE179" s="2">
        <f>(Table2[[#This Row],[Close Price]]/Table2[[#This Row],[Current Week Low]])-1</f>
        <v>3.9752362333007607E-3</v>
      </c>
      <c r="AF179" s="2">
        <f>(Table2[[#This Row],[Current Week High]]/Table2[[#This Row],[Close Price]])-1</f>
        <v>6.1036825479250378E-2</v>
      </c>
      <c r="AG179" s="2">
        <f>(Table2[[#This Row],[Close Price]]/Table2[[#This Row],[Current Month Low]])-1</f>
        <v>3.9752362333007607E-3</v>
      </c>
      <c r="AH179" s="2">
        <f>(Table2[[#This Row],[Current Month High]]/Table2[[#This Row],[Close Price]])-1</f>
        <v>9.48115452853866E-2</v>
      </c>
      <c r="AI179">
        <v>12.259292916179801</v>
      </c>
      <c r="AJ179">
        <v>108.687406872262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0.04</v>
      </c>
      <c r="AM179" t="s">
        <v>10622</v>
      </c>
      <c r="AN179">
        <v>-0.9</v>
      </c>
      <c r="AO179" t="s">
        <v>10621</v>
      </c>
      <c r="AP179">
        <v>6.7967013556896994E-2</v>
      </c>
      <c r="AQ179">
        <f>(Table2[[#This Row],[Sharpe Ratio]]-AVERAGE(Table2[Sharpe Ratio]))/_xlfn.STDEV.P(Table2[Sharpe Ratio])</f>
        <v>7.7177958085294374E-2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1.4554562325746869</v>
      </c>
      <c r="AS179">
        <f>_xlfn.RANK.AVG(Table2[[#This Row],[1Y Return vs Nifty Z-Score]],Table2[1Y Return vs Nifty Z-Score])</f>
        <v>158</v>
      </c>
      <c r="AT179">
        <f>_xlfn.RANK.AVG(Table2[[#This Row],[6M Return vs Nifty Z-Score]],Table2[6M Return vs Nifty Z-Score])</f>
        <v>203</v>
      </c>
      <c r="AU179">
        <f>_xlfn.RANK.AVG(Table2[[#This Row],[Sharpe Ratio Z-Score]],Table2[Sharpe Ratio Z-Score])</f>
        <v>318</v>
      </c>
      <c r="AV179">
        <f>(Table2[[#This Row],[Rank 1Y]]+Table2[[#This Row],[Rank 6M]]+Table2[[#This Row],[Rank Sharpe]])/3</f>
        <v>226.33333333333334</v>
      </c>
    </row>
    <row r="180" spans="1:48" x14ac:dyDescent="0.3">
      <c r="A180" t="s">
        <v>780</v>
      </c>
      <c r="B180" t="s">
        <v>781</v>
      </c>
      <c r="C180" t="s">
        <v>10589</v>
      </c>
      <c r="D180" t="s">
        <v>232</v>
      </c>
      <c r="E180">
        <v>19853.299704005</v>
      </c>
      <c r="F180">
        <v>456.35</v>
      </c>
      <c r="G180">
        <v>35.393063534238898</v>
      </c>
      <c r="H180">
        <f>(Table2[[#This Row],[1Y Return vs Nifty]]-AVERAGE(Table2[1Y Return vs Nifty]))/_xlfn.STDEV.P(Table2[1Y Return vs Nifty])</f>
        <v>2.8916028557737172E-2</v>
      </c>
      <c r="I180">
        <v>0.84630880667839303</v>
      </c>
      <c r="J180">
        <f>(Table2[[#This Row],[1M Return vs Nifty]]-AVERAGE(Table2[1M Return vs Nifty]))/_xlfn.STDEV.P(Table2[1M Return vs Nifty])</f>
        <v>-0.2089284624441953</v>
      </c>
      <c r="K180">
        <v>34.543941398095399</v>
      </c>
      <c r="L180">
        <f>(Table2[[#This Row],[6M Return vs Nifty]]-AVERAGE(Table2[6M Return vs Nifty]))/_xlfn.STDEV.P(Table2[6M Return vs Nifty])</f>
        <v>1.0596616570622783</v>
      </c>
      <c r="M180">
        <v>2.1103448401267002</v>
      </c>
      <c r="N180">
        <f>(Table2[[#This Row],[1W Return vs Nifty]]-AVERAGE(Table2[1W Return vs Nifty]))/_xlfn.STDEV.P(Table2[1W Return vs Nifty])</f>
        <v>-8.853122654610239E-2</v>
      </c>
      <c r="O180">
        <v>455.26</v>
      </c>
      <c r="P180">
        <v>430.51737734499602</v>
      </c>
      <c r="Q180">
        <v>359.49357561916997</v>
      </c>
      <c r="R180">
        <v>46.984615687107301</v>
      </c>
      <c r="S180" s="2">
        <f>(Table2[[#This Row],[Close Price]]-Table2[[#This Row],[20D EMA]])/Table2[[#This Row],[20D EMA]]</f>
        <v>2.3942362605984093E-3</v>
      </c>
      <c r="T180" s="2">
        <f>(Table2[[#This Row],[Close Price]]-Table2[[#This Row],[50D EMA]])/Table2[[#This Row],[50D EMA]]</f>
        <v>6.0003670036071446E-2</v>
      </c>
      <c r="U180" s="2">
        <f>(Table2[[#This Row],[Close Price]]-Table2[[#This Row],[200D EMA]])/Table2[[#This Row],[200D EMA]]</f>
        <v>0.26942463217600038</v>
      </c>
      <c r="V180">
        <v>0.76401520467323003</v>
      </c>
      <c r="W180">
        <v>441.55</v>
      </c>
      <c r="X180">
        <v>480</v>
      </c>
      <c r="Y180">
        <v>441.55</v>
      </c>
      <c r="Z180">
        <v>480</v>
      </c>
      <c r="AA180">
        <v>441.55</v>
      </c>
      <c r="AB180">
        <v>480</v>
      </c>
      <c r="AC180" s="2">
        <f>(Table2[[#This Row],[Close Price]]/Table2[[#This Row],[Day Low]])-1</f>
        <v>3.3518287849620743E-2</v>
      </c>
      <c r="AD180" s="2">
        <f>(Table2[[#This Row],[Day High]]/Table2[[#This Row],[Close Price]])-1</f>
        <v>5.1824257696942988E-2</v>
      </c>
      <c r="AE180" s="2">
        <f>(Table2[[#This Row],[Close Price]]/Table2[[#This Row],[Current Week Low]])-1</f>
        <v>3.3518287849620743E-2</v>
      </c>
      <c r="AF180" s="2">
        <f>(Table2[[#This Row],[Current Week High]]/Table2[[#This Row],[Close Price]])-1</f>
        <v>5.1824257696942988E-2</v>
      </c>
      <c r="AG180" s="2">
        <f>(Table2[[#This Row],[Close Price]]/Table2[[#This Row],[Current Month Low]])-1</f>
        <v>3.3518287849620743E-2</v>
      </c>
      <c r="AH180" s="2">
        <f>(Table2[[#This Row],[Current Month High]]/Table2[[#This Row],[Close Price]])-1</f>
        <v>5.1824257696942988E-2</v>
      </c>
      <c r="AI180">
        <v>15.6020598225046</v>
      </c>
      <c r="AJ180">
        <v>62.402135231316699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0.15</v>
      </c>
      <c r="AM180" t="s">
        <v>10622</v>
      </c>
      <c r="AN180">
        <v>-0.59</v>
      </c>
      <c r="AO180" t="s">
        <v>10621</v>
      </c>
      <c r="AP180">
        <v>7.3566684742271002E-2</v>
      </c>
      <c r="AQ180">
        <f>(Table2[[#This Row],[Sharpe Ratio]]-AVERAGE(Table2[Sharpe Ratio]))/_xlfn.STDEV.P(Table2[Sharpe Ratio])</f>
        <v>0.14184482710844565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0.93296282373816342</v>
      </c>
      <c r="AS180">
        <f>_xlfn.RANK.AVG(Table2[[#This Row],[1Y Return vs Nifty Z-Score]],Table2[1Y Return vs Nifty Z-Score])</f>
        <v>283</v>
      </c>
      <c r="AT180">
        <f>_xlfn.RANK.AVG(Table2[[#This Row],[6M Return vs Nifty Z-Score]],Table2[6M Return vs Nifty Z-Score])</f>
        <v>100</v>
      </c>
      <c r="AU180">
        <f>_xlfn.RANK.AVG(Table2[[#This Row],[Sharpe Ratio Z-Score]],Table2[Sharpe Ratio Z-Score])</f>
        <v>299</v>
      </c>
      <c r="AV180">
        <f>(Table2[[#This Row],[Rank 1Y]]+Table2[[#This Row],[Rank 6M]]+Table2[[#This Row],[Rank Sharpe]])/3</f>
        <v>227.33333333333334</v>
      </c>
    </row>
    <row r="181" spans="1:48" x14ac:dyDescent="0.3">
      <c r="A181" t="s">
        <v>1017</v>
      </c>
      <c r="B181" t="s">
        <v>1018</v>
      </c>
      <c r="C181" t="s">
        <v>10588</v>
      </c>
      <c r="D181" t="s">
        <v>269</v>
      </c>
      <c r="E181">
        <v>12750.78872</v>
      </c>
      <c r="F181">
        <v>4039.15</v>
      </c>
      <c r="G181">
        <v>12.369268210054299</v>
      </c>
      <c r="H181">
        <f>(Table2[[#This Row],[1Y Return vs Nifty]]-AVERAGE(Table2[1Y Return vs Nifty]))/_xlfn.STDEV.P(Table2[1Y Return vs Nifty])</f>
        <v>-0.32164620857350784</v>
      </c>
      <c r="I181">
        <v>-6.0844003268771401</v>
      </c>
      <c r="J181">
        <f>(Table2[[#This Row],[1M Return vs Nifty]]-AVERAGE(Table2[1M Return vs Nifty]))/_xlfn.STDEV.P(Table2[1M Return vs Nifty])</f>
        <v>-0.93056921724709529</v>
      </c>
      <c r="K181">
        <v>13.2658276815474</v>
      </c>
      <c r="L181">
        <f>(Table2[[#This Row],[6M Return vs Nifty]]-AVERAGE(Table2[6M Return vs Nifty]))/_xlfn.STDEV.P(Table2[6M Return vs Nifty])</f>
        <v>0.29923012937051385</v>
      </c>
      <c r="M181">
        <v>3.88404105928565</v>
      </c>
      <c r="N181">
        <f>(Table2[[#This Row],[1W Return vs Nifty]]-AVERAGE(Table2[1W Return vs Nifty]))/_xlfn.STDEV.P(Table2[1W Return vs Nifty])</f>
        <v>0.27422503777334284</v>
      </c>
      <c r="O181">
        <v>4333.55</v>
      </c>
      <c r="P181">
        <v>4357.9578789142897</v>
      </c>
      <c r="Q181">
        <v>3811.4462752876998</v>
      </c>
      <c r="R181">
        <v>28.3704418062086</v>
      </c>
      <c r="S181" s="2">
        <f>(Table2[[#This Row],[Close Price]]-Table2[[#This Row],[20D EMA]])/Table2[[#This Row],[20D EMA]]</f>
        <v>-6.7935064785222293E-2</v>
      </c>
      <c r="T181" s="2">
        <f>(Table2[[#This Row],[Close Price]]-Table2[[#This Row],[50D EMA]])/Table2[[#This Row],[50D EMA]]</f>
        <v>-7.3155337378734628E-2</v>
      </c>
      <c r="U181" s="2">
        <f>(Table2[[#This Row],[Close Price]]-Table2[[#This Row],[200D EMA]])/Table2[[#This Row],[200D EMA]]</f>
        <v>5.9742079060293857E-2</v>
      </c>
      <c r="V181">
        <v>0.61056494566651998</v>
      </c>
      <c r="W181">
        <v>3998.1</v>
      </c>
      <c r="X181">
        <v>4254.8999999999996</v>
      </c>
      <c r="Y181">
        <v>3998.1</v>
      </c>
      <c r="Z181">
        <v>4254.8999999999996</v>
      </c>
      <c r="AA181">
        <v>3998.1</v>
      </c>
      <c r="AB181">
        <v>4449</v>
      </c>
      <c r="AC181" s="2">
        <f>(Table2[[#This Row],[Close Price]]/Table2[[#This Row],[Day Low]])-1</f>
        <v>1.0267377004076872E-2</v>
      </c>
      <c r="AD181" s="2">
        <f>(Table2[[#This Row],[Day High]]/Table2[[#This Row],[Close Price]])-1</f>
        <v>5.34147035886261E-2</v>
      </c>
      <c r="AE181" s="2">
        <f>(Table2[[#This Row],[Close Price]]/Table2[[#This Row],[Current Week Low]])-1</f>
        <v>1.0267377004076872E-2</v>
      </c>
      <c r="AF181" s="2">
        <f>(Table2[[#This Row],[Current Week High]]/Table2[[#This Row],[Close Price]])-1</f>
        <v>5.34147035886261E-2</v>
      </c>
      <c r="AG181" s="2">
        <f>(Table2[[#This Row],[Close Price]]/Table2[[#This Row],[Current Month Low]])-1</f>
        <v>1.0267377004076872E-2</v>
      </c>
      <c r="AH181" s="2">
        <f>(Table2[[#This Row],[Current Month High]]/Table2[[#This Row],[Close Price]])-1</f>
        <v>0.10146936855526523</v>
      </c>
      <c r="AI181">
        <v>23.788420831115399</v>
      </c>
      <c r="AJ181">
        <v>46.346014492753604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-0.2</v>
      </c>
      <c r="AM181" t="s">
        <v>10621</v>
      </c>
      <c r="AN181">
        <v>-4.92</v>
      </c>
      <c r="AO181" t="s">
        <v>10621</v>
      </c>
      <c r="AP181">
        <v>0.183904093298531</v>
      </c>
      <c r="AQ181">
        <f>(Table2[[#This Row],[Sharpe Ratio]]-AVERAGE(Table2[Sharpe Ratio]))/_xlfn.STDEV.P(Table2[Sharpe Ratio])</f>
        <v>1.4160579927132813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402</v>
      </c>
      <c r="AT181">
        <f>_xlfn.RANK.AVG(Table2[[#This Row],[6M Return vs Nifty Z-Score]],Table2[6M Return vs Nifty Z-Score])</f>
        <v>226</v>
      </c>
      <c r="AU181">
        <f>_xlfn.RANK.AVG(Table2[[#This Row],[Sharpe Ratio Z-Score]],Table2[Sharpe Ratio Z-Score])</f>
        <v>60</v>
      </c>
      <c r="AV181">
        <f>(Table2[[#This Row],[Rank 1Y]]+Table2[[#This Row],[Rank 6M]]+Table2[[#This Row],[Rank Sharpe]])/3</f>
        <v>229.33333333333334</v>
      </c>
    </row>
    <row r="182" spans="1:48" x14ac:dyDescent="0.3">
      <c r="A182" t="s">
        <v>581</v>
      </c>
      <c r="B182" t="s">
        <v>582</v>
      </c>
      <c r="C182" t="s">
        <v>10578</v>
      </c>
      <c r="D182" t="s">
        <v>583</v>
      </c>
      <c r="E182">
        <v>32322.459474840001</v>
      </c>
      <c r="F182">
        <v>2387.6</v>
      </c>
      <c r="G182">
        <v>151.90962871238199</v>
      </c>
      <c r="H182">
        <f>(Table2[[#This Row],[1Y Return vs Nifty]]-AVERAGE(Table2[1Y Return vs Nifty]))/_xlfn.STDEV.P(Table2[1Y Return vs Nifty])</f>
        <v>1.8030070147120787</v>
      </c>
      <c r="I182">
        <v>5.0526986496164001</v>
      </c>
      <c r="J182">
        <f>(Table2[[#This Row],[1M Return vs Nifty]]-AVERAGE(Table2[1M Return vs Nifty]))/_xlfn.STDEV.P(Table2[1M Return vs Nifty])</f>
        <v>0.22905014591442557</v>
      </c>
      <c r="K182">
        <v>-17.262836342614801</v>
      </c>
      <c r="L182">
        <f>(Table2[[#This Row],[6M Return vs Nifty]]-AVERAGE(Table2[6M Return vs Nifty]))/_xlfn.STDEV.P(Table2[6M Return vs Nifty])</f>
        <v>-0.79179508703426493</v>
      </c>
      <c r="M182">
        <v>6.9508348403422104</v>
      </c>
      <c r="N182">
        <f>(Table2[[#This Row],[1W Return vs Nifty]]-AVERAGE(Table2[1W Return vs Nifty]))/_xlfn.STDEV.P(Table2[1W Return vs Nifty])</f>
        <v>0.90144555244620417</v>
      </c>
      <c r="O182">
        <v>2446.5500000000002</v>
      </c>
      <c r="P182">
        <v>2499.4778270064098</v>
      </c>
      <c r="Q182">
        <v>2263.2621030181399</v>
      </c>
      <c r="R182">
        <v>43.993979868259402</v>
      </c>
      <c r="S182" s="2">
        <f>(Table2[[#This Row],[Close Price]]-Table2[[#This Row],[20D EMA]])/Table2[[#This Row],[20D EMA]]</f>
        <v>-2.4095154401095529E-2</v>
      </c>
      <c r="T182" s="2">
        <f>(Table2[[#This Row],[Close Price]]-Table2[[#This Row],[50D EMA]])/Table2[[#This Row],[50D EMA]]</f>
        <v>-4.4760479888075043E-2</v>
      </c>
      <c r="U182" s="2">
        <f>(Table2[[#This Row],[Close Price]]-Table2[[#This Row],[200D EMA]])/Table2[[#This Row],[200D EMA]]</f>
        <v>5.4937471367567652E-2</v>
      </c>
      <c r="V182">
        <v>1.4121469140237</v>
      </c>
      <c r="W182">
        <v>2340</v>
      </c>
      <c r="X182">
        <v>2488.6</v>
      </c>
      <c r="Y182">
        <v>2340</v>
      </c>
      <c r="Z182">
        <v>2488.6</v>
      </c>
      <c r="AA182">
        <v>2340</v>
      </c>
      <c r="AB182">
        <v>2660</v>
      </c>
      <c r="AC182" s="2">
        <f>(Table2[[#This Row],[Close Price]]/Table2[[#This Row],[Day Low]])-1</f>
        <v>2.0341880341880225E-2</v>
      </c>
      <c r="AD182" s="2">
        <f>(Table2[[#This Row],[Day High]]/Table2[[#This Row],[Close Price]])-1</f>
        <v>4.230189311442456E-2</v>
      </c>
      <c r="AE182" s="2">
        <f>(Table2[[#This Row],[Close Price]]/Table2[[#This Row],[Current Week Low]])-1</f>
        <v>2.0341880341880225E-2</v>
      </c>
      <c r="AF182" s="2">
        <f>(Table2[[#This Row],[Current Week High]]/Table2[[#This Row],[Close Price]])-1</f>
        <v>4.230189311442456E-2</v>
      </c>
      <c r="AG182" s="2">
        <f>(Table2[[#This Row],[Close Price]]/Table2[[#This Row],[Current Month Low]])-1</f>
        <v>2.0341880341880225E-2</v>
      </c>
      <c r="AH182" s="2">
        <f>(Table2[[#This Row],[Current Month High]]/Table2[[#This Row],[Close Price]])-1</f>
        <v>0.11408946222147764</v>
      </c>
      <c r="AI182">
        <v>36.735634109566</v>
      </c>
      <c r="AJ182">
        <v>185.76900059844399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-0.2</v>
      </c>
      <c r="AM182" t="s">
        <v>10621</v>
      </c>
      <c r="AN182">
        <v>3.79</v>
      </c>
      <c r="AO182" t="s">
        <v>10622</v>
      </c>
      <c r="AP182">
        <v>0.177897244898025</v>
      </c>
      <c r="AQ182">
        <f>(Table2[[#This Row],[Sharpe Ratio]]-AVERAGE(Table2[Sharpe Ratio]))/_xlfn.STDEV.P(Table2[Sharpe Ratio])</f>
        <v>1.3466889055118685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33</v>
      </c>
      <c r="AT182">
        <f>_xlfn.RANK.AVG(Table2[[#This Row],[6M Return vs Nifty Z-Score]],Table2[6M Return vs Nifty Z-Score])</f>
        <v>591</v>
      </c>
      <c r="AU182">
        <f>_xlfn.RANK.AVG(Table2[[#This Row],[Sharpe Ratio Z-Score]],Table2[Sharpe Ratio Z-Score])</f>
        <v>68</v>
      </c>
      <c r="AV182">
        <f>(Table2[[#This Row],[Rank 1Y]]+Table2[[#This Row],[Rank 6M]]+Table2[[#This Row],[Rank Sharpe]])/3</f>
        <v>230.66666666666666</v>
      </c>
    </row>
    <row r="183" spans="1:48" x14ac:dyDescent="0.3">
      <c r="A183" t="s">
        <v>784</v>
      </c>
      <c r="B183" t="s">
        <v>785</v>
      </c>
      <c r="C183" t="s">
        <v>10579</v>
      </c>
      <c r="D183" t="s">
        <v>637</v>
      </c>
      <c r="E183">
        <v>19650.39853559</v>
      </c>
      <c r="F183">
        <v>1148.9000000000001</v>
      </c>
      <c r="G183">
        <v>14.7596965977562</v>
      </c>
      <c r="H183">
        <f>(Table2[[#This Row],[1Y Return vs Nifty]]-AVERAGE(Table2[1Y Return vs Nifty]))/_xlfn.STDEV.P(Table2[1Y Return vs Nifty])</f>
        <v>-0.28524934561084203</v>
      </c>
      <c r="I183">
        <v>-15.1551575519963</v>
      </c>
      <c r="J183">
        <f>(Table2[[#This Row],[1M Return vs Nifty]]-AVERAGE(Table2[1M Return vs Nifty]))/_xlfn.STDEV.P(Table2[1M Return vs Nifty])</f>
        <v>-1.8750365097607495</v>
      </c>
      <c r="K183">
        <v>41.995011040482098</v>
      </c>
      <c r="L183">
        <f>(Table2[[#This Row],[6M Return vs Nifty]]-AVERAGE(Table2[6M Return vs Nifty]))/_xlfn.STDEV.P(Table2[6M Return vs Nifty])</f>
        <v>1.3259459878341067</v>
      </c>
      <c r="M183">
        <v>-4.73732204845283</v>
      </c>
      <c r="N183">
        <f>(Table2[[#This Row],[1W Return vs Nifty]]-AVERAGE(Table2[1W Return vs Nifty]))/_xlfn.STDEV.P(Table2[1W Return vs Nifty])</f>
        <v>-1.4890157249473825</v>
      </c>
      <c r="O183">
        <v>1297.47</v>
      </c>
      <c r="P183">
        <v>1277.9384370006801</v>
      </c>
      <c r="Q183">
        <v>1029.8592046931401</v>
      </c>
      <c r="R183">
        <v>15.1386956729872</v>
      </c>
      <c r="S183" s="2">
        <f>(Table2[[#This Row],[Close Price]]-Table2[[#This Row],[20D EMA]])/Table2[[#This Row],[20D EMA]]</f>
        <v>-0.1145074645271181</v>
      </c>
      <c r="T183" s="2">
        <f>(Table2[[#This Row],[Close Price]]-Table2[[#This Row],[50D EMA]])/Table2[[#This Row],[50D EMA]]</f>
        <v>-0.10097390708705269</v>
      </c>
      <c r="U183" s="2">
        <f>(Table2[[#This Row],[Close Price]]-Table2[[#This Row],[200D EMA]])/Table2[[#This Row],[200D EMA]]</f>
        <v>0.11558938810701773</v>
      </c>
      <c r="V183">
        <v>0.764867771584399</v>
      </c>
      <c r="W183">
        <v>1106</v>
      </c>
      <c r="X183">
        <v>1169.95</v>
      </c>
      <c r="Y183">
        <v>1106</v>
      </c>
      <c r="Z183">
        <v>1169.95</v>
      </c>
      <c r="AA183">
        <v>1106</v>
      </c>
      <c r="AB183">
        <v>1267.75</v>
      </c>
      <c r="AC183" s="2">
        <f>(Table2[[#This Row],[Close Price]]/Table2[[#This Row],[Day Low]])-1</f>
        <v>3.8788426763110451E-2</v>
      </c>
      <c r="AD183" s="2">
        <f>(Table2[[#This Row],[Day High]]/Table2[[#This Row],[Close Price]])-1</f>
        <v>1.8321873096004859E-2</v>
      </c>
      <c r="AE183" s="2">
        <f>(Table2[[#This Row],[Close Price]]/Table2[[#This Row],[Current Week Low]])-1</f>
        <v>3.8788426763110451E-2</v>
      </c>
      <c r="AF183" s="2">
        <f>(Table2[[#This Row],[Current Week High]]/Table2[[#This Row],[Close Price]])-1</f>
        <v>1.8321873096004859E-2</v>
      </c>
      <c r="AG183" s="2">
        <f>(Table2[[#This Row],[Close Price]]/Table2[[#This Row],[Current Month Low]])-1</f>
        <v>3.8788426763110451E-2</v>
      </c>
      <c r="AH183" s="2">
        <f>(Table2[[#This Row],[Current Month High]]/Table2[[#This Row],[Close Price]])-1</f>
        <v>0.10344677517625556</v>
      </c>
      <c r="AI183">
        <v>30.1244668813647</v>
      </c>
      <c r="AJ183">
        <v>76.414587332053699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-0.12</v>
      </c>
      <c r="AM183" t="s">
        <v>10621</v>
      </c>
      <c r="AN183">
        <v>-20.100000000000001</v>
      </c>
      <c r="AO183" t="s">
        <v>10621</v>
      </c>
      <c r="AP183">
        <v>9.7053112575554004E-2</v>
      </c>
      <c r="AQ183">
        <f>(Table2[[#This Row],[Sharpe Ratio]]-AVERAGE(Table2[Sharpe Ratio]))/_xlfn.STDEV.P(Table2[Sharpe Ratio])</f>
        <v>0.41307392293171491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-1.9102816695531526</v>
      </c>
      <c r="AS183">
        <f>_xlfn.RANK.AVG(Table2[[#This Row],[1Y Return vs Nifty Z-Score]],Table2[1Y Return vs Nifty Z-Score])</f>
        <v>390</v>
      </c>
      <c r="AT183">
        <f>_xlfn.RANK.AVG(Table2[[#This Row],[6M Return vs Nifty Z-Score]],Table2[6M Return vs Nifty Z-Score])</f>
        <v>70</v>
      </c>
      <c r="AU183">
        <f>_xlfn.RANK.AVG(Table2[[#This Row],[Sharpe Ratio Z-Score]],Table2[Sharpe Ratio Z-Score])</f>
        <v>235</v>
      </c>
      <c r="AV183">
        <f>(Table2[[#This Row],[Rank 1Y]]+Table2[[#This Row],[Rank 6M]]+Table2[[#This Row],[Rank Sharpe]])/3</f>
        <v>231.66666666666666</v>
      </c>
    </row>
    <row r="184" spans="1:48" x14ac:dyDescent="0.3">
      <c r="A184" t="s">
        <v>898</v>
      </c>
      <c r="B184" t="s">
        <v>899</v>
      </c>
      <c r="C184" t="s">
        <v>10585</v>
      </c>
      <c r="D184" t="s">
        <v>133</v>
      </c>
      <c r="E184">
        <v>15960.7510192799</v>
      </c>
      <c r="F184">
        <v>874.8</v>
      </c>
      <c r="G184">
        <v>314.91219333069398</v>
      </c>
      <c r="H184">
        <f>(Table2[[#This Row],[1Y Return vs Nifty]]-AVERAGE(Table2[1Y Return vs Nifty]))/_xlfn.STDEV.P(Table2[1Y Return vs Nifty])</f>
        <v>4.2848977241340069</v>
      </c>
      <c r="I184">
        <v>-0.71224502072485496</v>
      </c>
      <c r="J184">
        <f>(Table2[[#This Row],[1M Return vs Nifty]]-AVERAGE(Table2[1M Return vs Nifty]))/_xlfn.STDEV.P(Table2[1M Return vs Nifty])</f>
        <v>-0.37120853202074622</v>
      </c>
      <c r="K184">
        <v>-25.5293145003183</v>
      </c>
      <c r="L184">
        <f>(Table2[[#This Row],[6M Return vs Nifty]]-AVERAGE(Table2[6M Return vs Nifty]))/_xlfn.STDEV.P(Table2[6M Return vs Nifty])</f>
        <v>-1.0872202688822392</v>
      </c>
      <c r="M184">
        <v>0.99206527023423596</v>
      </c>
      <c r="N184">
        <f>(Table2[[#This Row],[1W Return vs Nifty]]-AVERAGE(Table2[1W Return vs Nifty]))/_xlfn.STDEV.P(Table2[1W Return vs Nifty])</f>
        <v>-0.31724170969259252</v>
      </c>
      <c r="O184">
        <v>892.67</v>
      </c>
      <c r="P184">
        <v>903.33836445156703</v>
      </c>
      <c r="Q184">
        <v>816.93902320078598</v>
      </c>
      <c r="R184">
        <v>40.325179225854498</v>
      </c>
      <c r="S184" s="2">
        <f>(Table2[[#This Row],[Close Price]]-Table2[[#This Row],[20D EMA]])/Table2[[#This Row],[20D EMA]]</f>
        <v>-2.0018595897700164E-2</v>
      </c>
      <c r="T184" s="2">
        <f>(Table2[[#This Row],[Close Price]]-Table2[[#This Row],[50D EMA]])/Table2[[#This Row],[50D EMA]]</f>
        <v>-3.1592109418371962E-2</v>
      </c>
      <c r="U184" s="2">
        <f>(Table2[[#This Row],[Close Price]]-Table2[[#This Row],[200D EMA]])/Table2[[#This Row],[200D EMA]]</f>
        <v>7.0826555172396249E-2</v>
      </c>
      <c r="V184">
        <v>1.6002085477593899</v>
      </c>
      <c r="W184">
        <v>866.1</v>
      </c>
      <c r="X184">
        <v>900</v>
      </c>
      <c r="Y184">
        <v>866.1</v>
      </c>
      <c r="Z184">
        <v>900</v>
      </c>
      <c r="AA184">
        <v>866.1</v>
      </c>
      <c r="AB184">
        <v>945</v>
      </c>
      <c r="AC184" s="2">
        <f>(Table2[[#This Row],[Close Price]]/Table2[[#This Row],[Day Low]])-1</f>
        <v>1.0045029442327547E-2</v>
      </c>
      <c r="AD184" s="2">
        <f>(Table2[[#This Row],[Day High]]/Table2[[#This Row],[Close Price]])-1</f>
        <v>2.8806584362139898E-2</v>
      </c>
      <c r="AE184" s="2">
        <f>(Table2[[#This Row],[Close Price]]/Table2[[#This Row],[Current Week Low]])-1</f>
        <v>1.0045029442327547E-2</v>
      </c>
      <c r="AF184" s="2">
        <f>(Table2[[#This Row],[Current Week High]]/Table2[[#This Row],[Close Price]])-1</f>
        <v>2.8806584362139898E-2</v>
      </c>
      <c r="AG184" s="2">
        <f>(Table2[[#This Row],[Close Price]]/Table2[[#This Row],[Current Month Low]])-1</f>
        <v>1.0045029442327547E-2</v>
      </c>
      <c r="AH184" s="2">
        <f>(Table2[[#This Row],[Current Month High]]/Table2[[#This Row],[Close Price]])-1</f>
        <v>8.0246913580247048E-2</v>
      </c>
      <c r="AI184">
        <v>50.205761316872398</v>
      </c>
      <c r="AJ184">
        <v>348.730443703513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-0.03</v>
      </c>
      <c r="AM184" t="s">
        <v>10621</v>
      </c>
      <c r="AN184">
        <v>5.4</v>
      </c>
      <c r="AO184" t="s">
        <v>10622</v>
      </c>
      <c r="AP184">
        <v>0.21294661117129801</v>
      </c>
      <c r="AQ184">
        <f>(Table2[[#This Row],[Sharpe Ratio]]-AVERAGE(Table2[Sharpe Ratio]))/_xlfn.STDEV.P(Table2[Sharpe Ratio])</f>
        <v>1.7514506679628932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6</v>
      </c>
      <c r="AT184">
        <f>_xlfn.RANK.AVG(Table2[[#This Row],[6M Return vs Nifty Z-Score]],Table2[6M Return vs Nifty Z-Score])</f>
        <v>662</v>
      </c>
      <c r="AU184">
        <f>_xlfn.RANK.AVG(Table2[[#This Row],[Sharpe Ratio Z-Score]],Table2[Sharpe Ratio Z-Score])</f>
        <v>30</v>
      </c>
      <c r="AV184">
        <f>(Table2[[#This Row],[Rank 1Y]]+Table2[[#This Row],[Rank 6M]]+Table2[[#This Row],[Rank Sharpe]])/3</f>
        <v>232.66666666666666</v>
      </c>
    </row>
    <row r="185" spans="1:48" x14ac:dyDescent="0.3">
      <c r="A185" t="s">
        <v>1573</v>
      </c>
      <c r="B185" t="s">
        <v>1574</v>
      </c>
      <c r="C185" t="s">
        <v>10576</v>
      </c>
      <c r="D185" t="s">
        <v>292</v>
      </c>
      <c r="E185">
        <v>5614.73240394</v>
      </c>
      <c r="F185">
        <v>1141.3</v>
      </c>
      <c r="G185">
        <v>70.153298411509994</v>
      </c>
      <c r="H185">
        <f>(Table2[[#This Row],[1Y Return vs Nifty]]-AVERAGE(Table2[1Y Return vs Nifty]))/_xlfn.STDEV.P(Table2[1Y Return vs Nifty])</f>
        <v>0.55817827790477204</v>
      </c>
      <c r="I185">
        <v>-7.2631701290200397</v>
      </c>
      <c r="J185">
        <f>(Table2[[#This Row],[1M Return vs Nifty]]-AVERAGE(Table2[1M Return vs Nifty]))/_xlfn.STDEV.P(Table2[1M Return vs Nifty])</f>
        <v>-1.0533053346291958</v>
      </c>
      <c r="K185">
        <v>13.8140840279332</v>
      </c>
      <c r="L185">
        <f>(Table2[[#This Row],[6M Return vs Nifty]]-AVERAGE(Table2[6M Return vs Nifty]))/_xlfn.STDEV.P(Table2[6M Return vs Nifty])</f>
        <v>0.31882356780225923</v>
      </c>
      <c r="M185">
        <v>0.59739731485588499</v>
      </c>
      <c r="N185">
        <f>(Table2[[#This Row],[1W Return vs Nifty]]-AVERAGE(Table2[1W Return vs Nifty]))/_xlfn.STDEV.P(Table2[1W Return vs Nifty])</f>
        <v>-0.39795918069646691</v>
      </c>
      <c r="O185">
        <v>1192.23</v>
      </c>
      <c r="P185">
        <v>1135.72419431098</v>
      </c>
      <c r="Q185">
        <v>926.030239559954</v>
      </c>
      <c r="R185">
        <v>35.707550268442397</v>
      </c>
      <c r="S185" s="2">
        <f>(Table2[[#This Row],[Close Price]]-Table2[[#This Row],[20D EMA]])/Table2[[#This Row],[20D EMA]]</f>
        <v>-4.2718267448395075E-2</v>
      </c>
      <c r="T185" s="2">
        <f>(Table2[[#This Row],[Close Price]]-Table2[[#This Row],[50D EMA]])/Table2[[#This Row],[50D EMA]]</f>
        <v>4.9094716102289857E-3</v>
      </c>
      <c r="U185" s="2">
        <f>(Table2[[#This Row],[Close Price]]-Table2[[#This Row],[200D EMA]])/Table2[[#This Row],[200D EMA]]</f>
        <v>0.23246515204767104</v>
      </c>
      <c r="V185">
        <v>0.86608707554551501</v>
      </c>
      <c r="W185">
        <v>1125</v>
      </c>
      <c r="X185">
        <v>1174.2</v>
      </c>
      <c r="Y185">
        <v>1125</v>
      </c>
      <c r="Z185">
        <v>1174.2</v>
      </c>
      <c r="AA185">
        <v>1125</v>
      </c>
      <c r="AB185">
        <v>1243.95</v>
      </c>
      <c r="AC185" s="2">
        <f>(Table2[[#This Row],[Close Price]]/Table2[[#This Row],[Day Low]])-1</f>
        <v>1.4488888888888773E-2</v>
      </c>
      <c r="AD185" s="2">
        <f>(Table2[[#This Row],[Day High]]/Table2[[#This Row],[Close Price]])-1</f>
        <v>2.8826776482958172E-2</v>
      </c>
      <c r="AE185" s="2">
        <f>(Table2[[#This Row],[Close Price]]/Table2[[#This Row],[Current Week Low]])-1</f>
        <v>1.4488888888888773E-2</v>
      </c>
      <c r="AF185" s="2">
        <f>(Table2[[#This Row],[Current Week High]]/Table2[[#This Row],[Close Price]])-1</f>
        <v>2.8826776482958172E-2</v>
      </c>
      <c r="AG185" s="2">
        <f>(Table2[[#This Row],[Close Price]]/Table2[[#This Row],[Current Month Low]])-1</f>
        <v>1.4488888888888773E-2</v>
      </c>
      <c r="AH185" s="2">
        <f>(Table2[[#This Row],[Current Month High]]/Table2[[#This Row],[Close Price]])-1</f>
        <v>8.9941295014457356E-2</v>
      </c>
      <c r="AI185">
        <v>18.198545518268599</v>
      </c>
      <c r="AJ185">
        <v>118.618906235034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0.14000000000000001</v>
      </c>
      <c r="AM185" t="s">
        <v>10622</v>
      </c>
      <c r="AN185">
        <v>-3.8</v>
      </c>
      <c r="AO185" t="s">
        <v>10621</v>
      </c>
      <c r="AP185">
        <v>6.5868869675911004E-2</v>
      </c>
      <c r="AQ185">
        <f>(Table2[[#This Row],[Sharpe Ratio]]-AVERAGE(Table2[Sharpe Ratio]))/_xlfn.STDEV.P(Table2[Sharpe Ratio])</f>
        <v>5.2947893309734699E-2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-0.52131477630889678</v>
      </c>
      <c r="AS185">
        <f>_xlfn.RANK.AVG(Table2[[#This Row],[1Y Return vs Nifty Z-Score]],Table2[1Y Return vs Nifty Z-Score])</f>
        <v>157</v>
      </c>
      <c r="AT185">
        <f>_xlfn.RANK.AVG(Table2[[#This Row],[6M Return vs Nifty Z-Score]],Table2[6M Return vs Nifty Z-Score])</f>
        <v>218</v>
      </c>
      <c r="AU185">
        <f>_xlfn.RANK.AVG(Table2[[#This Row],[Sharpe Ratio Z-Score]],Table2[Sharpe Ratio Z-Score])</f>
        <v>325</v>
      </c>
      <c r="AV185">
        <f>(Table2[[#This Row],[Rank 1Y]]+Table2[[#This Row],[Rank 6M]]+Table2[[#This Row],[Rank Sharpe]])/3</f>
        <v>233.33333333333334</v>
      </c>
    </row>
    <row r="186" spans="1:48" x14ac:dyDescent="0.3">
      <c r="A186" t="s">
        <v>320</v>
      </c>
      <c r="B186" t="s">
        <v>321</v>
      </c>
      <c r="C186" t="s">
        <v>10576</v>
      </c>
      <c r="D186" t="s">
        <v>18</v>
      </c>
      <c r="E186">
        <v>82719.100348374996</v>
      </c>
      <c r="F186">
        <v>388.75</v>
      </c>
      <c r="G186">
        <v>94.4918540214438</v>
      </c>
      <c r="H186">
        <f>(Table2[[#This Row],[1Y Return vs Nifty]]-AVERAGE(Table2[1Y Return vs Nifty]))/_xlfn.STDEV.P(Table2[1Y Return vs Nifty])</f>
        <v>0.92875916533123648</v>
      </c>
      <c r="I186">
        <v>19.387020991915701</v>
      </c>
      <c r="J186">
        <f>(Table2[[#This Row],[1M Return vs Nifty]]-AVERAGE(Table2[1M Return vs Nifty]))/_xlfn.STDEV.P(Table2[1M Return vs Nifty])</f>
        <v>1.7215714731481129</v>
      </c>
      <c r="K186">
        <v>4.2078488368679103</v>
      </c>
      <c r="L186">
        <f>(Table2[[#This Row],[6M Return vs Nifty]]-AVERAGE(Table2[6M Return vs Nifty]))/_xlfn.STDEV.P(Table2[6M Return vs Nifty])</f>
        <v>-2.4481491989161816E-2</v>
      </c>
      <c r="M186">
        <v>4.6287194474664499</v>
      </c>
      <c r="N186">
        <f>(Table2[[#This Row],[1W Return vs Nifty]]-AVERAGE(Table2[1W Return vs Nifty]))/_xlfn.STDEV.P(Table2[1W Return vs Nifty])</f>
        <v>0.42652662543979564</v>
      </c>
      <c r="O186">
        <v>367.88</v>
      </c>
      <c r="P186">
        <v>353.91656220959601</v>
      </c>
      <c r="Q186">
        <v>306.91785373370902</v>
      </c>
      <c r="R186">
        <v>72.007351036681101</v>
      </c>
      <c r="S186" s="2">
        <f>(Table2[[#This Row],[Close Price]]-Table2[[#This Row],[20D EMA]])/Table2[[#This Row],[20D EMA]]</f>
        <v>5.6730455583342408E-2</v>
      </c>
      <c r="T186" s="2">
        <f>(Table2[[#This Row],[Close Price]]-Table2[[#This Row],[50D EMA]])/Table2[[#This Row],[50D EMA]]</f>
        <v>9.8422740017956492E-2</v>
      </c>
      <c r="U186" s="2">
        <f>(Table2[[#This Row],[Close Price]]-Table2[[#This Row],[200D EMA]])/Table2[[#This Row],[200D EMA]]</f>
        <v>0.26662556534521759</v>
      </c>
      <c r="V186">
        <v>1.37575659744658</v>
      </c>
      <c r="W186">
        <v>377.05</v>
      </c>
      <c r="X186">
        <v>392.65</v>
      </c>
      <c r="Y186">
        <v>377.05</v>
      </c>
      <c r="Z186">
        <v>392.65</v>
      </c>
      <c r="AA186">
        <v>377.05</v>
      </c>
      <c r="AB186">
        <v>398.5</v>
      </c>
      <c r="AC186" s="2">
        <f>(Table2[[#This Row],[Close Price]]/Table2[[#This Row],[Day Low]])-1</f>
        <v>3.1030367325288299E-2</v>
      </c>
      <c r="AD186" s="2">
        <f>(Table2[[#This Row],[Day High]]/Table2[[#This Row],[Close Price]])-1</f>
        <v>1.003215434083593E-2</v>
      </c>
      <c r="AE186" s="2">
        <f>(Table2[[#This Row],[Close Price]]/Table2[[#This Row],[Current Week Low]])-1</f>
        <v>3.1030367325288299E-2</v>
      </c>
      <c r="AF186" s="2">
        <f>(Table2[[#This Row],[Current Week High]]/Table2[[#This Row],[Close Price]])-1</f>
        <v>1.003215434083593E-2</v>
      </c>
      <c r="AG186" s="2">
        <f>(Table2[[#This Row],[Close Price]]/Table2[[#This Row],[Current Month Low]])-1</f>
        <v>3.1030367325288299E-2</v>
      </c>
      <c r="AH186" s="2">
        <f>(Table2[[#This Row],[Current Month High]]/Table2[[#This Row],[Close Price]])-1</f>
        <v>2.5080385852090048E-2</v>
      </c>
      <c r="AI186">
        <v>4.5916398713826396</v>
      </c>
      <c r="AJ186">
        <v>143.78135451505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</v>
      </c>
      <c r="AM186" t="s">
        <v>10622</v>
      </c>
      <c r="AN186">
        <v>8.6999999999999993</v>
      </c>
      <c r="AO186" t="s">
        <v>10622</v>
      </c>
      <c r="AP186">
        <v>8.4174753391811005E-2</v>
      </c>
      <c r="AQ186">
        <f>(Table2[[#This Row],[Sharpe Ratio]]-AVERAGE(Table2[Sharpe Ratio]))/_xlfn.STDEV.P(Table2[Sharpe Ratio])</f>
        <v>0.26435033917139772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3.3167261111013806</v>
      </c>
      <c r="AS186">
        <f>_xlfn.RANK.AVG(Table2[[#This Row],[1Y Return vs Nifty Z-Score]],Table2[1Y Return vs Nifty Z-Score])</f>
        <v>106</v>
      </c>
      <c r="AT186">
        <f>_xlfn.RANK.AVG(Table2[[#This Row],[6M Return vs Nifty Z-Score]],Table2[6M Return vs Nifty Z-Score])</f>
        <v>326</v>
      </c>
      <c r="AU186">
        <f>_xlfn.RANK.AVG(Table2[[#This Row],[Sharpe Ratio Z-Score]],Table2[Sharpe Ratio Z-Score])</f>
        <v>269</v>
      </c>
      <c r="AV186">
        <f>(Table2[[#This Row],[Rank 1Y]]+Table2[[#This Row],[Rank 6M]]+Table2[[#This Row],[Rank Sharpe]])/3</f>
        <v>233.66666666666666</v>
      </c>
    </row>
    <row r="187" spans="1:48" x14ac:dyDescent="0.3">
      <c r="A187" t="s">
        <v>633</v>
      </c>
      <c r="B187" t="s">
        <v>634</v>
      </c>
      <c r="C187" t="s">
        <v>10578</v>
      </c>
      <c r="D187" t="s">
        <v>429</v>
      </c>
      <c r="E187">
        <v>27530.053703819998</v>
      </c>
      <c r="F187">
        <v>1466.1</v>
      </c>
      <c r="G187">
        <v>33.405122554046201</v>
      </c>
      <c r="H187">
        <f>(Table2[[#This Row],[1Y Return vs Nifty]]-AVERAGE(Table2[1Y Return vs Nifty]))/_xlfn.STDEV.P(Table2[1Y Return vs Nifty])</f>
        <v>-1.3525274074558911E-3</v>
      </c>
      <c r="I187">
        <v>5.7278037791378997</v>
      </c>
      <c r="J187">
        <f>(Table2[[#This Row],[1M Return vs Nifty]]-AVERAGE(Table2[1M Return vs Nifty]))/_xlfn.STDEV.P(Table2[1M Return vs Nifty])</f>
        <v>0.29934358426988489</v>
      </c>
      <c r="K187">
        <v>16.8472498537086</v>
      </c>
      <c r="L187">
        <f>(Table2[[#This Row],[6M Return vs Nifty]]-AVERAGE(Table2[6M Return vs Nifty]))/_xlfn.STDEV.P(Table2[6M Return vs Nifty])</f>
        <v>0.42722203551244264</v>
      </c>
      <c r="M187">
        <v>2.2374360447021102</v>
      </c>
      <c r="N187">
        <f>(Table2[[#This Row],[1W Return vs Nifty]]-AVERAGE(Table2[1W Return vs Nifty]))/_xlfn.STDEV.P(Table2[1W Return vs Nifty])</f>
        <v>-6.2538539578829447E-2</v>
      </c>
      <c r="O187">
        <v>1482.56</v>
      </c>
      <c r="P187">
        <v>1384.0076603346499</v>
      </c>
      <c r="Q187">
        <v>1168.2787981326101</v>
      </c>
      <c r="R187">
        <v>40.010043715715398</v>
      </c>
      <c r="S187" s="2">
        <f>(Table2[[#This Row],[Close Price]]-Table2[[#This Row],[20D EMA]])/Table2[[#This Row],[20D EMA]]</f>
        <v>-1.1102417440103629E-2</v>
      </c>
      <c r="T187" s="2">
        <f>(Table2[[#This Row],[Close Price]]-Table2[[#This Row],[50D EMA]])/Table2[[#This Row],[50D EMA]]</f>
        <v>5.9314946020963669E-2</v>
      </c>
      <c r="U187" s="2">
        <f>(Table2[[#This Row],[Close Price]]-Table2[[#This Row],[200D EMA]])/Table2[[#This Row],[200D EMA]]</f>
        <v>0.25492305633161416</v>
      </c>
      <c r="V187">
        <v>0.94101232748650199</v>
      </c>
      <c r="W187">
        <v>1441</v>
      </c>
      <c r="X187">
        <v>1537.6</v>
      </c>
      <c r="Y187">
        <v>1441</v>
      </c>
      <c r="Z187">
        <v>1537.6</v>
      </c>
      <c r="AA187">
        <v>1441</v>
      </c>
      <c r="AB187">
        <v>1574.65</v>
      </c>
      <c r="AC187" s="2">
        <f>(Table2[[#This Row],[Close Price]]/Table2[[#This Row],[Day Low]])-1</f>
        <v>1.7418459403192088E-2</v>
      </c>
      <c r="AD187" s="2">
        <f>(Table2[[#This Row],[Day High]]/Table2[[#This Row],[Close Price]])-1</f>
        <v>4.8768842507332488E-2</v>
      </c>
      <c r="AE187" s="2">
        <f>(Table2[[#This Row],[Close Price]]/Table2[[#This Row],[Current Week Low]])-1</f>
        <v>1.7418459403192088E-2</v>
      </c>
      <c r="AF187" s="2">
        <f>(Table2[[#This Row],[Current Week High]]/Table2[[#This Row],[Close Price]])-1</f>
        <v>4.8768842507332488E-2</v>
      </c>
      <c r="AG187" s="2">
        <f>(Table2[[#This Row],[Close Price]]/Table2[[#This Row],[Current Month Low]])-1</f>
        <v>1.7418459403192088E-2</v>
      </c>
      <c r="AH187" s="2">
        <f>(Table2[[#This Row],[Current Month High]]/Table2[[#This Row],[Close Price]])-1</f>
        <v>7.4039969988404675E-2</v>
      </c>
      <c r="AI187">
        <v>12.5298410749607</v>
      </c>
      <c r="AJ187">
        <v>65.642300305050199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0.23</v>
      </c>
      <c r="AM187" t="s">
        <v>10622</v>
      </c>
      <c r="AN187">
        <v>-1.92</v>
      </c>
      <c r="AO187" t="s">
        <v>10621</v>
      </c>
      <c r="AP187">
        <v>0.10227345812262301</v>
      </c>
      <c r="AQ187">
        <f>(Table2[[#This Row],[Sharpe Ratio]]-AVERAGE(Table2[Sharpe Ratio]))/_xlfn.STDEV.P(Table2[Sharpe Ratio])</f>
        <v>0.47336021306775877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1.136034765863801</v>
      </c>
      <c r="AS187">
        <f>_xlfn.RANK.AVG(Table2[[#This Row],[1Y Return vs Nifty Z-Score]],Table2[1Y Return vs Nifty Z-Score])</f>
        <v>288</v>
      </c>
      <c r="AT187">
        <f>_xlfn.RANK.AVG(Table2[[#This Row],[6M Return vs Nifty Z-Score]],Table2[6M Return vs Nifty Z-Score])</f>
        <v>193</v>
      </c>
      <c r="AU187">
        <f>_xlfn.RANK.AVG(Table2[[#This Row],[Sharpe Ratio Z-Score]],Table2[Sharpe Ratio Z-Score])</f>
        <v>222</v>
      </c>
      <c r="AV187">
        <f>(Table2[[#This Row],[Rank 1Y]]+Table2[[#This Row],[Rank 6M]]+Table2[[#This Row],[Rank Sharpe]])/3</f>
        <v>234.33333333333334</v>
      </c>
    </row>
    <row r="188" spans="1:48" x14ac:dyDescent="0.3">
      <c r="A188" t="s">
        <v>882</v>
      </c>
      <c r="B188" t="s">
        <v>883</v>
      </c>
      <c r="C188" t="s">
        <v>10588</v>
      </c>
      <c r="D188" t="s">
        <v>133</v>
      </c>
      <c r="E188">
        <v>16517.099214000002</v>
      </c>
      <c r="F188">
        <v>630</v>
      </c>
      <c r="G188">
        <v>71.069892499798499</v>
      </c>
      <c r="H188">
        <f>(Table2[[#This Row],[1Y Return vs Nifty]]-AVERAGE(Table2[1Y Return vs Nifty]))/_xlfn.STDEV.P(Table2[1Y Return vs Nifty])</f>
        <v>0.57213441630885908</v>
      </c>
      <c r="I188">
        <v>8.7028170624826</v>
      </c>
      <c r="J188">
        <f>(Table2[[#This Row],[1M Return vs Nifty]]-AVERAGE(Table2[1M Return vs Nifty]))/_xlfn.STDEV.P(Table2[1M Return vs Nifty])</f>
        <v>0.60910854337734399</v>
      </c>
      <c r="K188">
        <v>-4.7322917021933897</v>
      </c>
      <c r="L188">
        <f>(Table2[[#This Row],[6M Return vs Nifty]]-AVERAGE(Table2[6M Return vs Nifty]))/_xlfn.STDEV.P(Table2[6M Return vs Nifty])</f>
        <v>-0.34398183955100264</v>
      </c>
      <c r="M188">
        <v>2.9208734146206501</v>
      </c>
      <c r="N188">
        <f>(Table2[[#This Row],[1W Return vs Nifty]]-AVERAGE(Table2[1W Return vs Nifty]))/_xlfn.STDEV.P(Table2[1W Return vs Nifty])</f>
        <v>7.7238038016580565E-2</v>
      </c>
      <c r="O188">
        <v>634.11</v>
      </c>
      <c r="P188">
        <v>607.79102182701297</v>
      </c>
      <c r="Q188">
        <v>532.59298566165603</v>
      </c>
      <c r="R188">
        <v>42.966970999254002</v>
      </c>
      <c r="S188" s="2">
        <f>(Table2[[#This Row],[Close Price]]-Table2[[#This Row],[20D EMA]])/Table2[[#This Row],[20D EMA]]</f>
        <v>-6.481525287410723E-3</v>
      </c>
      <c r="T188" s="2">
        <f>(Table2[[#This Row],[Close Price]]-Table2[[#This Row],[50D EMA]])/Table2[[#This Row],[50D EMA]]</f>
        <v>3.654048410624279E-2</v>
      </c>
      <c r="U188" s="2">
        <f>(Table2[[#This Row],[Close Price]]-Table2[[#This Row],[200D EMA]])/Table2[[#This Row],[200D EMA]]</f>
        <v>0.18289203380576324</v>
      </c>
      <c r="V188">
        <v>0.60876585592349497</v>
      </c>
      <c r="W188">
        <v>600.6</v>
      </c>
      <c r="X188">
        <v>636.5</v>
      </c>
      <c r="Y188">
        <v>600.6</v>
      </c>
      <c r="Z188">
        <v>636.5</v>
      </c>
      <c r="AA188">
        <v>600.6</v>
      </c>
      <c r="AB188">
        <v>668</v>
      </c>
      <c r="AC188" s="2">
        <f>(Table2[[#This Row],[Close Price]]/Table2[[#This Row],[Day Low]])-1</f>
        <v>4.8951048951048959E-2</v>
      </c>
      <c r="AD188" s="2">
        <f>(Table2[[#This Row],[Day High]]/Table2[[#This Row],[Close Price]])-1</f>
        <v>1.0317460317460281E-2</v>
      </c>
      <c r="AE188" s="2">
        <f>(Table2[[#This Row],[Close Price]]/Table2[[#This Row],[Current Week Low]])-1</f>
        <v>4.8951048951048959E-2</v>
      </c>
      <c r="AF188" s="2">
        <f>(Table2[[#This Row],[Current Week High]]/Table2[[#This Row],[Close Price]])-1</f>
        <v>1.0317460317460281E-2</v>
      </c>
      <c r="AG188" s="2">
        <f>(Table2[[#This Row],[Close Price]]/Table2[[#This Row],[Current Month Low]])-1</f>
        <v>4.8951048951048959E-2</v>
      </c>
      <c r="AH188" s="2">
        <f>(Table2[[#This Row],[Current Month High]]/Table2[[#This Row],[Close Price]])-1</f>
        <v>6.0317460317460325E-2</v>
      </c>
      <c r="AI188">
        <v>7.6984126984126897</v>
      </c>
      <c r="AJ188">
        <v>103.225806451612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0.11</v>
      </c>
      <c r="AM188" t="s">
        <v>10622</v>
      </c>
      <c r="AN188">
        <v>-3.43</v>
      </c>
      <c r="AO188" t="s">
        <v>10621</v>
      </c>
      <c r="AP188">
        <v>0.155480536097554</v>
      </c>
      <c r="AQ188">
        <f>(Table2[[#This Row],[Sharpe Ratio]]-AVERAGE(Table2[Sharpe Ratio]))/_xlfn.STDEV.P(Table2[Sharpe Ratio])</f>
        <v>1.0878132815794324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2.0023124397312135</v>
      </c>
      <c r="AS188">
        <f>_xlfn.RANK.AVG(Table2[[#This Row],[1Y Return vs Nifty Z-Score]],Table2[1Y Return vs Nifty Z-Score])</f>
        <v>153</v>
      </c>
      <c r="AT188">
        <f>_xlfn.RANK.AVG(Table2[[#This Row],[6M Return vs Nifty Z-Score]],Table2[6M Return vs Nifty Z-Score])</f>
        <v>444</v>
      </c>
      <c r="AU188">
        <f>_xlfn.RANK.AVG(Table2[[#This Row],[Sharpe Ratio Z-Score]],Table2[Sharpe Ratio Z-Score])</f>
        <v>106</v>
      </c>
      <c r="AV188">
        <f>(Table2[[#This Row],[Rank 1Y]]+Table2[[#This Row],[Rank 6M]]+Table2[[#This Row],[Rank Sharpe]])/3</f>
        <v>234.33333333333334</v>
      </c>
    </row>
    <row r="189" spans="1:48" x14ac:dyDescent="0.3">
      <c r="A189" t="s">
        <v>1514</v>
      </c>
      <c r="B189" t="s">
        <v>1515</v>
      </c>
      <c r="C189" t="s">
        <v>10591</v>
      </c>
      <c r="D189" t="s">
        <v>168</v>
      </c>
      <c r="E189">
        <v>6332.2165574999999</v>
      </c>
      <c r="F189">
        <v>914.7</v>
      </c>
      <c r="G189">
        <v>49.460658242477201</v>
      </c>
      <c r="H189">
        <f>(Table2[[#This Row],[1Y Return vs Nifty]]-AVERAGE(Table2[1Y Return vs Nifty]))/_xlfn.STDEV.P(Table2[1Y Return vs Nifty])</f>
        <v>0.24311040452995056</v>
      </c>
      <c r="I189">
        <v>5.9734890652651096</v>
      </c>
      <c r="J189">
        <f>(Table2[[#This Row],[1M Return vs Nifty]]-AVERAGE(Table2[1M Return vs Nifty]))/_xlfn.STDEV.P(Table2[1M Return vs Nifty])</f>
        <v>0.32492487933050318</v>
      </c>
      <c r="K189">
        <v>61.155488594032903</v>
      </c>
      <c r="L189">
        <f>(Table2[[#This Row],[6M Return vs Nifty]]-AVERAGE(Table2[6M Return vs Nifty]))/_xlfn.STDEV.P(Table2[6M Return vs Nifty])</f>
        <v>2.0106980016378082</v>
      </c>
      <c r="M189">
        <v>9.4586216349052794</v>
      </c>
      <c r="N189">
        <f>(Table2[[#This Row],[1W Return vs Nifty]]-AVERAGE(Table2[1W Return vs Nifty]))/_xlfn.STDEV.P(Table2[1W Return vs Nifty])</f>
        <v>1.4143379854789042</v>
      </c>
      <c r="O189">
        <v>917.11</v>
      </c>
      <c r="P189">
        <v>867.69820538697797</v>
      </c>
      <c r="Q189">
        <v>692.66364792319098</v>
      </c>
      <c r="R189">
        <v>45.858307161490501</v>
      </c>
      <c r="S189" s="2">
        <f>(Table2[[#This Row],[Close Price]]-Table2[[#This Row],[20D EMA]])/Table2[[#This Row],[20D EMA]]</f>
        <v>-2.6278199997818888E-3</v>
      </c>
      <c r="T189" s="2">
        <f>(Table2[[#This Row],[Close Price]]-Table2[[#This Row],[50D EMA]])/Table2[[#This Row],[50D EMA]]</f>
        <v>5.4168366744587311E-2</v>
      </c>
      <c r="U189" s="2">
        <f>(Table2[[#This Row],[Close Price]]-Table2[[#This Row],[200D EMA]])/Table2[[#This Row],[200D EMA]]</f>
        <v>0.32055435959796541</v>
      </c>
      <c r="V189">
        <v>0.92945865157828</v>
      </c>
      <c r="W189">
        <v>873.75</v>
      </c>
      <c r="X189">
        <v>922.95</v>
      </c>
      <c r="Y189">
        <v>873.75</v>
      </c>
      <c r="Z189">
        <v>922.95</v>
      </c>
      <c r="AA189">
        <v>873.75</v>
      </c>
      <c r="AB189">
        <v>1010</v>
      </c>
      <c r="AC189" s="2">
        <f>(Table2[[#This Row],[Close Price]]/Table2[[#This Row],[Day Low]])-1</f>
        <v>4.6866952789699656E-2</v>
      </c>
      <c r="AD189" s="2">
        <f>(Table2[[#This Row],[Day High]]/Table2[[#This Row],[Close Price]])-1</f>
        <v>9.0193506067564044E-3</v>
      </c>
      <c r="AE189" s="2">
        <f>(Table2[[#This Row],[Close Price]]/Table2[[#This Row],[Current Week Low]])-1</f>
        <v>4.6866952789699656E-2</v>
      </c>
      <c r="AF189" s="2">
        <f>(Table2[[#This Row],[Current Week High]]/Table2[[#This Row],[Close Price]])-1</f>
        <v>9.0193506067564044E-3</v>
      </c>
      <c r="AG189" s="2">
        <f>(Table2[[#This Row],[Close Price]]/Table2[[#This Row],[Current Month Low]])-1</f>
        <v>4.6866952789699656E-2</v>
      </c>
      <c r="AH189" s="2">
        <f>(Table2[[#This Row],[Current Month High]]/Table2[[#This Row],[Close Price]])-1</f>
        <v>0.10418716519077287</v>
      </c>
      <c r="AI189">
        <v>10.418716519077201</v>
      </c>
      <c r="AJ189">
        <v>109.265614275909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0.22</v>
      </c>
      <c r="AM189" t="s">
        <v>10622</v>
      </c>
      <c r="AN189">
        <v>-0.67</v>
      </c>
      <c r="AO189" t="s">
        <v>10621</v>
      </c>
      <c r="AP189">
        <v>2.618851438856E-2</v>
      </c>
      <c r="AQ189">
        <f>(Table2[[#This Row],[Sharpe Ratio]]-AVERAGE(Table2[Sharpe Ratio]))/_xlfn.STDEV.P(Table2[Sharpe Ratio])</f>
        <v>-0.40529407362244502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3.587777197354721</v>
      </c>
      <c r="AS189">
        <f>_xlfn.RANK.AVG(Table2[[#This Row],[1Y Return vs Nifty Z-Score]],Table2[1Y Return vs Nifty Z-Score])</f>
        <v>225</v>
      </c>
      <c r="AT189">
        <f>_xlfn.RANK.AVG(Table2[[#This Row],[6M Return vs Nifty Z-Score]],Table2[6M Return vs Nifty Z-Score])</f>
        <v>31</v>
      </c>
      <c r="AU189">
        <f>_xlfn.RANK.AVG(Table2[[#This Row],[Sharpe Ratio Z-Score]],Table2[Sharpe Ratio Z-Score])</f>
        <v>449</v>
      </c>
      <c r="AV189">
        <f>(Table2[[#This Row],[Rank 1Y]]+Table2[[#This Row],[Rank 6M]]+Table2[[#This Row],[Rank Sharpe]])/3</f>
        <v>235</v>
      </c>
    </row>
    <row r="190" spans="1:48" x14ac:dyDescent="0.3">
      <c r="A190" t="s">
        <v>210</v>
      </c>
      <c r="B190" t="s">
        <v>211</v>
      </c>
      <c r="C190" t="s">
        <v>10584</v>
      </c>
      <c r="D190" t="s">
        <v>212</v>
      </c>
      <c r="E190">
        <v>118932.971394665</v>
      </c>
      <c r="F190">
        <v>175.51</v>
      </c>
      <c r="G190">
        <v>54.657210872162203</v>
      </c>
      <c r="H190">
        <f>(Table2[[#This Row],[1Y Return vs Nifty]]-AVERAGE(Table2[1Y Return vs Nifty]))/_xlfn.STDEV.P(Table2[1Y Return vs Nifty])</f>
        <v>0.32223355037024853</v>
      </c>
      <c r="I190">
        <v>-5.5685609941935201</v>
      </c>
      <c r="J190">
        <f>(Table2[[#This Row],[1M Return vs Nifty]]-AVERAGE(Table2[1M Return vs Nifty]))/_xlfn.STDEV.P(Table2[1M Return vs Nifty])</f>
        <v>-0.87685888570359527</v>
      </c>
      <c r="K190">
        <v>39.454244628911397</v>
      </c>
      <c r="L190">
        <f>(Table2[[#This Row],[6M Return vs Nifty]]-AVERAGE(Table2[6M Return vs Nifty]))/_xlfn.STDEV.P(Table2[6M Return vs Nifty])</f>
        <v>1.2351447584771995</v>
      </c>
      <c r="M190">
        <v>0.97584342507011401</v>
      </c>
      <c r="N190">
        <f>(Table2[[#This Row],[1W Return vs Nifty]]-AVERAGE(Table2[1W Return vs Nifty]))/_xlfn.STDEV.P(Table2[1W Return vs Nifty])</f>
        <v>-0.32055940067515304</v>
      </c>
      <c r="O190">
        <v>192.34</v>
      </c>
      <c r="P190">
        <v>180.55248615533799</v>
      </c>
      <c r="Q190">
        <v>138.496120260038</v>
      </c>
      <c r="R190">
        <v>21.638392819710599</v>
      </c>
      <c r="S190" s="2">
        <f>(Table2[[#This Row],[Close Price]]-Table2[[#This Row],[20D EMA]])/Table2[[#This Row],[20D EMA]]</f>
        <v>-8.7501299781636746E-2</v>
      </c>
      <c r="T190" s="2">
        <f>(Table2[[#This Row],[Close Price]]-Table2[[#This Row],[50D EMA]])/Table2[[#This Row],[50D EMA]]</f>
        <v>-2.792809040026014E-2</v>
      </c>
      <c r="U190" s="2">
        <f>(Table2[[#This Row],[Close Price]]-Table2[[#This Row],[200D EMA]])/Table2[[#This Row],[200D EMA]]</f>
        <v>0.26725571568694739</v>
      </c>
      <c r="V190">
        <v>0.77484601471090797</v>
      </c>
      <c r="W190">
        <v>170.31</v>
      </c>
      <c r="X190">
        <v>188</v>
      </c>
      <c r="Y190">
        <v>170.31</v>
      </c>
      <c r="Z190">
        <v>188</v>
      </c>
      <c r="AA190">
        <v>170.31</v>
      </c>
      <c r="AB190">
        <v>198</v>
      </c>
      <c r="AC190" s="2">
        <f>(Table2[[#This Row],[Close Price]]/Table2[[#This Row],[Day Low]])-1</f>
        <v>3.0532558276084698E-2</v>
      </c>
      <c r="AD190" s="2">
        <f>(Table2[[#This Row],[Day High]]/Table2[[#This Row],[Close Price]])-1</f>
        <v>7.1164036237251427E-2</v>
      </c>
      <c r="AE190" s="2">
        <f>(Table2[[#This Row],[Close Price]]/Table2[[#This Row],[Current Week Low]])-1</f>
        <v>3.0532558276084698E-2</v>
      </c>
      <c r="AF190" s="2">
        <f>(Table2[[#This Row],[Current Week High]]/Table2[[#This Row],[Close Price]])-1</f>
        <v>7.1164036237251427E-2</v>
      </c>
      <c r="AG190" s="2">
        <f>(Table2[[#This Row],[Close Price]]/Table2[[#This Row],[Current Month Low]])-1</f>
        <v>3.0532558276084698E-2</v>
      </c>
      <c r="AH190" s="2">
        <f>(Table2[[#This Row],[Current Month High]]/Table2[[#This Row],[Close Price]])-1</f>
        <v>0.12814084667540326</v>
      </c>
      <c r="AI190">
        <v>19.013161643211198</v>
      </c>
      <c r="AJ190">
        <v>102.200460829493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0.28000000000000003</v>
      </c>
      <c r="AM190" t="s">
        <v>10622</v>
      </c>
      <c r="AN190">
        <v>-14.1</v>
      </c>
      <c r="AO190" t="s">
        <v>10621</v>
      </c>
      <c r="AP190">
        <v>3.5096347756884E-2</v>
      </c>
      <c r="AQ190">
        <f>(Table2[[#This Row],[Sharpe Ratio]]-AVERAGE(Table2[Sharpe Ratio]))/_xlfn.STDEV.P(Table2[Sharpe Ratio])</f>
        <v>-0.30242344521589687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5.7536577252802867E-2</v>
      </c>
      <c r="AS190">
        <f>_xlfn.RANK.AVG(Table2[[#This Row],[1Y Return vs Nifty Z-Score]],Table2[1Y Return vs Nifty Z-Score])</f>
        <v>204</v>
      </c>
      <c r="AT190">
        <f>_xlfn.RANK.AVG(Table2[[#This Row],[6M Return vs Nifty Z-Score]],Table2[6M Return vs Nifty Z-Score])</f>
        <v>78</v>
      </c>
      <c r="AU190">
        <f>_xlfn.RANK.AVG(Table2[[#This Row],[Sharpe Ratio Z-Score]],Table2[Sharpe Ratio Z-Score])</f>
        <v>424</v>
      </c>
      <c r="AV190">
        <f>(Table2[[#This Row],[Rank 1Y]]+Table2[[#This Row],[Rank 6M]]+Table2[[#This Row],[Rank Sharpe]])/3</f>
        <v>235.33333333333334</v>
      </c>
    </row>
    <row r="191" spans="1:48" x14ac:dyDescent="0.3">
      <c r="A191" t="s">
        <v>1478</v>
      </c>
      <c r="B191" t="s">
        <v>1479</v>
      </c>
      <c r="C191" t="s">
        <v>10591</v>
      </c>
      <c r="D191" t="s">
        <v>391</v>
      </c>
      <c r="E191">
        <v>6547.2593263999997</v>
      </c>
      <c r="F191">
        <v>133.46</v>
      </c>
      <c r="G191">
        <v>67.266457833188298</v>
      </c>
      <c r="H191">
        <f>(Table2[[#This Row],[1Y Return vs Nifty]]-AVERAGE(Table2[1Y Return vs Nifty]))/_xlfn.STDEV.P(Table2[1Y Return vs Nifty])</f>
        <v>0.51422300132555965</v>
      </c>
      <c r="I191">
        <v>6.2580954404447402</v>
      </c>
      <c r="J191">
        <f>(Table2[[#This Row],[1M Return vs Nifty]]-AVERAGE(Table2[1M Return vs Nifty]))/_xlfn.STDEV.P(Table2[1M Return vs Nifty])</f>
        <v>0.35455872421543227</v>
      </c>
      <c r="K191">
        <v>8.2464312571887106</v>
      </c>
      <c r="L191">
        <f>(Table2[[#This Row],[6M Return vs Nifty]]-AVERAGE(Table2[6M Return vs Nifty]))/_xlfn.STDEV.P(Table2[6M Return vs Nifty])</f>
        <v>0.11984828463033621</v>
      </c>
      <c r="M191">
        <v>-0.52824030565178703</v>
      </c>
      <c r="N191">
        <f>(Table2[[#This Row],[1W Return vs Nifty]]-AVERAGE(Table2[1W Return vs Nifty]))/_xlfn.STDEV.P(Table2[1W Return vs Nifty])</f>
        <v>-0.62817453199626005</v>
      </c>
      <c r="O191">
        <v>143.66</v>
      </c>
      <c r="P191">
        <v>133.317549641135</v>
      </c>
      <c r="Q191">
        <v>106.969416222673</v>
      </c>
      <c r="R191">
        <v>29.510532568583098</v>
      </c>
      <c r="S191" s="2">
        <f>(Table2[[#This Row],[Close Price]]-Table2[[#This Row],[20D EMA]])/Table2[[#This Row],[20D EMA]]</f>
        <v>-7.1000974523179647E-2</v>
      </c>
      <c r="T191" s="2">
        <f>(Table2[[#This Row],[Close Price]]-Table2[[#This Row],[50D EMA]])/Table2[[#This Row],[50D EMA]]</f>
        <v>1.0685041785455419E-3</v>
      </c>
      <c r="U191" s="2">
        <f>(Table2[[#This Row],[Close Price]]-Table2[[#This Row],[200D EMA]])/Table2[[#This Row],[200D EMA]]</f>
        <v>0.24764633399683936</v>
      </c>
      <c r="V191">
        <v>1.2559838546872499</v>
      </c>
      <c r="W191">
        <v>132.5</v>
      </c>
      <c r="X191">
        <v>138.4</v>
      </c>
      <c r="Y191">
        <v>132.5</v>
      </c>
      <c r="Z191">
        <v>138.4</v>
      </c>
      <c r="AA191">
        <v>132.5</v>
      </c>
      <c r="AB191">
        <v>149.35</v>
      </c>
      <c r="AC191" s="2">
        <f>(Table2[[#This Row],[Close Price]]/Table2[[#This Row],[Day Low]])-1</f>
        <v>7.245283018868065E-3</v>
      </c>
      <c r="AD191" s="2">
        <f>(Table2[[#This Row],[Day High]]/Table2[[#This Row],[Close Price]])-1</f>
        <v>3.7014835905889276E-2</v>
      </c>
      <c r="AE191" s="2">
        <f>(Table2[[#This Row],[Close Price]]/Table2[[#This Row],[Current Week Low]])-1</f>
        <v>7.245283018868065E-3</v>
      </c>
      <c r="AF191" s="2">
        <f>(Table2[[#This Row],[Current Week High]]/Table2[[#This Row],[Close Price]])-1</f>
        <v>3.7014835905889276E-2</v>
      </c>
      <c r="AG191" s="2">
        <f>(Table2[[#This Row],[Close Price]]/Table2[[#This Row],[Current Month Low]])-1</f>
        <v>7.245283018868065E-3</v>
      </c>
      <c r="AH191" s="2">
        <f>(Table2[[#This Row],[Current Month High]]/Table2[[#This Row],[Close Price]])-1</f>
        <v>0.11906189120335675</v>
      </c>
      <c r="AI191">
        <v>27.341525550726701</v>
      </c>
      <c r="AJ191">
        <v>105.16525749423499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0.27</v>
      </c>
      <c r="AM191" t="s">
        <v>10622</v>
      </c>
      <c r="AN191">
        <v>-11.29</v>
      </c>
      <c r="AO191" t="s">
        <v>10621</v>
      </c>
      <c r="AP191">
        <v>8.7414258796025004E-2</v>
      </c>
      <c r="AQ191">
        <f>(Table2[[#This Row],[Sharpe Ratio]]-AVERAGE(Table2[Sharpe Ratio]))/_xlfn.STDEV.P(Table2[Sharpe Ratio])</f>
        <v>0.3017612271930496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0.6622167053681175</v>
      </c>
      <c r="AS191">
        <f>_xlfn.RANK.AVG(Table2[[#This Row],[1Y Return vs Nifty Z-Score]],Table2[1Y Return vs Nifty Z-Score])</f>
        <v>167</v>
      </c>
      <c r="AT191">
        <f>_xlfn.RANK.AVG(Table2[[#This Row],[6M Return vs Nifty Z-Score]],Table2[6M Return vs Nifty Z-Score])</f>
        <v>285</v>
      </c>
      <c r="AU191">
        <f>_xlfn.RANK.AVG(Table2[[#This Row],[Sharpe Ratio Z-Score]],Table2[Sharpe Ratio Z-Score])</f>
        <v>255</v>
      </c>
      <c r="AV191">
        <f>(Table2[[#This Row],[Rank 1Y]]+Table2[[#This Row],[Rank 6M]]+Table2[[#This Row],[Rank Sharpe]])/3</f>
        <v>235.66666666666666</v>
      </c>
    </row>
    <row r="192" spans="1:48" x14ac:dyDescent="0.3">
      <c r="A192" t="s">
        <v>263</v>
      </c>
      <c r="B192" t="s">
        <v>264</v>
      </c>
      <c r="C192" t="s">
        <v>10586</v>
      </c>
      <c r="D192" t="s">
        <v>46</v>
      </c>
      <c r="E192">
        <v>97670.527556000001</v>
      </c>
      <c r="F192">
        <v>92.5</v>
      </c>
      <c r="G192">
        <v>66.667882065049199</v>
      </c>
      <c r="H192">
        <f>(Table2[[#This Row],[1Y Return vs Nifty]]-AVERAGE(Table2[1Y Return vs Nifty]))/_xlfn.STDEV.P(Table2[1Y Return vs Nifty])</f>
        <v>0.5051090365158144</v>
      </c>
      <c r="I192">
        <v>2.6283552281788798</v>
      </c>
      <c r="J192">
        <f>(Table2[[#This Row],[1M Return vs Nifty]]-AVERAGE(Table2[1M Return vs Nifty]))/_xlfn.STDEV.P(Table2[1M Return vs Nifty])</f>
        <v>-2.3377849956481969E-2</v>
      </c>
      <c r="K192">
        <v>-4.5944021389535203</v>
      </c>
      <c r="L192">
        <f>(Table2[[#This Row],[6M Return vs Nifty]]-AVERAGE(Table2[6M Return vs Nifty]))/_xlfn.STDEV.P(Table2[6M Return vs Nifty])</f>
        <v>-0.33905397927992531</v>
      </c>
      <c r="M192">
        <v>3.3573487886800502</v>
      </c>
      <c r="N192">
        <f>(Table2[[#This Row],[1W Return vs Nifty]]-AVERAGE(Table2[1W Return vs Nifty]))/_xlfn.STDEV.P(Table2[1W Return vs Nifty])</f>
        <v>0.16650596025204617</v>
      </c>
      <c r="O192">
        <v>96.74</v>
      </c>
      <c r="P192">
        <v>93.9581328850809</v>
      </c>
      <c r="Q192">
        <v>81.204592634361106</v>
      </c>
      <c r="R192">
        <v>33.958720671917703</v>
      </c>
      <c r="S192" s="2">
        <f>(Table2[[#This Row],[Close Price]]-Table2[[#This Row],[20D EMA]])/Table2[[#This Row],[20D EMA]]</f>
        <v>-4.3828819516229016E-2</v>
      </c>
      <c r="T192" s="2">
        <f>(Table2[[#This Row],[Close Price]]-Table2[[#This Row],[50D EMA]])/Table2[[#This Row],[50D EMA]]</f>
        <v>-1.5518964035442525E-2</v>
      </c>
      <c r="U192" s="2">
        <f>(Table2[[#This Row],[Close Price]]-Table2[[#This Row],[200D EMA]])/Table2[[#This Row],[200D EMA]]</f>
        <v>0.13909813471386503</v>
      </c>
      <c r="V192">
        <v>0.71102655641054102</v>
      </c>
      <c r="W192">
        <v>90.1</v>
      </c>
      <c r="X192">
        <v>95.8</v>
      </c>
      <c r="Y192">
        <v>90.1</v>
      </c>
      <c r="Z192">
        <v>95.8</v>
      </c>
      <c r="AA192">
        <v>90.1</v>
      </c>
      <c r="AB192">
        <v>102.53</v>
      </c>
      <c r="AC192" s="2">
        <f>(Table2[[#This Row],[Close Price]]/Table2[[#This Row],[Day Low]])-1</f>
        <v>2.6637069922308632E-2</v>
      </c>
      <c r="AD192" s="2">
        <f>(Table2[[#This Row],[Day High]]/Table2[[#This Row],[Close Price]])-1</f>
        <v>3.5675675675675755E-2</v>
      </c>
      <c r="AE192" s="2">
        <f>(Table2[[#This Row],[Close Price]]/Table2[[#This Row],[Current Week Low]])-1</f>
        <v>2.6637069922308632E-2</v>
      </c>
      <c r="AF192" s="2">
        <f>(Table2[[#This Row],[Current Week High]]/Table2[[#This Row],[Close Price]])-1</f>
        <v>3.5675675675675755E-2</v>
      </c>
      <c r="AG192" s="2">
        <f>(Table2[[#This Row],[Close Price]]/Table2[[#This Row],[Current Month Low]])-1</f>
        <v>2.6637069922308632E-2</v>
      </c>
      <c r="AH192" s="2">
        <f>(Table2[[#This Row],[Current Month High]]/Table2[[#This Row],[Close Price]])-1</f>
        <v>0.10843243243243239</v>
      </c>
      <c r="AI192">
        <v>12.162162162162099</v>
      </c>
      <c r="AJ192">
        <v>81.728880157170906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10622</v>
      </c>
      <c r="AN192">
        <v>-3.58</v>
      </c>
      <c r="AO192" t="s">
        <v>10621</v>
      </c>
      <c r="AP192">
        <v>0.159854169225674</v>
      </c>
      <c r="AQ192">
        <f>(Table2[[#This Row],[Sharpe Ratio]]-AVERAGE(Table2[Sharpe Ratio]))/_xlfn.STDEV.P(Table2[Sharpe Ratio])</f>
        <v>1.1383214545218336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1.447504622053287</v>
      </c>
      <c r="AS192">
        <f>_xlfn.RANK.AVG(Table2[[#This Row],[1Y Return vs Nifty Z-Score]],Table2[1Y Return vs Nifty Z-Score])</f>
        <v>169</v>
      </c>
      <c r="AT192">
        <f>_xlfn.RANK.AVG(Table2[[#This Row],[6M Return vs Nifty Z-Score]],Table2[6M Return vs Nifty Z-Score])</f>
        <v>442</v>
      </c>
      <c r="AU192">
        <f>_xlfn.RANK.AVG(Table2[[#This Row],[Sharpe Ratio Z-Score]],Table2[Sharpe Ratio Z-Score])</f>
        <v>97</v>
      </c>
      <c r="AV192">
        <f>(Table2[[#This Row],[Rank 1Y]]+Table2[[#This Row],[Rank 6M]]+Table2[[#This Row],[Rank Sharpe]])/3</f>
        <v>236</v>
      </c>
    </row>
    <row r="193" spans="1:48" x14ac:dyDescent="0.3">
      <c r="A193" t="s">
        <v>455</v>
      </c>
      <c r="B193" t="s">
        <v>456</v>
      </c>
      <c r="C193" t="s">
        <v>10578</v>
      </c>
      <c r="D193" t="s">
        <v>24</v>
      </c>
      <c r="E193">
        <v>47227.713172079901</v>
      </c>
      <c r="F193">
        <v>192.85</v>
      </c>
      <c r="G193">
        <v>24.235144078239902</v>
      </c>
      <c r="H193">
        <f>(Table2[[#This Row],[1Y Return vs Nifty]]-AVERAGE(Table2[1Y Return vs Nifty]))/_xlfn.STDEV.P(Table2[1Y Return vs Nifty])</f>
        <v>-0.1409753881765185</v>
      </c>
      <c r="I193">
        <v>10.0050805596851</v>
      </c>
      <c r="J193">
        <f>(Table2[[#This Row],[1M Return vs Nifty]]-AVERAGE(Table2[1M Return vs Nifty]))/_xlfn.STDEV.P(Table2[1M Return vs Nifty])</f>
        <v>0.74470309726267858</v>
      </c>
      <c r="K193">
        <v>20.4775183884021</v>
      </c>
      <c r="L193">
        <f>(Table2[[#This Row],[6M Return vs Nifty]]-AVERAGE(Table2[6M Return vs Nifty]))/_xlfn.STDEV.P(Table2[6M Return vs Nifty])</f>
        <v>0.55695959987283161</v>
      </c>
      <c r="M193">
        <v>2.5493101297421501</v>
      </c>
      <c r="N193">
        <f>(Table2[[#This Row],[1W Return vs Nifty]]-AVERAGE(Table2[1W Return vs Nifty]))/_xlfn.STDEV.P(Table2[1W Return vs Nifty])</f>
        <v>1.2459330975659471E-3</v>
      </c>
      <c r="O193">
        <v>194.58</v>
      </c>
      <c r="P193">
        <v>184.10975422941999</v>
      </c>
      <c r="Q193">
        <v>162.34569882531599</v>
      </c>
      <c r="R193">
        <v>39.111843469774797</v>
      </c>
      <c r="S193" s="2">
        <f>(Table2[[#This Row],[Close Price]]-Table2[[#This Row],[20D EMA]])/Table2[[#This Row],[20D EMA]]</f>
        <v>-8.8909445986227673E-3</v>
      </c>
      <c r="T193" s="2">
        <f>(Table2[[#This Row],[Close Price]]-Table2[[#This Row],[50D EMA]])/Table2[[#This Row],[50D EMA]]</f>
        <v>4.7473018510951592E-2</v>
      </c>
      <c r="U193" s="2">
        <f>(Table2[[#This Row],[Close Price]]-Table2[[#This Row],[200D EMA]])/Table2[[#This Row],[200D EMA]]</f>
        <v>0.18789719342984651</v>
      </c>
      <c r="V193">
        <v>1.51258873391076</v>
      </c>
      <c r="W193">
        <v>190.56</v>
      </c>
      <c r="X193">
        <v>194.83</v>
      </c>
      <c r="Y193">
        <v>190.56</v>
      </c>
      <c r="Z193">
        <v>194.83</v>
      </c>
      <c r="AA193">
        <v>190.56</v>
      </c>
      <c r="AB193">
        <v>203.51</v>
      </c>
      <c r="AC193" s="2">
        <f>(Table2[[#This Row],[Close Price]]/Table2[[#This Row],[Day Low]])-1</f>
        <v>1.2017212426532309E-2</v>
      </c>
      <c r="AD193" s="2">
        <f>(Table2[[#This Row],[Day High]]/Table2[[#This Row],[Close Price]])-1</f>
        <v>1.0267046927664003E-2</v>
      </c>
      <c r="AE193" s="2">
        <f>(Table2[[#This Row],[Close Price]]/Table2[[#This Row],[Current Week Low]])-1</f>
        <v>1.2017212426532309E-2</v>
      </c>
      <c r="AF193" s="2">
        <f>(Table2[[#This Row],[Current Week High]]/Table2[[#This Row],[Close Price]])-1</f>
        <v>1.0267046927664003E-2</v>
      </c>
      <c r="AG193" s="2">
        <f>(Table2[[#This Row],[Close Price]]/Table2[[#This Row],[Current Month Low]])-1</f>
        <v>1.2017212426532309E-2</v>
      </c>
      <c r="AH193" s="2">
        <f>(Table2[[#This Row],[Current Month High]]/Table2[[#This Row],[Close Price]])-1</f>
        <v>5.5276121337827222E-2</v>
      </c>
      <c r="AI193">
        <v>6.3780140005185304</v>
      </c>
      <c r="AJ193">
        <v>47.7777777777777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0.13</v>
      </c>
      <c r="AM193" t="s">
        <v>10622</v>
      </c>
      <c r="AN193">
        <v>-1.91</v>
      </c>
      <c r="AO193" t="s">
        <v>10621</v>
      </c>
      <c r="AP193">
        <v>0.10497304991167</v>
      </c>
      <c r="AQ193">
        <f>(Table2[[#This Row],[Sharpe Ratio]]-AVERAGE(Table2[Sharpe Ratio]))/_xlfn.STDEV.P(Table2[Sharpe Ratio])</f>
        <v>0.50453599872714783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1.6664692407837056</v>
      </c>
      <c r="AS193">
        <f>_xlfn.RANK.AVG(Table2[[#This Row],[1Y Return vs Nifty Z-Score]],Table2[1Y Return vs Nifty Z-Score])</f>
        <v>327</v>
      </c>
      <c r="AT193">
        <f>_xlfn.RANK.AVG(Table2[[#This Row],[6M Return vs Nifty Z-Score]],Table2[6M Return vs Nifty Z-Score])</f>
        <v>164</v>
      </c>
      <c r="AU193">
        <f>_xlfn.RANK.AVG(Table2[[#This Row],[Sharpe Ratio Z-Score]],Table2[Sharpe Ratio Z-Score])</f>
        <v>217</v>
      </c>
      <c r="AV193">
        <f>(Table2[[#This Row],[Rank 1Y]]+Table2[[#This Row],[Rank 6M]]+Table2[[#This Row],[Rank Sharpe]])/3</f>
        <v>236</v>
      </c>
    </row>
    <row r="194" spans="1:48" x14ac:dyDescent="0.3">
      <c r="A194" t="s">
        <v>1660</v>
      </c>
      <c r="B194" t="s">
        <v>1661</v>
      </c>
      <c r="C194" t="s">
        <v>10584</v>
      </c>
      <c r="D194" t="s">
        <v>212</v>
      </c>
      <c r="E194">
        <v>4873.9959975000002</v>
      </c>
      <c r="F194">
        <v>681.5</v>
      </c>
      <c r="G194">
        <v>80.695723156700197</v>
      </c>
      <c r="H194">
        <f>(Table2[[#This Row],[1Y Return vs Nifty]]-AVERAGE(Table2[1Y Return vs Nifty]))/_xlfn.STDEV.P(Table2[1Y Return vs Nifty])</f>
        <v>0.71869812059028992</v>
      </c>
      <c r="I194">
        <v>7.5923503807820296</v>
      </c>
      <c r="J194">
        <f>(Table2[[#This Row],[1M Return vs Nifty]]-AVERAGE(Table2[1M Return vs Nifty]))/_xlfn.STDEV.P(Table2[1M Return vs Nifty])</f>
        <v>0.49348429787466691</v>
      </c>
      <c r="K194">
        <v>-7.5912351732330299</v>
      </c>
      <c r="L194">
        <f>(Table2[[#This Row],[6M Return vs Nifty]]-AVERAGE(Table2[6M Return vs Nifty]))/_xlfn.STDEV.P(Table2[6M Return vs Nifty])</f>
        <v>-0.44615399542101869</v>
      </c>
      <c r="M194">
        <v>-5.3943654978950102</v>
      </c>
      <c r="N194">
        <f>(Table2[[#This Row],[1W Return vs Nifty]]-AVERAGE(Table2[1W Return vs Nifty]))/_xlfn.STDEV.P(Table2[1W Return vs Nifty])</f>
        <v>-1.6233942192130055</v>
      </c>
      <c r="O194">
        <v>708.73</v>
      </c>
      <c r="P194">
        <v>676.86529090150202</v>
      </c>
      <c r="Q194">
        <v>599.50459212999397</v>
      </c>
      <c r="R194">
        <v>36.245117589314297</v>
      </c>
      <c r="S194" s="2">
        <f>(Table2[[#This Row],[Close Price]]-Table2[[#This Row],[20D EMA]])/Table2[[#This Row],[20D EMA]]</f>
        <v>-3.8420837272304005E-2</v>
      </c>
      <c r="T194" s="2">
        <f>(Table2[[#This Row],[Close Price]]-Table2[[#This Row],[50D EMA]])/Table2[[#This Row],[50D EMA]]</f>
        <v>6.8473138758897078E-3</v>
      </c>
      <c r="U194" s="2">
        <f>(Table2[[#This Row],[Close Price]]-Table2[[#This Row],[200D EMA]])/Table2[[#This Row],[200D EMA]]</f>
        <v>0.13677194294489492</v>
      </c>
      <c r="V194">
        <v>2.1917622462458901</v>
      </c>
      <c r="W194">
        <v>676.2</v>
      </c>
      <c r="X194">
        <v>720</v>
      </c>
      <c r="Y194">
        <v>676.2</v>
      </c>
      <c r="Z194">
        <v>720</v>
      </c>
      <c r="AA194">
        <v>676.2</v>
      </c>
      <c r="AB194">
        <v>767.45</v>
      </c>
      <c r="AC194" s="2">
        <f>(Table2[[#This Row],[Close Price]]/Table2[[#This Row],[Day Low]])-1</f>
        <v>7.8379177758058916E-3</v>
      </c>
      <c r="AD194" s="2">
        <f>(Table2[[#This Row],[Day High]]/Table2[[#This Row],[Close Price]])-1</f>
        <v>5.6493030080704276E-2</v>
      </c>
      <c r="AE194" s="2">
        <f>(Table2[[#This Row],[Close Price]]/Table2[[#This Row],[Current Week Low]])-1</f>
        <v>7.8379177758058916E-3</v>
      </c>
      <c r="AF194" s="2">
        <f>(Table2[[#This Row],[Current Week High]]/Table2[[#This Row],[Close Price]])-1</f>
        <v>5.6493030080704276E-2</v>
      </c>
      <c r="AG194" s="2">
        <f>(Table2[[#This Row],[Close Price]]/Table2[[#This Row],[Current Month Low]])-1</f>
        <v>7.8379177758058916E-3</v>
      </c>
      <c r="AH194" s="2">
        <f>(Table2[[#This Row],[Current Month High]]/Table2[[#This Row],[Close Price]])-1</f>
        <v>0.12611885546588408</v>
      </c>
      <c r="AI194">
        <v>17.263389581804802</v>
      </c>
      <c r="AJ194">
        <v>108.250572956455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7.0000000000000007E-2</v>
      </c>
      <c r="AM194" t="s">
        <v>10622</v>
      </c>
      <c r="AN194">
        <v>-2.14</v>
      </c>
      <c r="AO194" t="s">
        <v>10621</v>
      </c>
      <c r="AP194">
        <v>0.15157254371939899</v>
      </c>
      <c r="AQ194">
        <f>(Table2[[#This Row],[Sharpe Ratio]]-AVERAGE(Table2[Sharpe Ratio]))/_xlfn.STDEV.P(Table2[Sharpe Ratio])</f>
        <v>1.0426824831993942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0.18531668703032644</v>
      </c>
      <c r="AS194">
        <f>_xlfn.RANK.AVG(Table2[[#This Row],[1Y Return vs Nifty Z-Score]],Table2[1Y Return vs Nifty Z-Score])</f>
        <v>121</v>
      </c>
      <c r="AT194">
        <f>_xlfn.RANK.AVG(Table2[[#This Row],[6M Return vs Nifty Z-Score]],Table2[6M Return vs Nifty Z-Score])</f>
        <v>475</v>
      </c>
      <c r="AU194">
        <f>_xlfn.RANK.AVG(Table2[[#This Row],[Sharpe Ratio Z-Score]],Table2[Sharpe Ratio Z-Score])</f>
        <v>114</v>
      </c>
      <c r="AV194">
        <f>(Table2[[#This Row],[Rank 1Y]]+Table2[[#This Row],[Rank 6M]]+Table2[[#This Row],[Rank Sharpe]])/3</f>
        <v>236.66666666666666</v>
      </c>
    </row>
    <row r="195" spans="1:48" x14ac:dyDescent="0.3">
      <c r="A195" t="s">
        <v>1000</v>
      </c>
      <c r="B195" t="s">
        <v>1001</v>
      </c>
      <c r="C195" t="s">
        <v>10583</v>
      </c>
      <c r="D195" t="s">
        <v>57</v>
      </c>
      <c r="E195">
        <v>13179.681739445999</v>
      </c>
      <c r="F195">
        <v>32.81</v>
      </c>
      <c r="G195">
        <v>52.670334420765499</v>
      </c>
      <c r="H195">
        <f>(Table2[[#This Row],[1Y Return vs Nifty]]-AVERAGE(Table2[1Y Return vs Nifty]))/_xlfn.STDEV.P(Table2[1Y Return vs Nifty])</f>
        <v>0.29198120300971681</v>
      </c>
      <c r="I195">
        <v>23.7737734632077</v>
      </c>
      <c r="J195">
        <f>(Table2[[#This Row],[1M Return vs Nifty]]-AVERAGE(Table2[1M Return vs Nifty]))/_xlfn.STDEV.P(Table2[1M Return vs Nifty])</f>
        <v>2.1783298370491275</v>
      </c>
      <c r="K195">
        <v>9.2543020003635093</v>
      </c>
      <c r="L195">
        <f>(Table2[[#This Row],[6M Return vs Nifty]]-AVERAGE(Table2[6M Return vs Nifty]))/_xlfn.STDEV.P(Table2[6M Return vs Nifty])</f>
        <v>0.15586729924591294</v>
      </c>
      <c r="M195">
        <v>17.211295110719401</v>
      </c>
      <c r="N195">
        <f>(Table2[[#This Row],[1W Return vs Nifty]]-AVERAGE(Table2[1W Return vs Nifty]))/_xlfn.STDEV.P(Table2[1W Return vs Nifty])</f>
        <v>2.9999143870051639</v>
      </c>
      <c r="O195">
        <v>30.32</v>
      </c>
      <c r="P195">
        <v>28.929291662290201</v>
      </c>
      <c r="Q195">
        <v>25.522265502153399</v>
      </c>
      <c r="R195">
        <v>65.992983202784501</v>
      </c>
      <c r="S195" s="2">
        <f>(Table2[[#This Row],[Close Price]]-Table2[[#This Row],[20D EMA]])/Table2[[#This Row],[20D EMA]]</f>
        <v>8.2124010554089771E-2</v>
      </c>
      <c r="T195" s="2">
        <f>(Table2[[#This Row],[Close Price]]-Table2[[#This Row],[50D EMA]])/Table2[[#This Row],[50D EMA]]</f>
        <v>0.13414460274422715</v>
      </c>
      <c r="U195" s="2">
        <f>(Table2[[#This Row],[Close Price]]-Table2[[#This Row],[200D EMA]])/Table2[[#This Row],[200D EMA]]</f>
        <v>0.28554418483075938</v>
      </c>
      <c r="V195">
        <v>1.8111146798126301</v>
      </c>
      <c r="W195">
        <v>32.81</v>
      </c>
      <c r="X195">
        <v>34.28</v>
      </c>
      <c r="Y195">
        <v>32.81</v>
      </c>
      <c r="Z195">
        <v>34.28</v>
      </c>
      <c r="AA195">
        <v>31.88</v>
      </c>
      <c r="AB195">
        <v>34.54</v>
      </c>
      <c r="AC195" s="2">
        <f>(Table2[[#This Row],[Close Price]]/Table2[[#This Row],[Day Low]])-1</f>
        <v>0</v>
      </c>
      <c r="AD195" s="2">
        <f>(Table2[[#This Row],[Day High]]/Table2[[#This Row],[Close Price]])-1</f>
        <v>4.4803413593416552E-2</v>
      </c>
      <c r="AE195" s="2">
        <f>(Table2[[#This Row],[Close Price]]/Table2[[#This Row],[Current Week Low]])-1</f>
        <v>0</v>
      </c>
      <c r="AF195" s="2">
        <f>(Table2[[#This Row],[Current Week High]]/Table2[[#This Row],[Close Price]])-1</f>
        <v>4.4803413593416552E-2</v>
      </c>
      <c r="AG195" s="2">
        <f>(Table2[[#This Row],[Close Price]]/Table2[[#This Row],[Current Month Low]])-1</f>
        <v>2.9171894604767878E-2</v>
      </c>
      <c r="AH195" s="2">
        <f>(Table2[[#This Row],[Current Month High]]/Table2[[#This Row],[Close Price]])-1</f>
        <v>5.2727826882048134E-2</v>
      </c>
      <c r="AI195">
        <v>5.2727826882048099</v>
      </c>
      <c r="AJ195">
        <v>110.996784565916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0.19</v>
      </c>
      <c r="AM195" t="s">
        <v>10622</v>
      </c>
      <c r="AN195">
        <v>17.559999999999999</v>
      </c>
      <c r="AO195" t="s">
        <v>10622</v>
      </c>
      <c r="AP195">
        <v>9.7672643851778998E-2</v>
      </c>
      <c r="AQ195">
        <f>(Table2[[#This Row],[Sharpe Ratio]]-AVERAGE(Table2[Sharpe Ratio]))/_xlfn.STDEV.P(Table2[Sharpe Ratio])</f>
        <v>0.42022847657765577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6.0463212028875777</v>
      </c>
      <c r="AS195">
        <f>_xlfn.RANK.AVG(Table2[[#This Row],[1Y Return vs Nifty Z-Score]],Table2[1Y Return vs Nifty Z-Score])</f>
        <v>213</v>
      </c>
      <c r="AT195">
        <f>_xlfn.RANK.AVG(Table2[[#This Row],[6M Return vs Nifty Z-Score]],Table2[6M Return vs Nifty Z-Score])</f>
        <v>268</v>
      </c>
      <c r="AU195">
        <f>_xlfn.RANK.AVG(Table2[[#This Row],[Sharpe Ratio Z-Score]],Table2[Sharpe Ratio Z-Score])</f>
        <v>232</v>
      </c>
      <c r="AV195">
        <f>(Table2[[#This Row],[Rank 1Y]]+Table2[[#This Row],[Rank 6M]]+Table2[[#This Row],[Rank Sharpe]])/3</f>
        <v>237.66666666666666</v>
      </c>
    </row>
    <row r="196" spans="1:48" x14ac:dyDescent="0.3">
      <c r="A196" t="s">
        <v>638</v>
      </c>
      <c r="B196" t="s">
        <v>639</v>
      </c>
      <c r="C196" t="s">
        <v>10588</v>
      </c>
      <c r="D196" t="s">
        <v>232</v>
      </c>
      <c r="E196">
        <v>27219.9398348</v>
      </c>
      <c r="F196">
        <v>4252.3999999999996</v>
      </c>
      <c r="G196">
        <v>112.159357765651</v>
      </c>
      <c r="H196">
        <f>(Table2[[#This Row],[1Y Return vs Nifty]]-AVERAGE(Table2[1Y Return vs Nifty]))/_xlfn.STDEV.P(Table2[1Y Return vs Nifty])</f>
        <v>1.1977660579779972</v>
      </c>
      <c r="I196">
        <v>9.4753455054118998</v>
      </c>
      <c r="J196">
        <f>(Table2[[#This Row],[1M Return vs Nifty]]-AVERAGE(Table2[1M Return vs Nifty]))/_xlfn.STDEV.P(Table2[1M Return vs Nifty])</f>
        <v>0.68954591247181229</v>
      </c>
      <c r="K196">
        <v>36.985890136179599</v>
      </c>
      <c r="L196">
        <f>(Table2[[#This Row],[6M Return vs Nifty]]-AVERAGE(Table2[6M Return vs Nifty]))/_xlfn.STDEV.P(Table2[6M Return vs Nifty])</f>
        <v>1.1469313668769319</v>
      </c>
      <c r="M196">
        <v>1.1910483050324601</v>
      </c>
      <c r="N196">
        <f>(Table2[[#This Row],[1W Return vs Nifty]]-AVERAGE(Table2[1W Return vs Nifty]))/_xlfn.STDEV.P(Table2[1W Return vs Nifty])</f>
        <v>-0.27654570911106269</v>
      </c>
      <c r="O196">
        <v>4201.34</v>
      </c>
      <c r="P196">
        <v>3875.2447949951702</v>
      </c>
      <c r="Q196">
        <v>3008.5482993881401</v>
      </c>
      <c r="R196">
        <v>49.123546063976399</v>
      </c>
      <c r="S196" s="2">
        <f>(Table2[[#This Row],[Close Price]]-Table2[[#This Row],[20D EMA]])/Table2[[#This Row],[20D EMA]]</f>
        <v>1.2153265386757437E-2</v>
      </c>
      <c r="T196" s="2">
        <f>(Table2[[#This Row],[Close Price]]-Table2[[#This Row],[50D EMA]])/Table2[[#This Row],[50D EMA]]</f>
        <v>9.7324227231250171E-2</v>
      </c>
      <c r="U196" s="2">
        <f>(Table2[[#This Row],[Close Price]]-Table2[[#This Row],[200D EMA]])/Table2[[#This Row],[200D EMA]]</f>
        <v>0.41343916627990529</v>
      </c>
      <c r="V196">
        <v>0.99331685569958506</v>
      </c>
      <c r="W196">
        <v>4065</v>
      </c>
      <c r="X196">
        <v>4320</v>
      </c>
      <c r="Y196">
        <v>4065</v>
      </c>
      <c r="Z196">
        <v>4320</v>
      </c>
      <c r="AA196">
        <v>4065</v>
      </c>
      <c r="AB196">
        <v>4509.6499999999996</v>
      </c>
      <c r="AC196" s="2">
        <f>(Table2[[#This Row],[Close Price]]/Table2[[#This Row],[Day Low]])-1</f>
        <v>4.6100861008609995E-2</v>
      </c>
      <c r="AD196" s="2">
        <f>(Table2[[#This Row],[Day High]]/Table2[[#This Row],[Close Price]])-1</f>
        <v>1.5896905277020146E-2</v>
      </c>
      <c r="AE196" s="2">
        <f>(Table2[[#This Row],[Close Price]]/Table2[[#This Row],[Current Week Low]])-1</f>
        <v>4.6100861008609995E-2</v>
      </c>
      <c r="AF196" s="2">
        <f>(Table2[[#This Row],[Current Week High]]/Table2[[#This Row],[Close Price]])-1</f>
        <v>1.5896905277020146E-2</v>
      </c>
      <c r="AG196" s="2">
        <f>(Table2[[#This Row],[Close Price]]/Table2[[#This Row],[Current Month Low]])-1</f>
        <v>4.6100861008609995E-2</v>
      </c>
      <c r="AH196" s="2">
        <f>(Table2[[#This Row],[Current Month High]]/Table2[[#This Row],[Close Price]])-1</f>
        <v>6.0495249741322477E-2</v>
      </c>
      <c r="AI196">
        <v>11.207788542940399</v>
      </c>
      <c r="AJ196">
        <v>152.367952522255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0.51</v>
      </c>
      <c r="AM196" t="s">
        <v>10622</v>
      </c>
      <c r="AN196">
        <v>4.3099999999999996</v>
      </c>
      <c r="AO196" t="s">
        <v>10622</v>
      </c>
      <c r="AQ196">
        <f>(Table2[[#This Row],[Sharpe Ratio]]-AVERAGE(Table2[Sharpe Ratio]))/_xlfn.STDEV.P(Table2[Sharpe Ratio])</f>
        <v>-0.7077277654969456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2.0499698627187328</v>
      </c>
      <c r="AS196">
        <f>_xlfn.RANK.AVG(Table2[[#This Row],[1Y Return vs Nifty Z-Score]],Table2[1Y Return vs Nifty Z-Score])</f>
        <v>78</v>
      </c>
      <c r="AT196">
        <f>_xlfn.RANK.AVG(Table2[[#This Row],[6M Return vs Nifty Z-Score]],Table2[6M Return vs Nifty Z-Score])</f>
        <v>89</v>
      </c>
      <c r="AU196">
        <f>_xlfn.RANK.AVG(Table2[[#This Row],[Sharpe Ratio Z-Score]],Table2[Sharpe Ratio Z-Score])</f>
        <v>546.5</v>
      </c>
      <c r="AV196">
        <f>(Table2[[#This Row],[Rank 1Y]]+Table2[[#This Row],[Rank 6M]]+Table2[[#This Row],[Rank Sharpe]])/3</f>
        <v>237.83333333333334</v>
      </c>
    </row>
    <row r="197" spans="1:48" x14ac:dyDescent="0.3">
      <c r="A197" t="s">
        <v>64</v>
      </c>
      <c r="B197" t="s">
        <v>65</v>
      </c>
      <c r="C197" t="s">
        <v>10584</v>
      </c>
      <c r="D197" t="s">
        <v>63</v>
      </c>
      <c r="E197">
        <v>373629.27686327999</v>
      </c>
      <c r="F197">
        <v>1016.45</v>
      </c>
      <c r="G197">
        <v>43.513243938741603</v>
      </c>
      <c r="H197">
        <f>(Table2[[#This Row],[1Y Return vs Nifty]]-AVERAGE(Table2[1Y Return vs Nifty]))/_xlfn.STDEV.P(Table2[1Y Return vs Nifty])</f>
        <v>0.15255457591407237</v>
      </c>
      <c r="I197">
        <v>10.3183601083539</v>
      </c>
      <c r="J197">
        <f>(Table2[[#This Row],[1M Return vs Nifty]]-AVERAGE(Table2[1M Return vs Nifty]))/_xlfn.STDEV.P(Table2[1M Return vs Nifty])</f>
        <v>0.77732245635121755</v>
      </c>
      <c r="K197">
        <v>-0.81715492386205901</v>
      </c>
      <c r="L197">
        <f>(Table2[[#This Row],[6M Return vs Nifty]]-AVERAGE(Table2[6M Return vs Nifty]))/_xlfn.STDEV.P(Table2[6M Return vs Nifty])</f>
        <v>-0.2040637302143963</v>
      </c>
      <c r="M197">
        <v>0.85276461890311195</v>
      </c>
      <c r="N197">
        <f>(Table2[[#This Row],[1W Return vs Nifty]]-AVERAGE(Table2[1W Return vs Nifty]))/_xlfn.STDEV.P(Table2[1W Return vs Nifty])</f>
        <v>-0.34573147211544158</v>
      </c>
      <c r="O197">
        <v>1061.02</v>
      </c>
      <c r="P197">
        <v>1020.9932066226</v>
      </c>
      <c r="Q197">
        <v>894.96606328855</v>
      </c>
      <c r="R197">
        <v>34.904656017387801</v>
      </c>
      <c r="S197" s="2">
        <f>(Table2[[#This Row],[Close Price]]-Table2[[#This Row],[20D EMA]])/Table2[[#This Row],[20D EMA]]</f>
        <v>-4.2006748223407608E-2</v>
      </c>
      <c r="T197" s="2">
        <f>(Table2[[#This Row],[Close Price]]-Table2[[#This Row],[50D EMA]])/Table2[[#This Row],[50D EMA]]</f>
        <v>-4.4497912357602462E-3</v>
      </c>
      <c r="U197" s="2">
        <f>(Table2[[#This Row],[Close Price]]-Table2[[#This Row],[200D EMA]])/Table2[[#This Row],[200D EMA]]</f>
        <v>0.13574138919308035</v>
      </c>
      <c r="V197">
        <v>1.32952227403822</v>
      </c>
      <c r="W197">
        <v>1014.05</v>
      </c>
      <c r="X197">
        <v>1065</v>
      </c>
      <c r="Y197">
        <v>1014.05</v>
      </c>
      <c r="Z197">
        <v>1065</v>
      </c>
      <c r="AA197">
        <v>1014.05</v>
      </c>
      <c r="AB197">
        <v>1176</v>
      </c>
      <c r="AC197" s="2">
        <f>(Table2[[#This Row],[Close Price]]/Table2[[#This Row],[Day Low]])-1</f>
        <v>2.3667472018145119E-3</v>
      </c>
      <c r="AD197" s="2">
        <f>(Table2[[#This Row],[Day High]]/Table2[[#This Row],[Close Price]])-1</f>
        <v>4.7764277632938112E-2</v>
      </c>
      <c r="AE197" s="2">
        <f>(Table2[[#This Row],[Close Price]]/Table2[[#This Row],[Current Week Low]])-1</f>
        <v>2.3667472018145119E-3</v>
      </c>
      <c r="AF197" s="2">
        <f>(Table2[[#This Row],[Current Week High]]/Table2[[#This Row],[Close Price]])-1</f>
        <v>4.7764277632938112E-2</v>
      </c>
      <c r="AG197" s="2">
        <f>(Table2[[#This Row],[Close Price]]/Table2[[#This Row],[Current Month Low]])-1</f>
        <v>2.3667472018145119E-3</v>
      </c>
      <c r="AH197" s="2">
        <f>(Table2[[#This Row],[Current Month High]]/Table2[[#This Row],[Close Price]])-1</f>
        <v>0.15696787840031479</v>
      </c>
      <c r="AI197">
        <v>15.991932706970299</v>
      </c>
      <c r="AJ197">
        <v>71.321422551828704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0.01</v>
      </c>
      <c r="AM197" t="s">
        <v>10622</v>
      </c>
      <c r="AN197">
        <v>-0.79</v>
      </c>
      <c r="AO197" t="s">
        <v>10621</v>
      </c>
      <c r="AP197">
        <v>0.16753587090844299</v>
      </c>
      <c r="AQ197">
        <f>(Table2[[#This Row],[Sharpe Ratio]]-AVERAGE(Table2[Sharpe Ratio]))/_xlfn.STDEV.P(Table2[Sharpe Ratio])</f>
        <v>1.2270323055968089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1.6071141355322609</v>
      </c>
      <c r="AS197">
        <f>_xlfn.RANK.AVG(Table2[[#This Row],[1Y Return vs Nifty Z-Score]],Table2[1Y Return vs Nifty Z-Score])</f>
        <v>253</v>
      </c>
      <c r="AT197">
        <f>_xlfn.RANK.AVG(Table2[[#This Row],[6M Return vs Nifty Z-Score]],Table2[6M Return vs Nifty Z-Score])</f>
        <v>385</v>
      </c>
      <c r="AU197">
        <f>_xlfn.RANK.AVG(Table2[[#This Row],[Sharpe Ratio Z-Score]],Table2[Sharpe Ratio Z-Score])</f>
        <v>81</v>
      </c>
      <c r="AV197">
        <f>(Table2[[#This Row],[Rank 1Y]]+Table2[[#This Row],[Rank 6M]]+Table2[[#This Row],[Rank Sharpe]])/3</f>
        <v>239.66666666666666</v>
      </c>
    </row>
    <row r="198" spans="1:48" x14ac:dyDescent="0.3">
      <c r="A198" t="s">
        <v>776</v>
      </c>
      <c r="B198" t="s">
        <v>777</v>
      </c>
      <c r="C198" t="s">
        <v>10591</v>
      </c>
      <c r="D198" t="s">
        <v>391</v>
      </c>
      <c r="E198">
        <v>19948.477867629899</v>
      </c>
      <c r="F198">
        <v>497.9</v>
      </c>
      <c r="G198">
        <v>58.6266799837069</v>
      </c>
      <c r="H198">
        <f>(Table2[[#This Row],[1Y Return vs Nifty]]-AVERAGE(Table2[1Y Return vs Nifty]))/_xlfn.STDEV.P(Table2[1Y Return vs Nifty])</f>
        <v>0.38267301972675294</v>
      </c>
      <c r="I198">
        <v>2.31672564957515</v>
      </c>
      <c r="J198">
        <f>(Table2[[#This Row],[1M Return vs Nifty]]-AVERAGE(Table2[1M Return vs Nifty]))/_xlfn.STDEV.P(Table2[1M Return vs Nifty])</f>
        <v>-5.5825410514709697E-2</v>
      </c>
      <c r="K198">
        <v>32.790351992486499</v>
      </c>
      <c r="L198">
        <f>(Table2[[#This Row],[6M Return vs Nifty]]-AVERAGE(Table2[6M Return vs Nifty]))/_xlfn.STDEV.P(Table2[6M Return vs Nifty])</f>
        <v>0.99699234866328168</v>
      </c>
      <c r="M198">
        <v>8.6652457402689098</v>
      </c>
      <c r="N198">
        <f>(Table2[[#This Row],[1W Return vs Nifty]]-AVERAGE(Table2[1W Return vs Nifty]))/_xlfn.STDEV.P(Table2[1W Return vs Nifty])</f>
        <v>1.2520767861649331</v>
      </c>
      <c r="O198">
        <v>504.26</v>
      </c>
      <c r="P198">
        <v>478.70453584196599</v>
      </c>
      <c r="Q198">
        <v>399.91814416532202</v>
      </c>
      <c r="R198">
        <v>43.384713874992997</v>
      </c>
      <c r="S198" s="2">
        <f>(Table2[[#This Row],[Close Price]]-Table2[[#This Row],[20D EMA]])/Table2[[#This Row],[20D EMA]]</f>
        <v>-1.2612541149407078E-2</v>
      </c>
      <c r="T198" s="2">
        <f>(Table2[[#This Row],[Close Price]]-Table2[[#This Row],[50D EMA]])/Table2[[#This Row],[50D EMA]]</f>
        <v>4.0098772250553638E-2</v>
      </c>
      <c r="U198" s="2">
        <f>(Table2[[#This Row],[Close Price]]-Table2[[#This Row],[200D EMA]])/Table2[[#This Row],[200D EMA]]</f>
        <v>0.24500477726305231</v>
      </c>
      <c r="V198">
        <v>0.969065796349449</v>
      </c>
      <c r="W198">
        <v>493.6</v>
      </c>
      <c r="X198">
        <v>519.85</v>
      </c>
      <c r="Y198">
        <v>493.6</v>
      </c>
      <c r="Z198">
        <v>519.85</v>
      </c>
      <c r="AA198">
        <v>493.6</v>
      </c>
      <c r="AB198">
        <v>538.5</v>
      </c>
      <c r="AC198" s="2">
        <f>(Table2[[#This Row],[Close Price]]/Table2[[#This Row],[Day Low]])-1</f>
        <v>8.7115072933547921E-3</v>
      </c>
      <c r="AD198" s="2">
        <f>(Table2[[#This Row],[Day High]]/Table2[[#This Row],[Close Price]])-1</f>
        <v>4.408515766218124E-2</v>
      </c>
      <c r="AE198" s="2">
        <f>(Table2[[#This Row],[Close Price]]/Table2[[#This Row],[Current Week Low]])-1</f>
        <v>8.7115072933547921E-3</v>
      </c>
      <c r="AF198" s="2">
        <f>(Table2[[#This Row],[Current Week High]]/Table2[[#This Row],[Close Price]])-1</f>
        <v>4.408515766218124E-2</v>
      </c>
      <c r="AG198" s="2">
        <f>(Table2[[#This Row],[Close Price]]/Table2[[#This Row],[Current Month Low]])-1</f>
        <v>8.7115072933547921E-3</v>
      </c>
      <c r="AH198" s="2">
        <f>(Table2[[#This Row],[Current Month High]]/Table2[[#This Row],[Close Price]])-1</f>
        <v>8.1542478409319274E-2</v>
      </c>
      <c r="AI198">
        <v>15.3544888531833</v>
      </c>
      <c r="AJ198">
        <v>99.120175964807004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0.18</v>
      </c>
      <c r="AM198" t="s">
        <v>10622</v>
      </c>
      <c r="AN198">
        <v>-2.69</v>
      </c>
      <c r="AO198" t="s">
        <v>10621</v>
      </c>
      <c r="AP198">
        <v>3.5164501552003999E-2</v>
      </c>
      <c r="AQ198">
        <f>(Table2[[#This Row],[Sharpe Ratio]]-AVERAGE(Table2[Sharpe Ratio]))/_xlfn.STDEV.P(Table2[Sharpe Ratio])</f>
        <v>-0.30163638247657615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2.2742803615636822</v>
      </c>
      <c r="AS198">
        <f>_xlfn.RANK.AVG(Table2[[#This Row],[1Y Return vs Nifty Z-Score]],Table2[1Y Return vs Nifty Z-Score])</f>
        <v>193</v>
      </c>
      <c r="AT198">
        <f>_xlfn.RANK.AVG(Table2[[#This Row],[6M Return vs Nifty Z-Score]],Table2[6M Return vs Nifty Z-Score])</f>
        <v>104</v>
      </c>
      <c r="AU198">
        <f>_xlfn.RANK.AVG(Table2[[#This Row],[Sharpe Ratio Z-Score]],Table2[Sharpe Ratio Z-Score])</f>
        <v>423</v>
      </c>
      <c r="AV198">
        <f>(Table2[[#This Row],[Rank 1Y]]+Table2[[#This Row],[Rank 6M]]+Table2[[#This Row],[Rank Sharpe]])/3</f>
        <v>240</v>
      </c>
    </row>
    <row r="199" spans="1:48" x14ac:dyDescent="0.3">
      <c r="A199" t="s">
        <v>802</v>
      </c>
      <c r="B199" t="s">
        <v>803</v>
      </c>
      <c r="C199" t="s">
        <v>10586</v>
      </c>
      <c r="D199" t="s">
        <v>804</v>
      </c>
      <c r="E199">
        <v>18984.618996090001</v>
      </c>
      <c r="F199">
        <v>275.55</v>
      </c>
      <c r="G199">
        <v>78.270308256144602</v>
      </c>
      <c r="H199">
        <f>(Table2[[#This Row],[1Y Return vs Nifty]]-AVERAGE(Table2[1Y Return vs Nifty]))/_xlfn.STDEV.P(Table2[1Y Return vs Nifty])</f>
        <v>0.68176855005084469</v>
      </c>
      <c r="I199">
        <v>28.255302665650301</v>
      </c>
      <c r="J199">
        <f>(Table2[[#This Row],[1M Return vs Nifty]]-AVERAGE(Table2[1M Return vs Nifty]))/_xlfn.STDEV.P(Table2[1M Return vs Nifty])</f>
        <v>2.6449565636944588</v>
      </c>
      <c r="K199">
        <v>26.191324071965798</v>
      </c>
      <c r="L199">
        <f>(Table2[[#This Row],[6M Return vs Nifty]]-AVERAGE(Table2[6M Return vs Nifty]))/_xlfn.STDEV.P(Table2[6M Return vs Nifty])</f>
        <v>0.76115805668938452</v>
      </c>
      <c r="M199">
        <v>18.038275238491298</v>
      </c>
      <c r="N199">
        <f>(Table2[[#This Row],[1W Return vs Nifty]]-AVERAGE(Table2[1W Return vs Nifty]))/_xlfn.STDEV.P(Table2[1W Return vs Nifty])</f>
        <v>3.1690483224426544</v>
      </c>
      <c r="O199">
        <v>258.48</v>
      </c>
      <c r="P199">
        <v>235.41633983853299</v>
      </c>
      <c r="Q199">
        <v>199.86400140980399</v>
      </c>
      <c r="R199">
        <v>57.880502465992301</v>
      </c>
      <c r="S199" s="2">
        <f>(Table2[[#This Row],[Close Price]]-Table2[[#This Row],[20D EMA]])/Table2[[#This Row],[20D EMA]]</f>
        <v>6.6039925719591427E-2</v>
      </c>
      <c r="T199" s="2">
        <f>(Table2[[#This Row],[Close Price]]-Table2[[#This Row],[50D EMA]])/Table2[[#This Row],[50D EMA]]</f>
        <v>0.17047950107878593</v>
      </c>
      <c r="U199" s="2">
        <f>(Table2[[#This Row],[Close Price]]-Table2[[#This Row],[200D EMA]])/Table2[[#This Row],[200D EMA]]</f>
        <v>0.37868749778009486</v>
      </c>
      <c r="V199">
        <v>2.2619762697718802</v>
      </c>
      <c r="W199">
        <v>272.25</v>
      </c>
      <c r="X199">
        <v>290.89999999999998</v>
      </c>
      <c r="Y199">
        <v>272.25</v>
      </c>
      <c r="Z199">
        <v>290.89999999999998</v>
      </c>
      <c r="AA199">
        <v>272.25</v>
      </c>
      <c r="AB199">
        <v>309.3</v>
      </c>
      <c r="AC199" s="2">
        <f>(Table2[[#This Row],[Close Price]]/Table2[[#This Row],[Day Low]])-1</f>
        <v>1.2121212121212199E-2</v>
      </c>
      <c r="AD199" s="2">
        <f>(Table2[[#This Row],[Day High]]/Table2[[#This Row],[Close Price]])-1</f>
        <v>5.5706768281618357E-2</v>
      </c>
      <c r="AE199" s="2">
        <f>(Table2[[#This Row],[Close Price]]/Table2[[#This Row],[Current Week Low]])-1</f>
        <v>1.2121212121212199E-2</v>
      </c>
      <c r="AF199" s="2">
        <f>(Table2[[#This Row],[Current Week High]]/Table2[[#This Row],[Close Price]])-1</f>
        <v>5.5706768281618357E-2</v>
      </c>
      <c r="AG199" s="2">
        <f>(Table2[[#This Row],[Close Price]]/Table2[[#This Row],[Current Month Low]])-1</f>
        <v>1.2121212121212199E-2</v>
      </c>
      <c r="AH199" s="2">
        <f>(Table2[[#This Row],[Current Month High]]/Table2[[#This Row],[Close Price]])-1</f>
        <v>0.12248230811105065</v>
      </c>
      <c r="AI199">
        <v>12.248230811105</v>
      </c>
      <c r="AJ199">
        <v>90.428472702142301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0.21</v>
      </c>
      <c r="AM199" t="s">
        <v>10622</v>
      </c>
      <c r="AN199">
        <v>12.4</v>
      </c>
      <c r="AO199" t="s">
        <v>10622</v>
      </c>
      <c r="AP199">
        <v>2.4953183351421E-2</v>
      </c>
      <c r="AQ199">
        <f>(Table2[[#This Row],[Sharpe Ratio]]-AVERAGE(Table2[Sharpe Ratio]))/_xlfn.STDEV.P(Table2[Sharpe Ratio])</f>
        <v>-0.41956008813193191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6.8373714047454097</v>
      </c>
      <c r="AS199">
        <f>_xlfn.RANK.AVG(Table2[[#This Row],[1Y Return vs Nifty Z-Score]],Table2[1Y Return vs Nifty Z-Score])</f>
        <v>132</v>
      </c>
      <c r="AT199">
        <f>_xlfn.RANK.AVG(Table2[[#This Row],[6M Return vs Nifty Z-Score]],Table2[6M Return vs Nifty Z-Score])</f>
        <v>133</v>
      </c>
      <c r="AU199">
        <f>_xlfn.RANK.AVG(Table2[[#This Row],[Sharpe Ratio Z-Score]],Table2[Sharpe Ratio Z-Score])</f>
        <v>455</v>
      </c>
      <c r="AV199">
        <f>(Table2[[#This Row],[Rank 1Y]]+Table2[[#This Row],[Rank 6M]]+Table2[[#This Row],[Rank Sharpe]])/3</f>
        <v>240</v>
      </c>
    </row>
    <row r="200" spans="1:48" x14ac:dyDescent="0.3">
      <c r="A200" t="s">
        <v>987</v>
      </c>
      <c r="B200" t="s">
        <v>988</v>
      </c>
      <c r="C200" t="s">
        <v>10582</v>
      </c>
      <c r="D200" t="s">
        <v>51</v>
      </c>
      <c r="E200">
        <v>13370.344478595</v>
      </c>
      <c r="F200">
        <v>844.35</v>
      </c>
      <c r="G200">
        <v>92.030970032349501</v>
      </c>
      <c r="H200">
        <f>(Table2[[#This Row],[1Y Return vs Nifty]]-AVERAGE(Table2[1Y Return vs Nifty]))/_xlfn.STDEV.P(Table2[1Y Return vs Nifty])</f>
        <v>0.89128953947718914</v>
      </c>
      <c r="I200">
        <v>14.8974804948658</v>
      </c>
      <c r="J200">
        <f>(Table2[[#This Row],[1M Return vs Nifty]]-AVERAGE(Table2[1M Return vs Nifty]))/_xlfn.STDEV.P(Table2[1M Return vs Nifty])</f>
        <v>1.2541105927998986</v>
      </c>
      <c r="K200">
        <v>34.674394350279201</v>
      </c>
      <c r="L200">
        <f>(Table2[[#This Row],[6M Return vs Nifty]]-AVERAGE(Table2[6M Return vs Nifty]))/_xlfn.STDEV.P(Table2[6M Return vs Nifty])</f>
        <v>1.0643237497196685</v>
      </c>
      <c r="M200">
        <v>19.390554843474</v>
      </c>
      <c r="N200">
        <f>(Table2[[#This Row],[1W Return vs Nifty]]-AVERAGE(Table2[1W Return vs Nifty]))/_xlfn.STDEV.P(Table2[1W Return vs Nifty])</f>
        <v>3.4456164813642016</v>
      </c>
      <c r="O200">
        <v>765.01</v>
      </c>
      <c r="P200">
        <v>735.24780161843796</v>
      </c>
      <c r="Q200">
        <v>620.86808371961399</v>
      </c>
      <c r="R200">
        <v>76.098161910149699</v>
      </c>
      <c r="S200" s="2">
        <f>(Table2[[#This Row],[Close Price]]-Table2[[#This Row],[20D EMA]])/Table2[[#This Row],[20D EMA]]</f>
        <v>0.10371106260048893</v>
      </c>
      <c r="T200" s="2">
        <f>(Table2[[#This Row],[Close Price]]-Table2[[#This Row],[50D EMA]])/Table2[[#This Row],[50D EMA]]</f>
        <v>0.14838833675041904</v>
      </c>
      <c r="U200" s="2">
        <f>(Table2[[#This Row],[Close Price]]-Table2[[#This Row],[200D EMA]])/Table2[[#This Row],[200D EMA]]</f>
        <v>0.35995072405962353</v>
      </c>
      <c r="V200">
        <v>2.8760475894842799</v>
      </c>
      <c r="W200">
        <v>813.55</v>
      </c>
      <c r="X200">
        <v>859.85</v>
      </c>
      <c r="Y200">
        <v>813.55</v>
      </c>
      <c r="Z200">
        <v>859.85</v>
      </c>
      <c r="AA200">
        <v>778.6</v>
      </c>
      <c r="AB200">
        <v>876.8</v>
      </c>
      <c r="AC200" s="2">
        <f>(Table2[[#This Row],[Close Price]]/Table2[[#This Row],[Day Low]])-1</f>
        <v>3.7858767131706772E-2</v>
      </c>
      <c r="AD200" s="2">
        <f>(Table2[[#This Row],[Day High]]/Table2[[#This Row],[Close Price]])-1</f>
        <v>1.8357316278794444E-2</v>
      </c>
      <c r="AE200" s="2">
        <f>(Table2[[#This Row],[Close Price]]/Table2[[#This Row],[Current Week Low]])-1</f>
        <v>3.7858767131706772E-2</v>
      </c>
      <c r="AF200" s="2">
        <f>(Table2[[#This Row],[Current Week High]]/Table2[[#This Row],[Close Price]])-1</f>
        <v>1.8357316278794444E-2</v>
      </c>
      <c r="AG200" s="2">
        <f>(Table2[[#This Row],[Close Price]]/Table2[[#This Row],[Current Month Low]])-1</f>
        <v>8.4446442332391403E-2</v>
      </c>
      <c r="AH200" s="2">
        <f>(Table2[[#This Row],[Current Month High]]/Table2[[#This Row],[Close Price]])-1</f>
        <v>3.8431929886895144E-2</v>
      </c>
      <c r="AI200">
        <v>3.84319298868951</v>
      </c>
      <c r="AJ200">
        <v>164.89411764705801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0.03</v>
      </c>
      <c r="AM200" t="s">
        <v>10622</v>
      </c>
      <c r="AN200">
        <v>16.14</v>
      </c>
      <c r="AO200" t="s">
        <v>10622</v>
      </c>
      <c r="AP200">
        <v>8.2021198628810001E-3</v>
      </c>
      <c r="AQ200">
        <f>(Table2[[#This Row],[Sharpe Ratio]]-AVERAGE(Table2[Sharpe Ratio]))/_xlfn.STDEV.P(Table2[Sharpe Ratio])</f>
        <v>-0.61300695184086906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6.0423334115200884</v>
      </c>
      <c r="AS200">
        <f>_xlfn.RANK.AVG(Table2[[#This Row],[1Y Return vs Nifty Z-Score]],Table2[1Y Return vs Nifty Z-Score])</f>
        <v>112</v>
      </c>
      <c r="AT200">
        <f>_xlfn.RANK.AVG(Table2[[#This Row],[6M Return vs Nifty Z-Score]],Table2[6M Return vs Nifty Z-Score])</f>
        <v>99</v>
      </c>
      <c r="AU200">
        <f>_xlfn.RANK.AVG(Table2[[#This Row],[Sharpe Ratio Z-Score]],Table2[Sharpe Ratio Z-Score])</f>
        <v>510</v>
      </c>
      <c r="AV200">
        <f>(Table2[[#This Row],[Rank 1Y]]+Table2[[#This Row],[Rank 6M]]+Table2[[#This Row],[Rank Sharpe]])/3</f>
        <v>240.33333333333334</v>
      </c>
    </row>
    <row r="201" spans="1:48" x14ac:dyDescent="0.3">
      <c r="A201" t="s">
        <v>302</v>
      </c>
      <c r="B201" t="s">
        <v>303</v>
      </c>
      <c r="C201" t="s">
        <v>10582</v>
      </c>
      <c r="D201" t="s">
        <v>51</v>
      </c>
      <c r="E201">
        <v>88843.369607924993</v>
      </c>
      <c r="F201">
        <v>1948.25</v>
      </c>
      <c r="G201">
        <v>56.947038590526098</v>
      </c>
      <c r="H201">
        <f>(Table2[[#This Row],[1Y Return vs Nifty]]-AVERAGE(Table2[1Y Return vs Nifty]))/_xlfn.STDEV.P(Table2[1Y Return vs Nifty])</f>
        <v>0.35709865911066468</v>
      </c>
      <c r="I201">
        <v>12.1190144888982</v>
      </c>
      <c r="J201">
        <f>(Table2[[#This Row],[1M Return vs Nifty]]-AVERAGE(Table2[1M Return vs Nifty]))/_xlfn.STDEV.P(Table2[1M Return vs Nifty])</f>
        <v>0.96481057066608233</v>
      </c>
      <c r="K201">
        <v>13.353656566067</v>
      </c>
      <c r="L201">
        <f>(Table2[[#This Row],[6M Return vs Nifty]]-AVERAGE(Table2[6M Return vs Nifty]))/_xlfn.STDEV.P(Table2[6M Return vs Nifty])</f>
        <v>0.30236893451651525</v>
      </c>
      <c r="M201">
        <v>8.9408769068003302</v>
      </c>
      <c r="N201">
        <f>(Table2[[#This Row],[1W Return vs Nifty]]-AVERAGE(Table2[1W Return vs Nifty]))/_xlfn.STDEV.P(Table2[1W Return vs Nifty])</f>
        <v>1.3084488589138736</v>
      </c>
      <c r="O201">
        <v>1838.35</v>
      </c>
      <c r="P201">
        <v>1747.25224620616</v>
      </c>
      <c r="Q201">
        <v>1515.8119381793599</v>
      </c>
      <c r="R201">
        <v>77.968640257178095</v>
      </c>
      <c r="S201" s="2">
        <f>(Table2[[#This Row],[Close Price]]-Table2[[#This Row],[20D EMA]])/Table2[[#This Row],[20D EMA]]</f>
        <v>5.9781869611336302E-2</v>
      </c>
      <c r="T201" s="2">
        <f>(Table2[[#This Row],[Close Price]]-Table2[[#This Row],[50D EMA]])/Table2[[#This Row],[50D EMA]]</f>
        <v>0.11503648327267575</v>
      </c>
      <c r="U201" s="2">
        <f>(Table2[[#This Row],[Close Price]]-Table2[[#This Row],[200D EMA]])/Table2[[#This Row],[200D EMA]]</f>
        <v>0.28528477110428418</v>
      </c>
      <c r="V201">
        <v>1.0032551680069499</v>
      </c>
      <c r="W201">
        <v>1900.05</v>
      </c>
      <c r="X201">
        <v>1960</v>
      </c>
      <c r="Y201">
        <v>1900.05</v>
      </c>
      <c r="Z201">
        <v>1960</v>
      </c>
      <c r="AA201">
        <v>1900.05</v>
      </c>
      <c r="AB201">
        <v>1984</v>
      </c>
      <c r="AC201" s="2">
        <f>(Table2[[#This Row],[Close Price]]/Table2[[#This Row],[Day Low]])-1</f>
        <v>2.5367753480171507E-2</v>
      </c>
      <c r="AD201" s="2">
        <f>(Table2[[#This Row],[Day High]]/Table2[[#This Row],[Close Price]])-1</f>
        <v>6.0310535095597917E-3</v>
      </c>
      <c r="AE201" s="2">
        <f>(Table2[[#This Row],[Close Price]]/Table2[[#This Row],[Current Week Low]])-1</f>
        <v>2.5367753480171507E-2</v>
      </c>
      <c r="AF201" s="2">
        <f>(Table2[[#This Row],[Current Week High]]/Table2[[#This Row],[Close Price]])-1</f>
        <v>6.0310535095597917E-3</v>
      </c>
      <c r="AG201" s="2">
        <f>(Table2[[#This Row],[Close Price]]/Table2[[#This Row],[Current Month Low]])-1</f>
        <v>2.5367753480171507E-2</v>
      </c>
      <c r="AH201" s="2">
        <f>(Table2[[#This Row],[Current Month High]]/Table2[[#This Row],[Close Price]])-1</f>
        <v>1.8349801103554553E-2</v>
      </c>
      <c r="AI201">
        <v>1.8349801103554499</v>
      </c>
      <c r="AJ201">
        <v>86.703402012458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0.03</v>
      </c>
      <c r="AM201" t="s">
        <v>10622</v>
      </c>
      <c r="AN201">
        <v>7.21</v>
      </c>
      <c r="AO201" t="s">
        <v>10622</v>
      </c>
      <c r="AP201">
        <v>7.2690636914311005E-2</v>
      </c>
      <c r="AQ201">
        <f>(Table2[[#This Row],[Sharpe Ratio]]-AVERAGE(Table2[Sharpe Ratio]))/_xlfn.STDEV.P(Table2[Sharpe Ratio])</f>
        <v>0.1317279348350788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3.0644549580422149</v>
      </c>
      <c r="AS201">
        <f>_xlfn.RANK.AVG(Table2[[#This Row],[1Y Return vs Nifty Z-Score]],Table2[1Y Return vs Nifty Z-Score])</f>
        <v>197</v>
      </c>
      <c r="AT201">
        <f>_xlfn.RANK.AVG(Table2[[#This Row],[6M Return vs Nifty Z-Score]],Table2[6M Return vs Nifty Z-Score])</f>
        <v>225</v>
      </c>
      <c r="AU201">
        <f>_xlfn.RANK.AVG(Table2[[#This Row],[Sharpe Ratio Z-Score]],Table2[Sharpe Ratio Z-Score])</f>
        <v>301</v>
      </c>
      <c r="AV201">
        <f>(Table2[[#This Row],[Rank 1Y]]+Table2[[#This Row],[Rank 6M]]+Table2[[#This Row],[Rank Sharpe]])/3</f>
        <v>241</v>
      </c>
    </row>
    <row r="202" spans="1:48" x14ac:dyDescent="0.3">
      <c r="A202" t="s">
        <v>76</v>
      </c>
      <c r="B202" t="s">
        <v>77</v>
      </c>
      <c r="C202" t="s">
        <v>10586</v>
      </c>
      <c r="D202" t="s">
        <v>78</v>
      </c>
      <c r="E202">
        <v>322692.35629882501</v>
      </c>
      <c r="F202">
        <v>1493.85</v>
      </c>
      <c r="G202">
        <v>65.505826008957797</v>
      </c>
      <c r="H202">
        <f>(Table2[[#This Row],[1Y Return vs Nifty]]-AVERAGE(Table2[1Y Return vs Nifty]))/_xlfn.STDEV.P(Table2[1Y Return vs Nifty])</f>
        <v>0.48741547361884918</v>
      </c>
      <c r="I202">
        <v>6.6029250331277396</v>
      </c>
      <c r="J202">
        <f>(Table2[[#This Row],[1M Return vs Nifty]]-AVERAGE(Table2[1M Return vs Nifty]))/_xlfn.STDEV.P(Table2[1M Return vs Nifty])</f>
        <v>0.39046314362575557</v>
      </c>
      <c r="K202">
        <v>8.2058950020422401</v>
      </c>
      <c r="L202">
        <f>(Table2[[#This Row],[6M Return vs Nifty]]-AVERAGE(Table2[6M Return vs Nifty]))/_xlfn.STDEV.P(Table2[6M Return vs Nifty])</f>
        <v>0.11839961080339069</v>
      </c>
      <c r="M202">
        <v>5.7928937902278399</v>
      </c>
      <c r="N202">
        <f>(Table2[[#This Row],[1W Return vs Nifty]]-AVERAGE(Table2[1W Return vs Nifty]))/_xlfn.STDEV.P(Table2[1W Return vs Nifty])</f>
        <v>0.66462350529722614</v>
      </c>
      <c r="O202">
        <v>1516.45</v>
      </c>
      <c r="P202">
        <v>1467.3594893064501</v>
      </c>
      <c r="Q202">
        <v>1255.4163190688701</v>
      </c>
      <c r="R202">
        <v>39.796837256870397</v>
      </c>
      <c r="S202" s="2">
        <f>(Table2[[#This Row],[Close Price]]-Table2[[#This Row],[20D EMA]])/Table2[[#This Row],[20D EMA]]</f>
        <v>-1.4903227933660942E-2</v>
      </c>
      <c r="T202" s="2">
        <f>(Table2[[#This Row],[Close Price]]-Table2[[#This Row],[50D EMA]])/Table2[[#This Row],[50D EMA]]</f>
        <v>1.805318389024806E-2</v>
      </c>
      <c r="U202" s="2">
        <f>(Table2[[#This Row],[Close Price]]-Table2[[#This Row],[200D EMA]])/Table2[[#This Row],[200D EMA]]</f>
        <v>0.18992399358642539</v>
      </c>
      <c r="V202">
        <v>0.67079104152118896</v>
      </c>
      <c r="W202">
        <v>1471.55</v>
      </c>
      <c r="X202">
        <v>1563.45</v>
      </c>
      <c r="Y202">
        <v>1471.55</v>
      </c>
      <c r="Z202">
        <v>1563.45</v>
      </c>
      <c r="AA202">
        <v>1471.55</v>
      </c>
      <c r="AB202">
        <v>1604.95</v>
      </c>
      <c r="AC202" s="2">
        <f>(Table2[[#This Row],[Close Price]]/Table2[[#This Row],[Day Low]])-1</f>
        <v>1.5154089225646317E-2</v>
      </c>
      <c r="AD202" s="2">
        <f>(Table2[[#This Row],[Day High]]/Table2[[#This Row],[Close Price]])-1</f>
        <v>4.6591023195100112E-2</v>
      </c>
      <c r="AE202" s="2">
        <f>(Table2[[#This Row],[Close Price]]/Table2[[#This Row],[Current Week Low]])-1</f>
        <v>1.5154089225646317E-2</v>
      </c>
      <c r="AF202" s="2">
        <f>(Table2[[#This Row],[Current Week High]]/Table2[[#This Row],[Close Price]])-1</f>
        <v>4.6591023195100112E-2</v>
      </c>
      <c r="AG202" s="2">
        <f>(Table2[[#This Row],[Close Price]]/Table2[[#This Row],[Current Month Low]])-1</f>
        <v>1.5154089225646317E-2</v>
      </c>
      <c r="AH202" s="2">
        <f>(Table2[[#This Row],[Current Month High]]/Table2[[#This Row],[Close Price]])-1</f>
        <v>7.4371590186431025E-2</v>
      </c>
      <c r="AI202">
        <v>8.5383405295042998</v>
      </c>
      <c r="AJ202">
        <v>97.992047713717596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0.05</v>
      </c>
      <c r="AM202" t="s">
        <v>10622</v>
      </c>
      <c r="AN202">
        <v>0</v>
      </c>
      <c r="AO202" t="s">
        <v>10623</v>
      </c>
      <c r="AP202">
        <v>8.4598585543749993E-2</v>
      </c>
      <c r="AQ202">
        <f>(Table2[[#This Row],[Sharpe Ratio]]-AVERAGE(Table2[Sharpe Ratio]))/_xlfn.STDEV.P(Table2[Sharpe Ratio])</f>
        <v>0.26924489411041391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1.9301466274556356</v>
      </c>
      <c r="AS202">
        <f>_xlfn.RANK.AVG(Table2[[#This Row],[1Y Return vs Nifty Z-Score]],Table2[1Y Return vs Nifty Z-Score])</f>
        <v>173</v>
      </c>
      <c r="AT202">
        <f>_xlfn.RANK.AVG(Table2[[#This Row],[6M Return vs Nifty Z-Score]],Table2[6M Return vs Nifty Z-Score])</f>
        <v>286</v>
      </c>
      <c r="AU202">
        <f>_xlfn.RANK.AVG(Table2[[#This Row],[Sharpe Ratio Z-Score]],Table2[Sharpe Ratio Z-Score])</f>
        <v>266</v>
      </c>
      <c r="AV202">
        <f>(Table2[[#This Row],[Rank 1Y]]+Table2[[#This Row],[Rank 6M]]+Table2[[#This Row],[Rank Sharpe]])/3</f>
        <v>241.66666666666666</v>
      </c>
    </row>
    <row r="203" spans="1:48" x14ac:dyDescent="0.3">
      <c r="A203" t="s">
        <v>324</v>
      </c>
      <c r="B203" t="s">
        <v>325</v>
      </c>
      <c r="C203" t="s">
        <v>10590</v>
      </c>
      <c r="D203" t="s">
        <v>138</v>
      </c>
      <c r="E203">
        <v>78836.101001624993</v>
      </c>
      <c r="F203">
        <v>2835.25</v>
      </c>
      <c r="G203">
        <v>68.949160289705702</v>
      </c>
      <c r="H203">
        <f>(Table2[[#This Row],[1Y Return vs Nifty]]-AVERAGE(Table2[1Y Return vs Nifty]))/_xlfn.STDEV.P(Table2[1Y Return vs Nifty])</f>
        <v>0.53984396994854555</v>
      </c>
      <c r="I203">
        <v>-8.1144612911519101</v>
      </c>
      <c r="J203">
        <f>(Table2[[#This Row],[1M Return vs Nifty]]-AVERAGE(Table2[1M Return vs Nifty]))/_xlfn.STDEV.P(Table2[1M Return vs Nifty])</f>
        <v>-1.1419436521461688</v>
      </c>
      <c r="K203">
        <v>11.5688848757608</v>
      </c>
      <c r="L203">
        <f>(Table2[[#This Row],[6M Return vs Nifty]]-AVERAGE(Table2[6M Return vs Nifty]))/_xlfn.STDEV.P(Table2[6M Return vs Nifty])</f>
        <v>0.23858524198059913</v>
      </c>
      <c r="M203">
        <v>-1.4898656800395</v>
      </c>
      <c r="N203">
        <f>(Table2[[#This Row],[1W Return vs Nifty]]-AVERAGE(Table2[1W Return vs Nifty]))/_xlfn.STDEV.P(Table2[1W Return vs Nifty])</f>
        <v>-0.82484610671105829</v>
      </c>
      <c r="O203">
        <v>3134.11</v>
      </c>
      <c r="P203">
        <v>3053.9218205684301</v>
      </c>
      <c r="Q203">
        <v>2523.6082599594602</v>
      </c>
      <c r="R203">
        <v>19.741821633424902</v>
      </c>
      <c r="S203" s="2">
        <f>(Table2[[#This Row],[Close Price]]-Table2[[#This Row],[20D EMA]])/Table2[[#This Row],[20D EMA]]</f>
        <v>-9.5357214647858596E-2</v>
      </c>
      <c r="T203" s="2">
        <f>(Table2[[#This Row],[Close Price]]-Table2[[#This Row],[50D EMA]])/Table2[[#This Row],[50D EMA]]</f>
        <v>-7.1603607890567564E-2</v>
      </c>
      <c r="U203" s="2">
        <f>(Table2[[#This Row],[Close Price]]-Table2[[#This Row],[200D EMA]])/Table2[[#This Row],[200D EMA]]</f>
        <v>0.12349053733305902</v>
      </c>
      <c r="V203">
        <v>1.4302350371333099</v>
      </c>
      <c r="W203">
        <v>2792.55</v>
      </c>
      <c r="X203">
        <v>2958.7</v>
      </c>
      <c r="Y203">
        <v>2792.55</v>
      </c>
      <c r="Z203">
        <v>2958.7</v>
      </c>
      <c r="AA203">
        <v>2792.55</v>
      </c>
      <c r="AB203">
        <v>3286</v>
      </c>
      <c r="AC203" s="2">
        <f>(Table2[[#This Row],[Close Price]]/Table2[[#This Row],[Day Low]])-1</f>
        <v>1.5290684141734179E-2</v>
      </c>
      <c r="AD203" s="2">
        <f>(Table2[[#This Row],[Day High]]/Table2[[#This Row],[Close Price]])-1</f>
        <v>4.3541133938806098E-2</v>
      </c>
      <c r="AE203" s="2">
        <f>(Table2[[#This Row],[Close Price]]/Table2[[#This Row],[Current Week Low]])-1</f>
        <v>1.5290684141734179E-2</v>
      </c>
      <c r="AF203" s="2">
        <f>(Table2[[#This Row],[Current Week High]]/Table2[[#This Row],[Close Price]])-1</f>
        <v>4.3541133938806098E-2</v>
      </c>
      <c r="AG203" s="2">
        <f>(Table2[[#This Row],[Close Price]]/Table2[[#This Row],[Current Month Low]])-1</f>
        <v>1.5290684141734179E-2</v>
      </c>
      <c r="AH203" s="2">
        <f>(Table2[[#This Row],[Current Month High]]/Table2[[#This Row],[Close Price]])-1</f>
        <v>0.15898068953355082</v>
      </c>
      <c r="AI203">
        <v>20.014108103341801</v>
      </c>
      <c r="AJ203">
        <v>89.610780445395505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-0.02</v>
      </c>
      <c r="AM203" t="s">
        <v>10621</v>
      </c>
      <c r="AN203">
        <v>-15.68</v>
      </c>
      <c r="AO203" t="s">
        <v>10621</v>
      </c>
      <c r="AP203">
        <v>6.4950644937395996E-2</v>
      </c>
      <c r="AQ203">
        <f>(Table2[[#This Row],[Sharpe Ratio]]-AVERAGE(Table2[Sharpe Ratio]))/_xlfn.STDEV.P(Table2[Sharpe Ratio])</f>
        <v>4.2343928017190217E-2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-1.1460166189108922</v>
      </c>
      <c r="AS203">
        <f>_xlfn.RANK.AVG(Table2[[#This Row],[1Y Return vs Nifty Z-Score]],Table2[1Y Return vs Nifty Z-Score])</f>
        <v>159</v>
      </c>
      <c r="AT203">
        <f>_xlfn.RANK.AVG(Table2[[#This Row],[6M Return vs Nifty Z-Score]],Table2[6M Return vs Nifty Z-Score])</f>
        <v>242</v>
      </c>
      <c r="AU203">
        <f>_xlfn.RANK.AVG(Table2[[#This Row],[Sharpe Ratio Z-Score]],Table2[Sharpe Ratio Z-Score])</f>
        <v>330</v>
      </c>
      <c r="AV203">
        <f>(Table2[[#This Row],[Rank 1Y]]+Table2[[#This Row],[Rank 6M]]+Table2[[#This Row],[Rank Sharpe]])/3</f>
        <v>243.66666666666666</v>
      </c>
    </row>
    <row r="204" spans="1:48" x14ac:dyDescent="0.3">
      <c r="A204" t="s">
        <v>318</v>
      </c>
      <c r="B204" t="s">
        <v>319</v>
      </c>
      <c r="C204" t="s">
        <v>10582</v>
      </c>
      <c r="D204" t="s">
        <v>51</v>
      </c>
      <c r="E204">
        <v>83276.524804125002</v>
      </c>
      <c r="F204">
        <v>1421.25</v>
      </c>
      <c r="G204">
        <v>40.436734586270497</v>
      </c>
      <c r="H204">
        <f>(Table2[[#This Row],[1Y Return vs Nifty]]-AVERAGE(Table2[1Y Return vs Nifty]))/_xlfn.STDEV.P(Table2[1Y Return vs Nifty])</f>
        <v>0.10571138668433729</v>
      </c>
      <c r="I204">
        <v>16.0733534973476</v>
      </c>
      <c r="J204">
        <f>(Table2[[#This Row],[1M Return vs Nifty]]-AVERAGE(Table2[1M Return vs Nifty]))/_xlfn.STDEV.P(Table2[1M Return vs Nifty])</f>
        <v>1.376545088998125</v>
      </c>
      <c r="K204">
        <v>29.087483302905898</v>
      </c>
      <c r="L204">
        <f>(Table2[[#This Row],[6M Return vs Nifty]]-AVERAGE(Table2[6M Return vs Nifty]))/_xlfn.STDEV.P(Table2[6M Return vs Nifty])</f>
        <v>0.86466021941678983</v>
      </c>
      <c r="M204">
        <v>6.60496849604068</v>
      </c>
      <c r="N204">
        <f>(Table2[[#This Row],[1W Return vs Nifty]]-AVERAGE(Table2[1W Return vs Nifty]))/_xlfn.STDEV.P(Table2[1W Return vs Nifty])</f>
        <v>0.83070898456191378</v>
      </c>
      <c r="O204">
        <v>1368.18</v>
      </c>
      <c r="P204">
        <v>1297.6871196741499</v>
      </c>
      <c r="Q204">
        <v>1114.5068031399801</v>
      </c>
      <c r="R204">
        <v>66.401912599238599</v>
      </c>
      <c r="S204" s="2">
        <f>(Table2[[#This Row],[Close Price]]-Table2[[#This Row],[20D EMA]])/Table2[[#This Row],[20D EMA]]</f>
        <v>3.8788755865456249E-2</v>
      </c>
      <c r="T204" s="2">
        <f>(Table2[[#This Row],[Close Price]]-Table2[[#This Row],[50D EMA]])/Table2[[#This Row],[50D EMA]]</f>
        <v>9.5217775111212322E-2</v>
      </c>
      <c r="U204" s="2">
        <f>(Table2[[#This Row],[Close Price]]-Table2[[#This Row],[200D EMA]])/Table2[[#This Row],[200D EMA]]</f>
        <v>0.27522774737292788</v>
      </c>
      <c r="V204">
        <v>0.70024073713449497</v>
      </c>
      <c r="W204">
        <v>1408.4</v>
      </c>
      <c r="X204">
        <v>1442</v>
      </c>
      <c r="Y204">
        <v>1408.4</v>
      </c>
      <c r="Z204">
        <v>1442</v>
      </c>
      <c r="AA204">
        <v>1408.4</v>
      </c>
      <c r="AB204">
        <v>1450.8</v>
      </c>
      <c r="AC204" s="2">
        <f>(Table2[[#This Row],[Close Price]]/Table2[[#This Row],[Day Low]])-1</f>
        <v>9.1238284578243345E-3</v>
      </c>
      <c r="AD204" s="2">
        <f>(Table2[[#This Row],[Day High]]/Table2[[#This Row],[Close Price]])-1</f>
        <v>1.4599824098504799E-2</v>
      </c>
      <c r="AE204" s="2">
        <f>(Table2[[#This Row],[Close Price]]/Table2[[#This Row],[Current Week Low]])-1</f>
        <v>9.1238284578243345E-3</v>
      </c>
      <c r="AF204" s="2">
        <f>(Table2[[#This Row],[Current Week High]]/Table2[[#This Row],[Close Price]])-1</f>
        <v>1.4599824098504799E-2</v>
      </c>
      <c r="AG204" s="2">
        <f>(Table2[[#This Row],[Close Price]]/Table2[[#This Row],[Current Month Low]])-1</f>
        <v>9.1238284578243345E-3</v>
      </c>
      <c r="AH204" s="2">
        <f>(Table2[[#This Row],[Current Month High]]/Table2[[#This Row],[Close Price]])-1</f>
        <v>2.0791556728232186E-2</v>
      </c>
      <c r="AI204">
        <v>2.0791556728232101</v>
      </c>
      <c r="AJ204">
        <v>74.215493993625898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0.08</v>
      </c>
      <c r="AM204" t="s">
        <v>10622</v>
      </c>
      <c r="AN204">
        <v>6.35</v>
      </c>
      <c r="AO204" t="s">
        <v>10622</v>
      </c>
      <c r="AP204">
        <v>5.8778282487496003E-2</v>
      </c>
      <c r="AQ204">
        <f>(Table2[[#This Row],[Sharpe Ratio]]-AVERAGE(Table2[Sharpe Ratio]))/_xlfn.STDEV.P(Table2[Sharpe Ratio])</f>
        <v>-2.8936570586664948E-2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3.1486891090745011</v>
      </c>
      <c r="AS204">
        <f>_xlfn.RANK.AVG(Table2[[#This Row],[1Y Return vs Nifty Z-Score]],Table2[1Y Return vs Nifty Z-Score])</f>
        <v>269</v>
      </c>
      <c r="AT204">
        <f>_xlfn.RANK.AVG(Table2[[#This Row],[6M Return vs Nifty Z-Score]],Table2[6M Return vs Nifty Z-Score])</f>
        <v>123</v>
      </c>
      <c r="AU204">
        <f>_xlfn.RANK.AVG(Table2[[#This Row],[Sharpe Ratio Z-Score]],Table2[Sharpe Ratio Z-Score])</f>
        <v>348</v>
      </c>
      <c r="AV204">
        <f>(Table2[[#This Row],[Rank 1Y]]+Table2[[#This Row],[Rank 6M]]+Table2[[#This Row],[Rank Sharpe]])/3</f>
        <v>246.66666666666666</v>
      </c>
    </row>
    <row r="205" spans="1:48" x14ac:dyDescent="0.3">
      <c r="A205" t="s">
        <v>601</v>
      </c>
      <c r="B205" t="s">
        <v>602</v>
      </c>
      <c r="C205" t="s">
        <v>10588</v>
      </c>
      <c r="D205" t="s">
        <v>269</v>
      </c>
      <c r="E205">
        <v>30434.65248384</v>
      </c>
      <c r="F205">
        <v>1599.4</v>
      </c>
      <c r="G205">
        <v>12.951490437868401</v>
      </c>
      <c r="H205">
        <f>(Table2[[#This Row],[1Y Return vs Nifty]]-AVERAGE(Table2[1Y Return vs Nifty]))/_xlfn.STDEV.P(Table2[1Y Return vs Nifty])</f>
        <v>-0.31278124413927089</v>
      </c>
      <c r="I205">
        <v>-2.0563119983785998</v>
      </c>
      <c r="J205">
        <f>(Table2[[#This Row],[1M Return vs Nifty]]-AVERAGE(Table2[1M Return vs Nifty]))/_xlfn.STDEV.P(Table2[1M Return vs Nifty])</f>
        <v>-0.51115575669414903</v>
      </c>
      <c r="K205">
        <v>37.089937929273503</v>
      </c>
      <c r="L205">
        <f>(Table2[[#This Row],[6M Return vs Nifty]]-AVERAGE(Table2[6M Return vs Nifty]))/_xlfn.STDEV.P(Table2[6M Return vs Nifty])</f>
        <v>1.1506497990325897</v>
      </c>
      <c r="M205">
        <v>-0.77721507294997005</v>
      </c>
      <c r="N205">
        <f>(Table2[[#This Row],[1W Return vs Nifty]]-AVERAGE(Table2[1W Return vs Nifty]))/_xlfn.STDEV.P(Table2[1W Return vs Nifty])</f>
        <v>-0.67909483927284575</v>
      </c>
      <c r="O205">
        <v>1696.01</v>
      </c>
      <c r="P205">
        <v>1654.39358858121</v>
      </c>
      <c r="Q205">
        <v>1398.9594209756999</v>
      </c>
      <c r="R205">
        <v>21.760730491169699</v>
      </c>
      <c r="S205" s="2">
        <f>(Table2[[#This Row],[Close Price]]-Table2[[#This Row],[20D EMA]])/Table2[[#This Row],[20D EMA]]</f>
        <v>-5.6963107528847062E-2</v>
      </c>
      <c r="T205" s="2">
        <f>(Table2[[#This Row],[Close Price]]-Table2[[#This Row],[50D EMA]])/Table2[[#This Row],[50D EMA]]</f>
        <v>-3.3240934298090344E-2</v>
      </c>
      <c r="U205" s="2">
        <f>(Table2[[#This Row],[Close Price]]-Table2[[#This Row],[200D EMA]])/Table2[[#This Row],[200D EMA]]</f>
        <v>0.14327833675440244</v>
      </c>
      <c r="V205">
        <v>0.47493287659836197</v>
      </c>
      <c r="W205">
        <v>1575</v>
      </c>
      <c r="X205">
        <v>1639.95</v>
      </c>
      <c r="Y205">
        <v>1575</v>
      </c>
      <c r="Z205">
        <v>1639.95</v>
      </c>
      <c r="AA205">
        <v>1575</v>
      </c>
      <c r="AB205">
        <v>1735.15</v>
      </c>
      <c r="AC205" s="2">
        <f>(Table2[[#This Row],[Close Price]]/Table2[[#This Row],[Day Low]])-1</f>
        <v>1.5492063492063446E-2</v>
      </c>
      <c r="AD205" s="2">
        <f>(Table2[[#This Row],[Day High]]/Table2[[#This Row],[Close Price]])-1</f>
        <v>2.5353257471551816E-2</v>
      </c>
      <c r="AE205" s="2">
        <f>(Table2[[#This Row],[Close Price]]/Table2[[#This Row],[Current Week Low]])-1</f>
        <v>1.5492063492063446E-2</v>
      </c>
      <c r="AF205" s="2">
        <f>(Table2[[#This Row],[Current Week High]]/Table2[[#This Row],[Close Price]])-1</f>
        <v>2.5353257471551816E-2</v>
      </c>
      <c r="AG205" s="2">
        <f>(Table2[[#This Row],[Close Price]]/Table2[[#This Row],[Current Month Low]])-1</f>
        <v>1.5492063492063446E-2</v>
      </c>
      <c r="AH205" s="2">
        <f>(Table2[[#This Row],[Current Month High]]/Table2[[#This Row],[Close Price]])-1</f>
        <v>8.4875578341878199E-2</v>
      </c>
      <c r="AI205">
        <v>15.1150431411779</v>
      </c>
      <c r="AJ205">
        <v>55.947737909516299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-0.08</v>
      </c>
      <c r="AM205" t="s">
        <v>10621</v>
      </c>
      <c r="AN205">
        <v>-7.4</v>
      </c>
      <c r="AO205" t="s">
        <v>10621</v>
      </c>
      <c r="AP205">
        <v>8.6969896445456996E-2</v>
      </c>
      <c r="AQ205">
        <f>(Table2[[#This Row],[Sharpe Ratio]]-AVERAGE(Table2[Sharpe Ratio]))/_xlfn.STDEV.P(Table2[Sharpe Ratio])</f>
        <v>0.29662958267826867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-5.5752458395407323E-2</v>
      </c>
      <c r="AS205">
        <f>_xlfn.RANK.AVG(Table2[[#This Row],[1Y Return vs Nifty Z-Score]],Table2[1Y Return vs Nifty Z-Score])</f>
        <v>397</v>
      </c>
      <c r="AT205">
        <f>_xlfn.RANK.AVG(Table2[[#This Row],[6M Return vs Nifty Z-Score]],Table2[6M Return vs Nifty Z-Score])</f>
        <v>88</v>
      </c>
      <c r="AU205">
        <f>_xlfn.RANK.AVG(Table2[[#This Row],[Sharpe Ratio Z-Score]],Table2[Sharpe Ratio Z-Score])</f>
        <v>256</v>
      </c>
      <c r="AV205">
        <f>(Table2[[#This Row],[Rank 1Y]]+Table2[[#This Row],[Rank 6M]]+Table2[[#This Row],[Rank Sharpe]])/3</f>
        <v>247</v>
      </c>
    </row>
    <row r="206" spans="1:48" x14ac:dyDescent="0.3">
      <c r="A206" t="s">
        <v>1383</v>
      </c>
      <c r="B206" t="s">
        <v>1384</v>
      </c>
      <c r="C206" t="s">
        <v>625</v>
      </c>
      <c r="D206" t="s">
        <v>625</v>
      </c>
      <c r="E206">
        <v>7457.7361726999998</v>
      </c>
      <c r="F206">
        <v>376.55</v>
      </c>
      <c r="G206">
        <v>53.487950142382999</v>
      </c>
      <c r="H206">
        <f>(Table2[[#This Row],[1Y Return vs Nifty]]-AVERAGE(Table2[1Y Return vs Nifty]))/_xlfn.STDEV.P(Table2[1Y Return vs Nifty])</f>
        <v>0.30443028850792014</v>
      </c>
      <c r="I206">
        <v>-6.7625466796270901</v>
      </c>
      <c r="J206">
        <f>(Table2[[#This Row],[1M Return vs Nifty]]-AVERAGE(Table2[1M Return vs Nifty]))/_xlfn.STDEV.P(Table2[1M Return vs Nifty])</f>
        <v>-1.0011793144874985</v>
      </c>
      <c r="K206">
        <v>35.1207586648285</v>
      </c>
      <c r="L206">
        <f>(Table2[[#This Row],[6M Return vs Nifty]]-AVERAGE(Table2[6M Return vs Nifty]))/_xlfn.STDEV.P(Table2[6M Return vs Nifty])</f>
        <v>1.0802757980140545</v>
      </c>
      <c r="M206">
        <v>-4.3695330176872504</v>
      </c>
      <c r="N206">
        <f>(Table2[[#This Row],[1W Return vs Nifty]]-AVERAGE(Table2[1W Return vs Nifty]))/_xlfn.STDEV.P(Table2[1W Return vs Nifty])</f>
        <v>-1.4137955302956429</v>
      </c>
      <c r="O206">
        <v>393.16</v>
      </c>
      <c r="P206">
        <v>386.31080575731102</v>
      </c>
      <c r="Q206">
        <v>332.737754272129</v>
      </c>
      <c r="R206">
        <v>34.555500736501301</v>
      </c>
      <c r="S206" s="2">
        <f>(Table2[[#This Row],[Close Price]]-Table2[[#This Row],[20D EMA]])/Table2[[#This Row],[20D EMA]]</f>
        <v>-4.2247431071319598E-2</v>
      </c>
      <c r="T206" s="2">
        <f>(Table2[[#This Row],[Close Price]]-Table2[[#This Row],[50D EMA]])/Table2[[#This Row],[50D EMA]]</f>
        <v>-2.5266716881440169E-2</v>
      </c>
      <c r="U206" s="2">
        <f>(Table2[[#This Row],[Close Price]]-Table2[[#This Row],[200D EMA]])/Table2[[#This Row],[200D EMA]]</f>
        <v>0.13167200044284499</v>
      </c>
      <c r="V206">
        <v>0.76195441586771595</v>
      </c>
      <c r="W206">
        <v>359</v>
      </c>
      <c r="X206">
        <v>379.55</v>
      </c>
      <c r="Y206">
        <v>359</v>
      </c>
      <c r="Z206">
        <v>379.55</v>
      </c>
      <c r="AA206">
        <v>359</v>
      </c>
      <c r="AB206">
        <v>400.65</v>
      </c>
      <c r="AC206" s="2">
        <f>(Table2[[#This Row],[Close Price]]/Table2[[#This Row],[Day Low]])-1</f>
        <v>4.8885793871866312E-2</v>
      </c>
      <c r="AD206" s="2">
        <f>(Table2[[#This Row],[Day High]]/Table2[[#This Row],[Close Price]])-1</f>
        <v>7.967069446288777E-3</v>
      </c>
      <c r="AE206" s="2">
        <f>(Table2[[#This Row],[Close Price]]/Table2[[#This Row],[Current Week Low]])-1</f>
        <v>4.8885793871866312E-2</v>
      </c>
      <c r="AF206" s="2">
        <f>(Table2[[#This Row],[Current Week High]]/Table2[[#This Row],[Close Price]])-1</f>
        <v>7.967069446288777E-3</v>
      </c>
      <c r="AG206" s="2">
        <f>(Table2[[#This Row],[Close Price]]/Table2[[#This Row],[Current Month Low]])-1</f>
        <v>4.8885793871866312E-2</v>
      </c>
      <c r="AH206" s="2">
        <f>(Table2[[#This Row],[Current Month High]]/Table2[[#This Row],[Close Price]])-1</f>
        <v>6.400212455185228E-2</v>
      </c>
      <c r="AI206">
        <v>19.678661532332999</v>
      </c>
      <c r="AJ206">
        <v>85.492610837438406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-0.06</v>
      </c>
      <c r="AM206" t="s">
        <v>10621</v>
      </c>
      <c r="AN206">
        <v>-3.68</v>
      </c>
      <c r="AO206" t="s">
        <v>10621</v>
      </c>
      <c r="AP206">
        <v>3.0487965054665001E-2</v>
      </c>
      <c r="AQ206">
        <f>(Table2[[#This Row],[Sharpe Ratio]]-AVERAGE(Table2[Sharpe Ratio]))/_xlfn.STDEV.P(Table2[Sharpe Ratio])</f>
        <v>-0.35564258447381164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-1.3859113427349785</v>
      </c>
      <c r="AS206">
        <f>_xlfn.RANK.AVG(Table2[[#This Row],[1Y Return vs Nifty Z-Score]],Table2[1Y Return vs Nifty Z-Score])</f>
        <v>211</v>
      </c>
      <c r="AT206">
        <f>_xlfn.RANK.AVG(Table2[[#This Row],[6M Return vs Nifty Z-Score]],Table2[6M Return vs Nifty Z-Score])</f>
        <v>96</v>
      </c>
      <c r="AU206">
        <f>_xlfn.RANK.AVG(Table2[[#This Row],[Sharpe Ratio Z-Score]],Table2[Sharpe Ratio Z-Score])</f>
        <v>437</v>
      </c>
      <c r="AV206">
        <f>(Table2[[#This Row],[Rank 1Y]]+Table2[[#This Row],[Rank 6M]]+Table2[[#This Row],[Rank Sharpe]])/3</f>
        <v>248</v>
      </c>
    </row>
    <row r="207" spans="1:48" x14ac:dyDescent="0.3">
      <c r="A207" t="s">
        <v>539</v>
      </c>
      <c r="B207" t="s">
        <v>540</v>
      </c>
      <c r="C207" t="s">
        <v>10583</v>
      </c>
      <c r="D207" t="s">
        <v>158</v>
      </c>
      <c r="E207">
        <v>36579.47374542</v>
      </c>
      <c r="F207">
        <v>263.8</v>
      </c>
      <c r="G207">
        <v>96.853870364376903</v>
      </c>
      <c r="H207">
        <f>(Table2[[#This Row],[1Y Return vs Nifty]]-AVERAGE(Table2[1Y Return vs Nifty]))/_xlfn.STDEV.P(Table2[1Y Return vs Nifty])</f>
        <v>0.96472342411916134</v>
      </c>
      <c r="I207">
        <v>6.8701729175598398</v>
      </c>
      <c r="J207">
        <f>(Table2[[#This Row],[1M Return vs Nifty]]-AVERAGE(Table2[1M Return vs Nifty]))/_xlfn.STDEV.P(Table2[1M Return vs Nifty])</f>
        <v>0.41828958408439892</v>
      </c>
      <c r="K207">
        <v>-14.5105982969453</v>
      </c>
      <c r="L207">
        <f>(Table2[[#This Row],[6M Return vs Nifty]]-AVERAGE(Table2[6M Return vs Nifty]))/_xlfn.STDEV.P(Table2[6M Return vs Nifty])</f>
        <v>-0.693436341070227</v>
      </c>
      <c r="M207">
        <v>-0.71482065356323499</v>
      </c>
      <c r="N207">
        <f>(Table2[[#This Row],[1W Return vs Nifty]]-AVERAGE(Table2[1W Return vs Nifty]))/_xlfn.STDEV.P(Table2[1W Return vs Nifty])</f>
        <v>-0.66633393566002452</v>
      </c>
      <c r="O207">
        <v>275.22000000000003</v>
      </c>
      <c r="P207">
        <v>260.15175071951103</v>
      </c>
      <c r="Q207">
        <v>219.608989617661</v>
      </c>
      <c r="R207">
        <v>35.082539023074503</v>
      </c>
      <c r="S207" s="2">
        <f>(Table2[[#This Row],[Close Price]]-Table2[[#This Row],[20D EMA]])/Table2[[#This Row],[20D EMA]]</f>
        <v>-4.1494077465300538E-2</v>
      </c>
      <c r="T207" s="2">
        <f>(Table2[[#This Row],[Close Price]]-Table2[[#This Row],[50D EMA]])/Table2[[#This Row],[50D EMA]]</f>
        <v>1.4023543068224177E-2</v>
      </c>
      <c r="U207" s="2">
        <f>(Table2[[#This Row],[Close Price]]-Table2[[#This Row],[200D EMA]])/Table2[[#This Row],[200D EMA]]</f>
        <v>0.20122587176087606</v>
      </c>
      <c r="V207">
        <v>0.81223953662522297</v>
      </c>
      <c r="W207">
        <v>260.7</v>
      </c>
      <c r="X207">
        <v>273.85000000000002</v>
      </c>
      <c r="Y207">
        <v>260.7</v>
      </c>
      <c r="Z207">
        <v>273.85000000000002</v>
      </c>
      <c r="AA207">
        <v>260.7</v>
      </c>
      <c r="AB207">
        <v>293.5</v>
      </c>
      <c r="AC207" s="2">
        <f>(Table2[[#This Row],[Close Price]]/Table2[[#This Row],[Day Low]])-1</f>
        <v>1.1891062523974094E-2</v>
      </c>
      <c r="AD207" s="2">
        <f>(Table2[[#This Row],[Day High]]/Table2[[#This Row],[Close Price]])-1</f>
        <v>3.8097043214556425E-2</v>
      </c>
      <c r="AE207" s="2">
        <f>(Table2[[#This Row],[Close Price]]/Table2[[#This Row],[Current Week Low]])-1</f>
        <v>1.1891062523974094E-2</v>
      </c>
      <c r="AF207" s="2">
        <f>(Table2[[#This Row],[Current Week High]]/Table2[[#This Row],[Close Price]])-1</f>
        <v>3.8097043214556425E-2</v>
      </c>
      <c r="AG207" s="2">
        <f>(Table2[[#This Row],[Close Price]]/Table2[[#This Row],[Current Month Low]])-1</f>
        <v>1.1891062523974094E-2</v>
      </c>
      <c r="AH207" s="2">
        <f>(Table2[[#This Row],[Current Month High]]/Table2[[#This Row],[Close Price]])-1</f>
        <v>0.11258529188779365</v>
      </c>
      <c r="AI207">
        <v>18.195602729340401</v>
      </c>
      <c r="AJ207">
        <v>129.29161234245899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10622</v>
      </c>
      <c r="AN207">
        <v>-5.21</v>
      </c>
      <c r="AO207" t="s">
        <v>10621</v>
      </c>
      <c r="AP207">
        <v>0.16545393736751601</v>
      </c>
      <c r="AQ207">
        <f>(Table2[[#This Row],[Sharpe Ratio]]-AVERAGE(Table2[Sharpe Ratio]))/_xlfn.STDEV.P(Table2[Sharpe Ratio])</f>
        <v>1.2029894432305897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1.2262321747038984</v>
      </c>
      <c r="AS207">
        <f>_xlfn.RANK.AVG(Table2[[#This Row],[1Y Return vs Nifty Z-Score]],Table2[1Y Return vs Nifty Z-Score])</f>
        <v>101</v>
      </c>
      <c r="AT207">
        <f>_xlfn.RANK.AVG(Table2[[#This Row],[6M Return vs Nifty Z-Score]],Table2[6M Return vs Nifty Z-Score])</f>
        <v>560</v>
      </c>
      <c r="AU207">
        <f>_xlfn.RANK.AVG(Table2[[#This Row],[Sharpe Ratio Z-Score]],Table2[Sharpe Ratio Z-Score])</f>
        <v>84</v>
      </c>
      <c r="AV207">
        <f>(Table2[[#This Row],[Rank 1Y]]+Table2[[#This Row],[Rank 6M]]+Table2[[#This Row],[Rank Sharpe]])/3</f>
        <v>248.33333333333334</v>
      </c>
    </row>
    <row r="208" spans="1:48" x14ac:dyDescent="0.3">
      <c r="A208" t="s">
        <v>347</v>
      </c>
      <c r="B208" t="s">
        <v>348</v>
      </c>
      <c r="C208" t="s">
        <v>10578</v>
      </c>
      <c r="D208" t="s">
        <v>127</v>
      </c>
      <c r="E208">
        <v>66825.898813099993</v>
      </c>
      <c r="F208">
        <v>1473.5</v>
      </c>
      <c r="G208">
        <v>61.359822293105601</v>
      </c>
      <c r="H208">
        <f>(Table2[[#This Row],[1Y Return vs Nifty]]-AVERAGE(Table2[1Y Return vs Nifty]))/_xlfn.STDEV.P(Table2[1Y Return vs Nifty])</f>
        <v>0.42428807358255327</v>
      </c>
      <c r="I208">
        <v>7.3177568313667702</v>
      </c>
      <c r="J208">
        <f>(Table2[[#This Row],[1M Return vs Nifty]]-AVERAGE(Table2[1M Return vs Nifty]))/_xlfn.STDEV.P(Table2[1M Return vs Nifty])</f>
        <v>0.46489301054093085</v>
      </c>
      <c r="K208">
        <v>42.251561463802403</v>
      </c>
      <c r="L208">
        <f>(Table2[[#This Row],[6M Return vs Nifty]]-AVERAGE(Table2[6M Return vs Nifty]))/_xlfn.STDEV.P(Table2[6M Return vs Nifty])</f>
        <v>1.3351145181340323</v>
      </c>
      <c r="M208">
        <v>3.2593435070243402</v>
      </c>
      <c r="N208">
        <f>(Table2[[#This Row],[1W Return vs Nifty]]-AVERAGE(Table2[1W Return vs Nifty]))/_xlfn.STDEV.P(Table2[1W Return vs Nifty])</f>
        <v>0.14646192482310533</v>
      </c>
      <c r="O208">
        <v>1452.39</v>
      </c>
      <c r="P208">
        <v>1391.35005736793</v>
      </c>
      <c r="Q208">
        <v>1135.3320810953301</v>
      </c>
      <c r="R208">
        <v>52.936991468991003</v>
      </c>
      <c r="S208" s="2">
        <f>(Table2[[#This Row],[Close Price]]-Table2[[#This Row],[20D EMA]])/Table2[[#This Row],[20D EMA]]</f>
        <v>1.4534663554554836E-2</v>
      </c>
      <c r="T208" s="2">
        <f>(Table2[[#This Row],[Close Price]]-Table2[[#This Row],[50D EMA]])/Table2[[#This Row],[50D EMA]]</f>
        <v>5.9043331472940844E-2</v>
      </c>
      <c r="U208" s="2">
        <f>(Table2[[#This Row],[Close Price]]-Table2[[#This Row],[200D EMA]])/Table2[[#This Row],[200D EMA]]</f>
        <v>0.29785815492716189</v>
      </c>
      <c r="V208">
        <v>0.39432895603982798</v>
      </c>
      <c r="W208">
        <v>1429.15</v>
      </c>
      <c r="X208">
        <v>1518.95</v>
      </c>
      <c r="Y208">
        <v>1429.15</v>
      </c>
      <c r="Z208">
        <v>1518.95</v>
      </c>
      <c r="AA208">
        <v>1424.2</v>
      </c>
      <c r="AB208">
        <v>1518.95</v>
      </c>
      <c r="AC208" s="2">
        <f>(Table2[[#This Row],[Close Price]]/Table2[[#This Row],[Day Low]])-1</f>
        <v>3.1032431865094523E-2</v>
      </c>
      <c r="AD208" s="2">
        <f>(Table2[[#This Row],[Day High]]/Table2[[#This Row],[Close Price]])-1</f>
        <v>3.0844927044451964E-2</v>
      </c>
      <c r="AE208" s="2">
        <f>(Table2[[#This Row],[Close Price]]/Table2[[#This Row],[Current Week Low]])-1</f>
        <v>3.1032431865094523E-2</v>
      </c>
      <c r="AF208" s="2">
        <f>(Table2[[#This Row],[Current Week High]]/Table2[[#This Row],[Close Price]])-1</f>
        <v>3.0844927044451964E-2</v>
      </c>
      <c r="AG208" s="2">
        <f>(Table2[[#This Row],[Close Price]]/Table2[[#This Row],[Current Month Low]])-1</f>
        <v>3.4615924729672676E-2</v>
      </c>
      <c r="AH208" s="2">
        <f>(Table2[[#This Row],[Current Month High]]/Table2[[#This Row],[Close Price]])-1</f>
        <v>3.0844927044451964E-2</v>
      </c>
      <c r="AI208">
        <v>4.7166610111978304</v>
      </c>
      <c r="AJ208">
        <v>122.818690458188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-0.04</v>
      </c>
      <c r="AM208" t="s">
        <v>10621</v>
      </c>
      <c r="AN208">
        <v>1.3</v>
      </c>
      <c r="AO208" t="s">
        <v>10622</v>
      </c>
      <c r="AP208">
        <v>1.0762606857082E-2</v>
      </c>
      <c r="AQ208">
        <f>(Table2[[#This Row],[Sharpe Ratio]]-AVERAGE(Table2[Sharpe Ratio]))/_xlfn.STDEV.P(Table2[Sharpe Ratio])</f>
        <v>-0.58343759471112189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1.7873199323694999</v>
      </c>
      <c r="AS208">
        <f>_xlfn.RANK.AVG(Table2[[#This Row],[1Y Return vs Nifty Z-Score]],Table2[1Y Return vs Nifty Z-Score])</f>
        <v>183</v>
      </c>
      <c r="AT208">
        <f>_xlfn.RANK.AVG(Table2[[#This Row],[6M Return vs Nifty Z-Score]],Table2[6M Return vs Nifty Z-Score])</f>
        <v>69</v>
      </c>
      <c r="AU208">
        <f>_xlfn.RANK.AVG(Table2[[#This Row],[Sharpe Ratio Z-Score]],Table2[Sharpe Ratio Z-Score])</f>
        <v>496</v>
      </c>
      <c r="AV208">
        <f>(Table2[[#This Row],[Rank 1Y]]+Table2[[#This Row],[Rank 6M]]+Table2[[#This Row],[Rank Sharpe]])/3</f>
        <v>249.33333333333334</v>
      </c>
    </row>
    <row r="209" spans="1:48" x14ac:dyDescent="0.3">
      <c r="A209" t="s">
        <v>64</v>
      </c>
      <c r="B209" t="s">
        <v>173</v>
      </c>
      <c r="C209" t="s">
        <v>10584</v>
      </c>
      <c r="D209" t="s">
        <v>63</v>
      </c>
      <c r="E209">
        <v>151860.11489632499</v>
      </c>
      <c r="F209">
        <v>701.95</v>
      </c>
      <c r="G209">
        <v>52.716822853768598</v>
      </c>
      <c r="H209">
        <f>(Table2[[#This Row],[1Y Return vs Nifty]]-AVERAGE(Table2[1Y Return vs Nifty]))/_xlfn.STDEV.P(Table2[1Y Return vs Nifty])</f>
        <v>0.29268903978661753</v>
      </c>
      <c r="I209">
        <v>10.803720505923801</v>
      </c>
      <c r="J209">
        <f>(Table2[[#This Row],[1M Return vs Nifty]]-AVERAGE(Table2[1M Return vs Nifty]))/_xlfn.STDEV.P(Table2[1M Return vs Nifty])</f>
        <v>0.82785925379925784</v>
      </c>
      <c r="K209">
        <v>3.6572681189073499</v>
      </c>
      <c r="L209">
        <f>(Table2[[#This Row],[6M Return vs Nifty]]-AVERAGE(Table2[6M Return vs Nifty]))/_xlfn.STDEV.P(Table2[6M Return vs Nifty])</f>
        <v>-4.4157998189557325E-2</v>
      </c>
      <c r="M209">
        <v>0.43409323604461297</v>
      </c>
      <c r="N209">
        <f>(Table2[[#This Row],[1W Return vs Nifty]]-AVERAGE(Table2[1W Return vs Nifty]))/_xlfn.STDEV.P(Table2[1W Return vs Nifty])</f>
        <v>-0.4313581229379943</v>
      </c>
      <c r="O209">
        <v>724.4</v>
      </c>
      <c r="P209">
        <v>692.63927317959201</v>
      </c>
      <c r="Q209">
        <v>595.65578007956901</v>
      </c>
      <c r="R209">
        <v>39.2687657472623</v>
      </c>
      <c r="S209" s="2">
        <f>(Table2[[#This Row],[Close Price]]-Table2[[#This Row],[20D EMA]])/Table2[[#This Row],[20D EMA]]</f>
        <v>-3.0991165102153412E-2</v>
      </c>
      <c r="T209" s="2">
        <f>(Table2[[#This Row],[Close Price]]-Table2[[#This Row],[50D EMA]])/Table2[[#This Row],[50D EMA]]</f>
        <v>1.3442389395083998E-2</v>
      </c>
      <c r="U209" s="2">
        <f>(Table2[[#This Row],[Close Price]]-Table2[[#This Row],[200D EMA]])/Table2[[#This Row],[200D EMA]]</f>
        <v>0.17844906987426867</v>
      </c>
      <c r="V209">
        <v>1.5981384871451101</v>
      </c>
      <c r="W209">
        <v>700</v>
      </c>
      <c r="X209">
        <v>731.05</v>
      </c>
      <c r="Y209">
        <v>700</v>
      </c>
      <c r="Z209">
        <v>731.05</v>
      </c>
      <c r="AA209">
        <v>700</v>
      </c>
      <c r="AB209">
        <v>802.8</v>
      </c>
      <c r="AC209" s="2">
        <f>(Table2[[#This Row],[Close Price]]/Table2[[#This Row],[Day Low]])-1</f>
        <v>2.7857142857143913E-3</v>
      </c>
      <c r="AD209" s="2">
        <f>(Table2[[#This Row],[Day High]]/Table2[[#This Row],[Close Price]])-1</f>
        <v>4.1455944155566415E-2</v>
      </c>
      <c r="AE209" s="2">
        <f>(Table2[[#This Row],[Close Price]]/Table2[[#This Row],[Current Week Low]])-1</f>
        <v>2.7857142857143913E-3</v>
      </c>
      <c r="AF209" s="2">
        <f>(Table2[[#This Row],[Current Week High]]/Table2[[#This Row],[Close Price]])-1</f>
        <v>4.1455944155566415E-2</v>
      </c>
      <c r="AG209" s="2">
        <f>(Table2[[#This Row],[Close Price]]/Table2[[#This Row],[Current Month Low]])-1</f>
        <v>2.7857142857143913E-3</v>
      </c>
      <c r="AH209" s="2">
        <f>(Table2[[#This Row],[Current Month High]]/Table2[[#This Row],[Close Price]])-1</f>
        <v>0.14367120165253922</v>
      </c>
      <c r="AI209">
        <v>14.580810599045501</v>
      </c>
      <c r="AJ209">
        <v>78.635958773380807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0.04</v>
      </c>
      <c r="AM209" t="s">
        <v>10622</v>
      </c>
      <c r="AN209">
        <v>0.1</v>
      </c>
      <c r="AO209" t="s">
        <v>10622</v>
      </c>
      <c r="AP209">
        <v>0.108572439416318</v>
      </c>
      <c r="AQ209">
        <f>(Table2[[#This Row],[Sharpe Ratio]]-AVERAGE(Table2[Sharpe Ratio]))/_xlfn.STDEV.P(Table2[Sharpe Ratio])</f>
        <v>0.54610294827738837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1.1911351207357121</v>
      </c>
      <c r="AS209">
        <f>_xlfn.RANK.AVG(Table2[[#This Row],[1Y Return vs Nifty Z-Score]],Table2[1Y Return vs Nifty Z-Score])</f>
        <v>212</v>
      </c>
      <c r="AT209">
        <f>_xlfn.RANK.AVG(Table2[[#This Row],[6M Return vs Nifty Z-Score]],Table2[6M Return vs Nifty Z-Score])</f>
        <v>331</v>
      </c>
      <c r="AU209">
        <f>_xlfn.RANK.AVG(Table2[[#This Row],[Sharpe Ratio Z-Score]],Table2[Sharpe Ratio Z-Score])</f>
        <v>207</v>
      </c>
      <c r="AV209">
        <f>(Table2[[#This Row],[Rank 1Y]]+Table2[[#This Row],[Rank 6M]]+Table2[[#This Row],[Rank Sharpe]])/3</f>
        <v>250</v>
      </c>
    </row>
    <row r="210" spans="1:48" x14ac:dyDescent="0.3">
      <c r="A210" t="s">
        <v>943</v>
      </c>
      <c r="B210" t="s">
        <v>944</v>
      </c>
      <c r="C210" t="s">
        <v>10586</v>
      </c>
      <c r="D210" t="s">
        <v>72</v>
      </c>
      <c r="E210">
        <v>14854.5</v>
      </c>
      <c r="F210">
        <v>99.03</v>
      </c>
      <c r="G210">
        <v>140.825401444894</v>
      </c>
      <c r="H210">
        <f>(Table2[[#This Row],[1Y Return vs Nifty]]-AVERAGE(Table2[1Y Return vs Nifty]))/_xlfn.STDEV.P(Table2[1Y Return vs Nifty])</f>
        <v>1.6342376414159168</v>
      </c>
      <c r="I210">
        <v>25.542900589775499</v>
      </c>
      <c r="J210">
        <f>(Table2[[#This Row],[1M Return vs Nifty]]-AVERAGE(Table2[1M Return vs Nifty]))/_xlfn.STDEV.P(Table2[1M Return vs Nifty])</f>
        <v>2.3625352639913086</v>
      </c>
      <c r="K210">
        <v>-3.0824144364526802</v>
      </c>
      <c r="L210">
        <f>(Table2[[#This Row],[6M Return vs Nifty]]-AVERAGE(Table2[6M Return vs Nifty]))/_xlfn.STDEV.P(Table2[6M Return vs Nifty])</f>
        <v>-0.28501896782260311</v>
      </c>
      <c r="M210">
        <v>2.3194434521826</v>
      </c>
      <c r="N210">
        <f>(Table2[[#This Row],[1W Return vs Nifty]]-AVERAGE(Table2[1W Return vs Nifty]))/_xlfn.STDEV.P(Table2[1W Return vs Nifty])</f>
        <v>-4.5766388596711886E-2</v>
      </c>
      <c r="O210">
        <v>98.46</v>
      </c>
      <c r="P210">
        <v>88.880921658291498</v>
      </c>
      <c r="Q210">
        <v>72.894851493010094</v>
      </c>
      <c r="R210">
        <v>46.332304905736201</v>
      </c>
      <c r="S210" s="2">
        <f>(Table2[[#This Row],[Close Price]]-Table2[[#This Row],[20D EMA]])/Table2[[#This Row],[20D EMA]]</f>
        <v>5.7891529555150053E-3</v>
      </c>
      <c r="T210" s="2">
        <f>(Table2[[#This Row],[Close Price]]-Table2[[#This Row],[50D EMA]])/Table2[[#This Row],[50D EMA]]</f>
        <v>0.11418736611133823</v>
      </c>
      <c r="U210" s="2">
        <f>(Table2[[#This Row],[Close Price]]-Table2[[#This Row],[200D EMA]])/Table2[[#This Row],[200D EMA]]</f>
        <v>0.35853215929105792</v>
      </c>
      <c r="V210">
        <v>3.1130802221301699</v>
      </c>
      <c r="W210">
        <v>98.5</v>
      </c>
      <c r="X210">
        <v>104.85</v>
      </c>
      <c r="Y210">
        <v>98.5</v>
      </c>
      <c r="Z210">
        <v>104.85</v>
      </c>
      <c r="AA210">
        <v>98.5</v>
      </c>
      <c r="AB210">
        <v>112.48</v>
      </c>
      <c r="AC210" s="2">
        <f>(Table2[[#This Row],[Close Price]]/Table2[[#This Row],[Day Low]])-1</f>
        <v>5.3807106598984245E-3</v>
      </c>
      <c r="AD210" s="2">
        <f>(Table2[[#This Row],[Day High]]/Table2[[#This Row],[Close Price]])-1</f>
        <v>5.8770069675855741E-2</v>
      </c>
      <c r="AE210" s="2">
        <f>(Table2[[#This Row],[Close Price]]/Table2[[#This Row],[Current Week Low]])-1</f>
        <v>5.3807106598984245E-3</v>
      </c>
      <c r="AF210" s="2">
        <f>(Table2[[#This Row],[Current Week High]]/Table2[[#This Row],[Close Price]])-1</f>
        <v>5.8770069675855741E-2</v>
      </c>
      <c r="AG210" s="2">
        <f>(Table2[[#This Row],[Close Price]]/Table2[[#This Row],[Current Month Low]])-1</f>
        <v>5.3807106598984245E-3</v>
      </c>
      <c r="AH210" s="2">
        <f>(Table2[[#This Row],[Current Month High]]/Table2[[#This Row],[Close Price]])-1</f>
        <v>0.13581742906190053</v>
      </c>
      <c r="AI210">
        <v>33.090982530546299</v>
      </c>
      <c r="AJ210">
        <v>178.17415730337001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0.27</v>
      </c>
      <c r="AM210" t="s">
        <v>10622</v>
      </c>
      <c r="AN210">
        <v>9.18</v>
      </c>
      <c r="AO210" t="s">
        <v>10622</v>
      </c>
      <c r="AP210">
        <v>7.7134441679870006E-2</v>
      </c>
      <c r="AQ210">
        <f>(Table2[[#This Row],[Sharpe Ratio]]-AVERAGE(Table2[Sharpe Ratio]))/_xlfn.STDEV.P(Table2[Sharpe Ratio])</f>
        <v>0.18304647323237683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3.8490340222202879</v>
      </c>
      <c r="AS210">
        <f>_xlfn.RANK.AVG(Table2[[#This Row],[1Y Return vs Nifty Z-Score]],Table2[1Y Return vs Nifty Z-Score])</f>
        <v>45</v>
      </c>
      <c r="AT210">
        <f>_xlfn.RANK.AVG(Table2[[#This Row],[6M Return vs Nifty Z-Score]],Table2[6M Return vs Nifty Z-Score])</f>
        <v>418</v>
      </c>
      <c r="AU210">
        <f>_xlfn.RANK.AVG(Table2[[#This Row],[Sharpe Ratio Z-Score]],Table2[Sharpe Ratio Z-Score])</f>
        <v>288</v>
      </c>
      <c r="AV210">
        <f>(Table2[[#This Row],[Rank 1Y]]+Table2[[#This Row],[Rank 6M]]+Table2[[#This Row],[Rank Sharpe]])/3</f>
        <v>250.33333333333334</v>
      </c>
    </row>
    <row r="211" spans="1:48" x14ac:dyDescent="0.3">
      <c r="A211" t="s">
        <v>1129</v>
      </c>
      <c r="B211" t="s">
        <v>1130</v>
      </c>
      <c r="C211" t="s">
        <v>10586</v>
      </c>
      <c r="D211" t="s">
        <v>78</v>
      </c>
      <c r="E211">
        <v>10477.10972952</v>
      </c>
      <c r="F211">
        <v>216.72</v>
      </c>
      <c r="G211">
        <v>62.855147554640297</v>
      </c>
      <c r="H211">
        <f>(Table2[[#This Row],[1Y Return vs Nifty]]-AVERAGE(Table2[1Y Return vs Nifty]))/_xlfn.STDEV.P(Table2[1Y Return vs Nifty])</f>
        <v>0.44705602133145605</v>
      </c>
      <c r="I211">
        <v>0.53994075306526801</v>
      </c>
      <c r="J211">
        <f>(Table2[[#This Row],[1M Return vs Nifty]]-AVERAGE(Table2[1M Return vs Nifty]))/_xlfn.STDEV.P(Table2[1M Return vs Nifty])</f>
        <v>-0.24082818139019158</v>
      </c>
      <c r="K211">
        <v>6.7190787784996298</v>
      </c>
      <c r="L211">
        <f>(Table2[[#This Row],[6M Return vs Nifty]]-AVERAGE(Table2[6M Return vs Nifty]))/_xlfn.STDEV.P(Table2[6M Return vs Nifty])</f>
        <v>6.5264170917752606E-2</v>
      </c>
      <c r="M211">
        <v>5.5029632650032001</v>
      </c>
      <c r="N211">
        <f>(Table2[[#This Row],[1W Return vs Nifty]]-AVERAGE(Table2[1W Return vs Nifty]))/_xlfn.STDEV.P(Table2[1W Return vs Nifty])</f>
        <v>0.60532692840508151</v>
      </c>
      <c r="O211">
        <v>222.11</v>
      </c>
      <c r="P211">
        <v>215.5479845662</v>
      </c>
      <c r="Q211">
        <v>187.28472067580199</v>
      </c>
      <c r="R211">
        <v>39.808929414726101</v>
      </c>
      <c r="S211" s="2">
        <f>(Table2[[#This Row],[Close Price]]-Table2[[#This Row],[20D EMA]])/Table2[[#This Row],[20D EMA]]</f>
        <v>-2.4267254963756764E-2</v>
      </c>
      <c r="T211" s="2">
        <f>(Table2[[#This Row],[Close Price]]-Table2[[#This Row],[50D EMA]])/Table2[[#This Row],[50D EMA]]</f>
        <v>5.4373759799180325E-3</v>
      </c>
      <c r="U211" s="2">
        <f>(Table2[[#This Row],[Close Price]]-Table2[[#This Row],[200D EMA]])/Table2[[#This Row],[200D EMA]]</f>
        <v>0.15716861054112236</v>
      </c>
      <c r="V211">
        <v>0.84514190879495799</v>
      </c>
      <c r="W211">
        <v>211.2</v>
      </c>
      <c r="X211">
        <v>222.77</v>
      </c>
      <c r="Y211">
        <v>211.2</v>
      </c>
      <c r="Z211">
        <v>222.77</v>
      </c>
      <c r="AA211">
        <v>211.2</v>
      </c>
      <c r="AB211">
        <v>240.9</v>
      </c>
      <c r="AC211" s="2">
        <f>(Table2[[#This Row],[Close Price]]/Table2[[#This Row],[Day Low]])-1</f>
        <v>2.6136363636363624E-2</v>
      </c>
      <c r="AD211" s="2">
        <f>(Table2[[#This Row],[Day High]]/Table2[[#This Row],[Close Price]])-1</f>
        <v>2.7916205241786729E-2</v>
      </c>
      <c r="AE211" s="2">
        <f>(Table2[[#This Row],[Close Price]]/Table2[[#This Row],[Current Week Low]])-1</f>
        <v>2.6136363636363624E-2</v>
      </c>
      <c r="AF211" s="2">
        <f>(Table2[[#This Row],[Current Week High]]/Table2[[#This Row],[Close Price]])-1</f>
        <v>2.7916205241786729E-2</v>
      </c>
      <c r="AG211" s="2">
        <f>(Table2[[#This Row],[Close Price]]/Table2[[#This Row],[Current Month Low]])-1</f>
        <v>2.6136363636363624E-2</v>
      </c>
      <c r="AH211" s="2">
        <f>(Table2[[#This Row],[Current Month High]]/Table2[[#This Row],[Close Price]])-1</f>
        <v>0.11157253599114059</v>
      </c>
      <c r="AI211">
        <v>12.2831303063861</v>
      </c>
      <c r="AJ211">
        <v>87.555170921678894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</v>
      </c>
      <c r="AM211" t="s">
        <v>10623</v>
      </c>
      <c r="AN211">
        <v>-0.97</v>
      </c>
      <c r="AO211" t="s">
        <v>10621</v>
      </c>
      <c r="AP211">
        <v>8.3637136831950995E-2</v>
      </c>
      <c r="AQ211">
        <f>(Table2[[#This Row],[Sharpe Ratio]]-AVERAGE(Table2[Sharpe Ratio]))/_xlfn.STDEV.P(Table2[Sharpe Ratio])</f>
        <v>0.25814176396934818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1.1349607032334468</v>
      </c>
      <c r="AS211">
        <f>_xlfn.RANK.AVG(Table2[[#This Row],[1Y Return vs Nifty Z-Score]],Table2[1Y Return vs Nifty Z-Score])</f>
        <v>180</v>
      </c>
      <c r="AT211">
        <f>_xlfn.RANK.AVG(Table2[[#This Row],[6M Return vs Nifty Z-Score]],Table2[6M Return vs Nifty Z-Score])</f>
        <v>302</v>
      </c>
      <c r="AU211">
        <f>_xlfn.RANK.AVG(Table2[[#This Row],[Sharpe Ratio Z-Score]],Table2[Sharpe Ratio Z-Score])</f>
        <v>271</v>
      </c>
      <c r="AV211">
        <f>(Table2[[#This Row],[Rank 1Y]]+Table2[[#This Row],[Rank 6M]]+Table2[[#This Row],[Rank Sharpe]])/3</f>
        <v>251</v>
      </c>
    </row>
    <row r="212" spans="1:48" x14ac:dyDescent="0.3">
      <c r="A212" t="s">
        <v>1879</v>
      </c>
      <c r="B212" t="s">
        <v>1880</v>
      </c>
      <c r="C212" t="s">
        <v>10591</v>
      </c>
      <c r="D212" t="s">
        <v>292</v>
      </c>
      <c r="E212">
        <v>3606.0859049999999</v>
      </c>
      <c r="F212">
        <v>1164.7</v>
      </c>
      <c r="G212">
        <v>59.874332262504197</v>
      </c>
      <c r="H212">
        <f>(Table2[[#This Row],[1Y Return vs Nifty]]-AVERAGE(Table2[1Y Return vs Nifty]))/_xlfn.STDEV.P(Table2[1Y Return vs Nifty])</f>
        <v>0.4016698778840892</v>
      </c>
      <c r="I212">
        <v>37.106559778753301</v>
      </c>
      <c r="J212">
        <f>(Table2[[#This Row],[1M Return vs Nifty]]-AVERAGE(Table2[1M Return vs Nifty]))/_xlfn.STDEV.P(Table2[1M Return vs Nifty])</f>
        <v>3.5665690193563173</v>
      </c>
      <c r="K212">
        <v>18.227243436396101</v>
      </c>
      <c r="L212">
        <f>(Table2[[#This Row],[6M Return vs Nifty]]-AVERAGE(Table2[6M Return vs Nifty]))/_xlfn.STDEV.P(Table2[6M Return vs Nifty])</f>
        <v>0.4765398764765022</v>
      </c>
      <c r="M212">
        <v>10.277816704240401</v>
      </c>
      <c r="N212">
        <f>(Table2[[#This Row],[1W Return vs Nifty]]-AVERAGE(Table2[1W Return vs Nifty]))/_xlfn.STDEV.P(Table2[1W Return vs Nifty])</f>
        <v>1.5818797211442306</v>
      </c>
      <c r="O212">
        <v>1096.55</v>
      </c>
      <c r="P212">
        <v>988.97800498665697</v>
      </c>
      <c r="Q212">
        <v>853.17520276231005</v>
      </c>
      <c r="R212">
        <v>57.378882692094102</v>
      </c>
      <c r="S212" s="2">
        <f>(Table2[[#This Row],[Close Price]]-Table2[[#This Row],[20D EMA]])/Table2[[#This Row],[20D EMA]]</f>
        <v>6.2149468788473022E-2</v>
      </c>
      <c r="T212" s="2">
        <f>(Table2[[#This Row],[Close Price]]-Table2[[#This Row],[50D EMA]])/Table2[[#This Row],[50D EMA]]</f>
        <v>0.17768038735675812</v>
      </c>
      <c r="U212" s="2">
        <f>(Table2[[#This Row],[Close Price]]-Table2[[#This Row],[200D EMA]])/Table2[[#This Row],[200D EMA]]</f>
        <v>0.36513578480606534</v>
      </c>
      <c r="V212">
        <v>2.5313004305810298</v>
      </c>
      <c r="W212">
        <v>1154.2</v>
      </c>
      <c r="X212">
        <v>1222.5</v>
      </c>
      <c r="Y212">
        <v>1154.2</v>
      </c>
      <c r="Z212">
        <v>1222.5</v>
      </c>
      <c r="AA212">
        <v>1154.2</v>
      </c>
      <c r="AB212">
        <v>1267.8499999999999</v>
      </c>
      <c r="AC212" s="2">
        <f>(Table2[[#This Row],[Close Price]]/Table2[[#This Row],[Day Low]])-1</f>
        <v>9.0972101888753265E-3</v>
      </c>
      <c r="AD212" s="2">
        <f>(Table2[[#This Row],[Day High]]/Table2[[#This Row],[Close Price]])-1</f>
        <v>4.9626513265218497E-2</v>
      </c>
      <c r="AE212" s="2">
        <f>(Table2[[#This Row],[Close Price]]/Table2[[#This Row],[Current Week Low]])-1</f>
        <v>9.0972101888753265E-3</v>
      </c>
      <c r="AF212" s="2">
        <f>(Table2[[#This Row],[Current Week High]]/Table2[[#This Row],[Close Price]])-1</f>
        <v>4.9626513265218497E-2</v>
      </c>
      <c r="AG212" s="2">
        <f>(Table2[[#This Row],[Close Price]]/Table2[[#This Row],[Current Month Low]])-1</f>
        <v>9.0972101888753265E-3</v>
      </c>
      <c r="AH212" s="2">
        <f>(Table2[[#This Row],[Current Month High]]/Table2[[#This Row],[Close Price]])-1</f>
        <v>8.8563578603932269E-2</v>
      </c>
      <c r="AI212">
        <v>9.4702498497467094</v>
      </c>
      <c r="AJ212">
        <v>87.416525866924104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0.42</v>
      </c>
      <c r="AM212" t="s">
        <v>10622</v>
      </c>
      <c r="AN212">
        <v>15.53</v>
      </c>
      <c r="AO212" t="s">
        <v>10622</v>
      </c>
      <c r="AP212">
        <v>4.6390353007220997E-2</v>
      </c>
      <c r="AQ212">
        <f>(Table2[[#This Row],[Sharpe Ratio]]-AVERAGE(Table2[Sharpe Ratio]))/_xlfn.STDEV.P(Table2[Sharpe Ratio])</f>
        <v>-0.1719965086882756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5.8546619861728635</v>
      </c>
      <c r="AS212">
        <f>_xlfn.RANK.AVG(Table2[[#This Row],[1Y Return vs Nifty Z-Score]],Table2[1Y Return vs Nifty Z-Score])</f>
        <v>188</v>
      </c>
      <c r="AT212">
        <f>_xlfn.RANK.AVG(Table2[[#This Row],[6M Return vs Nifty Z-Score]],Table2[6M Return vs Nifty Z-Score])</f>
        <v>181</v>
      </c>
      <c r="AU212">
        <f>_xlfn.RANK.AVG(Table2[[#This Row],[Sharpe Ratio Z-Score]],Table2[Sharpe Ratio Z-Score])</f>
        <v>386</v>
      </c>
      <c r="AV212">
        <f>(Table2[[#This Row],[Rank 1Y]]+Table2[[#This Row],[Rank 6M]]+Table2[[#This Row],[Rank Sharpe]])/3</f>
        <v>251.66666666666666</v>
      </c>
    </row>
    <row r="213" spans="1:48" x14ac:dyDescent="0.3">
      <c r="A213" t="s">
        <v>339</v>
      </c>
      <c r="B213" t="s">
        <v>340</v>
      </c>
      <c r="C213" t="s">
        <v>10584</v>
      </c>
      <c r="D213" t="s">
        <v>133</v>
      </c>
      <c r="E213">
        <v>72308.242492759993</v>
      </c>
      <c r="F213">
        <v>1553.05</v>
      </c>
      <c r="G213">
        <v>47.372736096619001</v>
      </c>
      <c r="H213">
        <f>(Table2[[#This Row],[1Y Return vs Nifty]]-AVERAGE(Table2[1Y Return vs Nifty]))/_xlfn.STDEV.P(Table2[1Y Return vs Nifty])</f>
        <v>0.21131952695734327</v>
      </c>
      <c r="I213">
        <v>-9.32479377651311E-2</v>
      </c>
      <c r="J213">
        <f>(Table2[[#This Row],[1M Return vs Nifty]]-AVERAGE(Table2[1M Return vs Nifty]))/_xlfn.STDEV.P(Table2[1M Return vs Nifty])</f>
        <v>-0.30675718749596315</v>
      </c>
      <c r="K213">
        <v>11.643309010326201</v>
      </c>
      <c r="L213">
        <f>(Table2[[#This Row],[6M Return vs Nifty]]-AVERAGE(Table2[6M Return vs Nifty]))/_xlfn.STDEV.P(Table2[6M Return vs Nifty])</f>
        <v>0.24124499176380909</v>
      </c>
      <c r="M213">
        <v>0.62228727633050995</v>
      </c>
      <c r="N213">
        <f>(Table2[[#This Row],[1W Return vs Nifty]]-AVERAGE(Table2[1W Return vs Nifty]))/_xlfn.STDEV.P(Table2[1W Return vs Nifty])</f>
        <v>-0.39286868698843425</v>
      </c>
      <c r="O213">
        <v>1654.2</v>
      </c>
      <c r="P213">
        <v>1602.9280880490601</v>
      </c>
      <c r="Q213">
        <v>1343.3465910887601</v>
      </c>
      <c r="R213">
        <v>29.9535840075091</v>
      </c>
      <c r="S213" s="2">
        <f>(Table2[[#This Row],[Close Price]]-Table2[[#This Row],[20D EMA]])/Table2[[#This Row],[20D EMA]]</f>
        <v>-6.1147382420505436E-2</v>
      </c>
      <c r="T213" s="2">
        <f>(Table2[[#This Row],[Close Price]]-Table2[[#This Row],[50D EMA]])/Table2[[#This Row],[50D EMA]]</f>
        <v>-3.1116859465459393E-2</v>
      </c>
      <c r="U213" s="2">
        <f>(Table2[[#This Row],[Close Price]]-Table2[[#This Row],[200D EMA]])/Table2[[#This Row],[200D EMA]]</f>
        <v>0.15610521536462063</v>
      </c>
      <c r="V213">
        <v>0.85645666367762996</v>
      </c>
      <c r="W213">
        <v>1538.1</v>
      </c>
      <c r="X213">
        <v>1597.65</v>
      </c>
      <c r="Y213">
        <v>1538.1</v>
      </c>
      <c r="Z213">
        <v>1597.65</v>
      </c>
      <c r="AA213">
        <v>1538.1</v>
      </c>
      <c r="AB213">
        <v>1771.2</v>
      </c>
      <c r="AC213" s="2">
        <f>(Table2[[#This Row],[Close Price]]/Table2[[#This Row],[Day Low]])-1</f>
        <v>9.7197841492751014E-3</v>
      </c>
      <c r="AD213" s="2">
        <f>(Table2[[#This Row],[Day High]]/Table2[[#This Row],[Close Price]])-1</f>
        <v>2.8717684556196055E-2</v>
      </c>
      <c r="AE213" s="2">
        <f>(Table2[[#This Row],[Close Price]]/Table2[[#This Row],[Current Week Low]])-1</f>
        <v>9.7197841492751014E-3</v>
      </c>
      <c r="AF213" s="2">
        <f>(Table2[[#This Row],[Current Week High]]/Table2[[#This Row],[Close Price]])-1</f>
        <v>2.8717684556196055E-2</v>
      </c>
      <c r="AG213" s="2">
        <f>(Table2[[#This Row],[Close Price]]/Table2[[#This Row],[Current Month Low]])-1</f>
        <v>9.7197841492751014E-3</v>
      </c>
      <c r="AH213" s="2">
        <f>(Table2[[#This Row],[Current Month High]]/Table2[[#This Row],[Close Price]])-1</f>
        <v>0.14046553555906116</v>
      </c>
      <c r="AI213">
        <v>16.1907214835324</v>
      </c>
      <c r="AJ213">
        <v>75.050721370604094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-0.03</v>
      </c>
      <c r="AM213" t="s">
        <v>10621</v>
      </c>
      <c r="AN213">
        <v>-4.22</v>
      </c>
      <c r="AO213" t="s">
        <v>10621</v>
      </c>
      <c r="AP213">
        <v>7.7759824838602998E-2</v>
      </c>
      <c r="AQ213">
        <f>(Table2[[#This Row],[Sharpe Ratio]]-AVERAGE(Table2[Sharpe Ratio]))/_xlfn.STDEV.P(Table2[Sharpe Ratio])</f>
        <v>0.1902686063677477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-5.6792749395497333E-2</v>
      </c>
      <c r="AS213">
        <f>_xlfn.RANK.AVG(Table2[[#This Row],[1Y Return vs Nifty Z-Score]],Table2[1Y Return vs Nifty Z-Score])</f>
        <v>231</v>
      </c>
      <c r="AT213">
        <f>_xlfn.RANK.AVG(Table2[[#This Row],[6M Return vs Nifty Z-Score]],Table2[6M Return vs Nifty Z-Score])</f>
        <v>241</v>
      </c>
      <c r="AU213">
        <f>_xlfn.RANK.AVG(Table2[[#This Row],[Sharpe Ratio Z-Score]],Table2[Sharpe Ratio Z-Score])</f>
        <v>287</v>
      </c>
      <c r="AV213">
        <f>(Table2[[#This Row],[Rank 1Y]]+Table2[[#This Row],[Rank 6M]]+Table2[[#This Row],[Rank Sharpe]])/3</f>
        <v>253</v>
      </c>
    </row>
    <row r="214" spans="1:48" x14ac:dyDescent="0.3">
      <c r="A214" t="s">
        <v>236</v>
      </c>
      <c r="B214" t="s">
        <v>237</v>
      </c>
      <c r="C214" t="s">
        <v>10578</v>
      </c>
      <c r="D214" t="s">
        <v>54</v>
      </c>
      <c r="E214">
        <v>108698.61207760499</v>
      </c>
      <c r="F214">
        <v>2891.45</v>
      </c>
      <c r="G214">
        <v>32.635524369198698</v>
      </c>
      <c r="H214">
        <f>(Table2[[#This Row],[1Y Return vs Nifty]]-AVERAGE(Table2[1Y Return vs Nifty]))/_xlfn.STDEV.P(Table2[1Y Return vs Nifty])</f>
        <v>-1.3070493866656116E-2</v>
      </c>
      <c r="I214">
        <v>6.7719869740153698</v>
      </c>
      <c r="J214">
        <f>(Table2[[#This Row],[1M Return vs Nifty]]-AVERAGE(Table2[1M Return vs Nifty]))/_xlfn.STDEV.P(Table2[1M Return vs Nifty])</f>
        <v>0.40806624660982266</v>
      </c>
      <c r="K214">
        <v>12.1795825706052</v>
      </c>
      <c r="L214">
        <f>(Table2[[#This Row],[6M Return vs Nifty]]-AVERAGE(Table2[6M Return vs Nifty]))/_xlfn.STDEV.P(Table2[6M Return vs Nifty])</f>
        <v>0.26041019259580367</v>
      </c>
      <c r="M214">
        <v>3.4543904867804098</v>
      </c>
      <c r="N214">
        <f>(Table2[[#This Row],[1W Return vs Nifty]]-AVERAGE(Table2[1W Return vs Nifty]))/_xlfn.STDEV.P(Table2[1W Return vs Nifty])</f>
        <v>0.18635292361919714</v>
      </c>
      <c r="O214">
        <v>2861.03</v>
      </c>
      <c r="P214">
        <v>2752.0562647529</v>
      </c>
      <c r="Q214">
        <v>2389.9414507588199</v>
      </c>
      <c r="R214">
        <v>51.1625200192005</v>
      </c>
      <c r="S214" s="2">
        <f>(Table2[[#This Row],[Close Price]]-Table2[[#This Row],[20D EMA]])/Table2[[#This Row],[20D EMA]]</f>
        <v>1.0632534436898464E-2</v>
      </c>
      <c r="T214" s="2">
        <f>(Table2[[#This Row],[Close Price]]-Table2[[#This Row],[50D EMA]])/Table2[[#This Row],[50D EMA]]</f>
        <v>5.0650757774247615E-2</v>
      </c>
      <c r="U214" s="2">
        <f>(Table2[[#This Row],[Close Price]]-Table2[[#This Row],[200D EMA]])/Table2[[#This Row],[200D EMA]]</f>
        <v>0.2098413536791657</v>
      </c>
      <c r="V214">
        <v>1.3243691838032601</v>
      </c>
      <c r="W214">
        <v>2808.1</v>
      </c>
      <c r="X214">
        <v>2941.85</v>
      </c>
      <c r="Y214">
        <v>2808.1</v>
      </c>
      <c r="Z214">
        <v>2941.85</v>
      </c>
      <c r="AA214">
        <v>2808.1</v>
      </c>
      <c r="AB214">
        <v>3022.9</v>
      </c>
      <c r="AC214" s="2">
        <f>(Table2[[#This Row],[Close Price]]/Table2[[#This Row],[Day Low]])-1</f>
        <v>2.968199138207317E-2</v>
      </c>
      <c r="AD214" s="2">
        <f>(Table2[[#This Row],[Day High]]/Table2[[#This Row],[Close Price]])-1</f>
        <v>1.7430700859430326E-2</v>
      </c>
      <c r="AE214" s="2">
        <f>(Table2[[#This Row],[Close Price]]/Table2[[#This Row],[Current Week Low]])-1</f>
        <v>2.968199138207317E-2</v>
      </c>
      <c r="AF214" s="2">
        <f>(Table2[[#This Row],[Current Week High]]/Table2[[#This Row],[Close Price]])-1</f>
        <v>1.7430700859430326E-2</v>
      </c>
      <c r="AG214" s="2">
        <f>(Table2[[#This Row],[Close Price]]/Table2[[#This Row],[Current Month Low]])-1</f>
        <v>2.968199138207317E-2</v>
      </c>
      <c r="AH214" s="2">
        <f>(Table2[[#This Row],[Current Month High]]/Table2[[#This Row],[Close Price]])-1</f>
        <v>4.5461619602621628E-2</v>
      </c>
      <c r="AI214">
        <v>5.8102336198101199</v>
      </c>
      <c r="AJ214">
        <v>64.277597863757705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0.16</v>
      </c>
      <c r="AM214" t="s">
        <v>10622</v>
      </c>
      <c r="AN214">
        <v>0.84</v>
      </c>
      <c r="AO214" t="s">
        <v>10622</v>
      </c>
      <c r="AP214">
        <v>9.7185234127577999E-2</v>
      </c>
      <c r="AQ214">
        <f>(Table2[[#This Row],[Sharpe Ratio]]-AVERAGE(Table2[Sharpe Ratio]))/_xlfn.STDEV.P(Table2[Sharpe Ratio])</f>
        <v>0.41459970664597789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1.2563585756041453</v>
      </c>
      <c r="AS214">
        <f>_xlfn.RANK.AVG(Table2[[#This Row],[1Y Return vs Nifty Z-Score]],Table2[1Y Return vs Nifty Z-Score])</f>
        <v>291</v>
      </c>
      <c r="AT214">
        <f>_xlfn.RANK.AVG(Table2[[#This Row],[6M Return vs Nifty Z-Score]],Table2[6M Return vs Nifty Z-Score])</f>
        <v>236</v>
      </c>
      <c r="AU214">
        <f>_xlfn.RANK.AVG(Table2[[#This Row],[Sharpe Ratio Z-Score]],Table2[Sharpe Ratio Z-Score])</f>
        <v>234</v>
      </c>
      <c r="AV214">
        <f>(Table2[[#This Row],[Rank 1Y]]+Table2[[#This Row],[Rank 6M]]+Table2[[#This Row],[Rank Sharpe]])/3</f>
        <v>253.66666666666666</v>
      </c>
    </row>
    <row r="215" spans="1:48" x14ac:dyDescent="0.3">
      <c r="A215" t="s">
        <v>1106</v>
      </c>
      <c r="B215" t="s">
        <v>1107</v>
      </c>
      <c r="C215" t="s">
        <v>10591</v>
      </c>
      <c r="D215" t="s">
        <v>391</v>
      </c>
      <c r="E215">
        <v>10842.877917399999</v>
      </c>
      <c r="F215">
        <v>196.54</v>
      </c>
      <c r="G215">
        <v>46.2494980382533</v>
      </c>
      <c r="H215">
        <f>(Table2[[#This Row],[1Y Return vs Nifty]]-AVERAGE(Table2[1Y Return vs Nifty]))/_xlfn.STDEV.P(Table2[1Y Return vs Nifty])</f>
        <v>0.19421701014691894</v>
      </c>
      <c r="I215">
        <v>5.4543403415391998</v>
      </c>
      <c r="J215">
        <f>(Table2[[#This Row],[1M Return vs Nifty]]-AVERAGE(Table2[1M Return vs Nifty]))/_xlfn.STDEV.P(Table2[1M Return vs Nifty])</f>
        <v>0.27086996667651708</v>
      </c>
      <c r="K215">
        <v>7.2336458749008798</v>
      </c>
      <c r="L215">
        <f>(Table2[[#This Row],[6M Return vs Nifty]]-AVERAGE(Table2[6M Return vs Nifty]))/_xlfn.STDEV.P(Table2[6M Return vs Nifty])</f>
        <v>8.3653631958747476E-2</v>
      </c>
      <c r="M215">
        <v>1.60414136618129</v>
      </c>
      <c r="N215">
        <f>(Table2[[#This Row],[1W Return vs Nifty]]-AVERAGE(Table2[1W Return vs Nifty]))/_xlfn.STDEV.P(Table2[1W Return vs Nifty])</f>
        <v>-0.19205993637276902</v>
      </c>
      <c r="O215">
        <v>212.45</v>
      </c>
      <c r="P215">
        <v>197.12950479347799</v>
      </c>
      <c r="Q215">
        <v>161.85732269792899</v>
      </c>
      <c r="R215">
        <v>30.2393136863964</v>
      </c>
      <c r="S215" s="2">
        <f>(Table2[[#This Row],[Close Price]]-Table2[[#This Row],[20D EMA]])/Table2[[#This Row],[20D EMA]]</f>
        <v>-7.488820899035066E-2</v>
      </c>
      <c r="T215" s="2">
        <f>(Table2[[#This Row],[Close Price]]-Table2[[#This Row],[50D EMA]])/Table2[[#This Row],[50D EMA]]</f>
        <v>-2.9904442467686009E-3</v>
      </c>
      <c r="U215" s="2">
        <f>(Table2[[#This Row],[Close Price]]-Table2[[#This Row],[200D EMA]])/Table2[[#This Row],[200D EMA]]</f>
        <v>0.21427932158990773</v>
      </c>
      <c r="V215">
        <v>1.10948781650888</v>
      </c>
      <c r="W215">
        <v>195.32</v>
      </c>
      <c r="X215">
        <v>207.45</v>
      </c>
      <c r="Y215">
        <v>195.32</v>
      </c>
      <c r="Z215">
        <v>207.45</v>
      </c>
      <c r="AA215">
        <v>195.32</v>
      </c>
      <c r="AB215">
        <v>221.4</v>
      </c>
      <c r="AC215" s="2">
        <f>(Table2[[#This Row],[Close Price]]/Table2[[#This Row],[Day Low]])-1</f>
        <v>6.2461601474503858E-3</v>
      </c>
      <c r="AD215" s="2">
        <f>(Table2[[#This Row],[Day High]]/Table2[[#This Row],[Close Price]])-1</f>
        <v>5.5510328686272592E-2</v>
      </c>
      <c r="AE215" s="2">
        <f>(Table2[[#This Row],[Close Price]]/Table2[[#This Row],[Current Week Low]])-1</f>
        <v>6.2461601474503858E-3</v>
      </c>
      <c r="AF215" s="2">
        <f>(Table2[[#This Row],[Current Week High]]/Table2[[#This Row],[Close Price]])-1</f>
        <v>5.5510328686272592E-2</v>
      </c>
      <c r="AG215" s="2">
        <f>(Table2[[#This Row],[Close Price]]/Table2[[#This Row],[Current Month Low]])-1</f>
        <v>6.2461601474503858E-3</v>
      </c>
      <c r="AH215" s="2">
        <f>(Table2[[#This Row],[Current Month High]]/Table2[[#This Row],[Close Price]])-1</f>
        <v>0.12648824666734515</v>
      </c>
      <c r="AI215">
        <v>24.656558461381898</v>
      </c>
      <c r="AJ215">
        <v>86.736342042755297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0.3</v>
      </c>
      <c r="AM215" t="s">
        <v>10622</v>
      </c>
      <c r="AN215">
        <v>-12.46</v>
      </c>
      <c r="AO215" t="s">
        <v>10621</v>
      </c>
      <c r="AP215">
        <v>0.100106227006913</v>
      </c>
      <c r="AQ215">
        <f>(Table2[[#This Row],[Sharpe Ratio]]-AVERAGE(Table2[Sharpe Ratio]))/_xlfn.STDEV.P(Table2[Sharpe Ratio])</f>
        <v>0.44833230588124851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0.80501297829066298</v>
      </c>
      <c r="AS215">
        <f>_xlfn.RANK.AVG(Table2[[#This Row],[1Y Return vs Nifty Z-Score]],Table2[1Y Return vs Nifty Z-Score])</f>
        <v>238</v>
      </c>
      <c r="AT215">
        <f>_xlfn.RANK.AVG(Table2[[#This Row],[6M Return vs Nifty Z-Score]],Table2[6M Return vs Nifty Z-Score])</f>
        <v>296</v>
      </c>
      <c r="AU215">
        <f>_xlfn.RANK.AVG(Table2[[#This Row],[Sharpe Ratio Z-Score]],Table2[Sharpe Ratio Z-Score])</f>
        <v>228</v>
      </c>
      <c r="AV215">
        <f>(Table2[[#This Row],[Rank 1Y]]+Table2[[#This Row],[Rank 6M]]+Table2[[#This Row],[Rank Sharpe]])/3</f>
        <v>254</v>
      </c>
    </row>
    <row r="216" spans="1:48" x14ac:dyDescent="0.3">
      <c r="A216" t="s">
        <v>1015</v>
      </c>
      <c r="B216" t="s">
        <v>1016</v>
      </c>
      <c r="C216" t="s">
        <v>10588</v>
      </c>
      <c r="D216" t="s">
        <v>163</v>
      </c>
      <c r="E216">
        <v>12849.139991800001</v>
      </c>
      <c r="F216">
        <v>572.6</v>
      </c>
      <c r="G216">
        <v>29.293511518234599</v>
      </c>
      <c r="H216">
        <f>(Table2[[#This Row],[1Y Return vs Nifty]]-AVERAGE(Table2[1Y Return vs Nifty]))/_xlfn.STDEV.P(Table2[1Y Return vs Nifty])</f>
        <v>-6.3956261615151222E-2</v>
      </c>
      <c r="I216">
        <v>-9.7831917740416898</v>
      </c>
      <c r="J216">
        <f>(Table2[[#This Row],[1M Return vs Nifty]]-AVERAGE(Table2[1M Return vs Nifty]))/_xlfn.STDEV.P(Table2[1M Return vs Nifty])</f>
        <v>-1.3156955586292804</v>
      </c>
      <c r="K216">
        <v>-3.2466968345284699</v>
      </c>
      <c r="L216">
        <f>(Table2[[#This Row],[6M Return vs Nifty]]-AVERAGE(Table2[6M Return vs Nifty]))/_xlfn.STDEV.P(Table2[6M Return vs Nifty])</f>
        <v>-0.29089004815452579</v>
      </c>
      <c r="M216">
        <v>-0.51535434001274705</v>
      </c>
      <c r="N216">
        <f>(Table2[[#This Row],[1W Return vs Nifty]]-AVERAGE(Table2[1W Return vs Nifty]))/_xlfn.STDEV.P(Table2[1W Return vs Nifty])</f>
        <v>-0.62553909493162929</v>
      </c>
      <c r="O216">
        <v>627.15</v>
      </c>
      <c r="P216">
        <v>616.17800652946005</v>
      </c>
      <c r="Q216">
        <v>523.50830871227402</v>
      </c>
      <c r="R216">
        <v>24.353415551341801</v>
      </c>
      <c r="S216" s="2">
        <f>(Table2[[#This Row],[Close Price]]-Table2[[#This Row],[20D EMA]])/Table2[[#This Row],[20D EMA]]</f>
        <v>-8.6980786095830279E-2</v>
      </c>
      <c r="T216" s="2">
        <f>(Table2[[#This Row],[Close Price]]-Table2[[#This Row],[50D EMA]])/Table2[[#This Row],[50D EMA]]</f>
        <v>-7.0723080128918106E-2</v>
      </c>
      <c r="U216" s="2">
        <f>(Table2[[#This Row],[Close Price]]-Table2[[#This Row],[200D EMA]])/Table2[[#This Row],[200D EMA]]</f>
        <v>9.3774426252148269E-2</v>
      </c>
      <c r="V216">
        <v>0.620441514468274</v>
      </c>
      <c r="W216">
        <v>564.75</v>
      </c>
      <c r="X216">
        <v>598.79999999999995</v>
      </c>
      <c r="Y216">
        <v>564.75</v>
      </c>
      <c r="Z216">
        <v>598.79999999999995</v>
      </c>
      <c r="AA216">
        <v>564.75</v>
      </c>
      <c r="AB216">
        <v>642</v>
      </c>
      <c r="AC216" s="2">
        <f>(Table2[[#This Row],[Close Price]]/Table2[[#This Row],[Day Low]])-1</f>
        <v>1.3899955732625147E-2</v>
      </c>
      <c r="AD216" s="2">
        <f>(Table2[[#This Row],[Day High]]/Table2[[#This Row],[Close Price]])-1</f>
        <v>4.5756199790429442E-2</v>
      </c>
      <c r="AE216" s="2">
        <f>(Table2[[#This Row],[Close Price]]/Table2[[#This Row],[Current Week Low]])-1</f>
        <v>1.3899955732625147E-2</v>
      </c>
      <c r="AF216" s="2">
        <f>(Table2[[#This Row],[Current Week High]]/Table2[[#This Row],[Close Price]])-1</f>
        <v>4.5756199790429442E-2</v>
      </c>
      <c r="AG216" s="2">
        <f>(Table2[[#This Row],[Close Price]]/Table2[[#This Row],[Current Month Low]])-1</f>
        <v>1.3899955732625147E-2</v>
      </c>
      <c r="AH216" s="2">
        <f>(Table2[[#This Row],[Current Month High]]/Table2[[#This Row],[Close Price]])-1</f>
        <v>0.12120153684945856</v>
      </c>
      <c r="AI216">
        <v>25.174641983932901</v>
      </c>
      <c r="AJ216">
        <v>65.455464855883804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-0.06</v>
      </c>
      <c r="AM216" t="s">
        <v>10621</v>
      </c>
      <c r="AN216">
        <v>-10.58</v>
      </c>
      <c r="AO216" t="s">
        <v>10621</v>
      </c>
      <c r="AP216">
        <v>0.19724982246549999</v>
      </c>
      <c r="AQ216">
        <f>(Table2[[#This Row],[Sharpe Ratio]]-AVERAGE(Table2[Sharpe Ratio]))/_xlfn.STDEV.P(Table2[Sharpe Ratio])</f>
        <v>1.5701789207979524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-0.72590204253263435</v>
      </c>
      <c r="AS216">
        <f>_xlfn.RANK.AVG(Table2[[#This Row],[1Y Return vs Nifty Z-Score]],Table2[1Y Return vs Nifty Z-Score])</f>
        <v>306</v>
      </c>
      <c r="AT216">
        <f>_xlfn.RANK.AVG(Table2[[#This Row],[6M Return vs Nifty Z-Score]],Table2[6M Return vs Nifty Z-Score])</f>
        <v>420</v>
      </c>
      <c r="AU216">
        <f>_xlfn.RANK.AVG(Table2[[#This Row],[Sharpe Ratio Z-Score]],Table2[Sharpe Ratio Z-Score])</f>
        <v>40</v>
      </c>
      <c r="AV216">
        <f>(Table2[[#This Row],[Rank 1Y]]+Table2[[#This Row],[Rank 6M]]+Table2[[#This Row],[Rank Sharpe]])/3</f>
        <v>255.33333333333334</v>
      </c>
    </row>
    <row r="217" spans="1:48" x14ac:dyDescent="0.3">
      <c r="A217" t="s">
        <v>842</v>
      </c>
      <c r="B217" t="s">
        <v>843</v>
      </c>
      <c r="C217" t="s">
        <v>10587</v>
      </c>
      <c r="D217" t="s">
        <v>308</v>
      </c>
      <c r="E217">
        <v>17500.365745039999</v>
      </c>
      <c r="F217">
        <v>802.4</v>
      </c>
      <c r="G217">
        <v>45.938864808099197</v>
      </c>
      <c r="H217">
        <f>(Table2[[#This Row],[1Y Return vs Nifty]]-AVERAGE(Table2[1Y Return vs Nifty]))/_xlfn.STDEV.P(Table2[1Y Return vs Nifty])</f>
        <v>0.18948728255175826</v>
      </c>
      <c r="I217">
        <v>-2.5659293459475401</v>
      </c>
      <c r="J217">
        <f>(Table2[[#This Row],[1M Return vs Nifty]]-AVERAGE(Table2[1M Return vs Nifty]))/_xlfn.STDEV.P(Table2[1M Return vs Nifty])</f>
        <v>-0.56421824139427323</v>
      </c>
      <c r="K217">
        <v>-7.9863911505564502</v>
      </c>
      <c r="L217">
        <f>(Table2[[#This Row],[6M Return vs Nifty]]-AVERAGE(Table2[6M Return vs Nifty]))/_xlfn.STDEV.P(Table2[6M Return vs Nifty])</f>
        <v>-0.46027597387810776</v>
      </c>
      <c r="M217">
        <v>0.25980517307384199</v>
      </c>
      <c r="N217">
        <f>(Table2[[#This Row],[1W Return vs Nifty]]-AVERAGE(Table2[1W Return vs Nifty]))/_xlfn.STDEV.P(Table2[1W Return vs Nifty])</f>
        <v>-0.46700350908463029</v>
      </c>
      <c r="O217">
        <v>823.49</v>
      </c>
      <c r="P217">
        <v>820.87245876029203</v>
      </c>
      <c r="Q217">
        <v>746.52164874242999</v>
      </c>
      <c r="R217">
        <v>39.775595419061197</v>
      </c>
      <c r="S217" s="2">
        <f>(Table2[[#This Row],[Close Price]]-Table2[[#This Row],[20D EMA]])/Table2[[#This Row],[20D EMA]]</f>
        <v>-2.561051136018656E-2</v>
      </c>
      <c r="T217" s="2">
        <f>(Table2[[#This Row],[Close Price]]-Table2[[#This Row],[50D EMA]])/Table2[[#This Row],[50D EMA]]</f>
        <v>-2.2503445648779298E-2</v>
      </c>
      <c r="U217" s="2">
        <f>(Table2[[#This Row],[Close Price]]-Table2[[#This Row],[200D EMA]])/Table2[[#This Row],[200D EMA]]</f>
        <v>7.4851615290328327E-2</v>
      </c>
      <c r="V217">
        <v>0.82410055687607997</v>
      </c>
      <c r="W217">
        <v>791.55</v>
      </c>
      <c r="X217">
        <v>819.5</v>
      </c>
      <c r="Y217">
        <v>791.55</v>
      </c>
      <c r="Z217">
        <v>819.5</v>
      </c>
      <c r="AA217">
        <v>791.55</v>
      </c>
      <c r="AB217">
        <v>849.35</v>
      </c>
      <c r="AC217" s="2">
        <f>(Table2[[#This Row],[Close Price]]/Table2[[#This Row],[Day Low]])-1</f>
        <v>1.3707283178573615E-2</v>
      </c>
      <c r="AD217" s="2">
        <f>(Table2[[#This Row],[Day High]]/Table2[[#This Row],[Close Price]])-1</f>
        <v>2.1311066799601264E-2</v>
      </c>
      <c r="AE217" s="2">
        <f>(Table2[[#This Row],[Close Price]]/Table2[[#This Row],[Current Week Low]])-1</f>
        <v>1.3707283178573615E-2</v>
      </c>
      <c r="AF217" s="2">
        <f>(Table2[[#This Row],[Current Week High]]/Table2[[#This Row],[Close Price]])-1</f>
        <v>2.1311066799601264E-2</v>
      </c>
      <c r="AG217" s="2">
        <f>(Table2[[#This Row],[Close Price]]/Table2[[#This Row],[Current Month Low]])-1</f>
        <v>1.3707283178573615E-2</v>
      </c>
      <c r="AH217" s="2">
        <f>(Table2[[#This Row],[Current Month High]]/Table2[[#This Row],[Close Price]])-1</f>
        <v>5.8511964107677006E-2</v>
      </c>
      <c r="AI217">
        <v>19.391824526420699</v>
      </c>
      <c r="AJ217">
        <v>69.981993432899003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-0.06</v>
      </c>
      <c r="AM217" t="s">
        <v>10621</v>
      </c>
      <c r="AN217">
        <v>4.16</v>
      </c>
      <c r="AO217" t="s">
        <v>10622</v>
      </c>
      <c r="AP217">
        <v>0.19106226329918499</v>
      </c>
      <c r="AQ217">
        <f>(Table2[[#This Row],[Sharpe Ratio]]-AVERAGE(Table2[Sharpe Ratio]))/_xlfn.STDEV.P(Table2[Sharpe Ratio])</f>
        <v>1.4987229254484031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0.19671248364314997</v>
      </c>
      <c r="AS217">
        <f>_xlfn.RANK.AVG(Table2[[#This Row],[1Y Return vs Nifty Z-Score]],Table2[1Y Return vs Nifty Z-Score])</f>
        <v>240</v>
      </c>
      <c r="AT217">
        <f>_xlfn.RANK.AVG(Table2[[#This Row],[6M Return vs Nifty Z-Score]],Table2[6M Return vs Nifty Z-Score])</f>
        <v>480</v>
      </c>
      <c r="AU217">
        <f>_xlfn.RANK.AVG(Table2[[#This Row],[Sharpe Ratio Z-Score]],Table2[Sharpe Ratio Z-Score])</f>
        <v>47</v>
      </c>
      <c r="AV217">
        <f>(Table2[[#This Row],[Rank 1Y]]+Table2[[#This Row],[Rank 6M]]+Table2[[#This Row],[Rank Sharpe]])/3</f>
        <v>255.66666666666666</v>
      </c>
    </row>
    <row r="218" spans="1:48" x14ac:dyDescent="0.3">
      <c r="A218" t="s">
        <v>451</v>
      </c>
      <c r="B218" t="s">
        <v>452</v>
      </c>
      <c r="C218" t="s">
        <v>10589</v>
      </c>
      <c r="D218" t="s">
        <v>354</v>
      </c>
      <c r="E218">
        <v>48039.500976900003</v>
      </c>
      <c r="F218">
        <v>1451.85</v>
      </c>
      <c r="G218">
        <v>52.429089731438197</v>
      </c>
      <c r="H218">
        <f>(Table2[[#This Row],[1Y Return vs Nifty]]-AVERAGE(Table2[1Y Return vs Nifty]))/_xlfn.STDEV.P(Table2[1Y Return vs Nifty])</f>
        <v>0.28830799115234002</v>
      </c>
      <c r="I218">
        <v>4.2462979263560197</v>
      </c>
      <c r="J218">
        <f>(Table2[[#This Row],[1M Return vs Nifty]]-AVERAGE(Table2[1M Return vs Nifty]))/_xlfn.STDEV.P(Table2[1M Return vs Nifty])</f>
        <v>0.1450859201197286</v>
      </c>
      <c r="K218">
        <v>31.416725920223399</v>
      </c>
      <c r="L218">
        <f>(Table2[[#This Row],[6M Return vs Nifty]]-AVERAGE(Table2[6M Return vs Nifty]))/_xlfn.STDEV.P(Table2[6M Return vs Nifty])</f>
        <v>0.94790206808094224</v>
      </c>
      <c r="M218">
        <v>2.3359362379761701</v>
      </c>
      <c r="N218">
        <f>(Table2[[#This Row],[1W Return vs Nifty]]-AVERAGE(Table2[1W Return vs Nifty]))/_xlfn.STDEV.P(Table2[1W Return vs Nifty])</f>
        <v>-4.2393284849818136E-2</v>
      </c>
      <c r="O218">
        <v>1494.01</v>
      </c>
      <c r="P218">
        <v>1451.8798356309601</v>
      </c>
      <c r="Q218">
        <v>1220.1666080193299</v>
      </c>
      <c r="R218">
        <v>33.763433097309601</v>
      </c>
      <c r="S218" s="2">
        <f>(Table2[[#This Row],[Close Price]]-Table2[[#This Row],[20D EMA]])/Table2[[#This Row],[20D EMA]]</f>
        <v>-2.8219355961472868E-2</v>
      </c>
      <c r="T218" s="2">
        <f>(Table2[[#This Row],[Close Price]]-Table2[[#This Row],[50D EMA]])/Table2[[#This Row],[50D EMA]]</f>
        <v>-2.0549655851658405E-5</v>
      </c>
      <c r="U218" s="2">
        <f>(Table2[[#This Row],[Close Price]]-Table2[[#This Row],[200D EMA]])/Table2[[#This Row],[200D EMA]]</f>
        <v>0.189878489099744</v>
      </c>
      <c r="V218">
        <v>0.65410763671292105</v>
      </c>
      <c r="W218">
        <v>1432.95</v>
      </c>
      <c r="X218">
        <v>1479.95</v>
      </c>
      <c r="Y218">
        <v>1432.95</v>
      </c>
      <c r="Z218">
        <v>1479.95</v>
      </c>
      <c r="AA218">
        <v>1432.95</v>
      </c>
      <c r="AB218">
        <v>1549.3</v>
      </c>
      <c r="AC218" s="2">
        <f>(Table2[[#This Row],[Close Price]]/Table2[[#This Row],[Day Low]])-1</f>
        <v>1.3189573955825207E-2</v>
      </c>
      <c r="AD218" s="2">
        <f>(Table2[[#This Row],[Day High]]/Table2[[#This Row],[Close Price]])-1</f>
        <v>1.9354616523745705E-2</v>
      </c>
      <c r="AE218" s="2">
        <f>(Table2[[#This Row],[Close Price]]/Table2[[#This Row],[Current Week Low]])-1</f>
        <v>1.3189573955825207E-2</v>
      </c>
      <c r="AF218" s="2">
        <f>(Table2[[#This Row],[Current Week High]]/Table2[[#This Row],[Close Price]])-1</f>
        <v>1.9354616523745705E-2</v>
      </c>
      <c r="AG218" s="2">
        <f>(Table2[[#This Row],[Close Price]]/Table2[[#This Row],[Current Month Low]])-1</f>
        <v>1.3189573955825207E-2</v>
      </c>
      <c r="AH218" s="2">
        <f>(Table2[[#This Row],[Current Month High]]/Table2[[#This Row],[Close Price]])-1</f>
        <v>6.7121259083238627E-2</v>
      </c>
      <c r="AI218">
        <v>7.4491166442814496</v>
      </c>
      <c r="AJ218">
        <v>82.8065978342986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</v>
      </c>
      <c r="AM218" t="s">
        <v>10623</v>
      </c>
      <c r="AN218">
        <v>-2.77</v>
      </c>
      <c r="AO218" t="s">
        <v>10621</v>
      </c>
      <c r="AP218">
        <v>2.6935048172848999E-2</v>
      </c>
      <c r="AQ218">
        <f>(Table2[[#This Row],[Sharpe Ratio]]-AVERAGE(Table2[Sharpe Ratio]))/_xlfn.STDEV.P(Table2[Sharpe Ratio])</f>
        <v>-0.39667285268788938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0.94222984181530345</v>
      </c>
      <c r="AS218">
        <f>_xlfn.RANK.AVG(Table2[[#This Row],[1Y Return vs Nifty Z-Score]],Table2[1Y Return vs Nifty Z-Score])</f>
        <v>215</v>
      </c>
      <c r="AT218">
        <f>_xlfn.RANK.AVG(Table2[[#This Row],[6M Return vs Nifty Z-Score]],Table2[6M Return vs Nifty Z-Score])</f>
        <v>109</v>
      </c>
      <c r="AU218">
        <f>_xlfn.RANK.AVG(Table2[[#This Row],[Sharpe Ratio Z-Score]],Table2[Sharpe Ratio Z-Score])</f>
        <v>445</v>
      </c>
      <c r="AV218">
        <f>(Table2[[#This Row],[Rank 1Y]]+Table2[[#This Row],[Rank 6M]]+Table2[[#This Row],[Rank Sharpe]])/3</f>
        <v>256.33333333333331</v>
      </c>
    </row>
    <row r="219" spans="1:48" x14ac:dyDescent="0.3">
      <c r="A219" t="s">
        <v>1049</v>
      </c>
      <c r="B219" t="s">
        <v>1050</v>
      </c>
      <c r="C219" t="s">
        <v>10588</v>
      </c>
      <c r="D219" t="s">
        <v>46</v>
      </c>
      <c r="E219">
        <v>12024.13315152</v>
      </c>
      <c r="F219">
        <v>654.15</v>
      </c>
      <c r="G219">
        <v>23.877655156095202</v>
      </c>
      <c r="H219">
        <f>(Table2[[#This Row],[1Y Return vs Nifty]]-AVERAGE(Table2[1Y Return vs Nifty]))/_xlfn.STDEV.P(Table2[1Y Return vs Nifty])</f>
        <v>-0.14641854446470193</v>
      </c>
      <c r="I219">
        <v>-4.5002001567376304</v>
      </c>
      <c r="J219">
        <f>(Table2[[#This Row],[1M Return vs Nifty]]-AVERAGE(Table2[1M Return vs Nifty]))/_xlfn.STDEV.P(Table2[1M Return vs Nifty])</f>
        <v>-0.76561879377551167</v>
      </c>
      <c r="K219">
        <v>27.8224944992233</v>
      </c>
      <c r="L219">
        <f>(Table2[[#This Row],[6M Return vs Nifty]]-AVERAGE(Table2[6M Return vs Nifty]))/_xlfn.STDEV.P(Table2[6M Return vs Nifty])</f>
        <v>0.81945238843554846</v>
      </c>
      <c r="M219">
        <v>0.57687371594895698</v>
      </c>
      <c r="N219">
        <f>(Table2[[#This Row],[1W Return vs Nifty]]-AVERAGE(Table2[1W Return vs Nifty]))/_xlfn.STDEV.P(Table2[1W Return vs Nifty])</f>
        <v>-0.40215666614490414</v>
      </c>
      <c r="O219">
        <v>698.21</v>
      </c>
      <c r="P219">
        <v>665.77246890669005</v>
      </c>
      <c r="Q219">
        <v>571.82873212141203</v>
      </c>
      <c r="R219">
        <v>21.537402552386901</v>
      </c>
      <c r="S219" s="2">
        <f>(Table2[[#This Row],[Close Price]]-Table2[[#This Row],[20D EMA]])/Table2[[#This Row],[20D EMA]]</f>
        <v>-6.3104223657638903E-2</v>
      </c>
      <c r="T219" s="2">
        <f>(Table2[[#This Row],[Close Price]]-Table2[[#This Row],[50D EMA]])/Table2[[#This Row],[50D EMA]]</f>
        <v>-1.7457118534468862E-2</v>
      </c>
      <c r="U219" s="2">
        <f>(Table2[[#This Row],[Close Price]]-Table2[[#This Row],[200D EMA]])/Table2[[#This Row],[200D EMA]]</f>
        <v>0.14396140532006232</v>
      </c>
      <c r="V219">
        <v>0.46840865286699501</v>
      </c>
      <c r="W219">
        <v>650.54999999999995</v>
      </c>
      <c r="X219">
        <v>678.75</v>
      </c>
      <c r="Y219">
        <v>650.54999999999995</v>
      </c>
      <c r="Z219">
        <v>678.75</v>
      </c>
      <c r="AA219">
        <v>650.54999999999995</v>
      </c>
      <c r="AB219">
        <v>709</v>
      </c>
      <c r="AC219" s="2">
        <f>(Table2[[#This Row],[Close Price]]/Table2[[#This Row],[Day Low]])-1</f>
        <v>5.5337791099838718E-3</v>
      </c>
      <c r="AD219" s="2">
        <f>(Table2[[#This Row],[Day High]]/Table2[[#This Row],[Close Price]])-1</f>
        <v>3.7606053657418093E-2</v>
      </c>
      <c r="AE219" s="2">
        <f>(Table2[[#This Row],[Close Price]]/Table2[[#This Row],[Current Week Low]])-1</f>
        <v>5.5337791099838718E-3</v>
      </c>
      <c r="AF219" s="2">
        <f>(Table2[[#This Row],[Current Week High]]/Table2[[#This Row],[Close Price]])-1</f>
        <v>3.7606053657418093E-2</v>
      </c>
      <c r="AG219" s="2">
        <f>(Table2[[#This Row],[Close Price]]/Table2[[#This Row],[Current Month Low]])-1</f>
        <v>5.5337791099838718E-3</v>
      </c>
      <c r="AH219" s="2">
        <f>(Table2[[#This Row],[Current Month High]]/Table2[[#This Row],[Close Price]])-1</f>
        <v>8.3849270045096791E-2</v>
      </c>
      <c r="AI219">
        <v>15.8679202017886</v>
      </c>
      <c r="AJ219">
        <v>51.528839471855399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</v>
      </c>
      <c r="AM219" t="s">
        <v>10622</v>
      </c>
      <c r="AN219">
        <v>-6.82</v>
      </c>
      <c r="AO219" t="s">
        <v>10621</v>
      </c>
      <c r="AP219">
        <v>7.0199699042771999E-2</v>
      </c>
      <c r="AQ219">
        <f>(Table2[[#This Row],[Sharpe Ratio]]-AVERAGE(Table2[Sharpe Ratio]))/_xlfn.STDEV.P(Table2[Sharpe Ratio])</f>
        <v>0.10296175415212119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-0.39177986179744811</v>
      </c>
      <c r="AS219">
        <f>_xlfn.RANK.AVG(Table2[[#This Row],[1Y Return vs Nifty Z-Score]],Table2[1Y Return vs Nifty Z-Score])</f>
        <v>330</v>
      </c>
      <c r="AT219">
        <f>_xlfn.RANK.AVG(Table2[[#This Row],[6M Return vs Nifty Z-Score]],Table2[6M Return vs Nifty Z-Score])</f>
        <v>128</v>
      </c>
      <c r="AU219">
        <f>_xlfn.RANK.AVG(Table2[[#This Row],[Sharpe Ratio Z-Score]],Table2[Sharpe Ratio Z-Score])</f>
        <v>311</v>
      </c>
      <c r="AV219">
        <f>(Table2[[#This Row],[Rank 1Y]]+Table2[[#This Row],[Rank 6M]]+Table2[[#This Row],[Rank Sharpe]])/3</f>
        <v>256.33333333333331</v>
      </c>
    </row>
    <row r="220" spans="1:48" x14ac:dyDescent="0.3">
      <c r="A220" t="s">
        <v>1470</v>
      </c>
      <c r="B220" t="s">
        <v>1471</v>
      </c>
      <c r="C220" t="s">
        <v>10582</v>
      </c>
      <c r="D220" t="s">
        <v>51</v>
      </c>
      <c r="E220">
        <v>6613.1101534999998</v>
      </c>
      <c r="F220">
        <v>676.25</v>
      </c>
      <c r="G220">
        <v>65.220875246454895</v>
      </c>
      <c r="H220">
        <f>(Table2[[#This Row],[1Y Return vs Nifty]]-AVERAGE(Table2[1Y Return vs Nifty]))/_xlfn.STDEV.P(Table2[1Y Return vs Nifty])</f>
        <v>0.48307678942848281</v>
      </c>
      <c r="I220">
        <v>14.5326830435357</v>
      </c>
      <c r="J220">
        <f>(Table2[[#This Row],[1M Return vs Nifty]]-AVERAGE(Table2[1M Return vs Nifty]))/_xlfn.STDEV.P(Table2[1M Return vs Nifty])</f>
        <v>1.2161270758097726</v>
      </c>
      <c r="K220">
        <v>71.984142346064402</v>
      </c>
      <c r="L220">
        <f>(Table2[[#This Row],[6M Return vs Nifty]]-AVERAGE(Table2[6M Return vs Nifty]))/_xlfn.STDEV.P(Table2[6M Return vs Nifty])</f>
        <v>2.397689528480647</v>
      </c>
      <c r="M220">
        <v>7.6534318814912403</v>
      </c>
      <c r="N220">
        <f>(Table2[[#This Row],[1W Return vs Nifty]]-AVERAGE(Table2[1W Return vs Nifty]))/_xlfn.STDEV.P(Table2[1W Return vs Nifty])</f>
        <v>1.0451406650681234</v>
      </c>
      <c r="O220">
        <v>657.46</v>
      </c>
      <c r="P220">
        <v>607.28159885218304</v>
      </c>
      <c r="Q220">
        <v>483.15202499382502</v>
      </c>
      <c r="R220">
        <v>53.876997739367297</v>
      </c>
      <c r="S220" s="2">
        <f>(Table2[[#This Row],[Close Price]]-Table2[[#This Row],[20D EMA]])/Table2[[#This Row],[20D EMA]]</f>
        <v>2.8579685456149365E-2</v>
      </c>
      <c r="T220" s="2">
        <f>(Table2[[#This Row],[Close Price]]-Table2[[#This Row],[50D EMA]])/Table2[[#This Row],[50D EMA]]</f>
        <v>0.11356906133525774</v>
      </c>
      <c r="U220" s="2">
        <f>(Table2[[#This Row],[Close Price]]-Table2[[#This Row],[200D EMA]])/Table2[[#This Row],[200D EMA]]</f>
        <v>0.39966297359230335</v>
      </c>
      <c r="V220">
        <v>0.99373852993277201</v>
      </c>
      <c r="W220">
        <v>656</v>
      </c>
      <c r="X220">
        <v>692.1</v>
      </c>
      <c r="Y220">
        <v>656</v>
      </c>
      <c r="Z220">
        <v>692.1</v>
      </c>
      <c r="AA220">
        <v>656</v>
      </c>
      <c r="AB220">
        <v>739.4</v>
      </c>
      <c r="AC220" s="2">
        <f>(Table2[[#This Row],[Close Price]]/Table2[[#This Row],[Day Low]])-1</f>
        <v>3.0868902439024293E-2</v>
      </c>
      <c r="AD220" s="2">
        <f>(Table2[[#This Row],[Day High]]/Table2[[#This Row],[Close Price]])-1</f>
        <v>2.3438077634011067E-2</v>
      </c>
      <c r="AE220" s="2">
        <f>(Table2[[#This Row],[Close Price]]/Table2[[#This Row],[Current Week Low]])-1</f>
        <v>3.0868902439024293E-2</v>
      </c>
      <c r="AF220" s="2">
        <f>(Table2[[#This Row],[Current Week High]]/Table2[[#This Row],[Close Price]])-1</f>
        <v>2.3438077634011067E-2</v>
      </c>
      <c r="AG220" s="2">
        <f>(Table2[[#This Row],[Close Price]]/Table2[[#This Row],[Current Month Low]])-1</f>
        <v>3.0868902439024293E-2</v>
      </c>
      <c r="AH220" s="2">
        <f>(Table2[[#This Row],[Current Month High]]/Table2[[#This Row],[Close Price]])-1</f>
        <v>9.3382624768946432E-2</v>
      </c>
      <c r="AI220">
        <v>9.3382624768946396</v>
      </c>
      <c r="AJ220">
        <v>127.847035040431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0.14000000000000001</v>
      </c>
      <c r="AM220" t="s">
        <v>10622</v>
      </c>
      <c r="AN220">
        <v>4.67</v>
      </c>
      <c r="AO220" t="s">
        <v>10622</v>
      </c>
      <c r="AP220">
        <v>-4.3193525730000001E-3</v>
      </c>
      <c r="AQ220">
        <f>(Table2[[#This Row],[Sharpe Ratio]]-AVERAGE(Table2[Sharpe Ratio]))/_xlfn.STDEV.P(Table2[Sharpe Ratio])</f>
        <v>-0.75760908849901165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4.3844249702880145</v>
      </c>
      <c r="AS220">
        <f>_xlfn.RANK.AVG(Table2[[#This Row],[1Y Return vs Nifty Z-Score]],Table2[1Y Return vs Nifty Z-Score])</f>
        <v>175</v>
      </c>
      <c r="AT220">
        <f>_xlfn.RANK.AVG(Table2[[#This Row],[6M Return vs Nifty Z-Score]],Table2[6M Return vs Nifty Z-Score])</f>
        <v>23</v>
      </c>
      <c r="AU220">
        <f>_xlfn.RANK.AVG(Table2[[#This Row],[Sharpe Ratio Z-Score]],Table2[Sharpe Ratio Z-Score])</f>
        <v>576</v>
      </c>
      <c r="AV220">
        <f>(Table2[[#This Row],[Rank 1Y]]+Table2[[#This Row],[Rank 6M]]+Table2[[#This Row],[Rank Sharpe]])/3</f>
        <v>258</v>
      </c>
    </row>
    <row r="221" spans="1:48" x14ac:dyDescent="0.3">
      <c r="A221" t="s">
        <v>343</v>
      </c>
      <c r="B221" t="s">
        <v>344</v>
      </c>
      <c r="C221" t="s">
        <v>10577</v>
      </c>
      <c r="D221" t="s">
        <v>313</v>
      </c>
      <c r="E221">
        <v>69407.535226259904</v>
      </c>
      <c r="F221">
        <v>4536.6000000000004</v>
      </c>
      <c r="G221">
        <v>62.591656130377899</v>
      </c>
      <c r="H221">
        <f>(Table2[[#This Row],[1Y Return vs Nifty]]-AVERAGE(Table2[1Y Return vs Nifty]))/_xlfn.STDEV.P(Table2[1Y Return vs Nifty])</f>
        <v>0.4430440788235544</v>
      </c>
      <c r="I221">
        <v>-1.7941157476745</v>
      </c>
      <c r="J221">
        <f>(Table2[[#This Row],[1M Return vs Nifty]]-AVERAGE(Table2[1M Return vs Nifty]))/_xlfn.STDEV.P(Table2[1M Return vs Nifty])</f>
        <v>-0.48385530350552569</v>
      </c>
      <c r="K221">
        <v>-4.4155883057798304</v>
      </c>
      <c r="L221">
        <f>(Table2[[#This Row],[6M Return vs Nifty]]-AVERAGE(Table2[6M Return vs Nifty]))/_xlfn.STDEV.P(Table2[6M Return vs Nifty])</f>
        <v>-0.3326635784133794</v>
      </c>
      <c r="M221">
        <v>-0.60366017457987797</v>
      </c>
      <c r="N221">
        <f>(Table2[[#This Row],[1W Return vs Nifty]]-AVERAGE(Table2[1W Return vs Nifty]))/_xlfn.STDEV.P(Table2[1W Return vs Nifty])</f>
        <v>-0.64359939991461723</v>
      </c>
      <c r="O221">
        <v>4651.4399999999996</v>
      </c>
      <c r="P221">
        <v>4364.8850719935999</v>
      </c>
      <c r="Q221">
        <v>3789.8979762349099</v>
      </c>
      <c r="R221">
        <v>34.378783311385398</v>
      </c>
      <c r="S221" s="2">
        <f>(Table2[[#This Row],[Close Price]]-Table2[[#This Row],[20D EMA]])/Table2[[#This Row],[20D EMA]]</f>
        <v>-2.4689128527939572E-2</v>
      </c>
      <c r="T221" s="2">
        <f>(Table2[[#This Row],[Close Price]]-Table2[[#This Row],[50D EMA]])/Table2[[#This Row],[50D EMA]]</f>
        <v>3.9340080019099347E-2</v>
      </c>
      <c r="U221" s="2">
        <f>(Table2[[#This Row],[Close Price]]-Table2[[#This Row],[200D EMA]])/Table2[[#This Row],[200D EMA]]</f>
        <v>0.19702430736853363</v>
      </c>
      <c r="V221">
        <v>0.80175973936796496</v>
      </c>
      <c r="W221">
        <v>4409.1000000000004</v>
      </c>
      <c r="X221">
        <v>4588</v>
      </c>
      <c r="Y221">
        <v>4409.1000000000004</v>
      </c>
      <c r="Z221">
        <v>4588</v>
      </c>
      <c r="AA221">
        <v>4409.1000000000004</v>
      </c>
      <c r="AB221">
        <v>4883.45</v>
      </c>
      <c r="AC221" s="2">
        <f>(Table2[[#This Row],[Close Price]]/Table2[[#This Row],[Day Low]])-1</f>
        <v>2.8917466149554372E-2</v>
      </c>
      <c r="AD221" s="2">
        <f>(Table2[[#This Row],[Day High]]/Table2[[#This Row],[Close Price]])-1</f>
        <v>1.133007097826555E-2</v>
      </c>
      <c r="AE221" s="2">
        <f>(Table2[[#This Row],[Close Price]]/Table2[[#This Row],[Current Week Low]])-1</f>
        <v>2.8917466149554372E-2</v>
      </c>
      <c r="AF221" s="2">
        <f>(Table2[[#This Row],[Current Week High]]/Table2[[#This Row],[Close Price]])-1</f>
        <v>1.133007097826555E-2</v>
      </c>
      <c r="AG221" s="2">
        <f>(Table2[[#This Row],[Close Price]]/Table2[[#This Row],[Current Month Low]])-1</f>
        <v>2.8917466149554372E-2</v>
      </c>
      <c r="AH221" s="2">
        <f>(Table2[[#This Row],[Current Month High]]/Table2[[#This Row],[Close Price]])-1</f>
        <v>7.6455936163646765E-2</v>
      </c>
      <c r="AI221">
        <v>9.43878675660185</v>
      </c>
      <c r="AJ221">
        <v>90.693568726355593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0.13</v>
      </c>
      <c r="AM221" t="s">
        <v>10622</v>
      </c>
      <c r="AN221">
        <v>-7.34</v>
      </c>
      <c r="AO221" t="s">
        <v>10621</v>
      </c>
      <c r="AP221">
        <v>0.12993091245334901</v>
      </c>
      <c r="AQ221">
        <f>(Table2[[#This Row],[Sharpe Ratio]]-AVERAGE(Table2[Sharpe Ratio]))/_xlfn.STDEV.P(Table2[Sharpe Ratio])</f>
        <v>0.79275771294067132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-0.22431649006929671</v>
      </c>
      <c r="AS221">
        <f>_xlfn.RANK.AVG(Table2[[#This Row],[1Y Return vs Nifty Z-Score]],Table2[1Y Return vs Nifty Z-Score])</f>
        <v>182</v>
      </c>
      <c r="AT221">
        <f>_xlfn.RANK.AVG(Table2[[#This Row],[6M Return vs Nifty Z-Score]],Table2[6M Return vs Nifty Z-Score])</f>
        <v>434</v>
      </c>
      <c r="AU221">
        <f>_xlfn.RANK.AVG(Table2[[#This Row],[Sharpe Ratio Z-Score]],Table2[Sharpe Ratio Z-Score])</f>
        <v>159</v>
      </c>
      <c r="AV221">
        <f>(Table2[[#This Row],[Rank 1Y]]+Table2[[#This Row],[Rank 6M]]+Table2[[#This Row],[Rank Sharpe]])/3</f>
        <v>258.33333333333331</v>
      </c>
    </row>
    <row r="222" spans="1:48" x14ac:dyDescent="0.3">
      <c r="A222" t="s">
        <v>1013</v>
      </c>
      <c r="B222" t="s">
        <v>1014</v>
      </c>
      <c r="C222" t="s">
        <v>10583</v>
      </c>
      <c r="D222" t="s">
        <v>101</v>
      </c>
      <c r="E222">
        <v>12884.502594760001</v>
      </c>
      <c r="F222">
        <v>18.8</v>
      </c>
      <c r="G222">
        <v>139.682464381957</v>
      </c>
      <c r="H222">
        <f>(Table2[[#This Row],[1Y Return vs Nifty]]-AVERAGE(Table2[1Y Return vs Nifty]))/_xlfn.STDEV.P(Table2[1Y Return vs Nifty])</f>
        <v>1.6168351859110011</v>
      </c>
      <c r="I222">
        <v>5.1770547127697402</v>
      </c>
      <c r="J222">
        <f>(Table2[[#This Row],[1M Return vs Nifty]]-AVERAGE(Table2[1M Return vs Nifty]))/_xlfn.STDEV.P(Table2[1M Return vs Nifty])</f>
        <v>0.2419983740897805</v>
      </c>
      <c r="K222">
        <v>-16.017861738036501</v>
      </c>
      <c r="L222">
        <f>(Table2[[#This Row],[6M Return vs Nifty]]-AVERAGE(Table2[6M Return vs Nifty]))/_xlfn.STDEV.P(Table2[6M Return vs Nifty])</f>
        <v>-0.74730251813889959</v>
      </c>
      <c r="M222">
        <v>0.39076015280007498</v>
      </c>
      <c r="N222">
        <f>(Table2[[#This Row],[1W Return vs Nifty]]-AVERAGE(Table2[1W Return vs Nifty]))/_xlfn.STDEV.P(Table2[1W Return vs Nifty])</f>
        <v>-0.44022060301177263</v>
      </c>
      <c r="O222">
        <v>19.05</v>
      </c>
      <c r="P222">
        <v>18.9434518170298</v>
      </c>
      <c r="Q222">
        <v>16.550124980764899</v>
      </c>
      <c r="R222">
        <v>45.496877425770798</v>
      </c>
      <c r="S222" s="2">
        <f>(Table2[[#This Row],[Close Price]]-Table2[[#This Row],[20D EMA]])/Table2[[#This Row],[20D EMA]]</f>
        <v>-1.3123359580052493E-2</v>
      </c>
      <c r="T222" s="2">
        <f>(Table2[[#This Row],[Close Price]]-Table2[[#This Row],[50D EMA]])/Table2[[#This Row],[50D EMA]]</f>
        <v>-7.5726334574799459E-3</v>
      </c>
      <c r="U222" s="2">
        <f>(Table2[[#This Row],[Close Price]]-Table2[[#This Row],[200D EMA]])/Table2[[#This Row],[200D EMA]]</f>
        <v>0.13594308332112179</v>
      </c>
      <c r="V222">
        <v>1.19249387621402</v>
      </c>
      <c r="W222">
        <v>18.8</v>
      </c>
      <c r="X222">
        <v>19.39</v>
      </c>
      <c r="Y222">
        <v>18.8</v>
      </c>
      <c r="Z222">
        <v>19.39</v>
      </c>
      <c r="AA222">
        <v>18.760000000000002</v>
      </c>
      <c r="AB222">
        <v>20.05</v>
      </c>
      <c r="AC222" s="2">
        <f>(Table2[[#This Row],[Close Price]]/Table2[[#This Row],[Day Low]])-1</f>
        <v>0</v>
      </c>
      <c r="AD222" s="2">
        <f>(Table2[[#This Row],[Day High]]/Table2[[#This Row],[Close Price]])-1</f>
        <v>3.1382978723404342E-2</v>
      </c>
      <c r="AE222" s="2">
        <f>(Table2[[#This Row],[Close Price]]/Table2[[#This Row],[Current Week Low]])-1</f>
        <v>0</v>
      </c>
      <c r="AF222" s="2">
        <f>(Table2[[#This Row],[Current Week High]]/Table2[[#This Row],[Close Price]])-1</f>
        <v>3.1382978723404342E-2</v>
      </c>
      <c r="AG222" s="2">
        <f>(Table2[[#This Row],[Close Price]]/Table2[[#This Row],[Current Month Low]])-1</f>
        <v>2.132196162046851E-3</v>
      </c>
      <c r="AH222" s="2">
        <f>(Table2[[#This Row],[Current Month High]]/Table2[[#This Row],[Close Price]])-1</f>
        <v>6.6489361702127603E-2</v>
      </c>
      <c r="AI222">
        <v>27.659574468085001</v>
      </c>
      <c r="AJ222">
        <v>178.51851851851799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-7.0000000000000007E-2</v>
      </c>
      <c r="AM222" t="s">
        <v>10621</v>
      </c>
      <c r="AN222">
        <v>2.62</v>
      </c>
      <c r="AO222" t="s">
        <v>10622</v>
      </c>
      <c r="AP222">
        <v>0.130358968142162</v>
      </c>
      <c r="AQ222">
        <f>(Table2[[#This Row],[Sharpe Ratio]]-AVERAGE(Table2[Sharpe Ratio]))/_xlfn.STDEV.P(Table2[Sharpe Ratio])</f>
        <v>0.79770104269106545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1.469011481541175</v>
      </c>
      <c r="AS222">
        <f>_xlfn.RANK.AVG(Table2[[#This Row],[1Y Return vs Nifty Z-Score]],Table2[1Y Return vs Nifty Z-Score])</f>
        <v>47</v>
      </c>
      <c r="AT222">
        <f>_xlfn.RANK.AVG(Table2[[#This Row],[6M Return vs Nifty Z-Score]],Table2[6M Return vs Nifty Z-Score])</f>
        <v>574</v>
      </c>
      <c r="AU222">
        <f>_xlfn.RANK.AVG(Table2[[#This Row],[Sharpe Ratio Z-Score]],Table2[Sharpe Ratio Z-Score])</f>
        <v>155</v>
      </c>
      <c r="AV222">
        <f>(Table2[[#This Row],[Rank 1Y]]+Table2[[#This Row],[Rank 6M]]+Table2[[#This Row],[Rank Sharpe]])/3</f>
        <v>258.66666666666669</v>
      </c>
    </row>
    <row r="223" spans="1:48" x14ac:dyDescent="0.3">
      <c r="A223" t="s">
        <v>1730</v>
      </c>
      <c r="B223" t="s">
        <v>1731</v>
      </c>
      <c r="C223" t="s">
        <v>625</v>
      </c>
      <c r="D223" t="s">
        <v>625</v>
      </c>
      <c r="E223">
        <v>4335.1675509999995</v>
      </c>
      <c r="F223">
        <v>209.9</v>
      </c>
      <c r="G223">
        <v>58.950262556005299</v>
      </c>
      <c r="H223">
        <f>(Table2[[#This Row],[1Y Return vs Nifty]]-AVERAGE(Table2[1Y Return vs Nifty]))/_xlfn.STDEV.P(Table2[1Y Return vs Nifty])</f>
        <v>0.3875999150906313</v>
      </c>
      <c r="I223">
        <v>5.1586219367880597</v>
      </c>
      <c r="J223">
        <f>(Table2[[#This Row],[1M Return vs Nifty]]-AVERAGE(Table2[1M Return vs Nifty]))/_xlfn.STDEV.P(Table2[1M Return vs Nifty])</f>
        <v>0.24007911271028748</v>
      </c>
      <c r="K223">
        <v>4.9980845684615796</v>
      </c>
      <c r="L223">
        <f>(Table2[[#This Row],[6M Return vs Nifty]]-AVERAGE(Table2[6M Return vs Nifty]))/_xlfn.STDEV.P(Table2[6M Return vs Nifty])</f>
        <v>3.7597408859617498E-3</v>
      </c>
      <c r="M223">
        <v>-1.4501476284062</v>
      </c>
      <c r="N223">
        <f>(Table2[[#This Row],[1W Return vs Nifty]]-AVERAGE(Table2[1W Return vs Nifty]))/_xlfn.STDEV.P(Table2[1W Return vs Nifty])</f>
        <v>-0.8167229727262687</v>
      </c>
      <c r="O223">
        <v>219.49</v>
      </c>
      <c r="P223">
        <v>204.974484956531</v>
      </c>
      <c r="Q223">
        <v>172.85310405604301</v>
      </c>
      <c r="R223">
        <v>33.510440057458503</v>
      </c>
      <c r="S223" s="2">
        <f>(Table2[[#This Row],[Close Price]]-Table2[[#This Row],[20D EMA]])/Table2[[#This Row],[20D EMA]]</f>
        <v>-4.3692195544216154E-2</v>
      </c>
      <c r="T223" s="2">
        <f>(Table2[[#This Row],[Close Price]]-Table2[[#This Row],[50D EMA]])/Table2[[#This Row],[50D EMA]]</f>
        <v>2.4029893498761862E-2</v>
      </c>
      <c r="U223" s="2">
        <f>(Table2[[#This Row],[Close Price]]-Table2[[#This Row],[200D EMA]])/Table2[[#This Row],[200D EMA]]</f>
        <v>0.21432589334320273</v>
      </c>
      <c r="V223">
        <v>0.96986407684554699</v>
      </c>
      <c r="W223">
        <v>207.6</v>
      </c>
      <c r="X223">
        <v>220</v>
      </c>
      <c r="Y223">
        <v>207.6</v>
      </c>
      <c r="Z223">
        <v>220</v>
      </c>
      <c r="AA223">
        <v>207.6</v>
      </c>
      <c r="AB223">
        <v>235.4</v>
      </c>
      <c r="AC223" s="2">
        <f>(Table2[[#This Row],[Close Price]]/Table2[[#This Row],[Day Low]])-1</f>
        <v>1.1078998073217772E-2</v>
      </c>
      <c r="AD223" s="2">
        <f>(Table2[[#This Row],[Day High]]/Table2[[#This Row],[Close Price]])-1</f>
        <v>4.8118151500714523E-2</v>
      </c>
      <c r="AE223" s="2">
        <f>(Table2[[#This Row],[Close Price]]/Table2[[#This Row],[Current Week Low]])-1</f>
        <v>1.1078998073217772E-2</v>
      </c>
      <c r="AF223" s="2">
        <f>(Table2[[#This Row],[Current Week High]]/Table2[[#This Row],[Close Price]])-1</f>
        <v>4.8118151500714523E-2</v>
      </c>
      <c r="AG223" s="2">
        <f>(Table2[[#This Row],[Close Price]]/Table2[[#This Row],[Current Month Low]])-1</f>
        <v>1.1078998073217772E-2</v>
      </c>
      <c r="AH223" s="2">
        <f>(Table2[[#This Row],[Current Month High]]/Table2[[#This Row],[Close Price]])-1</f>
        <v>0.12148642210576455</v>
      </c>
      <c r="AI223">
        <v>15.864697474988001</v>
      </c>
      <c r="AJ223">
        <v>87.327086122266806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7.0000000000000007E-2</v>
      </c>
      <c r="AM223" t="s">
        <v>10622</v>
      </c>
      <c r="AN223">
        <v>-2.15</v>
      </c>
      <c r="AO223" t="s">
        <v>10621</v>
      </c>
      <c r="AP223">
        <v>8.4072225863480995E-2</v>
      </c>
      <c r="AQ223">
        <f>(Table2[[#This Row],[Sharpe Ratio]]-AVERAGE(Table2[Sharpe Ratio]))/_xlfn.STDEV.P(Table2[Sharpe Ratio])</f>
        <v>0.26316631710540539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7.7882113066017222E-2</v>
      </c>
      <c r="AS223">
        <f>_xlfn.RANK.AVG(Table2[[#This Row],[1Y Return vs Nifty Z-Score]],Table2[1Y Return vs Nifty Z-Score])</f>
        <v>192</v>
      </c>
      <c r="AT223">
        <f>_xlfn.RANK.AVG(Table2[[#This Row],[6M Return vs Nifty Z-Score]],Table2[6M Return vs Nifty Z-Score])</f>
        <v>314</v>
      </c>
      <c r="AU223">
        <f>_xlfn.RANK.AVG(Table2[[#This Row],[Sharpe Ratio Z-Score]],Table2[Sharpe Ratio Z-Score])</f>
        <v>270</v>
      </c>
      <c r="AV223">
        <f>(Table2[[#This Row],[Rank 1Y]]+Table2[[#This Row],[Rank 6M]]+Table2[[#This Row],[Rank Sharpe]])/3</f>
        <v>258.66666666666669</v>
      </c>
    </row>
    <row r="224" spans="1:48" x14ac:dyDescent="0.3">
      <c r="A224" t="s">
        <v>554</v>
      </c>
      <c r="B224" t="s">
        <v>555</v>
      </c>
      <c r="C224" t="s">
        <v>10593</v>
      </c>
      <c r="D224" t="s">
        <v>556</v>
      </c>
      <c r="E224">
        <v>34996.684679099999</v>
      </c>
      <c r="F224">
        <v>888.05</v>
      </c>
      <c r="G224">
        <v>42.829186745062501</v>
      </c>
      <c r="H224">
        <f>(Table2[[#This Row],[1Y Return vs Nifty]]-AVERAGE(Table2[1Y Return vs Nifty]))/_xlfn.STDEV.P(Table2[1Y Return vs Nifty])</f>
        <v>0.14213906375522459</v>
      </c>
      <c r="I224">
        <v>15.2172373360569</v>
      </c>
      <c r="J224">
        <f>(Table2[[#This Row],[1M Return vs Nifty]]-AVERAGE(Table2[1M Return vs Nifty]))/_xlfn.STDEV.P(Table2[1M Return vs Nifty])</f>
        <v>1.2874043819034329</v>
      </c>
      <c r="K224">
        <v>27.191946995553899</v>
      </c>
      <c r="L224">
        <f>(Table2[[#This Row],[6M Return vs Nifty]]-AVERAGE(Table2[6M Return vs Nifty]))/_xlfn.STDEV.P(Table2[6M Return vs Nifty])</f>
        <v>0.79691805067022992</v>
      </c>
      <c r="M224">
        <v>11.012386077923001</v>
      </c>
      <c r="N224">
        <f>(Table2[[#This Row],[1W Return vs Nifty]]-AVERAGE(Table2[1W Return vs Nifty]))/_xlfn.STDEV.P(Table2[1W Return vs Nifty])</f>
        <v>1.7321138136580709</v>
      </c>
      <c r="O224">
        <v>834.99</v>
      </c>
      <c r="P224">
        <v>781.38704590299903</v>
      </c>
      <c r="Q224">
        <v>680.38431709583801</v>
      </c>
      <c r="R224">
        <v>74.566560748218805</v>
      </c>
      <c r="S224" s="2">
        <f>(Table2[[#This Row],[Close Price]]-Table2[[#This Row],[20D EMA]])/Table2[[#This Row],[20D EMA]]</f>
        <v>6.3545671205643112E-2</v>
      </c>
      <c r="T224" s="2">
        <f>(Table2[[#This Row],[Close Price]]-Table2[[#This Row],[50D EMA]])/Table2[[#This Row],[50D EMA]]</f>
        <v>0.13650463577078803</v>
      </c>
      <c r="U224" s="2">
        <f>(Table2[[#This Row],[Close Price]]-Table2[[#This Row],[200D EMA]])/Table2[[#This Row],[200D EMA]]</f>
        <v>0.30521820930641824</v>
      </c>
      <c r="V224">
        <v>0.64974415489716097</v>
      </c>
      <c r="W224">
        <v>874.85</v>
      </c>
      <c r="X224">
        <v>893.4</v>
      </c>
      <c r="Y224">
        <v>874.85</v>
      </c>
      <c r="Z224">
        <v>893.4</v>
      </c>
      <c r="AA224">
        <v>874.85</v>
      </c>
      <c r="AB224">
        <v>907.95</v>
      </c>
      <c r="AC224" s="2">
        <f>(Table2[[#This Row],[Close Price]]/Table2[[#This Row],[Day Low]])-1</f>
        <v>1.5088300851574532E-2</v>
      </c>
      <c r="AD224" s="2">
        <f>(Table2[[#This Row],[Day High]]/Table2[[#This Row],[Close Price]])-1</f>
        <v>6.0244355610608036E-3</v>
      </c>
      <c r="AE224" s="2">
        <f>(Table2[[#This Row],[Close Price]]/Table2[[#This Row],[Current Week Low]])-1</f>
        <v>1.5088300851574532E-2</v>
      </c>
      <c r="AF224" s="2">
        <f>(Table2[[#This Row],[Current Week High]]/Table2[[#This Row],[Close Price]])-1</f>
        <v>6.0244355610608036E-3</v>
      </c>
      <c r="AG224" s="2">
        <f>(Table2[[#This Row],[Close Price]]/Table2[[#This Row],[Current Month Low]])-1</f>
        <v>1.5088300851574532E-2</v>
      </c>
      <c r="AH224" s="2">
        <f>(Table2[[#This Row],[Current Month High]]/Table2[[#This Row],[Close Price]])-1</f>
        <v>2.2408648161702738E-2</v>
      </c>
      <c r="AI224">
        <v>2.2408648161702698</v>
      </c>
      <c r="AJ224">
        <v>67.241054613935901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0.19</v>
      </c>
      <c r="AM224" t="s">
        <v>10622</v>
      </c>
      <c r="AN224">
        <v>10.84</v>
      </c>
      <c r="AO224" t="s">
        <v>10622</v>
      </c>
      <c r="AP224">
        <v>4.5320932660975997E-2</v>
      </c>
      <c r="AQ224">
        <f>(Table2[[#This Row],[Sharpe Ratio]]-AVERAGE(Table2[Sharpe Ratio]))/_xlfn.STDEV.P(Table2[Sharpe Ratio])</f>
        <v>-0.18434653124709116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3.7742287787398672</v>
      </c>
      <c r="AS224">
        <f>_xlfn.RANK.AVG(Table2[[#This Row],[1Y Return vs Nifty Z-Score]],Table2[1Y Return vs Nifty Z-Score])</f>
        <v>257</v>
      </c>
      <c r="AT224">
        <f>_xlfn.RANK.AVG(Table2[[#This Row],[6M Return vs Nifty Z-Score]],Table2[6M Return vs Nifty Z-Score])</f>
        <v>131</v>
      </c>
      <c r="AU224">
        <f>_xlfn.RANK.AVG(Table2[[#This Row],[Sharpe Ratio Z-Score]],Table2[Sharpe Ratio Z-Score])</f>
        <v>391</v>
      </c>
      <c r="AV224">
        <f>(Table2[[#This Row],[Rank 1Y]]+Table2[[#This Row],[Rank 6M]]+Table2[[#This Row],[Rank Sharpe]])/3</f>
        <v>259.66666666666669</v>
      </c>
    </row>
    <row r="225" spans="1:48" x14ac:dyDescent="0.3">
      <c r="A225" t="s">
        <v>830</v>
      </c>
      <c r="B225" t="s">
        <v>831</v>
      </c>
      <c r="C225" t="s">
        <v>10579</v>
      </c>
      <c r="D225" t="s">
        <v>637</v>
      </c>
      <c r="E225">
        <v>17944.462482351999</v>
      </c>
      <c r="F225">
        <v>124.46</v>
      </c>
      <c r="G225">
        <v>46.888942114750598</v>
      </c>
      <c r="H225">
        <f>(Table2[[#This Row],[1Y Return vs Nifty]]-AVERAGE(Table2[1Y Return vs Nifty]))/_xlfn.STDEV.P(Table2[1Y Return vs Nifty])</f>
        <v>0.20395323924472322</v>
      </c>
      <c r="I225">
        <v>6.8836418704776401</v>
      </c>
      <c r="J225">
        <f>(Table2[[#This Row],[1M Return vs Nifty]]-AVERAGE(Table2[1M Return vs Nifty]))/_xlfn.STDEV.P(Table2[1M Return vs Nifty])</f>
        <v>0.4196920012343191</v>
      </c>
      <c r="K225">
        <v>16.186621236633201</v>
      </c>
      <c r="L225">
        <f>(Table2[[#This Row],[6M Return vs Nifty]]-AVERAGE(Table2[6M Return vs Nifty]))/_xlfn.STDEV.P(Table2[6M Return vs Nifty])</f>
        <v>0.40361266697481446</v>
      </c>
      <c r="M225">
        <v>9.8365919756811007</v>
      </c>
      <c r="N225">
        <f>(Table2[[#This Row],[1W Return vs Nifty]]-AVERAGE(Table2[1W Return vs Nifty]))/_xlfn.STDEV.P(Table2[1W Return vs Nifty])</f>
        <v>1.4916404611578566</v>
      </c>
      <c r="O225">
        <v>124.51</v>
      </c>
      <c r="P225">
        <v>117.32629202641</v>
      </c>
      <c r="Q225">
        <v>99.009365083631494</v>
      </c>
      <c r="R225">
        <v>46.180973643500103</v>
      </c>
      <c r="S225" s="2">
        <f>(Table2[[#This Row],[Close Price]]-Table2[[#This Row],[20D EMA]])/Table2[[#This Row],[20D EMA]]</f>
        <v>-4.0157417074942868E-4</v>
      </c>
      <c r="T225" s="2">
        <f>(Table2[[#This Row],[Close Price]]-Table2[[#This Row],[50D EMA]])/Table2[[#This Row],[50D EMA]]</f>
        <v>6.0802296317215954E-2</v>
      </c>
      <c r="U225" s="2">
        <f>(Table2[[#This Row],[Close Price]]-Table2[[#This Row],[200D EMA]])/Table2[[#This Row],[200D EMA]]</f>
        <v>0.25705280399354941</v>
      </c>
      <c r="V225">
        <v>1.3120977331459001</v>
      </c>
      <c r="W225">
        <v>122.27</v>
      </c>
      <c r="X225">
        <v>130.5</v>
      </c>
      <c r="Y225">
        <v>122.27</v>
      </c>
      <c r="Z225">
        <v>130.5</v>
      </c>
      <c r="AA225">
        <v>122.27</v>
      </c>
      <c r="AB225">
        <v>140.5</v>
      </c>
      <c r="AC225" s="2">
        <f>(Table2[[#This Row],[Close Price]]/Table2[[#This Row],[Day Low]])-1</f>
        <v>1.7911180175022468E-2</v>
      </c>
      <c r="AD225" s="2">
        <f>(Table2[[#This Row],[Day High]]/Table2[[#This Row],[Close Price]])-1</f>
        <v>4.8529648079704391E-2</v>
      </c>
      <c r="AE225" s="2">
        <f>(Table2[[#This Row],[Close Price]]/Table2[[#This Row],[Current Week Low]])-1</f>
        <v>1.7911180175022468E-2</v>
      </c>
      <c r="AF225" s="2">
        <f>(Table2[[#This Row],[Current Week High]]/Table2[[#This Row],[Close Price]])-1</f>
        <v>4.8529648079704391E-2</v>
      </c>
      <c r="AG225" s="2">
        <f>(Table2[[#This Row],[Close Price]]/Table2[[#This Row],[Current Month Low]])-1</f>
        <v>1.7911180175022468E-2</v>
      </c>
      <c r="AH225" s="2">
        <f>(Table2[[#This Row],[Current Month High]]/Table2[[#This Row],[Close Price]])-1</f>
        <v>0.12887674754941347</v>
      </c>
      <c r="AI225">
        <v>12.887674754941299</v>
      </c>
      <c r="AJ225">
        <v>102.373983739837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</v>
      </c>
      <c r="AM225" t="s">
        <v>10622</v>
      </c>
      <c r="AN225">
        <v>5.62</v>
      </c>
      <c r="AO225" t="s">
        <v>10622</v>
      </c>
      <c r="AP225">
        <v>6.0351379288976999E-2</v>
      </c>
      <c r="AQ225">
        <f>(Table2[[#This Row],[Sharpe Ratio]]-AVERAGE(Table2[Sharpe Ratio]))/_xlfn.STDEV.P(Table2[Sharpe Ratio])</f>
        <v>-1.0769924465047131E-2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2.5081284441466662</v>
      </c>
      <c r="AS225">
        <f>_xlfn.RANK.AVG(Table2[[#This Row],[1Y Return vs Nifty Z-Score]],Table2[1Y Return vs Nifty Z-Score])</f>
        <v>235</v>
      </c>
      <c r="AT225">
        <f>_xlfn.RANK.AVG(Table2[[#This Row],[6M Return vs Nifty Z-Score]],Table2[6M Return vs Nifty Z-Score])</f>
        <v>199</v>
      </c>
      <c r="AU225">
        <f>_xlfn.RANK.AVG(Table2[[#This Row],[Sharpe Ratio Z-Score]],Table2[Sharpe Ratio Z-Score])</f>
        <v>345</v>
      </c>
      <c r="AV225">
        <f>(Table2[[#This Row],[Rank 1Y]]+Table2[[#This Row],[Rank 6M]]+Table2[[#This Row],[Rank Sharpe]])/3</f>
        <v>259.66666666666669</v>
      </c>
    </row>
    <row r="226" spans="1:48" x14ac:dyDescent="0.3">
      <c r="A226" t="s">
        <v>156</v>
      </c>
      <c r="B226" t="s">
        <v>157</v>
      </c>
      <c r="C226" t="s">
        <v>10585</v>
      </c>
      <c r="D226" t="s">
        <v>158</v>
      </c>
      <c r="E226">
        <v>161324.6984817</v>
      </c>
      <c r="F226">
        <v>413.25</v>
      </c>
      <c r="G226">
        <v>50.416340717850701</v>
      </c>
      <c r="H226">
        <f>(Table2[[#This Row],[1Y Return vs Nifty]]-AVERAGE(Table2[1Y Return vs Nifty]))/_xlfn.STDEV.P(Table2[1Y Return vs Nifty])</f>
        <v>0.25766170599162325</v>
      </c>
      <c r="I226">
        <v>-6.1680912155529803</v>
      </c>
      <c r="J226">
        <f>(Table2[[#This Row],[1M Return vs Nifty]]-AVERAGE(Table2[1M Return vs Nifty]))/_xlfn.STDEV.P(Table2[1M Return vs Nifty])</f>
        <v>-0.93928329756850915</v>
      </c>
      <c r="K226">
        <v>40.551443119584903</v>
      </c>
      <c r="L226">
        <f>(Table2[[#This Row],[6M Return vs Nifty]]-AVERAGE(Table2[6M Return vs Nifty]))/_xlfn.STDEV.P(Table2[6M Return vs Nifty])</f>
        <v>1.2743561442023863</v>
      </c>
      <c r="M226">
        <v>0.27906822902762302</v>
      </c>
      <c r="N226">
        <f>(Table2[[#This Row],[1W Return vs Nifty]]-AVERAGE(Table2[1W Return vs Nifty]))/_xlfn.STDEV.P(Table2[1W Return vs Nifty])</f>
        <v>-0.46306382981955097</v>
      </c>
      <c r="O226">
        <v>443.71</v>
      </c>
      <c r="P226">
        <v>437.38647314809202</v>
      </c>
      <c r="Q226">
        <v>358.66345336287498</v>
      </c>
      <c r="R226">
        <v>24.893428804528099</v>
      </c>
      <c r="S226" s="2">
        <f>(Table2[[#This Row],[Close Price]]-Table2[[#This Row],[20D EMA]])/Table2[[#This Row],[20D EMA]]</f>
        <v>-6.8648441549660766E-2</v>
      </c>
      <c r="T226" s="2">
        <f>(Table2[[#This Row],[Close Price]]-Table2[[#This Row],[50D EMA]])/Table2[[#This Row],[50D EMA]]</f>
        <v>-5.5183401019170984E-2</v>
      </c>
      <c r="U226" s="2">
        <f>(Table2[[#This Row],[Close Price]]-Table2[[#This Row],[200D EMA]])/Table2[[#This Row],[200D EMA]]</f>
        <v>0.1521943374082709</v>
      </c>
      <c r="V226">
        <v>1.2929746533570099</v>
      </c>
      <c r="W226">
        <v>404.25</v>
      </c>
      <c r="X226">
        <v>428.45</v>
      </c>
      <c r="Y226">
        <v>404.25</v>
      </c>
      <c r="Z226">
        <v>428.45</v>
      </c>
      <c r="AA226">
        <v>404.25</v>
      </c>
      <c r="AB226">
        <v>462.25</v>
      </c>
      <c r="AC226" s="2">
        <f>(Table2[[#This Row],[Close Price]]/Table2[[#This Row],[Day Low]])-1</f>
        <v>2.226345083487935E-2</v>
      </c>
      <c r="AD226" s="2">
        <f>(Table2[[#This Row],[Day High]]/Table2[[#This Row],[Close Price]])-1</f>
        <v>3.6781609195402298E-2</v>
      </c>
      <c r="AE226" s="2">
        <f>(Table2[[#This Row],[Close Price]]/Table2[[#This Row],[Current Week Low]])-1</f>
        <v>2.226345083487935E-2</v>
      </c>
      <c r="AF226" s="2">
        <f>(Table2[[#This Row],[Current Week High]]/Table2[[#This Row],[Close Price]])-1</f>
        <v>3.6781609195402298E-2</v>
      </c>
      <c r="AG226" s="2">
        <f>(Table2[[#This Row],[Close Price]]/Table2[[#This Row],[Current Month Low]])-1</f>
        <v>2.226345083487935E-2</v>
      </c>
      <c r="AH226" s="2">
        <f>(Table2[[#This Row],[Current Month High]]/Table2[[#This Row],[Close Price]])-1</f>
        <v>0.11857229280096804</v>
      </c>
      <c r="AI226">
        <v>22.625529340592799</v>
      </c>
      <c r="AJ226">
        <v>98.677884615384599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0.01</v>
      </c>
      <c r="AM226" t="s">
        <v>10622</v>
      </c>
      <c r="AN226">
        <v>-8.4499999999999993</v>
      </c>
      <c r="AO226" t="s">
        <v>10621</v>
      </c>
      <c r="AP226">
        <v>1.3178375208967001E-2</v>
      </c>
      <c r="AQ226">
        <f>(Table2[[#This Row],[Sharpe Ratio]]-AVERAGE(Table2[Sharpe Ratio]))/_xlfn.STDEV.P(Table2[Sharpe Ratio])</f>
        <v>-0.55553949669249914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-0.42586877388654976</v>
      </c>
      <c r="AS226">
        <f>_xlfn.RANK.AVG(Table2[[#This Row],[1Y Return vs Nifty Z-Score]],Table2[1Y Return vs Nifty Z-Score])</f>
        <v>221</v>
      </c>
      <c r="AT226">
        <f>_xlfn.RANK.AVG(Table2[[#This Row],[6M Return vs Nifty Z-Score]],Table2[6M Return vs Nifty Z-Score])</f>
        <v>72</v>
      </c>
      <c r="AU226">
        <f>_xlfn.RANK.AVG(Table2[[#This Row],[Sharpe Ratio Z-Score]],Table2[Sharpe Ratio Z-Score])</f>
        <v>487</v>
      </c>
      <c r="AV226">
        <f>(Table2[[#This Row],[Rank 1Y]]+Table2[[#This Row],[Rank 6M]]+Table2[[#This Row],[Rank Sharpe]])/3</f>
        <v>260</v>
      </c>
    </row>
    <row r="227" spans="1:48" x14ac:dyDescent="0.3">
      <c r="A227" t="s">
        <v>461</v>
      </c>
      <c r="B227" t="s">
        <v>462</v>
      </c>
      <c r="C227" t="s">
        <v>10577</v>
      </c>
      <c r="D227" t="s">
        <v>21</v>
      </c>
      <c r="E227">
        <v>46826.176952684997</v>
      </c>
      <c r="F227">
        <v>1725.65</v>
      </c>
      <c r="G227">
        <v>26.671552617787299</v>
      </c>
      <c r="H227">
        <f>(Table2[[#This Row],[1Y Return vs Nifty]]-AVERAGE(Table2[1Y Return vs Nifty]))/_xlfn.STDEV.P(Table2[1Y Return vs Nifty])</f>
        <v>-0.10387842756845447</v>
      </c>
      <c r="I227">
        <v>5.4876099547844799</v>
      </c>
      <c r="J227">
        <f>(Table2[[#This Row],[1M Return vs Nifty]]-AVERAGE(Table2[1M Return vs Nifty]))/_xlfn.STDEV.P(Table2[1M Return vs Nifty])</f>
        <v>0.27433407234762147</v>
      </c>
      <c r="K227">
        <v>-2.2548925344433601</v>
      </c>
      <c r="L227">
        <f>(Table2[[#This Row],[6M Return vs Nifty]]-AVERAGE(Table2[6M Return vs Nifty]))/_xlfn.STDEV.P(Table2[6M Return vs Nifty])</f>
        <v>-0.25544521177796109</v>
      </c>
      <c r="M227">
        <v>3.9718132200191598</v>
      </c>
      <c r="N227">
        <f>(Table2[[#This Row],[1W Return vs Nifty]]-AVERAGE(Table2[1W Return vs Nifty]))/_xlfn.STDEV.P(Table2[1W Return vs Nifty])</f>
        <v>0.2921761958098818</v>
      </c>
      <c r="O227">
        <v>1777.94</v>
      </c>
      <c r="P227">
        <v>1686.3111184622201</v>
      </c>
      <c r="Q227">
        <v>1487.0124898802601</v>
      </c>
      <c r="R227">
        <v>34.753758902978902</v>
      </c>
      <c r="S227" s="2">
        <f>(Table2[[#This Row],[Close Price]]-Table2[[#This Row],[20D EMA]])/Table2[[#This Row],[20D EMA]]</f>
        <v>-2.9410441297231606E-2</v>
      </c>
      <c r="T227" s="2">
        <f>(Table2[[#This Row],[Close Price]]-Table2[[#This Row],[50D EMA]])/Table2[[#This Row],[50D EMA]]</f>
        <v>2.3328365155804651E-2</v>
      </c>
      <c r="U227" s="2">
        <f>(Table2[[#This Row],[Close Price]]-Table2[[#This Row],[200D EMA]])/Table2[[#This Row],[200D EMA]]</f>
        <v>0.16048117399400996</v>
      </c>
      <c r="V227">
        <v>0.97668151005081705</v>
      </c>
      <c r="W227">
        <v>1712</v>
      </c>
      <c r="X227">
        <v>1784.9</v>
      </c>
      <c r="Y227">
        <v>1712</v>
      </c>
      <c r="Z227">
        <v>1784.9</v>
      </c>
      <c r="AA227">
        <v>1712</v>
      </c>
      <c r="AB227">
        <v>1899.9</v>
      </c>
      <c r="AC227" s="2">
        <f>(Table2[[#This Row],[Close Price]]/Table2[[#This Row],[Day Low]])-1</f>
        <v>7.9731308411215007E-3</v>
      </c>
      <c r="AD227" s="2">
        <f>(Table2[[#This Row],[Day High]]/Table2[[#This Row],[Close Price]])-1</f>
        <v>3.4334888302958388E-2</v>
      </c>
      <c r="AE227" s="2">
        <f>(Table2[[#This Row],[Close Price]]/Table2[[#This Row],[Current Week Low]])-1</f>
        <v>7.9731308411215007E-3</v>
      </c>
      <c r="AF227" s="2">
        <f>(Table2[[#This Row],[Current Week High]]/Table2[[#This Row],[Close Price]])-1</f>
        <v>3.4334888302958388E-2</v>
      </c>
      <c r="AG227" s="2">
        <f>(Table2[[#This Row],[Close Price]]/Table2[[#This Row],[Current Month Low]])-1</f>
        <v>7.9731308411215007E-3</v>
      </c>
      <c r="AH227" s="2">
        <f>(Table2[[#This Row],[Current Month High]]/Table2[[#This Row],[Close Price]])-1</f>
        <v>0.10097644365891112</v>
      </c>
      <c r="AI227">
        <v>11.766580708718401</v>
      </c>
      <c r="AJ227">
        <v>66.247591522158004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-0.01</v>
      </c>
      <c r="AM227" t="s">
        <v>10621</v>
      </c>
      <c r="AN227">
        <v>-7.14</v>
      </c>
      <c r="AO227" t="s">
        <v>10621</v>
      </c>
      <c r="AP227">
        <v>0.18519991862760601</v>
      </c>
      <c r="AQ227">
        <f>(Table2[[#This Row],[Sharpe Ratio]]-AVERAGE(Table2[Sharpe Ratio]))/_xlfn.STDEV.P(Table2[Sharpe Ratio])</f>
        <v>1.4310226154666759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1.6382092442777636</v>
      </c>
      <c r="AS227">
        <f>_xlfn.RANK.AVG(Table2[[#This Row],[1Y Return vs Nifty Z-Score]],Table2[1Y Return vs Nifty Z-Score])</f>
        <v>316</v>
      </c>
      <c r="AT227">
        <f>_xlfn.RANK.AVG(Table2[[#This Row],[6M Return vs Nifty Z-Score]],Table2[6M Return vs Nifty Z-Score])</f>
        <v>408</v>
      </c>
      <c r="AU227">
        <f>_xlfn.RANK.AVG(Table2[[#This Row],[Sharpe Ratio Z-Score]],Table2[Sharpe Ratio Z-Score])</f>
        <v>57</v>
      </c>
      <c r="AV227">
        <f>(Table2[[#This Row],[Rank 1Y]]+Table2[[#This Row],[Rank 6M]]+Table2[[#This Row],[Rank Sharpe]])/3</f>
        <v>260.33333333333331</v>
      </c>
    </row>
    <row r="228" spans="1:48" x14ac:dyDescent="0.3">
      <c r="A228" t="s">
        <v>519</v>
      </c>
      <c r="B228" t="s">
        <v>520</v>
      </c>
      <c r="C228" t="s">
        <v>10578</v>
      </c>
      <c r="D228" t="s">
        <v>260</v>
      </c>
      <c r="E228">
        <v>38019.530318639998</v>
      </c>
      <c r="F228">
        <v>601.79999999999995</v>
      </c>
      <c r="G228">
        <v>70.843127618091998</v>
      </c>
      <c r="H228">
        <f>(Table2[[#This Row],[1Y Return vs Nifty]]-AVERAGE(Table2[1Y Return vs Nifty]))/_xlfn.STDEV.P(Table2[1Y Return vs Nifty])</f>
        <v>0.56868167521580704</v>
      </c>
      <c r="I228">
        <v>-0.98325295483091801</v>
      </c>
      <c r="J228">
        <f>(Table2[[#This Row],[1M Return vs Nifty]]-AVERAGE(Table2[1M Return vs Nifty]))/_xlfn.STDEV.P(Table2[1M Return vs Nifty])</f>
        <v>-0.39942647716275276</v>
      </c>
      <c r="K228">
        <v>12.2259265344843</v>
      </c>
      <c r="L228">
        <f>(Table2[[#This Row],[6M Return vs Nifty]]-AVERAGE(Table2[6M Return vs Nifty]))/_xlfn.STDEV.P(Table2[6M Return vs Nifty])</f>
        <v>0.26206642076157705</v>
      </c>
      <c r="M228">
        <v>5.5202223598574199E-2</v>
      </c>
      <c r="N228">
        <f>(Table2[[#This Row],[1W Return vs Nifty]]-AVERAGE(Table2[1W Return vs Nifty]))/_xlfn.STDEV.P(Table2[1W Return vs Nifty])</f>
        <v>-0.50884889434208003</v>
      </c>
      <c r="O228">
        <v>643.29</v>
      </c>
      <c r="P228">
        <v>631.02256205072297</v>
      </c>
      <c r="Q228">
        <v>528.82843416990704</v>
      </c>
      <c r="R228">
        <v>26.010973762433999</v>
      </c>
      <c r="S228" s="2">
        <f>(Table2[[#This Row],[Close Price]]-Table2[[#This Row],[20D EMA]])/Table2[[#This Row],[20D EMA]]</f>
        <v>-6.4496572307979311E-2</v>
      </c>
      <c r="T228" s="2">
        <f>(Table2[[#This Row],[Close Price]]-Table2[[#This Row],[50D EMA]])/Table2[[#This Row],[50D EMA]]</f>
        <v>-4.6309852940526142E-2</v>
      </c>
      <c r="U228" s="2">
        <f>(Table2[[#This Row],[Close Price]]-Table2[[#This Row],[200D EMA]])/Table2[[#This Row],[200D EMA]]</f>
        <v>0.13798722064677768</v>
      </c>
      <c r="V228">
        <v>1.4042058975871301</v>
      </c>
      <c r="W228">
        <v>599.04999999999995</v>
      </c>
      <c r="X228">
        <v>637.95000000000005</v>
      </c>
      <c r="Y228">
        <v>599.04999999999995</v>
      </c>
      <c r="Z228">
        <v>637.95000000000005</v>
      </c>
      <c r="AA228">
        <v>599.04999999999995</v>
      </c>
      <c r="AB228">
        <v>673.35</v>
      </c>
      <c r="AC228" s="2">
        <f>(Table2[[#This Row],[Close Price]]/Table2[[#This Row],[Day Low]])-1</f>
        <v>4.5906017861614412E-3</v>
      </c>
      <c r="AD228" s="2">
        <f>(Table2[[#This Row],[Day High]]/Table2[[#This Row],[Close Price]])-1</f>
        <v>6.0069790628115793E-2</v>
      </c>
      <c r="AE228" s="2">
        <f>(Table2[[#This Row],[Close Price]]/Table2[[#This Row],[Current Week Low]])-1</f>
        <v>4.5906017861614412E-3</v>
      </c>
      <c r="AF228" s="2">
        <f>(Table2[[#This Row],[Current Week High]]/Table2[[#This Row],[Close Price]])-1</f>
        <v>6.0069790628115793E-2</v>
      </c>
      <c r="AG228" s="2">
        <f>(Table2[[#This Row],[Close Price]]/Table2[[#This Row],[Current Month Low]])-1</f>
        <v>4.5906017861614412E-3</v>
      </c>
      <c r="AH228" s="2">
        <f>(Table2[[#This Row],[Current Month High]]/Table2[[#This Row],[Close Price]])-1</f>
        <v>0.11889332003988051</v>
      </c>
      <c r="AI228">
        <v>13.974742439348599</v>
      </c>
      <c r="AJ228">
        <v>96.634536840385493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-0.02</v>
      </c>
      <c r="AM228" t="s">
        <v>10621</v>
      </c>
      <c r="AN228">
        <v>-7.69</v>
      </c>
      <c r="AO228" t="s">
        <v>10621</v>
      </c>
      <c r="AP228">
        <v>4.2401488069129002E-2</v>
      </c>
      <c r="AQ228">
        <f>(Table2[[#This Row],[Sharpe Ratio]]-AVERAGE(Table2[Sharpe Ratio]))/_xlfn.STDEV.P(Table2[Sharpe Ratio])</f>
        <v>-0.21806125034246021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-0.29558852586990891</v>
      </c>
      <c r="AS228">
        <f>_xlfn.RANK.AVG(Table2[[#This Row],[1Y Return vs Nifty Z-Score]],Table2[1Y Return vs Nifty Z-Score])</f>
        <v>154</v>
      </c>
      <c r="AT228">
        <f>_xlfn.RANK.AVG(Table2[[#This Row],[6M Return vs Nifty Z-Score]],Table2[6M Return vs Nifty Z-Score])</f>
        <v>235</v>
      </c>
      <c r="AU228">
        <f>_xlfn.RANK.AVG(Table2[[#This Row],[Sharpe Ratio Z-Score]],Table2[Sharpe Ratio Z-Score])</f>
        <v>395</v>
      </c>
      <c r="AV228">
        <f>(Table2[[#This Row],[Rank 1Y]]+Table2[[#This Row],[Rank 6M]]+Table2[[#This Row],[Rank Sharpe]])/3</f>
        <v>261.33333333333331</v>
      </c>
    </row>
    <row r="229" spans="1:48" x14ac:dyDescent="0.3">
      <c r="A229" t="s">
        <v>326</v>
      </c>
      <c r="B229" t="s">
        <v>327</v>
      </c>
      <c r="C229" t="s">
        <v>10578</v>
      </c>
      <c r="D229" t="s">
        <v>34</v>
      </c>
      <c r="E229">
        <v>78258.607296100003</v>
      </c>
      <c r="F229">
        <v>581</v>
      </c>
      <c r="G229">
        <v>44.132321640803099</v>
      </c>
      <c r="H229">
        <f>(Table2[[#This Row],[1Y Return vs Nifty]]-AVERAGE(Table2[1Y Return vs Nifty]))/_xlfn.STDEV.P(Table2[1Y Return vs Nifty])</f>
        <v>0.16198070488789892</v>
      </c>
      <c r="I229">
        <v>11.159847453286799</v>
      </c>
      <c r="J229">
        <f>(Table2[[#This Row],[1M Return vs Nifty]]-AVERAGE(Table2[1M Return vs Nifty]))/_xlfn.STDEV.P(Table2[1M Return vs Nifty])</f>
        <v>0.86493997875082496</v>
      </c>
      <c r="K229">
        <v>-6.7772638898164903</v>
      </c>
      <c r="L229">
        <f>(Table2[[#This Row],[6M Return vs Nifty]]-AVERAGE(Table2[6M Return vs Nifty]))/_xlfn.STDEV.P(Table2[6M Return vs Nifty])</f>
        <v>-0.41706450775349618</v>
      </c>
      <c r="M229">
        <v>4.3311588092187696</v>
      </c>
      <c r="N229">
        <f>(Table2[[#This Row],[1W Return vs Nifty]]-AVERAGE(Table2[1W Return vs Nifty]))/_xlfn.STDEV.P(Table2[1W Return vs Nifty])</f>
        <v>0.3656695382039542</v>
      </c>
      <c r="O229">
        <v>575.19000000000005</v>
      </c>
      <c r="P229">
        <v>559.21409159765403</v>
      </c>
      <c r="Q229">
        <v>498.17119703780997</v>
      </c>
      <c r="R229">
        <v>50.08622778286</v>
      </c>
      <c r="S229" s="2">
        <f>(Table2[[#This Row],[Close Price]]-Table2[[#This Row],[20D EMA]])/Table2[[#This Row],[20D EMA]]</f>
        <v>1.0101010101010005E-2</v>
      </c>
      <c r="T229" s="2">
        <f>(Table2[[#This Row],[Close Price]]-Table2[[#This Row],[50D EMA]])/Table2[[#This Row],[50D EMA]]</f>
        <v>3.8958081939788801E-2</v>
      </c>
      <c r="U229" s="2">
        <f>(Table2[[#This Row],[Close Price]]-Table2[[#This Row],[200D EMA]])/Table2[[#This Row],[200D EMA]]</f>
        <v>0.16626574048178766</v>
      </c>
      <c r="V229">
        <v>0.79624365226512395</v>
      </c>
      <c r="W229">
        <v>565</v>
      </c>
      <c r="X229">
        <v>585.79999999999995</v>
      </c>
      <c r="Y229">
        <v>565</v>
      </c>
      <c r="Z229">
        <v>585.79999999999995</v>
      </c>
      <c r="AA229">
        <v>565</v>
      </c>
      <c r="AB229">
        <v>613.20000000000005</v>
      </c>
      <c r="AC229" s="2">
        <f>(Table2[[#This Row],[Close Price]]/Table2[[#This Row],[Day Low]])-1</f>
        <v>2.831858407079646E-2</v>
      </c>
      <c r="AD229" s="2">
        <f>(Table2[[#This Row],[Day High]]/Table2[[#This Row],[Close Price]])-1</f>
        <v>8.2616179001719914E-3</v>
      </c>
      <c r="AE229" s="2">
        <f>(Table2[[#This Row],[Close Price]]/Table2[[#This Row],[Current Week Low]])-1</f>
        <v>2.831858407079646E-2</v>
      </c>
      <c r="AF229" s="2">
        <f>(Table2[[#This Row],[Current Week High]]/Table2[[#This Row],[Close Price]])-1</f>
        <v>8.2616179001719914E-3</v>
      </c>
      <c r="AG229" s="2">
        <f>(Table2[[#This Row],[Close Price]]/Table2[[#This Row],[Current Month Low]])-1</f>
        <v>2.831858407079646E-2</v>
      </c>
      <c r="AH229" s="2">
        <f>(Table2[[#This Row],[Current Month High]]/Table2[[#This Row],[Close Price]])-1</f>
        <v>5.5421686746988108E-2</v>
      </c>
      <c r="AI229">
        <v>8.8984509466437203</v>
      </c>
      <c r="AJ229">
        <v>69.215086646279204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0.03</v>
      </c>
      <c r="AM229" t="s">
        <v>10622</v>
      </c>
      <c r="AN229">
        <v>2.19</v>
      </c>
      <c r="AO229" t="s">
        <v>10622</v>
      </c>
      <c r="AP229">
        <v>0.17776694203075299</v>
      </c>
      <c r="AQ229">
        <f>(Table2[[#This Row],[Sharpe Ratio]]-AVERAGE(Table2[Sharpe Ratio]))/_xlfn.STDEV.P(Table2[Sharpe Ratio])</f>
        <v>1.3451841245752256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2.3207098386644072</v>
      </c>
      <c r="AS229">
        <f>_xlfn.RANK.AVG(Table2[[#This Row],[1Y Return vs Nifty Z-Score]],Table2[1Y Return vs Nifty Z-Score])</f>
        <v>251</v>
      </c>
      <c r="AT229">
        <f>_xlfn.RANK.AVG(Table2[[#This Row],[6M Return vs Nifty Z-Score]],Table2[6M Return vs Nifty Z-Score])</f>
        <v>465</v>
      </c>
      <c r="AU229">
        <f>_xlfn.RANK.AVG(Table2[[#This Row],[Sharpe Ratio Z-Score]],Table2[Sharpe Ratio Z-Score])</f>
        <v>69</v>
      </c>
      <c r="AV229">
        <f>(Table2[[#This Row],[Rank 1Y]]+Table2[[#This Row],[Rank 6M]]+Table2[[#This Row],[Rank Sharpe]])/3</f>
        <v>261.66666666666669</v>
      </c>
    </row>
    <row r="230" spans="1:48" x14ac:dyDescent="0.3">
      <c r="A230" t="s">
        <v>250</v>
      </c>
      <c r="B230" t="s">
        <v>251</v>
      </c>
      <c r="C230" t="s">
        <v>10580</v>
      </c>
      <c r="D230" t="s">
        <v>252</v>
      </c>
      <c r="E230">
        <v>101847.303191325</v>
      </c>
      <c r="F230">
        <v>1400.25</v>
      </c>
      <c r="G230">
        <v>15.949099625627801</v>
      </c>
      <c r="H230">
        <f>(Table2[[#This Row],[1Y Return vs Nifty]]-AVERAGE(Table2[1Y Return vs Nifty]))/_xlfn.STDEV.P(Table2[1Y Return vs Nifty])</f>
        <v>-0.26713939542971948</v>
      </c>
      <c r="I230">
        <v>13.726559296197699</v>
      </c>
      <c r="J230">
        <f>(Table2[[#This Row],[1M Return vs Nifty]]-AVERAGE(Table2[1M Return vs Nifty]))/_xlfn.STDEV.P(Table2[1M Return vs Nifty])</f>
        <v>1.1321916893603485</v>
      </c>
      <c r="K230">
        <v>21.2484160239032</v>
      </c>
      <c r="L230">
        <f>(Table2[[#This Row],[6M Return vs Nifty]]-AVERAGE(Table2[6M Return vs Nifty]))/_xlfn.STDEV.P(Table2[6M Return vs Nifty])</f>
        <v>0.58450973305038723</v>
      </c>
      <c r="M230">
        <v>2.1704435959561201</v>
      </c>
      <c r="N230">
        <f>(Table2[[#This Row],[1W Return vs Nifty]]-AVERAGE(Table2[1W Return vs Nifty]))/_xlfn.STDEV.P(Table2[1W Return vs Nifty])</f>
        <v>-7.6239831932167573E-2</v>
      </c>
      <c r="O230">
        <v>1362.32</v>
      </c>
      <c r="P230">
        <v>1302.1850036169801</v>
      </c>
      <c r="Q230">
        <v>1166.5574191559799</v>
      </c>
      <c r="R230">
        <v>60.332433764280999</v>
      </c>
      <c r="S230" s="2">
        <f>(Table2[[#This Row],[Close Price]]-Table2[[#This Row],[20D EMA]])/Table2[[#This Row],[20D EMA]]</f>
        <v>2.7842210347055071E-2</v>
      </c>
      <c r="T230" s="2">
        <f>(Table2[[#This Row],[Close Price]]-Table2[[#This Row],[50D EMA]])/Table2[[#This Row],[50D EMA]]</f>
        <v>7.5308036961439589E-2</v>
      </c>
      <c r="U230" s="2">
        <f>(Table2[[#This Row],[Close Price]]-Table2[[#This Row],[200D EMA]])/Table2[[#This Row],[200D EMA]]</f>
        <v>0.20032668517345664</v>
      </c>
      <c r="V230">
        <v>1.33108760165044</v>
      </c>
      <c r="W230">
        <v>1382.65</v>
      </c>
      <c r="X230">
        <v>1435.85</v>
      </c>
      <c r="Y230">
        <v>1382.65</v>
      </c>
      <c r="Z230">
        <v>1435.85</v>
      </c>
      <c r="AA230">
        <v>1382.65</v>
      </c>
      <c r="AB230">
        <v>1435.85</v>
      </c>
      <c r="AC230" s="2">
        <f>(Table2[[#This Row],[Close Price]]/Table2[[#This Row],[Day Low]])-1</f>
        <v>1.2729179474197938E-2</v>
      </c>
      <c r="AD230" s="2">
        <f>(Table2[[#This Row],[Day High]]/Table2[[#This Row],[Close Price]])-1</f>
        <v>2.5424031422960125E-2</v>
      </c>
      <c r="AE230" s="2">
        <f>(Table2[[#This Row],[Close Price]]/Table2[[#This Row],[Current Week Low]])-1</f>
        <v>1.2729179474197938E-2</v>
      </c>
      <c r="AF230" s="2">
        <f>(Table2[[#This Row],[Current Week High]]/Table2[[#This Row],[Close Price]])-1</f>
        <v>2.5424031422960125E-2</v>
      </c>
      <c r="AG230" s="2">
        <f>(Table2[[#This Row],[Close Price]]/Table2[[#This Row],[Current Month Low]])-1</f>
        <v>1.2729179474197938E-2</v>
      </c>
      <c r="AH230" s="2">
        <f>(Table2[[#This Row],[Current Month High]]/Table2[[#This Row],[Close Price]])-1</f>
        <v>2.5424031422960125E-2</v>
      </c>
      <c r="AI230">
        <v>3.5529369755400801</v>
      </c>
      <c r="AJ230">
        <v>43.460888274166301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0.09</v>
      </c>
      <c r="AM230" t="s">
        <v>10622</v>
      </c>
      <c r="AN230">
        <v>7.76</v>
      </c>
      <c r="AO230" t="s">
        <v>10622</v>
      </c>
      <c r="AP230">
        <v>8.9538916753337999E-2</v>
      </c>
      <c r="AQ230">
        <f>(Table2[[#This Row],[Sharpe Ratio]]-AVERAGE(Table2[Sharpe Ratio]))/_xlfn.STDEV.P(Table2[Sharpe Ratio])</f>
        <v>0.32629748535824732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1.699619680407096</v>
      </c>
      <c r="AS230">
        <f>_xlfn.RANK.AVG(Table2[[#This Row],[1Y Return vs Nifty Z-Score]],Table2[1Y Return vs Nifty Z-Score])</f>
        <v>380</v>
      </c>
      <c r="AT230">
        <f>_xlfn.RANK.AVG(Table2[[#This Row],[6M Return vs Nifty Z-Score]],Table2[6M Return vs Nifty Z-Score])</f>
        <v>156</v>
      </c>
      <c r="AU230">
        <f>_xlfn.RANK.AVG(Table2[[#This Row],[Sharpe Ratio Z-Score]],Table2[Sharpe Ratio Z-Score])</f>
        <v>252</v>
      </c>
      <c r="AV230">
        <f>(Table2[[#This Row],[Rank 1Y]]+Table2[[#This Row],[Rank 6M]]+Table2[[#This Row],[Rank Sharpe]])/3</f>
        <v>262.66666666666669</v>
      </c>
    </row>
    <row r="231" spans="1:48" x14ac:dyDescent="0.3">
      <c r="A231" t="s">
        <v>921</v>
      </c>
      <c r="B231" t="s">
        <v>922</v>
      </c>
      <c r="C231" t="s">
        <v>10584</v>
      </c>
      <c r="D231" t="s">
        <v>691</v>
      </c>
      <c r="E231">
        <v>15259.814507519999</v>
      </c>
      <c r="F231">
        <v>844.8</v>
      </c>
      <c r="G231">
        <v>20.1262568420428</v>
      </c>
      <c r="H231">
        <f>(Table2[[#This Row],[1Y Return vs Nifty]]-AVERAGE(Table2[1Y Return vs Nifty]))/_xlfn.STDEV.P(Table2[1Y Return vs Nifty])</f>
        <v>-0.20353764958301354</v>
      </c>
      <c r="I231">
        <v>-6.5141953676045201</v>
      </c>
      <c r="J231">
        <f>(Table2[[#This Row],[1M Return vs Nifty]]-AVERAGE(Table2[1M Return vs Nifty]))/_xlfn.STDEV.P(Table2[1M Return vs Nifty])</f>
        <v>-0.97532042691760357</v>
      </c>
      <c r="K231">
        <v>1.12293539069074</v>
      </c>
      <c r="L231">
        <f>(Table2[[#This Row],[6M Return vs Nifty]]-AVERAGE(Table2[6M Return vs Nifty]))/_xlfn.STDEV.P(Table2[6M Return vs Nifty])</f>
        <v>-0.13472930229431074</v>
      </c>
      <c r="M231">
        <v>6.3053936023172596</v>
      </c>
      <c r="N231">
        <f>(Table2[[#This Row],[1W Return vs Nifty]]-AVERAGE(Table2[1W Return vs Nifty]))/_xlfn.STDEV.P(Table2[1W Return vs Nifty])</f>
        <v>0.76943994189431797</v>
      </c>
      <c r="O231">
        <v>871.54</v>
      </c>
      <c r="P231">
        <v>842.38406781304104</v>
      </c>
      <c r="Q231">
        <v>733.95543136707101</v>
      </c>
      <c r="R231">
        <v>40.395758853980603</v>
      </c>
      <c r="S231" s="2">
        <f>(Table2[[#This Row],[Close Price]]-Table2[[#This Row],[20D EMA]])/Table2[[#This Row],[20D EMA]]</f>
        <v>-3.0681322716111722E-2</v>
      </c>
      <c r="T231" s="2">
        <f>(Table2[[#This Row],[Close Price]]-Table2[[#This Row],[50D EMA]])/Table2[[#This Row],[50D EMA]]</f>
        <v>2.8679699430107274E-3</v>
      </c>
      <c r="U231" s="2">
        <f>(Table2[[#This Row],[Close Price]]-Table2[[#This Row],[200D EMA]])/Table2[[#This Row],[200D EMA]]</f>
        <v>0.15102356886503177</v>
      </c>
      <c r="V231">
        <v>1.02082300747272</v>
      </c>
      <c r="W231">
        <v>837.2</v>
      </c>
      <c r="X231">
        <v>872.85</v>
      </c>
      <c r="Y231">
        <v>837.2</v>
      </c>
      <c r="Z231">
        <v>872.85</v>
      </c>
      <c r="AA231">
        <v>835</v>
      </c>
      <c r="AB231">
        <v>918.4</v>
      </c>
      <c r="AC231" s="2">
        <f>(Table2[[#This Row],[Close Price]]/Table2[[#This Row],[Day Low]])-1</f>
        <v>9.077878643095838E-3</v>
      </c>
      <c r="AD231" s="2">
        <f>(Table2[[#This Row],[Day High]]/Table2[[#This Row],[Close Price]])-1</f>
        <v>3.3203125E-2</v>
      </c>
      <c r="AE231" s="2">
        <f>(Table2[[#This Row],[Close Price]]/Table2[[#This Row],[Current Week Low]])-1</f>
        <v>9.077878643095838E-3</v>
      </c>
      <c r="AF231" s="2">
        <f>(Table2[[#This Row],[Current Week High]]/Table2[[#This Row],[Close Price]])-1</f>
        <v>3.3203125E-2</v>
      </c>
      <c r="AG231" s="2">
        <f>(Table2[[#This Row],[Close Price]]/Table2[[#This Row],[Current Month Low]])-1</f>
        <v>1.1736526946107828E-2</v>
      </c>
      <c r="AH231" s="2">
        <f>(Table2[[#This Row],[Current Month High]]/Table2[[#This Row],[Close Price]])-1</f>
        <v>8.7121212121212155E-2</v>
      </c>
      <c r="AI231">
        <v>18.1877367424242</v>
      </c>
      <c r="AJ231">
        <v>49.920141969831398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</v>
      </c>
      <c r="AM231" t="s">
        <v>10622</v>
      </c>
      <c r="AN231">
        <v>-4.79</v>
      </c>
      <c r="AO231" t="s">
        <v>10621</v>
      </c>
      <c r="AP231">
        <v>0.17440563324996</v>
      </c>
      <c r="AQ231">
        <f>(Table2[[#This Row],[Sharpe Ratio]]-AVERAGE(Table2[Sharpe Ratio]))/_xlfn.STDEV.P(Table2[Sharpe Ratio])</f>
        <v>1.3063666105680365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0.76221917366742664</v>
      </c>
      <c r="AS231">
        <f>_xlfn.RANK.AVG(Table2[[#This Row],[1Y Return vs Nifty Z-Score]],Table2[1Y Return vs Nifty Z-Score])</f>
        <v>354</v>
      </c>
      <c r="AT231">
        <f>_xlfn.RANK.AVG(Table2[[#This Row],[6M Return vs Nifty Z-Score]],Table2[6M Return vs Nifty Z-Score])</f>
        <v>361</v>
      </c>
      <c r="AU231">
        <f>_xlfn.RANK.AVG(Table2[[#This Row],[Sharpe Ratio Z-Score]],Table2[Sharpe Ratio Z-Score])</f>
        <v>76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836</v>
      </c>
      <c r="B232" t="s">
        <v>837</v>
      </c>
      <c r="C232" t="s">
        <v>10588</v>
      </c>
      <c r="D232" t="s">
        <v>405</v>
      </c>
      <c r="E232">
        <v>17847.630867824999</v>
      </c>
      <c r="F232">
        <v>288.64999999999998</v>
      </c>
      <c r="G232">
        <v>31.121333816848399</v>
      </c>
      <c r="H232">
        <f>(Table2[[#This Row],[1Y Return vs Nifty]]-AVERAGE(Table2[1Y Return vs Nifty]))/_xlfn.STDEV.P(Table2[1Y Return vs Nifty])</f>
        <v>-3.6125686114536121E-2</v>
      </c>
      <c r="I232">
        <v>-4.1610916519415797</v>
      </c>
      <c r="J232">
        <f>(Table2[[#This Row],[1M Return vs Nifty]]-AVERAGE(Table2[1M Return vs Nifty]))/_xlfn.STDEV.P(Table2[1M Return vs Nifty])</f>
        <v>-0.73031006668201659</v>
      </c>
      <c r="K232">
        <v>22.558866104911701</v>
      </c>
      <c r="L232">
        <f>(Table2[[#This Row],[6M Return vs Nifty]]-AVERAGE(Table2[6M Return vs Nifty]))/_xlfn.STDEV.P(Table2[6M Return vs Nifty])</f>
        <v>0.63134224698183161</v>
      </c>
      <c r="M232">
        <v>-2.19357639098149</v>
      </c>
      <c r="N232">
        <f>(Table2[[#This Row],[1W Return vs Nifty]]-AVERAGE(Table2[1W Return vs Nifty]))/_xlfn.STDEV.P(Table2[1W Return vs Nifty])</f>
        <v>-0.96876898702477054</v>
      </c>
      <c r="O232">
        <v>317.22000000000003</v>
      </c>
      <c r="P232">
        <v>314.163682571067</v>
      </c>
      <c r="Q232">
        <v>266.30829928157198</v>
      </c>
      <c r="R232">
        <v>20.064898444810801</v>
      </c>
      <c r="S232" s="2">
        <f>(Table2[[#This Row],[Close Price]]-Table2[[#This Row],[20D EMA]])/Table2[[#This Row],[20D EMA]]</f>
        <v>-9.0063678204400879E-2</v>
      </c>
      <c r="T232" s="2">
        <f>(Table2[[#This Row],[Close Price]]-Table2[[#This Row],[50D EMA]])/Table2[[#This Row],[50D EMA]]</f>
        <v>-8.1211432086188293E-2</v>
      </c>
      <c r="U232" s="2">
        <f>(Table2[[#This Row],[Close Price]]-Table2[[#This Row],[200D EMA]])/Table2[[#This Row],[200D EMA]]</f>
        <v>8.3894121132161062E-2</v>
      </c>
      <c r="V232">
        <v>0.58681919322153098</v>
      </c>
      <c r="W232">
        <v>286.64999999999998</v>
      </c>
      <c r="X232">
        <v>303.7</v>
      </c>
      <c r="Y232">
        <v>286.64999999999998</v>
      </c>
      <c r="Z232">
        <v>303.7</v>
      </c>
      <c r="AA232">
        <v>286.64999999999998</v>
      </c>
      <c r="AB232">
        <v>320</v>
      </c>
      <c r="AC232" s="2">
        <f>(Table2[[#This Row],[Close Price]]/Table2[[#This Row],[Day Low]])-1</f>
        <v>6.9771498342927618E-3</v>
      </c>
      <c r="AD232" s="2">
        <f>(Table2[[#This Row],[Day High]]/Table2[[#This Row],[Close Price]])-1</f>
        <v>5.2139269010912814E-2</v>
      </c>
      <c r="AE232" s="2">
        <f>(Table2[[#This Row],[Close Price]]/Table2[[#This Row],[Current Week Low]])-1</f>
        <v>6.9771498342927618E-3</v>
      </c>
      <c r="AF232" s="2">
        <f>(Table2[[#This Row],[Current Week High]]/Table2[[#This Row],[Close Price]])-1</f>
        <v>5.2139269010912814E-2</v>
      </c>
      <c r="AG232" s="2">
        <f>(Table2[[#This Row],[Close Price]]/Table2[[#This Row],[Current Month Low]])-1</f>
        <v>6.9771498342927618E-3</v>
      </c>
      <c r="AH232" s="2">
        <f>(Table2[[#This Row],[Current Month High]]/Table2[[#This Row],[Close Price]])-1</f>
        <v>0.10860904209249966</v>
      </c>
      <c r="AI232">
        <v>23.298111900225098</v>
      </c>
      <c r="AJ232">
        <v>55.355220667384202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-0.11</v>
      </c>
      <c r="AM232" t="s">
        <v>10621</v>
      </c>
      <c r="AN232">
        <v>-12.98</v>
      </c>
      <c r="AO232" t="s">
        <v>10621</v>
      </c>
      <c r="AP232">
        <v>6.270760549828E-2</v>
      </c>
      <c r="AQ232">
        <f>(Table2[[#This Row],[Sharpe Ratio]]-AVERAGE(Table2[Sharpe Ratio]))/_xlfn.STDEV.P(Table2[Sharpe Ratio])</f>
        <v>1.6440561047726149E-2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-1.0874219317917655</v>
      </c>
      <c r="AS232">
        <f>_xlfn.RANK.AVG(Table2[[#This Row],[1Y Return vs Nifty Z-Score]],Table2[1Y Return vs Nifty Z-Score])</f>
        <v>301</v>
      </c>
      <c r="AT232">
        <f>_xlfn.RANK.AVG(Table2[[#This Row],[6M Return vs Nifty Z-Score]],Table2[6M Return vs Nifty Z-Score])</f>
        <v>153</v>
      </c>
      <c r="AU232">
        <f>_xlfn.RANK.AVG(Table2[[#This Row],[Sharpe Ratio Z-Score]],Table2[Sharpe Ratio Z-Score])</f>
        <v>338</v>
      </c>
      <c r="AV232">
        <f>(Table2[[#This Row],[Rank 1Y]]+Table2[[#This Row],[Rank 6M]]+Table2[[#This Row],[Rank Sharpe]])/3</f>
        <v>264</v>
      </c>
    </row>
    <row r="233" spans="1:48" x14ac:dyDescent="0.3">
      <c r="A233" t="s">
        <v>549</v>
      </c>
      <c r="B233" t="s">
        <v>550</v>
      </c>
      <c r="C233" t="s">
        <v>10582</v>
      </c>
      <c r="D233" t="s">
        <v>51</v>
      </c>
      <c r="E233">
        <v>35498.144854315004</v>
      </c>
      <c r="F233">
        <v>2841.85</v>
      </c>
      <c r="G233">
        <v>39.532169309708699</v>
      </c>
      <c r="H233">
        <f>(Table2[[#This Row],[1Y Return vs Nifty]]-AVERAGE(Table2[1Y Return vs Nifty]))/_xlfn.STDEV.P(Table2[1Y Return vs Nifty])</f>
        <v>9.1938399975684051E-2</v>
      </c>
      <c r="I233">
        <v>27.864187988316601</v>
      </c>
      <c r="J233">
        <f>(Table2[[#This Row],[1M Return vs Nifty]]-AVERAGE(Table2[1M Return vs Nifty]))/_xlfn.STDEV.P(Table2[1M Return vs Nifty])</f>
        <v>2.6042328389605669</v>
      </c>
      <c r="K233">
        <v>20.7518389370432</v>
      </c>
      <c r="L233">
        <f>(Table2[[#This Row],[6M Return vs Nifty]]-AVERAGE(Table2[6M Return vs Nifty]))/_xlfn.STDEV.P(Table2[6M Return vs Nifty])</f>
        <v>0.56676319415093557</v>
      </c>
      <c r="M233">
        <v>20.9133486264232</v>
      </c>
      <c r="N233">
        <f>(Table2[[#This Row],[1W Return vs Nifty]]-AVERAGE(Table2[1W Return vs Nifty]))/_xlfn.STDEV.P(Table2[1W Return vs Nifty])</f>
        <v>3.7570581916551928</v>
      </c>
      <c r="O233">
        <v>2491.4499999999998</v>
      </c>
      <c r="P233">
        <v>2387.2664554009998</v>
      </c>
      <c r="Q233">
        <v>2149.4119111841501</v>
      </c>
      <c r="R233">
        <v>94.821726640880996</v>
      </c>
      <c r="S233" s="2">
        <f>(Table2[[#This Row],[Close Price]]-Table2[[#This Row],[20D EMA]])/Table2[[#This Row],[20D EMA]]</f>
        <v>0.14064099219330115</v>
      </c>
      <c r="T233" s="2">
        <f>(Table2[[#This Row],[Close Price]]-Table2[[#This Row],[50D EMA]])/Table2[[#This Row],[50D EMA]]</f>
        <v>0.19042011149218016</v>
      </c>
      <c r="U233" s="2">
        <f>(Table2[[#This Row],[Close Price]]-Table2[[#This Row],[200D EMA]])/Table2[[#This Row],[200D EMA]]</f>
        <v>0.32215234558478512</v>
      </c>
      <c r="V233">
        <v>1.3399304400543901</v>
      </c>
      <c r="W233">
        <v>2716.8</v>
      </c>
      <c r="X233">
        <v>2873.95</v>
      </c>
      <c r="Y233">
        <v>2716.8</v>
      </c>
      <c r="Z233">
        <v>2873.95</v>
      </c>
      <c r="AA233">
        <v>2663.85</v>
      </c>
      <c r="AB233">
        <v>2873.95</v>
      </c>
      <c r="AC233" s="2">
        <f>(Table2[[#This Row],[Close Price]]/Table2[[#This Row],[Day Low]])-1</f>
        <v>4.6028415783274435E-2</v>
      </c>
      <c r="AD233" s="2">
        <f>(Table2[[#This Row],[Day High]]/Table2[[#This Row],[Close Price]])-1</f>
        <v>1.1295458943997749E-2</v>
      </c>
      <c r="AE233" s="2">
        <f>(Table2[[#This Row],[Close Price]]/Table2[[#This Row],[Current Week Low]])-1</f>
        <v>4.6028415783274435E-2</v>
      </c>
      <c r="AF233" s="2">
        <f>(Table2[[#This Row],[Current Week High]]/Table2[[#This Row],[Close Price]])-1</f>
        <v>1.1295458943997749E-2</v>
      </c>
      <c r="AG233" s="2">
        <f>(Table2[[#This Row],[Close Price]]/Table2[[#This Row],[Current Month Low]])-1</f>
        <v>6.6820579236818833E-2</v>
      </c>
      <c r="AH233" s="2">
        <f>(Table2[[#This Row],[Current Month High]]/Table2[[#This Row],[Close Price]])-1</f>
        <v>1.1295458943997749E-2</v>
      </c>
      <c r="AI233">
        <v>1.12954589439977</v>
      </c>
      <c r="AJ233">
        <v>72.228114299566599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0.04</v>
      </c>
      <c r="AM233" t="s">
        <v>10622</v>
      </c>
      <c r="AN233">
        <v>24.36</v>
      </c>
      <c r="AO233" t="s">
        <v>10622</v>
      </c>
      <c r="AP233">
        <v>5.6573526866230003E-2</v>
      </c>
      <c r="AQ233">
        <f>(Table2[[#This Row],[Sharpe Ratio]]-AVERAGE(Table2[Sharpe Ratio]))/_xlfn.STDEV.P(Table2[Sharpe Ratio])</f>
        <v>-5.4397823268940472E-2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6.965594801473439</v>
      </c>
      <c r="AS233">
        <f>_xlfn.RANK.AVG(Table2[[#This Row],[1Y Return vs Nifty Z-Score]],Table2[1Y Return vs Nifty Z-Score])</f>
        <v>272</v>
      </c>
      <c r="AT233">
        <f>_xlfn.RANK.AVG(Table2[[#This Row],[6M Return vs Nifty Z-Score]],Table2[6M Return vs Nifty Z-Score])</f>
        <v>160</v>
      </c>
      <c r="AU233">
        <f>_xlfn.RANK.AVG(Table2[[#This Row],[Sharpe Ratio Z-Score]],Table2[Sharpe Ratio Z-Score])</f>
        <v>362</v>
      </c>
      <c r="AV233">
        <f>(Table2[[#This Row],[Rank 1Y]]+Table2[[#This Row],[Rank 6M]]+Table2[[#This Row],[Rank Sharpe]])/3</f>
        <v>264.66666666666669</v>
      </c>
    </row>
    <row r="234" spans="1:48" x14ac:dyDescent="0.3">
      <c r="A234" t="s">
        <v>362</v>
      </c>
      <c r="B234" t="s">
        <v>363</v>
      </c>
      <c r="C234" t="s">
        <v>10586</v>
      </c>
      <c r="D234" t="s">
        <v>78</v>
      </c>
      <c r="E234">
        <v>64811.604703755002</v>
      </c>
      <c r="F234">
        <v>313.95</v>
      </c>
      <c r="G234">
        <v>76.332178304398298</v>
      </c>
      <c r="H234">
        <f>(Table2[[#This Row],[1Y Return vs Nifty]]-AVERAGE(Table2[1Y Return vs Nifty]))/_xlfn.STDEV.P(Table2[1Y Return vs Nifty])</f>
        <v>0.65225842097922426</v>
      </c>
      <c r="I234">
        <v>-6.4196623145712799</v>
      </c>
      <c r="J234">
        <f>(Table2[[#This Row],[1M Return vs Nifty]]-AVERAGE(Table2[1M Return vs Nifty]))/_xlfn.STDEV.P(Table2[1M Return vs Nifty])</f>
        <v>-0.96547743647749928</v>
      </c>
      <c r="K234">
        <v>31.088130455173001</v>
      </c>
      <c r="L234">
        <f>(Table2[[#This Row],[6M Return vs Nifty]]-AVERAGE(Table2[6M Return vs Nifty]))/_xlfn.STDEV.P(Table2[6M Return vs Nifty])</f>
        <v>0.93615881138020685</v>
      </c>
      <c r="M234">
        <v>-3.1675882697139301</v>
      </c>
      <c r="N234">
        <f>(Table2[[#This Row],[1W Return vs Nifty]]-AVERAGE(Table2[1W Return vs Nifty]))/_xlfn.STDEV.P(Table2[1W Return vs Nifty])</f>
        <v>-1.1679738490046228</v>
      </c>
      <c r="O234">
        <v>331.88</v>
      </c>
      <c r="P234">
        <v>316.74993354820703</v>
      </c>
      <c r="Q234">
        <v>249.492585356007</v>
      </c>
      <c r="R234">
        <v>28.534521685903002</v>
      </c>
      <c r="S234" s="2">
        <f>(Table2[[#This Row],[Close Price]]-Table2[[#This Row],[20D EMA]])/Table2[[#This Row],[20D EMA]]</f>
        <v>-5.4025551404121991E-2</v>
      </c>
      <c r="T234" s="2">
        <f>(Table2[[#This Row],[Close Price]]-Table2[[#This Row],[50D EMA]])/Table2[[#This Row],[50D EMA]]</f>
        <v>-8.8395710674424085E-3</v>
      </c>
      <c r="U234" s="2">
        <f>(Table2[[#This Row],[Close Price]]-Table2[[#This Row],[200D EMA]])/Table2[[#This Row],[200D EMA]]</f>
        <v>0.25835402904666344</v>
      </c>
      <c r="V234">
        <v>0.58885754744539098</v>
      </c>
      <c r="W234">
        <v>311.05</v>
      </c>
      <c r="X234">
        <v>323.95</v>
      </c>
      <c r="Y234">
        <v>311.05</v>
      </c>
      <c r="Z234">
        <v>323.95</v>
      </c>
      <c r="AA234">
        <v>311.05</v>
      </c>
      <c r="AB234">
        <v>342</v>
      </c>
      <c r="AC234" s="2">
        <f>(Table2[[#This Row],[Close Price]]/Table2[[#This Row],[Day Low]])-1</f>
        <v>9.3232599260568705E-3</v>
      </c>
      <c r="AD234" s="2">
        <f>(Table2[[#This Row],[Day High]]/Table2[[#This Row],[Close Price]])-1</f>
        <v>3.1852205765249275E-2</v>
      </c>
      <c r="AE234" s="2">
        <f>(Table2[[#This Row],[Close Price]]/Table2[[#This Row],[Current Week Low]])-1</f>
        <v>9.3232599260568705E-3</v>
      </c>
      <c r="AF234" s="2">
        <f>(Table2[[#This Row],[Current Week High]]/Table2[[#This Row],[Close Price]])-1</f>
        <v>3.1852205765249275E-2</v>
      </c>
      <c r="AG234" s="2">
        <f>(Table2[[#This Row],[Close Price]]/Table2[[#This Row],[Current Month Low]])-1</f>
        <v>9.3232599260568705E-3</v>
      </c>
      <c r="AH234" s="2">
        <f>(Table2[[#This Row],[Current Month High]]/Table2[[#This Row],[Close Price]])-1</f>
        <v>8.93454371715241E-2</v>
      </c>
      <c r="AI234">
        <v>14.970536709667099</v>
      </c>
      <c r="AJ234">
        <v>120.78059071729901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0.14000000000000001</v>
      </c>
      <c r="AM234" t="s">
        <v>10622</v>
      </c>
      <c r="AN234">
        <v>-6.59</v>
      </c>
      <c r="AO234" t="s">
        <v>10621</v>
      </c>
      <c r="AQ234">
        <f>(Table2[[#This Row],[Sharpe Ratio]]-AVERAGE(Table2[Sharpe Ratio]))/_xlfn.STDEV.P(Table2[Sharpe Ratio])</f>
        <v>-0.7077277654969456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-1.2527618186196365</v>
      </c>
      <c r="AS234">
        <f>_xlfn.RANK.AVG(Table2[[#This Row],[1Y Return vs Nifty Z-Score]],Table2[1Y Return vs Nifty Z-Score])</f>
        <v>135</v>
      </c>
      <c r="AT234">
        <f>_xlfn.RANK.AVG(Table2[[#This Row],[6M Return vs Nifty Z-Score]],Table2[6M Return vs Nifty Z-Score])</f>
        <v>113</v>
      </c>
      <c r="AU234">
        <f>_xlfn.RANK.AVG(Table2[[#This Row],[Sharpe Ratio Z-Score]],Table2[Sharpe Ratio Z-Score])</f>
        <v>546.5</v>
      </c>
      <c r="AV234">
        <f>(Table2[[#This Row],[Rank 1Y]]+Table2[[#This Row],[Rank 6M]]+Table2[[#This Row],[Rank Sharpe]])/3</f>
        <v>264.83333333333331</v>
      </c>
    </row>
    <row r="235" spans="1:48" x14ac:dyDescent="0.3">
      <c r="A235" t="s">
        <v>1033</v>
      </c>
      <c r="B235" t="s">
        <v>1034</v>
      </c>
      <c r="C235" t="s">
        <v>10586</v>
      </c>
      <c r="D235" t="s">
        <v>396</v>
      </c>
      <c r="E235">
        <v>12322.712809549999</v>
      </c>
      <c r="F235">
        <v>264.55</v>
      </c>
      <c r="G235">
        <v>141.295401444894</v>
      </c>
      <c r="H235">
        <f>(Table2[[#This Row],[1Y Return vs Nifty]]-AVERAGE(Table2[1Y Return vs Nifty]))/_xlfn.STDEV.P(Table2[1Y Return vs Nifty])</f>
        <v>1.6413939008045944</v>
      </c>
      <c r="I235">
        <v>6.4984355713047703</v>
      </c>
      <c r="J235">
        <f>(Table2[[#This Row],[1M Return vs Nifty]]-AVERAGE(Table2[1M Return vs Nifty]))/_xlfn.STDEV.P(Table2[1M Return vs Nifty])</f>
        <v>0.3795834698945636</v>
      </c>
      <c r="K235">
        <v>-15.2255494383312</v>
      </c>
      <c r="L235">
        <f>(Table2[[#This Row],[6M Return vs Nifty]]-AVERAGE(Table2[6M Return vs Nifty]))/_xlfn.STDEV.P(Table2[6M Return vs Nifty])</f>
        <v>-0.71898707342890567</v>
      </c>
      <c r="M235">
        <v>3.4607927579219502</v>
      </c>
      <c r="N235">
        <f>(Table2[[#This Row],[1W Return vs Nifty]]-AVERAGE(Table2[1W Return vs Nifty]))/_xlfn.STDEV.P(Table2[1W Return vs Nifty])</f>
        <v>0.18766231580111578</v>
      </c>
      <c r="O235">
        <v>285.76</v>
      </c>
      <c r="P235">
        <v>272.42626190520201</v>
      </c>
      <c r="Q235">
        <v>218.87413587974299</v>
      </c>
      <c r="R235">
        <v>29.312972132760901</v>
      </c>
      <c r="S235" s="2">
        <f>(Table2[[#This Row],[Close Price]]-Table2[[#This Row],[20D EMA]])/Table2[[#This Row],[20D EMA]]</f>
        <v>-7.4223124300111909E-2</v>
      </c>
      <c r="T235" s="2">
        <f>(Table2[[#This Row],[Close Price]]-Table2[[#This Row],[50D EMA]])/Table2[[#This Row],[50D EMA]]</f>
        <v>-2.8911536832461313E-2</v>
      </c>
      <c r="U235" s="2">
        <f>(Table2[[#This Row],[Close Price]]-Table2[[#This Row],[200D EMA]])/Table2[[#This Row],[200D EMA]]</f>
        <v>0.20868552575509841</v>
      </c>
      <c r="V235">
        <v>1.2090438652203599</v>
      </c>
      <c r="W235">
        <v>263</v>
      </c>
      <c r="X235">
        <v>276.45</v>
      </c>
      <c r="Y235">
        <v>263</v>
      </c>
      <c r="Z235">
        <v>276.45</v>
      </c>
      <c r="AA235">
        <v>263</v>
      </c>
      <c r="AB235">
        <v>296.60000000000002</v>
      </c>
      <c r="AC235" s="2">
        <f>(Table2[[#This Row],[Close Price]]/Table2[[#This Row],[Day Low]])-1</f>
        <v>5.893536121672982E-3</v>
      </c>
      <c r="AD235" s="2">
        <f>(Table2[[#This Row],[Day High]]/Table2[[#This Row],[Close Price]])-1</f>
        <v>4.4982044982044833E-2</v>
      </c>
      <c r="AE235" s="2">
        <f>(Table2[[#This Row],[Close Price]]/Table2[[#This Row],[Current Week Low]])-1</f>
        <v>5.893536121672982E-3</v>
      </c>
      <c r="AF235" s="2">
        <f>(Table2[[#This Row],[Current Week High]]/Table2[[#This Row],[Close Price]])-1</f>
        <v>4.4982044982044833E-2</v>
      </c>
      <c r="AG235" s="2">
        <f>(Table2[[#This Row],[Close Price]]/Table2[[#This Row],[Current Month Low]])-1</f>
        <v>5.893536121672982E-3</v>
      </c>
      <c r="AH235" s="2">
        <f>(Table2[[#This Row],[Current Month High]]/Table2[[#This Row],[Close Price]])-1</f>
        <v>0.12114912114912113</v>
      </c>
      <c r="AI235">
        <v>45.227745227745203</v>
      </c>
      <c r="AJ235">
        <v>167.08732963149899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7.0000000000000007E-2</v>
      </c>
      <c r="AM235" t="s">
        <v>10622</v>
      </c>
      <c r="AN235">
        <v>-14.99</v>
      </c>
      <c r="AO235" t="s">
        <v>10621</v>
      </c>
      <c r="AP235">
        <v>0.11889848685679601</v>
      </c>
      <c r="AQ235">
        <f>(Table2[[#This Row],[Sharpe Ratio]]-AVERAGE(Table2[Sharpe Ratio]))/_xlfn.STDEV.P(Table2[Sharpe Ratio])</f>
        <v>0.66535158543029249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2.1550041985016604</v>
      </c>
      <c r="AS235">
        <f>_xlfn.RANK.AVG(Table2[[#This Row],[1Y Return vs Nifty Z-Score]],Table2[1Y Return vs Nifty Z-Score])</f>
        <v>44</v>
      </c>
      <c r="AT235">
        <f>_xlfn.RANK.AVG(Table2[[#This Row],[6M Return vs Nifty Z-Score]],Table2[6M Return vs Nifty Z-Score])</f>
        <v>566</v>
      </c>
      <c r="AU235">
        <f>_xlfn.RANK.AVG(Table2[[#This Row],[Sharpe Ratio Z-Score]],Table2[Sharpe Ratio Z-Score])</f>
        <v>185</v>
      </c>
      <c r="AV235">
        <f>(Table2[[#This Row],[Rank 1Y]]+Table2[[#This Row],[Rank 6M]]+Table2[[#This Row],[Rank Sharpe]])/3</f>
        <v>265</v>
      </c>
    </row>
    <row r="236" spans="1:48" x14ac:dyDescent="0.3">
      <c r="A236" t="s">
        <v>884</v>
      </c>
      <c r="B236" t="s">
        <v>885</v>
      </c>
      <c r="C236" t="s">
        <v>10577</v>
      </c>
      <c r="D236" t="s">
        <v>21</v>
      </c>
      <c r="E236">
        <v>16496.021323500001</v>
      </c>
      <c r="F236">
        <v>762.4</v>
      </c>
      <c r="G236">
        <v>32.942901957084302</v>
      </c>
      <c r="H236">
        <f>(Table2[[#This Row],[1Y Return vs Nifty]]-AVERAGE(Table2[1Y Return vs Nifty]))/_xlfn.STDEV.P(Table2[1Y Return vs Nifty])</f>
        <v>-8.390336953516972E-3</v>
      </c>
      <c r="I236">
        <v>1.61463419005091</v>
      </c>
      <c r="J236">
        <f>(Table2[[#This Row],[1M Return vs Nifty]]-AVERAGE(Table2[1M Return vs Nifty]))/_xlfn.STDEV.P(Table2[1M Return vs Nifty])</f>
        <v>-0.12892872520132981</v>
      </c>
      <c r="K236">
        <v>24.591278933428502</v>
      </c>
      <c r="L236">
        <f>(Table2[[#This Row],[6M Return vs Nifty]]-AVERAGE(Table2[6M Return vs Nifty]))/_xlfn.STDEV.P(Table2[6M Return vs Nifty])</f>
        <v>0.70397607217317948</v>
      </c>
      <c r="M236">
        <v>-3.30564545415218</v>
      </c>
      <c r="N236">
        <f>(Table2[[#This Row],[1W Return vs Nifty]]-AVERAGE(Table2[1W Return vs Nifty]))/_xlfn.STDEV.P(Table2[1W Return vs Nifty])</f>
        <v>-1.196209297639129</v>
      </c>
      <c r="O236">
        <v>764.55</v>
      </c>
      <c r="P236">
        <v>724.43874097924902</v>
      </c>
      <c r="Q236">
        <v>608.17966560775506</v>
      </c>
      <c r="R236">
        <v>30.586997588017901</v>
      </c>
      <c r="S236" s="2">
        <f>(Table2[[#This Row],[Close Price]]-Table2[[#This Row],[20D EMA]])/Table2[[#This Row],[20D EMA]]</f>
        <v>-2.8121116996926003E-3</v>
      </c>
      <c r="T236" s="2">
        <f>(Table2[[#This Row],[Close Price]]-Table2[[#This Row],[50D EMA]])/Table2[[#This Row],[50D EMA]]</f>
        <v>5.240092346447045E-2</v>
      </c>
      <c r="U236" s="2">
        <f>(Table2[[#This Row],[Close Price]]-Table2[[#This Row],[200D EMA]])/Table2[[#This Row],[200D EMA]]</f>
        <v>0.25357693312243884</v>
      </c>
      <c r="V236">
        <v>1.1129875642381699</v>
      </c>
      <c r="W236">
        <v>722.75</v>
      </c>
      <c r="X236">
        <v>752.15</v>
      </c>
      <c r="Y236">
        <v>722.75</v>
      </c>
      <c r="Z236">
        <v>752.15</v>
      </c>
      <c r="AA236">
        <v>722.75</v>
      </c>
      <c r="AB236">
        <v>812</v>
      </c>
      <c r="AC236" s="2">
        <f>(Table2[[#This Row],[Close Price]]/Table2[[#This Row],[Day Low]])-1</f>
        <v>5.4859910065721218E-2</v>
      </c>
      <c r="AD236" s="2">
        <f>(Table2[[#This Row],[Day High]]/Table2[[#This Row],[Close Price]])-1</f>
        <v>-1.3444386149003118E-2</v>
      </c>
      <c r="AE236" s="2">
        <f>(Table2[[#This Row],[Close Price]]/Table2[[#This Row],[Current Week Low]])-1</f>
        <v>5.4859910065721218E-2</v>
      </c>
      <c r="AF236" s="2">
        <f>(Table2[[#This Row],[Current Week High]]/Table2[[#This Row],[Close Price]])-1</f>
        <v>-1.3444386149003118E-2</v>
      </c>
      <c r="AG236" s="2">
        <f>(Table2[[#This Row],[Close Price]]/Table2[[#This Row],[Current Month Low]])-1</f>
        <v>5.4859910065721218E-2</v>
      </c>
      <c r="AH236" s="2">
        <f>(Table2[[#This Row],[Current Month High]]/Table2[[#This Row],[Close Price]])-1</f>
        <v>6.5057712486883634E-2</v>
      </c>
      <c r="AI236">
        <v>10.112801678908699</v>
      </c>
      <c r="AJ236">
        <v>67.0830593907517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</v>
      </c>
      <c r="AM236" t="s">
        <v>10623</v>
      </c>
      <c r="AN236">
        <v>-7.91</v>
      </c>
      <c r="AO236" t="s">
        <v>10621</v>
      </c>
      <c r="AP236">
        <v>5.4434001228249998E-2</v>
      </c>
      <c r="AQ236">
        <f>(Table2[[#This Row],[Sharpe Ratio]]-AVERAGE(Table2[Sharpe Ratio]))/_xlfn.STDEV.P(Table2[Sharpe Ratio])</f>
        <v>-7.9105778365358551E-2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-0.70865806598615477</v>
      </c>
      <c r="AS236">
        <f>_xlfn.RANK.AVG(Table2[[#This Row],[1Y Return vs Nifty Z-Score]],Table2[1Y Return vs Nifty Z-Score])</f>
        <v>289</v>
      </c>
      <c r="AT236">
        <f>_xlfn.RANK.AVG(Table2[[#This Row],[6M Return vs Nifty Z-Score]],Table2[6M Return vs Nifty Z-Score])</f>
        <v>139</v>
      </c>
      <c r="AU236">
        <f>_xlfn.RANK.AVG(Table2[[#This Row],[Sharpe Ratio Z-Score]],Table2[Sharpe Ratio Z-Score])</f>
        <v>368</v>
      </c>
      <c r="AV236">
        <f>(Table2[[#This Row],[Rank 1Y]]+Table2[[#This Row],[Rank 6M]]+Table2[[#This Row],[Rank Sharpe]])/3</f>
        <v>265.33333333333331</v>
      </c>
    </row>
    <row r="237" spans="1:48" x14ac:dyDescent="0.3">
      <c r="A237" t="s">
        <v>1652</v>
      </c>
      <c r="B237" t="s">
        <v>1653</v>
      </c>
      <c r="C237" t="s">
        <v>10589</v>
      </c>
      <c r="D237" t="s">
        <v>354</v>
      </c>
      <c r="E237">
        <v>4951.5959308199999</v>
      </c>
      <c r="F237">
        <v>1925.9</v>
      </c>
      <c r="G237">
        <v>80.436570138706998</v>
      </c>
      <c r="H237">
        <f>(Table2[[#This Row],[1Y Return vs Nifty]]-AVERAGE(Table2[1Y Return vs Nifty]))/_xlfn.STDEV.P(Table2[1Y Return vs Nifty])</f>
        <v>0.71475223501982621</v>
      </c>
      <c r="I237">
        <v>-2.8256522202096201</v>
      </c>
      <c r="J237">
        <f>(Table2[[#This Row],[1M Return vs Nifty]]-AVERAGE(Table2[1M Return vs Nifty]))/_xlfn.STDEV.P(Table2[1M Return vs Nifty])</f>
        <v>-0.59126116116053873</v>
      </c>
      <c r="K237">
        <v>51.533921491407199</v>
      </c>
      <c r="L237">
        <f>(Table2[[#This Row],[6M Return vs Nifty]]-AVERAGE(Table2[6M Return vs Nifty]))/_xlfn.STDEV.P(Table2[6M Return vs Nifty])</f>
        <v>1.6668450140983906</v>
      </c>
      <c r="M237">
        <v>-9.3979842754847702</v>
      </c>
      <c r="N237">
        <f>(Table2[[#This Row],[1W Return vs Nifty]]-AVERAGE(Table2[1W Return vs Nifty]))/_xlfn.STDEV.P(Table2[1W Return vs Nifty])</f>
        <v>-2.4422141365302523</v>
      </c>
      <c r="O237">
        <v>2003.92</v>
      </c>
      <c r="P237">
        <v>1867.1506334169301</v>
      </c>
      <c r="Q237">
        <v>1460.58553454549</v>
      </c>
      <c r="R237">
        <v>26.0140110563005</v>
      </c>
      <c r="S237" s="2">
        <f>(Table2[[#This Row],[Close Price]]-Table2[[#This Row],[20D EMA]])/Table2[[#This Row],[20D EMA]]</f>
        <v>-3.8933689967663367E-2</v>
      </c>
      <c r="T237" s="2">
        <f>(Table2[[#This Row],[Close Price]]-Table2[[#This Row],[50D EMA]])/Table2[[#This Row],[50D EMA]]</f>
        <v>3.1464717164012244E-2</v>
      </c>
      <c r="U237" s="2">
        <f>(Table2[[#This Row],[Close Price]]-Table2[[#This Row],[200D EMA]])/Table2[[#This Row],[200D EMA]]</f>
        <v>0.31858077082716574</v>
      </c>
      <c r="V237">
        <v>0.99683548681910905</v>
      </c>
      <c r="W237">
        <v>1802.4</v>
      </c>
      <c r="X237">
        <v>1925.75</v>
      </c>
      <c r="Y237">
        <v>1802.4</v>
      </c>
      <c r="Z237">
        <v>1925.75</v>
      </c>
      <c r="AA237">
        <v>1802.4</v>
      </c>
      <c r="AB237">
        <v>2065</v>
      </c>
      <c r="AC237" s="2">
        <f>(Table2[[#This Row],[Close Price]]/Table2[[#This Row],[Day Low]])-1</f>
        <v>6.8519751442521093E-2</v>
      </c>
      <c r="AD237" s="2">
        <f>(Table2[[#This Row],[Day High]]/Table2[[#This Row],[Close Price]])-1</f>
        <v>-7.7885663845478348E-5</v>
      </c>
      <c r="AE237" s="2">
        <f>(Table2[[#This Row],[Close Price]]/Table2[[#This Row],[Current Week Low]])-1</f>
        <v>6.8519751442521093E-2</v>
      </c>
      <c r="AF237" s="2">
        <f>(Table2[[#This Row],[Current Week High]]/Table2[[#This Row],[Close Price]])-1</f>
        <v>-7.7885663845478348E-5</v>
      </c>
      <c r="AG237" s="2">
        <f>(Table2[[#This Row],[Close Price]]/Table2[[#This Row],[Current Month Low]])-1</f>
        <v>6.8519751442521093E-2</v>
      </c>
      <c r="AH237" s="2">
        <f>(Table2[[#This Row],[Current Month High]]/Table2[[#This Row],[Close Price]])-1</f>
        <v>7.2225972272703665E-2</v>
      </c>
      <c r="AI237">
        <v>17.8176436990497</v>
      </c>
      <c r="AJ237">
        <v>105.319829424307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0.31</v>
      </c>
      <c r="AM237" t="s">
        <v>10622</v>
      </c>
      <c r="AN237">
        <v>-8.91</v>
      </c>
      <c r="AO237" t="s">
        <v>10621</v>
      </c>
      <c r="AP237">
        <v>-3.5890277569076999E-2</v>
      </c>
      <c r="AQ237">
        <f>(Table2[[#This Row],[Sharpe Ratio]]-AVERAGE(Table2[Sharpe Ratio]))/_xlfn.STDEV.P(Table2[Sharpe Ratio])</f>
        <v>-1.122200651838223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-1.7740787004107972</v>
      </c>
      <c r="AS237">
        <f>_xlfn.RANK.AVG(Table2[[#This Row],[1Y Return vs Nifty Z-Score]],Table2[1Y Return vs Nifty Z-Score])</f>
        <v>124</v>
      </c>
      <c r="AT237">
        <f>_xlfn.RANK.AVG(Table2[[#This Row],[6M Return vs Nifty Z-Score]],Table2[6M Return vs Nifty Z-Score])</f>
        <v>46</v>
      </c>
      <c r="AU237">
        <f>_xlfn.RANK.AVG(Table2[[#This Row],[Sharpe Ratio Z-Score]],Table2[Sharpe Ratio Z-Score])</f>
        <v>630</v>
      </c>
      <c r="AV237">
        <f>(Table2[[#This Row],[Rank 1Y]]+Table2[[#This Row],[Rank 6M]]+Table2[[#This Row],[Rank Sharpe]])/3</f>
        <v>266.66666666666669</v>
      </c>
    </row>
    <row r="238" spans="1:48" x14ac:dyDescent="0.3">
      <c r="A238" t="s">
        <v>261</v>
      </c>
      <c r="B238" t="s">
        <v>262</v>
      </c>
      <c r="C238" t="s">
        <v>10583</v>
      </c>
      <c r="D238" t="s">
        <v>101</v>
      </c>
      <c r="E238">
        <v>98752.737167954998</v>
      </c>
      <c r="F238">
        <v>98.31</v>
      </c>
      <c r="G238">
        <v>75.351462050954794</v>
      </c>
      <c r="H238">
        <f>(Table2[[#This Row],[1Y Return vs Nifty]]-AVERAGE(Table2[1Y Return vs Nifty]))/_xlfn.STDEV.P(Table2[1Y Return vs Nifty])</f>
        <v>0.63732595311468454</v>
      </c>
      <c r="I238">
        <v>0.94827436229683304</v>
      </c>
      <c r="J238">
        <f>(Table2[[#This Row],[1M Return vs Nifty]]-AVERAGE(Table2[1M Return vs Nifty]))/_xlfn.STDEV.P(Table2[1M Return vs Nifty])</f>
        <v>-0.19831158340592589</v>
      </c>
      <c r="K238">
        <v>-15.642177237385599</v>
      </c>
      <c r="L238">
        <f>(Table2[[#This Row],[6M Return vs Nifty]]-AVERAGE(Table2[6M Return vs Nifty]))/_xlfn.STDEV.P(Table2[6M Return vs Nifty])</f>
        <v>-0.73387640609881288</v>
      </c>
      <c r="M238">
        <v>1.1782832994046499</v>
      </c>
      <c r="N238">
        <f>(Table2[[#This Row],[1W Return vs Nifty]]-AVERAGE(Table2[1W Return vs Nifty]))/_xlfn.STDEV.P(Table2[1W Return vs Nifty])</f>
        <v>-0.2791564074400904</v>
      </c>
      <c r="O238">
        <v>104.52</v>
      </c>
      <c r="P238">
        <v>102.874346866625</v>
      </c>
      <c r="Q238">
        <v>86.538622632301696</v>
      </c>
      <c r="R238">
        <v>25.220273391841801</v>
      </c>
      <c r="S238" s="2">
        <f>(Table2[[#This Row],[Close Price]]-Table2[[#This Row],[20D EMA]])/Table2[[#This Row],[20D EMA]]</f>
        <v>-5.9414466130883983E-2</v>
      </c>
      <c r="T238" s="2">
        <f>(Table2[[#This Row],[Close Price]]-Table2[[#This Row],[50D EMA]])/Table2[[#This Row],[50D EMA]]</f>
        <v>-4.4368173462550453E-2</v>
      </c>
      <c r="U238" s="2">
        <f>(Table2[[#This Row],[Close Price]]-Table2[[#This Row],[200D EMA]])/Table2[[#This Row],[200D EMA]]</f>
        <v>0.13602455192422352</v>
      </c>
      <c r="V238">
        <v>0.56456181499512503</v>
      </c>
      <c r="W238">
        <v>97.73</v>
      </c>
      <c r="X238">
        <v>101.25</v>
      </c>
      <c r="Y238">
        <v>97.73</v>
      </c>
      <c r="Z238">
        <v>101.25</v>
      </c>
      <c r="AA238">
        <v>97.73</v>
      </c>
      <c r="AB238">
        <v>106.3</v>
      </c>
      <c r="AC238" s="2">
        <f>(Table2[[#This Row],[Close Price]]/Table2[[#This Row],[Day Low]])-1</f>
        <v>5.9347181008901906E-3</v>
      </c>
      <c r="AD238" s="2">
        <f>(Table2[[#This Row],[Day High]]/Table2[[#This Row],[Close Price]])-1</f>
        <v>2.9905401281659971E-2</v>
      </c>
      <c r="AE238" s="2">
        <f>(Table2[[#This Row],[Close Price]]/Table2[[#This Row],[Current Week Low]])-1</f>
        <v>5.9347181008901906E-3</v>
      </c>
      <c r="AF238" s="2">
        <f>(Table2[[#This Row],[Current Week High]]/Table2[[#This Row],[Close Price]])-1</f>
        <v>2.9905401281659971E-2</v>
      </c>
      <c r="AG238" s="2">
        <f>(Table2[[#This Row],[Close Price]]/Table2[[#This Row],[Current Month Low]])-1</f>
        <v>5.9347181008901906E-3</v>
      </c>
      <c r="AH238" s="2">
        <f>(Table2[[#This Row],[Current Month High]]/Table2[[#This Row],[Close Price]])-1</f>
        <v>8.1273522530769915E-2</v>
      </c>
      <c r="AI238">
        <v>20.435357542467699</v>
      </c>
      <c r="AJ238">
        <v>103.11983471074301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-0.06</v>
      </c>
      <c r="AM238" t="s">
        <v>10621</v>
      </c>
      <c r="AN238">
        <v>-9.2200000000000006</v>
      </c>
      <c r="AO238" t="s">
        <v>10621</v>
      </c>
      <c r="AP238">
        <v>0.16100405254455</v>
      </c>
      <c r="AQ238">
        <f>(Table2[[#This Row],[Sharpe Ratio]]-AVERAGE(Table2[Sharpe Ratio]))/_xlfn.STDEV.P(Table2[Sharpe Ratio])</f>
        <v>1.151600690304085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0.57758224647394019</v>
      </c>
      <c r="AS238">
        <f>_xlfn.RANK.AVG(Table2[[#This Row],[1Y Return vs Nifty Z-Score]],Table2[1Y Return vs Nifty Z-Score])</f>
        <v>139</v>
      </c>
      <c r="AT238">
        <f>_xlfn.RANK.AVG(Table2[[#This Row],[6M Return vs Nifty Z-Score]],Table2[6M Return vs Nifty Z-Score])</f>
        <v>569</v>
      </c>
      <c r="AU238">
        <f>_xlfn.RANK.AVG(Table2[[#This Row],[Sharpe Ratio Z-Score]],Table2[Sharpe Ratio Z-Score])</f>
        <v>93</v>
      </c>
      <c r="AV238">
        <f>(Table2[[#This Row],[Rank 1Y]]+Table2[[#This Row],[Rank 6M]]+Table2[[#This Row],[Rank Sharpe]])/3</f>
        <v>267</v>
      </c>
    </row>
    <row r="239" spans="1:48" x14ac:dyDescent="0.3">
      <c r="A239" t="s">
        <v>1766</v>
      </c>
      <c r="B239" t="s">
        <v>1767</v>
      </c>
      <c r="C239" t="s">
        <v>10576</v>
      </c>
      <c r="D239" t="s">
        <v>292</v>
      </c>
      <c r="E239">
        <v>4179.2909969000002</v>
      </c>
      <c r="F239">
        <v>2459.15</v>
      </c>
      <c r="G239">
        <v>90.389465560267098</v>
      </c>
      <c r="H239">
        <f>(Table2[[#This Row],[1Y Return vs Nifty]]-AVERAGE(Table2[1Y Return vs Nifty]))/_xlfn.STDEV.P(Table2[1Y Return vs Nifty])</f>
        <v>0.86629585481783644</v>
      </c>
      <c r="I239">
        <v>11.282019023653101</v>
      </c>
      <c r="J239">
        <f>(Table2[[#This Row],[1M Return vs Nifty]]-AVERAGE(Table2[1M Return vs Nifty]))/_xlfn.STDEV.P(Table2[1M Return vs Nifty])</f>
        <v>0.87766075270853461</v>
      </c>
      <c r="K239">
        <v>30.6577173339628</v>
      </c>
      <c r="L239">
        <f>(Table2[[#This Row],[6M Return vs Nifty]]-AVERAGE(Table2[6M Return vs Nifty]))/_xlfn.STDEV.P(Table2[6M Return vs Nifty])</f>
        <v>0.92077682256012117</v>
      </c>
      <c r="M239">
        <v>1.9209092795239</v>
      </c>
      <c r="N239">
        <f>(Table2[[#This Row],[1W Return vs Nifty]]-AVERAGE(Table2[1W Return vs Nifty]))/_xlfn.STDEV.P(Table2[1W Return vs Nifty])</f>
        <v>-0.12727457817038265</v>
      </c>
      <c r="O239">
        <v>2458.9499999999998</v>
      </c>
      <c r="P239">
        <v>2241.7724440076599</v>
      </c>
      <c r="Q239">
        <v>1753.23390347639</v>
      </c>
      <c r="R239">
        <v>44.135314752966202</v>
      </c>
      <c r="S239" s="2">
        <f>(Table2[[#This Row],[Close Price]]-Table2[[#This Row],[20D EMA]])/Table2[[#This Row],[20D EMA]]</f>
        <v>8.1335529392737905E-5</v>
      </c>
      <c r="T239" s="2">
        <f>(Table2[[#This Row],[Close Price]]-Table2[[#This Row],[50D EMA]])/Table2[[#This Row],[50D EMA]]</f>
        <v>9.6966824877073643E-2</v>
      </c>
      <c r="U239" s="2">
        <f>(Table2[[#This Row],[Close Price]]-Table2[[#This Row],[200D EMA]])/Table2[[#This Row],[200D EMA]]</f>
        <v>0.4026365763996968</v>
      </c>
      <c r="V239">
        <v>0.96762817833081105</v>
      </c>
      <c r="W239">
        <v>2423.25</v>
      </c>
      <c r="X239">
        <v>2525.6999999999998</v>
      </c>
      <c r="Y239">
        <v>2423.25</v>
      </c>
      <c r="Z239">
        <v>2525.6999999999998</v>
      </c>
      <c r="AA239">
        <v>2423.25</v>
      </c>
      <c r="AB239">
        <v>2750</v>
      </c>
      <c r="AC239" s="2">
        <f>(Table2[[#This Row],[Close Price]]/Table2[[#This Row],[Day Low]])-1</f>
        <v>1.4814814814814836E-2</v>
      </c>
      <c r="AD239" s="2">
        <f>(Table2[[#This Row],[Day High]]/Table2[[#This Row],[Close Price]])-1</f>
        <v>2.7062196287334972E-2</v>
      </c>
      <c r="AE239" s="2">
        <f>(Table2[[#This Row],[Close Price]]/Table2[[#This Row],[Current Week Low]])-1</f>
        <v>1.4814814814814836E-2</v>
      </c>
      <c r="AF239" s="2">
        <f>(Table2[[#This Row],[Current Week High]]/Table2[[#This Row],[Close Price]])-1</f>
        <v>2.7062196287334972E-2</v>
      </c>
      <c r="AG239" s="2">
        <f>(Table2[[#This Row],[Close Price]]/Table2[[#This Row],[Current Month Low]])-1</f>
        <v>1.4814814814814836E-2</v>
      </c>
      <c r="AH239" s="2">
        <f>(Table2[[#This Row],[Current Month High]]/Table2[[#This Row],[Close Price]])-1</f>
        <v>0.11827257385682044</v>
      </c>
      <c r="AI239">
        <v>13.205782485818199</v>
      </c>
      <c r="AJ239">
        <v>122.055171791051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0.21</v>
      </c>
      <c r="AM239" t="s">
        <v>10622</v>
      </c>
      <c r="AN239">
        <v>4.41</v>
      </c>
      <c r="AO239" t="s">
        <v>10622</v>
      </c>
      <c r="AP239">
        <v>-1.7228821811E-3</v>
      </c>
      <c r="AQ239">
        <f>(Table2[[#This Row],[Sharpe Ratio]]-AVERAGE(Table2[Sharpe Ratio]))/_xlfn.STDEV.P(Table2[Sharpe Ratio])</f>
        <v>-0.72762418310062915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1.8098346688154805</v>
      </c>
      <c r="AS239">
        <f>_xlfn.RANK.AVG(Table2[[#This Row],[1Y Return vs Nifty Z-Score]],Table2[1Y Return vs Nifty Z-Score])</f>
        <v>114</v>
      </c>
      <c r="AT239">
        <f>_xlfn.RANK.AVG(Table2[[#This Row],[6M Return vs Nifty Z-Score]],Table2[6M Return vs Nifty Z-Score])</f>
        <v>117</v>
      </c>
      <c r="AU239">
        <f>_xlfn.RANK.AVG(Table2[[#This Row],[Sharpe Ratio Z-Score]],Table2[Sharpe Ratio Z-Score])</f>
        <v>571</v>
      </c>
      <c r="AV239">
        <f>(Table2[[#This Row],[Rank 1Y]]+Table2[[#This Row],[Rank 6M]]+Table2[[#This Row],[Rank Sharpe]])/3</f>
        <v>267.33333333333331</v>
      </c>
    </row>
    <row r="240" spans="1:48" x14ac:dyDescent="0.3">
      <c r="A240" t="s">
        <v>242</v>
      </c>
      <c r="B240" t="s">
        <v>243</v>
      </c>
      <c r="C240" t="s">
        <v>10579</v>
      </c>
      <c r="D240" t="s">
        <v>27</v>
      </c>
      <c r="E240">
        <v>107058.91835904001</v>
      </c>
      <c r="F240">
        <v>15.36</v>
      </c>
      <c r="G240">
        <v>60.697497253277398</v>
      </c>
      <c r="H240">
        <f>(Table2[[#This Row],[1Y Return vs Nifty]]-AVERAGE(Table2[1Y Return vs Nifty]))/_xlfn.STDEV.P(Table2[1Y Return vs Nifty])</f>
        <v>0.41420345701951761</v>
      </c>
      <c r="I240">
        <v>-6.1757612299022799</v>
      </c>
      <c r="J240">
        <f>(Table2[[#This Row],[1M Return vs Nifty]]-AVERAGE(Table2[1M Return vs Nifty]))/_xlfn.STDEV.P(Table2[1M Return vs Nifty])</f>
        <v>-0.94008191641655448</v>
      </c>
      <c r="K240">
        <v>1.2188673620091499</v>
      </c>
      <c r="L240">
        <f>(Table2[[#This Row],[6M Return vs Nifty]]-AVERAGE(Table2[6M Return vs Nifty]))/_xlfn.STDEV.P(Table2[6M Return vs Nifty])</f>
        <v>-0.13130091120307374</v>
      </c>
      <c r="M240">
        <v>3.4537416725333201</v>
      </c>
      <c r="N240">
        <f>(Table2[[#This Row],[1W Return vs Nifty]]-AVERAGE(Table2[1W Return vs Nifty]))/_xlfn.STDEV.P(Table2[1W Return vs Nifty])</f>
        <v>0.18622022816099568</v>
      </c>
      <c r="O240">
        <v>16.09</v>
      </c>
      <c r="P240">
        <v>15.8803681962012</v>
      </c>
      <c r="Q240">
        <v>14.079862157163801</v>
      </c>
      <c r="R240">
        <v>35.530205565569602</v>
      </c>
      <c r="S240" s="2">
        <f>(Table2[[#This Row],[Close Price]]-Table2[[#This Row],[20D EMA]])/Table2[[#This Row],[20D EMA]]</f>
        <v>-4.5369794903666903E-2</v>
      </c>
      <c r="T240" s="2">
        <f>(Table2[[#This Row],[Close Price]]-Table2[[#This Row],[50D EMA]])/Table2[[#This Row],[50D EMA]]</f>
        <v>-3.276801833383685E-2</v>
      </c>
      <c r="U240" s="2">
        <f>(Table2[[#This Row],[Close Price]]-Table2[[#This Row],[200D EMA]])/Table2[[#This Row],[200D EMA]]</f>
        <v>9.0919770985461515E-2</v>
      </c>
      <c r="V240">
        <v>0.63277010108798304</v>
      </c>
      <c r="W240">
        <v>15.05</v>
      </c>
      <c r="X240">
        <v>15.81</v>
      </c>
      <c r="Y240">
        <v>15.05</v>
      </c>
      <c r="Z240">
        <v>15.81</v>
      </c>
      <c r="AA240">
        <v>15.05</v>
      </c>
      <c r="AB240">
        <v>16.420000000000002</v>
      </c>
      <c r="AC240" s="2">
        <f>(Table2[[#This Row],[Close Price]]/Table2[[#This Row],[Day Low]])-1</f>
        <v>2.0598006644518163E-2</v>
      </c>
      <c r="AD240" s="2">
        <f>(Table2[[#This Row],[Day High]]/Table2[[#This Row],[Close Price]])-1</f>
        <v>2.9296875E-2</v>
      </c>
      <c r="AE240" s="2">
        <f>(Table2[[#This Row],[Close Price]]/Table2[[#This Row],[Current Week Low]])-1</f>
        <v>2.0598006644518163E-2</v>
      </c>
      <c r="AF240" s="2">
        <f>(Table2[[#This Row],[Current Week High]]/Table2[[#This Row],[Close Price]])-1</f>
        <v>2.9296875E-2</v>
      </c>
      <c r="AG240" s="2">
        <f>(Table2[[#This Row],[Close Price]]/Table2[[#This Row],[Current Month Low]])-1</f>
        <v>2.0598006644518163E-2</v>
      </c>
      <c r="AH240" s="2">
        <f>(Table2[[#This Row],[Current Month High]]/Table2[[#This Row],[Close Price]])-1</f>
        <v>6.9010416666666741E-2</v>
      </c>
      <c r="AI240">
        <v>24.8697916666666</v>
      </c>
      <c r="AJ240">
        <v>104.8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0.08</v>
      </c>
      <c r="AM240" t="s">
        <v>10622</v>
      </c>
      <c r="AN240">
        <v>-5.59</v>
      </c>
      <c r="AO240" t="s">
        <v>10621</v>
      </c>
      <c r="AP240">
        <v>8.6180607568010006E-2</v>
      </c>
      <c r="AQ240">
        <f>(Table2[[#This Row],[Sharpe Ratio]]-AVERAGE(Table2[Sharpe Ratio]))/_xlfn.STDEV.P(Table2[Sharpe Ratio])</f>
        <v>0.28751461167914821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-0.18344453075996672</v>
      </c>
      <c r="AS240">
        <f>_xlfn.RANK.AVG(Table2[[#This Row],[1Y Return vs Nifty Z-Score]],Table2[1Y Return vs Nifty Z-Score])</f>
        <v>185</v>
      </c>
      <c r="AT240">
        <f>_xlfn.RANK.AVG(Table2[[#This Row],[6M Return vs Nifty Z-Score]],Table2[6M Return vs Nifty Z-Score])</f>
        <v>358</v>
      </c>
      <c r="AU240">
        <f>_xlfn.RANK.AVG(Table2[[#This Row],[Sharpe Ratio Z-Score]],Table2[Sharpe Ratio Z-Score])</f>
        <v>260</v>
      </c>
      <c r="AV240">
        <f>(Table2[[#This Row],[Rank 1Y]]+Table2[[#This Row],[Rank 6M]]+Table2[[#This Row],[Rank Sharpe]])/3</f>
        <v>267.66666666666669</v>
      </c>
    </row>
    <row r="241" spans="1:48" x14ac:dyDescent="0.3">
      <c r="A241" t="s">
        <v>1399</v>
      </c>
      <c r="B241" t="s">
        <v>1400</v>
      </c>
      <c r="C241" t="s">
        <v>10584</v>
      </c>
      <c r="D241" t="s">
        <v>212</v>
      </c>
      <c r="E241">
        <v>7351.3318293599996</v>
      </c>
      <c r="F241">
        <v>1361.4</v>
      </c>
      <c r="G241">
        <v>23.852214346725699</v>
      </c>
      <c r="H241">
        <f>(Table2[[#This Row],[1Y Return vs Nifty]]-AVERAGE(Table2[1Y Return vs Nifty]))/_xlfn.STDEV.P(Table2[1Y Return vs Nifty])</f>
        <v>-0.14680590836024673</v>
      </c>
      <c r="I241">
        <v>6.1029434612055304</v>
      </c>
      <c r="J241">
        <f>(Table2[[#This Row],[1M Return vs Nifty]]-AVERAGE(Table2[1M Return vs Nifty]))/_xlfn.STDEV.P(Table2[1M Return vs Nifty])</f>
        <v>0.33840395718513439</v>
      </c>
      <c r="K241">
        <v>26.066273769734501</v>
      </c>
      <c r="L241">
        <f>(Table2[[#This Row],[6M Return vs Nifty]]-AVERAGE(Table2[6M Return vs Nifty]))/_xlfn.STDEV.P(Table2[6M Return vs Nifty])</f>
        <v>0.75668904248865176</v>
      </c>
      <c r="M241">
        <v>6.2021842250937196</v>
      </c>
      <c r="N241">
        <f>(Table2[[#This Row],[1W Return vs Nifty]]-AVERAGE(Table2[1W Return vs Nifty]))/_xlfn.STDEV.P(Table2[1W Return vs Nifty])</f>
        <v>0.74833156509341292</v>
      </c>
      <c r="O241">
        <v>1376.51</v>
      </c>
      <c r="P241">
        <v>1287.4001886709</v>
      </c>
      <c r="Q241">
        <v>1088.22217901315</v>
      </c>
      <c r="R241">
        <v>39.865147748475998</v>
      </c>
      <c r="S241" s="2">
        <f>(Table2[[#This Row],[Close Price]]-Table2[[#This Row],[20D EMA]])/Table2[[#This Row],[20D EMA]]</f>
        <v>-1.0977036127597983E-2</v>
      </c>
      <c r="T241" s="2">
        <f>(Table2[[#This Row],[Close Price]]-Table2[[#This Row],[50D EMA]])/Table2[[#This Row],[50D EMA]]</f>
        <v>5.7480037660625816E-2</v>
      </c>
      <c r="U241" s="2">
        <f>(Table2[[#This Row],[Close Price]]-Table2[[#This Row],[200D EMA]])/Table2[[#This Row],[200D EMA]]</f>
        <v>0.25103129329212925</v>
      </c>
      <c r="V241">
        <v>0.61040935543969499</v>
      </c>
      <c r="W241">
        <v>1339.7</v>
      </c>
      <c r="X241">
        <v>1405</v>
      </c>
      <c r="Y241">
        <v>1339.7</v>
      </c>
      <c r="Z241">
        <v>1405</v>
      </c>
      <c r="AA241">
        <v>1339.7</v>
      </c>
      <c r="AB241">
        <v>1456.45</v>
      </c>
      <c r="AC241" s="2">
        <f>(Table2[[#This Row],[Close Price]]/Table2[[#This Row],[Day Low]])-1</f>
        <v>1.6197656191684784E-2</v>
      </c>
      <c r="AD241" s="2">
        <f>(Table2[[#This Row],[Day High]]/Table2[[#This Row],[Close Price]])-1</f>
        <v>3.2025855736741438E-2</v>
      </c>
      <c r="AE241" s="2">
        <f>(Table2[[#This Row],[Close Price]]/Table2[[#This Row],[Current Week Low]])-1</f>
        <v>1.6197656191684784E-2</v>
      </c>
      <c r="AF241" s="2">
        <f>(Table2[[#This Row],[Current Week High]]/Table2[[#This Row],[Close Price]])-1</f>
        <v>3.2025855736741438E-2</v>
      </c>
      <c r="AG241" s="2">
        <f>(Table2[[#This Row],[Close Price]]/Table2[[#This Row],[Current Month Low]])-1</f>
        <v>1.6197656191684784E-2</v>
      </c>
      <c r="AH241" s="2">
        <f>(Table2[[#This Row],[Current Month High]]/Table2[[#This Row],[Close Price]])-1</f>
        <v>6.9817834582047933E-2</v>
      </c>
      <c r="AI241">
        <v>6.9817834582047897</v>
      </c>
      <c r="AJ241">
        <v>65.923217550274202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0.19</v>
      </c>
      <c r="AM241" t="s">
        <v>10622</v>
      </c>
      <c r="AN241">
        <v>-4.05</v>
      </c>
      <c r="AO241" t="s">
        <v>10621</v>
      </c>
      <c r="AP241">
        <v>6.1994356166576003E-2</v>
      </c>
      <c r="AQ241">
        <f>(Table2[[#This Row],[Sharpe Ratio]]-AVERAGE(Table2[Sharpe Ratio]))/_xlfn.STDEV.P(Table2[Sharpe Ratio])</f>
        <v>8.2037200641654519E-3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1.7048223764711179</v>
      </c>
      <c r="AS241">
        <f>_xlfn.RANK.AVG(Table2[[#This Row],[1Y Return vs Nifty Z-Score]],Table2[1Y Return vs Nifty Z-Score])</f>
        <v>331</v>
      </c>
      <c r="AT241">
        <f>_xlfn.RANK.AVG(Table2[[#This Row],[6M Return vs Nifty Z-Score]],Table2[6M Return vs Nifty Z-Score])</f>
        <v>134</v>
      </c>
      <c r="AU241">
        <f>_xlfn.RANK.AVG(Table2[[#This Row],[Sharpe Ratio Z-Score]],Table2[Sharpe Ratio Z-Score])</f>
        <v>339</v>
      </c>
      <c r="AV241">
        <f>(Table2[[#This Row],[Rank 1Y]]+Table2[[#This Row],[Rank 6M]]+Table2[[#This Row],[Rank Sharpe]])/3</f>
        <v>268</v>
      </c>
    </row>
    <row r="242" spans="1:48" x14ac:dyDescent="0.3">
      <c r="A242" t="s">
        <v>474</v>
      </c>
      <c r="B242" t="s">
        <v>475</v>
      </c>
      <c r="C242" t="s">
        <v>10578</v>
      </c>
      <c r="D242" t="s">
        <v>34</v>
      </c>
      <c r="E242">
        <v>44024.899913663001</v>
      </c>
      <c r="F242">
        <v>62.17</v>
      </c>
      <c r="G242">
        <v>60.408621533520403</v>
      </c>
      <c r="H242">
        <f>(Table2[[#This Row],[1Y Return vs Nifty]]-AVERAGE(Table2[1Y Return vs Nifty]))/_xlfn.STDEV.P(Table2[1Y Return vs Nifty])</f>
        <v>0.4098050111010666</v>
      </c>
      <c r="I242">
        <v>4.1581367636676498</v>
      </c>
      <c r="J242">
        <f>(Table2[[#This Row],[1M Return vs Nifty]]-AVERAGE(Table2[1M Return vs Nifty]))/_xlfn.STDEV.P(Table2[1M Return vs Nifty])</f>
        <v>0.13590638498692201</v>
      </c>
      <c r="K242">
        <v>-6.9598322065321998</v>
      </c>
      <c r="L242">
        <f>(Table2[[#This Row],[6M Return vs Nifty]]-AVERAGE(Table2[6M Return vs Nifty]))/_xlfn.STDEV.P(Table2[6M Return vs Nifty])</f>
        <v>-0.42358908534705758</v>
      </c>
      <c r="M242">
        <v>-1.6255319986861301</v>
      </c>
      <c r="N242">
        <f>(Table2[[#This Row],[1W Return vs Nifty]]-AVERAGE(Table2[1W Return vs Nifty]))/_xlfn.STDEV.P(Table2[1W Return vs Nifty])</f>
        <v>-0.85259257559035673</v>
      </c>
      <c r="O242">
        <v>65.89</v>
      </c>
      <c r="P242">
        <v>65.584345945285804</v>
      </c>
      <c r="Q242">
        <v>57.841061300508898</v>
      </c>
      <c r="R242">
        <v>26.433430627207201</v>
      </c>
      <c r="S242" s="2">
        <f>(Table2[[#This Row],[Close Price]]-Table2[[#This Row],[20D EMA]])/Table2[[#This Row],[20D EMA]]</f>
        <v>-5.6457732584610697E-2</v>
      </c>
      <c r="T242" s="2">
        <f>(Table2[[#This Row],[Close Price]]-Table2[[#This Row],[50D EMA]])/Table2[[#This Row],[50D EMA]]</f>
        <v>-5.2060379593237754E-2</v>
      </c>
      <c r="U242" s="2">
        <f>(Table2[[#This Row],[Close Price]]-Table2[[#This Row],[200D EMA]])/Table2[[#This Row],[200D EMA]]</f>
        <v>7.4841965243348976E-2</v>
      </c>
      <c r="V242">
        <v>0.76434866250188205</v>
      </c>
      <c r="W242">
        <v>62</v>
      </c>
      <c r="X242">
        <v>64.16</v>
      </c>
      <c r="Y242">
        <v>62</v>
      </c>
      <c r="Z242">
        <v>64.16</v>
      </c>
      <c r="AA242">
        <v>62</v>
      </c>
      <c r="AB242">
        <v>67.5</v>
      </c>
      <c r="AC242" s="2">
        <f>(Table2[[#This Row],[Close Price]]/Table2[[#This Row],[Day Low]])-1</f>
        <v>2.7419354838709165E-3</v>
      </c>
      <c r="AD242" s="2">
        <f>(Table2[[#This Row],[Day High]]/Table2[[#This Row],[Close Price]])-1</f>
        <v>3.2009007559916203E-2</v>
      </c>
      <c r="AE242" s="2">
        <f>(Table2[[#This Row],[Close Price]]/Table2[[#This Row],[Current Week Low]])-1</f>
        <v>2.7419354838709165E-3</v>
      </c>
      <c r="AF242" s="2">
        <f>(Table2[[#This Row],[Current Week High]]/Table2[[#This Row],[Close Price]])-1</f>
        <v>3.2009007559916203E-2</v>
      </c>
      <c r="AG242" s="2">
        <f>(Table2[[#This Row],[Close Price]]/Table2[[#This Row],[Current Month Low]])-1</f>
        <v>2.7419354838709165E-3</v>
      </c>
      <c r="AH242" s="2">
        <f>(Table2[[#This Row],[Current Month High]]/Table2[[#This Row],[Close Price]])-1</f>
        <v>8.573266848962513E-2</v>
      </c>
      <c r="AI242">
        <v>18.224223902203601</v>
      </c>
      <c r="AJ242">
        <v>84.480712166172097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-7.0000000000000007E-2</v>
      </c>
      <c r="AM242" t="s">
        <v>10621</v>
      </c>
      <c r="AN242">
        <v>-7.47</v>
      </c>
      <c r="AO242" t="s">
        <v>10621</v>
      </c>
      <c r="AP242">
        <v>0.130472496332247</v>
      </c>
      <c r="AQ242">
        <f>(Table2[[#This Row],[Sharpe Ratio]]-AVERAGE(Table2[Sharpe Ratio]))/_xlfn.STDEV.P(Table2[Sharpe Ratio])</f>
        <v>0.79901210406514012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6.8541839215714218E-2</v>
      </c>
      <c r="AS242">
        <f>_xlfn.RANK.AVG(Table2[[#This Row],[1Y Return vs Nifty Z-Score]],Table2[1Y Return vs Nifty Z-Score])</f>
        <v>187</v>
      </c>
      <c r="AT242">
        <f>_xlfn.RANK.AVG(Table2[[#This Row],[6M Return vs Nifty Z-Score]],Table2[6M Return vs Nifty Z-Score])</f>
        <v>466</v>
      </c>
      <c r="AU242">
        <f>_xlfn.RANK.AVG(Table2[[#This Row],[Sharpe Ratio Z-Score]],Table2[Sharpe Ratio Z-Score])</f>
        <v>154</v>
      </c>
      <c r="AV242">
        <f>(Table2[[#This Row],[Rank 1Y]]+Table2[[#This Row],[Rank 6M]]+Table2[[#This Row],[Rank Sharpe]])/3</f>
        <v>269</v>
      </c>
    </row>
    <row r="243" spans="1:48" x14ac:dyDescent="0.3">
      <c r="A243" t="s">
        <v>1222</v>
      </c>
      <c r="B243" t="s">
        <v>1223</v>
      </c>
      <c r="C243" t="s">
        <v>10581</v>
      </c>
      <c r="D243" t="s">
        <v>46</v>
      </c>
      <c r="E243">
        <v>9053.2461734699991</v>
      </c>
      <c r="F243">
        <v>5726.95</v>
      </c>
      <c r="G243">
        <v>13.431678996596499</v>
      </c>
      <c r="H243">
        <f>(Table2[[#This Row],[1Y Return vs Nifty]]-AVERAGE(Table2[1Y Return vs Nifty]))/_xlfn.STDEV.P(Table2[1Y Return vs Nifty])</f>
        <v>-0.30546985290154011</v>
      </c>
      <c r="I243">
        <v>21.593068919482899</v>
      </c>
      <c r="J243">
        <f>(Table2[[#This Row],[1M Return vs Nifty]]-AVERAGE(Table2[1M Return vs Nifty]))/_xlfn.STDEV.P(Table2[1M Return vs Nifty])</f>
        <v>1.951270059671288</v>
      </c>
      <c r="K243">
        <v>-0.90240135377533104</v>
      </c>
      <c r="L243">
        <f>(Table2[[#This Row],[6M Return vs Nifty]]-AVERAGE(Table2[6M Return vs Nifty]))/_xlfn.STDEV.P(Table2[6M Return vs Nifty])</f>
        <v>-0.20711024428950459</v>
      </c>
      <c r="M243">
        <v>-0.65189349453818202</v>
      </c>
      <c r="N243">
        <f>(Table2[[#This Row],[1W Return vs Nifty]]-AVERAGE(Table2[1W Return vs Nifty]))/_xlfn.STDEV.P(Table2[1W Return vs Nifty])</f>
        <v>-0.65346407616233204</v>
      </c>
      <c r="O243">
        <v>5901.9</v>
      </c>
      <c r="P243">
        <v>5525.7342316996301</v>
      </c>
      <c r="Q243">
        <v>4828.8886907299702</v>
      </c>
      <c r="R243">
        <v>33.406665652722303</v>
      </c>
      <c r="S243" s="2">
        <f>(Table2[[#This Row],[Close Price]]-Table2[[#This Row],[20D EMA]])/Table2[[#This Row],[20D EMA]]</f>
        <v>-2.9642996323217919E-2</v>
      </c>
      <c r="T243" s="2">
        <f>(Table2[[#This Row],[Close Price]]-Table2[[#This Row],[50D EMA]])/Table2[[#This Row],[50D EMA]]</f>
        <v>3.6414304391631749E-2</v>
      </c>
      <c r="U243" s="2">
        <f>(Table2[[#This Row],[Close Price]]-Table2[[#This Row],[200D EMA]])/Table2[[#This Row],[200D EMA]]</f>
        <v>0.18597680890720056</v>
      </c>
      <c r="V243">
        <v>0.90848130236007596</v>
      </c>
      <c r="W243">
        <v>5640</v>
      </c>
      <c r="X243">
        <v>6049</v>
      </c>
      <c r="Y243">
        <v>5640</v>
      </c>
      <c r="Z243">
        <v>6049</v>
      </c>
      <c r="AA243">
        <v>5640</v>
      </c>
      <c r="AB243">
        <v>6280.2</v>
      </c>
      <c r="AC243" s="2">
        <f>(Table2[[#This Row],[Close Price]]/Table2[[#This Row],[Day Low]])-1</f>
        <v>1.5416666666666634E-2</v>
      </c>
      <c r="AD243" s="2">
        <f>(Table2[[#This Row],[Day High]]/Table2[[#This Row],[Close Price]])-1</f>
        <v>5.6234121129047798E-2</v>
      </c>
      <c r="AE243" s="2">
        <f>(Table2[[#This Row],[Close Price]]/Table2[[#This Row],[Current Week Low]])-1</f>
        <v>1.5416666666666634E-2</v>
      </c>
      <c r="AF243" s="2">
        <f>(Table2[[#This Row],[Current Week High]]/Table2[[#This Row],[Close Price]])-1</f>
        <v>5.6234121129047798E-2</v>
      </c>
      <c r="AG243" s="2">
        <f>(Table2[[#This Row],[Close Price]]/Table2[[#This Row],[Current Month Low]])-1</f>
        <v>1.5416666666666634E-2</v>
      </c>
      <c r="AH243" s="2">
        <f>(Table2[[#This Row],[Current Month High]]/Table2[[#This Row],[Close Price]])-1</f>
        <v>9.6604649944560306E-2</v>
      </c>
      <c r="AI243">
        <v>13.515920341543</v>
      </c>
      <c r="AJ243">
        <v>70.1942079377108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0.09</v>
      </c>
      <c r="AM243" t="s">
        <v>10622</v>
      </c>
      <c r="AN243">
        <v>-5.09</v>
      </c>
      <c r="AO243" t="s">
        <v>10621</v>
      </c>
      <c r="AP243">
        <v>0.22267391886461299</v>
      </c>
      <c r="AQ243">
        <f>(Table2[[#This Row],[Sharpe Ratio]]-AVERAGE(Table2[Sharpe Ratio]))/_xlfn.STDEV.P(Table2[Sharpe Ratio])</f>
        <v>1.8637848589765531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2.6490107452944645</v>
      </c>
      <c r="AS243">
        <f>_xlfn.RANK.AVG(Table2[[#This Row],[1Y Return vs Nifty Z-Score]],Table2[1Y Return vs Nifty Z-Score])</f>
        <v>395</v>
      </c>
      <c r="AT243">
        <f>_xlfn.RANK.AVG(Table2[[#This Row],[6M Return vs Nifty Z-Score]],Table2[6M Return vs Nifty Z-Score])</f>
        <v>389</v>
      </c>
      <c r="AU243">
        <f>_xlfn.RANK.AVG(Table2[[#This Row],[Sharpe Ratio Z-Score]],Table2[Sharpe Ratio Z-Score])</f>
        <v>23</v>
      </c>
      <c r="AV243">
        <f>(Table2[[#This Row],[Rank 1Y]]+Table2[[#This Row],[Rank 6M]]+Table2[[#This Row],[Rank Sharpe]])/3</f>
        <v>269</v>
      </c>
    </row>
    <row r="244" spans="1:48" x14ac:dyDescent="0.3">
      <c r="A244" t="s">
        <v>240</v>
      </c>
      <c r="B244" t="s">
        <v>241</v>
      </c>
      <c r="C244" t="s">
        <v>10582</v>
      </c>
      <c r="D244" t="s">
        <v>51</v>
      </c>
      <c r="E244">
        <v>107202.59312000001</v>
      </c>
      <c r="F244">
        <v>3167.5</v>
      </c>
      <c r="G244">
        <v>31.152148056963899</v>
      </c>
      <c r="H244">
        <f>(Table2[[#This Row],[1Y Return vs Nifty]]-AVERAGE(Table2[1Y Return vs Nifty]))/_xlfn.STDEV.P(Table2[1Y Return vs Nifty])</f>
        <v>-3.5656505912128655E-2</v>
      </c>
      <c r="I244">
        <v>12.9684379892867</v>
      </c>
      <c r="J244">
        <f>(Table2[[#This Row],[1M Return vs Nifty]]-AVERAGE(Table2[1M Return vs Nifty]))/_xlfn.STDEV.P(Table2[1M Return vs Nifty])</f>
        <v>1.0532544231140084</v>
      </c>
      <c r="K244">
        <v>9.3229171269735502</v>
      </c>
      <c r="L244">
        <f>(Table2[[#This Row],[6M Return vs Nifty]]-AVERAGE(Table2[6M Return vs Nifty]))/_xlfn.STDEV.P(Table2[6M Return vs Nifty])</f>
        <v>0.15831944825902114</v>
      </c>
      <c r="M244">
        <v>4.1801778275680803</v>
      </c>
      <c r="N244">
        <f>(Table2[[#This Row],[1W Return vs Nifty]]-AVERAGE(Table2[1W Return vs Nifty]))/_xlfn.STDEV.P(Table2[1W Return vs Nifty])</f>
        <v>0.33479091519326909</v>
      </c>
      <c r="O244">
        <v>3077.42</v>
      </c>
      <c r="P244">
        <v>2935.9451061924101</v>
      </c>
      <c r="Q244">
        <v>2563.0044970721601</v>
      </c>
      <c r="R244">
        <v>57.556488394326401</v>
      </c>
      <c r="S244" s="2">
        <f>(Table2[[#This Row],[Close Price]]-Table2[[#This Row],[20D EMA]])/Table2[[#This Row],[20D EMA]]</f>
        <v>2.9271272689460628E-2</v>
      </c>
      <c r="T244" s="2">
        <f>(Table2[[#This Row],[Close Price]]-Table2[[#This Row],[50D EMA]])/Table2[[#This Row],[50D EMA]]</f>
        <v>7.8868945239882401E-2</v>
      </c>
      <c r="U244" s="2">
        <f>(Table2[[#This Row],[Close Price]]-Table2[[#This Row],[200D EMA]])/Table2[[#This Row],[200D EMA]]</f>
        <v>0.23585424981438127</v>
      </c>
      <c r="V244">
        <v>1.6402487330564299</v>
      </c>
      <c r="W244">
        <v>3156.45</v>
      </c>
      <c r="X244">
        <v>3250</v>
      </c>
      <c r="Y244">
        <v>3156.45</v>
      </c>
      <c r="Z244">
        <v>3250</v>
      </c>
      <c r="AA244">
        <v>3156.45</v>
      </c>
      <c r="AB244">
        <v>3275.5</v>
      </c>
      <c r="AC244" s="2">
        <f>(Table2[[#This Row],[Close Price]]/Table2[[#This Row],[Day Low]])-1</f>
        <v>3.500768268149379E-3</v>
      </c>
      <c r="AD244" s="2">
        <f>(Table2[[#This Row],[Day High]]/Table2[[#This Row],[Close Price]])-1</f>
        <v>2.6045777426992878E-2</v>
      </c>
      <c r="AE244" s="2">
        <f>(Table2[[#This Row],[Close Price]]/Table2[[#This Row],[Current Week Low]])-1</f>
        <v>3.500768268149379E-3</v>
      </c>
      <c r="AF244" s="2">
        <f>(Table2[[#This Row],[Current Week High]]/Table2[[#This Row],[Close Price]])-1</f>
        <v>2.6045777426992878E-2</v>
      </c>
      <c r="AG244" s="2">
        <f>(Table2[[#This Row],[Close Price]]/Table2[[#This Row],[Current Month Low]])-1</f>
        <v>3.500768268149379E-3</v>
      </c>
      <c r="AH244" s="2">
        <f>(Table2[[#This Row],[Current Month High]]/Table2[[#This Row],[Close Price]])-1</f>
        <v>3.4096290449881606E-2</v>
      </c>
      <c r="AI244">
        <v>3.4096290449881601</v>
      </c>
      <c r="AJ244">
        <v>78.747777997234806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0.03</v>
      </c>
      <c r="AM244" t="s">
        <v>10622</v>
      </c>
      <c r="AN244">
        <v>3.57</v>
      </c>
      <c r="AO244" t="s">
        <v>10622</v>
      </c>
      <c r="AP244">
        <v>9.1685658496492003E-2</v>
      </c>
      <c r="AQ244">
        <f>(Table2[[#This Row],[Sharpe Ratio]]-AVERAGE(Table2[Sharpe Ratio]))/_xlfn.STDEV.P(Table2[Sharpe Ratio])</f>
        <v>0.35108877444209008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1.8617970550962601</v>
      </c>
      <c r="AS244">
        <f>_xlfn.RANK.AVG(Table2[[#This Row],[1Y Return vs Nifty Z-Score]],Table2[1Y Return vs Nifty Z-Score])</f>
        <v>299</v>
      </c>
      <c r="AT244">
        <f>_xlfn.RANK.AVG(Table2[[#This Row],[6M Return vs Nifty Z-Score]],Table2[6M Return vs Nifty Z-Score])</f>
        <v>266</v>
      </c>
      <c r="AU244">
        <f>_xlfn.RANK.AVG(Table2[[#This Row],[Sharpe Ratio Z-Score]],Table2[Sharpe Ratio Z-Score])</f>
        <v>247</v>
      </c>
      <c r="AV244">
        <f>(Table2[[#This Row],[Rank 1Y]]+Table2[[#This Row],[Rank 6M]]+Table2[[#This Row],[Rank Sharpe]])/3</f>
        <v>270.66666666666669</v>
      </c>
    </row>
    <row r="245" spans="1:48" x14ac:dyDescent="0.3">
      <c r="A245" t="s">
        <v>1474</v>
      </c>
      <c r="B245" t="s">
        <v>1475</v>
      </c>
      <c r="C245" t="s">
        <v>625</v>
      </c>
      <c r="D245" t="s">
        <v>467</v>
      </c>
      <c r="E245">
        <v>6587.3998080000001</v>
      </c>
      <c r="F245">
        <v>922.5</v>
      </c>
      <c r="G245">
        <v>64.190010012102405</v>
      </c>
      <c r="H245">
        <f>(Table2[[#This Row],[1Y Return vs Nifty]]-AVERAGE(Table2[1Y Return vs Nifty]))/_xlfn.STDEV.P(Table2[1Y Return vs Nifty])</f>
        <v>0.46738074897785253</v>
      </c>
      <c r="I245">
        <v>7.2446231251232798E-2</v>
      </c>
      <c r="J245">
        <f>(Table2[[#This Row],[1M Return vs Nifty]]-AVERAGE(Table2[1M Return vs Nifty]))/_xlfn.STDEV.P(Table2[1M Return vs Nifty])</f>
        <v>-0.2895047443633415</v>
      </c>
      <c r="K245">
        <v>-10.3871363570215</v>
      </c>
      <c r="L245">
        <f>(Table2[[#This Row],[6M Return vs Nifty]]-AVERAGE(Table2[6M Return vs Nifty]))/_xlfn.STDEV.P(Table2[6M Return vs Nifty])</f>
        <v>-0.54607316291799557</v>
      </c>
      <c r="M245">
        <v>1.50308960293114</v>
      </c>
      <c r="N245">
        <f>(Table2[[#This Row],[1W Return vs Nifty]]-AVERAGE(Table2[1W Return vs Nifty]))/_xlfn.STDEV.P(Table2[1W Return vs Nifty])</f>
        <v>-0.21272703806896562</v>
      </c>
      <c r="O245">
        <v>944.67</v>
      </c>
      <c r="P245">
        <v>911.25457668471597</v>
      </c>
      <c r="Q245">
        <v>823.95910768210297</v>
      </c>
      <c r="R245">
        <v>37.270385104460097</v>
      </c>
      <c r="S245" s="2">
        <f>(Table2[[#This Row],[Close Price]]-Table2[[#This Row],[20D EMA]])/Table2[[#This Row],[20D EMA]]</f>
        <v>-2.3468512813998497E-2</v>
      </c>
      <c r="T245" s="2">
        <f>(Table2[[#This Row],[Close Price]]-Table2[[#This Row],[50D EMA]])/Table2[[#This Row],[50D EMA]]</f>
        <v>1.2340594607707327E-2</v>
      </c>
      <c r="U245" s="2">
        <f>(Table2[[#This Row],[Close Price]]-Table2[[#This Row],[200D EMA]])/Table2[[#This Row],[200D EMA]]</f>
        <v>0.11959439661405592</v>
      </c>
      <c r="V245">
        <v>0.94883067222123896</v>
      </c>
      <c r="W245">
        <v>891.1</v>
      </c>
      <c r="X245">
        <v>950</v>
      </c>
      <c r="Y245">
        <v>891.1</v>
      </c>
      <c r="Z245">
        <v>950</v>
      </c>
      <c r="AA245">
        <v>891.1</v>
      </c>
      <c r="AB245">
        <v>974.1</v>
      </c>
      <c r="AC245" s="2">
        <f>(Table2[[#This Row],[Close Price]]/Table2[[#This Row],[Day Low]])-1</f>
        <v>3.5237347099090988E-2</v>
      </c>
      <c r="AD245" s="2">
        <f>(Table2[[#This Row],[Day High]]/Table2[[#This Row],[Close Price]])-1</f>
        <v>2.9810298102981081E-2</v>
      </c>
      <c r="AE245" s="2">
        <f>(Table2[[#This Row],[Close Price]]/Table2[[#This Row],[Current Week Low]])-1</f>
        <v>3.5237347099090988E-2</v>
      </c>
      <c r="AF245" s="2">
        <f>(Table2[[#This Row],[Current Week High]]/Table2[[#This Row],[Close Price]])-1</f>
        <v>2.9810298102981081E-2</v>
      </c>
      <c r="AG245" s="2">
        <f>(Table2[[#This Row],[Close Price]]/Table2[[#This Row],[Current Month Low]])-1</f>
        <v>3.5237347099090988E-2</v>
      </c>
      <c r="AH245" s="2">
        <f>(Table2[[#This Row],[Current Month High]]/Table2[[#This Row],[Close Price]])-1</f>
        <v>5.5934959349593472E-2</v>
      </c>
      <c r="AI245">
        <v>12.9647696476964</v>
      </c>
      <c r="AJ245">
        <v>91.370189814334594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</v>
      </c>
      <c r="AM245" t="s">
        <v>10623</v>
      </c>
      <c r="AN245">
        <v>-1.56</v>
      </c>
      <c r="AO245" t="s">
        <v>10621</v>
      </c>
      <c r="AP245">
        <v>0.14046040855942299</v>
      </c>
      <c r="AQ245">
        <f>(Table2[[#This Row],[Sharpe Ratio]]-AVERAGE(Table2[Sharpe Ratio]))/_xlfn.STDEV.P(Table2[Sharpe Ratio])</f>
        <v>0.91435584308619855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0.33343164671374836</v>
      </c>
      <c r="AS245">
        <f>_xlfn.RANK.AVG(Table2[[#This Row],[1Y Return vs Nifty Z-Score]],Table2[1Y Return vs Nifty Z-Score])</f>
        <v>176</v>
      </c>
      <c r="AT245">
        <f>_xlfn.RANK.AVG(Table2[[#This Row],[6M Return vs Nifty Z-Score]],Table2[6M Return vs Nifty Z-Score])</f>
        <v>503</v>
      </c>
      <c r="AU245">
        <f>_xlfn.RANK.AVG(Table2[[#This Row],[Sharpe Ratio Z-Score]],Table2[Sharpe Ratio Z-Score])</f>
        <v>133</v>
      </c>
      <c r="AV245">
        <f>(Table2[[#This Row],[Rank 1Y]]+Table2[[#This Row],[Rank 6M]]+Table2[[#This Row],[Rank Sharpe]])/3</f>
        <v>270.66666666666669</v>
      </c>
    </row>
    <row r="246" spans="1:48" x14ac:dyDescent="0.3">
      <c r="A246" t="s">
        <v>32</v>
      </c>
      <c r="B246" t="s">
        <v>33</v>
      </c>
      <c r="C246" t="s">
        <v>10578</v>
      </c>
      <c r="D246" t="s">
        <v>34</v>
      </c>
      <c r="E246">
        <v>724366.16820561001</v>
      </c>
      <c r="F246">
        <v>811.65</v>
      </c>
      <c r="G246">
        <v>19.666690404217999</v>
      </c>
      <c r="H246">
        <f>(Table2[[#This Row],[1Y Return vs Nifty]]-AVERAGE(Table2[1Y Return vs Nifty]))/_xlfn.STDEV.P(Table2[1Y Return vs Nifty])</f>
        <v>-0.2105350466796195</v>
      </c>
      <c r="I246">
        <v>1.7448131111230001</v>
      </c>
      <c r="J246">
        <f>(Table2[[#This Row],[1M Return vs Nifty]]-AVERAGE(Table2[1M Return vs Nifty]))/_xlfn.STDEV.P(Table2[1M Return vs Nifty])</f>
        <v>-0.11537420818848025</v>
      </c>
      <c r="K246">
        <v>15.7482086793744</v>
      </c>
      <c r="L246">
        <f>(Table2[[#This Row],[6M Return vs Nifty]]-AVERAGE(Table2[6M Return vs Nifty]))/_xlfn.STDEV.P(Table2[6M Return vs Nifty])</f>
        <v>0.38794479645223656</v>
      </c>
      <c r="M246">
        <v>1.0411076099139001</v>
      </c>
      <c r="N246">
        <f>(Table2[[#This Row],[1W Return vs Nifty]]-AVERAGE(Table2[1W Return vs Nifty]))/_xlfn.STDEV.P(Table2[1W Return vs Nifty])</f>
        <v>-0.30721157277088446</v>
      </c>
      <c r="O246">
        <v>856.71</v>
      </c>
      <c r="P246">
        <v>843.93609738769896</v>
      </c>
      <c r="Q246">
        <v>750.81127947538596</v>
      </c>
      <c r="R246">
        <v>22.183659414799902</v>
      </c>
      <c r="S246" s="2">
        <f>(Table2[[#This Row],[Close Price]]-Table2[[#This Row],[20D EMA]])/Table2[[#This Row],[20D EMA]]</f>
        <v>-5.2596561263438105E-2</v>
      </c>
      <c r="T246" s="2">
        <f>(Table2[[#This Row],[Close Price]]-Table2[[#This Row],[50D EMA]])/Table2[[#This Row],[50D EMA]]</f>
        <v>-3.8256566448143001E-2</v>
      </c>
      <c r="U246" s="2">
        <f>(Table2[[#This Row],[Close Price]]-Table2[[#This Row],[200D EMA]])/Table2[[#This Row],[200D EMA]]</f>
        <v>8.1030642703082231E-2</v>
      </c>
      <c r="V246">
        <v>0.77008486582590097</v>
      </c>
      <c r="W246">
        <v>800</v>
      </c>
      <c r="X246">
        <v>831.35</v>
      </c>
      <c r="Y246">
        <v>800</v>
      </c>
      <c r="Z246">
        <v>831.35</v>
      </c>
      <c r="AA246">
        <v>800</v>
      </c>
      <c r="AB246">
        <v>881.4</v>
      </c>
      <c r="AC246" s="2">
        <f>(Table2[[#This Row],[Close Price]]/Table2[[#This Row],[Day Low]])-1</f>
        <v>1.4562500000000034E-2</v>
      </c>
      <c r="AD246" s="2">
        <f>(Table2[[#This Row],[Day High]]/Table2[[#This Row],[Close Price]])-1</f>
        <v>2.4271545616953105E-2</v>
      </c>
      <c r="AE246" s="2">
        <f>(Table2[[#This Row],[Close Price]]/Table2[[#This Row],[Current Week Low]])-1</f>
        <v>1.4562500000000034E-2</v>
      </c>
      <c r="AF246" s="2">
        <f>(Table2[[#This Row],[Current Week High]]/Table2[[#This Row],[Close Price]])-1</f>
        <v>2.4271545616953105E-2</v>
      </c>
      <c r="AG246" s="2">
        <f>(Table2[[#This Row],[Close Price]]/Table2[[#This Row],[Current Month Low]])-1</f>
        <v>1.4562500000000034E-2</v>
      </c>
      <c r="AH246" s="2">
        <f>(Table2[[#This Row],[Current Month High]]/Table2[[#This Row],[Close Price]])-1</f>
        <v>8.593605618185185E-2</v>
      </c>
      <c r="AI246">
        <v>12.363703566808301</v>
      </c>
      <c r="AJ246">
        <v>49.4201030927834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-0.04</v>
      </c>
      <c r="AM246" t="s">
        <v>10621</v>
      </c>
      <c r="AN246">
        <v>-9.17</v>
      </c>
      <c r="AO246" t="s">
        <v>10621</v>
      </c>
      <c r="AP246">
        <v>8.6522962812267998E-2</v>
      </c>
      <c r="AQ246">
        <f>(Table2[[#This Row],[Sharpe Ratio]]-AVERAGE(Table2[Sharpe Ratio]))/_xlfn.STDEV.P(Table2[Sharpe Ratio])</f>
        <v>0.29146824413486211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4.6292212948114475E-2</v>
      </c>
      <c r="AS246">
        <f>_xlfn.RANK.AVG(Table2[[#This Row],[1Y Return vs Nifty Z-Score]],Table2[1Y Return vs Nifty Z-Score])</f>
        <v>356</v>
      </c>
      <c r="AT246">
        <f>_xlfn.RANK.AVG(Table2[[#This Row],[6M Return vs Nifty Z-Score]],Table2[6M Return vs Nifty Z-Score])</f>
        <v>204</v>
      </c>
      <c r="AU246">
        <f>_xlfn.RANK.AVG(Table2[[#This Row],[Sharpe Ratio Z-Score]],Table2[Sharpe Ratio Z-Score])</f>
        <v>259</v>
      </c>
      <c r="AV246">
        <f>(Table2[[#This Row],[Rank 1Y]]+Table2[[#This Row],[Rank 6M]]+Table2[[#This Row],[Rank Sharpe]])/3</f>
        <v>273</v>
      </c>
    </row>
    <row r="247" spans="1:48" x14ac:dyDescent="0.3">
      <c r="A247" t="s">
        <v>220</v>
      </c>
      <c r="B247" t="s">
        <v>221</v>
      </c>
      <c r="C247" t="s">
        <v>10578</v>
      </c>
      <c r="D247" t="s">
        <v>34</v>
      </c>
      <c r="E247">
        <v>115512.641296416</v>
      </c>
      <c r="F247">
        <v>61.11</v>
      </c>
      <c r="G247">
        <v>113.147722528066</v>
      </c>
      <c r="H247">
        <f>(Table2[[#This Row],[1Y Return vs Nifty]]-AVERAGE(Table2[1Y Return vs Nifty]))/_xlfn.STDEV.P(Table2[1Y Return vs Nifty])</f>
        <v>1.2128149826811259</v>
      </c>
      <c r="I247">
        <v>5.4739510831011602</v>
      </c>
      <c r="J247">
        <f>(Table2[[#This Row],[1M Return vs Nifty]]-AVERAGE(Table2[1M Return vs Nifty]))/_xlfn.STDEV.P(Table2[1M Return vs Nifty])</f>
        <v>0.27291188043603415</v>
      </c>
      <c r="K247">
        <v>-12.9483241057409</v>
      </c>
      <c r="L247">
        <f>(Table2[[#This Row],[6M Return vs Nifty]]-AVERAGE(Table2[6M Return vs Nifty]))/_xlfn.STDEV.P(Table2[6M Return vs Nifty])</f>
        <v>-0.63760420455113942</v>
      </c>
      <c r="M247">
        <v>-2.4016935632204999</v>
      </c>
      <c r="N247">
        <f>(Table2[[#This Row],[1W Return vs Nifty]]-AVERAGE(Table2[1W Return vs Nifty]))/_xlfn.STDEV.P(Table2[1W Return vs Nifty])</f>
        <v>-1.011333100950631</v>
      </c>
      <c r="O247">
        <v>65.44</v>
      </c>
      <c r="P247">
        <v>65.2488962490321</v>
      </c>
      <c r="Q247">
        <v>56.952681313983497</v>
      </c>
      <c r="R247">
        <v>26.7514322343802</v>
      </c>
      <c r="S247" s="2">
        <f>(Table2[[#This Row],[Close Price]]-Table2[[#This Row],[20D EMA]])/Table2[[#This Row],[20D EMA]]</f>
        <v>-6.6167481662591662E-2</v>
      </c>
      <c r="T247" s="2">
        <f>(Table2[[#This Row],[Close Price]]-Table2[[#This Row],[50D EMA]])/Table2[[#This Row],[50D EMA]]</f>
        <v>-6.3432433143932251E-2</v>
      </c>
      <c r="U247" s="2">
        <f>(Table2[[#This Row],[Close Price]]-Table2[[#This Row],[200D EMA]])/Table2[[#This Row],[200D EMA]]</f>
        <v>7.2996013358826051E-2</v>
      </c>
      <c r="V247">
        <v>1.0509654306241301</v>
      </c>
      <c r="W247">
        <v>60.66</v>
      </c>
      <c r="X247">
        <v>63.9</v>
      </c>
      <c r="Y247">
        <v>60.66</v>
      </c>
      <c r="Z247">
        <v>63.9</v>
      </c>
      <c r="AA247">
        <v>60.66</v>
      </c>
      <c r="AB247">
        <v>68.459999999999994</v>
      </c>
      <c r="AC247" s="2">
        <f>(Table2[[#This Row],[Close Price]]/Table2[[#This Row],[Day Low]])-1</f>
        <v>7.4183976261128493E-3</v>
      </c>
      <c r="AD247" s="2">
        <f>(Table2[[#This Row],[Day High]]/Table2[[#This Row],[Close Price]])-1</f>
        <v>4.5655375552282829E-2</v>
      </c>
      <c r="AE247" s="2">
        <f>(Table2[[#This Row],[Close Price]]/Table2[[#This Row],[Current Week Low]])-1</f>
        <v>7.4183976261128493E-3</v>
      </c>
      <c r="AF247" s="2">
        <f>(Table2[[#This Row],[Current Week High]]/Table2[[#This Row],[Close Price]])-1</f>
        <v>4.5655375552282829E-2</v>
      </c>
      <c r="AG247" s="2">
        <f>(Table2[[#This Row],[Close Price]]/Table2[[#This Row],[Current Month Low]])-1</f>
        <v>7.4183976261128493E-3</v>
      </c>
      <c r="AH247" s="2">
        <f>(Table2[[#This Row],[Current Month High]]/Table2[[#This Row],[Close Price]])-1</f>
        <v>0.1202749140893471</v>
      </c>
      <c r="AI247">
        <v>37.047946326296803</v>
      </c>
      <c r="AJ247">
        <v>137.78210116731501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-0.05</v>
      </c>
      <c r="AM247" t="s">
        <v>10621</v>
      </c>
      <c r="AN247">
        <v>-9.44</v>
      </c>
      <c r="AO247" t="s">
        <v>10621</v>
      </c>
      <c r="AP247">
        <v>0.106463952526892</v>
      </c>
      <c r="AQ247">
        <f>(Table2[[#This Row],[Sharpe Ratio]]-AVERAGE(Table2[Sharpe Ratio]))/_xlfn.STDEV.P(Table2[Sharpe Ratio])</f>
        <v>0.52175343899340076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0.3585429966087903</v>
      </c>
      <c r="AS247">
        <f>_xlfn.RANK.AVG(Table2[[#This Row],[1Y Return vs Nifty Z-Score]],Table2[1Y Return vs Nifty Z-Score])</f>
        <v>77</v>
      </c>
      <c r="AT247">
        <f>_xlfn.RANK.AVG(Table2[[#This Row],[6M Return vs Nifty Z-Score]],Table2[6M Return vs Nifty Z-Score])</f>
        <v>538</v>
      </c>
      <c r="AU247">
        <f>_xlfn.RANK.AVG(Table2[[#This Row],[Sharpe Ratio Z-Score]],Table2[Sharpe Ratio Z-Score])</f>
        <v>210</v>
      </c>
      <c r="AV247">
        <f>(Table2[[#This Row],[Rank 1Y]]+Table2[[#This Row],[Rank 6M]]+Table2[[#This Row],[Rank Sharpe]])/3</f>
        <v>275</v>
      </c>
    </row>
    <row r="248" spans="1:48" x14ac:dyDescent="0.3">
      <c r="A248" t="s">
        <v>49</v>
      </c>
      <c r="B248" t="s">
        <v>50</v>
      </c>
      <c r="C248" t="s">
        <v>10582</v>
      </c>
      <c r="D248" t="s">
        <v>51</v>
      </c>
      <c r="E248">
        <v>412769.59156395</v>
      </c>
      <c r="F248">
        <v>1720.35</v>
      </c>
      <c r="G248">
        <v>24.949226393205699</v>
      </c>
      <c r="H248">
        <f>(Table2[[#This Row],[1Y Return vs Nifty]]-AVERAGE(Table2[1Y Return vs Nifty]))/_xlfn.STDEV.P(Table2[1Y Return vs Nifty])</f>
        <v>-0.13010271100468329</v>
      </c>
      <c r="I248">
        <v>11.7968002790473</v>
      </c>
      <c r="J248">
        <f>(Table2[[#This Row],[1M Return vs Nifty]]-AVERAGE(Table2[1M Return vs Nifty]))/_xlfn.STDEV.P(Table2[1M Return vs Nifty])</f>
        <v>0.93126091490585905</v>
      </c>
      <c r="K248">
        <v>7.0360778602143199</v>
      </c>
      <c r="L248">
        <f>(Table2[[#This Row],[6M Return vs Nifty]]-AVERAGE(Table2[6M Return vs Nifty]))/_xlfn.STDEV.P(Table2[6M Return vs Nifty])</f>
        <v>7.6592999177454921E-2</v>
      </c>
      <c r="M248">
        <v>4.0369686915099399</v>
      </c>
      <c r="N248">
        <f>(Table2[[#This Row],[1W Return vs Nifty]]-AVERAGE(Table2[1W Return vs Nifty]))/_xlfn.STDEV.P(Table2[1W Return vs Nifty])</f>
        <v>0.30550178966449065</v>
      </c>
      <c r="O248">
        <v>1648.56</v>
      </c>
      <c r="P248">
        <v>1587.99047866046</v>
      </c>
      <c r="Q248">
        <v>1441.4885992966899</v>
      </c>
      <c r="R248">
        <v>71.503626697089103</v>
      </c>
      <c r="S248" s="2">
        <f>(Table2[[#This Row],[Close Price]]-Table2[[#This Row],[20D EMA]])/Table2[[#This Row],[20D EMA]]</f>
        <v>4.3547095647110186E-2</v>
      </c>
      <c r="T248" s="2">
        <f>(Table2[[#This Row],[Close Price]]-Table2[[#This Row],[50D EMA]])/Table2[[#This Row],[50D EMA]]</f>
        <v>8.3350324273474871E-2</v>
      </c>
      <c r="U248" s="2">
        <f>(Table2[[#This Row],[Close Price]]-Table2[[#This Row],[200D EMA]])/Table2[[#This Row],[200D EMA]]</f>
        <v>0.19345376775048237</v>
      </c>
      <c r="V248">
        <v>1.2569779784317101</v>
      </c>
      <c r="W248">
        <v>1715</v>
      </c>
      <c r="X248">
        <v>1758</v>
      </c>
      <c r="Y248">
        <v>1715</v>
      </c>
      <c r="Z248">
        <v>1758</v>
      </c>
      <c r="AA248">
        <v>1681.3</v>
      </c>
      <c r="AB248">
        <v>1758</v>
      </c>
      <c r="AC248" s="2">
        <f>(Table2[[#This Row],[Close Price]]/Table2[[#This Row],[Day Low]])-1</f>
        <v>3.1195335276967828E-3</v>
      </c>
      <c r="AD248" s="2">
        <f>(Table2[[#This Row],[Day High]]/Table2[[#This Row],[Close Price]])-1</f>
        <v>2.1885081524108507E-2</v>
      </c>
      <c r="AE248" s="2">
        <f>(Table2[[#This Row],[Close Price]]/Table2[[#This Row],[Current Week Low]])-1</f>
        <v>3.1195335276967828E-3</v>
      </c>
      <c r="AF248" s="2">
        <f>(Table2[[#This Row],[Current Week High]]/Table2[[#This Row],[Close Price]])-1</f>
        <v>2.1885081524108507E-2</v>
      </c>
      <c r="AG248" s="2">
        <f>(Table2[[#This Row],[Close Price]]/Table2[[#This Row],[Current Month Low]])-1</f>
        <v>2.3226075060964746E-2</v>
      </c>
      <c r="AH248" s="2">
        <f>(Table2[[#This Row],[Current Month High]]/Table2[[#This Row],[Close Price]])-1</f>
        <v>2.1885081524108507E-2</v>
      </c>
      <c r="AI248">
        <v>2.1885081524108498</v>
      </c>
      <c r="AJ248">
        <v>61.028689100013999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-0.01</v>
      </c>
      <c r="AM248" t="s">
        <v>10621</v>
      </c>
      <c r="AN248">
        <v>7.91</v>
      </c>
      <c r="AO248" t="s">
        <v>10622</v>
      </c>
      <c r="AP248">
        <v>0.10869255741269999</v>
      </c>
      <c r="AQ248">
        <f>(Table2[[#This Row],[Sharpe Ratio]]-AVERAGE(Table2[Sharpe Ratio]))/_xlfn.STDEV.P(Table2[Sharpe Ratio])</f>
        <v>0.54749011093073252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1.7307431036738541</v>
      </c>
      <c r="AS248">
        <f>_xlfn.RANK.AVG(Table2[[#This Row],[1Y Return vs Nifty Z-Score]],Table2[1Y Return vs Nifty Z-Score])</f>
        <v>323</v>
      </c>
      <c r="AT248">
        <f>_xlfn.RANK.AVG(Table2[[#This Row],[6M Return vs Nifty Z-Score]],Table2[6M Return vs Nifty Z-Score])</f>
        <v>300</v>
      </c>
      <c r="AU248">
        <f>_xlfn.RANK.AVG(Table2[[#This Row],[Sharpe Ratio Z-Score]],Table2[Sharpe Ratio Z-Score])</f>
        <v>206</v>
      </c>
      <c r="AV248">
        <f>(Table2[[#This Row],[Rank 1Y]]+Table2[[#This Row],[Rank 6M]]+Table2[[#This Row],[Rank Sharpe]])/3</f>
        <v>276.33333333333331</v>
      </c>
    </row>
    <row r="249" spans="1:48" x14ac:dyDescent="0.3">
      <c r="A249" t="s">
        <v>571</v>
      </c>
      <c r="B249" t="s">
        <v>572</v>
      </c>
      <c r="C249" t="s">
        <v>10580</v>
      </c>
      <c r="D249" t="s">
        <v>176</v>
      </c>
      <c r="E249">
        <v>32726.587500000001</v>
      </c>
      <c r="F249">
        <v>749.75</v>
      </c>
      <c r="G249">
        <v>46.258127135561999</v>
      </c>
      <c r="H249">
        <f>(Table2[[#This Row],[1Y Return vs Nifty]]-AVERAGE(Table2[1Y Return vs Nifty]))/_xlfn.STDEV.P(Table2[1Y Return vs Nifty])</f>
        <v>0.1943483975057087</v>
      </c>
      <c r="I249">
        <v>6.7063219655737001</v>
      </c>
      <c r="J249">
        <f>(Table2[[#This Row],[1M Return vs Nifty]]-AVERAGE(Table2[1M Return vs Nifty]))/_xlfn.STDEV.P(Table2[1M Return vs Nifty])</f>
        <v>0.40122906078325843</v>
      </c>
      <c r="K249">
        <v>38.535815013840498</v>
      </c>
      <c r="L249">
        <f>(Table2[[#This Row],[6M Return vs Nifty]]-AVERAGE(Table2[6M Return vs Nifty]))/_xlfn.STDEV.P(Table2[6M Return vs Nifty])</f>
        <v>1.2023221669369271</v>
      </c>
      <c r="M249">
        <v>8.8360555799848098E-2</v>
      </c>
      <c r="N249">
        <f>(Table2[[#This Row],[1W Return vs Nifty]]-AVERAGE(Table2[1W Return vs Nifty]))/_xlfn.STDEV.P(Table2[1W Return vs Nifty])</f>
        <v>-0.50206735385590773</v>
      </c>
      <c r="O249">
        <v>777.87</v>
      </c>
      <c r="P249">
        <v>718.08243047487395</v>
      </c>
      <c r="Q249">
        <v>578.36209335987996</v>
      </c>
      <c r="R249">
        <v>31.3723351200683</v>
      </c>
      <c r="S249" s="2">
        <f>(Table2[[#This Row],[Close Price]]-Table2[[#This Row],[20D EMA]])/Table2[[#This Row],[20D EMA]]</f>
        <v>-3.6149999357219076E-2</v>
      </c>
      <c r="T249" s="2">
        <f>(Table2[[#This Row],[Close Price]]-Table2[[#This Row],[50D EMA]])/Table2[[#This Row],[50D EMA]]</f>
        <v>4.4100187083235036E-2</v>
      </c>
      <c r="U249" s="2">
        <f>(Table2[[#This Row],[Close Price]]-Table2[[#This Row],[200D EMA]])/Table2[[#This Row],[200D EMA]]</f>
        <v>0.29633322897162218</v>
      </c>
      <c r="V249">
        <v>0.78315293337029801</v>
      </c>
      <c r="W249">
        <v>736.35</v>
      </c>
      <c r="X249">
        <v>780.6</v>
      </c>
      <c r="Y249">
        <v>736.35</v>
      </c>
      <c r="Z249">
        <v>780.6</v>
      </c>
      <c r="AA249">
        <v>736.35</v>
      </c>
      <c r="AB249">
        <v>849.5</v>
      </c>
      <c r="AC249" s="2">
        <f>(Table2[[#This Row],[Close Price]]/Table2[[#This Row],[Day Low]])-1</f>
        <v>1.8197867861750483E-2</v>
      </c>
      <c r="AD249" s="2">
        <f>(Table2[[#This Row],[Day High]]/Table2[[#This Row],[Close Price]])-1</f>
        <v>4.114704901633881E-2</v>
      </c>
      <c r="AE249" s="2">
        <f>(Table2[[#This Row],[Close Price]]/Table2[[#This Row],[Current Week Low]])-1</f>
        <v>1.8197867861750483E-2</v>
      </c>
      <c r="AF249" s="2">
        <f>(Table2[[#This Row],[Current Week High]]/Table2[[#This Row],[Close Price]])-1</f>
        <v>4.114704901633881E-2</v>
      </c>
      <c r="AG249" s="2">
        <f>(Table2[[#This Row],[Close Price]]/Table2[[#This Row],[Current Month Low]])-1</f>
        <v>1.8197867861750483E-2</v>
      </c>
      <c r="AH249" s="2">
        <f>(Table2[[#This Row],[Current Month High]]/Table2[[#This Row],[Close Price]])-1</f>
        <v>0.1330443481160386</v>
      </c>
      <c r="AI249">
        <v>13.3044348116038</v>
      </c>
      <c r="AJ249">
        <v>79.753056820906195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0.28000000000000003</v>
      </c>
      <c r="AM249" t="s">
        <v>10622</v>
      </c>
      <c r="AN249">
        <v>-5.32</v>
      </c>
      <c r="AO249" t="s">
        <v>10621</v>
      </c>
      <c r="AP249">
        <v>8.0714306305000004E-3</v>
      </c>
      <c r="AQ249">
        <f>(Table2[[#This Row],[Sharpe Ratio]]-AVERAGE(Table2[Sharpe Ratio]))/_xlfn.STDEV.P(Table2[Sharpe Ratio])</f>
        <v>-0.61451619465055252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0.68131607671943395</v>
      </c>
      <c r="AS249">
        <f>_xlfn.RANK.AVG(Table2[[#This Row],[1Y Return vs Nifty Z-Score]],Table2[1Y Return vs Nifty Z-Score])</f>
        <v>237</v>
      </c>
      <c r="AT249">
        <f>_xlfn.RANK.AVG(Table2[[#This Row],[6M Return vs Nifty Z-Score]],Table2[6M Return vs Nifty Z-Score])</f>
        <v>82</v>
      </c>
      <c r="AU249">
        <f>_xlfn.RANK.AVG(Table2[[#This Row],[Sharpe Ratio Z-Score]],Table2[Sharpe Ratio Z-Score])</f>
        <v>511</v>
      </c>
      <c r="AV249">
        <f>(Table2[[#This Row],[Rank 1Y]]+Table2[[#This Row],[Rank 6M]]+Table2[[#This Row],[Rank Sharpe]])/3</f>
        <v>276.66666666666669</v>
      </c>
    </row>
    <row r="250" spans="1:48" x14ac:dyDescent="0.3">
      <c r="A250" t="s">
        <v>1418</v>
      </c>
      <c r="B250" t="s">
        <v>1419</v>
      </c>
      <c r="C250" t="s">
        <v>10580</v>
      </c>
      <c r="D250" t="s">
        <v>116</v>
      </c>
      <c r="E250">
        <v>7120.49129627</v>
      </c>
      <c r="F250">
        <v>1180.3</v>
      </c>
      <c r="G250">
        <v>45.445096143756203</v>
      </c>
      <c r="H250">
        <f>(Table2[[#This Row],[1Y Return vs Nifty]]-AVERAGE(Table2[1Y Return vs Nifty]))/_xlfn.STDEV.P(Table2[1Y Return vs Nifty])</f>
        <v>0.18196911948784486</v>
      </c>
      <c r="I250">
        <v>9.4979610723983399</v>
      </c>
      <c r="J250">
        <f>(Table2[[#This Row],[1M Return vs Nifty]]-AVERAGE(Table2[1M Return vs Nifty]))/_xlfn.STDEV.P(Table2[1M Return vs Nifty])</f>
        <v>0.69190069529646936</v>
      </c>
      <c r="K250">
        <v>9.3250236359453407</v>
      </c>
      <c r="L250">
        <f>(Table2[[#This Row],[6M Return vs Nifty]]-AVERAGE(Table2[6M Return vs Nifty]))/_xlfn.STDEV.P(Table2[6M Return vs Nifty])</f>
        <v>0.15839473011233079</v>
      </c>
      <c r="M250">
        <v>4.71339289503429</v>
      </c>
      <c r="N250">
        <f>(Table2[[#This Row],[1W Return vs Nifty]]-AVERAGE(Table2[1W Return vs Nifty]))/_xlfn.STDEV.P(Table2[1W Return vs Nifty])</f>
        <v>0.44384403481067591</v>
      </c>
      <c r="O250">
        <v>1173.26</v>
      </c>
      <c r="P250">
        <v>1097.1031654610999</v>
      </c>
      <c r="Q250">
        <v>931.07746523360299</v>
      </c>
      <c r="R250">
        <v>47.230027548204298</v>
      </c>
      <c r="S250" s="2">
        <f>(Table2[[#This Row],[Close Price]]-Table2[[#This Row],[20D EMA]])/Table2[[#This Row],[20D EMA]]</f>
        <v>6.0003750234389336E-3</v>
      </c>
      <c r="T250" s="2">
        <f>(Table2[[#This Row],[Close Price]]-Table2[[#This Row],[50D EMA]])/Table2[[#This Row],[50D EMA]]</f>
        <v>7.583319158862635E-2</v>
      </c>
      <c r="U250" s="2">
        <f>(Table2[[#This Row],[Close Price]]-Table2[[#This Row],[200D EMA]])/Table2[[#This Row],[200D EMA]]</f>
        <v>0.26767110586643633</v>
      </c>
      <c r="V250">
        <v>1.47672571435091</v>
      </c>
      <c r="W250">
        <v>1167.3</v>
      </c>
      <c r="X250">
        <v>1201.3499999999999</v>
      </c>
      <c r="Y250">
        <v>1167.3</v>
      </c>
      <c r="Z250">
        <v>1201.3499999999999</v>
      </c>
      <c r="AA250">
        <v>1167.3</v>
      </c>
      <c r="AB250">
        <v>1240.05</v>
      </c>
      <c r="AC250" s="2">
        <f>(Table2[[#This Row],[Close Price]]/Table2[[#This Row],[Day Low]])-1</f>
        <v>1.11368114452155E-2</v>
      </c>
      <c r="AD250" s="2">
        <f>(Table2[[#This Row],[Day High]]/Table2[[#This Row],[Close Price]])-1</f>
        <v>1.7834448868931485E-2</v>
      </c>
      <c r="AE250" s="2">
        <f>(Table2[[#This Row],[Close Price]]/Table2[[#This Row],[Current Week Low]])-1</f>
        <v>1.11368114452155E-2</v>
      </c>
      <c r="AF250" s="2">
        <f>(Table2[[#This Row],[Current Week High]]/Table2[[#This Row],[Close Price]])-1</f>
        <v>1.7834448868931485E-2</v>
      </c>
      <c r="AG250" s="2">
        <f>(Table2[[#This Row],[Close Price]]/Table2[[#This Row],[Current Month Low]])-1</f>
        <v>1.11368114452155E-2</v>
      </c>
      <c r="AH250" s="2">
        <f>(Table2[[#This Row],[Current Month High]]/Table2[[#This Row],[Close Price]])-1</f>
        <v>5.062272303651616E-2</v>
      </c>
      <c r="AI250">
        <v>14.0472761162416</v>
      </c>
      <c r="AJ250">
        <v>81.236084452975007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7.0000000000000007E-2</v>
      </c>
      <c r="AM250" t="s">
        <v>10622</v>
      </c>
      <c r="AN250">
        <v>-2.27</v>
      </c>
      <c r="AO250" t="s">
        <v>10621</v>
      </c>
      <c r="AP250">
        <v>6.7353641954769006E-2</v>
      </c>
      <c r="AQ250">
        <f>(Table2[[#This Row],[Sharpe Ratio]]-AVERAGE(Table2[Sharpe Ratio]))/_xlfn.STDEV.P(Table2[Sharpe Ratio])</f>
        <v>7.00945384086296E-2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1.5462031181159506</v>
      </c>
      <c r="AS250">
        <f>_xlfn.RANK.AVG(Table2[[#This Row],[1Y Return vs Nifty Z-Score]],Table2[1Y Return vs Nifty Z-Score])</f>
        <v>244</v>
      </c>
      <c r="AT250">
        <f>_xlfn.RANK.AVG(Table2[[#This Row],[6M Return vs Nifty Z-Score]],Table2[6M Return vs Nifty Z-Score])</f>
        <v>265</v>
      </c>
      <c r="AU250">
        <f>_xlfn.RANK.AVG(Table2[[#This Row],[Sharpe Ratio Z-Score]],Table2[Sharpe Ratio Z-Score])</f>
        <v>322</v>
      </c>
      <c r="AV250">
        <f>(Table2[[#This Row],[Rank 1Y]]+Table2[[#This Row],[Rank 6M]]+Table2[[#This Row],[Rank Sharpe]])/3</f>
        <v>277</v>
      </c>
    </row>
    <row r="251" spans="1:48" x14ac:dyDescent="0.3">
      <c r="A251" t="s">
        <v>387</v>
      </c>
      <c r="B251" t="s">
        <v>388</v>
      </c>
      <c r="C251" t="s">
        <v>10584</v>
      </c>
      <c r="D251" t="s">
        <v>212</v>
      </c>
      <c r="E251">
        <v>60746.63982715</v>
      </c>
      <c r="F251">
        <v>3886.45</v>
      </c>
      <c r="G251">
        <v>4.5050990122840702</v>
      </c>
      <c r="H251">
        <f>(Table2[[#This Row],[1Y Return vs Nifty]]-AVERAGE(Table2[1Y Return vs Nifty]))/_xlfn.STDEV.P(Table2[1Y Return vs Nifty])</f>
        <v>-0.44138670784093686</v>
      </c>
      <c r="I251">
        <v>-12.6445952480597</v>
      </c>
      <c r="J251">
        <f>(Table2[[#This Row],[1M Return vs Nifty]]-AVERAGE(Table2[1M Return vs Nifty]))/_xlfn.STDEV.P(Table2[1M Return vs Nifty])</f>
        <v>-1.6136312132636104</v>
      </c>
      <c r="K251">
        <v>16.447425471437299</v>
      </c>
      <c r="L251">
        <f>(Table2[[#This Row],[6M Return vs Nifty]]-AVERAGE(Table2[6M Return vs Nifty]))/_xlfn.STDEV.P(Table2[6M Return vs Nifty])</f>
        <v>0.41293321884997081</v>
      </c>
      <c r="M251">
        <v>-0.90029355545016798</v>
      </c>
      <c r="N251">
        <f>(Table2[[#This Row],[1W Return vs Nifty]]-AVERAGE(Table2[1W Return vs Nifty]))/_xlfn.STDEV.P(Table2[1W Return vs Nifty])</f>
        <v>-0.70426684451681532</v>
      </c>
      <c r="O251">
        <v>4146.66</v>
      </c>
      <c r="P251">
        <v>4168.7982302801101</v>
      </c>
      <c r="Q251">
        <v>3638.5619454327302</v>
      </c>
      <c r="R251">
        <v>32.483901860754102</v>
      </c>
      <c r="S251" s="2">
        <f>(Table2[[#This Row],[Close Price]]-Table2[[#This Row],[20D EMA]])/Table2[[#This Row],[20D EMA]]</f>
        <v>-6.2751708604033132E-2</v>
      </c>
      <c r="T251" s="2">
        <f>(Table2[[#This Row],[Close Price]]-Table2[[#This Row],[50D EMA]])/Table2[[#This Row],[50D EMA]]</f>
        <v>-6.7728926823387839E-2</v>
      </c>
      <c r="U251" s="2">
        <f>(Table2[[#This Row],[Close Price]]-Table2[[#This Row],[200D EMA]])/Table2[[#This Row],[200D EMA]]</f>
        <v>6.8128029228258349E-2</v>
      </c>
      <c r="V251">
        <v>1.0295393301476301</v>
      </c>
      <c r="W251">
        <v>3784.9</v>
      </c>
      <c r="X251">
        <v>3975.8</v>
      </c>
      <c r="Y251">
        <v>3784.9</v>
      </c>
      <c r="Z251">
        <v>3975.8</v>
      </c>
      <c r="AA251">
        <v>3784.9</v>
      </c>
      <c r="AB251">
        <v>4286.3999999999996</v>
      </c>
      <c r="AC251" s="2">
        <f>(Table2[[#This Row],[Close Price]]/Table2[[#This Row],[Day Low]])-1</f>
        <v>2.6830299347406772E-2</v>
      </c>
      <c r="AD251" s="2">
        <f>(Table2[[#This Row],[Day High]]/Table2[[#This Row],[Close Price]])-1</f>
        <v>2.2990132383023054E-2</v>
      </c>
      <c r="AE251" s="2">
        <f>(Table2[[#This Row],[Close Price]]/Table2[[#This Row],[Current Week Low]])-1</f>
        <v>2.6830299347406772E-2</v>
      </c>
      <c r="AF251" s="2">
        <f>(Table2[[#This Row],[Current Week High]]/Table2[[#This Row],[Close Price]])-1</f>
        <v>2.2990132383023054E-2</v>
      </c>
      <c r="AG251" s="2">
        <f>(Table2[[#This Row],[Close Price]]/Table2[[#This Row],[Current Month Low]])-1</f>
        <v>2.6830299347406772E-2</v>
      </c>
      <c r="AH251" s="2">
        <f>(Table2[[#This Row],[Current Month High]]/Table2[[#This Row],[Close Price]])-1</f>
        <v>0.10290882424835002</v>
      </c>
      <c r="AI251">
        <v>27.391321128536301</v>
      </c>
      <c r="AJ251">
        <v>48.780721231146103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-0.14000000000000001</v>
      </c>
      <c r="AM251" t="s">
        <v>10621</v>
      </c>
      <c r="AN251">
        <v>-2.31</v>
      </c>
      <c r="AO251" t="s">
        <v>10621</v>
      </c>
      <c r="AP251">
        <v>0.11623889667649299</v>
      </c>
      <c r="AQ251">
        <f>(Table2[[#This Row],[Sharpe Ratio]]-AVERAGE(Table2[Sharpe Ratio]))/_xlfn.STDEV.P(Table2[Sharpe Ratio])</f>
        <v>0.63463775167981551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450</v>
      </c>
      <c r="AT251">
        <f>_xlfn.RANK.AVG(Table2[[#This Row],[6M Return vs Nifty Z-Score]],Table2[6M Return vs Nifty Z-Score])</f>
        <v>195</v>
      </c>
      <c r="AU251">
        <f>_xlfn.RANK.AVG(Table2[[#This Row],[Sharpe Ratio Z-Score]],Table2[Sharpe Ratio Z-Score])</f>
        <v>188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430</v>
      </c>
      <c r="B252" t="s">
        <v>431</v>
      </c>
      <c r="C252" t="s">
        <v>10576</v>
      </c>
      <c r="D252" t="s">
        <v>432</v>
      </c>
      <c r="E252">
        <v>53340.003129279998</v>
      </c>
      <c r="F252">
        <v>355.6</v>
      </c>
      <c r="G252">
        <v>33.743193939375402</v>
      </c>
      <c r="H252">
        <f>(Table2[[#This Row],[1Y Return vs Nifty]]-AVERAGE(Table2[1Y Return vs Nifty]))/_xlfn.STDEV.P(Table2[1Y Return vs Nifty])</f>
        <v>3.7949758378745392E-3</v>
      </c>
      <c r="I252">
        <v>9.1151266761192193</v>
      </c>
      <c r="J252">
        <f>(Table2[[#This Row],[1M Return vs Nifty]]-AVERAGE(Table2[1M Return vs Nifty]))/_xlfn.STDEV.P(Table2[1M Return vs Nifty])</f>
        <v>0.65203913172892591</v>
      </c>
      <c r="K252">
        <v>19.599405134096202</v>
      </c>
      <c r="L252">
        <f>(Table2[[#This Row],[6M Return vs Nifty]]-AVERAGE(Table2[6M Return vs Nifty]))/_xlfn.STDEV.P(Table2[6M Return vs Nifty])</f>
        <v>0.52557782363300842</v>
      </c>
      <c r="M252">
        <v>0.74368107175874698</v>
      </c>
      <c r="N252">
        <f>(Table2[[#This Row],[1W Return vs Nifty]]-AVERAGE(Table2[1W Return vs Nifty]))/_xlfn.STDEV.P(Table2[1W Return vs Nifty])</f>
        <v>-0.36804123386233617</v>
      </c>
      <c r="O252">
        <v>352.21</v>
      </c>
      <c r="P252">
        <v>334.38711725100899</v>
      </c>
      <c r="Q252">
        <v>287.18459542491001</v>
      </c>
      <c r="R252">
        <v>48.544319945195902</v>
      </c>
      <c r="S252" s="2">
        <f>(Table2[[#This Row],[Close Price]]-Table2[[#This Row],[20D EMA]])/Table2[[#This Row],[20D EMA]]</f>
        <v>9.6249396666762532E-3</v>
      </c>
      <c r="T252" s="2">
        <f>(Table2[[#This Row],[Close Price]]-Table2[[#This Row],[50D EMA]])/Table2[[#This Row],[50D EMA]]</f>
        <v>6.3438098104322313E-2</v>
      </c>
      <c r="U252" s="2">
        <f>(Table2[[#This Row],[Close Price]]-Table2[[#This Row],[200D EMA]])/Table2[[#This Row],[200D EMA]]</f>
        <v>0.23822797484615968</v>
      </c>
      <c r="V252">
        <v>1.1981731735129</v>
      </c>
      <c r="W252">
        <v>350.5</v>
      </c>
      <c r="X252">
        <v>363.1</v>
      </c>
      <c r="Y252">
        <v>350.5</v>
      </c>
      <c r="Z252">
        <v>363.1</v>
      </c>
      <c r="AA252">
        <v>350.5</v>
      </c>
      <c r="AB252">
        <v>372.9</v>
      </c>
      <c r="AC252" s="2">
        <f>(Table2[[#This Row],[Close Price]]/Table2[[#This Row],[Day Low]])-1</f>
        <v>1.4550641940085596E-2</v>
      </c>
      <c r="AD252" s="2">
        <f>(Table2[[#This Row],[Day High]]/Table2[[#This Row],[Close Price]])-1</f>
        <v>2.109111361079874E-2</v>
      </c>
      <c r="AE252" s="2">
        <f>(Table2[[#This Row],[Close Price]]/Table2[[#This Row],[Current Week Low]])-1</f>
        <v>1.4550641940085596E-2</v>
      </c>
      <c r="AF252" s="2">
        <f>(Table2[[#This Row],[Current Week High]]/Table2[[#This Row],[Close Price]])-1</f>
        <v>2.109111361079874E-2</v>
      </c>
      <c r="AG252" s="2">
        <f>(Table2[[#This Row],[Close Price]]/Table2[[#This Row],[Current Month Low]])-1</f>
        <v>1.4550641940085596E-2</v>
      </c>
      <c r="AH252" s="2">
        <f>(Table2[[#This Row],[Current Month High]]/Table2[[#This Row],[Close Price]])-1</f>
        <v>4.8650168728908705E-2</v>
      </c>
      <c r="AI252">
        <v>6.2851518560179898</v>
      </c>
      <c r="AJ252">
        <v>85.498174230568594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7.0000000000000007E-2</v>
      </c>
      <c r="AM252" t="s">
        <v>10622</v>
      </c>
      <c r="AN252">
        <v>2.46</v>
      </c>
      <c r="AO252" t="s">
        <v>10622</v>
      </c>
      <c r="AP252">
        <v>5.0314258592391997E-2</v>
      </c>
      <c r="AQ252">
        <f>(Table2[[#This Row],[Sharpe Ratio]]-AVERAGE(Table2[Sharpe Ratio]))/_xlfn.STDEV.P(Table2[Sharpe Ratio])</f>
        <v>-0.12668193929030178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0.68668875804717078</v>
      </c>
      <c r="AS252">
        <f>_xlfn.RANK.AVG(Table2[[#This Row],[1Y Return vs Nifty Z-Score]],Table2[1Y Return vs Nifty Z-Score])</f>
        <v>287</v>
      </c>
      <c r="AT252">
        <f>_xlfn.RANK.AVG(Table2[[#This Row],[6M Return vs Nifty Z-Score]],Table2[6M Return vs Nifty Z-Score])</f>
        <v>169</v>
      </c>
      <c r="AU252">
        <f>_xlfn.RANK.AVG(Table2[[#This Row],[Sharpe Ratio Z-Score]],Table2[Sharpe Ratio Z-Score])</f>
        <v>378</v>
      </c>
      <c r="AV252">
        <f>(Table2[[#This Row],[Rank 1Y]]+Table2[[#This Row],[Rank 6M]]+Table2[[#This Row],[Rank Sharpe]])/3</f>
        <v>278</v>
      </c>
    </row>
    <row r="253" spans="1:48" x14ac:dyDescent="0.3">
      <c r="A253" t="s">
        <v>591</v>
      </c>
      <c r="B253" t="s">
        <v>592</v>
      </c>
      <c r="C253" t="s">
        <v>10585</v>
      </c>
      <c r="D253" t="s">
        <v>191</v>
      </c>
      <c r="E253">
        <v>31762.710124378002</v>
      </c>
      <c r="F253">
        <v>172.94</v>
      </c>
      <c r="G253">
        <v>58.979331898002698</v>
      </c>
      <c r="H253">
        <f>(Table2[[#This Row],[1Y Return vs Nifty]]-AVERAGE(Table2[1Y Return vs Nifty]))/_xlfn.STDEV.P(Table2[1Y Return vs Nifty])</f>
        <v>0.38804252732806016</v>
      </c>
      <c r="I253">
        <v>-3.8929533245133801</v>
      </c>
      <c r="J253">
        <f>(Table2[[#This Row],[1M Return vs Nifty]]-AVERAGE(Table2[1M Return vs Nifty]))/_xlfn.STDEV.P(Table2[1M Return vs Nifty])</f>
        <v>-0.70239091133036147</v>
      </c>
      <c r="K253">
        <v>0.54669459095998096</v>
      </c>
      <c r="L253">
        <f>(Table2[[#This Row],[6M Return vs Nifty]]-AVERAGE(Table2[6M Return vs Nifty]))/_xlfn.STDEV.P(Table2[6M Return vs Nifty])</f>
        <v>-0.15532284162279</v>
      </c>
      <c r="M253">
        <v>0.554899754166855</v>
      </c>
      <c r="N253">
        <f>(Table2[[#This Row],[1W Return vs Nifty]]-AVERAGE(Table2[1W Return vs Nifty]))/_xlfn.STDEV.P(Table2[1W Return vs Nifty])</f>
        <v>-0.40665077973790337</v>
      </c>
      <c r="O253">
        <v>189.43</v>
      </c>
      <c r="P253">
        <v>188.39361297822001</v>
      </c>
      <c r="Q253">
        <v>158.57791750681901</v>
      </c>
      <c r="R253">
        <v>24.176422622106099</v>
      </c>
      <c r="S253" s="2">
        <f>(Table2[[#This Row],[Close Price]]-Table2[[#This Row],[20D EMA]])/Table2[[#This Row],[20D EMA]]</f>
        <v>-8.7050625560893255E-2</v>
      </c>
      <c r="T253" s="2">
        <f>(Table2[[#This Row],[Close Price]]-Table2[[#This Row],[50D EMA]])/Table2[[#This Row],[50D EMA]]</f>
        <v>-8.2028327467803197E-2</v>
      </c>
      <c r="U253" s="2">
        <f>(Table2[[#This Row],[Close Price]]-Table2[[#This Row],[200D EMA]])/Table2[[#This Row],[200D EMA]]</f>
        <v>9.0567985246517116E-2</v>
      </c>
      <c r="V253">
        <v>0.73636258819953404</v>
      </c>
      <c r="W253">
        <v>171.32</v>
      </c>
      <c r="X253">
        <v>179.38</v>
      </c>
      <c r="Y253">
        <v>171.32</v>
      </c>
      <c r="Z253">
        <v>179.38</v>
      </c>
      <c r="AA253">
        <v>171.32</v>
      </c>
      <c r="AB253">
        <v>200.4</v>
      </c>
      <c r="AC253" s="2">
        <f>(Table2[[#This Row],[Close Price]]/Table2[[#This Row],[Day Low]])-1</f>
        <v>9.4559887929022146E-3</v>
      </c>
      <c r="AD253" s="2">
        <f>(Table2[[#This Row],[Day High]]/Table2[[#This Row],[Close Price]])-1</f>
        <v>3.7238348560194368E-2</v>
      </c>
      <c r="AE253" s="2">
        <f>(Table2[[#This Row],[Close Price]]/Table2[[#This Row],[Current Week Low]])-1</f>
        <v>9.4559887929022146E-3</v>
      </c>
      <c r="AF253" s="2">
        <f>(Table2[[#This Row],[Current Week High]]/Table2[[#This Row],[Close Price]])-1</f>
        <v>3.7238348560194368E-2</v>
      </c>
      <c r="AG253" s="2">
        <f>(Table2[[#This Row],[Close Price]]/Table2[[#This Row],[Current Month Low]])-1</f>
        <v>9.4559887929022146E-3</v>
      </c>
      <c r="AH253" s="2">
        <f>(Table2[[#This Row],[Current Month High]]/Table2[[#This Row],[Close Price]])-1</f>
        <v>0.15878339308430678</v>
      </c>
      <c r="AI253">
        <v>20.8511622528044</v>
      </c>
      <c r="AJ253">
        <v>100.626450116009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-0.03</v>
      </c>
      <c r="AM253" t="s">
        <v>10621</v>
      </c>
      <c r="AN253">
        <v>-10.039999999999999</v>
      </c>
      <c r="AO253" t="s">
        <v>10621</v>
      </c>
      <c r="AP253">
        <v>8.0827568881153E-2</v>
      </c>
      <c r="AQ253">
        <f>(Table2[[#This Row],[Sharpe Ratio]]-AVERAGE(Table2[Sharpe Ratio]))/_xlfn.STDEV.P(Table2[Sharpe Ratio])</f>
        <v>0.22569593694285245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-0.65062606842014226</v>
      </c>
      <c r="AS253">
        <f>_xlfn.RANK.AVG(Table2[[#This Row],[1Y Return vs Nifty Z-Score]],Table2[1Y Return vs Nifty Z-Score])</f>
        <v>191</v>
      </c>
      <c r="AT253">
        <f>_xlfn.RANK.AVG(Table2[[#This Row],[6M Return vs Nifty Z-Score]],Table2[6M Return vs Nifty Z-Score])</f>
        <v>368</v>
      </c>
      <c r="AU253">
        <f>_xlfn.RANK.AVG(Table2[[#This Row],[Sharpe Ratio Z-Score]],Table2[Sharpe Ratio Z-Score])</f>
        <v>277</v>
      </c>
      <c r="AV253">
        <f>(Table2[[#This Row],[Rank 1Y]]+Table2[[#This Row],[Rank 6M]]+Table2[[#This Row],[Rank Sharpe]])/3</f>
        <v>278.66666666666669</v>
      </c>
    </row>
    <row r="254" spans="1:48" x14ac:dyDescent="0.3">
      <c r="A254" t="s">
        <v>967</v>
      </c>
      <c r="B254" t="s">
        <v>968</v>
      </c>
      <c r="C254" t="s">
        <v>10578</v>
      </c>
      <c r="D254" t="s">
        <v>590</v>
      </c>
      <c r="E254">
        <v>14113.452204195</v>
      </c>
      <c r="F254">
        <v>823.65</v>
      </c>
      <c r="G254">
        <v>91.909978247401995</v>
      </c>
      <c r="H254">
        <f>(Table2[[#This Row],[1Y Return vs Nifty]]-AVERAGE(Table2[1Y Return vs Nifty]))/_xlfn.STDEV.P(Table2[1Y Return vs Nifty])</f>
        <v>0.88944730841977759</v>
      </c>
      <c r="I254">
        <v>14.7756671103985</v>
      </c>
      <c r="J254">
        <f>(Table2[[#This Row],[1M Return vs Nifty]]-AVERAGE(Table2[1M Return vs Nifty]))/_xlfn.STDEV.P(Table2[1M Return vs Nifty])</f>
        <v>1.2414271139497361</v>
      </c>
      <c r="K254">
        <v>18.5579550663142</v>
      </c>
      <c r="L254">
        <f>(Table2[[#This Row],[6M Return vs Nifty]]-AVERAGE(Table2[6M Return vs Nifty]))/_xlfn.STDEV.P(Table2[6M Return vs Nifty])</f>
        <v>0.48835876011036838</v>
      </c>
      <c r="M254">
        <v>11.612358293050599</v>
      </c>
      <c r="N254">
        <f>(Table2[[#This Row],[1W Return vs Nifty]]-AVERAGE(Table2[1W Return vs Nifty]))/_xlfn.STDEV.P(Table2[1W Return vs Nifty])</f>
        <v>1.8548201018624582</v>
      </c>
      <c r="O254">
        <v>790.52</v>
      </c>
      <c r="P254">
        <v>753.17609595694603</v>
      </c>
      <c r="Q254">
        <v>635.40470586447805</v>
      </c>
      <c r="R254">
        <v>56.535601346649699</v>
      </c>
      <c r="S254" s="2">
        <f>(Table2[[#This Row],[Close Price]]-Table2[[#This Row],[20D EMA]])/Table2[[#This Row],[20D EMA]]</f>
        <v>4.1909123108839749E-2</v>
      </c>
      <c r="T254" s="2">
        <f>(Table2[[#This Row],[Close Price]]-Table2[[#This Row],[50D EMA]])/Table2[[#This Row],[50D EMA]]</f>
        <v>9.356896006306932E-2</v>
      </c>
      <c r="U254" s="2">
        <f>(Table2[[#This Row],[Close Price]]-Table2[[#This Row],[200D EMA]])/Table2[[#This Row],[200D EMA]]</f>
        <v>0.29626046580723897</v>
      </c>
      <c r="V254">
        <v>1.6326504580293499</v>
      </c>
      <c r="W254">
        <v>810.6</v>
      </c>
      <c r="X254">
        <v>849.95</v>
      </c>
      <c r="Y254">
        <v>810.6</v>
      </c>
      <c r="Z254">
        <v>849.95</v>
      </c>
      <c r="AA254">
        <v>810.6</v>
      </c>
      <c r="AB254">
        <v>898</v>
      </c>
      <c r="AC254" s="2">
        <f>(Table2[[#This Row],[Close Price]]/Table2[[#This Row],[Day Low]])-1</f>
        <v>1.6099185788304826E-2</v>
      </c>
      <c r="AD254" s="2">
        <f>(Table2[[#This Row],[Day High]]/Table2[[#This Row],[Close Price]])-1</f>
        <v>3.1931038669337886E-2</v>
      </c>
      <c r="AE254" s="2">
        <f>(Table2[[#This Row],[Close Price]]/Table2[[#This Row],[Current Week Low]])-1</f>
        <v>1.6099185788304826E-2</v>
      </c>
      <c r="AF254" s="2">
        <f>(Table2[[#This Row],[Current Week High]]/Table2[[#This Row],[Close Price]])-1</f>
        <v>3.1931038669337886E-2</v>
      </c>
      <c r="AG254" s="2">
        <f>(Table2[[#This Row],[Close Price]]/Table2[[#This Row],[Current Month Low]])-1</f>
        <v>1.6099185788304826E-2</v>
      </c>
      <c r="AH254" s="2">
        <f>(Table2[[#This Row],[Current Month High]]/Table2[[#This Row],[Close Price]])-1</f>
        <v>9.0268924907424219E-2</v>
      </c>
      <c r="AI254">
        <v>9.0268924907424193</v>
      </c>
      <c r="AJ254">
        <v>119.64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0.05</v>
      </c>
      <c r="AM254" t="s">
        <v>10622</v>
      </c>
      <c r="AN254">
        <v>6.72</v>
      </c>
      <c r="AO254" t="s">
        <v>10622</v>
      </c>
      <c r="AQ254">
        <f>(Table2[[#This Row],[Sharpe Ratio]]-AVERAGE(Table2[Sharpe Ratio]))/_xlfn.STDEV.P(Table2[Sharpe Ratio])</f>
        <v>-0.7077277654969456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3.7663255188453948</v>
      </c>
      <c r="AS254">
        <f>_xlfn.RANK.AVG(Table2[[#This Row],[1Y Return vs Nifty Z-Score]],Table2[1Y Return vs Nifty Z-Score])</f>
        <v>113</v>
      </c>
      <c r="AT254">
        <f>_xlfn.RANK.AVG(Table2[[#This Row],[6M Return vs Nifty Z-Score]],Table2[6M Return vs Nifty Z-Score])</f>
        <v>177</v>
      </c>
      <c r="AU254">
        <f>_xlfn.RANK.AVG(Table2[[#This Row],[Sharpe Ratio Z-Score]],Table2[Sharpe Ratio Z-Score])</f>
        <v>546.5</v>
      </c>
      <c r="AV254">
        <f>(Table2[[#This Row],[Rank 1Y]]+Table2[[#This Row],[Rank 6M]]+Table2[[#This Row],[Rank Sharpe]])/3</f>
        <v>278.83333333333331</v>
      </c>
    </row>
    <row r="255" spans="1:48" x14ac:dyDescent="0.3">
      <c r="A255" t="s">
        <v>687</v>
      </c>
      <c r="B255" t="s">
        <v>688</v>
      </c>
      <c r="C255" t="s">
        <v>10576</v>
      </c>
      <c r="D255" t="s">
        <v>292</v>
      </c>
      <c r="E255">
        <v>24441.214108640001</v>
      </c>
      <c r="F255">
        <v>247.1</v>
      </c>
      <c r="G255">
        <v>38.937721759958201</v>
      </c>
      <c r="H255">
        <f>(Table2[[#This Row],[1Y Return vs Nifty]]-AVERAGE(Table2[1Y Return vs Nifty]))/_xlfn.STDEV.P(Table2[1Y Return vs Nifty])</f>
        <v>8.2887291765091839E-2</v>
      </c>
      <c r="I255">
        <v>5.5191986436360398</v>
      </c>
      <c r="J255">
        <f>(Table2[[#This Row],[1M Return vs Nifty]]-AVERAGE(Table2[1M Return vs Nifty]))/_xlfn.STDEV.P(Table2[1M Return vs Nifty])</f>
        <v>0.27762315645529329</v>
      </c>
      <c r="K255">
        <v>14.244758785073699</v>
      </c>
      <c r="L255">
        <f>(Table2[[#This Row],[6M Return vs Nifty]]-AVERAGE(Table2[6M Return vs Nifty]))/_xlfn.STDEV.P(Table2[6M Return vs Nifty])</f>
        <v>0.33421490689713085</v>
      </c>
      <c r="M255">
        <v>6.8259696146472301E-2</v>
      </c>
      <c r="N255">
        <f>(Table2[[#This Row],[1W Return vs Nifty]]-AVERAGE(Table2[1W Return vs Nifty]))/_xlfn.STDEV.P(Table2[1W Return vs Nifty])</f>
        <v>-0.5061783806928063</v>
      </c>
      <c r="O255">
        <v>253.55</v>
      </c>
      <c r="P255">
        <v>235.29211926821199</v>
      </c>
      <c r="Q255">
        <v>196.72964296267199</v>
      </c>
      <c r="R255">
        <v>38.985721809472402</v>
      </c>
      <c r="S255" s="2">
        <f>(Table2[[#This Row],[Close Price]]-Table2[[#This Row],[20D EMA]])/Table2[[#This Row],[20D EMA]]</f>
        <v>-2.5438769473476699E-2</v>
      </c>
      <c r="T255" s="2">
        <f>(Table2[[#This Row],[Close Price]]-Table2[[#This Row],[50D EMA]])/Table2[[#This Row],[50D EMA]]</f>
        <v>5.0183919327651066E-2</v>
      </c>
      <c r="U255" s="2">
        <f>(Table2[[#This Row],[Close Price]]-Table2[[#This Row],[200D EMA]])/Table2[[#This Row],[200D EMA]]</f>
        <v>0.25603847126833557</v>
      </c>
      <c r="V255">
        <v>1.13593456364471</v>
      </c>
      <c r="W255">
        <v>244.9</v>
      </c>
      <c r="X255">
        <v>256.89999999999998</v>
      </c>
      <c r="Y255">
        <v>244.9</v>
      </c>
      <c r="Z255">
        <v>256.89999999999998</v>
      </c>
      <c r="AA255">
        <v>244.9</v>
      </c>
      <c r="AB255">
        <v>266.85000000000002</v>
      </c>
      <c r="AC255" s="2">
        <f>(Table2[[#This Row],[Close Price]]/Table2[[#This Row],[Day Low]])-1</f>
        <v>8.9832584728459786E-3</v>
      </c>
      <c r="AD255" s="2">
        <f>(Table2[[#This Row],[Day High]]/Table2[[#This Row],[Close Price]])-1</f>
        <v>3.966005665722383E-2</v>
      </c>
      <c r="AE255" s="2">
        <f>(Table2[[#This Row],[Close Price]]/Table2[[#This Row],[Current Week Low]])-1</f>
        <v>8.9832584728459786E-3</v>
      </c>
      <c r="AF255" s="2">
        <f>(Table2[[#This Row],[Current Week High]]/Table2[[#This Row],[Close Price]])-1</f>
        <v>3.966005665722383E-2</v>
      </c>
      <c r="AG255" s="2">
        <f>(Table2[[#This Row],[Close Price]]/Table2[[#This Row],[Current Month Low]])-1</f>
        <v>8.9832584728459786E-3</v>
      </c>
      <c r="AH255" s="2">
        <f>(Table2[[#This Row],[Current Month High]]/Table2[[#This Row],[Close Price]])-1</f>
        <v>7.9927154997976535E-2</v>
      </c>
      <c r="AI255">
        <v>13.2335087009308</v>
      </c>
      <c r="AJ255">
        <v>86.631419939577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0.2</v>
      </c>
      <c r="AM255" t="s">
        <v>10622</v>
      </c>
      <c r="AN255">
        <v>-5.26</v>
      </c>
      <c r="AO255" t="s">
        <v>10621</v>
      </c>
      <c r="AP255">
        <v>5.9299018069530002E-2</v>
      </c>
      <c r="AQ255">
        <f>(Table2[[#This Row],[Sharpe Ratio]]-AVERAGE(Table2[Sharpe Ratio]))/_xlfn.STDEV.P(Table2[Sharpe Ratio])</f>
        <v>-2.2922942542389361E-2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0.16562403188232033</v>
      </c>
      <c r="AS255">
        <f>_xlfn.RANK.AVG(Table2[[#This Row],[1Y Return vs Nifty Z-Score]],Table2[1Y Return vs Nifty Z-Score])</f>
        <v>275</v>
      </c>
      <c r="AT255">
        <f>_xlfn.RANK.AVG(Table2[[#This Row],[6M Return vs Nifty Z-Score]],Table2[6M Return vs Nifty Z-Score])</f>
        <v>215</v>
      </c>
      <c r="AU255">
        <f>_xlfn.RANK.AVG(Table2[[#This Row],[Sharpe Ratio Z-Score]],Table2[Sharpe Ratio Z-Score])</f>
        <v>347</v>
      </c>
      <c r="AV255">
        <f>(Table2[[#This Row],[Rank 1Y]]+Table2[[#This Row],[Rank 6M]]+Table2[[#This Row],[Rank Sharpe]])/3</f>
        <v>279</v>
      </c>
    </row>
    <row r="256" spans="1:48" x14ac:dyDescent="0.3">
      <c r="A256" t="s">
        <v>1963</v>
      </c>
      <c r="B256" t="s">
        <v>1964</v>
      </c>
      <c r="C256" t="s">
        <v>10591</v>
      </c>
      <c r="D256" t="s">
        <v>292</v>
      </c>
      <c r="E256">
        <v>3211.4033838</v>
      </c>
      <c r="F256">
        <v>313.64999999999998</v>
      </c>
      <c r="G256">
        <v>27.9020279509182</v>
      </c>
      <c r="H256">
        <f>(Table2[[#This Row],[1Y Return vs Nifty]]-AVERAGE(Table2[1Y Return vs Nifty]))/_xlfn.STDEV.P(Table2[1Y Return vs Nifty])</f>
        <v>-8.5143107025360668E-2</v>
      </c>
      <c r="I256">
        <v>7.4805479749501798</v>
      </c>
      <c r="J256">
        <f>(Table2[[#This Row],[1M Return vs Nifty]]-AVERAGE(Table2[1M Return vs Nifty]))/_xlfn.STDEV.P(Table2[1M Return vs Nifty])</f>
        <v>0.48184318424855149</v>
      </c>
      <c r="K256">
        <v>24.383997050639099</v>
      </c>
      <c r="L256">
        <f>(Table2[[#This Row],[6M Return vs Nifty]]-AVERAGE(Table2[6M Return vs Nifty]))/_xlfn.STDEV.P(Table2[6M Return vs Nifty])</f>
        <v>0.69656828777592872</v>
      </c>
      <c r="M256">
        <v>1.1131095479484301</v>
      </c>
      <c r="N256">
        <f>(Table2[[#This Row],[1W Return vs Nifty]]-AVERAGE(Table2[1W Return vs Nifty]))/_xlfn.STDEV.P(Table2[1W Return vs Nifty])</f>
        <v>-0.29248573991234034</v>
      </c>
      <c r="O256">
        <v>322.19</v>
      </c>
      <c r="P256">
        <v>304.70598174763398</v>
      </c>
      <c r="Q256">
        <v>260.665492300094</v>
      </c>
      <c r="R256">
        <v>38.838778994576202</v>
      </c>
      <c r="S256" s="2">
        <f>(Table2[[#This Row],[Close Price]]-Table2[[#This Row],[20D EMA]])/Table2[[#This Row],[20D EMA]]</f>
        <v>-2.6506098885750708E-2</v>
      </c>
      <c r="T256" s="2">
        <f>(Table2[[#This Row],[Close Price]]-Table2[[#This Row],[50D EMA]])/Table2[[#This Row],[50D EMA]]</f>
        <v>2.9352946079587237E-2</v>
      </c>
      <c r="U256" s="2">
        <f>(Table2[[#This Row],[Close Price]]-Table2[[#This Row],[200D EMA]])/Table2[[#This Row],[200D EMA]]</f>
        <v>0.20326629057177611</v>
      </c>
      <c r="V256">
        <v>1.28926126558441</v>
      </c>
      <c r="W256">
        <v>311.5</v>
      </c>
      <c r="X256">
        <v>330</v>
      </c>
      <c r="Y256">
        <v>311.5</v>
      </c>
      <c r="Z256">
        <v>330</v>
      </c>
      <c r="AA256">
        <v>311.5</v>
      </c>
      <c r="AB256">
        <v>346.9</v>
      </c>
      <c r="AC256" s="2">
        <f>(Table2[[#This Row],[Close Price]]/Table2[[#This Row],[Day Low]])-1</f>
        <v>6.9020866773674694E-3</v>
      </c>
      <c r="AD256" s="2">
        <f>(Table2[[#This Row],[Day High]]/Table2[[#This Row],[Close Price]])-1</f>
        <v>5.2128168340507042E-2</v>
      </c>
      <c r="AE256" s="2">
        <f>(Table2[[#This Row],[Close Price]]/Table2[[#This Row],[Current Week Low]])-1</f>
        <v>6.9020866773674694E-3</v>
      </c>
      <c r="AF256" s="2">
        <f>(Table2[[#This Row],[Current Week High]]/Table2[[#This Row],[Close Price]])-1</f>
        <v>5.2128168340507042E-2</v>
      </c>
      <c r="AG256" s="2">
        <f>(Table2[[#This Row],[Close Price]]/Table2[[#This Row],[Current Month Low]])-1</f>
        <v>6.9020866773674694E-3</v>
      </c>
      <c r="AH256" s="2">
        <f>(Table2[[#This Row],[Current Month High]]/Table2[[#This Row],[Close Price]])-1</f>
        <v>0.10600988362824815</v>
      </c>
      <c r="AI256">
        <v>13.342898134863701</v>
      </c>
      <c r="AJ256">
        <v>66.260270341902896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0.19</v>
      </c>
      <c r="AM256" t="s">
        <v>10622</v>
      </c>
      <c r="AN256">
        <v>2.33</v>
      </c>
      <c r="AO256" t="s">
        <v>10622</v>
      </c>
      <c r="AP256">
        <v>4.6227039314031E-2</v>
      </c>
      <c r="AQ256">
        <f>(Table2[[#This Row],[Sharpe Ratio]]-AVERAGE(Table2[Sharpe Ratio]))/_xlfn.STDEV.P(Table2[Sharpe Ratio])</f>
        <v>-0.17388250964397264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0.62690011544280644</v>
      </c>
      <c r="AS256">
        <f>_xlfn.RANK.AVG(Table2[[#This Row],[1Y Return vs Nifty Z-Score]],Table2[1Y Return vs Nifty Z-Score])</f>
        <v>309</v>
      </c>
      <c r="AT256">
        <f>_xlfn.RANK.AVG(Table2[[#This Row],[6M Return vs Nifty Z-Score]],Table2[6M Return vs Nifty Z-Score])</f>
        <v>141</v>
      </c>
      <c r="AU256">
        <f>_xlfn.RANK.AVG(Table2[[#This Row],[Sharpe Ratio Z-Score]],Table2[Sharpe Ratio Z-Score])</f>
        <v>388</v>
      </c>
      <c r="AV256">
        <f>(Table2[[#This Row],[Rank 1Y]]+Table2[[#This Row],[Rank 6M]]+Table2[[#This Row],[Rank Sharpe]])/3</f>
        <v>279.33333333333331</v>
      </c>
    </row>
    <row r="257" spans="1:48" x14ac:dyDescent="0.3">
      <c r="A257" t="s">
        <v>1368</v>
      </c>
      <c r="B257" t="s">
        <v>1369</v>
      </c>
      <c r="C257" t="s">
        <v>10589</v>
      </c>
      <c r="D257" t="s">
        <v>95</v>
      </c>
      <c r="E257">
        <v>7649.9758318499998</v>
      </c>
      <c r="F257">
        <v>984.5</v>
      </c>
      <c r="G257">
        <v>126.618497891594</v>
      </c>
      <c r="H257">
        <f>(Table2[[#This Row],[1Y Return vs Nifty]]-AVERAGE(Table2[1Y Return vs Nifty]))/_xlfn.STDEV.P(Table2[1Y Return vs Nifty])</f>
        <v>1.417922137293919</v>
      </c>
      <c r="I257">
        <v>-6.7914263806399902</v>
      </c>
      <c r="J257">
        <f>(Table2[[#This Row],[1M Return vs Nifty]]-AVERAGE(Table2[1M Return vs Nifty]))/_xlfn.STDEV.P(Table2[1M Return vs Nifty])</f>
        <v>-1.0041863327933931</v>
      </c>
      <c r="K257">
        <v>12.6646426025304</v>
      </c>
      <c r="L257">
        <f>(Table2[[#This Row],[6M Return vs Nifty]]-AVERAGE(Table2[6M Return vs Nifty]))/_xlfn.STDEV.P(Table2[6M Return vs Nifty])</f>
        <v>0.27774513807136231</v>
      </c>
      <c r="M257">
        <v>6.2268074087256302</v>
      </c>
      <c r="N257">
        <f>(Table2[[#This Row],[1W Return vs Nifty]]-AVERAGE(Table2[1W Return vs Nifty]))/_xlfn.STDEV.P(Table2[1W Return vs Nifty])</f>
        <v>0.75336749741005227</v>
      </c>
      <c r="O257">
        <v>982.32</v>
      </c>
      <c r="P257">
        <v>971.57799680166102</v>
      </c>
      <c r="Q257">
        <v>810.20879942673798</v>
      </c>
      <c r="R257">
        <v>53.636260209135401</v>
      </c>
      <c r="S257" s="2">
        <f>(Table2[[#This Row],[Close Price]]-Table2[[#This Row],[20D EMA]])/Table2[[#This Row],[20D EMA]]</f>
        <v>2.2192360941444235E-3</v>
      </c>
      <c r="T257" s="2">
        <f>(Table2[[#This Row],[Close Price]]-Table2[[#This Row],[50D EMA]])/Table2[[#This Row],[50D EMA]]</f>
        <v>1.3300016304277108E-2</v>
      </c>
      <c r="U257" s="2">
        <f>(Table2[[#This Row],[Close Price]]-Table2[[#This Row],[200D EMA]])/Table2[[#This Row],[200D EMA]]</f>
        <v>0.21511886898362681</v>
      </c>
      <c r="V257">
        <v>1.32870539326439</v>
      </c>
      <c r="W257">
        <v>955</v>
      </c>
      <c r="X257">
        <v>1014</v>
      </c>
      <c r="Y257">
        <v>955</v>
      </c>
      <c r="Z257">
        <v>1014</v>
      </c>
      <c r="AA257">
        <v>955</v>
      </c>
      <c r="AB257">
        <v>1014</v>
      </c>
      <c r="AC257" s="2">
        <f>(Table2[[#This Row],[Close Price]]/Table2[[#This Row],[Day Low]])-1</f>
        <v>3.0890052356020936E-2</v>
      </c>
      <c r="AD257" s="2">
        <f>(Table2[[#This Row],[Day High]]/Table2[[#This Row],[Close Price]])-1</f>
        <v>2.9964448958862411E-2</v>
      </c>
      <c r="AE257" s="2">
        <f>(Table2[[#This Row],[Close Price]]/Table2[[#This Row],[Current Week Low]])-1</f>
        <v>3.0890052356020936E-2</v>
      </c>
      <c r="AF257" s="2">
        <f>(Table2[[#This Row],[Current Week High]]/Table2[[#This Row],[Close Price]])-1</f>
        <v>2.9964448958862411E-2</v>
      </c>
      <c r="AG257" s="2">
        <f>(Table2[[#This Row],[Close Price]]/Table2[[#This Row],[Current Month Low]])-1</f>
        <v>3.0890052356020936E-2</v>
      </c>
      <c r="AH257" s="2">
        <f>(Table2[[#This Row],[Current Month High]]/Table2[[#This Row],[Close Price]])-1</f>
        <v>2.9964448958862411E-2</v>
      </c>
      <c r="AI257">
        <v>19.553072625698299</v>
      </c>
      <c r="AJ257">
        <v>159.07894736842101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0.04</v>
      </c>
      <c r="AM257" t="s">
        <v>10622</v>
      </c>
      <c r="AN257">
        <v>1.77</v>
      </c>
      <c r="AO257" t="s">
        <v>10622</v>
      </c>
      <c r="AQ257">
        <f>(Table2[[#This Row],[Sharpe Ratio]]-AVERAGE(Table2[Sharpe Ratio]))/_xlfn.STDEV.P(Table2[Sharpe Ratio])</f>
        <v>-0.7077277654969456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0.73712067448499496</v>
      </c>
      <c r="AS257">
        <f>_xlfn.RANK.AVG(Table2[[#This Row],[1Y Return vs Nifty Z-Score]],Table2[1Y Return vs Nifty Z-Score])</f>
        <v>64</v>
      </c>
      <c r="AT257">
        <f>_xlfn.RANK.AVG(Table2[[#This Row],[6M Return vs Nifty Z-Score]],Table2[6M Return vs Nifty Z-Score])</f>
        <v>231</v>
      </c>
      <c r="AU257">
        <f>_xlfn.RANK.AVG(Table2[[#This Row],[Sharpe Ratio Z-Score]],Table2[Sharpe Ratio Z-Score])</f>
        <v>546.5</v>
      </c>
      <c r="AV257">
        <f>(Table2[[#This Row],[Rank 1Y]]+Table2[[#This Row],[Rank 6M]]+Table2[[#This Row],[Rank Sharpe]])/3</f>
        <v>280.5</v>
      </c>
    </row>
    <row r="258" spans="1:48" x14ac:dyDescent="0.3">
      <c r="A258" t="s">
        <v>463</v>
      </c>
      <c r="B258" t="s">
        <v>464</v>
      </c>
      <c r="C258" t="s">
        <v>10582</v>
      </c>
      <c r="D258" t="s">
        <v>51</v>
      </c>
      <c r="E258">
        <v>46822.980767429901</v>
      </c>
      <c r="F258">
        <v>2763.95</v>
      </c>
      <c r="G258">
        <v>78.321414596205699</v>
      </c>
      <c r="H258">
        <f>(Table2[[#This Row],[1Y Return vs Nifty]]-AVERAGE(Table2[1Y Return vs Nifty]))/_xlfn.STDEV.P(Table2[1Y Return vs Nifty])</f>
        <v>0.68254669946761737</v>
      </c>
      <c r="I258">
        <v>9.9513011969875702</v>
      </c>
      <c r="J258">
        <f>(Table2[[#This Row],[1M Return vs Nifty]]-AVERAGE(Table2[1M Return vs Nifty]))/_xlfn.STDEV.P(Table2[1M Return vs Nifty])</f>
        <v>0.73910347114333019</v>
      </c>
      <c r="K258">
        <v>2.4070070713317699</v>
      </c>
      <c r="L258">
        <f>(Table2[[#This Row],[6M Return vs Nifty]]-AVERAGE(Table2[6M Return vs Nifty]))/_xlfn.STDEV.P(Table2[6M Return vs Nifty])</f>
        <v>-8.8839492568545189E-2</v>
      </c>
      <c r="M258">
        <v>5.2885645127558396</v>
      </c>
      <c r="N258">
        <f>(Table2[[#This Row],[1W Return vs Nifty]]-AVERAGE(Table2[1W Return vs Nifty]))/_xlfn.STDEV.P(Table2[1W Return vs Nifty])</f>
        <v>0.56147810604198156</v>
      </c>
      <c r="O258">
        <v>2676.76</v>
      </c>
      <c r="P258">
        <v>2560.0948173257598</v>
      </c>
      <c r="Q258">
        <v>2162.4245636052101</v>
      </c>
      <c r="R258">
        <v>61.8569110959859</v>
      </c>
      <c r="S258" s="2">
        <f>(Table2[[#This Row],[Close Price]]-Table2[[#This Row],[20D EMA]])/Table2[[#This Row],[20D EMA]]</f>
        <v>3.257296134132294E-2</v>
      </c>
      <c r="T258" s="2">
        <f>(Table2[[#This Row],[Close Price]]-Table2[[#This Row],[50D EMA]])/Table2[[#This Row],[50D EMA]]</f>
        <v>7.9627981469524003E-2</v>
      </c>
      <c r="U258" s="2">
        <f>(Table2[[#This Row],[Close Price]]-Table2[[#This Row],[200D EMA]])/Table2[[#This Row],[200D EMA]]</f>
        <v>0.27817175522272192</v>
      </c>
      <c r="V258">
        <v>1.26442219753206</v>
      </c>
      <c r="W258">
        <v>2728</v>
      </c>
      <c r="X258">
        <v>2836.4</v>
      </c>
      <c r="Y258">
        <v>2728</v>
      </c>
      <c r="Z258">
        <v>2836.4</v>
      </c>
      <c r="AA258">
        <v>2702.1</v>
      </c>
      <c r="AB258">
        <v>2860</v>
      </c>
      <c r="AC258" s="2">
        <f>(Table2[[#This Row],[Close Price]]/Table2[[#This Row],[Day Low]])-1</f>
        <v>1.3178152492668627E-2</v>
      </c>
      <c r="AD258" s="2">
        <f>(Table2[[#This Row],[Day High]]/Table2[[#This Row],[Close Price]])-1</f>
        <v>2.621248575408397E-2</v>
      </c>
      <c r="AE258" s="2">
        <f>(Table2[[#This Row],[Close Price]]/Table2[[#This Row],[Current Week Low]])-1</f>
        <v>1.3178152492668627E-2</v>
      </c>
      <c r="AF258" s="2">
        <f>(Table2[[#This Row],[Current Week High]]/Table2[[#This Row],[Close Price]])-1</f>
        <v>2.621248575408397E-2</v>
      </c>
      <c r="AG258" s="2">
        <f>(Table2[[#This Row],[Close Price]]/Table2[[#This Row],[Current Month Low]])-1</f>
        <v>2.2889604381777007E-2</v>
      </c>
      <c r="AH258" s="2">
        <f>(Table2[[#This Row],[Current Month High]]/Table2[[#This Row],[Close Price]])-1</f>
        <v>3.475099043036245E-2</v>
      </c>
      <c r="AI258">
        <v>3.4750990430362401</v>
      </c>
      <c r="AJ258">
        <v>99.555972708566401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</v>
      </c>
      <c r="AM258" t="s">
        <v>10622</v>
      </c>
      <c r="AN258">
        <v>7.81</v>
      </c>
      <c r="AO258" t="s">
        <v>10622</v>
      </c>
      <c r="AP258">
        <v>5.1616872227354997E-2</v>
      </c>
      <c r="AQ258">
        <f>(Table2[[#This Row],[Sharpe Ratio]]-AVERAGE(Table2[Sharpe Ratio]))/_xlfn.STDEV.P(Table2[Sharpe Ratio])</f>
        <v>-0.11163892291820793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1.7826498611661761</v>
      </c>
      <c r="AS258">
        <f>_xlfn.RANK.AVG(Table2[[#This Row],[1Y Return vs Nifty Z-Score]],Table2[1Y Return vs Nifty Z-Score])</f>
        <v>130</v>
      </c>
      <c r="AT258">
        <f>_xlfn.RANK.AVG(Table2[[#This Row],[6M Return vs Nifty Z-Score]],Table2[6M Return vs Nifty Z-Score])</f>
        <v>343</v>
      </c>
      <c r="AU258">
        <f>_xlfn.RANK.AVG(Table2[[#This Row],[Sharpe Ratio Z-Score]],Table2[Sharpe Ratio Z-Score])</f>
        <v>374</v>
      </c>
      <c r="AV258">
        <f>(Table2[[#This Row],[Rank 1Y]]+Table2[[#This Row],[Rank 6M]]+Table2[[#This Row],[Rank Sharpe]])/3</f>
        <v>282.33333333333331</v>
      </c>
    </row>
    <row r="259" spans="1:48" x14ac:dyDescent="0.3">
      <c r="A259" t="s">
        <v>573</v>
      </c>
      <c r="B259" t="s">
        <v>574</v>
      </c>
      <c r="C259" t="s">
        <v>10587</v>
      </c>
      <c r="D259" t="s">
        <v>144</v>
      </c>
      <c r="E259">
        <v>32687.405356349998</v>
      </c>
      <c r="F259">
        <v>323.5</v>
      </c>
      <c r="G259">
        <v>38.9414405524399</v>
      </c>
      <c r="H259">
        <f>(Table2[[#This Row],[1Y Return vs Nifty]]-AVERAGE(Table2[1Y Return vs Nifty]))/_xlfn.STDEV.P(Table2[1Y Return vs Nifty])</f>
        <v>8.2943914411074182E-2</v>
      </c>
      <c r="I259">
        <v>1.8247018338519101</v>
      </c>
      <c r="J259">
        <f>(Table2[[#This Row],[1M Return vs Nifty]]-AVERAGE(Table2[1M Return vs Nifty]))/_xlfn.STDEV.P(Table2[1M Return vs Nifty])</f>
        <v>-0.10705601778986594</v>
      </c>
      <c r="K259">
        <v>19.9270310386872</v>
      </c>
      <c r="L259">
        <f>(Table2[[#This Row],[6M Return vs Nifty]]-AVERAGE(Table2[6M Return vs Nifty]))/_xlfn.STDEV.P(Table2[6M Return vs Nifty])</f>
        <v>0.53728643044178659</v>
      </c>
      <c r="M259">
        <v>3.8328790150870198</v>
      </c>
      <c r="N259">
        <f>(Table2[[#This Row],[1W Return vs Nifty]]-AVERAGE(Table2[1W Return vs Nifty]))/_xlfn.STDEV.P(Table2[1W Return vs Nifty])</f>
        <v>0.26376137898669794</v>
      </c>
      <c r="O259">
        <v>328.07</v>
      </c>
      <c r="P259">
        <v>313.85532527976</v>
      </c>
      <c r="Q259">
        <v>268.62205539658999</v>
      </c>
      <c r="R259">
        <v>40.338428538165097</v>
      </c>
      <c r="S259" s="2">
        <f>(Table2[[#This Row],[Close Price]]-Table2[[#This Row],[20D EMA]])/Table2[[#This Row],[20D EMA]]</f>
        <v>-1.3929953973237399E-2</v>
      </c>
      <c r="T259" s="2">
        <f>(Table2[[#This Row],[Close Price]]-Table2[[#This Row],[50D EMA]])/Table2[[#This Row],[50D EMA]]</f>
        <v>3.0729683211980132E-2</v>
      </c>
      <c r="U259" s="2">
        <f>(Table2[[#This Row],[Close Price]]-Table2[[#This Row],[200D EMA]])/Table2[[#This Row],[200D EMA]]</f>
        <v>0.20429426214608087</v>
      </c>
      <c r="V259">
        <v>0.71651761762259703</v>
      </c>
      <c r="W259">
        <v>319.2</v>
      </c>
      <c r="X259">
        <v>334.55</v>
      </c>
      <c r="Y259">
        <v>319.2</v>
      </c>
      <c r="Z259">
        <v>334.55</v>
      </c>
      <c r="AA259">
        <v>319.2</v>
      </c>
      <c r="AB259">
        <v>345.65</v>
      </c>
      <c r="AC259" s="2">
        <f>(Table2[[#This Row],[Close Price]]/Table2[[#This Row],[Day Low]])-1</f>
        <v>1.3471177944862189E-2</v>
      </c>
      <c r="AD259" s="2">
        <f>(Table2[[#This Row],[Day High]]/Table2[[#This Row],[Close Price]])-1</f>
        <v>3.4157650695517905E-2</v>
      </c>
      <c r="AE259" s="2">
        <f>(Table2[[#This Row],[Close Price]]/Table2[[#This Row],[Current Week Low]])-1</f>
        <v>1.3471177944862189E-2</v>
      </c>
      <c r="AF259" s="2">
        <f>(Table2[[#This Row],[Current Week High]]/Table2[[#This Row],[Close Price]])-1</f>
        <v>3.4157650695517905E-2</v>
      </c>
      <c r="AG259" s="2">
        <f>(Table2[[#This Row],[Close Price]]/Table2[[#This Row],[Current Month Low]])-1</f>
        <v>1.3471177944862189E-2</v>
      </c>
      <c r="AH259" s="2">
        <f>(Table2[[#This Row],[Current Month High]]/Table2[[#This Row],[Close Price]])-1</f>
        <v>6.8469860896445134E-2</v>
      </c>
      <c r="AI259">
        <v>7.8516228748067798</v>
      </c>
      <c r="AJ259">
        <v>67.660015548069396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0.12</v>
      </c>
      <c r="AM259" t="s">
        <v>10622</v>
      </c>
      <c r="AN259">
        <v>0.06</v>
      </c>
      <c r="AO259" t="s">
        <v>10622</v>
      </c>
      <c r="AP259">
        <v>3.8712531389689997E-2</v>
      </c>
      <c r="AQ259">
        <f>(Table2[[#This Row],[Sharpe Ratio]]-AVERAGE(Table2[Sharpe Ratio]))/_xlfn.STDEV.P(Table2[Sharpe Ratio])</f>
        <v>-0.26066255147679246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0.51627315457290024</v>
      </c>
      <c r="AS259">
        <f>_xlfn.RANK.AVG(Table2[[#This Row],[1Y Return vs Nifty Z-Score]],Table2[1Y Return vs Nifty Z-Score])</f>
        <v>274</v>
      </c>
      <c r="AT259">
        <f>_xlfn.RANK.AVG(Table2[[#This Row],[6M Return vs Nifty Z-Score]],Table2[6M Return vs Nifty Z-Score])</f>
        <v>168</v>
      </c>
      <c r="AU259">
        <f>_xlfn.RANK.AVG(Table2[[#This Row],[Sharpe Ratio Z-Score]],Table2[Sharpe Ratio Z-Score])</f>
        <v>406</v>
      </c>
      <c r="AV259">
        <f>(Table2[[#This Row],[Rank 1Y]]+Table2[[#This Row],[Rank 6M]]+Table2[[#This Row],[Rank Sharpe]])/3</f>
        <v>282.66666666666669</v>
      </c>
    </row>
    <row r="260" spans="1:48" x14ac:dyDescent="0.3">
      <c r="A260" t="s">
        <v>147</v>
      </c>
      <c r="B260" t="s">
        <v>148</v>
      </c>
      <c r="C260" t="s">
        <v>6579</v>
      </c>
      <c r="D260" t="s">
        <v>75</v>
      </c>
      <c r="E260">
        <v>173966.825437725</v>
      </c>
      <c r="F260">
        <v>2612.25</v>
      </c>
      <c r="G260">
        <v>23.197374294047901</v>
      </c>
      <c r="H260">
        <f>(Table2[[#This Row],[1Y Return vs Nifty]]-AVERAGE(Table2[1Y Return vs Nifty]))/_xlfn.STDEV.P(Table2[1Y Return vs Nifty])</f>
        <v>-0.15677655788164582</v>
      </c>
      <c r="I260">
        <v>0.224134233284317</v>
      </c>
      <c r="J260">
        <f>(Table2[[#This Row],[1M Return vs Nifty]]-AVERAGE(Table2[1M Return vs Nifty]))/_xlfn.STDEV.P(Table2[1M Return vs Nifty])</f>
        <v>-0.2737106542966094</v>
      </c>
      <c r="K260">
        <v>14.51276724129</v>
      </c>
      <c r="L260">
        <f>(Table2[[#This Row],[6M Return vs Nifty]]-AVERAGE(Table2[6M Return vs Nifty]))/_xlfn.STDEV.P(Table2[6M Return vs Nifty])</f>
        <v>0.34379292130713823</v>
      </c>
      <c r="M260">
        <v>-2.1792810037850598</v>
      </c>
      <c r="N260">
        <f>(Table2[[#This Row],[1W Return vs Nifty]]-AVERAGE(Table2[1W Return vs Nifty]))/_xlfn.STDEV.P(Table2[1W Return vs Nifty])</f>
        <v>-0.9658452951318961</v>
      </c>
      <c r="O260">
        <v>2744.23</v>
      </c>
      <c r="P260">
        <v>2640.7304787959401</v>
      </c>
      <c r="Q260">
        <v>2311.98645791121</v>
      </c>
      <c r="R260">
        <v>21.670706473104701</v>
      </c>
      <c r="S260" s="2">
        <f>(Table2[[#This Row],[Close Price]]-Table2[[#This Row],[20D EMA]])/Table2[[#This Row],[20D EMA]]</f>
        <v>-4.8093636466331184E-2</v>
      </c>
      <c r="T260" s="2">
        <f>(Table2[[#This Row],[Close Price]]-Table2[[#This Row],[50D EMA]])/Table2[[#This Row],[50D EMA]]</f>
        <v>-1.0785075957060949E-2</v>
      </c>
      <c r="U260" s="2">
        <f>(Table2[[#This Row],[Close Price]]-Table2[[#This Row],[200D EMA]])/Table2[[#This Row],[200D EMA]]</f>
        <v>0.12987253496288489</v>
      </c>
      <c r="V260">
        <v>0.962402624569489</v>
      </c>
      <c r="W260">
        <v>2587.75</v>
      </c>
      <c r="X260">
        <v>2678.95</v>
      </c>
      <c r="Y260">
        <v>2587.75</v>
      </c>
      <c r="Z260">
        <v>2678.95</v>
      </c>
      <c r="AA260">
        <v>2587.75</v>
      </c>
      <c r="AB260">
        <v>2788.65</v>
      </c>
      <c r="AC260" s="2">
        <f>(Table2[[#This Row],[Close Price]]/Table2[[#This Row],[Day Low]])-1</f>
        <v>9.4676842817118523E-3</v>
      </c>
      <c r="AD260" s="2">
        <f>(Table2[[#This Row],[Day High]]/Table2[[#This Row],[Close Price]])-1</f>
        <v>2.5533543879797005E-2</v>
      </c>
      <c r="AE260" s="2">
        <f>(Table2[[#This Row],[Close Price]]/Table2[[#This Row],[Current Week Low]])-1</f>
        <v>9.4676842817118523E-3</v>
      </c>
      <c r="AF260" s="2">
        <f>(Table2[[#This Row],[Current Week High]]/Table2[[#This Row],[Close Price]])-1</f>
        <v>2.5533543879797005E-2</v>
      </c>
      <c r="AG260" s="2">
        <f>(Table2[[#This Row],[Close Price]]/Table2[[#This Row],[Current Month Low]])-1</f>
        <v>9.4676842817118523E-3</v>
      </c>
      <c r="AH260" s="2">
        <f>(Table2[[#This Row],[Current Month High]]/Table2[[#This Row],[Close Price]])-1</f>
        <v>6.7527993109388396E-2</v>
      </c>
      <c r="AI260">
        <v>10.1636520241171</v>
      </c>
      <c r="AJ260">
        <v>49.178741072777797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0.04</v>
      </c>
      <c r="AM260" t="s">
        <v>10622</v>
      </c>
      <c r="AN260">
        <v>-6.43</v>
      </c>
      <c r="AO260" t="s">
        <v>10621</v>
      </c>
      <c r="AP260">
        <v>7.1004365091613994E-2</v>
      </c>
      <c r="AQ260">
        <f>(Table2[[#This Row],[Sharpe Ratio]]-AVERAGE(Table2[Sharpe Ratio]))/_xlfn.STDEV.P(Table2[Sharpe Ratio])</f>
        <v>0.1122543058511843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-0.94028528015182877</v>
      </c>
      <c r="AS260">
        <f>_xlfn.RANK.AVG(Table2[[#This Row],[1Y Return vs Nifty Z-Score]],Table2[1Y Return vs Nifty Z-Score])</f>
        <v>335</v>
      </c>
      <c r="AT260">
        <f>_xlfn.RANK.AVG(Table2[[#This Row],[6M Return vs Nifty Z-Score]],Table2[6M Return vs Nifty Z-Score])</f>
        <v>214</v>
      </c>
      <c r="AU260">
        <f>_xlfn.RANK.AVG(Table2[[#This Row],[Sharpe Ratio Z-Score]],Table2[Sharpe Ratio Z-Score])</f>
        <v>309</v>
      </c>
      <c r="AV260">
        <f>(Table2[[#This Row],[Rank 1Y]]+Table2[[#This Row],[Rank 6M]]+Table2[[#This Row],[Rank Sharpe]])/3</f>
        <v>286</v>
      </c>
    </row>
    <row r="261" spans="1:48" x14ac:dyDescent="0.3">
      <c r="A261" t="s">
        <v>177</v>
      </c>
      <c r="B261" t="s">
        <v>178</v>
      </c>
      <c r="C261" t="s">
        <v>10576</v>
      </c>
      <c r="D261" t="s">
        <v>18</v>
      </c>
      <c r="E261">
        <v>148246.73252496001</v>
      </c>
      <c r="F261">
        <v>341.7</v>
      </c>
      <c r="G261">
        <v>66.236597895746797</v>
      </c>
      <c r="H261">
        <f>(Table2[[#This Row],[1Y Return vs Nifty]]-AVERAGE(Table2[1Y Return vs Nifty]))/_xlfn.STDEV.P(Table2[1Y Return vs Nifty])</f>
        <v>0.49854226760994569</v>
      </c>
      <c r="I261">
        <v>15.6284065286457</v>
      </c>
      <c r="J261">
        <f>(Table2[[#This Row],[1M Return vs Nifty]]-AVERAGE(Table2[1M Return vs Nifty]))/_xlfn.STDEV.P(Table2[1M Return vs Nifty])</f>
        <v>1.3302162270946998</v>
      </c>
      <c r="K261">
        <v>8.4136477012871005</v>
      </c>
      <c r="L261">
        <f>(Table2[[#This Row],[6M Return vs Nifty]]-AVERAGE(Table2[6M Return vs Nifty]))/_xlfn.STDEV.P(Table2[6M Return vs Nifty])</f>
        <v>0.12582422111299696</v>
      </c>
      <c r="M261">
        <v>7.8800802733815303</v>
      </c>
      <c r="N261">
        <f>(Table2[[#This Row],[1W Return vs Nifty]]-AVERAGE(Table2[1W Return vs Nifty]))/_xlfn.STDEV.P(Table2[1W Return vs Nifty])</f>
        <v>1.0914947831341344</v>
      </c>
      <c r="O261">
        <v>326.8</v>
      </c>
      <c r="P261">
        <v>316.01739956375599</v>
      </c>
      <c r="Q261">
        <v>278.22220316538898</v>
      </c>
      <c r="R261">
        <v>65.3217875695468</v>
      </c>
      <c r="S261" s="2">
        <f>(Table2[[#This Row],[Close Price]]-Table2[[#This Row],[20D EMA]])/Table2[[#This Row],[20D EMA]]</f>
        <v>4.5593635250917919E-2</v>
      </c>
      <c r="T261" s="2">
        <f>(Table2[[#This Row],[Close Price]]-Table2[[#This Row],[50D EMA]])/Table2[[#This Row],[50D EMA]]</f>
        <v>8.1269577155236916E-2</v>
      </c>
      <c r="U261" s="2">
        <f>(Table2[[#This Row],[Close Price]]-Table2[[#This Row],[200D EMA]])/Table2[[#This Row],[200D EMA]]</f>
        <v>0.22815503619916591</v>
      </c>
      <c r="V261">
        <v>1.30290220180759</v>
      </c>
      <c r="W261">
        <v>334.4</v>
      </c>
      <c r="X261">
        <v>346.95</v>
      </c>
      <c r="Y261">
        <v>334.4</v>
      </c>
      <c r="Z261">
        <v>346.95</v>
      </c>
      <c r="AA261">
        <v>334.4</v>
      </c>
      <c r="AB261">
        <v>351.9</v>
      </c>
      <c r="AC261" s="2">
        <f>(Table2[[#This Row],[Close Price]]/Table2[[#This Row],[Day Low]])-1</f>
        <v>2.1830143540669811E-2</v>
      </c>
      <c r="AD261" s="2">
        <f>(Table2[[#This Row],[Day High]]/Table2[[#This Row],[Close Price]])-1</f>
        <v>1.5364354697102733E-2</v>
      </c>
      <c r="AE261" s="2">
        <f>(Table2[[#This Row],[Close Price]]/Table2[[#This Row],[Current Week Low]])-1</f>
        <v>2.1830143540669811E-2</v>
      </c>
      <c r="AF261" s="2">
        <f>(Table2[[#This Row],[Current Week High]]/Table2[[#This Row],[Close Price]])-1</f>
        <v>1.5364354697102733E-2</v>
      </c>
      <c r="AG261" s="2">
        <f>(Table2[[#This Row],[Close Price]]/Table2[[#This Row],[Current Month Low]])-1</f>
        <v>2.1830143540669811E-2</v>
      </c>
      <c r="AH261" s="2">
        <f>(Table2[[#This Row],[Current Month High]]/Table2[[#This Row],[Close Price]])-1</f>
        <v>2.9850746268656581E-2</v>
      </c>
      <c r="AI261">
        <v>5.07755340942348</v>
      </c>
      <c r="AJ261">
        <v>106.184944938904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0.04</v>
      </c>
      <c r="AM261" t="s">
        <v>10622</v>
      </c>
      <c r="AN261">
        <v>7.4</v>
      </c>
      <c r="AO261" t="s">
        <v>10622</v>
      </c>
      <c r="AP261">
        <v>3.7623576321276997E-2</v>
      </c>
      <c r="AQ261">
        <f>(Table2[[#This Row],[Sharpe Ratio]]-AVERAGE(Table2[Sharpe Ratio]))/_xlfn.STDEV.P(Table2[Sharpe Ratio])</f>
        <v>-0.2732381675174434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2.7728393314343336</v>
      </c>
      <c r="AS261">
        <f>_xlfn.RANK.AVG(Table2[[#This Row],[1Y Return vs Nifty Z-Score]],Table2[1Y Return vs Nifty Z-Score])</f>
        <v>172</v>
      </c>
      <c r="AT261">
        <f>_xlfn.RANK.AVG(Table2[[#This Row],[6M Return vs Nifty Z-Score]],Table2[6M Return vs Nifty Z-Score])</f>
        <v>282</v>
      </c>
      <c r="AU261">
        <f>_xlfn.RANK.AVG(Table2[[#This Row],[Sharpe Ratio Z-Score]],Table2[Sharpe Ratio Z-Score])</f>
        <v>410</v>
      </c>
      <c r="AV261">
        <f>(Table2[[#This Row],[Rank 1Y]]+Table2[[#This Row],[Rank 6M]]+Table2[[#This Row],[Rank Sharpe]])/3</f>
        <v>288</v>
      </c>
    </row>
    <row r="262" spans="1:48" x14ac:dyDescent="0.3">
      <c r="A262" t="s">
        <v>341</v>
      </c>
      <c r="B262" t="s">
        <v>342</v>
      </c>
      <c r="C262" t="s">
        <v>10588</v>
      </c>
      <c r="D262" t="s">
        <v>199</v>
      </c>
      <c r="E262">
        <v>71648.825534400006</v>
      </c>
      <c r="F262">
        <v>244</v>
      </c>
      <c r="G262">
        <v>10.0423148565303</v>
      </c>
      <c r="H262">
        <f>(Table2[[#This Row],[1Y Return vs Nifty]]-AVERAGE(Table2[1Y Return vs Nifty]))/_xlfn.STDEV.P(Table2[1Y Return vs Nifty])</f>
        <v>-0.35707659534621156</v>
      </c>
      <c r="I262">
        <v>11.277043730354301</v>
      </c>
      <c r="J262">
        <f>(Table2[[#This Row],[1M Return vs Nifty]]-AVERAGE(Table2[1M Return vs Nifty]))/_xlfn.STDEV.P(Table2[1M Return vs Nifty])</f>
        <v>0.8771427141727477</v>
      </c>
      <c r="K262">
        <v>25.6325100651916</v>
      </c>
      <c r="L262">
        <f>(Table2[[#This Row],[6M Return vs Nifty]]-AVERAGE(Table2[6M Return vs Nifty]))/_xlfn.STDEV.P(Table2[6M Return vs Nifty])</f>
        <v>0.74118731141902794</v>
      </c>
      <c r="M262">
        <v>2.4794307975822401</v>
      </c>
      <c r="N262">
        <f>(Table2[[#This Row],[1W Return vs Nifty]]-AVERAGE(Table2[1W Return vs Nifty]))/_xlfn.STDEV.P(Table2[1W Return vs Nifty])</f>
        <v>-1.3045784510924356E-2</v>
      </c>
      <c r="O262">
        <v>240.37</v>
      </c>
      <c r="P262">
        <v>230.02011538622801</v>
      </c>
      <c r="Q262">
        <v>198.82605780347799</v>
      </c>
      <c r="R262">
        <v>51.865686808819099</v>
      </c>
      <c r="S262" s="2">
        <f>(Table2[[#This Row],[Close Price]]-Table2[[#This Row],[20D EMA]])/Table2[[#This Row],[20D EMA]]</f>
        <v>1.5101718184465596E-2</v>
      </c>
      <c r="T262" s="2">
        <f>(Table2[[#This Row],[Close Price]]-Table2[[#This Row],[50D EMA]])/Table2[[#This Row],[50D EMA]]</f>
        <v>6.0776791587545669E-2</v>
      </c>
      <c r="U262" s="2">
        <f>(Table2[[#This Row],[Close Price]]-Table2[[#This Row],[200D EMA]])/Table2[[#This Row],[200D EMA]]</f>
        <v>0.22720332885728922</v>
      </c>
      <c r="V262">
        <v>1.1046758378268</v>
      </c>
      <c r="W262">
        <v>240</v>
      </c>
      <c r="X262">
        <v>247.8</v>
      </c>
      <c r="Y262">
        <v>240</v>
      </c>
      <c r="Z262">
        <v>247.8</v>
      </c>
      <c r="AA262">
        <v>240</v>
      </c>
      <c r="AB262">
        <v>258.45</v>
      </c>
      <c r="AC262" s="2">
        <f>(Table2[[#This Row],[Close Price]]/Table2[[#This Row],[Day Low]])-1</f>
        <v>1.6666666666666607E-2</v>
      </c>
      <c r="AD262" s="2">
        <f>(Table2[[#This Row],[Day High]]/Table2[[#This Row],[Close Price]])-1</f>
        <v>1.5573770491803307E-2</v>
      </c>
      <c r="AE262" s="2">
        <f>(Table2[[#This Row],[Close Price]]/Table2[[#This Row],[Current Week Low]])-1</f>
        <v>1.6666666666666607E-2</v>
      </c>
      <c r="AF262" s="2">
        <f>(Table2[[#This Row],[Current Week High]]/Table2[[#This Row],[Close Price]])-1</f>
        <v>1.5573770491803307E-2</v>
      </c>
      <c r="AG262" s="2">
        <f>(Table2[[#This Row],[Close Price]]/Table2[[#This Row],[Current Month Low]])-1</f>
        <v>1.6666666666666607E-2</v>
      </c>
      <c r="AH262" s="2">
        <f>(Table2[[#This Row],[Current Month High]]/Table2[[#This Row],[Close Price]])-1</f>
        <v>5.9221311475409877E-2</v>
      </c>
      <c r="AI262">
        <v>6.1475409836065404</v>
      </c>
      <c r="AJ262">
        <v>54.871469374801599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0.09</v>
      </c>
      <c r="AM262" t="s">
        <v>10622</v>
      </c>
      <c r="AN262">
        <v>6.86</v>
      </c>
      <c r="AO262" t="s">
        <v>10622</v>
      </c>
      <c r="AP262">
        <v>6.8800035403131996E-2</v>
      </c>
      <c r="AQ262">
        <f>(Table2[[#This Row],[Sharpe Ratio]]-AVERAGE(Table2[Sharpe Ratio]))/_xlfn.STDEV.P(Table2[Sharpe Ratio])</f>
        <v>8.6797971982646924E-2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1.3350056177172867</v>
      </c>
      <c r="AS262">
        <f>_xlfn.RANK.AVG(Table2[[#This Row],[1Y Return vs Nifty Z-Score]],Table2[1Y Return vs Nifty Z-Score])</f>
        <v>416</v>
      </c>
      <c r="AT262">
        <f>_xlfn.RANK.AVG(Table2[[#This Row],[6M Return vs Nifty Z-Score]],Table2[6M Return vs Nifty Z-Score])</f>
        <v>135</v>
      </c>
      <c r="AU262">
        <f>_xlfn.RANK.AVG(Table2[[#This Row],[Sharpe Ratio Z-Score]],Table2[Sharpe Ratio Z-Score])</f>
        <v>315</v>
      </c>
      <c r="AV262">
        <f>(Table2[[#This Row],[Rank 1Y]]+Table2[[#This Row],[Rank 6M]]+Table2[[#This Row],[Rank Sharpe]])/3</f>
        <v>288.66666666666669</v>
      </c>
    </row>
    <row r="263" spans="1:48" x14ac:dyDescent="0.3">
      <c r="A263" t="s">
        <v>1353</v>
      </c>
      <c r="B263" t="s">
        <v>1354</v>
      </c>
      <c r="C263" t="s">
        <v>10580</v>
      </c>
      <c r="D263" t="s">
        <v>116</v>
      </c>
      <c r="E263">
        <v>7784.19859653</v>
      </c>
      <c r="F263">
        <v>1323.45</v>
      </c>
      <c r="G263">
        <v>16.8968363702357</v>
      </c>
      <c r="H263">
        <f>(Table2[[#This Row],[1Y Return vs Nifty]]-AVERAGE(Table2[1Y Return vs Nifty]))/_xlfn.STDEV.P(Table2[1Y Return vs Nifty])</f>
        <v>-0.25270907633058137</v>
      </c>
      <c r="I263">
        <v>-0.99895813777089004</v>
      </c>
      <c r="J263">
        <f>(Table2[[#This Row],[1M Return vs Nifty]]-AVERAGE(Table2[1M Return vs Nifty]))/_xlfn.STDEV.P(Table2[1M Return vs Nifty])</f>
        <v>-0.40106173552560154</v>
      </c>
      <c r="K263">
        <v>2.2061616873032399</v>
      </c>
      <c r="L263">
        <f>(Table2[[#This Row],[6M Return vs Nifty]]-AVERAGE(Table2[6M Return vs Nifty]))/_xlfn.STDEV.P(Table2[6M Return vs Nifty])</f>
        <v>-9.6017251097388692E-2</v>
      </c>
      <c r="M263">
        <v>-0.235632513933936</v>
      </c>
      <c r="N263">
        <f>(Table2[[#This Row],[1W Return vs Nifty]]-AVERAGE(Table2[1W Return vs Nifty]))/_xlfn.STDEV.P(Table2[1W Return vs Nifty])</f>
        <v>-0.56833040069137297</v>
      </c>
      <c r="O263">
        <v>1399.87</v>
      </c>
      <c r="P263">
        <v>1370.7858728010699</v>
      </c>
      <c r="Q263">
        <v>1197.64530583447</v>
      </c>
      <c r="R263">
        <v>26.753611977159999</v>
      </c>
      <c r="S263" s="2">
        <f>(Table2[[#This Row],[Close Price]]-Table2[[#This Row],[20D EMA]])/Table2[[#This Row],[20D EMA]]</f>
        <v>-5.4590783429889815E-2</v>
      </c>
      <c r="T263" s="2">
        <f>(Table2[[#This Row],[Close Price]]-Table2[[#This Row],[50D EMA]])/Table2[[#This Row],[50D EMA]]</f>
        <v>-3.4531923431880371E-2</v>
      </c>
      <c r="U263" s="2">
        <f>(Table2[[#This Row],[Close Price]]-Table2[[#This Row],[200D EMA]])/Table2[[#This Row],[200D EMA]]</f>
        <v>0.10504336597209343</v>
      </c>
      <c r="V263">
        <v>0.85450828004970303</v>
      </c>
      <c r="W263">
        <v>1318.55</v>
      </c>
      <c r="X263">
        <v>1364.95</v>
      </c>
      <c r="Y263">
        <v>1318.55</v>
      </c>
      <c r="Z263">
        <v>1364.95</v>
      </c>
      <c r="AA263">
        <v>1314.2</v>
      </c>
      <c r="AB263">
        <v>1432.6</v>
      </c>
      <c r="AC263" s="2">
        <f>(Table2[[#This Row],[Close Price]]/Table2[[#This Row],[Day Low]])-1</f>
        <v>3.7162034052558024E-3</v>
      </c>
      <c r="AD263" s="2">
        <f>(Table2[[#This Row],[Day High]]/Table2[[#This Row],[Close Price]])-1</f>
        <v>3.1357437001775734E-2</v>
      </c>
      <c r="AE263" s="2">
        <f>(Table2[[#This Row],[Close Price]]/Table2[[#This Row],[Current Week Low]])-1</f>
        <v>3.7162034052558024E-3</v>
      </c>
      <c r="AF263" s="2">
        <f>(Table2[[#This Row],[Current Week High]]/Table2[[#This Row],[Close Price]])-1</f>
        <v>3.1357437001775734E-2</v>
      </c>
      <c r="AG263" s="2">
        <f>(Table2[[#This Row],[Close Price]]/Table2[[#This Row],[Current Month Low]])-1</f>
        <v>7.0385025110333288E-3</v>
      </c>
      <c r="AH263" s="2">
        <f>(Table2[[#This Row],[Current Month High]]/Table2[[#This Row],[Close Price]])-1</f>
        <v>8.247383731912783E-2</v>
      </c>
      <c r="AI263">
        <v>18.323321621519501</v>
      </c>
      <c r="AJ263">
        <v>44.1666666666666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-7.0000000000000007E-2</v>
      </c>
      <c r="AM263" t="s">
        <v>10621</v>
      </c>
      <c r="AN263">
        <v>-10.07</v>
      </c>
      <c r="AO263" t="s">
        <v>10621</v>
      </c>
      <c r="AP263">
        <v>0.13408096188240801</v>
      </c>
      <c r="AQ263">
        <f>(Table2[[#This Row],[Sharpe Ratio]]-AVERAGE(Table2[Sharpe Ratio]))/_xlfn.STDEV.P(Table2[Sharpe Ratio])</f>
        <v>0.84068386681369323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-0.47743459683125133</v>
      </c>
      <c r="AS263">
        <f>_xlfn.RANK.AVG(Table2[[#This Row],[1Y Return vs Nifty Z-Score]],Table2[1Y Return vs Nifty Z-Score])</f>
        <v>372</v>
      </c>
      <c r="AT263">
        <f>_xlfn.RANK.AVG(Table2[[#This Row],[6M Return vs Nifty Z-Score]],Table2[6M Return vs Nifty Z-Score])</f>
        <v>347</v>
      </c>
      <c r="AU263">
        <f>_xlfn.RANK.AVG(Table2[[#This Row],[Sharpe Ratio Z-Score]],Table2[Sharpe Ratio Z-Score])</f>
        <v>147</v>
      </c>
      <c r="AV263">
        <f>(Table2[[#This Row],[Rank 1Y]]+Table2[[#This Row],[Rank 6M]]+Table2[[#This Row],[Rank Sharpe]])/3</f>
        <v>288.66666666666669</v>
      </c>
    </row>
    <row r="264" spans="1:48" x14ac:dyDescent="0.3">
      <c r="A264" t="s">
        <v>546</v>
      </c>
      <c r="B264" t="s">
        <v>547</v>
      </c>
      <c r="C264" t="s">
        <v>10589</v>
      </c>
      <c r="D264" t="s">
        <v>548</v>
      </c>
      <c r="E264">
        <v>35710.195570259901</v>
      </c>
      <c r="F264">
        <v>1313.15</v>
      </c>
      <c r="G264">
        <v>-0.97029441579396103</v>
      </c>
      <c r="H264">
        <f>(Table2[[#This Row],[1Y Return vs Nifty]]-AVERAGE(Table2[1Y Return vs Nifty]))/_xlfn.STDEV.P(Table2[1Y Return vs Nifty])</f>
        <v>-0.52475550704601448</v>
      </c>
      <c r="I264">
        <v>8.9847341383001194</v>
      </c>
      <c r="J264">
        <f>(Table2[[#This Row],[1M Return vs Nifty]]-AVERAGE(Table2[1M Return vs Nifty]))/_xlfn.STDEV.P(Table2[1M Return vs Nifty])</f>
        <v>0.63846237246819382</v>
      </c>
      <c r="K264">
        <v>14.631262875023999</v>
      </c>
      <c r="L264">
        <f>(Table2[[#This Row],[6M Return vs Nifty]]-AVERAGE(Table2[6M Return vs Nifty]))/_xlfn.STDEV.P(Table2[6M Return vs Nifty])</f>
        <v>0.34802768652108068</v>
      </c>
      <c r="M264">
        <v>5.2802799369548001</v>
      </c>
      <c r="N264">
        <f>(Table2[[#This Row],[1W Return vs Nifty]]-AVERAGE(Table2[1W Return vs Nifty]))/_xlfn.STDEV.P(Table2[1W Return vs Nifty])</f>
        <v>0.55978374500281702</v>
      </c>
      <c r="O264">
        <v>1314.37</v>
      </c>
      <c r="P264">
        <v>1257.4442591841801</v>
      </c>
      <c r="Q264">
        <v>1164.80313218433</v>
      </c>
      <c r="R264">
        <v>43.5968734203107</v>
      </c>
      <c r="S264" s="2">
        <f>(Table2[[#This Row],[Close Price]]-Table2[[#This Row],[20D EMA]])/Table2[[#This Row],[20D EMA]]</f>
        <v>-9.2820134360933372E-4</v>
      </c>
      <c r="T264" s="2">
        <f>(Table2[[#This Row],[Close Price]]-Table2[[#This Row],[50D EMA]])/Table2[[#This Row],[50D EMA]]</f>
        <v>4.4300763559858694E-2</v>
      </c>
      <c r="U264" s="2">
        <f>(Table2[[#This Row],[Close Price]]-Table2[[#This Row],[200D EMA]])/Table2[[#This Row],[200D EMA]]</f>
        <v>0.12735788882837085</v>
      </c>
      <c r="V264">
        <v>0.56037180184878199</v>
      </c>
      <c r="W264">
        <v>1299.75</v>
      </c>
      <c r="X264">
        <v>1342.9</v>
      </c>
      <c r="Y264">
        <v>1299.75</v>
      </c>
      <c r="Z264">
        <v>1342.9</v>
      </c>
      <c r="AA264">
        <v>1299.75</v>
      </c>
      <c r="AB264">
        <v>1394</v>
      </c>
      <c r="AC264" s="2">
        <f>(Table2[[#This Row],[Close Price]]/Table2[[#This Row],[Day Low]])-1</f>
        <v>1.0309674937488023E-2</v>
      </c>
      <c r="AD264" s="2">
        <f>(Table2[[#This Row],[Day High]]/Table2[[#This Row],[Close Price]])-1</f>
        <v>2.2655446826333581E-2</v>
      </c>
      <c r="AE264" s="2">
        <f>(Table2[[#This Row],[Close Price]]/Table2[[#This Row],[Current Week Low]])-1</f>
        <v>1.0309674937488023E-2</v>
      </c>
      <c r="AF264" s="2">
        <f>(Table2[[#This Row],[Current Week High]]/Table2[[#This Row],[Close Price]])-1</f>
        <v>2.2655446826333581E-2</v>
      </c>
      <c r="AG264" s="2">
        <f>(Table2[[#This Row],[Close Price]]/Table2[[#This Row],[Current Month Low]])-1</f>
        <v>1.0309674937488023E-2</v>
      </c>
      <c r="AH264" s="2">
        <f>(Table2[[#This Row],[Current Month High]]/Table2[[#This Row],[Close Price]])-1</f>
        <v>6.1569508433918285E-2</v>
      </c>
      <c r="AI264">
        <v>9.7513612306286301</v>
      </c>
      <c r="AJ264">
        <v>33.2403226624727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0.08</v>
      </c>
      <c r="AM264" t="s">
        <v>10622</v>
      </c>
      <c r="AN264">
        <v>-1.62</v>
      </c>
      <c r="AO264" t="s">
        <v>10621</v>
      </c>
      <c r="AP264">
        <v>0.12762390764855799</v>
      </c>
      <c r="AQ264">
        <f>(Table2[[#This Row],[Sharpe Ratio]]-AVERAGE(Table2[Sharpe Ratio]))/_xlfn.STDEV.P(Table2[Sharpe Ratio])</f>
        <v>0.76611565261097414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1.7876339495570512</v>
      </c>
      <c r="AS264">
        <f>_xlfn.RANK.AVG(Table2[[#This Row],[1Y Return vs Nifty Z-Score]],Table2[1Y Return vs Nifty Z-Score])</f>
        <v>493</v>
      </c>
      <c r="AT264">
        <f>_xlfn.RANK.AVG(Table2[[#This Row],[6M Return vs Nifty Z-Score]],Table2[6M Return vs Nifty Z-Score])</f>
        <v>213</v>
      </c>
      <c r="AU264">
        <f>_xlfn.RANK.AVG(Table2[[#This Row],[Sharpe Ratio Z-Score]],Table2[Sharpe Ratio Z-Score])</f>
        <v>162</v>
      </c>
      <c r="AV264">
        <f>(Table2[[#This Row],[Rank 1Y]]+Table2[[#This Row],[Rank 6M]]+Table2[[#This Row],[Rank Sharpe]])/3</f>
        <v>289.33333333333331</v>
      </c>
    </row>
    <row r="265" spans="1:48" x14ac:dyDescent="0.3">
      <c r="A265" t="s">
        <v>786</v>
      </c>
      <c r="B265" t="s">
        <v>787</v>
      </c>
      <c r="C265" t="s">
        <v>10578</v>
      </c>
      <c r="D265" t="s">
        <v>429</v>
      </c>
      <c r="E265">
        <v>19644.674979619998</v>
      </c>
      <c r="F265">
        <v>3991.15</v>
      </c>
      <c r="G265">
        <v>44.627707373764501</v>
      </c>
      <c r="H265">
        <f>(Table2[[#This Row],[1Y Return vs Nifty]]-AVERAGE(Table2[1Y Return vs Nifty]))/_xlfn.STDEV.P(Table2[1Y Return vs Nifty])</f>
        <v>0.16952348957411578</v>
      </c>
      <c r="I265">
        <v>18.191913549589</v>
      </c>
      <c r="J265">
        <f>(Table2[[#This Row],[1M Return vs Nifty]]-AVERAGE(Table2[1M Return vs Nifty]))/_xlfn.STDEV.P(Table2[1M Return vs Nifty])</f>
        <v>1.5971342445569361</v>
      </c>
      <c r="K265">
        <v>27.213987469531101</v>
      </c>
      <c r="L265">
        <f>(Table2[[#This Row],[6M Return vs Nifty]]-AVERAGE(Table2[6M Return vs Nifty]))/_xlfn.STDEV.P(Table2[6M Return vs Nifty])</f>
        <v>0.79770572722468402</v>
      </c>
      <c r="M265">
        <v>11.010795553753301</v>
      </c>
      <c r="N265">
        <f>(Table2[[#This Row],[1W Return vs Nifty]]-AVERAGE(Table2[1W Return vs Nifty]))/_xlfn.STDEV.P(Table2[1W Return vs Nifty])</f>
        <v>1.7317885197323819</v>
      </c>
      <c r="O265">
        <v>4138.43</v>
      </c>
      <c r="P265">
        <v>3860.4318609745801</v>
      </c>
      <c r="Q265">
        <v>3229.6682938874701</v>
      </c>
      <c r="R265">
        <v>38.9579971341646</v>
      </c>
      <c r="S265" s="2">
        <f>(Table2[[#This Row],[Close Price]]-Table2[[#This Row],[20D EMA]])/Table2[[#This Row],[20D EMA]]</f>
        <v>-3.5588375301744912E-2</v>
      </c>
      <c r="T265" s="2">
        <f>(Table2[[#This Row],[Close Price]]-Table2[[#This Row],[50D EMA]])/Table2[[#This Row],[50D EMA]]</f>
        <v>3.386101444940922E-2</v>
      </c>
      <c r="U265" s="2">
        <f>(Table2[[#This Row],[Close Price]]-Table2[[#This Row],[200D EMA]])/Table2[[#This Row],[200D EMA]]</f>
        <v>0.23577706340732402</v>
      </c>
      <c r="V265">
        <v>1.7776483801340499</v>
      </c>
      <c r="W265">
        <v>3913.25</v>
      </c>
      <c r="X265">
        <v>4311</v>
      </c>
      <c r="Y265">
        <v>3913.25</v>
      </c>
      <c r="Z265">
        <v>4311</v>
      </c>
      <c r="AA265">
        <v>3913.25</v>
      </c>
      <c r="AB265">
        <v>4525</v>
      </c>
      <c r="AC265" s="2">
        <f>(Table2[[#This Row],[Close Price]]/Table2[[#This Row],[Day Low]])-1</f>
        <v>1.9906727144956227E-2</v>
      </c>
      <c r="AD265" s="2">
        <f>(Table2[[#This Row],[Day High]]/Table2[[#This Row],[Close Price]])-1</f>
        <v>8.0139809328138467E-2</v>
      </c>
      <c r="AE265" s="2">
        <f>(Table2[[#This Row],[Close Price]]/Table2[[#This Row],[Current Week Low]])-1</f>
        <v>1.9906727144956227E-2</v>
      </c>
      <c r="AF265" s="2">
        <f>(Table2[[#This Row],[Current Week High]]/Table2[[#This Row],[Close Price]])-1</f>
        <v>8.0139809328138467E-2</v>
      </c>
      <c r="AG265" s="2">
        <f>(Table2[[#This Row],[Close Price]]/Table2[[#This Row],[Current Month Low]])-1</f>
        <v>1.9906727144956227E-2</v>
      </c>
      <c r="AH265" s="2">
        <f>(Table2[[#This Row],[Current Month High]]/Table2[[#This Row],[Close Price]])-1</f>
        <v>0.13375844054971631</v>
      </c>
      <c r="AI265">
        <v>23.022186587825502</v>
      </c>
      <c r="AJ265">
        <v>78.975336322869893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0.14000000000000001</v>
      </c>
      <c r="AM265" t="s">
        <v>10622</v>
      </c>
      <c r="AN265">
        <v>-4.3</v>
      </c>
      <c r="AO265" t="s">
        <v>10621</v>
      </c>
      <c r="AP265">
        <v>1.111427028452E-2</v>
      </c>
      <c r="AQ265">
        <f>(Table2[[#This Row],[Sharpe Ratio]]-AVERAGE(Table2[Sharpe Ratio]))/_xlfn.STDEV.P(Table2[Sharpe Ratio])</f>
        <v>-0.5793764682539535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3.7167755128341642</v>
      </c>
      <c r="AS265">
        <f>_xlfn.RANK.AVG(Table2[[#This Row],[1Y Return vs Nifty Z-Score]],Table2[1Y Return vs Nifty Z-Score])</f>
        <v>249</v>
      </c>
      <c r="AT265">
        <f>_xlfn.RANK.AVG(Table2[[#This Row],[6M Return vs Nifty Z-Score]],Table2[6M Return vs Nifty Z-Score])</f>
        <v>130</v>
      </c>
      <c r="AU265">
        <f>_xlfn.RANK.AVG(Table2[[#This Row],[Sharpe Ratio Z-Score]],Table2[Sharpe Ratio Z-Score])</f>
        <v>495</v>
      </c>
      <c r="AV265">
        <f>(Table2[[#This Row],[Rank 1Y]]+Table2[[#This Row],[Rank 6M]]+Table2[[#This Row],[Rank Sharpe]])/3</f>
        <v>291.33333333333331</v>
      </c>
    </row>
    <row r="266" spans="1:48" x14ac:dyDescent="0.3">
      <c r="A266" t="s">
        <v>1927</v>
      </c>
      <c r="B266" t="s">
        <v>1928</v>
      </c>
      <c r="C266" t="s">
        <v>10584</v>
      </c>
      <c r="D266" t="s">
        <v>212</v>
      </c>
      <c r="E266">
        <v>3389.3142164999999</v>
      </c>
      <c r="F266">
        <v>1287.75</v>
      </c>
      <c r="G266">
        <v>21.1422761104191</v>
      </c>
      <c r="H266">
        <f>(Table2[[#This Row],[1Y Return vs Nifty]]-AVERAGE(Table2[1Y Return vs Nifty]))/_xlfn.STDEV.P(Table2[1Y Return vs Nifty])</f>
        <v>-0.18806765505451323</v>
      </c>
      <c r="I266">
        <v>1.08136398154444</v>
      </c>
      <c r="J266">
        <f>(Table2[[#This Row],[1M Return vs Nifty]]-AVERAGE(Table2[1M Return vs Nifty]))/_xlfn.STDEV.P(Table2[1M Return vs Nifty])</f>
        <v>-0.18445399806515966</v>
      </c>
      <c r="K266">
        <v>-0.46843705470702601</v>
      </c>
      <c r="L266">
        <f>(Table2[[#This Row],[6M Return vs Nifty]]-AVERAGE(Table2[6M Return vs Nifty]))/_xlfn.STDEV.P(Table2[6M Return vs Nifty])</f>
        <v>-0.19160134442647042</v>
      </c>
      <c r="M266">
        <v>3.56316191316566</v>
      </c>
      <c r="N266">
        <f>(Table2[[#This Row],[1W Return vs Nifty]]-AVERAGE(Table2[1W Return vs Nifty]))/_xlfn.STDEV.P(Table2[1W Return vs Nifty])</f>
        <v>0.20859885044364559</v>
      </c>
      <c r="O266">
        <v>1334.01</v>
      </c>
      <c r="P266">
        <v>1298.1582479998899</v>
      </c>
      <c r="Q266">
        <v>1159.4564435628899</v>
      </c>
      <c r="R266">
        <v>33.4173153838396</v>
      </c>
      <c r="S266" s="2">
        <f>(Table2[[#This Row],[Close Price]]-Table2[[#This Row],[20D EMA]])/Table2[[#This Row],[20D EMA]]</f>
        <v>-3.467740121888141E-2</v>
      </c>
      <c r="T266" s="2">
        <f>(Table2[[#This Row],[Close Price]]-Table2[[#This Row],[50D EMA]])/Table2[[#This Row],[50D EMA]]</f>
        <v>-8.0177035549604207E-3</v>
      </c>
      <c r="U266" s="2">
        <f>(Table2[[#This Row],[Close Price]]-Table2[[#This Row],[200D EMA]])/Table2[[#This Row],[200D EMA]]</f>
        <v>0.1106497420833483</v>
      </c>
      <c r="V266">
        <v>0.61002387517002099</v>
      </c>
      <c r="W266">
        <v>1264.55</v>
      </c>
      <c r="X266">
        <v>1331</v>
      </c>
      <c r="Y266">
        <v>1264.55</v>
      </c>
      <c r="Z266">
        <v>1331</v>
      </c>
      <c r="AA266">
        <v>1264.55</v>
      </c>
      <c r="AB266">
        <v>1402</v>
      </c>
      <c r="AC266" s="2">
        <f>(Table2[[#This Row],[Close Price]]/Table2[[#This Row],[Day Low]])-1</f>
        <v>1.8346447352813211E-2</v>
      </c>
      <c r="AD266" s="2">
        <f>(Table2[[#This Row],[Day High]]/Table2[[#This Row],[Close Price]])-1</f>
        <v>3.3585711512327698E-2</v>
      </c>
      <c r="AE266" s="2">
        <f>(Table2[[#This Row],[Close Price]]/Table2[[#This Row],[Current Week Low]])-1</f>
        <v>1.8346447352813211E-2</v>
      </c>
      <c r="AF266" s="2">
        <f>(Table2[[#This Row],[Current Week High]]/Table2[[#This Row],[Close Price]])-1</f>
        <v>3.3585711512327698E-2</v>
      </c>
      <c r="AG266" s="2">
        <f>(Table2[[#This Row],[Close Price]]/Table2[[#This Row],[Current Month Low]])-1</f>
        <v>1.8346447352813211E-2</v>
      </c>
      <c r="AH266" s="2">
        <f>(Table2[[#This Row],[Current Month High]]/Table2[[#This Row],[Close Price]])-1</f>
        <v>8.8720636769559214E-2</v>
      </c>
      <c r="AI266">
        <v>9.3379926227916901</v>
      </c>
      <c r="AJ266">
        <v>56.6605839416058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0.01</v>
      </c>
      <c r="AM266" t="s">
        <v>10622</v>
      </c>
      <c r="AN266">
        <v>-6.91</v>
      </c>
      <c r="AO266" t="s">
        <v>10621</v>
      </c>
      <c r="AP266">
        <v>0.133357472885758</v>
      </c>
      <c r="AQ266">
        <f>(Table2[[#This Row],[Sharpe Ratio]]-AVERAGE(Table2[Sharpe Ratio]))/_xlfn.STDEV.P(Table2[Sharpe Ratio])</f>
        <v>0.83232877476681399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0.47680462766431619</v>
      </c>
      <c r="AS266">
        <f>_xlfn.RANK.AVG(Table2[[#This Row],[1Y Return vs Nifty Z-Score]],Table2[1Y Return vs Nifty Z-Score])</f>
        <v>347</v>
      </c>
      <c r="AT266">
        <f>_xlfn.RANK.AVG(Table2[[#This Row],[6M Return vs Nifty Z-Score]],Table2[6M Return vs Nifty Z-Score])</f>
        <v>379</v>
      </c>
      <c r="AU266">
        <f>_xlfn.RANK.AVG(Table2[[#This Row],[Sharpe Ratio Z-Score]],Table2[Sharpe Ratio Z-Score])</f>
        <v>150</v>
      </c>
      <c r="AV266">
        <f>(Table2[[#This Row],[Rank 1Y]]+Table2[[#This Row],[Rank 6M]]+Table2[[#This Row],[Rank Sharpe]])/3</f>
        <v>292</v>
      </c>
    </row>
    <row r="267" spans="1:48" x14ac:dyDescent="0.3">
      <c r="A267" t="s">
        <v>705</v>
      </c>
      <c r="B267" t="s">
        <v>706</v>
      </c>
      <c r="C267" t="s">
        <v>10582</v>
      </c>
      <c r="D267" t="s">
        <v>51</v>
      </c>
      <c r="E267">
        <v>23448.168631050001</v>
      </c>
      <c r="F267">
        <v>1309.1500000000001</v>
      </c>
      <c r="G267">
        <v>31.683563466315501</v>
      </c>
      <c r="H267">
        <f>(Table2[[#This Row],[1Y Return vs Nifty]]-AVERAGE(Table2[1Y Return vs Nifty]))/_xlfn.STDEV.P(Table2[1Y Return vs Nifty])</f>
        <v>-2.7565130353702477E-2</v>
      </c>
      <c r="I267">
        <v>13.277577303463699</v>
      </c>
      <c r="J267">
        <f>(Table2[[#This Row],[1M Return vs Nifty]]-AVERAGE(Table2[1M Return vs Nifty]))/_xlfn.STDEV.P(Table2[1M Return vs Nifty])</f>
        <v>1.0854426918355806</v>
      </c>
      <c r="K267">
        <v>40.1079588985641</v>
      </c>
      <c r="L267">
        <f>(Table2[[#This Row],[6M Return vs Nifty]]-AVERAGE(Table2[6M Return vs Nifty]))/_xlfn.STDEV.P(Table2[6M Return vs Nifty])</f>
        <v>1.2585070239189577</v>
      </c>
      <c r="M267">
        <v>4.5401414574305097</v>
      </c>
      <c r="N267">
        <f>(Table2[[#This Row],[1W Return vs Nifty]]-AVERAGE(Table2[1W Return vs Nifty]))/_xlfn.STDEV.P(Table2[1W Return vs Nifty])</f>
        <v>0.40841065923358749</v>
      </c>
      <c r="O267">
        <v>1287.24</v>
      </c>
      <c r="P267">
        <v>1202.95777278995</v>
      </c>
      <c r="Q267">
        <v>1006.2781459489501</v>
      </c>
      <c r="R267">
        <v>50.077256391110602</v>
      </c>
      <c r="S267" s="2">
        <f>(Table2[[#This Row],[Close Price]]-Table2[[#This Row],[20D EMA]])/Table2[[#This Row],[20D EMA]]</f>
        <v>1.7020912961064047E-2</v>
      </c>
      <c r="T267" s="2">
        <f>(Table2[[#This Row],[Close Price]]-Table2[[#This Row],[50D EMA]])/Table2[[#This Row],[50D EMA]]</f>
        <v>8.8275939199232753E-2</v>
      </c>
      <c r="U267" s="2">
        <f>(Table2[[#This Row],[Close Price]]-Table2[[#This Row],[200D EMA]])/Table2[[#This Row],[200D EMA]]</f>
        <v>0.3009822435977012</v>
      </c>
      <c r="V267">
        <v>0.79866887083754501</v>
      </c>
      <c r="W267">
        <v>1291.95</v>
      </c>
      <c r="X267">
        <v>1356.2</v>
      </c>
      <c r="Y267">
        <v>1291.95</v>
      </c>
      <c r="Z267">
        <v>1356.2</v>
      </c>
      <c r="AA267">
        <v>1291.95</v>
      </c>
      <c r="AB267">
        <v>1377.8</v>
      </c>
      <c r="AC267" s="2">
        <f>(Table2[[#This Row],[Close Price]]/Table2[[#This Row],[Day Low]])-1</f>
        <v>1.3313208715507674E-2</v>
      </c>
      <c r="AD267" s="2">
        <f>(Table2[[#This Row],[Day High]]/Table2[[#This Row],[Close Price]])-1</f>
        <v>3.5939349959897671E-2</v>
      </c>
      <c r="AE267" s="2">
        <f>(Table2[[#This Row],[Close Price]]/Table2[[#This Row],[Current Week Low]])-1</f>
        <v>1.3313208715507674E-2</v>
      </c>
      <c r="AF267" s="2">
        <f>(Table2[[#This Row],[Current Week High]]/Table2[[#This Row],[Close Price]])-1</f>
        <v>3.5939349959897671E-2</v>
      </c>
      <c r="AG267" s="2">
        <f>(Table2[[#This Row],[Close Price]]/Table2[[#This Row],[Current Month Low]])-1</f>
        <v>1.3313208715507674E-2</v>
      </c>
      <c r="AH267" s="2">
        <f>(Table2[[#This Row],[Current Month High]]/Table2[[#This Row],[Close Price]])-1</f>
        <v>5.2438605201848398E-2</v>
      </c>
      <c r="AI267">
        <v>5.7174502539815801</v>
      </c>
      <c r="AJ267">
        <v>80.771886219276396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0.15</v>
      </c>
      <c r="AM267" t="s">
        <v>10622</v>
      </c>
      <c r="AN267">
        <v>3.87</v>
      </c>
      <c r="AO267" t="s">
        <v>10622</v>
      </c>
      <c r="AP267">
        <v>8.6692167172940007E-3</v>
      </c>
      <c r="AQ267">
        <f>(Table2[[#This Row],[Sharpe Ratio]]-AVERAGE(Table2[Sharpe Ratio]))/_xlfn.STDEV.P(Table2[Sharpe Ratio])</f>
        <v>-0.60761276169907152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2.1171824829353518</v>
      </c>
      <c r="AS267">
        <f>_xlfn.RANK.AVG(Table2[[#This Row],[1Y Return vs Nifty Z-Score]],Table2[1Y Return vs Nifty Z-Score])</f>
        <v>297</v>
      </c>
      <c r="AT267">
        <f>_xlfn.RANK.AVG(Table2[[#This Row],[6M Return vs Nifty Z-Score]],Table2[6M Return vs Nifty Z-Score])</f>
        <v>75</v>
      </c>
      <c r="AU267">
        <f>_xlfn.RANK.AVG(Table2[[#This Row],[Sharpe Ratio Z-Score]],Table2[Sharpe Ratio Z-Score])</f>
        <v>508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282</v>
      </c>
      <c r="B268" t="s">
        <v>283</v>
      </c>
      <c r="C268" t="s">
        <v>10578</v>
      </c>
      <c r="D268" t="s">
        <v>34</v>
      </c>
      <c r="E268">
        <v>95477.675162760002</v>
      </c>
      <c r="F268">
        <v>105.26</v>
      </c>
      <c r="G268">
        <v>36.885367974636999</v>
      </c>
      <c r="H268">
        <f>(Table2[[#This Row],[1Y Return vs Nifty]]-AVERAGE(Table2[1Y Return vs Nifty]))/_xlfn.STDEV.P(Table2[1Y Return vs Nifty])</f>
        <v>5.163798103085214E-2</v>
      </c>
      <c r="I268">
        <v>-4.6513048895950897</v>
      </c>
      <c r="J268">
        <f>(Table2[[#This Row],[1M Return vs Nifty]]-AVERAGE(Table2[1M Return vs Nifty]))/_xlfn.STDEV.P(Table2[1M Return vs Nifty])</f>
        <v>-0.78135215256640445</v>
      </c>
      <c r="K268">
        <v>-9.3273210963369095</v>
      </c>
      <c r="L268">
        <f>(Table2[[#This Row],[6M Return vs Nifty]]-AVERAGE(Table2[6M Return vs Nifty]))/_xlfn.STDEV.P(Table2[6M Return vs Nifty])</f>
        <v>-0.50819776905135472</v>
      </c>
      <c r="M268">
        <v>-1.2281777773720499</v>
      </c>
      <c r="N268">
        <f>(Table2[[#This Row],[1W Return vs Nifty]]-AVERAGE(Table2[1W Return vs Nifty]))/_xlfn.STDEV.P(Table2[1W Return vs Nifty])</f>
        <v>-0.77132570960819469</v>
      </c>
      <c r="O268">
        <v>113.62</v>
      </c>
      <c r="P268">
        <v>115.32966501036201</v>
      </c>
      <c r="Q268">
        <v>104.550163174945</v>
      </c>
      <c r="R268">
        <v>21.177742392798301</v>
      </c>
      <c r="S268" s="2">
        <f>(Table2[[#This Row],[Close Price]]-Table2[[#This Row],[20D EMA]])/Table2[[#This Row],[20D EMA]]</f>
        <v>-7.3578595317725745E-2</v>
      </c>
      <c r="T268" s="2">
        <f>(Table2[[#This Row],[Close Price]]-Table2[[#This Row],[50D EMA]])/Table2[[#This Row],[50D EMA]]</f>
        <v>-8.7312011263166969E-2</v>
      </c>
      <c r="U268" s="2">
        <f>(Table2[[#This Row],[Close Price]]-Table2[[#This Row],[200D EMA]])/Table2[[#This Row],[200D EMA]]</f>
        <v>6.7894377540781885E-3</v>
      </c>
      <c r="V268">
        <v>0.905931098097701</v>
      </c>
      <c r="W268">
        <v>104.04</v>
      </c>
      <c r="X268">
        <v>108.44</v>
      </c>
      <c r="Y268">
        <v>104.04</v>
      </c>
      <c r="Z268">
        <v>108.44</v>
      </c>
      <c r="AA268">
        <v>104.04</v>
      </c>
      <c r="AB268">
        <v>115.6</v>
      </c>
      <c r="AC268" s="2">
        <f>(Table2[[#This Row],[Close Price]]/Table2[[#This Row],[Day Low]])-1</f>
        <v>1.1726259131103367E-2</v>
      </c>
      <c r="AD268" s="2">
        <f>(Table2[[#This Row],[Day High]]/Table2[[#This Row],[Close Price]])-1</f>
        <v>3.0210906327189813E-2</v>
      </c>
      <c r="AE268" s="2">
        <f>(Table2[[#This Row],[Close Price]]/Table2[[#This Row],[Current Week Low]])-1</f>
        <v>1.1726259131103367E-2</v>
      </c>
      <c r="AF268" s="2">
        <f>(Table2[[#This Row],[Current Week High]]/Table2[[#This Row],[Close Price]])-1</f>
        <v>3.0210906327189813E-2</v>
      </c>
      <c r="AG268" s="2">
        <f>(Table2[[#This Row],[Close Price]]/Table2[[#This Row],[Current Month Low]])-1</f>
        <v>1.1726259131103367E-2</v>
      </c>
      <c r="AH268" s="2">
        <f>(Table2[[#This Row],[Current Month High]]/Table2[[#This Row],[Close Price]])-1</f>
        <v>9.8232946988409564E-2</v>
      </c>
      <c r="AI268">
        <v>22.4586737602128</v>
      </c>
      <c r="AJ268">
        <v>64.855129209083699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-0.11</v>
      </c>
      <c r="AM268" t="s">
        <v>10621</v>
      </c>
      <c r="AN268">
        <v>-9.08</v>
      </c>
      <c r="AO268" t="s">
        <v>10621</v>
      </c>
      <c r="AP268">
        <v>0.15462076231703101</v>
      </c>
      <c r="AQ268">
        <f>(Table2[[#This Row],[Sharpe Ratio]]-AVERAGE(Table2[Sharpe Ratio]))/_xlfn.STDEV.P(Table2[Sharpe Ratio])</f>
        <v>1.0778843274294385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282</v>
      </c>
      <c r="AT268">
        <f>_xlfn.RANK.AVG(Table2[[#This Row],[6M Return vs Nifty Z-Score]],Table2[6M Return vs Nifty Z-Score])</f>
        <v>493</v>
      </c>
      <c r="AU268">
        <f>_xlfn.RANK.AVG(Table2[[#This Row],[Sharpe Ratio Z-Score]],Table2[Sharpe Ratio Z-Score])</f>
        <v>109</v>
      </c>
      <c r="AV268">
        <f>(Table2[[#This Row],[Rank 1Y]]+Table2[[#This Row],[Rank 6M]]+Table2[[#This Row],[Rank Sharpe]])/3</f>
        <v>294.66666666666669</v>
      </c>
    </row>
    <row r="269" spans="1:48" x14ac:dyDescent="0.3">
      <c r="A269" t="s">
        <v>535</v>
      </c>
      <c r="B269" t="s">
        <v>536</v>
      </c>
      <c r="C269" t="s">
        <v>10581</v>
      </c>
      <c r="D269" t="s">
        <v>46</v>
      </c>
      <c r="E269">
        <v>36644.652000000002</v>
      </c>
      <c r="F269">
        <v>60.68</v>
      </c>
      <c r="G269">
        <v>111.48427958802699</v>
      </c>
      <c r="H269">
        <f>(Table2[[#This Row],[1Y Return vs Nifty]]-AVERAGE(Table2[1Y Return vs Nifty]))/_xlfn.STDEV.P(Table2[1Y Return vs Nifty])</f>
        <v>1.1874872610700973</v>
      </c>
      <c r="I269">
        <v>-3.9900854250690299</v>
      </c>
      <c r="J269">
        <f>(Table2[[#This Row],[1M Return vs Nifty]]-AVERAGE(Table2[1M Return vs Nifty]))/_xlfn.STDEV.P(Table2[1M Return vs Nifty])</f>
        <v>-0.7125045203435002</v>
      </c>
      <c r="K269">
        <v>-23.866383432877601</v>
      </c>
      <c r="L269">
        <f>(Table2[[#This Row],[6M Return vs Nifty]]-AVERAGE(Table2[6M Return vs Nifty]))/_xlfn.STDEV.P(Table2[6M Return vs Nifty])</f>
        <v>-1.0277908838857399</v>
      </c>
      <c r="M269">
        <v>-1.1465036551671901</v>
      </c>
      <c r="N269">
        <f>(Table2[[#This Row],[1W Return vs Nifty]]-AVERAGE(Table2[1W Return vs Nifty]))/_xlfn.STDEV.P(Table2[1W Return vs Nifty])</f>
        <v>-0.75462172211440981</v>
      </c>
      <c r="O269">
        <v>66.16</v>
      </c>
      <c r="P269">
        <v>66.606753728858905</v>
      </c>
      <c r="Q269">
        <v>57.464370509178103</v>
      </c>
      <c r="R269">
        <v>17.950779995288201</v>
      </c>
      <c r="S269" s="2">
        <f>(Table2[[#This Row],[Close Price]]-Table2[[#This Row],[20D EMA]])/Table2[[#This Row],[20D EMA]]</f>
        <v>-8.2829504232164411E-2</v>
      </c>
      <c r="T269" s="2">
        <f>(Table2[[#This Row],[Close Price]]-Table2[[#This Row],[50D EMA]])/Table2[[#This Row],[50D EMA]]</f>
        <v>-8.8981272874900721E-2</v>
      </c>
      <c r="U269" s="2">
        <f>(Table2[[#This Row],[Close Price]]-Table2[[#This Row],[200D EMA]])/Table2[[#This Row],[200D EMA]]</f>
        <v>5.5958665557961737E-2</v>
      </c>
      <c r="V269">
        <v>0.48253320111686498</v>
      </c>
      <c r="W269">
        <v>60.3</v>
      </c>
      <c r="X269">
        <v>62.59</v>
      </c>
      <c r="Y269">
        <v>60.3</v>
      </c>
      <c r="Z269">
        <v>62.59</v>
      </c>
      <c r="AA269">
        <v>60.3</v>
      </c>
      <c r="AB269">
        <v>66.8</v>
      </c>
      <c r="AC269" s="2">
        <f>(Table2[[#This Row],[Close Price]]/Table2[[#This Row],[Day Low]])-1</f>
        <v>6.3018242122721002E-3</v>
      </c>
      <c r="AD269" s="2">
        <f>(Table2[[#This Row],[Day High]]/Table2[[#This Row],[Close Price]])-1</f>
        <v>3.1476598549769363E-2</v>
      </c>
      <c r="AE269" s="2">
        <f>(Table2[[#This Row],[Close Price]]/Table2[[#This Row],[Current Week Low]])-1</f>
        <v>6.3018242122721002E-3</v>
      </c>
      <c r="AF269" s="2">
        <f>(Table2[[#This Row],[Current Week High]]/Table2[[#This Row],[Close Price]])-1</f>
        <v>3.1476598549769363E-2</v>
      </c>
      <c r="AG269" s="2">
        <f>(Table2[[#This Row],[Close Price]]/Table2[[#This Row],[Current Month Low]])-1</f>
        <v>6.3018242122721002E-3</v>
      </c>
      <c r="AH269" s="2">
        <f>(Table2[[#This Row],[Current Month High]]/Table2[[#This Row],[Close Price]])-1</f>
        <v>0.10085695451549115</v>
      </c>
      <c r="AI269">
        <v>28.790375741595199</v>
      </c>
      <c r="AJ269">
        <v>137.49510763209301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-0.13</v>
      </c>
      <c r="AM269" t="s">
        <v>10621</v>
      </c>
      <c r="AN269">
        <v>-12.12</v>
      </c>
      <c r="AO269" t="s">
        <v>10621</v>
      </c>
      <c r="AP269">
        <v>0.13015400054053999</v>
      </c>
      <c r="AQ269">
        <f>(Table2[[#This Row],[Sharpe Ratio]]-AVERAGE(Table2[Sharpe Ratio]))/_xlfn.STDEV.P(Table2[Sharpe Ratio])</f>
        <v>0.7953340085190056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82</v>
      </c>
      <c r="AT269">
        <f>_xlfn.RANK.AVG(Table2[[#This Row],[6M Return vs Nifty Z-Score]],Table2[6M Return vs Nifty Z-Score])</f>
        <v>648</v>
      </c>
      <c r="AU269">
        <f>_xlfn.RANK.AVG(Table2[[#This Row],[Sharpe Ratio Z-Score]],Table2[Sharpe Ratio Z-Score])</f>
        <v>157</v>
      </c>
      <c r="AV269">
        <f>(Table2[[#This Row],[Rank 1Y]]+Table2[[#This Row],[Rank 6M]]+Table2[[#This Row],[Rank Sharpe]])/3</f>
        <v>295.66666666666669</v>
      </c>
    </row>
    <row r="270" spans="1:48" x14ac:dyDescent="0.3">
      <c r="A270" t="s">
        <v>593</v>
      </c>
      <c r="B270" t="s">
        <v>594</v>
      </c>
      <c r="C270" t="s">
        <v>10588</v>
      </c>
      <c r="D270" t="s">
        <v>269</v>
      </c>
      <c r="E270">
        <v>31427.139252540001</v>
      </c>
      <c r="F270">
        <v>4178.1000000000004</v>
      </c>
      <c r="G270">
        <v>1.0732644435104901</v>
      </c>
      <c r="H270">
        <f>(Table2[[#This Row],[1Y Return vs Nifty]]-AVERAGE(Table2[1Y Return vs Nifty]))/_xlfn.STDEV.P(Table2[1Y Return vs Nifty])</f>
        <v>-0.49364010859237079</v>
      </c>
      <c r="I270">
        <v>-2.0442819181981</v>
      </c>
      <c r="J270">
        <f>(Table2[[#This Row],[1M Return vs Nifty]]-AVERAGE(Table2[1M Return vs Nifty]))/_xlfn.STDEV.P(Table2[1M Return vs Nifty])</f>
        <v>-0.50990315815415777</v>
      </c>
      <c r="K270">
        <v>16.090099106860499</v>
      </c>
      <c r="L270">
        <f>(Table2[[#This Row],[6M Return vs Nifty]]-AVERAGE(Table2[6M Return vs Nifty]))/_xlfn.STDEV.P(Table2[6M Return vs Nifty])</f>
        <v>0.40016318495883874</v>
      </c>
      <c r="M270">
        <v>7.8491373629787402</v>
      </c>
      <c r="N270">
        <f>(Table2[[#This Row],[1W Return vs Nifty]]-AVERAGE(Table2[1W Return vs Nifty]))/_xlfn.STDEV.P(Table2[1W Return vs Nifty])</f>
        <v>1.0851663406062417</v>
      </c>
      <c r="O270">
        <v>4148.96</v>
      </c>
      <c r="P270">
        <v>4060.92896936941</v>
      </c>
      <c r="Q270">
        <v>3545.56596594135</v>
      </c>
      <c r="R270">
        <v>52.927434430428697</v>
      </c>
      <c r="S270" s="2">
        <f>(Table2[[#This Row],[Close Price]]-Table2[[#This Row],[20D EMA]])/Table2[[#This Row],[20D EMA]]</f>
        <v>7.023446839690025E-3</v>
      </c>
      <c r="T270" s="2">
        <f>(Table2[[#This Row],[Close Price]]-Table2[[#This Row],[50D EMA]])/Table2[[#This Row],[50D EMA]]</f>
        <v>2.8853257841834394E-2</v>
      </c>
      <c r="U270" s="2">
        <f>(Table2[[#This Row],[Close Price]]-Table2[[#This Row],[200D EMA]])/Table2[[#This Row],[200D EMA]]</f>
        <v>0.1784014287520701</v>
      </c>
      <c r="V270">
        <v>0.75522712123038704</v>
      </c>
      <c r="W270">
        <v>4081</v>
      </c>
      <c r="X270">
        <v>4222.8</v>
      </c>
      <c r="Y270">
        <v>4081</v>
      </c>
      <c r="Z270">
        <v>4222.8</v>
      </c>
      <c r="AA270">
        <v>4081</v>
      </c>
      <c r="AB270">
        <v>4438</v>
      </c>
      <c r="AC270" s="2">
        <f>(Table2[[#This Row],[Close Price]]/Table2[[#This Row],[Day Low]])-1</f>
        <v>2.3793187944131322E-2</v>
      </c>
      <c r="AD270" s="2">
        <f>(Table2[[#This Row],[Day High]]/Table2[[#This Row],[Close Price]])-1</f>
        <v>1.0698642923816948E-2</v>
      </c>
      <c r="AE270" s="2">
        <f>(Table2[[#This Row],[Close Price]]/Table2[[#This Row],[Current Week Low]])-1</f>
        <v>2.3793187944131322E-2</v>
      </c>
      <c r="AF270" s="2">
        <f>(Table2[[#This Row],[Current Week High]]/Table2[[#This Row],[Close Price]])-1</f>
        <v>1.0698642923816948E-2</v>
      </c>
      <c r="AG270" s="2">
        <f>(Table2[[#This Row],[Close Price]]/Table2[[#This Row],[Current Month Low]])-1</f>
        <v>2.3793187944131322E-2</v>
      </c>
      <c r="AH270" s="2">
        <f>(Table2[[#This Row],[Current Month High]]/Table2[[#This Row],[Close Price]])-1</f>
        <v>6.220530863311069E-2</v>
      </c>
      <c r="AI270">
        <v>15.3131806323448</v>
      </c>
      <c r="AJ270">
        <v>65.5020796197267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-0.08</v>
      </c>
      <c r="AM270" t="s">
        <v>10621</v>
      </c>
      <c r="AN270">
        <v>6.56</v>
      </c>
      <c r="AO270" t="s">
        <v>10622</v>
      </c>
      <c r="AP270">
        <v>0.105709591615281</v>
      </c>
      <c r="AQ270">
        <f>(Table2[[#This Row],[Sharpe Ratio]]-AVERAGE(Table2[Sharpe Ratio]))/_xlfn.STDEV.P(Table2[Sharpe Ratio])</f>
        <v>0.51304182778402296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0.99482808660257493</v>
      </c>
      <c r="AS270">
        <f>_xlfn.RANK.AVG(Table2[[#This Row],[1Y Return vs Nifty Z-Score]],Table2[1Y Return vs Nifty Z-Score])</f>
        <v>473</v>
      </c>
      <c r="AT270">
        <f>_xlfn.RANK.AVG(Table2[[#This Row],[6M Return vs Nifty Z-Score]],Table2[6M Return vs Nifty Z-Score])</f>
        <v>200</v>
      </c>
      <c r="AU270">
        <f>_xlfn.RANK.AVG(Table2[[#This Row],[Sharpe Ratio Z-Score]],Table2[Sharpe Ratio Z-Score])</f>
        <v>214</v>
      </c>
      <c r="AV270">
        <f>(Table2[[#This Row],[Rank 1Y]]+Table2[[#This Row],[Rank 6M]]+Table2[[#This Row],[Rank Sharpe]])/3</f>
        <v>295.66666666666669</v>
      </c>
    </row>
    <row r="271" spans="1:48" x14ac:dyDescent="0.3">
      <c r="A271" t="s">
        <v>521</v>
      </c>
      <c r="B271" t="s">
        <v>522</v>
      </c>
      <c r="C271" t="s">
        <v>10582</v>
      </c>
      <c r="D271" t="s">
        <v>277</v>
      </c>
      <c r="E271">
        <v>37887.574657379999</v>
      </c>
      <c r="F271">
        <v>501.85</v>
      </c>
      <c r="G271">
        <v>32.873836146962702</v>
      </c>
      <c r="H271">
        <f>(Table2[[#This Row],[1Y Return vs Nifty]]-AVERAGE(Table2[1Y Return vs Nifty]))/_xlfn.STDEV.P(Table2[1Y Return vs Nifty])</f>
        <v>-9.4419387665367997E-3</v>
      </c>
      <c r="I271">
        <v>8.5128458758748007</v>
      </c>
      <c r="J271">
        <f>(Table2[[#This Row],[1M Return vs Nifty]]-AVERAGE(Table2[1M Return vs Nifty]))/_xlfn.STDEV.P(Table2[1M Return vs Nifty])</f>
        <v>0.58932832351056019</v>
      </c>
      <c r="K271">
        <v>4.7980833676896699</v>
      </c>
      <c r="L271">
        <f>(Table2[[#This Row],[6M Return vs Nifty]]-AVERAGE(Table2[6M Return vs Nifty]))/_xlfn.STDEV.P(Table2[6M Return vs Nifty])</f>
        <v>-3.3878484478095158E-3</v>
      </c>
      <c r="M271">
        <v>1.6806146005492699</v>
      </c>
      <c r="N271">
        <f>(Table2[[#This Row],[1W Return vs Nifty]]-AVERAGE(Table2[1W Return vs Nifty]))/_xlfn.STDEV.P(Table2[1W Return vs Nifty])</f>
        <v>-0.17641963420597065</v>
      </c>
      <c r="O271">
        <v>492.21</v>
      </c>
      <c r="P271">
        <v>478.29796603034401</v>
      </c>
      <c r="Q271">
        <v>427.68075921755002</v>
      </c>
      <c r="R271">
        <v>58.132824629451001</v>
      </c>
      <c r="S271" s="2">
        <f>(Table2[[#This Row],[Close Price]]-Table2[[#This Row],[20D EMA]])/Table2[[#This Row],[20D EMA]]</f>
        <v>1.9585136425509526E-2</v>
      </c>
      <c r="T271" s="2">
        <f>(Table2[[#This Row],[Close Price]]-Table2[[#This Row],[50D EMA]])/Table2[[#This Row],[50D EMA]]</f>
        <v>4.9241342515267628E-2</v>
      </c>
      <c r="U271" s="2">
        <f>(Table2[[#This Row],[Close Price]]-Table2[[#This Row],[200D EMA]])/Table2[[#This Row],[200D EMA]]</f>
        <v>0.17342197230977616</v>
      </c>
      <c r="V271">
        <v>1.14489720800743</v>
      </c>
      <c r="W271">
        <v>493</v>
      </c>
      <c r="X271">
        <v>517.95000000000005</v>
      </c>
      <c r="Y271">
        <v>493</v>
      </c>
      <c r="Z271">
        <v>517.95000000000005</v>
      </c>
      <c r="AA271">
        <v>493</v>
      </c>
      <c r="AB271">
        <v>517.95000000000005</v>
      </c>
      <c r="AC271" s="2">
        <f>(Table2[[#This Row],[Close Price]]/Table2[[#This Row],[Day Low]])-1</f>
        <v>1.7951318458417909E-2</v>
      </c>
      <c r="AD271" s="2">
        <f>(Table2[[#This Row],[Day High]]/Table2[[#This Row],[Close Price]])-1</f>
        <v>3.2081299192985968E-2</v>
      </c>
      <c r="AE271" s="2">
        <f>(Table2[[#This Row],[Close Price]]/Table2[[#This Row],[Current Week Low]])-1</f>
        <v>1.7951318458417909E-2</v>
      </c>
      <c r="AF271" s="2">
        <f>(Table2[[#This Row],[Current Week High]]/Table2[[#This Row],[Close Price]])-1</f>
        <v>3.2081299192985968E-2</v>
      </c>
      <c r="AG271" s="2">
        <f>(Table2[[#This Row],[Close Price]]/Table2[[#This Row],[Current Month Low]])-1</f>
        <v>1.7951318458417909E-2</v>
      </c>
      <c r="AH271" s="2">
        <f>(Table2[[#This Row],[Current Month High]]/Table2[[#This Row],[Close Price]])-1</f>
        <v>3.2081299192985968E-2</v>
      </c>
      <c r="AI271">
        <v>6.0575869283650396</v>
      </c>
      <c r="AJ271">
        <v>62.674230145867099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-0.02</v>
      </c>
      <c r="AM271" t="s">
        <v>10621</v>
      </c>
      <c r="AN271">
        <v>2.8</v>
      </c>
      <c r="AO271" t="s">
        <v>10622</v>
      </c>
      <c r="AP271">
        <v>7.9144135391575998E-2</v>
      </c>
      <c r="AQ271">
        <f>(Table2[[#This Row],[Sharpe Ratio]]-AVERAGE(Table2[Sharpe Ratio]))/_xlfn.STDEV.P(Table2[Sharpe Ratio])</f>
        <v>0.20625508597574491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0.60633398806598815</v>
      </c>
      <c r="AS271">
        <f>_xlfn.RANK.AVG(Table2[[#This Row],[1Y Return vs Nifty Z-Score]],Table2[1Y Return vs Nifty Z-Score])</f>
        <v>290</v>
      </c>
      <c r="AT271">
        <f>_xlfn.RANK.AVG(Table2[[#This Row],[6M Return vs Nifty Z-Score]],Table2[6M Return vs Nifty Z-Score])</f>
        <v>319</v>
      </c>
      <c r="AU271">
        <f>_xlfn.RANK.AVG(Table2[[#This Row],[Sharpe Ratio Z-Score]],Table2[Sharpe Ratio Z-Score])</f>
        <v>280</v>
      </c>
      <c r="AV271">
        <f>(Table2[[#This Row],[Rank 1Y]]+Table2[[#This Row],[Rank 6M]]+Table2[[#This Row],[Rank Sharpe]])/3</f>
        <v>296.33333333333331</v>
      </c>
    </row>
    <row r="272" spans="1:48" x14ac:dyDescent="0.3">
      <c r="A272" t="s">
        <v>733</v>
      </c>
      <c r="B272" t="s">
        <v>734</v>
      </c>
      <c r="C272" t="s">
        <v>10584</v>
      </c>
      <c r="D272" t="s">
        <v>212</v>
      </c>
      <c r="E272">
        <v>21988.645431059998</v>
      </c>
      <c r="F272">
        <v>1947.1</v>
      </c>
      <c r="G272">
        <v>21.0926473489641</v>
      </c>
      <c r="H272">
        <f>(Table2[[#This Row],[1Y Return vs Nifty]]-AVERAGE(Table2[1Y Return vs Nifty]))/_xlfn.STDEV.P(Table2[1Y Return vs Nifty])</f>
        <v>-0.18882330673559999</v>
      </c>
      <c r="I272">
        <v>-10.023462336071001</v>
      </c>
      <c r="J272">
        <f>(Table2[[#This Row],[1M Return vs Nifty]]-AVERAGE(Table2[1M Return vs Nifty]))/_xlfn.STDEV.P(Table2[1M Return vs Nifty])</f>
        <v>-1.3407130606479807</v>
      </c>
      <c r="K272">
        <v>-11.8004442825286</v>
      </c>
      <c r="L272">
        <f>(Table2[[#This Row],[6M Return vs Nifty]]-AVERAGE(Table2[6M Return vs Nifty]))/_xlfn.STDEV.P(Table2[6M Return vs Nifty])</f>
        <v>-0.5965815829409804</v>
      </c>
      <c r="M272">
        <v>-2.0918652529509201</v>
      </c>
      <c r="N272">
        <f>(Table2[[#This Row],[1W Return vs Nifty]]-AVERAGE(Table2[1W Return vs Nifty]))/_xlfn.STDEV.P(Table2[1W Return vs Nifty])</f>
        <v>-0.94796703003061034</v>
      </c>
      <c r="O272">
        <v>2032.74</v>
      </c>
      <c r="P272">
        <v>2039.95148540849</v>
      </c>
      <c r="Q272">
        <v>1790.5323466791699</v>
      </c>
      <c r="R272">
        <v>25.951069476898098</v>
      </c>
      <c r="S272" s="2">
        <f>(Table2[[#This Row],[Close Price]]-Table2[[#This Row],[20D EMA]])/Table2[[#This Row],[20D EMA]]</f>
        <v>-4.2130326554306062E-2</v>
      </c>
      <c r="T272" s="2">
        <f>(Table2[[#This Row],[Close Price]]-Table2[[#This Row],[50D EMA]])/Table2[[#This Row],[50D EMA]]</f>
        <v>-4.5516516482203048E-2</v>
      </c>
      <c r="U272" s="2">
        <f>(Table2[[#This Row],[Close Price]]-Table2[[#This Row],[200D EMA]])/Table2[[#This Row],[200D EMA]]</f>
        <v>8.7441957477735546E-2</v>
      </c>
      <c r="V272">
        <v>0.54022529654811502</v>
      </c>
      <c r="W272">
        <v>1851.5</v>
      </c>
      <c r="X272">
        <v>1915.15</v>
      </c>
      <c r="Y272">
        <v>1851.5</v>
      </c>
      <c r="Z272">
        <v>1915.15</v>
      </c>
      <c r="AA272">
        <v>1851.5</v>
      </c>
      <c r="AB272">
        <v>2092.25</v>
      </c>
      <c r="AC272" s="2">
        <f>(Table2[[#This Row],[Close Price]]/Table2[[#This Row],[Day Low]])-1</f>
        <v>5.1633810423980409E-2</v>
      </c>
      <c r="AD272" s="2">
        <f>(Table2[[#This Row],[Day High]]/Table2[[#This Row],[Close Price]])-1</f>
        <v>-1.6409018540393339E-2</v>
      </c>
      <c r="AE272" s="2">
        <f>(Table2[[#This Row],[Close Price]]/Table2[[#This Row],[Current Week Low]])-1</f>
        <v>5.1633810423980409E-2</v>
      </c>
      <c r="AF272" s="2">
        <f>(Table2[[#This Row],[Current Week High]]/Table2[[#This Row],[Close Price]])-1</f>
        <v>-1.6409018540393339E-2</v>
      </c>
      <c r="AG272" s="2">
        <f>(Table2[[#This Row],[Close Price]]/Table2[[#This Row],[Current Month Low]])-1</f>
        <v>5.1633810423980409E-2</v>
      </c>
      <c r="AH272" s="2">
        <f>(Table2[[#This Row],[Current Month High]]/Table2[[#This Row],[Close Price]])-1</f>
        <v>7.4546761850957877E-2</v>
      </c>
      <c r="AI272">
        <v>24.716244671562801</v>
      </c>
      <c r="AJ272">
        <v>74.886603493959598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-0.06</v>
      </c>
      <c r="AM272" t="s">
        <v>10621</v>
      </c>
      <c r="AN272">
        <v>-8.52</v>
      </c>
      <c r="AO272" t="s">
        <v>10621</v>
      </c>
      <c r="AP272">
        <v>0.21668946926206401</v>
      </c>
      <c r="AQ272">
        <f>(Table2[[#This Row],[Sharpe Ratio]]-AVERAGE(Table2[Sharpe Ratio]))/_xlfn.STDEV.P(Table2[Sharpe Ratio])</f>
        <v>1.7946744405586836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348</v>
      </c>
      <c r="AT272">
        <f>_xlfn.RANK.AVG(Table2[[#This Row],[6M Return vs Nifty Z-Score]],Table2[6M Return vs Nifty Z-Score])</f>
        <v>518</v>
      </c>
      <c r="AU272">
        <f>_xlfn.RANK.AVG(Table2[[#This Row],[Sharpe Ratio Z-Score]],Table2[Sharpe Ratio Z-Score])</f>
        <v>26</v>
      </c>
      <c r="AV272">
        <f>(Table2[[#This Row],[Rank 1Y]]+Table2[[#This Row],[Rank 6M]]+Table2[[#This Row],[Rank Sharpe]])/3</f>
        <v>297.33333333333331</v>
      </c>
    </row>
    <row r="273" spans="1:48" x14ac:dyDescent="0.3">
      <c r="A273" t="s">
        <v>1153</v>
      </c>
      <c r="B273" t="s">
        <v>1154</v>
      </c>
      <c r="C273" t="s">
        <v>10589</v>
      </c>
      <c r="D273" t="s">
        <v>467</v>
      </c>
      <c r="E273">
        <v>10036.2926412</v>
      </c>
      <c r="F273">
        <v>2058</v>
      </c>
      <c r="G273">
        <v>17.3527870903695</v>
      </c>
      <c r="H273">
        <f>(Table2[[#This Row],[1Y Return vs Nifty]]-AVERAGE(Table2[1Y Return vs Nifty]))/_xlfn.STDEV.P(Table2[1Y Return vs Nifty])</f>
        <v>-0.24576673245455632</v>
      </c>
      <c r="I273">
        <v>1.37521217604837</v>
      </c>
      <c r="J273">
        <f>(Table2[[#This Row],[1M Return vs Nifty]]-AVERAGE(Table2[1M Return vs Nifty]))/_xlfn.STDEV.P(Table2[1M Return vs Nifty])</f>
        <v>-0.15385787452383023</v>
      </c>
      <c r="K273">
        <v>-9.0934309966420201</v>
      </c>
      <c r="L273">
        <f>(Table2[[#This Row],[6M Return vs Nifty]]-AVERAGE(Table2[6M Return vs Nifty]))/_xlfn.STDEV.P(Table2[6M Return vs Nifty])</f>
        <v>-0.49983906732655642</v>
      </c>
      <c r="M273">
        <v>4.6193064298294901</v>
      </c>
      <c r="N273">
        <f>(Table2[[#This Row],[1W Return vs Nifty]]-AVERAGE(Table2[1W Return vs Nifty]))/_xlfn.STDEV.P(Table2[1W Return vs Nifty])</f>
        <v>0.42460147553133176</v>
      </c>
      <c r="O273">
        <v>2098.4499999999998</v>
      </c>
      <c r="P273">
        <v>2079.5137668922598</v>
      </c>
      <c r="Q273">
        <v>1953.3837086404501</v>
      </c>
      <c r="R273">
        <v>41.758772813023398</v>
      </c>
      <c r="S273" s="2">
        <f>(Table2[[#This Row],[Close Price]]-Table2[[#This Row],[20D EMA]])/Table2[[#This Row],[20D EMA]]</f>
        <v>-1.9276132383425779E-2</v>
      </c>
      <c r="T273" s="2">
        <f>(Table2[[#This Row],[Close Price]]-Table2[[#This Row],[50D EMA]])/Table2[[#This Row],[50D EMA]]</f>
        <v>-1.0345575602709845E-2</v>
      </c>
      <c r="U273" s="2">
        <f>(Table2[[#This Row],[Close Price]]-Table2[[#This Row],[200D EMA]])/Table2[[#This Row],[200D EMA]]</f>
        <v>5.3556447152086961E-2</v>
      </c>
      <c r="V273">
        <v>1.0523023591803899</v>
      </c>
      <c r="W273">
        <v>2028</v>
      </c>
      <c r="X273">
        <v>2145</v>
      </c>
      <c r="Y273">
        <v>2028</v>
      </c>
      <c r="Z273">
        <v>2145</v>
      </c>
      <c r="AA273">
        <v>2028</v>
      </c>
      <c r="AB273">
        <v>2238.4</v>
      </c>
      <c r="AC273" s="2">
        <f>(Table2[[#This Row],[Close Price]]/Table2[[#This Row],[Day Low]])-1</f>
        <v>1.4792899408283988E-2</v>
      </c>
      <c r="AD273" s="2">
        <f>(Table2[[#This Row],[Day High]]/Table2[[#This Row],[Close Price]])-1</f>
        <v>4.2274052478134205E-2</v>
      </c>
      <c r="AE273" s="2">
        <f>(Table2[[#This Row],[Close Price]]/Table2[[#This Row],[Current Week Low]])-1</f>
        <v>1.4792899408283988E-2</v>
      </c>
      <c r="AF273" s="2">
        <f>(Table2[[#This Row],[Current Week High]]/Table2[[#This Row],[Close Price]])-1</f>
        <v>4.2274052478134205E-2</v>
      </c>
      <c r="AG273" s="2">
        <f>(Table2[[#This Row],[Close Price]]/Table2[[#This Row],[Current Month Low]])-1</f>
        <v>1.4792899408283988E-2</v>
      </c>
      <c r="AH273" s="2">
        <f>(Table2[[#This Row],[Current Month High]]/Table2[[#This Row],[Close Price]])-1</f>
        <v>8.7657920310981519E-2</v>
      </c>
      <c r="AI273">
        <v>14.1885325558794</v>
      </c>
      <c r="AJ273">
        <v>43.162727604737199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-0.09</v>
      </c>
      <c r="AM273" t="s">
        <v>10621</v>
      </c>
      <c r="AN273">
        <v>-4.26</v>
      </c>
      <c r="AO273" t="s">
        <v>10621</v>
      </c>
      <c r="AP273">
        <v>0.19926682619574901</v>
      </c>
      <c r="AQ273">
        <f>(Table2[[#This Row],[Sharpe Ratio]]-AVERAGE(Table2[Sharpe Ratio]))/_xlfn.STDEV.P(Table2[Sharpe Ratio])</f>
        <v>1.5934719520716287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1.1186097532980175</v>
      </c>
      <c r="AS273">
        <f>_xlfn.RANK.AVG(Table2[[#This Row],[1Y Return vs Nifty Z-Score]],Table2[1Y Return vs Nifty Z-Score])</f>
        <v>368</v>
      </c>
      <c r="AT273">
        <f>_xlfn.RANK.AVG(Table2[[#This Row],[6M Return vs Nifty Z-Score]],Table2[6M Return vs Nifty Z-Score])</f>
        <v>487</v>
      </c>
      <c r="AU273">
        <f>_xlfn.RANK.AVG(Table2[[#This Row],[Sharpe Ratio Z-Score]],Table2[Sharpe Ratio Z-Score])</f>
        <v>37</v>
      </c>
      <c r="AV273">
        <f>(Table2[[#This Row],[Rank 1Y]]+Table2[[#This Row],[Rank 6M]]+Table2[[#This Row],[Rank Sharpe]])/3</f>
        <v>297.33333333333331</v>
      </c>
    </row>
    <row r="274" spans="1:48" x14ac:dyDescent="0.3">
      <c r="A274" t="s">
        <v>117</v>
      </c>
      <c r="B274" t="s">
        <v>118</v>
      </c>
      <c r="C274" t="s">
        <v>10576</v>
      </c>
      <c r="D274" t="s">
        <v>18</v>
      </c>
      <c r="E274">
        <v>240894.20557559701</v>
      </c>
      <c r="F274">
        <v>170.59</v>
      </c>
      <c r="G274">
        <v>60.471841940316899</v>
      </c>
      <c r="H274">
        <f>(Table2[[#This Row],[1Y Return vs Nifty]]-AVERAGE(Table2[1Y Return vs Nifty]))/_xlfn.STDEV.P(Table2[1Y Return vs Nifty])</f>
        <v>0.41076761031318032</v>
      </c>
      <c r="I274">
        <v>4.8129797548390103</v>
      </c>
      <c r="J274">
        <f>(Table2[[#This Row],[1M Return vs Nifty]]-AVERAGE(Table2[1M Return vs Nifty]))/_xlfn.STDEV.P(Table2[1M Return vs Nifty])</f>
        <v>0.20409008470941492</v>
      </c>
      <c r="K274">
        <v>-12.421813084305001</v>
      </c>
      <c r="L274">
        <f>(Table2[[#This Row],[6M Return vs Nifty]]-AVERAGE(Table2[6M Return vs Nifty]))/_xlfn.STDEV.P(Table2[6M Return vs Nifty])</f>
        <v>-0.61878789471697948</v>
      </c>
      <c r="M274">
        <v>2.2648213995550401</v>
      </c>
      <c r="N274">
        <f>(Table2[[#This Row],[1W Return vs Nifty]]-AVERAGE(Table2[1W Return vs Nifty]))/_xlfn.STDEV.P(Table2[1W Return vs Nifty])</f>
        <v>-5.6937688138653381E-2</v>
      </c>
      <c r="O274">
        <v>173.66</v>
      </c>
      <c r="P274">
        <v>170.40146264075199</v>
      </c>
      <c r="Q274">
        <v>151.126398605628</v>
      </c>
      <c r="R274">
        <v>39.560668612247198</v>
      </c>
      <c r="S274" s="2">
        <f>(Table2[[#This Row],[Close Price]]-Table2[[#This Row],[20D EMA]])/Table2[[#This Row],[20D EMA]]</f>
        <v>-1.7678221812737493E-2</v>
      </c>
      <c r="T274" s="2">
        <f>(Table2[[#This Row],[Close Price]]-Table2[[#This Row],[50D EMA]])/Table2[[#This Row],[50D EMA]]</f>
        <v>1.1064304045646563E-3</v>
      </c>
      <c r="U274" s="2">
        <f>(Table2[[#This Row],[Close Price]]-Table2[[#This Row],[200D EMA]])/Table2[[#This Row],[200D EMA]]</f>
        <v>0.12879021517056899</v>
      </c>
      <c r="V274">
        <v>1.31492338008331</v>
      </c>
      <c r="W274">
        <v>166.99</v>
      </c>
      <c r="X274">
        <v>174.88</v>
      </c>
      <c r="Y274">
        <v>166.99</v>
      </c>
      <c r="Z274">
        <v>174.88</v>
      </c>
      <c r="AA274">
        <v>166.99</v>
      </c>
      <c r="AB274">
        <v>182.49</v>
      </c>
      <c r="AC274" s="2">
        <f>(Table2[[#This Row],[Close Price]]/Table2[[#This Row],[Day Low]])-1</f>
        <v>2.1558177136355328E-2</v>
      </c>
      <c r="AD274" s="2">
        <f>(Table2[[#This Row],[Day High]]/Table2[[#This Row],[Close Price]])-1</f>
        <v>2.5148015710182214E-2</v>
      </c>
      <c r="AE274" s="2">
        <f>(Table2[[#This Row],[Close Price]]/Table2[[#This Row],[Current Week Low]])-1</f>
        <v>2.1558177136355328E-2</v>
      </c>
      <c r="AF274" s="2">
        <f>(Table2[[#This Row],[Current Week High]]/Table2[[#This Row],[Close Price]])-1</f>
        <v>2.5148015710182214E-2</v>
      </c>
      <c r="AG274" s="2">
        <f>(Table2[[#This Row],[Close Price]]/Table2[[#This Row],[Current Month Low]])-1</f>
        <v>2.1558177136355328E-2</v>
      </c>
      <c r="AH274" s="2">
        <f>(Table2[[#This Row],[Current Month High]]/Table2[[#This Row],[Close Price]])-1</f>
        <v>6.9757899056216655E-2</v>
      </c>
      <c r="AI274">
        <v>15.3643238173398</v>
      </c>
      <c r="AJ274">
        <v>99.520467836257296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-0.02</v>
      </c>
      <c r="AM274" t="s">
        <v>10621</v>
      </c>
      <c r="AN274">
        <v>0.57999999999999996</v>
      </c>
      <c r="AO274" t="s">
        <v>10622</v>
      </c>
      <c r="AP274">
        <v>0.12043785590051501</v>
      </c>
      <c r="AQ274">
        <f>(Table2[[#This Row],[Sharpe Ratio]]-AVERAGE(Table2[Sharpe Ratio]))/_xlfn.STDEV.P(Table2[Sharpe Ratio])</f>
        <v>0.68312873216499348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0.62226084433195583</v>
      </c>
      <c r="AS274">
        <f>_xlfn.RANK.AVG(Table2[[#This Row],[1Y Return vs Nifty Z-Score]],Table2[1Y Return vs Nifty Z-Score])</f>
        <v>186</v>
      </c>
      <c r="AT274">
        <f>_xlfn.RANK.AVG(Table2[[#This Row],[6M Return vs Nifty Z-Score]],Table2[6M Return vs Nifty Z-Score])</f>
        <v>531</v>
      </c>
      <c r="AU274">
        <f>_xlfn.RANK.AVG(Table2[[#This Row],[Sharpe Ratio Z-Score]],Table2[Sharpe Ratio Z-Score])</f>
        <v>176</v>
      </c>
      <c r="AV274">
        <f>(Table2[[#This Row],[Rank 1Y]]+Table2[[#This Row],[Rank 6M]]+Table2[[#This Row],[Rank Sharpe]])/3</f>
        <v>297.66666666666669</v>
      </c>
    </row>
    <row r="275" spans="1:48" x14ac:dyDescent="0.3">
      <c r="A275" t="s">
        <v>1059</v>
      </c>
      <c r="B275" t="s">
        <v>1060</v>
      </c>
      <c r="C275" t="s">
        <v>10585</v>
      </c>
      <c r="D275" t="s">
        <v>109</v>
      </c>
      <c r="E275">
        <v>11861.4</v>
      </c>
      <c r="F275">
        <v>373</v>
      </c>
      <c r="G275">
        <v>111.862856098477</v>
      </c>
      <c r="H275">
        <f>(Table2[[#This Row],[1Y Return vs Nifty]]-AVERAGE(Table2[1Y Return vs Nifty]))/_xlfn.STDEV.P(Table2[1Y Return vs Nifty])</f>
        <v>1.1932514987450771</v>
      </c>
      <c r="I275">
        <v>0.184003727874297</v>
      </c>
      <c r="J275">
        <f>(Table2[[#This Row],[1M Return vs Nifty]]-AVERAGE(Table2[1M Return vs Nifty]))/_xlfn.STDEV.P(Table2[1M Return vs Nifty])</f>
        <v>-0.27788913122539838</v>
      </c>
      <c r="K275">
        <v>-34.282234988495503</v>
      </c>
      <c r="L275">
        <f>(Table2[[#This Row],[6M Return vs Nifty]]-AVERAGE(Table2[6M Return vs Nifty]))/_xlfn.STDEV.P(Table2[6M Return vs Nifty])</f>
        <v>-1.4000297964209873</v>
      </c>
      <c r="M275">
        <v>1.8567102704356</v>
      </c>
      <c r="N275">
        <f>(Table2[[#This Row],[1W Return vs Nifty]]-AVERAGE(Table2[1W Return vs Nifty]))/_xlfn.STDEV.P(Table2[1W Return vs Nifty])</f>
        <v>-0.14040455638103971</v>
      </c>
      <c r="O275">
        <v>399.92</v>
      </c>
      <c r="P275">
        <v>400.72100187466901</v>
      </c>
      <c r="Q275">
        <v>375.31545889946102</v>
      </c>
      <c r="R275">
        <v>22.202024872919299</v>
      </c>
      <c r="S275" s="2">
        <f>(Table2[[#This Row],[Close Price]]-Table2[[#This Row],[20D EMA]])/Table2[[#This Row],[20D EMA]]</f>
        <v>-6.7313462692538545E-2</v>
      </c>
      <c r="T275" s="2">
        <f>(Table2[[#This Row],[Close Price]]-Table2[[#This Row],[50D EMA]])/Table2[[#This Row],[50D EMA]]</f>
        <v>-6.9177811357486921E-2</v>
      </c>
      <c r="U275" s="2">
        <f>(Table2[[#This Row],[Close Price]]-Table2[[#This Row],[200D EMA]])/Table2[[#This Row],[200D EMA]]</f>
        <v>-6.1693672470903545E-3</v>
      </c>
      <c r="V275">
        <v>0.80823154218639803</v>
      </c>
      <c r="W275">
        <v>371</v>
      </c>
      <c r="X275">
        <v>387.05</v>
      </c>
      <c r="Y275">
        <v>371</v>
      </c>
      <c r="Z275">
        <v>387.05</v>
      </c>
      <c r="AA275">
        <v>371</v>
      </c>
      <c r="AB275">
        <v>412.35</v>
      </c>
      <c r="AC275" s="2">
        <f>(Table2[[#This Row],[Close Price]]/Table2[[#This Row],[Day Low]])-1</f>
        <v>5.3908355795149188E-3</v>
      </c>
      <c r="AD275" s="2">
        <f>(Table2[[#This Row],[Day High]]/Table2[[#This Row],[Close Price]])-1</f>
        <v>3.7667560321715809E-2</v>
      </c>
      <c r="AE275" s="2">
        <f>(Table2[[#This Row],[Close Price]]/Table2[[#This Row],[Current Week Low]])-1</f>
        <v>5.3908355795149188E-3</v>
      </c>
      <c r="AF275" s="2">
        <f>(Table2[[#This Row],[Current Week High]]/Table2[[#This Row],[Close Price]])-1</f>
        <v>3.7667560321715809E-2</v>
      </c>
      <c r="AG275" s="2">
        <f>(Table2[[#This Row],[Close Price]]/Table2[[#This Row],[Current Month Low]])-1</f>
        <v>5.3908355795149188E-3</v>
      </c>
      <c r="AH275" s="2">
        <f>(Table2[[#This Row],[Current Month High]]/Table2[[#This Row],[Close Price]])-1</f>
        <v>0.10549597855227888</v>
      </c>
      <c r="AI275">
        <v>35.656836461125998</v>
      </c>
      <c r="AJ275">
        <v>122.354694485842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-0.03</v>
      </c>
      <c r="AM275" t="s">
        <v>10621</v>
      </c>
      <c r="AN275">
        <v>-9.18</v>
      </c>
      <c r="AO275" t="s">
        <v>10621</v>
      </c>
      <c r="AP275">
        <v>0.15545791061874201</v>
      </c>
      <c r="AQ275">
        <f>(Table2[[#This Row],[Sharpe Ratio]]-AVERAGE(Table2[Sharpe Ratio]))/_xlfn.STDEV.P(Table2[Sharpe Ratio])</f>
        <v>1.0875519950098311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79</v>
      </c>
      <c r="AT275">
        <f>_xlfn.RANK.AVG(Table2[[#This Row],[6M Return vs Nifty Z-Score]],Table2[6M Return vs Nifty Z-Score])</f>
        <v>708</v>
      </c>
      <c r="AU275">
        <f>_xlfn.RANK.AVG(Table2[[#This Row],[Sharpe Ratio Z-Score]],Table2[Sharpe Ratio Z-Score])</f>
        <v>107</v>
      </c>
      <c r="AV275">
        <f>(Table2[[#This Row],[Rank 1Y]]+Table2[[#This Row],[Rank 6M]]+Table2[[#This Row],[Rank Sharpe]])/3</f>
        <v>298</v>
      </c>
    </row>
    <row r="276" spans="1:48" x14ac:dyDescent="0.3">
      <c r="A276" t="s">
        <v>790</v>
      </c>
      <c r="B276" t="s">
        <v>791</v>
      </c>
      <c r="C276" t="s">
        <v>10590</v>
      </c>
      <c r="D276" t="s">
        <v>138</v>
      </c>
      <c r="E276">
        <v>19559.088187199999</v>
      </c>
      <c r="F276">
        <v>1392</v>
      </c>
      <c r="G276">
        <v>180.31098862186499</v>
      </c>
      <c r="H276">
        <f>(Table2[[#This Row],[1Y Return vs Nifty]]-AVERAGE(Table2[1Y Return vs Nifty]))/_xlfn.STDEV.P(Table2[1Y Return vs Nifty])</f>
        <v>2.2354485008896243</v>
      </c>
      <c r="I276">
        <v>-2.91867379118646</v>
      </c>
      <c r="J276">
        <f>(Table2[[#This Row],[1M Return vs Nifty]]-AVERAGE(Table2[1M Return vs Nifty]))/_xlfn.STDEV.P(Table2[1M Return vs Nifty])</f>
        <v>-0.60094677274791197</v>
      </c>
      <c r="K276">
        <v>3.5473793693971598</v>
      </c>
      <c r="L276">
        <f>(Table2[[#This Row],[6M Return vs Nifty]]-AVERAGE(Table2[6M Return vs Nifty]))/_xlfn.STDEV.P(Table2[6M Return vs Nifty])</f>
        <v>-4.8085172880854544E-2</v>
      </c>
      <c r="M276">
        <v>-3.1433918597550599</v>
      </c>
      <c r="N276">
        <f>(Table2[[#This Row],[1W Return vs Nifty]]-AVERAGE(Table2[1W Return vs Nifty]))/_xlfn.STDEV.P(Table2[1W Return vs Nifty])</f>
        <v>-1.1630252004187991</v>
      </c>
      <c r="O276">
        <v>1462.77</v>
      </c>
      <c r="P276">
        <v>1416.4990907229301</v>
      </c>
      <c r="Q276">
        <v>1131.2709616092</v>
      </c>
      <c r="R276">
        <v>26.057144306085899</v>
      </c>
      <c r="S276" s="2">
        <f>(Table2[[#This Row],[Close Price]]-Table2[[#This Row],[20D EMA]])/Table2[[#This Row],[20D EMA]]</f>
        <v>-4.8380811747574796E-2</v>
      </c>
      <c r="T276" s="2">
        <f>(Table2[[#This Row],[Close Price]]-Table2[[#This Row],[50D EMA]])/Table2[[#This Row],[50D EMA]]</f>
        <v>-1.729552167268009E-2</v>
      </c>
      <c r="U276" s="2">
        <f>(Table2[[#This Row],[Close Price]]-Table2[[#This Row],[200D EMA]])/Table2[[#This Row],[200D EMA]]</f>
        <v>0.23047443737079629</v>
      </c>
      <c r="V276">
        <v>0.84812561899099803</v>
      </c>
      <c r="W276">
        <v>1371.25</v>
      </c>
      <c r="X276">
        <v>1422.95</v>
      </c>
      <c r="Y276">
        <v>1371.25</v>
      </c>
      <c r="Z276">
        <v>1422.95</v>
      </c>
      <c r="AA276">
        <v>1371.25</v>
      </c>
      <c r="AB276">
        <v>1505.85</v>
      </c>
      <c r="AC276" s="2">
        <f>(Table2[[#This Row],[Close Price]]/Table2[[#This Row],[Day Low]])-1</f>
        <v>1.513217866909744E-2</v>
      </c>
      <c r="AD276" s="2">
        <f>(Table2[[#This Row],[Day High]]/Table2[[#This Row],[Close Price]])-1</f>
        <v>2.2234195402298873E-2</v>
      </c>
      <c r="AE276" s="2">
        <f>(Table2[[#This Row],[Close Price]]/Table2[[#This Row],[Current Week Low]])-1</f>
        <v>1.513217866909744E-2</v>
      </c>
      <c r="AF276" s="2">
        <f>(Table2[[#This Row],[Current Week High]]/Table2[[#This Row],[Close Price]])-1</f>
        <v>2.2234195402298873E-2</v>
      </c>
      <c r="AG276" s="2">
        <f>(Table2[[#This Row],[Close Price]]/Table2[[#This Row],[Current Month Low]])-1</f>
        <v>1.513217866909744E-2</v>
      </c>
      <c r="AH276" s="2">
        <f>(Table2[[#This Row],[Current Month High]]/Table2[[#This Row],[Close Price]])-1</f>
        <v>8.1788793103448221E-2</v>
      </c>
      <c r="AI276">
        <v>13.1465517241379</v>
      </c>
      <c r="AJ276">
        <v>213.513513513513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0.09</v>
      </c>
      <c r="AM276" t="s">
        <v>10622</v>
      </c>
      <c r="AN276">
        <v>-5.89</v>
      </c>
      <c r="AO276" t="s">
        <v>10621</v>
      </c>
      <c r="AQ276">
        <f>(Table2[[#This Row],[Sharpe Ratio]]-AVERAGE(Table2[Sharpe Ratio]))/_xlfn.STDEV.P(Table2[Sharpe Ratio])</f>
        <v>-0.7077277654969456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-0.28433641065488691</v>
      </c>
      <c r="AS276">
        <f>_xlfn.RANK.AVG(Table2[[#This Row],[1Y Return vs Nifty Z-Score]],Table2[1Y Return vs Nifty Z-Score])</f>
        <v>20</v>
      </c>
      <c r="AT276">
        <f>_xlfn.RANK.AVG(Table2[[#This Row],[6M Return vs Nifty Z-Score]],Table2[6M Return vs Nifty Z-Score])</f>
        <v>332</v>
      </c>
      <c r="AU276">
        <f>_xlfn.RANK.AVG(Table2[[#This Row],[Sharpe Ratio Z-Score]],Table2[Sharpe Ratio Z-Score])</f>
        <v>546.5</v>
      </c>
      <c r="AV276">
        <f>(Table2[[#This Row],[Rank 1Y]]+Table2[[#This Row],[Rank 6M]]+Table2[[#This Row],[Rank Sharpe]])/3</f>
        <v>299.5</v>
      </c>
    </row>
    <row r="277" spans="1:48" x14ac:dyDescent="0.3">
      <c r="A277" t="s">
        <v>293</v>
      </c>
      <c r="B277" t="s">
        <v>294</v>
      </c>
      <c r="C277" t="s">
        <v>10585</v>
      </c>
      <c r="D277" t="s">
        <v>133</v>
      </c>
      <c r="E277">
        <v>92866.173881130002</v>
      </c>
      <c r="F277">
        <v>917.85</v>
      </c>
      <c r="G277">
        <v>16.352976165405199</v>
      </c>
      <c r="H277">
        <f>(Table2[[#This Row],[1Y Return vs Nifty]]-AVERAGE(Table2[1Y Return vs Nifty]))/_xlfn.STDEV.P(Table2[1Y Return vs Nifty])</f>
        <v>-0.26098993738791398</v>
      </c>
      <c r="I277">
        <v>-7.8200164453471599</v>
      </c>
      <c r="J277">
        <f>(Table2[[#This Row],[1M Return vs Nifty]]-AVERAGE(Table2[1M Return vs Nifty]))/_xlfn.STDEV.P(Table2[1M Return vs Nifty])</f>
        <v>-1.1112854039525446</v>
      </c>
      <c r="K277">
        <v>9.78890107616553</v>
      </c>
      <c r="L277">
        <f>(Table2[[#This Row],[6M Return vs Nifty]]-AVERAGE(Table2[6M Return vs Nifty]))/_xlfn.STDEV.P(Table2[6M Return vs Nifty])</f>
        <v>0.17497265780025606</v>
      </c>
      <c r="M277">
        <v>0.79506526749050299</v>
      </c>
      <c r="N277">
        <f>(Table2[[#This Row],[1W Return vs Nifty]]-AVERAGE(Table2[1W Return vs Nifty]))/_xlfn.STDEV.P(Table2[1W Return vs Nifty])</f>
        <v>-0.35753214065496064</v>
      </c>
      <c r="O277">
        <v>979.83</v>
      </c>
      <c r="P277">
        <v>989.76545076136995</v>
      </c>
      <c r="Q277">
        <v>868.46742752377804</v>
      </c>
      <c r="R277">
        <v>27.8941194616982</v>
      </c>
      <c r="S277" s="2">
        <f>(Table2[[#This Row],[Close Price]]-Table2[[#This Row],[20D EMA]])/Table2[[#This Row],[20D EMA]]</f>
        <v>-6.3255870916383475E-2</v>
      </c>
      <c r="T277" s="2">
        <f>(Table2[[#This Row],[Close Price]]-Table2[[#This Row],[50D EMA]])/Table2[[#This Row],[50D EMA]]</f>
        <v>-7.2659083731453231E-2</v>
      </c>
      <c r="U277" s="2">
        <f>(Table2[[#This Row],[Close Price]]-Table2[[#This Row],[200D EMA]])/Table2[[#This Row],[200D EMA]]</f>
        <v>5.6861743930943134E-2</v>
      </c>
      <c r="V277">
        <v>1.0211848286776899</v>
      </c>
      <c r="W277">
        <v>903.45</v>
      </c>
      <c r="X277">
        <v>946.05</v>
      </c>
      <c r="Y277">
        <v>903.45</v>
      </c>
      <c r="Z277">
        <v>946.05</v>
      </c>
      <c r="AA277">
        <v>903.45</v>
      </c>
      <c r="AB277">
        <v>1006.65</v>
      </c>
      <c r="AC277" s="2">
        <f>(Table2[[#This Row],[Close Price]]/Table2[[#This Row],[Day Low]])-1</f>
        <v>1.5938900879960194E-2</v>
      </c>
      <c r="AD277" s="2">
        <f>(Table2[[#This Row],[Day High]]/Table2[[#This Row],[Close Price]])-1</f>
        <v>3.0723974505638019E-2</v>
      </c>
      <c r="AE277" s="2">
        <f>(Table2[[#This Row],[Close Price]]/Table2[[#This Row],[Current Week Low]])-1</f>
        <v>1.5938900879960194E-2</v>
      </c>
      <c r="AF277" s="2">
        <f>(Table2[[#This Row],[Current Week High]]/Table2[[#This Row],[Close Price]])-1</f>
        <v>3.0723974505638019E-2</v>
      </c>
      <c r="AG277" s="2">
        <f>(Table2[[#This Row],[Close Price]]/Table2[[#This Row],[Current Month Low]])-1</f>
        <v>1.5938900879960194E-2</v>
      </c>
      <c r="AH277" s="2">
        <f>(Table2[[#This Row],[Current Month High]]/Table2[[#This Row],[Close Price]])-1</f>
        <v>9.6747834613498895E-2</v>
      </c>
      <c r="AI277">
        <v>19.518439832216501</v>
      </c>
      <c r="AJ277">
        <v>57.814649243466199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-0.03</v>
      </c>
      <c r="AM277" t="s">
        <v>10621</v>
      </c>
      <c r="AN277">
        <v>-7.28</v>
      </c>
      <c r="AO277" t="s">
        <v>10621</v>
      </c>
      <c r="AP277">
        <v>8.5151525891411006E-2</v>
      </c>
      <c r="AQ277">
        <f>(Table2[[#This Row],[Sharpe Ratio]]-AVERAGE(Table2[Sharpe Ratio]))/_xlfn.STDEV.P(Table2[Sharpe Ratio])</f>
        <v>0.27563043352087169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377</v>
      </c>
      <c r="AT277">
        <f>_xlfn.RANK.AVG(Table2[[#This Row],[6M Return vs Nifty Z-Score]],Table2[6M Return vs Nifty Z-Score])</f>
        <v>258</v>
      </c>
      <c r="AU277">
        <f>_xlfn.RANK.AVG(Table2[[#This Row],[Sharpe Ratio Z-Score]],Table2[Sharpe Ratio Z-Score])</f>
        <v>264</v>
      </c>
      <c r="AV277">
        <f>(Table2[[#This Row],[Rank 1Y]]+Table2[[#This Row],[Rank 6M]]+Table2[[#This Row],[Rank Sharpe]])/3</f>
        <v>299.66666666666669</v>
      </c>
    </row>
    <row r="278" spans="1:48" x14ac:dyDescent="0.3">
      <c r="A278" t="s">
        <v>316</v>
      </c>
      <c r="B278" t="s">
        <v>317</v>
      </c>
      <c r="C278" t="s">
        <v>10582</v>
      </c>
      <c r="D278" t="s">
        <v>277</v>
      </c>
      <c r="E278">
        <v>84144.490160150002</v>
      </c>
      <c r="F278">
        <v>865.75</v>
      </c>
      <c r="G278">
        <v>25.155446872167602</v>
      </c>
      <c r="H278">
        <f>(Table2[[#This Row],[1Y Return vs Nifty]]-AVERAGE(Table2[1Y Return vs Nifty]))/_xlfn.STDEV.P(Table2[1Y Return vs Nifty])</f>
        <v>-0.12696278070955844</v>
      </c>
      <c r="I278">
        <v>0.76378076150350804</v>
      </c>
      <c r="J278">
        <f>(Table2[[#This Row],[1M Return vs Nifty]]-AVERAGE(Table2[1M Return vs Nifty]))/_xlfn.STDEV.P(Table2[1M Return vs Nifty])</f>
        <v>-0.21752146492991054</v>
      </c>
      <c r="K278">
        <v>-0.83915648356455097</v>
      </c>
      <c r="L278">
        <f>(Table2[[#This Row],[6M Return vs Nifty]]-AVERAGE(Table2[6M Return vs Nifty]))/_xlfn.STDEV.P(Table2[6M Return vs Nifty])</f>
        <v>-0.20485001606092582</v>
      </c>
      <c r="M278">
        <v>-1.2963934961708801</v>
      </c>
      <c r="N278">
        <f>(Table2[[#This Row],[1W Return vs Nifty]]-AVERAGE(Table2[1W Return vs Nifty]))/_xlfn.STDEV.P(Table2[1W Return vs Nifty])</f>
        <v>-0.78527718509313615</v>
      </c>
      <c r="O278">
        <v>915.83</v>
      </c>
      <c r="P278">
        <v>892.28190223625097</v>
      </c>
      <c r="Q278">
        <v>782.12793405180798</v>
      </c>
      <c r="R278">
        <v>25.840391226837799</v>
      </c>
      <c r="S278" s="2">
        <f>(Table2[[#This Row],[Close Price]]-Table2[[#This Row],[20D EMA]])/Table2[[#This Row],[20D EMA]]</f>
        <v>-5.4682637607416262E-2</v>
      </c>
      <c r="T278" s="2">
        <f>(Table2[[#This Row],[Close Price]]-Table2[[#This Row],[50D EMA]])/Table2[[#This Row],[50D EMA]]</f>
        <v>-2.9734887785750556E-2</v>
      </c>
      <c r="U278" s="2">
        <f>(Table2[[#This Row],[Close Price]]-Table2[[#This Row],[200D EMA]])/Table2[[#This Row],[200D EMA]]</f>
        <v>0.10691609685258079</v>
      </c>
      <c r="V278">
        <v>0.531754838768425</v>
      </c>
      <c r="W278">
        <v>861</v>
      </c>
      <c r="X278">
        <v>908.6</v>
      </c>
      <c r="Y278">
        <v>861</v>
      </c>
      <c r="Z278">
        <v>908.6</v>
      </c>
      <c r="AA278">
        <v>861</v>
      </c>
      <c r="AB278">
        <v>934.95</v>
      </c>
      <c r="AC278" s="2">
        <f>(Table2[[#This Row],[Close Price]]/Table2[[#This Row],[Day Low]])-1</f>
        <v>5.5168408826944404E-3</v>
      </c>
      <c r="AD278" s="2">
        <f>(Table2[[#This Row],[Day High]]/Table2[[#This Row],[Close Price]])-1</f>
        <v>4.949465781114637E-2</v>
      </c>
      <c r="AE278" s="2">
        <f>(Table2[[#This Row],[Close Price]]/Table2[[#This Row],[Current Week Low]])-1</f>
        <v>5.5168408826944404E-3</v>
      </c>
      <c r="AF278" s="2">
        <f>(Table2[[#This Row],[Current Week High]]/Table2[[#This Row],[Close Price]])-1</f>
        <v>4.949465781114637E-2</v>
      </c>
      <c r="AG278" s="2">
        <f>(Table2[[#This Row],[Close Price]]/Table2[[#This Row],[Current Month Low]])-1</f>
        <v>5.5168408826944404E-3</v>
      </c>
      <c r="AH278" s="2">
        <f>(Table2[[#This Row],[Current Month High]]/Table2[[#This Row],[Close Price]])-1</f>
        <v>7.9930695928385864E-2</v>
      </c>
      <c r="AI278">
        <v>13.1850996246029</v>
      </c>
      <c r="AJ278">
        <v>70.2556538839724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-0.1</v>
      </c>
      <c r="AM278" t="s">
        <v>10621</v>
      </c>
      <c r="AN278">
        <v>-7.36</v>
      </c>
      <c r="AO278" t="s">
        <v>10621</v>
      </c>
      <c r="AP278">
        <v>0.114418296069294</v>
      </c>
      <c r="AQ278">
        <f>(Table2[[#This Row],[Sharpe Ratio]]-AVERAGE(Table2[Sharpe Ratio]))/_xlfn.STDEV.P(Table2[Sharpe Ratio])</f>
        <v>0.61361284912540892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-0.72099859766812202</v>
      </c>
      <c r="AS278">
        <f>_xlfn.RANK.AVG(Table2[[#This Row],[1Y Return vs Nifty Z-Score]],Table2[1Y Return vs Nifty Z-Score])</f>
        <v>320</v>
      </c>
      <c r="AT278">
        <f>_xlfn.RANK.AVG(Table2[[#This Row],[6M Return vs Nifty Z-Score]],Table2[6M Return vs Nifty Z-Score])</f>
        <v>387</v>
      </c>
      <c r="AU278">
        <f>_xlfn.RANK.AVG(Table2[[#This Row],[Sharpe Ratio Z-Score]],Table2[Sharpe Ratio Z-Score])</f>
        <v>194</v>
      </c>
      <c r="AV278">
        <f>(Table2[[#This Row],[Rank 1Y]]+Table2[[#This Row],[Rank 6M]]+Table2[[#This Row],[Rank Sharpe]])/3</f>
        <v>300.33333333333331</v>
      </c>
    </row>
    <row r="279" spans="1:48" x14ac:dyDescent="0.3">
      <c r="A279" t="s">
        <v>840</v>
      </c>
      <c r="B279" t="s">
        <v>841</v>
      </c>
      <c r="C279" t="s">
        <v>10576</v>
      </c>
      <c r="D279" t="s">
        <v>181</v>
      </c>
      <c r="E279">
        <v>17713.818928739998</v>
      </c>
      <c r="F279">
        <v>1793.3</v>
      </c>
      <c r="G279">
        <v>45.312398671946802</v>
      </c>
      <c r="H279">
        <f>(Table2[[#This Row],[1Y Return vs Nifty]]-AVERAGE(Table2[1Y Return vs Nifty]))/_xlfn.STDEV.P(Table2[1Y Return vs Nifty])</f>
        <v>0.17994865666127083</v>
      </c>
      <c r="I279">
        <v>12.1182967146358</v>
      </c>
      <c r="J279">
        <f>(Table2[[#This Row],[1M Return vs Nifty]]-AVERAGE(Table2[1M Return vs Nifty]))/_xlfn.STDEV.P(Table2[1M Return vs Nifty])</f>
        <v>0.96473583442329458</v>
      </c>
      <c r="K279">
        <v>11.673337882122199</v>
      </c>
      <c r="L279">
        <f>(Table2[[#This Row],[6M Return vs Nifty]]-AVERAGE(Table2[6M Return vs Nifty]))/_xlfn.STDEV.P(Table2[6M Return vs Nifty])</f>
        <v>0.24231815553945585</v>
      </c>
      <c r="M279">
        <v>2.96165386745376</v>
      </c>
      <c r="N279">
        <f>(Table2[[#This Row],[1W Return vs Nifty]]-AVERAGE(Table2[1W Return vs Nifty]))/_xlfn.STDEV.P(Table2[1W Return vs Nifty])</f>
        <v>8.557845424298996E-2</v>
      </c>
      <c r="O279">
        <v>1759.24</v>
      </c>
      <c r="P279">
        <v>1633.14372222523</v>
      </c>
      <c r="Q279">
        <v>1392.0501625127199</v>
      </c>
      <c r="R279">
        <v>50.736339710710503</v>
      </c>
      <c r="S279" s="2">
        <f>(Table2[[#This Row],[Close Price]]-Table2[[#This Row],[20D EMA]])/Table2[[#This Row],[20D EMA]]</f>
        <v>1.9360633000613869E-2</v>
      </c>
      <c r="T279" s="2">
        <f>(Table2[[#This Row],[Close Price]]-Table2[[#This Row],[50D EMA]])/Table2[[#This Row],[50D EMA]]</f>
        <v>9.8066248300884368E-2</v>
      </c>
      <c r="U279" s="2">
        <f>(Table2[[#This Row],[Close Price]]-Table2[[#This Row],[200D EMA]])/Table2[[#This Row],[200D EMA]]</f>
        <v>0.2882438063604002</v>
      </c>
      <c r="V279">
        <v>0.88549661350880604</v>
      </c>
      <c r="W279">
        <v>1764.95</v>
      </c>
      <c r="X279">
        <v>1859.95</v>
      </c>
      <c r="Y279">
        <v>1764.95</v>
      </c>
      <c r="Z279">
        <v>1859.95</v>
      </c>
      <c r="AA279">
        <v>1764.95</v>
      </c>
      <c r="AB279">
        <v>1883.55</v>
      </c>
      <c r="AC279" s="2">
        <f>(Table2[[#This Row],[Close Price]]/Table2[[#This Row],[Day Low]])-1</f>
        <v>1.6062777982378984E-2</v>
      </c>
      <c r="AD279" s="2">
        <f>(Table2[[#This Row],[Day High]]/Table2[[#This Row],[Close Price]])-1</f>
        <v>3.7166118329337028E-2</v>
      </c>
      <c r="AE279" s="2">
        <f>(Table2[[#This Row],[Close Price]]/Table2[[#This Row],[Current Week Low]])-1</f>
        <v>1.6062777982378984E-2</v>
      </c>
      <c r="AF279" s="2">
        <f>(Table2[[#This Row],[Current Week High]]/Table2[[#This Row],[Close Price]])-1</f>
        <v>3.7166118329337028E-2</v>
      </c>
      <c r="AG279" s="2">
        <f>(Table2[[#This Row],[Close Price]]/Table2[[#This Row],[Current Month Low]])-1</f>
        <v>1.6062777982378984E-2</v>
      </c>
      <c r="AH279" s="2">
        <f>(Table2[[#This Row],[Current Month High]]/Table2[[#This Row],[Close Price]])-1</f>
        <v>5.0326214241900313E-2</v>
      </c>
      <c r="AI279">
        <v>6.6274466068142601</v>
      </c>
      <c r="AJ279">
        <v>84.771521302354301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0.28999999999999998</v>
      </c>
      <c r="AM279" t="s">
        <v>10622</v>
      </c>
      <c r="AN279">
        <v>3.82</v>
      </c>
      <c r="AO279" t="s">
        <v>10622</v>
      </c>
      <c r="AP279">
        <v>3.6331053558178998E-2</v>
      </c>
      <c r="AQ279">
        <f>(Table2[[#This Row],[Sharpe Ratio]]-AVERAGE(Table2[Sharpe Ratio]))/_xlfn.STDEV.P(Table2[Sharpe Ratio])</f>
        <v>-0.28816465113830569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1.1844164497287055</v>
      </c>
      <c r="AS279">
        <f>_xlfn.RANK.AVG(Table2[[#This Row],[1Y Return vs Nifty Z-Score]],Table2[1Y Return vs Nifty Z-Score])</f>
        <v>246</v>
      </c>
      <c r="AT279">
        <f>_xlfn.RANK.AVG(Table2[[#This Row],[6M Return vs Nifty Z-Score]],Table2[6M Return vs Nifty Z-Score])</f>
        <v>240</v>
      </c>
      <c r="AU279">
        <f>_xlfn.RANK.AVG(Table2[[#This Row],[Sharpe Ratio Z-Score]],Table2[Sharpe Ratio Z-Score])</f>
        <v>415</v>
      </c>
      <c r="AV279">
        <f>(Table2[[#This Row],[Rank 1Y]]+Table2[[#This Row],[Rank 6M]]+Table2[[#This Row],[Rank Sharpe]])/3</f>
        <v>300.33333333333331</v>
      </c>
    </row>
    <row r="280" spans="1:48" x14ac:dyDescent="0.3">
      <c r="A280" t="s">
        <v>1901</v>
      </c>
      <c r="B280" t="s">
        <v>1902</v>
      </c>
      <c r="C280" t="s">
        <v>10588</v>
      </c>
      <c r="D280" t="s">
        <v>496</v>
      </c>
      <c r="E280">
        <v>3490.3693119999998</v>
      </c>
      <c r="F280">
        <v>4040</v>
      </c>
      <c r="G280">
        <v>5.0604721134665303</v>
      </c>
      <c r="H280">
        <f>(Table2[[#This Row],[1Y Return vs Nifty]]-AVERAGE(Table2[1Y Return vs Nifty]))/_xlfn.STDEV.P(Table2[1Y Return vs Nifty])</f>
        <v>-0.43293055045890294</v>
      </c>
      <c r="I280">
        <v>2.2582884324987398</v>
      </c>
      <c r="J280">
        <f>(Table2[[#This Row],[1M Return vs Nifty]]-AVERAGE(Table2[1M Return vs Nifty]))/_xlfn.STDEV.P(Table2[1M Return vs Nifty])</f>
        <v>-6.1910022727827863E-2</v>
      </c>
      <c r="K280">
        <v>22.575222255098598</v>
      </c>
      <c r="L280">
        <f>(Table2[[#This Row],[6M Return vs Nifty]]-AVERAGE(Table2[6M Return vs Nifty]))/_xlfn.STDEV.P(Table2[6M Return vs Nifty])</f>
        <v>0.63192677869547231</v>
      </c>
      <c r="M280">
        <v>-0.940404930163804</v>
      </c>
      <c r="N280">
        <f>(Table2[[#This Row],[1W Return vs Nifty]]-AVERAGE(Table2[1W Return vs Nifty]))/_xlfn.STDEV.P(Table2[1W Return vs Nifty])</f>
        <v>-0.7124704209188305</v>
      </c>
      <c r="O280">
        <v>4151.76</v>
      </c>
      <c r="P280">
        <v>3973.34503505046</v>
      </c>
      <c r="Q280">
        <v>3570.0972369993001</v>
      </c>
      <c r="R280">
        <v>32.588540542926303</v>
      </c>
      <c r="S280" s="2">
        <f>(Table2[[#This Row],[Close Price]]-Table2[[#This Row],[20D EMA]])/Table2[[#This Row],[20D EMA]]</f>
        <v>-2.6918704356706603E-2</v>
      </c>
      <c r="T280" s="2">
        <f>(Table2[[#This Row],[Close Price]]-Table2[[#This Row],[50D EMA]])/Table2[[#This Row],[50D EMA]]</f>
        <v>1.6775529021907244E-2</v>
      </c>
      <c r="U280" s="2">
        <f>(Table2[[#This Row],[Close Price]]-Table2[[#This Row],[200D EMA]])/Table2[[#This Row],[200D EMA]]</f>
        <v>0.13162183879217182</v>
      </c>
      <c r="V280">
        <v>0.763996305399812</v>
      </c>
      <c r="W280">
        <v>3979.05</v>
      </c>
      <c r="X280">
        <v>4176.5</v>
      </c>
      <c r="Y280">
        <v>3979.05</v>
      </c>
      <c r="Z280">
        <v>4176.5</v>
      </c>
      <c r="AA280">
        <v>3979.05</v>
      </c>
      <c r="AB280">
        <v>4339.95</v>
      </c>
      <c r="AC280" s="2">
        <f>(Table2[[#This Row],[Close Price]]/Table2[[#This Row],[Day Low]])-1</f>
        <v>1.5317726593030878E-2</v>
      </c>
      <c r="AD280" s="2">
        <f>(Table2[[#This Row],[Day High]]/Table2[[#This Row],[Close Price]])-1</f>
        <v>3.3787128712871262E-2</v>
      </c>
      <c r="AE280" s="2">
        <f>(Table2[[#This Row],[Close Price]]/Table2[[#This Row],[Current Week Low]])-1</f>
        <v>1.5317726593030878E-2</v>
      </c>
      <c r="AF280" s="2">
        <f>(Table2[[#This Row],[Current Week High]]/Table2[[#This Row],[Close Price]])-1</f>
        <v>3.3787128712871262E-2</v>
      </c>
      <c r="AG280" s="2">
        <f>(Table2[[#This Row],[Close Price]]/Table2[[#This Row],[Current Month Low]])-1</f>
        <v>1.5317726593030878E-2</v>
      </c>
      <c r="AH280" s="2">
        <f>(Table2[[#This Row],[Current Month High]]/Table2[[#This Row],[Close Price]])-1</f>
        <v>7.4245049504950478E-2</v>
      </c>
      <c r="AI280">
        <v>8.7128712871287206</v>
      </c>
      <c r="AJ280">
        <v>35.7983193277311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</v>
      </c>
      <c r="AM280" t="s">
        <v>10622</v>
      </c>
      <c r="AN280">
        <v>-0.37</v>
      </c>
      <c r="AO280" t="s">
        <v>10621</v>
      </c>
      <c r="AP280">
        <v>7.1285428818833999E-2</v>
      </c>
      <c r="AQ280">
        <f>(Table2[[#This Row],[Sharpe Ratio]]-AVERAGE(Table2[Sharpe Ratio]))/_xlfn.STDEV.P(Table2[Sharpe Ratio])</f>
        <v>0.11550012344182571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-0.4598840919682633</v>
      </c>
      <c r="AS280">
        <f>_xlfn.RANK.AVG(Table2[[#This Row],[1Y Return vs Nifty Z-Score]],Table2[1Y Return vs Nifty Z-Score])</f>
        <v>447</v>
      </c>
      <c r="AT280">
        <f>_xlfn.RANK.AVG(Table2[[#This Row],[6M Return vs Nifty Z-Score]],Table2[6M Return vs Nifty Z-Score])</f>
        <v>151</v>
      </c>
      <c r="AU280">
        <f>_xlfn.RANK.AVG(Table2[[#This Row],[Sharpe Ratio Z-Score]],Table2[Sharpe Ratio Z-Score])</f>
        <v>308</v>
      </c>
      <c r="AV280">
        <f>(Table2[[#This Row],[Rank 1Y]]+Table2[[#This Row],[Rank 6M]]+Table2[[#This Row],[Rank Sharpe]])/3</f>
        <v>302</v>
      </c>
    </row>
    <row r="281" spans="1:48" x14ac:dyDescent="0.3">
      <c r="A281" t="s">
        <v>1907</v>
      </c>
      <c r="B281" t="s">
        <v>1908</v>
      </c>
      <c r="C281" t="s">
        <v>10591</v>
      </c>
      <c r="D281" t="s">
        <v>292</v>
      </c>
      <c r="E281">
        <v>3462.8654709000002</v>
      </c>
      <c r="F281">
        <v>139.15</v>
      </c>
      <c r="G281">
        <v>41.517455914994798</v>
      </c>
      <c r="H281">
        <f>(Table2[[#This Row],[1Y Return vs Nifty]]-AVERAGE(Table2[1Y Return vs Nifty]))/_xlfn.STDEV.P(Table2[1Y Return vs Nifty])</f>
        <v>0.12216654020609752</v>
      </c>
      <c r="I281">
        <v>4.9233708396819598</v>
      </c>
      <c r="J281">
        <f>(Table2[[#This Row],[1M Return vs Nifty]]-AVERAGE(Table2[1M Return vs Nifty]))/_xlfn.STDEV.P(Table2[1M Return vs Nifty])</f>
        <v>0.21558424847454599</v>
      </c>
      <c r="K281">
        <v>21.468050516455399</v>
      </c>
      <c r="L281">
        <f>(Table2[[#This Row],[6M Return vs Nifty]]-AVERAGE(Table2[6M Return vs Nifty]))/_xlfn.STDEV.P(Table2[6M Return vs Nifty])</f>
        <v>0.59235897170613272</v>
      </c>
      <c r="M281">
        <v>-3.61724461759351</v>
      </c>
      <c r="N281">
        <f>(Table2[[#This Row],[1W Return vs Nifty]]-AVERAGE(Table2[1W Return vs Nifty]))/_xlfn.STDEV.P(Table2[1W Return vs Nifty])</f>
        <v>-1.2599375433635516</v>
      </c>
      <c r="O281">
        <v>144.03</v>
      </c>
      <c r="P281">
        <v>131.418028604011</v>
      </c>
      <c r="Q281">
        <v>108.759150016275</v>
      </c>
      <c r="R281">
        <v>36.550487639847901</v>
      </c>
      <c r="S281" s="2">
        <f>(Table2[[#This Row],[Close Price]]-Table2[[#This Row],[20D EMA]])/Table2[[#This Row],[20D EMA]]</f>
        <v>-3.3881830174269219E-2</v>
      </c>
      <c r="T281" s="2">
        <f>(Table2[[#This Row],[Close Price]]-Table2[[#This Row],[50D EMA]])/Table2[[#This Row],[50D EMA]]</f>
        <v>5.8834936713949612E-2</v>
      </c>
      <c r="U281" s="2">
        <f>(Table2[[#This Row],[Close Price]]-Table2[[#This Row],[200D EMA]])/Table2[[#This Row],[200D EMA]]</f>
        <v>0.27943258088333017</v>
      </c>
      <c r="V281">
        <v>0.89267899619125302</v>
      </c>
      <c r="W281">
        <v>138.01</v>
      </c>
      <c r="X281">
        <v>144.86000000000001</v>
      </c>
      <c r="Y281">
        <v>138.01</v>
      </c>
      <c r="Z281">
        <v>144.86000000000001</v>
      </c>
      <c r="AA281">
        <v>138.01</v>
      </c>
      <c r="AB281">
        <v>152.13</v>
      </c>
      <c r="AC281" s="2">
        <f>(Table2[[#This Row],[Close Price]]/Table2[[#This Row],[Day Low]])-1</f>
        <v>8.2602709948556008E-3</v>
      </c>
      <c r="AD281" s="2">
        <f>(Table2[[#This Row],[Day High]]/Table2[[#This Row],[Close Price]])-1</f>
        <v>4.1034854473589677E-2</v>
      </c>
      <c r="AE281" s="2">
        <f>(Table2[[#This Row],[Close Price]]/Table2[[#This Row],[Current Week Low]])-1</f>
        <v>8.2602709948556008E-3</v>
      </c>
      <c r="AF281" s="2">
        <f>(Table2[[#This Row],[Current Week High]]/Table2[[#This Row],[Close Price]])-1</f>
        <v>4.1034854473589677E-2</v>
      </c>
      <c r="AG281" s="2">
        <f>(Table2[[#This Row],[Close Price]]/Table2[[#This Row],[Current Month Low]])-1</f>
        <v>8.2602709948556008E-3</v>
      </c>
      <c r="AH281" s="2">
        <f>(Table2[[#This Row],[Current Month High]]/Table2[[#This Row],[Close Price]])-1</f>
        <v>9.3280632411067099E-2</v>
      </c>
      <c r="AI281">
        <v>18.2177506288178</v>
      </c>
      <c r="AJ281">
        <v>70.526960784313701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0.35</v>
      </c>
      <c r="AM281" t="s">
        <v>10622</v>
      </c>
      <c r="AN281">
        <v>-4.01</v>
      </c>
      <c r="AO281" t="s">
        <v>10621</v>
      </c>
      <c r="AP281">
        <v>1.2096043941367001E-2</v>
      </c>
      <c r="AQ281">
        <f>(Table2[[#This Row],[Sharpe Ratio]]-AVERAGE(Table2[Sharpe Ratio]))/_xlfn.STDEV.P(Table2[Sharpe Ratio])</f>
        <v>-0.56803861887388052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-0.89786640185065592</v>
      </c>
      <c r="AS281">
        <f>_xlfn.RANK.AVG(Table2[[#This Row],[1Y Return vs Nifty Z-Score]],Table2[1Y Return vs Nifty Z-Score])</f>
        <v>263</v>
      </c>
      <c r="AT281">
        <f>_xlfn.RANK.AVG(Table2[[#This Row],[6M Return vs Nifty Z-Score]],Table2[6M Return vs Nifty Z-Score])</f>
        <v>154</v>
      </c>
      <c r="AU281">
        <f>_xlfn.RANK.AVG(Table2[[#This Row],[Sharpe Ratio Z-Score]],Table2[Sharpe Ratio Z-Score])</f>
        <v>489</v>
      </c>
      <c r="AV281">
        <f>(Table2[[#This Row],[Rank 1Y]]+Table2[[#This Row],[Rank 6M]]+Table2[[#This Row],[Rank Sharpe]])/3</f>
        <v>302</v>
      </c>
    </row>
    <row r="282" spans="1:48" x14ac:dyDescent="0.3">
      <c r="A282" t="s">
        <v>200</v>
      </c>
      <c r="B282" t="s">
        <v>201</v>
      </c>
      <c r="C282" t="s">
        <v>10578</v>
      </c>
      <c r="D282" t="s">
        <v>34</v>
      </c>
      <c r="E282">
        <v>125459.51126785199</v>
      </c>
      <c r="F282">
        <v>113.94</v>
      </c>
      <c r="G282">
        <v>65.387785550854403</v>
      </c>
      <c r="H282">
        <f>(Table2[[#This Row],[1Y Return vs Nifty]]-AVERAGE(Table2[1Y Return vs Nifty]))/_xlfn.STDEV.P(Table2[1Y Return vs Nifty])</f>
        <v>0.48561817971130411</v>
      </c>
      <c r="I282">
        <v>-0.89066944351496102</v>
      </c>
      <c r="J282">
        <f>(Table2[[#This Row],[1M Return vs Nifty]]-AVERAGE(Table2[1M Return vs Nifty]))/_xlfn.STDEV.P(Table2[1M Return vs Nifty])</f>
        <v>-0.38978647731556909</v>
      </c>
      <c r="K282">
        <v>-16.828078047698199</v>
      </c>
      <c r="L282">
        <f>(Table2[[#This Row],[6M Return vs Nifty]]-AVERAGE(Table2[6M Return vs Nifty]))/_xlfn.STDEV.P(Table2[6M Return vs Nifty])</f>
        <v>-0.77625781156031204</v>
      </c>
      <c r="M282">
        <v>-0.107598221664475</v>
      </c>
      <c r="N282">
        <f>(Table2[[#This Row],[1W Return vs Nifty]]-AVERAGE(Table2[1W Return vs Nifty]))/_xlfn.STDEV.P(Table2[1W Return vs Nifty])</f>
        <v>-0.54214483347486442</v>
      </c>
      <c r="O282">
        <v>120.7</v>
      </c>
      <c r="P282">
        <v>122.39312200557001</v>
      </c>
      <c r="Q282">
        <v>110.416984287272</v>
      </c>
      <c r="R282">
        <v>30.9830313288704</v>
      </c>
      <c r="S282" s="2">
        <f>(Table2[[#This Row],[Close Price]]-Table2[[#This Row],[20D EMA]])/Table2[[#This Row],[20D EMA]]</f>
        <v>-5.6006628003314039E-2</v>
      </c>
      <c r="T282" s="2">
        <f>(Table2[[#This Row],[Close Price]]-Table2[[#This Row],[50D EMA]])/Table2[[#This Row],[50D EMA]]</f>
        <v>-6.9065335266023486E-2</v>
      </c>
      <c r="U282" s="2">
        <f>(Table2[[#This Row],[Close Price]]-Table2[[#This Row],[200D EMA]])/Table2[[#This Row],[200D EMA]]</f>
        <v>3.1906465617301795E-2</v>
      </c>
      <c r="V282">
        <v>0.91018963865588898</v>
      </c>
      <c r="W282">
        <v>113.2</v>
      </c>
      <c r="X282">
        <v>117.97</v>
      </c>
      <c r="Y282">
        <v>113.2</v>
      </c>
      <c r="Z282">
        <v>117.97</v>
      </c>
      <c r="AA282">
        <v>113.2</v>
      </c>
      <c r="AB282">
        <v>125.7</v>
      </c>
      <c r="AC282" s="2">
        <f>(Table2[[#This Row],[Close Price]]/Table2[[#This Row],[Day Low]])-1</f>
        <v>6.5371024734981464E-3</v>
      </c>
      <c r="AD282" s="2">
        <f>(Table2[[#This Row],[Day High]]/Table2[[#This Row],[Close Price]])-1</f>
        <v>3.536949271546419E-2</v>
      </c>
      <c r="AE282" s="2">
        <f>(Table2[[#This Row],[Close Price]]/Table2[[#This Row],[Current Week Low]])-1</f>
        <v>6.5371024734981464E-3</v>
      </c>
      <c r="AF282" s="2">
        <f>(Table2[[#This Row],[Current Week High]]/Table2[[#This Row],[Close Price]])-1</f>
        <v>3.536949271546419E-2</v>
      </c>
      <c r="AG282" s="2">
        <f>(Table2[[#This Row],[Close Price]]/Table2[[#This Row],[Current Month Low]])-1</f>
        <v>6.5371024734981464E-3</v>
      </c>
      <c r="AH282" s="2">
        <f>(Table2[[#This Row],[Current Month High]]/Table2[[#This Row],[Close Price]])-1</f>
        <v>0.10321221695629279</v>
      </c>
      <c r="AI282">
        <v>25.416886080393098</v>
      </c>
      <c r="AJ282">
        <v>90.375939849624004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-0.13</v>
      </c>
      <c r="AM282" t="s">
        <v>10621</v>
      </c>
      <c r="AN282">
        <v>-4.12</v>
      </c>
      <c r="AO282" t="s">
        <v>10621</v>
      </c>
      <c r="AP282">
        <v>0.13508234139386399</v>
      </c>
      <c r="AQ282">
        <f>(Table2[[#This Row],[Sharpe Ratio]]-AVERAGE(Table2[Sharpe Ratio]))/_xlfn.STDEV.P(Table2[Sharpe Ratio])</f>
        <v>0.85224813113673603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174</v>
      </c>
      <c r="AT282">
        <f>_xlfn.RANK.AVG(Table2[[#This Row],[6M Return vs Nifty Z-Score]],Table2[6M Return vs Nifty Z-Score])</f>
        <v>588</v>
      </c>
      <c r="AU282">
        <f>_xlfn.RANK.AVG(Table2[[#This Row],[Sharpe Ratio Z-Score]],Table2[Sharpe Ratio Z-Score])</f>
        <v>145</v>
      </c>
      <c r="AV282">
        <f>(Table2[[#This Row],[Rank 1Y]]+Table2[[#This Row],[Rank 6M]]+Table2[[#This Row],[Rank Sharpe]])/3</f>
        <v>302.33333333333331</v>
      </c>
    </row>
    <row r="283" spans="1:48" x14ac:dyDescent="0.3">
      <c r="A283" t="s">
        <v>918</v>
      </c>
      <c r="B283" t="s">
        <v>919</v>
      </c>
      <c r="C283" t="s">
        <v>10580</v>
      </c>
      <c r="D283" t="s">
        <v>920</v>
      </c>
      <c r="E283">
        <v>15317.409012960001</v>
      </c>
      <c r="F283">
        <v>796.7</v>
      </c>
      <c r="G283">
        <v>46.3440876811664</v>
      </c>
      <c r="H283">
        <f>(Table2[[#This Row],[1Y Return vs Nifty]]-AVERAGE(Table2[1Y Return vs Nifty]))/_xlfn.STDEV.P(Table2[1Y Return vs Nifty])</f>
        <v>0.19565723997706475</v>
      </c>
      <c r="I283">
        <v>4.83043586339992</v>
      </c>
      <c r="J283">
        <f>(Table2[[#This Row],[1M Return vs Nifty]]-AVERAGE(Table2[1M Return vs Nifty]))/_xlfn.STDEV.P(Table2[1M Return vs Nifty])</f>
        <v>0.2059076533182066</v>
      </c>
      <c r="K283">
        <v>40.0862270293688</v>
      </c>
      <c r="L283">
        <f>(Table2[[#This Row],[6M Return vs Nifty]]-AVERAGE(Table2[6M Return vs Nifty]))/_xlfn.STDEV.P(Table2[6M Return vs Nifty])</f>
        <v>1.2577303761995253</v>
      </c>
      <c r="M283">
        <v>1.5071442651548099</v>
      </c>
      <c r="N283">
        <f>(Table2[[#This Row],[1W Return vs Nifty]]-AVERAGE(Table2[1W Return vs Nifty]))/_xlfn.STDEV.P(Table2[1W Return vs Nifty])</f>
        <v>-0.21189777874854313</v>
      </c>
      <c r="O283">
        <v>811.66</v>
      </c>
      <c r="P283">
        <v>734.996296485671</v>
      </c>
      <c r="Q283">
        <v>596.78882095208701</v>
      </c>
      <c r="R283">
        <v>38.409712649116102</v>
      </c>
      <c r="S283" s="2">
        <f>(Table2[[#This Row],[Close Price]]-Table2[[#This Row],[20D EMA]])/Table2[[#This Row],[20D EMA]]</f>
        <v>-1.8431362885937368E-2</v>
      </c>
      <c r="T283" s="2">
        <f>(Table2[[#This Row],[Close Price]]-Table2[[#This Row],[50D EMA]])/Table2[[#This Row],[50D EMA]]</f>
        <v>8.3951040038379277E-2</v>
      </c>
      <c r="U283" s="2">
        <f>(Table2[[#This Row],[Close Price]]-Table2[[#This Row],[200D EMA]])/Table2[[#This Row],[200D EMA]]</f>
        <v>0.33497808945044372</v>
      </c>
      <c r="V283">
        <v>0.78978993625585103</v>
      </c>
      <c r="W283">
        <v>777.25</v>
      </c>
      <c r="X283">
        <v>818.9</v>
      </c>
      <c r="Y283">
        <v>777.25</v>
      </c>
      <c r="Z283">
        <v>818.9</v>
      </c>
      <c r="AA283">
        <v>777.25</v>
      </c>
      <c r="AB283">
        <v>854.5</v>
      </c>
      <c r="AC283" s="2">
        <f>(Table2[[#This Row],[Close Price]]/Table2[[#This Row],[Day Low]])-1</f>
        <v>2.5024123512383367E-2</v>
      </c>
      <c r="AD283" s="2">
        <f>(Table2[[#This Row],[Day High]]/Table2[[#This Row],[Close Price]])-1</f>
        <v>2.7864942889418876E-2</v>
      </c>
      <c r="AE283" s="2">
        <f>(Table2[[#This Row],[Close Price]]/Table2[[#This Row],[Current Week Low]])-1</f>
        <v>2.5024123512383367E-2</v>
      </c>
      <c r="AF283" s="2">
        <f>(Table2[[#This Row],[Current Week High]]/Table2[[#This Row],[Close Price]])-1</f>
        <v>2.7864942889418876E-2</v>
      </c>
      <c r="AG283" s="2">
        <f>(Table2[[#This Row],[Close Price]]/Table2[[#This Row],[Current Month Low]])-1</f>
        <v>2.5024123512383367E-2</v>
      </c>
      <c r="AH283" s="2">
        <f>(Table2[[#This Row],[Current Month High]]/Table2[[#This Row],[Close Price]])-1</f>
        <v>7.2549265721099543E-2</v>
      </c>
      <c r="AI283">
        <v>10.041420861051799</v>
      </c>
      <c r="AJ283">
        <v>78.492214629774793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0.28000000000000003</v>
      </c>
      <c r="AM283" t="s">
        <v>10622</v>
      </c>
      <c r="AN283">
        <v>-3.34</v>
      </c>
      <c r="AO283" t="s">
        <v>10621</v>
      </c>
      <c r="AP283">
        <v>-1.6099836454812E-2</v>
      </c>
      <c r="AQ283">
        <f>(Table2[[#This Row],[Sharpe Ratio]]-AVERAGE(Table2[Sharpe Ratio]))/_xlfn.STDEV.P(Table2[Sharpe Ratio])</f>
        <v>-0.89365404238921031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0.55374344835704326</v>
      </c>
      <c r="AS283">
        <f>_xlfn.RANK.AVG(Table2[[#This Row],[1Y Return vs Nifty Z-Score]],Table2[1Y Return vs Nifty Z-Score])</f>
        <v>236</v>
      </c>
      <c r="AT283">
        <f>_xlfn.RANK.AVG(Table2[[#This Row],[6M Return vs Nifty Z-Score]],Table2[6M Return vs Nifty Z-Score])</f>
        <v>76</v>
      </c>
      <c r="AU283">
        <f>_xlfn.RANK.AVG(Table2[[#This Row],[Sharpe Ratio Z-Score]],Table2[Sharpe Ratio Z-Score])</f>
        <v>599</v>
      </c>
      <c r="AV283">
        <f>(Table2[[#This Row],[Rank 1Y]]+Table2[[#This Row],[Rank 6M]]+Table2[[#This Row],[Rank Sharpe]])/3</f>
        <v>303.66666666666669</v>
      </c>
    </row>
    <row r="284" spans="1:48" x14ac:dyDescent="0.3">
      <c r="A284" t="s">
        <v>136</v>
      </c>
      <c r="B284" t="s">
        <v>137</v>
      </c>
      <c r="C284" t="s">
        <v>10590</v>
      </c>
      <c r="D284" t="s">
        <v>138</v>
      </c>
      <c r="E284">
        <v>200537.37786158899</v>
      </c>
      <c r="F284">
        <v>810.15</v>
      </c>
      <c r="G284">
        <v>42.369443149892597</v>
      </c>
      <c r="H284">
        <f>(Table2[[#This Row],[1Y Return vs Nifty]]-AVERAGE(Table2[1Y Return vs Nifty]))/_xlfn.STDEV.P(Table2[1Y Return vs Nifty])</f>
        <v>0.1351389692460353</v>
      </c>
      <c r="I284">
        <v>1.77754657531988</v>
      </c>
      <c r="J284">
        <f>(Table2[[#This Row],[1M Return vs Nifty]]-AVERAGE(Table2[1M Return vs Nifty]))/_xlfn.STDEV.P(Table2[1M Return vs Nifty])</f>
        <v>-0.11196592754141292</v>
      </c>
      <c r="K284">
        <v>-7.4963257591336196</v>
      </c>
      <c r="L284">
        <f>(Table2[[#This Row],[6M Return vs Nifty]]-AVERAGE(Table2[6M Return vs Nifty]))/_xlfn.STDEV.P(Table2[6M Return vs Nifty])</f>
        <v>-0.44276214820573595</v>
      </c>
      <c r="M284">
        <v>4.3834613149054</v>
      </c>
      <c r="N284">
        <f>(Table2[[#This Row],[1W Return vs Nifty]]-AVERAGE(Table2[1W Return vs Nifty]))/_xlfn.STDEV.P(Table2[1W Return vs Nifty])</f>
        <v>0.37636644411855624</v>
      </c>
      <c r="O284">
        <v>842.19</v>
      </c>
      <c r="P284">
        <v>842.33083495218796</v>
      </c>
      <c r="Q284">
        <v>775.26849642837794</v>
      </c>
      <c r="R284">
        <v>36.317128386824599</v>
      </c>
      <c r="S284" s="2">
        <f>(Table2[[#This Row],[Close Price]]-Table2[[#This Row],[20D EMA]])/Table2[[#This Row],[20D EMA]]</f>
        <v>-3.8043671855519628E-2</v>
      </c>
      <c r="T284" s="2">
        <f>(Table2[[#This Row],[Close Price]]-Table2[[#This Row],[50D EMA]])/Table2[[#This Row],[50D EMA]]</f>
        <v>-3.8204507797716579E-2</v>
      </c>
      <c r="U284" s="2">
        <f>(Table2[[#This Row],[Close Price]]-Table2[[#This Row],[200D EMA]])/Table2[[#This Row],[200D EMA]]</f>
        <v>4.4992804083126461E-2</v>
      </c>
      <c r="V284">
        <v>1.28360384323593</v>
      </c>
      <c r="W284">
        <v>800.4</v>
      </c>
      <c r="X284">
        <v>835.05</v>
      </c>
      <c r="Y284">
        <v>800.4</v>
      </c>
      <c r="Z284">
        <v>835.05</v>
      </c>
      <c r="AA284">
        <v>800.4</v>
      </c>
      <c r="AB284">
        <v>901</v>
      </c>
      <c r="AC284" s="2">
        <f>(Table2[[#This Row],[Close Price]]/Table2[[#This Row],[Day Low]])-1</f>
        <v>1.2181409295352275E-2</v>
      </c>
      <c r="AD284" s="2">
        <f>(Table2[[#This Row],[Day High]]/Table2[[#This Row],[Close Price]])-1</f>
        <v>3.0735049064988029E-2</v>
      </c>
      <c r="AE284" s="2">
        <f>(Table2[[#This Row],[Close Price]]/Table2[[#This Row],[Current Week Low]])-1</f>
        <v>1.2181409295352275E-2</v>
      </c>
      <c r="AF284" s="2">
        <f>(Table2[[#This Row],[Current Week High]]/Table2[[#This Row],[Close Price]])-1</f>
        <v>3.0735049064988029E-2</v>
      </c>
      <c r="AG284" s="2">
        <f>(Table2[[#This Row],[Close Price]]/Table2[[#This Row],[Current Month Low]])-1</f>
        <v>1.2181409295352275E-2</v>
      </c>
      <c r="AH284" s="2">
        <f>(Table2[[#This Row],[Current Month High]]/Table2[[#This Row],[Close Price]])-1</f>
        <v>0.11213972721101029</v>
      </c>
      <c r="AI284">
        <v>19.434672591495399</v>
      </c>
      <c r="AJ284">
        <v>74.9595076125688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-0.05</v>
      </c>
      <c r="AM284" t="s">
        <v>10621</v>
      </c>
      <c r="AN284">
        <v>-4.1100000000000003</v>
      </c>
      <c r="AO284" t="s">
        <v>10621</v>
      </c>
      <c r="AP284">
        <v>0.119123537052697</v>
      </c>
      <c r="AQ284">
        <f>(Table2[[#This Row],[Sharpe Ratio]]-AVERAGE(Table2[Sharpe Ratio]))/_xlfn.STDEV.P(Table2[Sharpe Ratio])</f>
        <v>0.66795054009391219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259</v>
      </c>
      <c r="AT284">
        <f>_xlfn.RANK.AVG(Table2[[#This Row],[6M Return vs Nifty Z-Score]],Table2[6M Return vs Nifty Z-Score])</f>
        <v>473</v>
      </c>
      <c r="AU284">
        <f>_xlfn.RANK.AVG(Table2[[#This Row],[Sharpe Ratio Z-Score]],Table2[Sharpe Ratio Z-Score])</f>
        <v>182</v>
      </c>
      <c r="AV284">
        <f>(Table2[[#This Row],[Rank 1Y]]+Table2[[#This Row],[Rank 6M]]+Table2[[#This Row],[Rank Sharpe]])/3</f>
        <v>304.66666666666669</v>
      </c>
    </row>
    <row r="285" spans="1:48" x14ac:dyDescent="0.3">
      <c r="A285" t="s">
        <v>226</v>
      </c>
      <c r="B285" t="s">
        <v>227</v>
      </c>
      <c r="C285" t="s">
        <v>10578</v>
      </c>
      <c r="D285" t="s">
        <v>54</v>
      </c>
      <c r="E285">
        <v>113167.884944519</v>
      </c>
      <c r="F285">
        <v>1346.85</v>
      </c>
      <c r="G285">
        <v>2.8608562882857198</v>
      </c>
      <c r="H285">
        <f>(Table2[[#This Row],[1Y Return vs Nifty]]-AVERAGE(Table2[1Y Return vs Nifty]))/_xlfn.STDEV.P(Table2[1Y Return vs Nifty])</f>
        <v>-0.46642208535344293</v>
      </c>
      <c r="I285">
        <v>-1.78058672023731</v>
      </c>
      <c r="J285">
        <f>(Table2[[#This Row],[1M Return vs Nifty]]-AVERAGE(Table2[1M Return vs Nifty]))/_xlfn.STDEV.P(Table2[1M Return vs Nifty])</f>
        <v>-0.48244663126385645</v>
      </c>
      <c r="K285">
        <v>8.0339987435857303</v>
      </c>
      <c r="L285">
        <f>(Table2[[#This Row],[6M Return vs Nifty]]-AVERAGE(Table2[6M Return vs Nifty]))/_xlfn.STDEV.P(Table2[6M Return vs Nifty])</f>
        <v>0.11225642836890051</v>
      </c>
      <c r="M285">
        <v>1.3487855478646</v>
      </c>
      <c r="N285">
        <f>(Table2[[#This Row],[1W Return vs Nifty]]-AVERAGE(Table2[1W Return vs Nifty]))/_xlfn.STDEV.P(Table2[1W Return vs Nifty])</f>
        <v>-0.24428529589274453</v>
      </c>
      <c r="O285">
        <v>1398.73</v>
      </c>
      <c r="P285">
        <v>1370.62170334904</v>
      </c>
      <c r="Q285">
        <v>1236.7480412334501</v>
      </c>
      <c r="R285">
        <v>31.472024210166001</v>
      </c>
      <c r="S285" s="2">
        <f>(Table2[[#This Row],[Close Price]]-Table2[[#This Row],[20D EMA]])/Table2[[#This Row],[20D EMA]]</f>
        <v>-3.7090789501905377E-2</v>
      </c>
      <c r="T285" s="2">
        <f>(Table2[[#This Row],[Close Price]]-Table2[[#This Row],[50D EMA]])/Table2[[#This Row],[50D EMA]]</f>
        <v>-1.7343737729349544E-2</v>
      </c>
      <c r="U285" s="2">
        <f>(Table2[[#This Row],[Close Price]]-Table2[[#This Row],[200D EMA]])/Table2[[#This Row],[200D EMA]]</f>
        <v>8.9025375497454998E-2</v>
      </c>
      <c r="V285">
        <v>1.2159535859225801</v>
      </c>
      <c r="W285">
        <v>1329.05</v>
      </c>
      <c r="X285">
        <v>1388.9</v>
      </c>
      <c r="Y285">
        <v>1329.05</v>
      </c>
      <c r="Z285">
        <v>1388.9</v>
      </c>
      <c r="AA285">
        <v>1329.05</v>
      </c>
      <c r="AB285">
        <v>1442.5</v>
      </c>
      <c r="AC285" s="2">
        <f>(Table2[[#This Row],[Close Price]]/Table2[[#This Row],[Day Low]])-1</f>
        <v>1.3393025093111577E-2</v>
      </c>
      <c r="AD285" s="2">
        <f>(Table2[[#This Row],[Day High]]/Table2[[#This Row],[Close Price]])-1</f>
        <v>3.1220997141478302E-2</v>
      </c>
      <c r="AE285" s="2">
        <f>(Table2[[#This Row],[Close Price]]/Table2[[#This Row],[Current Week Low]])-1</f>
        <v>1.3393025093111577E-2</v>
      </c>
      <c r="AF285" s="2">
        <f>(Table2[[#This Row],[Current Week High]]/Table2[[#This Row],[Close Price]])-1</f>
        <v>3.1220997141478302E-2</v>
      </c>
      <c r="AG285" s="2">
        <f>(Table2[[#This Row],[Close Price]]/Table2[[#This Row],[Current Month Low]])-1</f>
        <v>1.3393025093111577E-2</v>
      </c>
      <c r="AH285" s="2">
        <f>(Table2[[#This Row],[Current Month High]]/Table2[[#This Row],[Close Price]])-1</f>
        <v>7.1017559490663462E-2</v>
      </c>
      <c r="AI285">
        <v>9.6632884137060699</v>
      </c>
      <c r="AJ285">
        <v>35.056405114063601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</v>
      </c>
      <c r="AM285" t="s">
        <v>10623</v>
      </c>
      <c r="AN285">
        <v>-7.1</v>
      </c>
      <c r="AO285" t="s">
        <v>10621</v>
      </c>
      <c r="AP285">
        <v>0.12482533202582</v>
      </c>
      <c r="AQ285">
        <f>(Table2[[#This Row],[Sharpe Ratio]]-AVERAGE(Table2[Sharpe Ratio]))/_xlfn.STDEV.P(Table2[Sharpe Ratio])</f>
        <v>0.7337967686522735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-0.3471008154888699</v>
      </c>
      <c r="AS285">
        <f>_xlfn.RANK.AVG(Table2[[#This Row],[1Y Return vs Nifty Z-Score]],Table2[1Y Return vs Nifty Z-Score])</f>
        <v>457</v>
      </c>
      <c r="AT285">
        <f>_xlfn.RANK.AVG(Table2[[#This Row],[6M Return vs Nifty Z-Score]],Table2[6M Return vs Nifty Z-Score])</f>
        <v>287</v>
      </c>
      <c r="AU285">
        <f>_xlfn.RANK.AVG(Table2[[#This Row],[Sharpe Ratio Z-Score]],Table2[Sharpe Ratio Z-Score])</f>
        <v>170</v>
      </c>
      <c r="AV285">
        <f>(Table2[[#This Row],[Rank 1Y]]+Table2[[#This Row],[Rank 6M]]+Table2[[#This Row],[Rank Sharpe]])/3</f>
        <v>304.66666666666669</v>
      </c>
    </row>
    <row r="286" spans="1:48" x14ac:dyDescent="0.3">
      <c r="A286" t="s">
        <v>1575</v>
      </c>
      <c r="B286" t="s">
        <v>1576</v>
      </c>
      <c r="C286" t="s">
        <v>10578</v>
      </c>
      <c r="D286" t="s">
        <v>54</v>
      </c>
      <c r="E286">
        <v>5605.59052316</v>
      </c>
      <c r="F286">
        <v>66.150000000000006</v>
      </c>
      <c r="G286">
        <v>68.623574033726698</v>
      </c>
      <c r="H286">
        <f>(Table2[[#This Row],[1Y Return vs Nifty]]-AVERAGE(Table2[1Y Return vs Nifty]))/_xlfn.STDEV.P(Table2[1Y Return vs Nifty])</f>
        <v>0.5348865663290262</v>
      </c>
      <c r="I286">
        <v>-8.9789589698088808</v>
      </c>
      <c r="J286">
        <f>(Table2[[#This Row],[1M Return vs Nifty]]-AVERAGE(Table2[1M Return vs Nifty]))/_xlfn.STDEV.P(Table2[1M Return vs Nifty])</f>
        <v>-1.231957061355758</v>
      </c>
      <c r="K286">
        <v>-5.3650745601925802</v>
      </c>
      <c r="L286">
        <f>(Table2[[#This Row],[6M Return vs Nifty]]-AVERAGE(Table2[6M Return vs Nifty]))/_xlfn.STDEV.P(Table2[6M Return vs Nifty])</f>
        <v>-0.36659606381051796</v>
      </c>
      <c r="M286">
        <v>-2.1431113810714502</v>
      </c>
      <c r="N286">
        <f>(Table2[[#This Row],[1W Return vs Nifty]]-AVERAGE(Table2[1W Return vs Nifty]))/_xlfn.STDEV.P(Table2[1W Return vs Nifty])</f>
        <v>-0.95844788565686523</v>
      </c>
      <c r="O286">
        <v>69.599999999999994</v>
      </c>
      <c r="P286">
        <v>70.756698586501201</v>
      </c>
      <c r="Q286">
        <v>61.979525768012699</v>
      </c>
      <c r="R286">
        <v>17.240353456293199</v>
      </c>
      <c r="S286" s="2">
        <f>(Table2[[#This Row],[Close Price]]-Table2[[#This Row],[20D EMA]])/Table2[[#This Row],[20D EMA]]</f>
        <v>-4.9568965517241222E-2</v>
      </c>
      <c r="T286" s="2">
        <f>(Table2[[#This Row],[Close Price]]-Table2[[#This Row],[50D EMA]])/Table2[[#This Row],[50D EMA]]</f>
        <v>-6.5106183280575658E-2</v>
      </c>
      <c r="U286" s="2">
        <f>(Table2[[#This Row],[Close Price]]-Table2[[#This Row],[200D EMA]])/Table2[[#This Row],[200D EMA]]</f>
        <v>6.7287933883154447E-2</v>
      </c>
      <c r="V286">
        <v>0.98567416524797602</v>
      </c>
      <c r="W286">
        <v>61.5</v>
      </c>
      <c r="X286">
        <v>64.87</v>
      </c>
      <c r="Y286">
        <v>61.5</v>
      </c>
      <c r="Z286">
        <v>64.87</v>
      </c>
      <c r="AA286">
        <v>61.5</v>
      </c>
      <c r="AB286">
        <v>69.260000000000005</v>
      </c>
      <c r="AC286" s="2">
        <f>(Table2[[#This Row],[Close Price]]/Table2[[#This Row],[Day Low]])-1</f>
        <v>7.5609756097561043E-2</v>
      </c>
      <c r="AD286" s="2">
        <f>(Table2[[#This Row],[Day High]]/Table2[[#This Row],[Close Price]])-1</f>
        <v>-1.9349962207105054E-2</v>
      </c>
      <c r="AE286" s="2">
        <f>(Table2[[#This Row],[Close Price]]/Table2[[#This Row],[Current Week Low]])-1</f>
        <v>7.5609756097561043E-2</v>
      </c>
      <c r="AF286" s="2">
        <f>(Table2[[#This Row],[Current Week High]]/Table2[[#This Row],[Close Price]])-1</f>
        <v>-1.9349962207105054E-2</v>
      </c>
      <c r="AG286" s="2">
        <f>(Table2[[#This Row],[Close Price]]/Table2[[#This Row],[Current Month Low]])-1</f>
        <v>7.5609756097561043E-2</v>
      </c>
      <c r="AH286" s="2">
        <f>(Table2[[#This Row],[Current Month High]]/Table2[[#This Row],[Close Price]])-1</f>
        <v>4.7014361300075524E-2</v>
      </c>
      <c r="AI286">
        <v>50.612244897959101</v>
      </c>
      <c r="AJ286">
        <v>134.99111900532799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-0.15</v>
      </c>
      <c r="AM286" t="s">
        <v>10621</v>
      </c>
      <c r="AN286">
        <v>-16.940000000000001</v>
      </c>
      <c r="AO286" t="s">
        <v>10621</v>
      </c>
      <c r="AP286">
        <v>7.2441082713772004E-2</v>
      </c>
      <c r="AQ286">
        <f>(Table2[[#This Row],[Sharpe Ratio]]-AVERAGE(Table2[Sharpe Ratio]))/_xlfn.STDEV.P(Table2[Sharpe Ratio])</f>
        <v>0.12884599975957223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160</v>
      </c>
      <c r="AT286">
        <f>_xlfn.RANK.AVG(Table2[[#This Row],[6M Return vs Nifty Z-Score]],Table2[6M Return vs Nifty Z-Score])</f>
        <v>454</v>
      </c>
      <c r="AU286">
        <f>_xlfn.RANK.AVG(Table2[[#This Row],[Sharpe Ratio Z-Score]],Table2[Sharpe Ratio Z-Score])</f>
        <v>304</v>
      </c>
      <c r="AV286">
        <f>(Table2[[#This Row],[Rank 1Y]]+Table2[[#This Row],[Rank 6M]]+Table2[[#This Row],[Rank Sharpe]])/3</f>
        <v>306</v>
      </c>
    </row>
    <row r="287" spans="1:48" x14ac:dyDescent="0.3">
      <c r="A287" t="s">
        <v>246</v>
      </c>
      <c r="B287" t="s">
        <v>247</v>
      </c>
      <c r="C287" t="s">
        <v>10584</v>
      </c>
      <c r="D287" t="s">
        <v>106</v>
      </c>
      <c r="E287">
        <v>103642.2881129</v>
      </c>
      <c r="F287">
        <v>5183.8999999999996</v>
      </c>
      <c r="G287">
        <v>55.286726067023103</v>
      </c>
      <c r="H287">
        <f>(Table2[[#This Row],[1Y Return vs Nifty]]-AVERAGE(Table2[1Y Return vs Nifty]))/_xlfn.STDEV.P(Table2[1Y Return vs Nifty])</f>
        <v>0.33181860148416015</v>
      </c>
      <c r="I287">
        <v>-4.0663366866830097</v>
      </c>
      <c r="J287">
        <f>(Table2[[#This Row],[1M Return vs Nifty]]-AVERAGE(Table2[1M Return vs Nifty]))/_xlfn.STDEV.P(Table2[1M Return vs Nifty])</f>
        <v>-0.72044397025049067</v>
      </c>
      <c r="K287">
        <v>-1.27846367432938</v>
      </c>
      <c r="L287">
        <f>(Table2[[#This Row],[6M Return vs Nifty]]-AVERAGE(Table2[6M Return vs Nifty]))/_xlfn.STDEV.P(Table2[6M Return vs Nifty])</f>
        <v>-0.22054985875607391</v>
      </c>
      <c r="M287">
        <v>-1.4649627271679</v>
      </c>
      <c r="N287">
        <f>(Table2[[#This Row],[1W Return vs Nifty]]-AVERAGE(Table2[1W Return vs Nifty]))/_xlfn.STDEV.P(Table2[1W Return vs Nifty])</f>
        <v>-0.81975295600314946</v>
      </c>
      <c r="O287">
        <v>5429.76</v>
      </c>
      <c r="P287">
        <v>5366.3011864493201</v>
      </c>
      <c r="Q287">
        <v>4612.5722556706996</v>
      </c>
      <c r="R287">
        <v>24.457640991837199</v>
      </c>
      <c r="S287" s="2">
        <f>(Table2[[#This Row],[Close Price]]-Table2[[#This Row],[20D EMA]])/Table2[[#This Row],[20D EMA]]</f>
        <v>-4.5280086044318824E-2</v>
      </c>
      <c r="T287" s="2">
        <f>(Table2[[#This Row],[Close Price]]-Table2[[#This Row],[50D EMA]])/Table2[[#This Row],[50D EMA]]</f>
        <v>-3.3990113508706815E-2</v>
      </c>
      <c r="U287" s="2">
        <f>(Table2[[#This Row],[Close Price]]-Table2[[#This Row],[200D EMA]])/Table2[[#This Row],[200D EMA]]</f>
        <v>0.12386315328218638</v>
      </c>
      <c r="V287">
        <v>0.77977974111701498</v>
      </c>
      <c r="W287">
        <v>5123</v>
      </c>
      <c r="X287">
        <v>5247</v>
      </c>
      <c r="Y287">
        <v>5123</v>
      </c>
      <c r="Z287">
        <v>5247</v>
      </c>
      <c r="AA287">
        <v>5123</v>
      </c>
      <c r="AB287">
        <v>5487.45</v>
      </c>
      <c r="AC287" s="2">
        <f>(Table2[[#This Row],[Close Price]]/Table2[[#This Row],[Day Low]])-1</f>
        <v>1.1887565879367568E-2</v>
      </c>
      <c r="AD287" s="2">
        <f>(Table2[[#This Row],[Day High]]/Table2[[#This Row],[Close Price]])-1</f>
        <v>1.2172302706456639E-2</v>
      </c>
      <c r="AE287" s="2">
        <f>(Table2[[#This Row],[Close Price]]/Table2[[#This Row],[Current Week Low]])-1</f>
        <v>1.1887565879367568E-2</v>
      </c>
      <c r="AF287" s="2">
        <f>(Table2[[#This Row],[Current Week High]]/Table2[[#This Row],[Close Price]])-1</f>
        <v>1.2172302706456639E-2</v>
      </c>
      <c r="AG287" s="2">
        <f>(Table2[[#This Row],[Close Price]]/Table2[[#This Row],[Current Month Low]])-1</f>
        <v>1.1887565879367568E-2</v>
      </c>
      <c r="AH287" s="2">
        <f>(Table2[[#This Row],[Current Month High]]/Table2[[#This Row],[Close Price]])-1</f>
        <v>5.855629931132933E-2</v>
      </c>
      <c r="AI287">
        <v>13.7087906788325</v>
      </c>
      <c r="AJ287">
        <v>79.3737024221453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-7.0000000000000007E-2</v>
      </c>
      <c r="AM287" t="s">
        <v>10621</v>
      </c>
      <c r="AN287">
        <v>-5.78</v>
      </c>
      <c r="AO287" t="s">
        <v>10621</v>
      </c>
      <c r="AP287">
        <v>6.643540274102E-2</v>
      </c>
      <c r="AQ287">
        <f>(Table2[[#This Row],[Sharpe Ratio]]-AVERAGE(Table2[Sharpe Ratio]))/_xlfn.STDEV.P(Table2[Sharpe Ratio])</f>
        <v>5.9490405951258825E-2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-1.3694377775742952</v>
      </c>
      <c r="AS287">
        <f>_xlfn.RANK.AVG(Table2[[#This Row],[1Y Return vs Nifty Z-Score]],Table2[1Y Return vs Nifty Z-Score])</f>
        <v>200</v>
      </c>
      <c r="AT287">
        <f>_xlfn.RANK.AVG(Table2[[#This Row],[6M Return vs Nifty Z-Score]],Table2[6M Return vs Nifty Z-Score])</f>
        <v>396</v>
      </c>
      <c r="AU287">
        <f>_xlfn.RANK.AVG(Table2[[#This Row],[Sharpe Ratio Z-Score]],Table2[Sharpe Ratio Z-Score])</f>
        <v>323</v>
      </c>
      <c r="AV287">
        <f>(Table2[[#This Row],[Rank 1Y]]+Table2[[#This Row],[Rank 6M]]+Table2[[#This Row],[Rank Sharpe]])/3</f>
        <v>306.33333333333331</v>
      </c>
    </row>
    <row r="288" spans="1:48" x14ac:dyDescent="0.3">
      <c r="A288" t="s">
        <v>1314</v>
      </c>
      <c r="B288" t="s">
        <v>1315</v>
      </c>
      <c r="C288" t="s">
        <v>10582</v>
      </c>
      <c r="D288" t="s">
        <v>277</v>
      </c>
      <c r="E288">
        <v>8155.9049082499996</v>
      </c>
      <c r="F288">
        <v>794.75</v>
      </c>
      <c r="G288">
        <v>48.638988554226898</v>
      </c>
      <c r="H288">
        <f>(Table2[[#This Row],[1Y Return vs Nifty]]-AVERAGE(Table2[1Y Return vs Nifty]))/_xlfn.STDEV.P(Table2[1Y Return vs Nifty])</f>
        <v>0.23059959299605065</v>
      </c>
      <c r="I288">
        <v>1.3545991249432301</v>
      </c>
      <c r="J288">
        <f>(Table2[[#This Row],[1M Return vs Nifty]]-AVERAGE(Table2[1M Return vs Nifty]))/_xlfn.STDEV.P(Table2[1M Return vs Nifty])</f>
        <v>-0.15600415096851386</v>
      </c>
      <c r="K288">
        <v>17.664255208058101</v>
      </c>
      <c r="L288">
        <f>(Table2[[#This Row],[6M Return vs Nifty]]-AVERAGE(Table2[6M Return vs Nifty]))/_xlfn.STDEV.P(Table2[6M Return vs Nifty])</f>
        <v>0.45641995399415353</v>
      </c>
      <c r="M288">
        <v>3.3721069209631298</v>
      </c>
      <c r="N288">
        <f>(Table2[[#This Row],[1W Return vs Nifty]]-AVERAGE(Table2[1W Return vs Nifty]))/_xlfn.STDEV.P(Table2[1W Return vs Nifty])</f>
        <v>0.16952429274749498</v>
      </c>
      <c r="O288">
        <v>785.12</v>
      </c>
      <c r="P288">
        <v>773.94512223392803</v>
      </c>
      <c r="Q288">
        <v>680.947852768301</v>
      </c>
      <c r="R288">
        <v>58.356498977014297</v>
      </c>
      <c r="S288" s="2">
        <f>(Table2[[#This Row],[Close Price]]-Table2[[#This Row],[20D EMA]])/Table2[[#This Row],[20D EMA]]</f>
        <v>1.2265640921133069E-2</v>
      </c>
      <c r="T288" s="2">
        <f>(Table2[[#This Row],[Close Price]]-Table2[[#This Row],[50D EMA]])/Table2[[#This Row],[50D EMA]]</f>
        <v>2.688159298170964E-2</v>
      </c>
      <c r="U288" s="2">
        <f>(Table2[[#This Row],[Close Price]]-Table2[[#This Row],[200D EMA]])/Table2[[#This Row],[200D EMA]]</f>
        <v>0.16712314572848982</v>
      </c>
      <c r="V288">
        <v>0.22678496123153399</v>
      </c>
      <c r="W288">
        <v>763.7</v>
      </c>
      <c r="X288">
        <v>806.75</v>
      </c>
      <c r="Y288">
        <v>763.7</v>
      </c>
      <c r="Z288">
        <v>806.75</v>
      </c>
      <c r="AA288">
        <v>763.7</v>
      </c>
      <c r="AB288">
        <v>806.75</v>
      </c>
      <c r="AC288" s="2">
        <f>(Table2[[#This Row],[Close Price]]/Table2[[#This Row],[Day Low]])-1</f>
        <v>4.0657326175199682E-2</v>
      </c>
      <c r="AD288" s="2">
        <f>(Table2[[#This Row],[Day High]]/Table2[[#This Row],[Close Price]])-1</f>
        <v>1.5099087763447594E-2</v>
      </c>
      <c r="AE288" s="2">
        <f>(Table2[[#This Row],[Close Price]]/Table2[[#This Row],[Current Week Low]])-1</f>
        <v>4.0657326175199682E-2</v>
      </c>
      <c r="AF288" s="2">
        <f>(Table2[[#This Row],[Current Week High]]/Table2[[#This Row],[Close Price]])-1</f>
        <v>1.5099087763447594E-2</v>
      </c>
      <c r="AG288" s="2">
        <f>(Table2[[#This Row],[Close Price]]/Table2[[#This Row],[Current Month Low]])-1</f>
        <v>4.0657326175199682E-2</v>
      </c>
      <c r="AH288" s="2">
        <f>(Table2[[#This Row],[Current Month High]]/Table2[[#This Row],[Close Price]])-1</f>
        <v>1.5099087763447594E-2</v>
      </c>
      <c r="AI288">
        <v>10.726643598615899</v>
      </c>
      <c r="AJ288">
        <v>76.6111111111111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-0.11</v>
      </c>
      <c r="AM288" t="s">
        <v>10621</v>
      </c>
      <c r="AN288">
        <v>3.79</v>
      </c>
      <c r="AO288" t="s">
        <v>10622</v>
      </c>
      <c r="AP288">
        <v>8.7007585255330002E-3</v>
      </c>
      <c r="AQ288">
        <f>(Table2[[#This Row],[Sharpe Ratio]]-AVERAGE(Table2[Sharpe Ratio]))/_xlfn.STDEV.P(Table2[Sharpe Ratio])</f>
        <v>-0.60724850638574668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9.3291182383438587E-2</v>
      </c>
      <c r="AS288">
        <f>_xlfn.RANK.AVG(Table2[[#This Row],[1Y Return vs Nifty Z-Score]],Table2[1Y Return vs Nifty Z-Score])</f>
        <v>228</v>
      </c>
      <c r="AT288">
        <f>_xlfn.RANK.AVG(Table2[[#This Row],[6M Return vs Nifty Z-Score]],Table2[6M Return vs Nifty Z-Score])</f>
        <v>185</v>
      </c>
      <c r="AU288">
        <f>_xlfn.RANK.AVG(Table2[[#This Row],[Sharpe Ratio Z-Score]],Table2[Sharpe Ratio Z-Score])</f>
        <v>507</v>
      </c>
      <c r="AV288">
        <f>(Table2[[#This Row],[Rank 1Y]]+Table2[[#This Row],[Rank 6M]]+Table2[[#This Row],[Rank Sharpe]])/3</f>
        <v>306.66666666666669</v>
      </c>
    </row>
    <row r="289" spans="1:48" x14ac:dyDescent="0.3">
      <c r="A289" t="s">
        <v>813</v>
      </c>
      <c r="B289" t="s">
        <v>814</v>
      </c>
      <c r="C289" t="s">
        <v>10580</v>
      </c>
      <c r="D289" t="s">
        <v>40</v>
      </c>
      <c r="E289">
        <v>18839.639480419999</v>
      </c>
      <c r="F289">
        <v>513.04999999999995</v>
      </c>
      <c r="G289">
        <v>37.1988807255822</v>
      </c>
      <c r="H289">
        <f>(Table2[[#This Row],[1Y Return vs Nifty]]-AVERAGE(Table2[1Y Return vs Nifty]))/_xlfn.STDEV.P(Table2[1Y Return vs Nifty])</f>
        <v>5.6411552450898315E-2</v>
      </c>
      <c r="I289">
        <v>11.120630480512499</v>
      </c>
      <c r="J289">
        <f>(Table2[[#This Row],[1M Return vs Nifty]]-AVERAGE(Table2[1M Return vs Nifty]))/_xlfn.STDEV.P(Table2[1M Return vs Nifty])</f>
        <v>0.8608566208593631</v>
      </c>
      <c r="K289">
        <v>-7.0944154052034802</v>
      </c>
      <c r="L289">
        <f>(Table2[[#This Row],[6M Return vs Nifty]]-AVERAGE(Table2[6M Return vs Nifty]))/_xlfn.STDEV.P(Table2[6M Return vs Nifty])</f>
        <v>-0.42839878364694284</v>
      </c>
      <c r="M289">
        <v>-3.4321966990678701</v>
      </c>
      <c r="N289">
        <f>(Table2[[#This Row],[1W Return vs Nifty]]-AVERAGE(Table2[1W Return vs Nifty]))/_xlfn.STDEV.P(Table2[1W Return vs Nifty])</f>
        <v>-1.2220915520831053</v>
      </c>
      <c r="O289">
        <v>507.84</v>
      </c>
      <c r="P289">
        <v>480.88354973905598</v>
      </c>
      <c r="Q289">
        <v>432.62395720378601</v>
      </c>
      <c r="R289">
        <v>47.555601105081003</v>
      </c>
      <c r="S289" s="2">
        <f>(Table2[[#This Row],[Close Price]]-Table2[[#This Row],[20D EMA]])/Table2[[#This Row],[20D EMA]]</f>
        <v>1.0259136735979797E-2</v>
      </c>
      <c r="T289" s="2">
        <f>(Table2[[#This Row],[Close Price]]-Table2[[#This Row],[50D EMA]])/Table2[[#This Row],[50D EMA]]</f>
        <v>6.6890311133326566E-2</v>
      </c>
      <c r="U289" s="2">
        <f>(Table2[[#This Row],[Close Price]]-Table2[[#This Row],[200D EMA]])/Table2[[#This Row],[200D EMA]]</f>
        <v>0.18590288738524377</v>
      </c>
      <c r="V289">
        <v>1.5012156495332301</v>
      </c>
      <c r="W289">
        <v>499.6</v>
      </c>
      <c r="X289">
        <v>518</v>
      </c>
      <c r="Y289">
        <v>499.6</v>
      </c>
      <c r="Z289">
        <v>518</v>
      </c>
      <c r="AA289">
        <v>499.6</v>
      </c>
      <c r="AB289">
        <v>535.4</v>
      </c>
      <c r="AC289" s="2">
        <f>(Table2[[#This Row],[Close Price]]/Table2[[#This Row],[Day Low]])-1</f>
        <v>2.6921537229783743E-2</v>
      </c>
      <c r="AD289" s="2">
        <f>(Table2[[#This Row],[Day High]]/Table2[[#This Row],[Close Price]])-1</f>
        <v>9.6481824383589654E-3</v>
      </c>
      <c r="AE289" s="2">
        <f>(Table2[[#This Row],[Close Price]]/Table2[[#This Row],[Current Week Low]])-1</f>
        <v>2.6921537229783743E-2</v>
      </c>
      <c r="AF289" s="2">
        <f>(Table2[[#This Row],[Current Week High]]/Table2[[#This Row],[Close Price]])-1</f>
        <v>9.6481824383589654E-3</v>
      </c>
      <c r="AG289" s="2">
        <f>(Table2[[#This Row],[Close Price]]/Table2[[#This Row],[Current Month Low]])-1</f>
        <v>2.6921537229783743E-2</v>
      </c>
      <c r="AH289" s="2">
        <f>(Table2[[#This Row],[Current Month High]]/Table2[[#This Row],[Close Price]])-1</f>
        <v>4.3563005555014245E-2</v>
      </c>
      <c r="AI289">
        <v>11.8506968131761</v>
      </c>
      <c r="AJ289">
        <v>65.393294648613704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0.03</v>
      </c>
      <c r="AM289" t="s">
        <v>10622</v>
      </c>
      <c r="AN289">
        <v>3.23</v>
      </c>
      <c r="AO289" t="s">
        <v>10622</v>
      </c>
      <c r="AP289">
        <v>0.122599444138404</v>
      </c>
      <c r="AQ289">
        <f>(Table2[[#This Row],[Sharpe Ratio]]-AVERAGE(Table2[Sharpe Ratio]))/_xlfn.STDEV.P(Table2[Sharpe Ratio])</f>
        <v>0.70809147351785295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-2.5130688901933596E-2</v>
      </c>
      <c r="AS289">
        <f>_xlfn.RANK.AVG(Table2[[#This Row],[1Y Return vs Nifty Z-Score]],Table2[1Y Return vs Nifty Z-Score])</f>
        <v>281</v>
      </c>
      <c r="AT289">
        <f>_xlfn.RANK.AVG(Table2[[#This Row],[6M Return vs Nifty Z-Score]],Table2[6M Return vs Nifty Z-Score])</f>
        <v>469</v>
      </c>
      <c r="AU289">
        <f>_xlfn.RANK.AVG(Table2[[#This Row],[Sharpe Ratio Z-Score]],Table2[Sharpe Ratio Z-Score])</f>
        <v>172</v>
      </c>
      <c r="AV289">
        <f>(Table2[[#This Row],[Rank 1Y]]+Table2[[#This Row],[Rank 6M]]+Table2[[#This Row],[Rank Sharpe]])/3</f>
        <v>307.33333333333331</v>
      </c>
    </row>
    <row r="290" spans="1:48" x14ac:dyDescent="0.3">
      <c r="A290" t="s">
        <v>985</v>
      </c>
      <c r="B290" t="s">
        <v>986</v>
      </c>
      <c r="C290" t="s">
        <v>10581</v>
      </c>
      <c r="D290" t="s">
        <v>46</v>
      </c>
      <c r="E290">
        <v>13393.46974859</v>
      </c>
      <c r="F290">
        <v>238.3</v>
      </c>
      <c r="G290">
        <v>46.150879066804599</v>
      </c>
      <c r="H290">
        <f>(Table2[[#This Row],[1Y Return vs Nifty]]-AVERAGE(Table2[1Y Return vs Nifty]))/_xlfn.STDEV.P(Table2[1Y Return vs Nifty])</f>
        <v>0.19271542942280939</v>
      </c>
      <c r="I290">
        <v>-5.0001229909729101</v>
      </c>
      <c r="J290">
        <f>(Table2[[#This Row],[1M Return vs Nifty]]-AVERAGE(Table2[1M Return vs Nifty]))/_xlfn.STDEV.P(Table2[1M Return vs Nifty])</f>
        <v>-0.81767186431833438</v>
      </c>
      <c r="K290">
        <v>-12.926252206242401</v>
      </c>
      <c r="L290">
        <f>(Table2[[#This Row],[6M Return vs Nifty]]-AVERAGE(Table2[6M Return vs Nifty]))/_xlfn.STDEV.P(Table2[6M Return vs Nifty])</f>
        <v>-0.63681540491982391</v>
      </c>
      <c r="M290">
        <v>1.32301328017515</v>
      </c>
      <c r="N290">
        <f>(Table2[[#This Row],[1W Return vs Nifty]]-AVERAGE(Table2[1W Return vs Nifty]))/_xlfn.STDEV.P(Table2[1W Return vs Nifty])</f>
        <v>-0.24955623882484299</v>
      </c>
      <c r="O290">
        <v>259.92</v>
      </c>
      <c r="P290">
        <v>256.10245681103902</v>
      </c>
      <c r="Q290">
        <v>215.94096839908201</v>
      </c>
      <c r="R290">
        <v>24.7309042959889</v>
      </c>
      <c r="S290" s="2">
        <f>(Table2[[#This Row],[Close Price]]-Table2[[#This Row],[20D EMA]])/Table2[[#This Row],[20D EMA]]</f>
        <v>-8.3179439827639284E-2</v>
      </c>
      <c r="T290" s="2">
        <f>(Table2[[#This Row],[Close Price]]-Table2[[#This Row],[50D EMA]])/Table2[[#This Row],[50D EMA]]</f>
        <v>-6.9513026281408374E-2</v>
      </c>
      <c r="U290" s="2">
        <f>(Table2[[#This Row],[Close Price]]-Table2[[#This Row],[200D EMA]])/Table2[[#This Row],[200D EMA]]</f>
        <v>0.1035423327341763</v>
      </c>
      <c r="V290">
        <v>0.550545845702064</v>
      </c>
      <c r="W290">
        <v>234.5</v>
      </c>
      <c r="X290">
        <v>248</v>
      </c>
      <c r="Y290">
        <v>234.5</v>
      </c>
      <c r="Z290">
        <v>248</v>
      </c>
      <c r="AA290">
        <v>234.5</v>
      </c>
      <c r="AB290">
        <v>266.75</v>
      </c>
      <c r="AC290" s="2">
        <f>(Table2[[#This Row],[Close Price]]/Table2[[#This Row],[Day Low]])-1</f>
        <v>1.6204690831556512E-2</v>
      </c>
      <c r="AD290" s="2">
        <f>(Table2[[#This Row],[Day High]]/Table2[[#This Row],[Close Price]])-1</f>
        <v>4.0704993705413361E-2</v>
      </c>
      <c r="AE290" s="2">
        <f>(Table2[[#This Row],[Close Price]]/Table2[[#This Row],[Current Week Low]])-1</f>
        <v>1.6204690831556512E-2</v>
      </c>
      <c r="AF290" s="2">
        <f>(Table2[[#This Row],[Current Week High]]/Table2[[#This Row],[Close Price]])-1</f>
        <v>4.0704993705413361E-2</v>
      </c>
      <c r="AG290" s="2">
        <f>(Table2[[#This Row],[Close Price]]/Table2[[#This Row],[Current Month Low]])-1</f>
        <v>1.6204690831556512E-2</v>
      </c>
      <c r="AH290" s="2">
        <f>(Table2[[#This Row],[Current Month High]]/Table2[[#This Row],[Close Price]])-1</f>
        <v>0.119387326898867</v>
      </c>
      <c r="AI290">
        <v>27.5283256399496</v>
      </c>
      <c r="AJ290">
        <v>104.637183340489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-0.11</v>
      </c>
      <c r="AM290" t="s">
        <v>10621</v>
      </c>
      <c r="AN290">
        <v>-11.15</v>
      </c>
      <c r="AO290" t="s">
        <v>10621</v>
      </c>
      <c r="AP290">
        <v>0.13348827440633501</v>
      </c>
      <c r="AQ290">
        <f>(Table2[[#This Row],[Sharpe Ratio]]-AVERAGE(Table2[Sharpe Ratio]))/_xlfn.STDEV.P(Table2[Sharpe Ratio])</f>
        <v>0.83383931431800695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-0.67748876432218486</v>
      </c>
      <c r="AS290">
        <f>_xlfn.RANK.AVG(Table2[[#This Row],[1Y Return vs Nifty Z-Score]],Table2[1Y Return vs Nifty Z-Score])</f>
        <v>239</v>
      </c>
      <c r="AT290">
        <f>_xlfn.RANK.AVG(Table2[[#This Row],[6M Return vs Nifty Z-Score]],Table2[6M Return vs Nifty Z-Score])</f>
        <v>537</v>
      </c>
      <c r="AU290">
        <f>_xlfn.RANK.AVG(Table2[[#This Row],[Sharpe Ratio Z-Score]],Table2[Sharpe Ratio Z-Score])</f>
        <v>149</v>
      </c>
      <c r="AV290">
        <f>(Table2[[#This Row],[Rank 1Y]]+Table2[[#This Row],[Rank 6M]]+Table2[[#This Row],[Rank Sharpe]])/3</f>
        <v>308.33333333333331</v>
      </c>
    </row>
    <row r="291" spans="1:48" x14ac:dyDescent="0.3">
      <c r="A291" t="s">
        <v>1112</v>
      </c>
      <c r="B291" t="s">
        <v>1113</v>
      </c>
      <c r="C291" t="s">
        <v>10590</v>
      </c>
      <c r="D291" t="s">
        <v>138</v>
      </c>
      <c r="E291">
        <v>10737.001890539999</v>
      </c>
      <c r="F291">
        <v>199.4</v>
      </c>
      <c r="G291">
        <v>80.214789199996204</v>
      </c>
      <c r="H291">
        <f>(Table2[[#This Row],[1Y Return vs Nifty]]-AVERAGE(Table2[1Y Return vs Nifty]))/_xlfn.STDEV.P(Table2[1Y Return vs Nifty])</f>
        <v>0.71137537986050958</v>
      </c>
      <c r="I291">
        <v>7.5993748119147204</v>
      </c>
      <c r="J291">
        <f>(Table2[[#This Row],[1M Return vs Nifty]]-AVERAGE(Table2[1M Return vs Nifty]))/_xlfn.STDEV.P(Table2[1M Return vs Nifty])</f>
        <v>0.49421569717118535</v>
      </c>
      <c r="K291">
        <v>-37.463305400222197</v>
      </c>
      <c r="L291">
        <f>(Table2[[#This Row],[6M Return vs Nifty]]-AVERAGE(Table2[6M Return vs Nifty]))/_xlfn.STDEV.P(Table2[6M Return vs Nifty])</f>
        <v>-1.51371403860093</v>
      </c>
      <c r="M291">
        <v>2.5333005790614398</v>
      </c>
      <c r="N291">
        <f>(Table2[[#This Row],[1W Return vs Nifty]]-AVERAGE(Table2[1W Return vs Nifty]))/_xlfn.STDEV.P(Table2[1W Return vs Nifty])</f>
        <v>-2.0283394275912238E-3</v>
      </c>
      <c r="O291">
        <v>205.49</v>
      </c>
      <c r="P291">
        <v>205.39453240526299</v>
      </c>
      <c r="Q291">
        <v>198.012578279205</v>
      </c>
      <c r="R291">
        <v>41.780780631294903</v>
      </c>
      <c r="S291" s="2">
        <f>(Table2[[#This Row],[Close Price]]-Table2[[#This Row],[20D EMA]])/Table2[[#This Row],[20D EMA]]</f>
        <v>-2.9636478660762095E-2</v>
      </c>
      <c r="T291" s="2">
        <f>(Table2[[#This Row],[Close Price]]-Table2[[#This Row],[50D EMA]])/Table2[[#This Row],[50D EMA]]</f>
        <v>-2.9185452675221185E-2</v>
      </c>
      <c r="U291" s="2">
        <f>(Table2[[#This Row],[Close Price]]-Table2[[#This Row],[200D EMA]])/Table2[[#This Row],[200D EMA]]</f>
        <v>7.0067352935462941E-3</v>
      </c>
      <c r="V291">
        <v>1.20964960511782</v>
      </c>
      <c r="W291">
        <v>196.82</v>
      </c>
      <c r="X291">
        <v>208.32</v>
      </c>
      <c r="Y291">
        <v>196.82</v>
      </c>
      <c r="Z291">
        <v>208.32</v>
      </c>
      <c r="AA291">
        <v>196.82</v>
      </c>
      <c r="AB291">
        <v>218.5</v>
      </c>
      <c r="AC291" s="2">
        <f>(Table2[[#This Row],[Close Price]]/Table2[[#This Row],[Day Low]])-1</f>
        <v>1.3108423940656477E-2</v>
      </c>
      <c r="AD291" s="2">
        <f>(Table2[[#This Row],[Day High]]/Table2[[#This Row],[Close Price]])-1</f>
        <v>4.4734202607823459E-2</v>
      </c>
      <c r="AE291" s="2">
        <f>(Table2[[#This Row],[Close Price]]/Table2[[#This Row],[Current Week Low]])-1</f>
        <v>1.3108423940656477E-2</v>
      </c>
      <c r="AF291" s="2">
        <f>(Table2[[#This Row],[Current Week High]]/Table2[[#This Row],[Close Price]])-1</f>
        <v>4.4734202607823459E-2</v>
      </c>
      <c r="AG291" s="2">
        <f>(Table2[[#This Row],[Close Price]]/Table2[[#This Row],[Current Month Low]])-1</f>
        <v>1.3108423940656477E-2</v>
      </c>
      <c r="AH291" s="2">
        <f>(Table2[[#This Row],[Current Month High]]/Table2[[#This Row],[Close Price]])-1</f>
        <v>9.578736208625882E-2</v>
      </c>
      <c r="AI291">
        <v>42.878635907723101</v>
      </c>
      <c r="AJ291">
        <v>130.387059503177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-0.06</v>
      </c>
      <c r="AM291" t="s">
        <v>10621</v>
      </c>
      <c r="AN291">
        <v>-3.7</v>
      </c>
      <c r="AO291" t="s">
        <v>10621</v>
      </c>
      <c r="AP291">
        <v>0.16723376005913901</v>
      </c>
      <c r="AQ291">
        <f>(Table2[[#This Row],[Sharpe Ratio]]-AVERAGE(Table2[Sharpe Ratio]))/_xlfn.STDEV.P(Table2[Sharpe Ratio])</f>
        <v>1.2235434288260723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0.91339212782924595</v>
      </c>
      <c r="AS291">
        <f>_xlfn.RANK.AVG(Table2[[#This Row],[1Y Return vs Nifty Z-Score]],Table2[1Y Return vs Nifty Z-Score])</f>
        <v>127</v>
      </c>
      <c r="AT291">
        <f>_xlfn.RANK.AVG(Table2[[#This Row],[6M Return vs Nifty Z-Score]],Table2[6M Return vs Nifty Z-Score])</f>
        <v>719</v>
      </c>
      <c r="AU291">
        <f>_xlfn.RANK.AVG(Table2[[#This Row],[Sharpe Ratio Z-Score]],Table2[Sharpe Ratio Z-Score])</f>
        <v>83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991</v>
      </c>
      <c r="B292" t="s">
        <v>992</v>
      </c>
      <c r="C292" t="s">
        <v>10591</v>
      </c>
      <c r="D292" t="s">
        <v>993</v>
      </c>
      <c r="E292">
        <v>13347.5476672899</v>
      </c>
      <c r="F292">
        <v>751.9</v>
      </c>
      <c r="G292">
        <v>34.1564179594085</v>
      </c>
      <c r="H292">
        <f>(Table2[[#This Row],[1Y Return vs Nifty]]-AVERAGE(Table2[1Y Return vs Nifty]))/_xlfn.STDEV.P(Table2[1Y Return vs Nifty])</f>
        <v>1.0086759397425432E-2</v>
      </c>
      <c r="I292">
        <v>1.3746046778723899</v>
      </c>
      <c r="J292">
        <f>(Table2[[#This Row],[1M Return vs Nifty]]-AVERAGE(Table2[1M Return vs Nifty]))/_xlfn.STDEV.P(Table2[1M Return vs Nifty])</f>
        <v>-0.15392112857674281</v>
      </c>
      <c r="K292">
        <v>5.7769791744274297</v>
      </c>
      <c r="L292">
        <f>(Table2[[#This Row],[6M Return vs Nifty]]-AVERAGE(Table2[6M Return vs Nifty]))/_xlfn.STDEV.P(Table2[6M Return vs Nifty])</f>
        <v>3.1595667651634469E-2</v>
      </c>
      <c r="M292">
        <v>9.1241479410658397E-2</v>
      </c>
      <c r="N292">
        <f>(Table2[[#This Row],[1W Return vs Nifty]]-AVERAGE(Table2[1W Return vs Nifty]))/_xlfn.STDEV.P(Table2[1W Return vs Nifty])</f>
        <v>-0.50147814749939712</v>
      </c>
      <c r="O292">
        <v>782.13</v>
      </c>
      <c r="P292">
        <v>747.81856721878296</v>
      </c>
      <c r="Q292">
        <v>642.20316735878998</v>
      </c>
      <c r="R292">
        <v>36.686967998215302</v>
      </c>
      <c r="S292" s="2">
        <f>(Table2[[#This Row],[Close Price]]-Table2[[#This Row],[20D EMA]])/Table2[[#This Row],[20D EMA]]</f>
        <v>-3.8650863667165331E-2</v>
      </c>
      <c r="T292" s="2">
        <f>(Table2[[#This Row],[Close Price]]-Table2[[#This Row],[50D EMA]])/Table2[[#This Row],[50D EMA]]</f>
        <v>5.4577847624141E-3</v>
      </c>
      <c r="U292" s="2">
        <f>(Table2[[#This Row],[Close Price]]-Table2[[#This Row],[200D EMA]])/Table2[[#This Row],[200D EMA]]</f>
        <v>0.17081328498014695</v>
      </c>
      <c r="V292">
        <v>0.73168969449384302</v>
      </c>
      <c r="W292">
        <v>733.45</v>
      </c>
      <c r="X292">
        <v>767.3</v>
      </c>
      <c r="Y292">
        <v>733.45</v>
      </c>
      <c r="Z292">
        <v>767.3</v>
      </c>
      <c r="AA292">
        <v>733.45</v>
      </c>
      <c r="AB292">
        <v>828.9</v>
      </c>
      <c r="AC292" s="2">
        <f>(Table2[[#This Row],[Close Price]]/Table2[[#This Row],[Day Low]])-1</f>
        <v>2.5155088963119354E-2</v>
      </c>
      <c r="AD292" s="2">
        <f>(Table2[[#This Row],[Day High]]/Table2[[#This Row],[Close Price]])-1</f>
        <v>2.0481447000930908E-2</v>
      </c>
      <c r="AE292" s="2">
        <f>(Table2[[#This Row],[Close Price]]/Table2[[#This Row],[Current Week Low]])-1</f>
        <v>2.5155088963119354E-2</v>
      </c>
      <c r="AF292" s="2">
        <f>(Table2[[#This Row],[Current Week High]]/Table2[[#This Row],[Close Price]])-1</f>
        <v>2.0481447000930908E-2</v>
      </c>
      <c r="AG292" s="2">
        <f>(Table2[[#This Row],[Close Price]]/Table2[[#This Row],[Current Month Low]])-1</f>
        <v>2.5155088963119354E-2</v>
      </c>
      <c r="AH292" s="2">
        <f>(Table2[[#This Row],[Current Month High]]/Table2[[#This Row],[Close Price]])-1</f>
        <v>0.10240723500465498</v>
      </c>
      <c r="AI292">
        <v>14.3702620029259</v>
      </c>
      <c r="AJ292">
        <v>66.092334879611201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0.06</v>
      </c>
      <c r="AM292" t="s">
        <v>10622</v>
      </c>
      <c r="AN292">
        <v>-5.58</v>
      </c>
      <c r="AO292" t="s">
        <v>10621</v>
      </c>
      <c r="AP292">
        <v>6.3283002533511004E-2</v>
      </c>
      <c r="AQ292">
        <f>(Table2[[#This Row],[Sharpe Ratio]]-AVERAGE(Table2[Sharpe Ratio]))/_xlfn.STDEV.P(Table2[Sharpe Ratio])</f>
        <v>2.3085437770270289E-2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-0.59063141125680974</v>
      </c>
      <c r="AS292">
        <f>_xlfn.RANK.AVG(Table2[[#This Row],[1Y Return vs Nifty Z-Score]],Table2[1Y Return vs Nifty Z-Score])</f>
        <v>286</v>
      </c>
      <c r="AT292">
        <f>_xlfn.RANK.AVG(Table2[[#This Row],[6M Return vs Nifty Z-Score]],Table2[6M Return vs Nifty Z-Score])</f>
        <v>308</v>
      </c>
      <c r="AU292">
        <f>_xlfn.RANK.AVG(Table2[[#This Row],[Sharpe Ratio Z-Score]],Table2[Sharpe Ratio Z-Score])</f>
        <v>337</v>
      </c>
      <c r="AV292">
        <f>(Table2[[#This Row],[Rank 1Y]]+Table2[[#This Row],[Rank 6M]]+Table2[[#This Row],[Rank Sharpe]])/3</f>
        <v>310.33333333333331</v>
      </c>
    </row>
    <row r="293" spans="1:48" x14ac:dyDescent="0.3">
      <c r="A293" t="s">
        <v>374</v>
      </c>
      <c r="B293" t="s">
        <v>375</v>
      </c>
      <c r="C293" t="s">
        <v>10588</v>
      </c>
      <c r="D293" t="s">
        <v>376</v>
      </c>
      <c r="E293">
        <v>63143.786808299999</v>
      </c>
      <c r="F293">
        <v>4970.8999999999996</v>
      </c>
      <c r="G293">
        <v>8.9431568834346997</v>
      </c>
      <c r="H293">
        <f>(Table2[[#This Row],[1Y Return vs Nifty]]-AVERAGE(Table2[1Y Return vs Nifty]))/_xlfn.STDEV.P(Table2[1Y Return vs Nifty])</f>
        <v>-0.37381246676026497</v>
      </c>
      <c r="I293">
        <v>-13.563925362540999</v>
      </c>
      <c r="J293">
        <f>(Table2[[#This Row],[1M Return vs Nifty]]-AVERAGE(Table2[1M Return vs Nifty]))/_xlfn.STDEV.P(Table2[1M Return vs Nifty])</f>
        <v>-1.7093538968942499</v>
      </c>
      <c r="K293">
        <v>8.5547155641943302</v>
      </c>
      <c r="L293">
        <f>(Table2[[#This Row],[6M Return vs Nifty]]-AVERAGE(Table2[6M Return vs Nifty]))/_xlfn.STDEV.P(Table2[6M Return vs Nifty])</f>
        <v>0.13086566660613441</v>
      </c>
      <c r="M293">
        <v>-2.5043269199185598</v>
      </c>
      <c r="N293">
        <f>(Table2[[#This Row],[1W Return vs Nifty]]-AVERAGE(Table2[1W Return vs Nifty]))/_xlfn.STDEV.P(Table2[1W Return vs Nifty])</f>
        <v>-1.0323236700617313</v>
      </c>
      <c r="O293">
        <v>5478.39</v>
      </c>
      <c r="P293">
        <v>5522.22908909743</v>
      </c>
      <c r="Q293">
        <v>4777.9033753175199</v>
      </c>
      <c r="R293">
        <v>18.308544912244098</v>
      </c>
      <c r="S293" s="2">
        <f>(Table2[[#This Row],[Close Price]]-Table2[[#This Row],[20D EMA]])/Table2[[#This Row],[20D EMA]]</f>
        <v>-9.2634879955607513E-2</v>
      </c>
      <c r="T293" s="2">
        <f>(Table2[[#This Row],[Close Price]]-Table2[[#This Row],[50D EMA]])/Table2[[#This Row],[50D EMA]]</f>
        <v>-9.9838141482743392E-2</v>
      </c>
      <c r="U293" s="2">
        <f>(Table2[[#This Row],[Close Price]]-Table2[[#This Row],[200D EMA]])/Table2[[#This Row],[200D EMA]]</f>
        <v>4.0393580514728168E-2</v>
      </c>
      <c r="V293">
        <v>0.71354081982805095</v>
      </c>
      <c r="W293">
        <v>4920.05</v>
      </c>
      <c r="X293">
        <v>5138.05</v>
      </c>
      <c r="Y293">
        <v>4920.05</v>
      </c>
      <c r="Z293">
        <v>5138.05</v>
      </c>
      <c r="AA293">
        <v>4920.05</v>
      </c>
      <c r="AB293">
        <v>5412.8</v>
      </c>
      <c r="AC293" s="2">
        <f>(Table2[[#This Row],[Close Price]]/Table2[[#This Row],[Day Low]])-1</f>
        <v>1.0335260820520054E-2</v>
      </c>
      <c r="AD293" s="2">
        <f>(Table2[[#This Row],[Day High]]/Table2[[#This Row],[Close Price]])-1</f>
        <v>3.3625701583214429E-2</v>
      </c>
      <c r="AE293" s="2">
        <f>(Table2[[#This Row],[Close Price]]/Table2[[#This Row],[Current Week Low]])-1</f>
        <v>1.0335260820520054E-2</v>
      </c>
      <c r="AF293" s="2">
        <f>(Table2[[#This Row],[Current Week High]]/Table2[[#This Row],[Close Price]])-1</f>
        <v>3.3625701583214429E-2</v>
      </c>
      <c r="AG293" s="2">
        <f>(Table2[[#This Row],[Close Price]]/Table2[[#This Row],[Current Month Low]])-1</f>
        <v>1.0335260820520054E-2</v>
      </c>
      <c r="AH293" s="2">
        <f>(Table2[[#This Row],[Current Month High]]/Table2[[#This Row],[Close Price]])-1</f>
        <v>8.88973827677082E-2</v>
      </c>
      <c r="AI293">
        <v>29.956345933331999</v>
      </c>
      <c r="AJ293">
        <v>38.882990612427299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-0.18</v>
      </c>
      <c r="AM293" t="s">
        <v>10621</v>
      </c>
      <c r="AN293">
        <v>-13.12</v>
      </c>
      <c r="AO293" t="s">
        <v>10621</v>
      </c>
      <c r="AP293">
        <v>0.10067997639515799</v>
      </c>
      <c r="AQ293">
        <f>(Table2[[#This Row],[Sharpe Ratio]]-AVERAGE(Table2[Sharpe Ratio]))/_xlfn.STDEV.P(Table2[Sharpe Ratio])</f>
        <v>0.45495815502729509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426</v>
      </c>
      <c r="AT293">
        <f>_xlfn.RANK.AVG(Table2[[#This Row],[6M Return vs Nifty Z-Score]],Table2[6M Return vs Nifty Z-Score])</f>
        <v>280</v>
      </c>
      <c r="AU293">
        <f>_xlfn.RANK.AVG(Table2[[#This Row],[Sharpe Ratio Z-Score]],Table2[Sharpe Ratio Z-Score])</f>
        <v>226</v>
      </c>
      <c r="AV293">
        <f>(Table2[[#This Row],[Rank 1Y]]+Table2[[#This Row],[Rank 6M]]+Table2[[#This Row],[Rank Sharpe]])/3</f>
        <v>310.66666666666669</v>
      </c>
    </row>
    <row r="294" spans="1:48" x14ac:dyDescent="0.3">
      <c r="A294" t="s">
        <v>741</v>
      </c>
      <c r="B294" t="s">
        <v>742</v>
      </c>
      <c r="C294" t="s">
        <v>10581</v>
      </c>
      <c r="D294" t="s">
        <v>46</v>
      </c>
      <c r="E294">
        <v>21277.918943050001</v>
      </c>
      <c r="F294">
        <v>827.65</v>
      </c>
      <c r="G294">
        <v>4.5776664846655901</v>
      </c>
      <c r="H294">
        <f>(Table2[[#This Row],[1Y Return vs Nifty]]-AVERAGE(Table2[1Y Return vs Nifty]))/_xlfn.STDEV.P(Table2[1Y Return vs Nifty])</f>
        <v>-0.44028178942488821</v>
      </c>
      <c r="I294">
        <v>-3.7891069285443</v>
      </c>
      <c r="J294">
        <f>(Table2[[#This Row],[1M Return vs Nifty]]-AVERAGE(Table2[1M Return vs Nifty]))/_xlfn.STDEV.P(Table2[1M Return vs Nifty])</f>
        <v>-0.69157819503732565</v>
      </c>
      <c r="K294">
        <v>16.411033735960199</v>
      </c>
      <c r="L294">
        <f>(Table2[[#This Row],[6M Return vs Nifty]]-AVERAGE(Table2[6M Return vs Nifty]))/_xlfn.STDEV.P(Table2[6M Return vs Nifty])</f>
        <v>0.41163266075667121</v>
      </c>
      <c r="M294">
        <v>1.9112136737013801</v>
      </c>
      <c r="N294">
        <f>(Table2[[#This Row],[1W Return vs Nifty]]-AVERAGE(Table2[1W Return vs Nifty]))/_xlfn.STDEV.P(Table2[1W Return vs Nifty])</f>
        <v>-0.12925752300078824</v>
      </c>
      <c r="O294">
        <v>879.95</v>
      </c>
      <c r="P294">
        <v>853.04007888541196</v>
      </c>
      <c r="Q294">
        <v>737.52003937660902</v>
      </c>
      <c r="R294">
        <v>29.6520876450694</v>
      </c>
      <c r="S294" s="2">
        <f>(Table2[[#This Row],[Close Price]]-Table2[[#This Row],[20D EMA]])/Table2[[#This Row],[20D EMA]]</f>
        <v>-5.9435195181544477E-2</v>
      </c>
      <c r="T294" s="2">
        <f>(Table2[[#This Row],[Close Price]]-Table2[[#This Row],[50D EMA]])/Table2[[#This Row],[50D EMA]]</f>
        <v>-2.9764227395489826E-2</v>
      </c>
      <c r="U294" s="2">
        <f>(Table2[[#This Row],[Close Price]]-Table2[[#This Row],[200D EMA]])/Table2[[#This Row],[200D EMA]]</f>
        <v>0.12220679549205683</v>
      </c>
      <c r="V294">
        <v>0.77777522350070205</v>
      </c>
      <c r="W294">
        <v>811.15</v>
      </c>
      <c r="X294">
        <v>865.55</v>
      </c>
      <c r="Y294">
        <v>811.15</v>
      </c>
      <c r="Z294">
        <v>865.55</v>
      </c>
      <c r="AA294">
        <v>811.15</v>
      </c>
      <c r="AB294">
        <v>954.45</v>
      </c>
      <c r="AC294" s="2">
        <f>(Table2[[#This Row],[Close Price]]/Table2[[#This Row],[Day Low]])-1</f>
        <v>2.0341490476484037E-2</v>
      </c>
      <c r="AD294" s="2">
        <f>(Table2[[#This Row],[Day High]]/Table2[[#This Row],[Close Price]])-1</f>
        <v>4.5792303509937682E-2</v>
      </c>
      <c r="AE294" s="2">
        <f>(Table2[[#This Row],[Close Price]]/Table2[[#This Row],[Current Week Low]])-1</f>
        <v>2.0341490476484037E-2</v>
      </c>
      <c r="AF294" s="2">
        <f>(Table2[[#This Row],[Current Week High]]/Table2[[#This Row],[Close Price]])-1</f>
        <v>4.5792303509937682E-2</v>
      </c>
      <c r="AG294" s="2">
        <f>(Table2[[#This Row],[Close Price]]/Table2[[#This Row],[Current Month Low]])-1</f>
        <v>2.0341490476484037E-2</v>
      </c>
      <c r="AH294" s="2">
        <f>(Table2[[#This Row],[Current Month High]]/Table2[[#This Row],[Close Price]])-1</f>
        <v>0.15320485712559662</v>
      </c>
      <c r="AI294">
        <v>17.054310396906899</v>
      </c>
      <c r="AJ294">
        <v>50.468139260067197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 t="s">
        <v>10623</v>
      </c>
      <c r="AN294">
        <v>-7.14</v>
      </c>
      <c r="AO294" t="s">
        <v>10621</v>
      </c>
      <c r="AP294">
        <v>7.5287625421891005E-2</v>
      </c>
      <c r="AQ294">
        <f>(Table2[[#This Row],[Sharpe Ratio]]-AVERAGE(Table2[Sharpe Ratio]))/_xlfn.STDEV.P(Table2[Sharpe Ratio])</f>
        <v>0.1617188236060037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-0.68776602310032708</v>
      </c>
      <c r="AS294">
        <f>_xlfn.RANK.AVG(Table2[[#This Row],[1Y Return vs Nifty Z-Score]],Table2[1Y Return vs Nifty Z-Score])</f>
        <v>449</v>
      </c>
      <c r="AT294">
        <f>_xlfn.RANK.AVG(Table2[[#This Row],[6M Return vs Nifty Z-Score]],Table2[6M Return vs Nifty Z-Score])</f>
        <v>196</v>
      </c>
      <c r="AU294">
        <f>_xlfn.RANK.AVG(Table2[[#This Row],[Sharpe Ratio Z-Score]],Table2[Sharpe Ratio Z-Score])</f>
        <v>293</v>
      </c>
      <c r="AV294">
        <f>(Table2[[#This Row],[Rank 1Y]]+Table2[[#This Row],[Rank 6M]]+Table2[[#This Row],[Rank Sharpe]])/3</f>
        <v>312.66666666666669</v>
      </c>
    </row>
    <row r="295" spans="1:48" x14ac:dyDescent="0.3">
      <c r="A295" t="s">
        <v>615</v>
      </c>
      <c r="B295" t="s">
        <v>616</v>
      </c>
      <c r="C295" t="s">
        <v>10582</v>
      </c>
      <c r="D295" t="s">
        <v>51</v>
      </c>
      <c r="E295">
        <v>29561.879026679999</v>
      </c>
      <c r="F295">
        <v>1927.35</v>
      </c>
      <c r="G295">
        <v>26.897317929780399</v>
      </c>
      <c r="H295">
        <f>(Table2[[#This Row],[1Y Return vs Nifty]]-AVERAGE(Table2[1Y Return vs Nifty]))/_xlfn.STDEV.P(Table2[1Y Return vs Nifty])</f>
        <v>-0.10044090600762823</v>
      </c>
      <c r="I295">
        <v>8.3874254706289904</v>
      </c>
      <c r="J295">
        <f>(Table2[[#This Row],[1M Return vs Nifty]]-AVERAGE(Table2[1M Return vs Nifty]))/_xlfn.STDEV.P(Table2[1M Return vs Nifty])</f>
        <v>0.57626927368388825</v>
      </c>
      <c r="K295">
        <v>2.3258616788606399</v>
      </c>
      <c r="L295">
        <f>(Table2[[#This Row],[6M Return vs Nifty]]-AVERAGE(Table2[6M Return vs Nifty]))/_xlfn.STDEV.P(Table2[6M Return vs Nifty])</f>
        <v>-9.1739444866195563E-2</v>
      </c>
      <c r="M295">
        <v>4.7612463022122196</v>
      </c>
      <c r="N295">
        <f>(Table2[[#This Row],[1W Return vs Nifty]]-AVERAGE(Table2[1W Return vs Nifty]))/_xlfn.STDEV.P(Table2[1W Return vs Nifty])</f>
        <v>0.45363101131505973</v>
      </c>
      <c r="O295">
        <v>1856.14</v>
      </c>
      <c r="P295">
        <v>1810.1105276677299</v>
      </c>
      <c r="Q295">
        <v>1653.7865729109501</v>
      </c>
      <c r="R295">
        <v>61.720531359180598</v>
      </c>
      <c r="S295" s="2">
        <f>(Table2[[#This Row],[Close Price]]-Table2[[#This Row],[20D EMA]])/Table2[[#This Row],[20D EMA]]</f>
        <v>3.8364563017875705E-2</v>
      </c>
      <c r="T295" s="2">
        <f>(Table2[[#This Row],[Close Price]]-Table2[[#This Row],[50D EMA]])/Table2[[#This Row],[50D EMA]]</f>
        <v>6.4769233999942166E-2</v>
      </c>
      <c r="U295" s="2">
        <f>(Table2[[#This Row],[Close Price]]-Table2[[#This Row],[200D EMA]])/Table2[[#This Row],[200D EMA]]</f>
        <v>0.16541640352511203</v>
      </c>
      <c r="V295">
        <v>0.70966865628293097</v>
      </c>
      <c r="W295">
        <v>1825</v>
      </c>
      <c r="X295">
        <v>2010</v>
      </c>
      <c r="Y295">
        <v>1825</v>
      </c>
      <c r="Z295">
        <v>2010</v>
      </c>
      <c r="AA295">
        <v>1825</v>
      </c>
      <c r="AB295">
        <v>2010</v>
      </c>
      <c r="AC295" s="2">
        <f>(Table2[[#This Row],[Close Price]]/Table2[[#This Row],[Day Low]])-1</f>
        <v>5.6082191780821855E-2</v>
      </c>
      <c r="AD295" s="2">
        <f>(Table2[[#This Row],[Day High]]/Table2[[#This Row],[Close Price]])-1</f>
        <v>4.2882714608140748E-2</v>
      </c>
      <c r="AE295" s="2">
        <f>(Table2[[#This Row],[Close Price]]/Table2[[#This Row],[Current Week Low]])-1</f>
        <v>5.6082191780821855E-2</v>
      </c>
      <c r="AF295" s="2">
        <f>(Table2[[#This Row],[Current Week High]]/Table2[[#This Row],[Close Price]])-1</f>
        <v>4.2882714608140748E-2</v>
      </c>
      <c r="AG295" s="2">
        <f>(Table2[[#This Row],[Close Price]]/Table2[[#This Row],[Current Month Low]])-1</f>
        <v>5.6082191780821855E-2</v>
      </c>
      <c r="AH295" s="2">
        <f>(Table2[[#This Row],[Current Month High]]/Table2[[#This Row],[Close Price]])-1</f>
        <v>4.2882714608140748E-2</v>
      </c>
      <c r="AI295">
        <v>1.8600669312787099</v>
      </c>
      <c r="AJ295">
        <v>54.875647876571897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-0.09</v>
      </c>
      <c r="AM295" t="s">
        <v>10621</v>
      </c>
      <c r="AN295">
        <v>5.38</v>
      </c>
      <c r="AO295" t="s">
        <v>10622</v>
      </c>
      <c r="AP295">
        <v>7.8630309512679006E-2</v>
      </c>
      <c r="AQ295">
        <f>(Table2[[#This Row],[Sharpe Ratio]]-AVERAGE(Table2[Sharpe Ratio]))/_xlfn.STDEV.P(Table2[Sharpe Ratio])</f>
        <v>0.20032125348605773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1.0380411876111819</v>
      </c>
      <c r="AS295">
        <f>_xlfn.RANK.AVG(Table2[[#This Row],[1Y Return vs Nifty Z-Score]],Table2[1Y Return vs Nifty Z-Score])</f>
        <v>315</v>
      </c>
      <c r="AT295">
        <f>_xlfn.RANK.AVG(Table2[[#This Row],[6M Return vs Nifty Z-Score]],Table2[6M Return vs Nifty Z-Score])</f>
        <v>345</v>
      </c>
      <c r="AU295">
        <f>_xlfn.RANK.AVG(Table2[[#This Row],[Sharpe Ratio Z-Score]],Table2[Sharpe Ratio Z-Score])</f>
        <v>283</v>
      </c>
      <c r="AV295">
        <f>(Table2[[#This Row],[Rank 1Y]]+Table2[[#This Row],[Rank 6M]]+Table2[[#This Row],[Rank Sharpe]])/3</f>
        <v>314.33333333333331</v>
      </c>
    </row>
    <row r="296" spans="1:48" x14ac:dyDescent="0.3">
      <c r="A296" t="s">
        <v>953</v>
      </c>
      <c r="B296" t="s">
        <v>954</v>
      </c>
      <c r="C296" t="s">
        <v>10581</v>
      </c>
      <c r="D296" t="s">
        <v>297</v>
      </c>
      <c r="E296">
        <v>14611.871343500001</v>
      </c>
      <c r="F296">
        <v>626.20000000000005</v>
      </c>
      <c r="G296">
        <v>37.268344280064603</v>
      </c>
      <c r="H296">
        <f>(Table2[[#This Row],[1Y Return vs Nifty]]-AVERAGE(Table2[1Y Return vs Nifty]))/_xlfn.STDEV.P(Table2[1Y Return vs Nifty])</f>
        <v>5.7469210352888982E-2</v>
      </c>
      <c r="I296">
        <v>-6.2372866904545203</v>
      </c>
      <c r="J296">
        <f>(Table2[[#This Row],[1M Return vs Nifty]]-AVERAGE(Table2[1M Return vs Nifty]))/_xlfn.STDEV.P(Table2[1M Return vs Nifty])</f>
        <v>-0.94648808336670853</v>
      </c>
      <c r="K296">
        <v>-1.0242677739849699</v>
      </c>
      <c r="L296">
        <f>(Table2[[#This Row],[6M Return vs Nifty]]-AVERAGE(Table2[6M Return vs Nifty]))/_xlfn.STDEV.P(Table2[6M Return vs Nifty])</f>
        <v>-0.21146547376749503</v>
      </c>
      <c r="M296">
        <v>-1.9445854510280001</v>
      </c>
      <c r="N296">
        <f>(Table2[[#This Row],[1W Return vs Nifty]]-AVERAGE(Table2[1W Return vs Nifty]))/_xlfn.STDEV.P(Table2[1W Return vs Nifty])</f>
        <v>-0.91784537211750938</v>
      </c>
      <c r="O296">
        <v>677.02</v>
      </c>
      <c r="P296">
        <v>686.52383903763098</v>
      </c>
      <c r="Q296">
        <v>579.09910742519105</v>
      </c>
      <c r="R296">
        <v>27.442509523967299</v>
      </c>
      <c r="S296" s="2">
        <f>(Table2[[#This Row],[Close Price]]-Table2[[#This Row],[20D EMA]])/Table2[[#This Row],[20D EMA]]</f>
        <v>-7.5064252163894618E-2</v>
      </c>
      <c r="T296" s="2">
        <f>(Table2[[#This Row],[Close Price]]-Table2[[#This Row],[50D EMA]])/Table2[[#This Row],[50D EMA]]</f>
        <v>-8.7868527802607524E-2</v>
      </c>
      <c r="U296" s="2">
        <f>(Table2[[#This Row],[Close Price]]-Table2[[#This Row],[200D EMA]])/Table2[[#This Row],[200D EMA]]</f>
        <v>8.1334769767182832E-2</v>
      </c>
      <c r="V296">
        <v>0.77308350752844501</v>
      </c>
      <c r="W296">
        <v>625.70000000000005</v>
      </c>
      <c r="X296">
        <v>649.9</v>
      </c>
      <c r="Y296">
        <v>625.70000000000005</v>
      </c>
      <c r="Z296">
        <v>649.9</v>
      </c>
      <c r="AA296">
        <v>625.70000000000005</v>
      </c>
      <c r="AB296">
        <v>693.7</v>
      </c>
      <c r="AC296" s="2">
        <f>(Table2[[#This Row],[Close Price]]/Table2[[#This Row],[Day Low]])-1</f>
        <v>7.9910500239721571E-4</v>
      </c>
      <c r="AD296" s="2">
        <f>(Table2[[#This Row],[Day High]]/Table2[[#This Row],[Close Price]])-1</f>
        <v>3.7847333120408777E-2</v>
      </c>
      <c r="AE296" s="2">
        <f>(Table2[[#This Row],[Close Price]]/Table2[[#This Row],[Current Week Low]])-1</f>
        <v>7.9910500239721571E-4</v>
      </c>
      <c r="AF296" s="2">
        <f>(Table2[[#This Row],[Current Week High]]/Table2[[#This Row],[Close Price]])-1</f>
        <v>3.7847333120408777E-2</v>
      </c>
      <c r="AG296" s="2">
        <f>(Table2[[#This Row],[Close Price]]/Table2[[#This Row],[Current Month Low]])-1</f>
        <v>7.9910500239721571E-4</v>
      </c>
      <c r="AH296" s="2">
        <f>(Table2[[#This Row],[Current Month High]]/Table2[[#This Row],[Close Price]])-1</f>
        <v>0.10779303736825296</v>
      </c>
      <c r="AI296">
        <v>32.226125838390203</v>
      </c>
      <c r="AJ296">
        <v>147.509881422924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-0.24</v>
      </c>
      <c r="AM296" t="s">
        <v>10621</v>
      </c>
      <c r="AN296">
        <v>-7.45</v>
      </c>
      <c r="AO296" t="s">
        <v>10621</v>
      </c>
      <c r="AP296">
        <v>8.2747867413971998E-2</v>
      </c>
      <c r="AQ296">
        <f>(Table2[[#This Row],[Sharpe Ratio]]-AVERAGE(Table2[Sharpe Ratio]))/_xlfn.STDEV.P(Table2[Sharpe Ratio])</f>
        <v>0.24787218436814865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280</v>
      </c>
      <c r="AT296">
        <f>_xlfn.RANK.AVG(Table2[[#This Row],[6M Return vs Nifty Z-Score]],Table2[6M Return vs Nifty Z-Score])</f>
        <v>391</v>
      </c>
      <c r="AU296">
        <f>_xlfn.RANK.AVG(Table2[[#This Row],[Sharpe Ratio Z-Score]],Table2[Sharpe Ratio Z-Score])</f>
        <v>273</v>
      </c>
      <c r="AV296">
        <f>(Table2[[#This Row],[Rank 1Y]]+Table2[[#This Row],[Rank 6M]]+Table2[[#This Row],[Rank Sharpe]])/3</f>
        <v>314.66666666666669</v>
      </c>
    </row>
    <row r="297" spans="1:48" x14ac:dyDescent="0.3">
      <c r="A297" t="s">
        <v>626</v>
      </c>
      <c r="B297" t="s">
        <v>627</v>
      </c>
      <c r="C297" t="s">
        <v>10585</v>
      </c>
      <c r="D297" t="s">
        <v>628</v>
      </c>
      <c r="E297">
        <v>27980.840018700001</v>
      </c>
      <c r="F297">
        <v>289.35000000000002</v>
      </c>
      <c r="G297">
        <v>71.331817046777203</v>
      </c>
      <c r="H297">
        <f>(Table2[[#This Row],[1Y Return vs Nifty]]-AVERAGE(Table2[1Y Return vs Nifty]))/_xlfn.STDEV.P(Table2[1Y Return vs Nifty])</f>
        <v>0.576122501411926</v>
      </c>
      <c r="I297">
        <v>-4.0789541156756002</v>
      </c>
      <c r="J297">
        <f>(Table2[[#This Row],[1M Return vs Nifty]]-AVERAGE(Table2[1M Return vs Nifty]))/_xlfn.STDEV.P(Table2[1M Return vs Nifty])</f>
        <v>-0.72175772484708767</v>
      </c>
      <c r="K297">
        <v>-11.8705916452412</v>
      </c>
      <c r="L297">
        <f>(Table2[[#This Row],[6M Return vs Nifty]]-AVERAGE(Table2[6M Return vs Nifty]))/_xlfn.STDEV.P(Table2[6M Return vs Nifty])</f>
        <v>-0.59908849059744274</v>
      </c>
      <c r="M297">
        <v>0.67404944552333401</v>
      </c>
      <c r="N297">
        <f>(Table2[[#This Row],[1W Return vs Nifty]]-AVERAGE(Table2[1W Return vs Nifty]))/_xlfn.STDEV.P(Table2[1W Return vs Nifty])</f>
        <v>-0.38228229066721781</v>
      </c>
      <c r="O297">
        <v>317.7</v>
      </c>
      <c r="P297">
        <v>326.87714306110502</v>
      </c>
      <c r="Q297">
        <v>283.103794534759</v>
      </c>
      <c r="R297">
        <v>23.021176750811499</v>
      </c>
      <c r="S297" s="2">
        <f>(Table2[[#This Row],[Close Price]]-Table2[[#This Row],[20D EMA]])/Table2[[#This Row],[20D EMA]]</f>
        <v>-8.9235127478753437E-2</v>
      </c>
      <c r="T297" s="2">
        <f>(Table2[[#This Row],[Close Price]]-Table2[[#This Row],[50D EMA]])/Table2[[#This Row],[50D EMA]]</f>
        <v>-0.11480503870559658</v>
      </c>
      <c r="U297" s="2">
        <f>(Table2[[#This Row],[Close Price]]-Table2[[#This Row],[200D EMA]])/Table2[[#This Row],[200D EMA]]</f>
        <v>2.2063305352391243E-2</v>
      </c>
      <c r="V297">
        <v>0.60944830993545795</v>
      </c>
      <c r="W297">
        <v>287.10000000000002</v>
      </c>
      <c r="X297">
        <v>303.95</v>
      </c>
      <c r="Y297">
        <v>287.10000000000002</v>
      </c>
      <c r="Z297">
        <v>303.95</v>
      </c>
      <c r="AA297">
        <v>287.10000000000002</v>
      </c>
      <c r="AB297">
        <v>329.7</v>
      </c>
      <c r="AC297" s="2">
        <f>(Table2[[#This Row],[Close Price]]/Table2[[#This Row],[Day Low]])-1</f>
        <v>7.8369905956112706E-3</v>
      </c>
      <c r="AD297" s="2">
        <f>(Table2[[#This Row],[Day High]]/Table2[[#This Row],[Close Price]])-1</f>
        <v>5.0457922930706722E-2</v>
      </c>
      <c r="AE297" s="2">
        <f>(Table2[[#This Row],[Close Price]]/Table2[[#This Row],[Current Week Low]])-1</f>
        <v>7.8369905956112706E-3</v>
      </c>
      <c r="AF297" s="2">
        <f>(Table2[[#This Row],[Current Week High]]/Table2[[#This Row],[Close Price]])-1</f>
        <v>5.0457922930706722E-2</v>
      </c>
      <c r="AG297" s="2">
        <f>(Table2[[#This Row],[Close Price]]/Table2[[#This Row],[Current Month Low]])-1</f>
        <v>7.8369905956112706E-3</v>
      </c>
      <c r="AH297" s="2">
        <f>(Table2[[#This Row],[Current Month High]]/Table2[[#This Row],[Close Price]])-1</f>
        <v>0.13945049248315167</v>
      </c>
      <c r="AI297">
        <v>43.701399688957999</v>
      </c>
      <c r="AJ297">
        <v>114.174685418208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-0.19</v>
      </c>
      <c r="AM297" t="s">
        <v>10621</v>
      </c>
      <c r="AN297">
        <v>-9.6300000000000008</v>
      </c>
      <c r="AO297" t="s">
        <v>10621</v>
      </c>
      <c r="AP297">
        <v>8.3067629804570997E-2</v>
      </c>
      <c r="AQ297">
        <f>(Table2[[#This Row],[Sharpe Ratio]]-AVERAGE(Table2[Sharpe Ratio]))/_xlfn.STDEV.P(Table2[Sharpe Ratio])</f>
        <v>0.25156490702040096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152</v>
      </c>
      <c r="AT297">
        <f>_xlfn.RANK.AVG(Table2[[#This Row],[6M Return vs Nifty Z-Score]],Table2[6M Return vs Nifty Z-Score])</f>
        <v>522</v>
      </c>
      <c r="AU297">
        <f>_xlfn.RANK.AVG(Table2[[#This Row],[Sharpe Ratio Z-Score]],Table2[Sharpe Ratio Z-Score])</f>
        <v>272</v>
      </c>
      <c r="AV297">
        <f>(Table2[[#This Row],[Rank 1Y]]+Table2[[#This Row],[Rank 6M]]+Table2[[#This Row],[Rank Sharpe]])/3</f>
        <v>315.33333333333331</v>
      </c>
    </row>
    <row r="298" spans="1:48" x14ac:dyDescent="0.3">
      <c r="A298" t="s">
        <v>1069</v>
      </c>
      <c r="B298" t="s">
        <v>1070</v>
      </c>
      <c r="C298" t="s">
        <v>10582</v>
      </c>
      <c r="D298" t="s">
        <v>51</v>
      </c>
      <c r="E298">
        <v>11748.747792239999</v>
      </c>
      <c r="F298">
        <v>1545.65</v>
      </c>
      <c r="G298">
        <v>49.250981802037003</v>
      </c>
      <c r="H298">
        <f>(Table2[[#This Row],[1Y Return vs Nifty]]-AVERAGE(Table2[1Y Return vs Nifty]))/_xlfn.STDEV.P(Table2[1Y Return vs Nifty])</f>
        <v>0.23991785347572789</v>
      </c>
      <c r="I298">
        <v>15.713811222961199</v>
      </c>
      <c r="J298">
        <f>(Table2[[#This Row],[1M Return vs Nifty]]-AVERAGE(Table2[1M Return vs Nifty]))/_xlfn.STDEV.P(Table2[1M Return vs Nifty])</f>
        <v>1.3391087526475549</v>
      </c>
      <c r="K298">
        <v>-0.28344992854341899</v>
      </c>
      <c r="L298">
        <f>(Table2[[#This Row],[6M Return vs Nifty]]-AVERAGE(Table2[6M Return vs Nifty]))/_xlfn.STDEV.P(Table2[6M Return vs Nifty])</f>
        <v>-0.18499032406884813</v>
      </c>
      <c r="M298">
        <v>9.4489384211463001</v>
      </c>
      <c r="N298">
        <f>(Table2[[#This Row],[1W Return vs Nifty]]-AVERAGE(Table2[1W Return vs Nifty]))/_xlfn.STDEV.P(Table2[1W Return vs Nifty])</f>
        <v>1.4123575750727302</v>
      </c>
      <c r="O298">
        <v>1527</v>
      </c>
      <c r="P298">
        <v>1464.59243112477</v>
      </c>
      <c r="Q298">
        <v>1319.3096124485801</v>
      </c>
      <c r="R298">
        <v>50.380144113384098</v>
      </c>
      <c r="S298" s="2">
        <f>(Table2[[#This Row],[Close Price]]-Table2[[#This Row],[20D EMA]])/Table2[[#This Row],[20D EMA]]</f>
        <v>1.2213490504256772E-2</v>
      </c>
      <c r="T298" s="2">
        <f>(Table2[[#This Row],[Close Price]]-Table2[[#This Row],[50D EMA]])/Table2[[#This Row],[50D EMA]]</f>
        <v>5.5344795693761682E-2</v>
      </c>
      <c r="U298" s="2">
        <f>(Table2[[#This Row],[Close Price]]-Table2[[#This Row],[200D EMA]])/Table2[[#This Row],[200D EMA]]</f>
        <v>0.17155971988360055</v>
      </c>
      <c r="V298">
        <v>0.81574250575028295</v>
      </c>
      <c r="W298">
        <v>1531.55</v>
      </c>
      <c r="X298">
        <v>1639.3</v>
      </c>
      <c r="Y298">
        <v>1531.55</v>
      </c>
      <c r="Z298">
        <v>1639.3</v>
      </c>
      <c r="AA298">
        <v>1531.55</v>
      </c>
      <c r="AB298">
        <v>1655</v>
      </c>
      <c r="AC298" s="2">
        <f>(Table2[[#This Row],[Close Price]]/Table2[[#This Row],[Day Low]])-1</f>
        <v>9.2063595703699708E-3</v>
      </c>
      <c r="AD298" s="2">
        <f>(Table2[[#This Row],[Day High]]/Table2[[#This Row],[Close Price]])-1</f>
        <v>6.0589396046970334E-2</v>
      </c>
      <c r="AE298" s="2">
        <f>(Table2[[#This Row],[Close Price]]/Table2[[#This Row],[Current Week Low]])-1</f>
        <v>9.2063595703699708E-3</v>
      </c>
      <c r="AF298" s="2">
        <f>(Table2[[#This Row],[Current Week High]]/Table2[[#This Row],[Close Price]])-1</f>
        <v>6.0589396046970334E-2</v>
      </c>
      <c r="AG298" s="2">
        <f>(Table2[[#This Row],[Close Price]]/Table2[[#This Row],[Current Month Low]])-1</f>
        <v>9.2063595703699708E-3</v>
      </c>
      <c r="AH298" s="2">
        <f>(Table2[[#This Row],[Current Month High]]/Table2[[#This Row],[Close Price]])-1</f>
        <v>7.074693494646267E-2</v>
      </c>
      <c r="AI298">
        <v>7.0746934946462599</v>
      </c>
      <c r="AJ298">
        <v>76.484357159168695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</v>
      </c>
      <c r="AM298" t="s">
        <v>10623</v>
      </c>
      <c r="AN298">
        <v>1.1399999999999999</v>
      </c>
      <c r="AO298" t="s">
        <v>10622</v>
      </c>
      <c r="AP298">
        <v>6.0706092977807997E-2</v>
      </c>
      <c r="AQ298">
        <f>(Table2[[#This Row],[Sharpe Ratio]]-AVERAGE(Table2[Sharpe Ratio]))/_xlfn.STDEV.P(Table2[Sharpe Ratio])</f>
        <v>-6.673572572767056E-3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2.7997202845543976</v>
      </c>
      <c r="AS298">
        <f>_xlfn.RANK.AVG(Table2[[#This Row],[1Y Return vs Nifty Z-Score]],Table2[1Y Return vs Nifty Z-Score])</f>
        <v>226</v>
      </c>
      <c r="AT298">
        <f>_xlfn.RANK.AVG(Table2[[#This Row],[6M Return vs Nifty Z-Score]],Table2[6M Return vs Nifty Z-Score])</f>
        <v>377</v>
      </c>
      <c r="AU298">
        <f>_xlfn.RANK.AVG(Table2[[#This Row],[Sharpe Ratio Z-Score]],Table2[Sharpe Ratio Z-Score])</f>
        <v>343</v>
      </c>
      <c r="AV298">
        <f>(Table2[[#This Row],[Rank 1Y]]+Table2[[#This Row],[Rank 6M]]+Table2[[#This Row],[Rank Sharpe]])/3</f>
        <v>315.33333333333331</v>
      </c>
    </row>
    <row r="299" spans="1:48" x14ac:dyDescent="0.3">
      <c r="A299" t="s">
        <v>99</v>
      </c>
      <c r="B299" t="s">
        <v>100</v>
      </c>
      <c r="C299" t="s">
        <v>10583</v>
      </c>
      <c r="D299" t="s">
        <v>101</v>
      </c>
      <c r="E299">
        <v>280175.74454624997</v>
      </c>
      <c r="F299">
        <v>1768.75</v>
      </c>
      <c r="G299">
        <v>59.864771980146301</v>
      </c>
      <c r="H299">
        <f>(Table2[[#This Row],[1Y Return vs Nifty]]-AVERAGE(Table2[1Y Return vs Nifty]))/_xlfn.STDEV.P(Table2[1Y Return vs Nifty])</f>
        <v>0.40152431222370172</v>
      </c>
      <c r="I299">
        <v>7.7988567755877698</v>
      </c>
      <c r="J299">
        <f>(Table2[[#This Row],[1M Return vs Nifty]]-AVERAGE(Table2[1M Return vs Nifty]))/_xlfn.STDEV.P(Table2[1M Return vs Nifty])</f>
        <v>0.51498620016886831</v>
      </c>
      <c r="K299">
        <v>-4.49136219209419</v>
      </c>
      <c r="L299">
        <f>(Table2[[#This Row],[6M Return vs Nifty]]-AVERAGE(Table2[6M Return vs Nifty]))/_xlfn.STDEV.P(Table2[6M Return vs Nifty])</f>
        <v>-0.33537156526300127</v>
      </c>
      <c r="M299">
        <v>5.94291981855699</v>
      </c>
      <c r="N299">
        <f>(Table2[[#This Row],[1W Return vs Nifty]]-AVERAGE(Table2[1W Return vs Nifty]))/_xlfn.STDEV.P(Table2[1W Return vs Nifty])</f>
        <v>0.69530682130111998</v>
      </c>
      <c r="O299">
        <v>1799.73</v>
      </c>
      <c r="P299">
        <v>1798.59999199353</v>
      </c>
      <c r="Q299">
        <v>1660.76441891788</v>
      </c>
      <c r="R299">
        <v>41.784719750949101</v>
      </c>
      <c r="S299" s="2">
        <f>(Table2[[#This Row],[Close Price]]-Table2[[#This Row],[20D EMA]])/Table2[[#This Row],[20D EMA]]</f>
        <v>-1.7213693165085885E-2</v>
      </c>
      <c r="T299" s="2">
        <f>(Table2[[#This Row],[Close Price]]-Table2[[#This Row],[50D EMA]])/Table2[[#This Row],[50D EMA]]</f>
        <v>-1.659623714356015E-2</v>
      </c>
      <c r="U299" s="2">
        <f>(Table2[[#This Row],[Close Price]]-Table2[[#This Row],[200D EMA]])/Table2[[#This Row],[200D EMA]]</f>
        <v>6.5021612850112237E-2</v>
      </c>
      <c r="V299">
        <v>2.1636587086731902</v>
      </c>
      <c r="W299">
        <v>1760</v>
      </c>
      <c r="X299">
        <v>1854.5</v>
      </c>
      <c r="Y299">
        <v>1760</v>
      </c>
      <c r="Z299">
        <v>1854.5</v>
      </c>
      <c r="AA299">
        <v>1760</v>
      </c>
      <c r="AB299">
        <v>1920</v>
      </c>
      <c r="AC299" s="2">
        <f>(Table2[[#This Row],[Close Price]]/Table2[[#This Row],[Day Low]])-1</f>
        <v>4.9715909090908283E-3</v>
      </c>
      <c r="AD299" s="2">
        <f>(Table2[[#This Row],[Day High]]/Table2[[#This Row],[Close Price]])-1</f>
        <v>4.8480565371024742E-2</v>
      </c>
      <c r="AE299" s="2">
        <f>(Table2[[#This Row],[Close Price]]/Table2[[#This Row],[Current Week Low]])-1</f>
        <v>4.9715909090908283E-3</v>
      </c>
      <c r="AF299" s="2">
        <f>(Table2[[#This Row],[Current Week High]]/Table2[[#This Row],[Close Price]])-1</f>
        <v>4.8480565371024742E-2</v>
      </c>
      <c r="AG299" s="2">
        <f>(Table2[[#This Row],[Close Price]]/Table2[[#This Row],[Current Month Low]])-1</f>
        <v>4.9715909090908283E-3</v>
      </c>
      <c r="AH299" s="2">
        <f>(Table2[[#This Row],[Current Month High]]/Table2[[#This Row],[Close Price]])-1</f>
        <v>8.5512367491165975E-2</v>
      </c>
      <c r="AI299">
        <v>22.917314487632499</v>
      </c>
      <c r="AJ299">
        <v>116.87818036907601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-0.1</v>
      </c>
      <c r="AM299" t="s">
        <v>10621</v>
      </c>
      <c r="AN299">
        <v>1.21</v>
      </c>
      <c r="AO299" t="s">
        <v>10622</v>
      </c>
      <c r="AP299">
        <v>6.7934750539468E-2</v>
      </c>
      <c r="AQ299">
        <f>(Table2[[#This Row],[Sharpe Ratio]]-AVERAGE(Table2[Sharpe Ratio]))/_xlfn.STDEV.P(Table2[Sharpe Ratio])</f>
        <v>7.6805374007889657E-2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1.3532511424385785</v>
      </c>
      <c r="AS299">
        <f>_xlfn.RANK.AVG(Table2[[#This Row],[1Y Return vs Nifty Z-Score]],Table2[1Y Return vs Nifty Z-Score])</f>
        <v>189</v>
      </c>
      <c r="AT299">
        <f>_xlfn.RANK.AVG(Table2[[#This Row],[6M Return vs Nifty Z-Score]],Table2[6M Return vs Nifty Z-Score])</f>
        <v>440</v>
      </c>
      <c r="AU299">
        <f>_xlfn.RANK.AVG(Table2[[#This Row],[Sharpe Ratio Z-Score]],Table2[Sharpe Ratio Z-Score])</f>
        <v>319</v>
      </c>
      <c r="AV299">
        <f>(Table2[[#This Row],[Rank 1Y]]+Table2[[#This Row],[Rank 6M]]+Table2[[#This Row],[Rank Sharpe]])/3</f>
        <v>316</v>
      </c>
    </row>
    <row r="300" spans="1:48" x14ac:dyDescent="0.3">
      <c r="A300" t="s">
        <v>861</v>
      </c>
      <c r="B300" t="s">
        <v>862</v>
      </c>
      <c r="C300" t="s">
        <v>10582</v>
      </c>
      <c r="D300" t="s">
        <v>51</v>
      </c>
      <c r="E300">
        <v>17022</v>
      </c>
      <c r="F300">
        <v>6808.8</v>
      </c>
      <c r="G300">
        <v>55.283022883673297</v>
      </c>
      <c r="H300">
        <f>(Table2[[#This Row],[1Y Return vs Nifty]]-AVERAGE(Table2[1Y Return vs Nifty]))/_xlfn.STDEV.P(Table2[1Y Return vs Nifty])</f>
        <v>0.33176221650412813</v>
      </c>
      <c r="I300">
        <v>0.17696439774727099</v>
      </c>
      <c r="J300">
        <f>(Table2[[#This Row],[1M Return vs Nifty]]-AVERAGE(Table2[1M Return vs Nifty]))/_xlfn.STDEV.P(Table2[1M Return vs Nifty])</f>
        <v>-0.27862208183814002</v>
      </c>
      <c r="K300">
        <v>-8.1976241660535294</v>
      </c>
      <c r="L300">
        <f>(Table2[[#This Row],[6M Return vs Nifty]]-AVERAGE(Table2[6M Return vs Nifty]))/_xlfn.STDEV.P(Table2[6M Return vs Nifty])</f>
        <v>-0.46782496279757485</v>
      </c>
      <c r="M300">
        <v>1.61078282387414</v>
      </c>
      <c r="N300">
        <f>(Table2[[#This Row],[1W Return vs Nifty]]-AVERAGE(Table2[1W Return vs Nifty]))/_xlfn.STDEV.P(Table2[1W Return vs Nifty])</f>
        <v>-0.19070162576903085</v>
      </c>
      <c r="O300">
        <v>6825.86</v>
      </c>
      <c r="P300">
        <v>6513.3260332586897</v>
      </c>
      <c r="Q300">
        <v>5640.6259620761803</v>
      </c>
      <c r="R300">
        <v>45.213159046397102</v>
      </c>
      <c r="S300" s="2">
        <f>(Table2[[#This Row],[Close Price]]-Table2[[#This Row],[20D EMA]])/Table2[[#This Row],[20D EMA]]</f>
        <v>-2.4993187671589357E-3</v>
      </c>
      <c r="T300" s="2">
        <f>(Table2[[#This Row],[Close Price]]-Table2[[#This Row],[50D EMA]])/Table2[[#This Row],[50D EMA]]</f>
        <v>4.5364528849399788E-2</v>
      </c>
      <c r="U300" s="2">
        <f>(Table2[[#This Row],[Close Price]]-Table2[[#This Row],[200D EMA]])/Table2[[#This Row],[200D EMA]]</f>
        <v>0.20710007112292955</v>
      </c>
      <c r="V300">
        <v>1.8065179620112</v>
      </c>
      <c r="W300">
        <v>6701</v>
      </c>
      <c r="X300">
        <v>6985</v>
      </c>
      <c r="Y300">
        <v>6701</v>
      </c>
      <c r="Z300">
        <v>6985</v>
      </c>
      <c r="AA300">
        <v>6701</v>
      </c>
      <c r="AB300">
        <v>7123.7</v>
      </c>
      <c r="AC300" s="2">
        <f>(Table2[[#This Row],[Close Price]]/Table2[[#This Row],[Day Low]])-1</f>
        <v>1.6087151171466862E-2</v>
      </c>
      <c r="AD300" s="2">
        <f>(Table2[[#This Row],[Day High]]/Table2[[#This Row],[Close Price]])-1</f>
        <v>2.5878275173305099E-2</v>
      </c>
      <c r="AE300" s="2">
        <f>(Table2[[#This Row],[Close Price]]/Table2[[#This Row],[Current Week Low]])-1</f>
        <v>1.6087151171466862E-2</v>
      </c>
      <c r="AF300" s="2">
        <f>(Table2[[#This Row],[Current Week High]]/Table2[[#This Row],[Close Price]])-1</f>
        <v>2.5878275173305099E-2</v>
      </c>
      <c r="AG300" s="2">
        <f>(Table2[[#This Row],[Close Price]]/Table2[[#This Row],[Current Month Low]])-1</f>
        <v>1.6087151171466862E-2</v>
      </c>
      <c r="AH300" s="2">
        <f>(Table2[[#This Row],[Current Month High]]/Table2[[#This Row],[Close Price]])-1</f>
        <v>4.6248971918693371E-2</v>
      </c>
      <c r="AI300">
        <v>11.211960991657801</v>
      </c>
      <c r="AJ300">
        <v>80.988835725677802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0.06</v>
      </c>
      <c r="AM300" t="s">
        <v>10622</v>
      </c>
      <c r="AN300">
        <v>5.53</v>
      </c>
      <c r="AO300" t="s">
        <v>10622</v>
      </c>
      <c r="AP300">
        <v>8.4358368368443001E-2</v>
      </c>
      <c r="AQ300">
        <f>(Table2[[#This Row],[Sharpe Ratio]]-AVERAGE(Table2[Sharpe Ratio]))/_xlfn.STDEV.P(Table2[Sharpe Ratio])</f>
        <v>0.26647078611399033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-0.33891566778662729</v>
      </c>
      <c r="AS300">
        <f>_xlfn.RANK.AVG(Table2[[#This Row],[1Y Return vs Nifty Z-Score]],Table2[1Y Return vs Nifty Z-Score])</f>
        <v>201</v>
      </c>
      <c r="AT300">
        <f>_xlfn.RANK.AVG(Table2[[#This Row],[6M Return vs Nifty Z-Score]],Table2[6M Return vs Nifty Z-Score])</f>
        <v>481</v>
      </c>
      <c r="AU300">
        <f>_xlfn.RANK.AVG(Table2[[#This Row],[Sharpe Ratio Z-Score]],Table2[Sharpe Ratio Z-Score])</f>
        <v>268</v>
      </c>
      <c r="AV300">
        <f>(Table2[[#This Row],[Rank 1Y]]+Table2[[#This Row],[Rank 6M]]+Table2[[#This Row],[Rank Sharpe]])/3</f>
        <v>316.66666666666669</v>
      </c>
    </row>
    <row r="301" spans="1:48" x14ac:dyDescent="0.3">
      <c r="A301" t="s">
        <v>1699</v>
      </c>
      <c r="B301" t="s">
        <v>1700</v>
      </c>
      <c r="C301" t="s">
        <v>10580</v>
      </c>
      <c r="D301" t="s">
        <v>252</v>
      </c>
      <c r="E301">
        <v>4544.4151227800003</v>
      </c>
      <c r="F301">
        <v>235.7</v>
      </c>
      <c r="G301">
        <v>13.820132471355301</v>
      </c>
      <c r="H301">
        <f>(Table2[[#This Row],[1Y Return vs Nifty]]-AVERAGE(Table2[1Y Return vs Nifty]))/_xlfn.STDEV.P(Table2[1Y Return vs Nifty])</f>
        <v>-0.29955522774024845</v>
      </c>
      <c r="I301">
        <v>2.2456682548183302</v>
      </c>
      <c r="J301">
        <f>(Table2[[#This Row],[1M Return vs Nifty]]-AVERAGE(Table2[1M Return vs Nifty]))/_xlfn.STDEV.P(Table2[1M Return vs Nifty])</f>
        <v>-6.32240635238763E-2</v>
      </c>
      <c r="K301">
        <v>-7.9673875314227702</v>
      </c>
      <c r="L301">
        <f>(Table2[[#This Row],[6M Return vs Nifty]]-AVERAGE(Table2[6M Return vs Nifty]))/_xlfn.STDEV.P(Table2[6M Return vs Nifty])</f>
        <v>-0.45959682762849174</v>
      </c>
      <c r="M301">
        <v>2.9831132714689899</v>
      </c>
      <c r="N301">
        <f>(Table2[[#This Row],[1W Return vs Nifty]]-AVERAGE(Table2[1W Return vs Nifty]))/_xlfn.STDEV.P(Table2[1W Return vs Nifty])</f>
        <v>8.9967330506580206E-2</v>
      </c>
      <c r="O301">
        <v>246.06</v>
      </c>
      <c r="P301">
        <v>244.33848717746599</v>
      </c>
      <c r="Q301">
        <v>227.174755834992</v>
      </c>
      <c r="R301">
        <v>36.827647003521903</v>
      </c>
      <c r="S301" s="2">
        <f>(Table2[[#This Row],[Close Price]]-Table2[[#This Row],[20D EMA]])/Table2[[#This Row],[20D EMA]]</f>
        <v>-4.2103551979192119E-2</v>
      </c>
      <c r="T301" s="2">
        <f>(Table2[[#This Row],[Close Price]]-Table2[[#This Row],[50D EMA]])/Table2[[#This Row],[50D EMA]]</f>
        <v>-3.5354590581514758E-2</v>
      </c>
      <c r="U301" s="2">
        <f>(Table2[[#This Row],[Close Price]]-Table2[[#This Row],[200D EMA]])/Table2[[#This Row],[200D EMA]]</f>
        <v>3.752725136062339E-2</v>
      </c>
      <c r="V301">
        <v>1.0285592384428499</v>
      </c>
      <c r="W301">
        <v>233</v>
      </c>
      <c r="X301">
        <v>244.15</v>
      </c>
      <c r="Y301">
        <v>233</v>
      </c>
      <c r="Z301">
        <v>244.15</v>
      </c>
      <c r="AA301">
        <v>233</v>
      </c>
      <c r="AB301">
        <v>259.85000000000002</v>
      </c>
      <c r="AC301" s="2">
        <f>(Table2[[#This Row],[Close Price]]/Table2[[#This Row],[Day Low]])-1</f>
        <v>1.1587982832617971E-2</v>
      </c>
      <c r="AD301" s="2">
        <f>(Table2[[#This Row],[Day High]]/Table2[[#This Row],[Close Price]])-1</f>
        <v>3.5850657615613235E-2</v>
      </c>
      <c r="AE301" s="2">
        <f>(Table2[[#This Row],[Close Price]]/Table2[[#This Row],[Current Week Low]])-1</f>
        <v>1.1587982832617971E-2</v>
      </c>
      <c r="AF301" s="2">
        <f>(Table2[[#This Row],[Current Week High]]/Table2[[#This Row],[Close Price]])-1</f>
        <v>3.5850657615613235E-2</v>
      </c>
      <c r="AG301" s="2">
        <f>(Table2[[#This Row],[Close Price]]/Table2[[#This Row],[Current Month Low]])-1</f>
        <v>1.1587982832617971E-2</v>
      </c>
      <c r="AH301" s="2">
        <f>(Table2[[#This Row],[Current Month High]]/Table2[[#This Row],[Close Price]])-1</f>
        <v>0.10246075519728493</v>
      </c>
      <c r="AI301">
        <v>23.631735256682202</v>
      </c>
      <c r="AJ301">
        <v>38.565549676660702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-7.0000000000000007E-2</v>
      </c>
      <c r="AM301" t="s">
        <v>10621</v>
      </c>
      <c r="AN301">
        <v>-5.25</v>
      </c>
      <c r="AO301" t="s">
        <v>10621</v>
      </c>
      <c r="AP301">
        <v>0.173244309831839</v>
      </c>
      <c r="AQ301">
        <f>(Table2[[#This Row],[Sharpe Ratio]]-AVERAGE(Table2[Sharpe Ratio]))/_xlfn.STDEV.P(Table2[Sharpe Ratio])</f>
        <v>1.2929552607071191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0.56054647232108279</v>
      </c>
      <c r="AS301">
        <f>_xlfn.RANK.AVG(Table2[[#This Row],[1Y Return vs Nifty Z-Score]],Table2[1Y Return vs Nifty Z-Score])</f>
        <v>394</v>
      </c>
      <c r="AT301">
        <f>_xlfn.RANK.AVG(Table2[[#This Row],[6M Return vs Nifty Z-Score]],Table2[6M Return vs Nifty Z-Score])</f>
        <v>479</v>
      </c>
      <c r="AU301">
        <f>_xlfn.RANK.AVG(Table2[[#This Row],[Sharpe Ratio Z-Score]],Table2[Sharpe Ratio Z-Score])</f>
        <v>78</v>
      </c>
      <c r="AV301">
        <f>(Table2[[#This Row],[Rank 1Y]]+Table2[[#This Row],[Rank 6M]]+Table2[[#This Row],[Rank Sharpe]])/3</f>
        <v>317</v>
      </c>
    </row>
    <row r="302" spans="1:48" x14ac:dyDescent="0.3">
      <c r="A302" t="s">
        <v>328</v>
      </c>
      <c r="B302" t="s">
        <v>329</v>
      </c>
      <c r="C302" t="s">
        <v>10584</v>
      </c>
      <c r="D302" t="s">
        <v>330</v>
      </c>
      <c r="E302">
        <v>77487.235322499997</v>
      </c>
      <c r="F302">
        <v>4006.25</v>
      </c>
      <c r="G302">
        <v>7.5595922336159997</v>
      </c>
      <c r="H302">
        <f>(Table2[[#This Row],[1Y Return vs Nifty]]-AVERAGE(Table2[1Y Return vs Nifty]))/_xlfn.STDEV.P(Table2[1Y Return vs Nifty])</f>
        <v>-0.39487873806900403</v>
      </c>
      <c r="I302">
        <v>-3.37788556492771</v>
      </c>
      <c r="J302">
        <f>(Table2[[#This Row],[1M Return vs Nifty]]-AVERAGE(Table2[1M Return vs Nifty]))/_xlfn.STDEV.P(Table2[1M Return vs Nifty])</f>
        <v>-0.64876091768332478</v>
      </c>
      <c r="K302">
        <v>0.54620887486361602</v>
      </c>
      <c r="L302">
        <f>(Table2[[#This Row],[6M Return vs Nifty]]-AVERAGE(Table2[6M Return vs Nifty]))/_xlfn.STDEV.P(Table2[6M Return vs Nifty])</f>
        <v>-0.15534020001452076</v>
      </c>
      <c r="M302">
        <v>1.15690573253697</v>
      </c>
      <c r="N302">
        <f>(Table2[[#This Row],[1W Return vs Nifty]]-AVERAGE(Table2[1W Return vs Nifty]))/_xlfn.STDEV.P(Table2[1W Return vs Nifty])</f>
        <v>-0.28352854637425123</v>
      </c>
      <c r="O302">
        <v>4111.5200000000004</v>
      </c>
      <c r="P302">
        <v>4064.9345158332098</v>
      </c>
      <c r="Q302">
        <v>3710.2924938123701</v>
      </c>
      <c r="R302">
        <v>38.007040538231799</v>
      </c>
      <c r="S302" s="2">
        <f>(Table2[[#This Row],[Close Price]]-Table2[[#This Row],[20D EMA]])/Table2[[#This Row],[20D EMA]]</f>
        <v>-2.5603669689068867E-2</v>
      </c>
      <c r="T302" s="2">
        <f>(Table2[[#This Row],[Close Price]]-Table2[[#This Row],[50D EMA]])/Table2[[#This Row],[50D EMA]]</f>
        <v>-1.443676782605709E-2</v>
      </c>
      <c r="U302" s="2">
        <f>(Table2[[#This Row],[Close Price]]-Table2[[#This Row],[200D EMA]])/Table2[[#This Row],[200D EMA]]</f>
        <v>7.9766623974038761E-2</v>
      </c>
      <c r="V302">
        <v>0.84020300714224605</v>
      </c>
      <c r="W302">
        <v>3859.5</v>
      </c>
      <c r="X302">
        <v>4108.8999999999996</v>
      </c>
      <c r="Y302">
        <v>3859.5</v>
      </c>
      <c r="Z302">
        <v>4108.8999999999996</v>
      </c>
      <c r="AA302">
        <v>3859.5</v>
      </c>
      <c r="AB302">
        <v>4171.1499999999996</v>
      </c>
      <c r="AC302" s="2">
        <f>(Table2[[#This Row],[Close Price]]/Table2[[#This Row],[Day Low]])-1</f>
        <v>3.802305998186295E-2</v>
      </c>
      <c r="AD302" s="2">
        <f>(Table2[[#This Row],[Day High]]/Table2[[#This Row],[Close Price]])-1</f>
        <v>2.5622464898595876E-2</v>
      </c>
      <c r="AE302" s="2">
        <f>(Table2[[#This Row],[Close Price]]/Table2[[#This Row],[Current Week Low]])-1</f>
        <v>3.802305998186295E-2</v>
      </c>
      <c r="AF302" s="2">
        <f>(Table2[[#This Row],[Current Week High]]/Table2[[#This Row],[Close Price]])-1</f>
        <v>2.5622464898595876E-2</v>
      </c>
      <c r="AG302" s="2">
        <f>(Table2[[#This Row],[Close Price]]/Table2[[#This Row],[Current Month Low]])-1</f>
        <v>3.802305998186295E-2</v>
      </c>
      <c r="AH302" s="2">
        <f>(Table2[[#This Row],[Current Month High]]/Table2[[#This Row],[Close Price]])-1</f>
        <v>4.1160686427456961E-2</v>
      </c>
      <c r="AI302">
        <v>16.859906396255798</v>
      </c>
      <c r="AJ302">
        <v>45.259245830311798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-0.01</v>
      </c>
      <c r="AM302" t="s">
        <v>10621</v>
      </c>
      <c r="AN302">
        <v>-2.12</v>
      </c>
      <c r="AO302" t="s">
        <v>10621</v>
      </c>
      <c r="AP302">
        <v>0.13079186162553499</v>
      </c>
      <c r="AQ302">
        <f>(Table2[[#This Row],[Sharpe Ratio]]-AVERAGE(Table2[Sharpe Ratio]))/_xlfn.STDEV.P(Table2[Sharpe Ratio])</f>
        <v>0.80270024090530623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-0.67980816123579457</v>
      </c>
      <c r="AS302">
        <f>_xlfn.RANK.AVG(Table2[[#This Row],[1Y Return vs Nifty Z-Score]],Table2[1Y Return vs Nifty Z-Score])</f>
        <v>431</v>
      </c>
      <c r="AT302">
        <f>_xlfn.RANK.AVG(Table2[[#This Row],[6M Return vs Nifty Z-Score]],Table2[6M Return vs Nifty Z-Score])</f>
        <v>369</v>
      </c>
      <c r="AU302">
        <f>_xlfn.RANK.AVG(Table2[[#This Row],[Sharpe Ratio Z-Score]],Table2[Sharpe Ratio Z-Score])</f>
        <v>153</v>
      </c>
      <c r="AV302">
        <f>(Table2[[#This Row],[Rank 1Y]]+Table2[[#This Row],[Rank 6M]]+Table2[[#This Row],[Rank Sharpe]])/3</f>
        <v>317.66666666666669</v>
      </c>
    </row>
    <row r="303" spans="1:48" x14ac:dyDescent="0.3">
      <c r="A303" t="s">
        <v>1163</v>
      </c>
      <c r="B303" t="s">
        <v>1164</v>
      </c>
      <c r="C303" t="s">
        <v>10587</v>
      </c>
      <c r="D303" t="s">
        <v>127</v>
      </c>
      <c r="E303">
        <v>9882.9563726300003</v>
      </c>
      <c r="F303">
        <v>1162.1500000000001</v>
      </c>
      <c r="G303">
        <v>24.733431497103499</v>
      </c>
      <c r="H303">
        <f>(Table2[[#This Row],[1Y Return vs Nifty]]-AVERAGE(Table2[1Y Return vs Nifty]))/_xlfn.STDEV.P(Table2[1Y Return vs Nifty])</f>
        <v>-0.13338842217757702</v>
      </c>
      <c r="I303">
        <v>19.0612689590874</v>
      </c>
      <c r="J303">
        <f>(Table2[[#This Row],[1M Return vs Nifty]]-AVERAGE(Table2[1M Return vs Nifty]))/_xlfn.STDEV.P(Table2[1M Return vs Nifty])</f>
        <v>1.6876534514393879</v>
      </c>
      <c r="K303">
        <v>31.088627643757</v>
      </c>
      <c r="L303">
        <f>(Table2[[#This Row],[6M Return vs Nifty]]-AVERAGE(Table2[6M Return vs Nifty]))/_xlfn.STDEV.P(Table2[6M Return vs Nifty])</f>
        <v>0.93617657977262725</v>
      </c>
      <c r="M303">
        <v>-3.1037911874376198</v>
      </c>
      <c r="N303">
        <f>(Table2[[#This Row],[1W Return vs Nifty]]-AVERAGE(Table2[1W Return vs Nifty]))/_xlfn.STDEV.P(Table2[1W Return vs Nifty])</f>
        <v>-1.15492607284597</v>
      </c>
      <c r="O303">
        <v>1179.05</v>
      </c>
      <c r="P303">
        <v>1097.6288687605299</v>
      </c>
      <c r="Q303">
        <v>936.76519326991104</v>
      </c>
      <c r="R303">
        <v>37.789710219141099</v>
      </c>
      <c r="S303" s="2">
        <f>(Table2[[#This Row],[Close Price]]-Table2[[#This Row],[20D EMA]])/Table2[[#This Row],[20D EMA]]</f>
        <v>-1.4333573639794634E-2</v>
      </c>
      <c r="T303" s="2">
        <f>(Table2[[#This Row],[Close Price]]-Table2[[#This Row],[50D EMA]])/Table2[[#This Row],[50D EMA]]</f>
        <v>5.878228340725862E-2</v>
      </c>
      <c r="U303" s="2">
        <f>(Table2[[#This Row],[Close Price]]-Table2[[#This Row],[200D EMA]])/Table2[[#This Row],[200D EMA]]</f>
        <v>0.24059904055930131</v>
      </c>
      <c r="V303">
        <v>0.87961111742570397</v>
      </c>
      <c r="W303">
        <v>1157.0999999999999</v>
      </c>
      <c r="X303">
        <v>1213.6500000000001</v>
      </c>
      <c r="Y303">
        <v>1157.0999999999999</v>
      </c>
      <c r="Z303">
        <v>1213.6500000000001</v>
      </c>
      <c r="AA303">
        <v>1157.0999999999999</v>
      </c>
      <c r="AB303">
        <v>1280</v>
      </c>
      <c r="AC303" s="2">
        <f>(Table2[[#This Row],[Close Price]]/Table2[[#This Row],[Day Low]])-1</f>
        <v>4.3643591737967391E-3</v>
      </c>
      <c r="AD303" s="2">
        <f>(Table2[[#This Row],[Day High]]/Table2[[#This Row],[Close Price]])-1</f>
        <v>4.4314417243901394E-2</v>
      </c>
      <c r="AE303" s="2">
        <f>(Table2[[#This Row],[Close Price]]/Table2[[#This Row],[Current Week Low]])-1</f>
        <v>4.3643591737967391E-3</v>
      </c>
      <c r="AF303" s="2">
        <f>(Table2[[#This Row],[Current Week High]]/Table2[[#This Row],[Close Price]])-1</f>
        <v>4.4314417243901394E-2</v>
      </c>
      <c r="AG303" s="2">
        <f>(Table2[[#This Row],[Close Price]]/Table2[[#This Row],[Current Month Low]])-1</f>
        <v>4.3643591737967391E-3</v>
      </c>
      <c r="AH303" s="2">
        <f>(Table2[[#This Row],[Current Month High]]/Table2[[#This Row],[Close Price]])-1</f>
        <v>0.10140687518822866</v>
      </c>
      <c r="AI303">
        <v>14.38282493654</v>
      </c>
      <c r="AJ303">
        <v>67.686314118750403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0.03</v>
      </c>
      <c r="AM303" t="s">
        <v>10622</v>
      </c>
      <c r="AN303">
        <v>-6.44</v>
      </c>
      <c r="AO303" t="s">
        <v>10621</v>
      </c>
      <c r="AP303">
        <v>5.1895911884349997E-3</v>
      </c>
      <c r="AQ303">
        <f>(Table2[[#This Row],[Sharpe Ratio]]-AVERAGE(Table2[Sharpe Ratio]))/_xlfn.STDEV.P(Table2[Sharpe Ratio])</f>
        <v>-0.64779663694375877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0.68771889924470941</v>
      </c>
      <c r="AS303">
        <f>_xlfn.RANK.AVG(Table2[[#This Row],[1Y Return vs Nifty Z-Score]],Table2[1Y Return vs Nifty Z-Score])</f>
        <v>324</v>
      </c>
      <c r="AT303">
        <f>_xlfn.RANK.AVG(Table2[[#This Row],[6M Return vs Nifty Z-Score]],Table2[6M Return vs Nifty Z-Score])</f>
        <v>112</v>
      </c>
      <c r="AU303">
        <f>_xlfn.RANK.AVG(Table2[[#This Row],[Sharpe Ratio Z-Score]],Table2[Sharpe Ratio Z-Score])</f>
        <v>517</v>
      </c>
      <c r="AV303">
        <f>(Table2[[#This Row],[Rank 1Y]]+Table2[[#This Row],[Rank 6M]]+Table2[[#This Row],[Rank Sharpe]])/3</f>
        <v>317.66666666666669</v>
      </c>
    </row>
    <row r="304" spans="1:48" x14ac:dyDescent="0.3">
      <c r="A304" t="s">
        <v>873</v>
      </c>
      <c r="B304" t="s">
        <v>874</v>
      </c>
      <c r="C304" t="s">
        <v>10578</v>
      </c>
      <c r="D304" t="s">
        <v>875</v>
      </c>
      <c r="E304">
        <v>16745.041640175001</v>
      </c>
      <c r="F304">
        <v>188.31</v>
      </c>
      <c r="G304">
        <v>25.137836433073801</v>
      </c>
      <c r="H304">
        <f>(Table2[[#This Row],[1Y Return vs Nifty]]-AVERAGE(Table2[1Y Return vs Nifty]))/_xlfn.STDEV.P(Table2[1Y Return vs Nifty])</f>
        <v>-0.12723091873105577</v>
      </c>
      <c r="I304">
        <v>7.8061915202596204</v>
      </c>
      <c r="J304">
        <f>(Table2[[#This Row],[1M Return vs Nifty]]-AVERAGE(Table2[1M Return vs Nifty]))/_xlfn.STDEV.P(Table2[1M Return vs Nifty])</f>
        <v>0.51574990999700898</v>
      </c>
      <c r="K304">
        <v>18.005170516377799</v>
      </c>
      <c r="L304">
        <f>(Table2[[#This Row],[6M Return vs Nifty]]-AVERAGE(Table2[6M Return vs Nifty]))/_xlfn.STDEV.P(Table2[6M Return vs Nifty])</f>
        <v>0.46860349395321688</v>
      </c>
      <c r="M304">
        <v>11.5392952849081</v>
      </c>
      <c r="N304">
        <f>(Table2[[#This Row],[1W Return vs Nifty]]-AVERAGE(Table2[1W Return vs Nifty]))/_xlfn.STDEV.P(Table2[1W Return vs Nifty])</f>
        <v>1.8398772589971326</v>
      </c>
      <c r="O304">
        <v>182.4</v>
      </c>
      <c r="P304">
        <v>174.99359358433799</v>
      </c>
      <c r="Q304">
        <v>157.330525841297</v>
      </c>
      <c r="R304">
        <v>58.137576377005601</v>
      </c>
      <c r="S304" s="2">
        <f>(Table2[[#This Row],[Close Price]]-Table2[[#This Row],[20D EMA]])/Table2[[#This Row],[20D EMA]]</f>
        <v>3.2401315789473667E-2</v>
      </c>
      <c r="T304" s="2">
        <f>(Table2[[#This Row],[Close Price]]-Table2[[#This Row],[50D EMA]])/Table2[[#This Row],[50D EMA]]</f>
        <v>7.6096536695465872E-2</v>
      </c>
      <c r="U304" s="2">
        <f>(Table2[[#This Row],[Close Price]]-Table2[[#This Row],[200D EMA]])/Table2[[#This Row],[200D EMA]]</f>
        <v>0.19690695110211939</v>
      </c>
      <c r="V304">
        <v>1.1933519150649401</v>
      </c>
      <c r="W304">
        <v>185.32</v>
      </c>
      <c r="X304">
        <v>197.29</v>
      </c>
      <c r="Y304">
        <v>185.32</v>
      </c>
      <c r="Z304">
        <v>197.29</v>
      </c>
      <c r="AA304">
        <v>184.3</v>
      </c>
      <c r="AB304">
        <v>197.8</v>
      </c>
      <c r="AC304" s="2">
        <f>(Table2[[#This Row],[Close Price]]/Table2[[#This Row],[Day Low]])-1</f>
        <v>1.6134254262896608E-2</v>
      </c>
      <c r="AD304" s="2">
        <f>(Table2[[#This Row],[Day High]]/Table2[[#This Row],[Close Price]])-1</f>
        <v>4.7687324093250494E-2</v>
      </c>
      <c r="AE304" s="2">
        <f>(Table2[[#This Row],[Close Price]]/Table2[[#This Row],[Current Week Low]])-1</f>
        <v>1.6134254262896608E-2</v>
      </c>
      <c r="AF304" s="2">
        <f>(Table2[[#This Row],[Current Week High]]/Table2[[#This Row],[Close Price]])-1</f>
        <v>4.7687324093250494E-2</v>
      </c>
      <c r="AG304" s="2">
        <f>(Table2[[#This Row],[Close Price]]/Table2[[#This Row],[Current Month Low]])-1</f>
        <v>2.1758003255561542E-2</v>
      </c>
      <c r="AH304" s="2">
        <f>(Table2[[#This Row],[Current Month High]]/Table2[[#This Row],[Close Price]])-1</f>
        <v>5.0395624236631242E-2</v>
      </c>
      <c r="AI304">
        <v>5.0395624236631198</v>
      </c>
      <c r="AJ304">
        <v>55.179233621755202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</v>
      </c>
      <c r="AM304" t="s">
        <v>10622</v>
      </c>
      <c r="AN304">
        <v>8.5</v>
      </c>
      <c r="AO304" t="s">
        <v>10622</v>
      </c>
      <c r="AP304">
        <v>2.5275396831042001E-2</v>
      </c>
      <c r="AQ304">
        <f>(Table2[[#This Row],[Sharpe Ratio]]-AVERAGE(Table2[Sharpe Ratio]))/_xlfn.STDEV.P(Table2[Sharpe Ratio])</f>
        <v>-0.41583905948679128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2.2811606847295112</v>
      </c>
      <c r="AS304">
        <f>_xlfn.RANK.AVG(Table2[[#This Row],[1Y Return vs Nifty Z-Score]],Table2[1Y Return vs Nifty Z-Score])</f>
        <v>321</v>
      </c>
      <c r="AT304">
        <f>_xlfn.RANK.AVG(Table2[[#This Row],[6M Return vs Nifty Z-Score]],Table2[6M Return vs Nifty Z-Score])</f>
        <v>182</v>
      </c>
      <c r="AU304">
        <f>_xlfn.RANK.AVG(Table2[[#This Row],[Sharpe Ratio Z-Score]],Table2[Sharpe Ratio Z-Score])</f>
        <v>453</v>
      </c>
      <c r="AV304">
        <f>(Table2[[#This Row],[Rank 1Y]]+Table2[[#This Row],[Rank 6M]]+Table2[[#This Row],[Rank Sharpe]])/3</f>
        <v>318.66666666666669</v>
      </c>
    </row>
    <row r="305" spans="1:48" x14ac:dyDescent="0.3">
      <c r="A305" t="s">
        <v>502</v>
      </c>
      <c r="B305" t="s">
        <v>503</v>
      </c>
      <c r="C305" t="s">
        <v>10591</v>
      </c>
      <c r="D305" t="s">
        <v>292</v>
      </c>
      <c r="E305">
        <v>40283.002694144998</v>
      </c>
      <c r="F305">
        <v>2953.45</v>
      </c>
      <c r="G305">
        <v>21.044900650952499</v>
      </c>
      <c r="H305">
        <f>(Table2[[#This Row],[1Y Return vs Nifty]]-AVERAGE(Table2[1Y Return vs Nifty]))/_xlfn.STDEV.P(Table2[1Y Return vs Nifty])</f>
        <v>-0.18955030196096992</v>
      </c>
      <c r="I305">
        <v>16.5707707656289</v>
      </c>
      <c r="J305">
        <f>(Table2[[#This Row],[1M Return vs Nifty]]-AVERAGE(Table2[1M Return vs Nifty]))/_xlfn.STDEV.P(Table2[1M Return vs Nifty])</f>
        <v>1.4283372744754521</v>
      </c>
      <c r="K305">
        <v>23.026197871963902</v>
      </c>
      <c r="L305">
        <f>(Table2[[#This Row],[6M Return vs Nifty]]-AVERAGE(Table2[6M Return vs Nifty]))/_xlfn.STDEV.P(Table2[6M Return vs Nifty])</f>
        <v>0.64804362447668085</v>
      </c>
      <c r="M305">
        <v>8.8822114978324809</v>
      </c>
      <c r="N305">
        <f>(Table2[[#This Row],[1W Return vs Nifty]]-AVERAGE(Table2[1W Return vs Nifty]))/_xlfn.STDEV.P(Table2[1W Return vs Nifty])</f>
        <v>1.2964506123302277</v>
      </c>
      <c r="O305">
        <v>2891.33</v>
      </c>
      <c r="P305">
        <v>2696.9051116075798</v>
      </c>
      <c r="Q305">
        <v>2397.0482461675801</v>
      </c>
      <c r="R305">
        <v>50.959052318671603</v>
      </c>
      <c r="S305" s="2">
        <f>(Table2[[#This Row],[Close Price]]-Table2[[#This Row],[20D EMA]])/Table2[[#This Row],[20D EMA]]</f>
        <v>2.1484922163848435E-2</v>
      </c>
      <c r="T305" s="2">
        <f>(Table2[[#This Row],[Close Price]]-Table2[[#This Row],[50D EMA]])/Table2[[#This Row],[50D EMA]]</f>
        <v>9.5125663594258961E-2</v>
      </c>
      <c r="U305" s="2">
        <f>(Table2[[#This Row],[Close Price]]-Table2[[#This Row],[200D EMA]])/Table2[[#This Row],[200D EMA]]</f>
        <v>0.23211954733159804</v>
      </c>
      <c r="V305">
        <v>0.88268082624315003</v>
      </c>
      <c r="W305">
        <v>2940</v>
      </c>
      <c r="X305">
        <v>3109.8</v>
      </c>
      <c r="Y305">
        <v>2940</v>
      </c>
      <c r="Z305">
        <v>3109.8</v>
      </c>
      <c r="AA305">
        <v>2940</v>
      </c>
      <c r="AB305">
        <v>3169</v>
      </c>
      <c r="AC305" s="2">
        <f>(Table2[[#This Row],[Close Price]]/Table2[[#This Row],[Day Low]])-1</f>
        <v>4.5748299319727792E-3</v>
      </c>
      <c r="AD305" s="2">
        <f>(Table2[[#This Row],[Day High]]/Table2[[#This Row],[Close Price]])-1</f>
        <v>5.2938089353129492E-2</v>
      </c>
      <c r="AE305" s="2">
        <f>(Table2[[#This Row],[Close Price]]/Table2[[#This Row],[Current Week Low]])-1</f>
        <v>4.5748299319727792E-3</v>
      </c>
      <c r="AF305" s="2">
        <f>(Table2[[#This Row],[Current Week High]]/Table2[[#This Row],[Close Price]])-1</f>
        <v>5.2938089353129492E-2</v>
      </c>
      <c r="AG305" s="2">
        <f>(Table2[[#This Row],[Close Price]]/Table2[[#This Row],[Current Month Low]])-1</f>
        <v>4.5748299319727792E-3</v>
      </c>
      <c r="AH305" s="2">
        <f>(Table2[[#This Row],[Current Month High]]/Table2[[#This Row],[Close Price]])-1</f>
        <v>7.2982444260102586E-2</v>
      </c>
      <c r="AI305">
        <v>7.2982444260102497</v>
      </c>
      <c r="AJ305">
        <v>53.677446210682398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0.16</v>
      </c>
      <c r="AM305" t="s">
        <v>10622</v>
      </c>
      <c r="AN305">
        <v>4.3499999999999996</v>
      </c>
      <c r="AO305" t="s">
        <v>10622</v>
      </c>
      <c r="AP305">
        <v>2.1967517233278999E-2</v>
      </c>
      <c r="AQ305">
        <f>(Table2[[#This Row],[Sharpe Ratio]]-AVERAGE(Table2[Sharpe Ratio]))/_xlfn.STDEV.P(Table2[Sharpe Ratio])</f>
        <v>-0.45403955548227309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2.729241653839118</v>
      </c>
      <c r="AS305">
        <f>_xlfn.RANK.AVG(Table2[[#This Row],[1Y Return vs Nifty Z-Score]],Table2[1Y Return vs Nifty Z-Score])</f>
        <v>349</v>
      </c>
      <c r="AT305">
        <f>_xlfn.RANK.AVG(Table2[[#This Row],[6M Return vs Nifty Z-Score]],Table2[6M Return vs Nifty Z-Score])</f>
        <v>146</v>
      </c>
      <c r="AU305">
        <f>_xlfn.RANK.AVG(Table2[[#This Row],[Sharpe Ratio Z-Score]],Table2[Sharpe Ratio Z-Score])</f>
        <v>462</v>
      </c>
      <c r="AV305">
        <f>(Table2[[#This Row],[Rank 1Y]]+Table2[[#This Row],[Rank 6M]]+Table2[[#This Row],[Rank Sharpe]])/3</f>
        <v>319</v>
      </c>
    </row>
    <row r="306" spans="1:48" x14ac:dyDescent="0.3">
      <c r="A306" t="s">
        <v>1099</v>
      </c>
      <c r="B306" t="s">
        <v>1100</v>
      </c>
      <c r="C306" t="s">
        <v>10587</v>
      </c>
      <c r="D306" t="s">
        <v>308</v>
      </c>
      <c r="E306">
        <v>11056.737413172001</v>
      </c>
      <c r="F306">
        <v>139.63999999999999</v>
      </c>
      <c r="G306">
        <v>23.349075985576501</v>
      </c>
      <c r="H306">
        <f>(Table2[[#This Row],[1Y Return vs Nifty]]-AVERAGE(Table2[1Y Return vs Nifty]))/_xlfn.STDEV.P(Table2[1Y Return vs Nifty])</f>
        <v>-0.15446673521296536</v>
      </c>
      <c r="I306">
        <v>1.5808003981696599</v>
      </c>
      <c r="J306">
        <f>(Table2[[#This Row],[1M Return vs Nifty]]-AVERAGE(Table2[1M Return vs Nifty]))/_xlfn.STDEV.P(Table2[1M Return vs Nifty])</f>
        <v>-0.13245157439908628</v>
      </c>
      <c r="K306">
        <v>-10.640384433746</v>
      </c>
      <c r="L306">
        <f>(Table2[[#This Row],[6M Return vs Nifty]]-AVERAGE(Table2[6M Return vs Nifty]))/_xlfn.STDEV.P(Table2[6M Return vs Nifty])</f>
        <v>-0.55512367483996372</v>
      </c>
      <c r="M306">
        <v>2.8301029046428501</v>
      </c>
      <c r="N306">
        <f>(Table2[[#This Row],[1W Return vs Nifty]]-AVERAGE(Table2[1W Return vs Nifty]))/_xlfn.STDEV.P(Table2[1W Return vs Nifty])</f>
        <v>5.8673657738693277E-2</v>
      </c>
      <c r="O306">
        <v>145.83000000000001</v>
      </c>
      <c r="P306">
        <v>145.08658423437799</v>
      </c>
      <c r="Q306">
        <v>133.475239685438</v>
      </c>
      <c r="R306">
        <v>32.514145623009398</v>
      </c>
      <c r="S306" s="2">
        <f>(Table2[[#This Row],[Close Price]]-Table2[[#This Row],[20D EMA]])/Table2[[#This Row],[20D EMA]]</f>
        <v>-4.2446684495645794E-2</v>
      </c>
      <c r="T306" s="2">
        <f>(Table2[[#This Row],[Close Price]]-Table2[[#This Row],[50D EMA]])/Table2[[#This Row],[50D EMA]]</f>
        <v>-3.7540233393181299E-2</v>
      </c>
      <c r="U306" s="2">
        <f>(Table2[[#This Row],[Close Price]]-Table2[[#This Row],[200D EMA]])/Table2[[#This Row],[200D EMA]]</f>
        <v>4.6186546127135797E-2</v>
      </c>
      <c r="V306">
        <v>0.99024641394250201</v>
      </c>
      <c r="W306">
        <v>139</v>
      </c>
      <c r="X306">
        <v>144.24</v>
      </c>
      <c r="Y306">
        <v>139</v>
      </c>
      <c r="Z306">
        <v>144.24</v>
      </c>
      <c r="AA306">
        <v>139</v>
      </c>
      <c r="AB306">
        <v>152.19</v>
      </c>
      <c r="AC306" s="2">
        <f>(Table2[[#This Row],[Close Price]]/Table2[[#This Row],[Day Low]])-1</f>
        <v>4.6043165467624103E-3</v>
      </c>
      <c r="AD306" s="2">
        <f>(Table2[[#This Row],[Day High]]/Table2[[#This Row],[Close Price]])-1</f>
        <v>3.2941850472644196E-2</v>
      </c>
      <c r="AE306" s="2">
        <f>(Table2[[#This Row],[Close Price]]/Table2[[#This Row],[Current Week Low]])-1</f>
        <v>4.6043165467624103E-3</v>
      </c>
      <c r="AF306" s="2">
        <f>(Table2[[#This Row],[Current Week High]]/Table2[[#This Row],[Close Price]])-1</f>
        <v>3.2941850472644196E-2</v>
      </c>
      <c r="AG306" s="2">
        <f>(Table2[[#This Row],[Close Price]]/Table2[[#This Row],[Current Month Low]])-1</f>
        <v>4.6043165467624103E-3</v>
      </c>
      <c r="AH306" s="2">
        <f>(Table2[[#This Row],[Current Month High]]/Table2[[#This Row],[Close Price]])-1</f>
        <v>8.9873961615583031E-2</v>
      </c>
      <c r="AI306">
        <v>13.14809510169</v>
      </c>
      <c r="AJ306">
        <v>50.962162162162102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-0.09</v>
      </c>
      <c r="AM306" t="s">
        <v>10621</v>
      </c>
      <c r="AN306">
        <v>-3.66</v>
      </c>
      <c r="AO306" t="s">
        <v>10621</v>
      </c>
      <c r="AP306">
        <v>0.14784420129450601</v>
      </c>
      <c r="AQ306">
        <f>(Table2[[#This Row],[Sharpe Ratio]]-AVERAGE(Table2[Sharpe Ratio]))/_xlfn.STDEV.P(Table2[Sharpe Ratio])</f>
        <v>0.99962634235066883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0.2162580156373467</v>
      </c>
      <c r="AS306">
        <f>_xlfn.RANK.AVG(Table2[[#This Row],[1Y Return vs Nifty Z-Score]],Table2[1Y Return vs Nifty Z-Score])</f>
        <v>334</v>
      </c>
      <c r="AT306">
        <f>_xlfn.RANK.AVG(Table2[[#This Row],[6M Return vs Nifty Z-Score]],Table2[6M Return vs Nifty Z-Score])</f>
        <v>505</v>
      </c>
      <c r="AU306">
        <f>_xlfn.RANK.AVG(Table2[[#This Row],[Sharpe Ratio Z-Score]],Table2[Sharpe Ratio Z-Score])</f>
        <v>120</v>
      </c>
      <c r="AV306">
        <f>(Table2[[#This Row],[Rank 1Y]]+Table2[[#This Row],[Rank 6M]]+Table2[[#This Row],[Rank Sharpe]])/3</f>
        <v>319.66666666666669</v>
      </c>
    </row>
    <row r="307" spans="1:48" x14ac:dyDescent="0.3">
      <c r="A307" t="s">
        <v>197</v>
      </c>
      <c r="B307" t="s">
        <v>198</v>
      </c>
      <c r="C307" t="s">
        <v>10584</v>
      </c>
      <c r="D307" t="s">
        <v>199</v>
      </c>
      <c r="E307">
        <v>128120.46655112501</v>
      </c>
      <c r="F307">
        <v>4675.75</v>
      </c>
      <c r="G307">
        <v>17.5949626588936</v>
      </c>
      <c r="H307">
        <f>(Table2[[#This Row],[1Y Return vs Nifty]]-AVERAGE(Table2[1Y Return vs Nifty]))/_xlfn.STDEV.P(Table2[1Y Return vs Nifty])</f>
        <v>-0.24207934695251609</v>
      </c>
      <c r="I307">
        <v>1.57788474246751</v>
      </c>
      <c r="J307">
        <f>(Table2[[#This Row],[1M Return vs Nifty]]-AVERAGE(Table2[1M Return vs Nifty]))/_xlfn.STDEV.P(Table2[1M Return vs Nifty])</f>
        <v>-0.13275515891563422</v>
      </c>
      <c r="K307">
        <v>9.7105502417844303</v>
      </c>
      <c r="L307">
        <f>(Table2[[#This Row],[6M Return vs Nifty]]-AVERAGE(Table2[6M Return vs Nifty]))/_xlfn.STDEV.P(Table2[6M Return vs Nifty])</f>
        <v>0.17217257667097774</v>
      </c>
      <c r="M307">
        <v>-3.1656855818634599</v>
      </c>
      <c r="N307">
        <f>(Table2[[#This Row],[1W Return vs Nifty]]-AVERAGE(Table2[1W Return vs Nifty]))/_xlfn.STDEV.P(Table2[1W Return vs Nifty])</f>
        <v>-1.1675847113781526</v>
      </c>
      <c r="O307">
        <v>4857.18</v>
      </c>
      <c r="P307">
        <v>4772.6107300531703</v>
      </c>
      <c r="Q307">
        <v>4270.4899846991502</v>
      </c>
      <c r="R307">
        <v>25.4356660425229</v>
      </c>
      <c r="S307" s="2">
        <f>(Table2[[#This Row],[Close Price]]-Table2[[#This Row],[20D EMA]])/Table2[[#This Row],[20D EMA]]</f>
        <v>-3.7352949653914468E-2</v>
      </c>
      <c r="T307" s="2">
        <f>(Table2[[#This Row],[Close Price]]-Table2[[#This Row],[50D EMA]])/Table2[[#This Row],[50D EMA]]</f>
        <v>-2.0295124729791489E-2</v>
      </c>
      <c r="U307" s="2">
        <f>(Table2[[#This Row],[Close Price]]-Table2[[#This Row],[200D EMA]])/Table2[[#This Row],[200D EMA]]</f>
        <v>9.4897779119695033E-2</v>
      </c>
      <c r="V307">
        <v>1.14008324887822</v>
      </c>
      <c r="W307">
        <v>4555</v>
      </c>
      <c r="X307">
        <v>4693.3500000000004</v>
      </c>
      <c r="Y307">
        <v>4555</v>
      </c>
      <c r="Z307">
        <v>4693.3500000000004</v>
      </c>
      <c r="AA307">
        <v>4555</v>
      </c>
      <c r="AB307">
        <v>5023</v>
      </c>
      <c r="AC307" s="2">
        <f>(Table2[[#This Row],[Close Price]]/Table2[[#This Row],[Day Low]])-1</f>
        <v>2.6509330406147003E-2</v>
      </c>
      <c r="AD307" s="2">
        <f>(Table2[[#This Row],[Day High]]/Table2[[#This Row],[Close Price]])-1</f>
        <v>3.7641020157195282E-3</v>
      </c>
      <c r="AE307" s="2">
        <f>(Table2[[#This Row],[Close Price]]/Table2[[#This Row],[Current Week Low]])-1</f>
        <v>2.6509330406147003E-2</v>
      </c>
      <c r="AF307" s="2">
        <f>(Table2[[#This Row],[Current Week High]]/Table2[[#This Row],[Close Price]])-1</f>
        <v>3.7641020157195282E-3</v>
      </c>
      <c r="AG307" s="2">
        <f>(Table2[[#This Row],[Close Price]]/Table2[[#This Row],[Current Month Low]])-1</f>
        <v>2.6509330406147003E-2</v>
      </c>
      <c r="AH307" s="2">
        <f>(Table2[[#This Row],[Current Month High]]/Table2[[#This Row],[Close Price]])-1</f>
        <v>7.426616050900936E-2</v>
      </c>
      <c r="AI307">
        <v>8.1944073143345797</v>
      </c>
      <c r="AJ307">
        <v>42.775351919142501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-7.0000000000000007E-2</v>
      </c>
      <c r="AM307" t="s">
        <v>10621</v>
      </c>
      <c r="AN307">
        <v>-5.37</v>
      </c>
      <c r="AO307" t="s">
        <v>10621</v>
      </c>
      <c r="AP307">
        <v>6.4206258558609994E-2</v>
      </c>
      <c r="AQ307">
        <f>(Table2[[#This Row],[Sharpe Ratio]]-AVERAGE(Table2[Sharpe Ratio]))/_xlfn.STDEV.P(Table2[Sharpe Ratio])</f>
        <v>3.3747506037038334E-2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-1.3364991345382868</v>
      </c>
      <c r="AS307">
        <f>_xlfn.RANK.AVG(Table2[[#This Row],[1Y Return vs Nifty Z-Score]],Table2[1Y Return vs Nifty Z-Score])</f>
        <v>366</v>
      </c>
      <c r="AT307">
        <f>_xlfn.RANK.AVG(Table2[[#This Row],[6M Return vs Nifty Z-Score]],Table2[6M Return vs Nifty Z-Score])</f>
        <v>260</v>
      </c>
      <c r="AU307">
        <f>_xlfn.RANK.AVG(Table2[[#This Row],[Sharpe Ratio Z-Score]],Table2[Sharpe Ratio Z-Score])</f>
        <v>336</v>
      </c>
      <c r="AV307">
        <f>(Table2[[#This Row],[Rank 1Y]]+Table2[[#This Row],[Rank 6M]]+Table2[[#This Row],[Rank Sharpe]])/3</f>
        <v>320.66666666666669</v>
      </c>
    </row>
    <row r="308" spans="1:48" x14ac:dyDescent="0.3">
      <c r="A308" t="s">
        <v>345</v>
      </c>
      <c r="B308" t="s">
        <v>346</v>
      </c>
      <c r="C308" t="s">
        <v>10578</v>
      </c>
      <c r="D308" t="s">
        <v>37</v>
      </c>
      <c r="E308">
        <v>67702.296000000002</v>
      </c>
      <c r="F308">
        <v>385.9</v>
      </c>
      <c r="G308">
        <v>74.884149329834997</v>
      </c>
      <c r="H308">
        <f>(Table2[[#This Row],[1Y Return vs Nifty]]-AVERAGE(Table2[1Y Return vs Nifty]))/_xlfn.STDEV.P(Table2[1Y Return vs Nifty])</f>
        <v>0.63021061045944626</v>
      </c>
      <c r="I308">
        <v>6.5151653871917201</v>
      </c>
      <c r="J308">
        <f>(Table2[[#This Row],[1M Return vs Nifty]]-AVERAGE(Table2[1M Return vs Nifty]))/_xlfn.STDEV.P(Table2[1M Return vs Nifty])</f>
        <v>0.38132541530472663</v>
      </c>
      <c r="K308">
        <v>-16.057334766952</v>
      </c>
      <c r="L308">
        <f>(Table2[[#This Row],[6M Return vs Nifty]]-AVERAGE(Table2[6M Return vs Nifty]))/_xlfn.STDEV.P(Table2[6M Return vs Nifty])</f>
        <v>-0.74871319467163622</v>
      </c>
      <c r="M308">
        <v>2.7779499327211101</v>
      </c>
      <c r="N308">
        <f>(Table2[[#This Row],[1W Return vs Nifty]]-AVERAGE(Table2[1W Return vs Nifty]))/_xlfn.STDEV.P(Table2[1W Return vs Nifty])</f>
        <v>4.8007334462400672E-2</v>
      </c>
      <c r="O308">
        <v>399.69</v>
      </c>
      <c r="P308">
        <v>387.63385977029901</v>
      </c>
      <c r="Q308">
        <v>336.28981347114001</v>
      </c>
      <c r="R308">
        <v>40.728009996727899</v>
      </c>
      <c r="S308" s="2">
        <f>(Table2[[#This Row],[Close Price]]-Table2[[#This Row],[20D EMA]])/Table2[[#This Row],[20D EMA]]</f>
        <v>-3.4501738847606947E-2</v>
      </c>
      <c r="T308" s="2">
        <f>(Table2[[#This Row],[Close Price]]-Table2[[#This Row],[50D EMA]])/Table2[[#This Row],[50D EMA]]</f>
        <v>-4.4729316766251304E-3</v>
      </c>
      <c r="U308" s="2">
        <f>(Table2[[#This Row],[Close Price]]-Table2[[#This Row],[200D EMA]])/Table2[[#This Row],[200D EMA]]</f>
        <v>0.14752212092537098</v>
      </c>
      <c r="V308">
        <v>2.0300231500978798</v>
      </c>
      <c r="W308">
        <v>382</v>
      </c>
      <c r="X308">
        <v>400</v>
      </c>
      <c r="Y308">
        <v>382</v>
      </c>
      <c r="Z308">
        <v>400</v>
      </c>
      <c r="AA308">
        <v>382</v>
      </c>
      <c r="AB308">
        <v>442.5</v>
      </c>
      <c r="AC308" s="2">
        <f>(Table2[[#This Row],[Close Price]]/Table2[[#This Row],[Day Low]])-1</f>
        <v>1.0209424083769569E-2</v>
      </c>
      <c r="AD308" s="2">
        <f>(Table2[[#This Row],[Day High]]/Table2[[#This Row],[Close Price]])-1</f>
        <v>3.6537963202902368E-2</v>
      </c>
      <c r="AE308" s="2">
        <f>(Table2[[#This Row],[Close Price]]/Table2[[#This Row],[Current Week Low]])-1</f>
        <v>1.0209424083769569E-2</v>
      </c>
      <c r="AF308" s="2">
        <f>(Table2[[#This Row],[Current Week High]]/Table2[[#This Row],[Close Price]])-1</f>
        <v>3.6537963202902368E-2</v>
      </c>
      <c r="AG308" s="2">
        <f>(Table2[[#This Row],[Close Price]]/Table2[[#This Row],[Current Month Low]])-1</f>
        <v>1.0209424083769569E-2</v>
      </c>
      <c r="AH308" s="2">
        <f>(Table2[[#This Row],[Current Month High]]/Table2[[#This Row],[Close Price]])-1</f>
        <v>0.14667012179321071</v>
      </c>
      <c r="AI308">
        <v>21.223114796579399</v>
      </c>
      <c r="AJ308">
        <v>98.406169665809699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0.08</v>
      </c>
      <c r="AM308" t="s">
        <v>10622</v>
      </c>
      <c r="AN308">
        <v>-5.1100000000000003</v>
      </c>
      <c r="AO308" t="s">
        <v>10621</v>
      </c>
      <c r="AP308">
        <v>9.1964725850366996E-2</v>
      </c>
      <c r="AQ308">
        <f>(Table2[[#This Row],[Sharpe Ratio]]-AVERAGE(Table2[Sharpe Ratio]))/_xlfn.STDEV.P(Table2[Sharpe Ratio])</f>
        <v>0.35431153724802189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0.66514170280295914</v>
      </c>
      <c r="AS308">
        <f>_xlfn.RANK.AVG(Table2[[#This Row],[1Y Return vs Nifty Z-Score]],Table2[1Y Return vs Nifty Z-Score])</f>
        <v>142</v>
      </c>
      <c r="AT308">
        <f>_xlfn.RANK.AVG(Table2[[#This Row],[6M Return vs Nifty Z-Score]],Table2[6M Return vs Nifty Z-Score])</f>
        <v>576</v>
      </c>
      <c r="AU308">
        <f>_xlfn.RANK.AVG(Table2[[#This Row],[Sharpe Ratio Z-Score]],Table2[Sharpe Ratio Z-Score])</f>
        <v>246</v>
      </c>
      <c r="AV308">
        <f>(Table2[[#This Row],[Rank 1Y]]+Table2[[#This Row],[Rank 6M]]+Table2[[#This Row],[Rank Sharpe]])/3</f>
        <v>321.33333333333331</v>
      </c>
    </row>
    <row r="309" spans="1:48" x14ac:dyDescent="0.3">
      <c r="A309" t="s">
        <v>379</v>
      </c>
      <c r="B309" t="s">
        <v>380</v>
      </c>
      <c r="C309" t="s">
        <v>10578</v>
      </c>
      <c r="D309" t="s">
        <v>34</v>
      </c>
      <c r="E309">
        <v>61776.435895392002</v>
      </c>
      <c r="F309">
        <v>51.67</v>
      </c>
      <c r="G309">
        <v>67.058476951339898</v>
      </c>
      <c r="H309">
        <f>(Table2[[#This Row],[1Y Return vs Nifty]]-AVERAGE(Table2[1Y Return vs Nifty]))/_xlfn.STDEV.P(Table2[1Y Return vs Nifty])</f>
        <v>0.51105626698855322</v>
      </c>
      <c r="I309">
        <v>2.4704964708262498</v>
      </c>
      <c r="J309">
        <f>(Table2[[#This Row],[1M Return vs Nifty]]-AVERAGE(Table2[1M Return vs Nifty]))/_xlfn.STDEV.P(Table2[1M Return vs Nifty])</f>
        <v>-3.9814452707080859E-2</v>
      </c>
      <c r="K309">
        <v>-21.0183620752202</v>
      </c>
      <c r="L309">
        <f>(Table2[[#This Row],[6M Return vs Nifty]]-AVERAGE(Table2[6M Return vs Nifty]))/_xlfn.STDEV.P(Table2[6M Return vs Nifty])</f>
        <v>-0.92600905957779367</v>
      </c>
      <c r="M309">
        <v>-1.9811935190160199</v>
      </c>
      <c r="N309">
        <f>(Table2[[#This Row],[1W Return vs Nifty]]-AVERAGE(Table2[1W Return vs Nifty]))/_xlfn.STDEV.P(Table2[1W Return vs Nifty])</f>
        <v>-0.92533245239869943</v>
      </c>
      <c r="O309">
        <v>55.39</v>
      </c>
      <c r="P309">
        <v>55.351136471131198</v>
      </c>
      <c r="Q309">
        <v>49.5357737972693</v>
      </c>
      <c r="R309">
        <v>24.3771332805022</v>
      </c>
      <c r="S309" s="2">
        <f>(Table2[[#This Row],[Close Price]]-Table2[[#This Row],[20D EMA]])/Table2[[#This Row],[20D EMA]]</f>
        <v>-6.7160137208882448E-2</v>
      </c>
      <c r="T309" s="2">
        <f>(Table2[[#This Row],[Close Price]]-Table2[[#This Row],[50D EMA]])/Table2[[#This Row],[50D EMA]]</f>
        <v>-6.6505165129737143E-2</v>
      </c>
      <c r="U309" s="2">
        <f>(Table2[[#This Row],[Close Price]]-Table2[[#This Row],[200D EMA]])/Table2[[#This Row],[200D EMA]]</f>
        <v>4.3084543535450992E-2</v>
      </c>
      <c r="V309">
        <v>0.927800997539589</v>
      </c>
      <c r="W309">
        <v>51.4</v>
      </c>
      <c r="X309">
        <v>54.25</v>
      </c>
      <c r="Y309">
        <v>51.4</v>
      </c>
      <c r="Z309">
        <v>54.25</v>
      </c>
      <c r="AA309">
        <v>51.4</v>
      </c>
      <c r="AB309">
        <v>57.34</v>
      </c>
      <c r="AC309" s="2">
        <f>(Table2[[#This Row],[Close Price]]/Table2[[#This Row],[Day Low]])-1</f>
        <v>5.2529182879377245E-3</v>
      </c>
      <c r="AD309" s="2">
        <f>(Table2[[#This Row],[Day High]]/Table2[[#This Row],[Close Price]])-1</f>
        <v>4.9932262434681629E-2</v>
      </c>
      <c r="AE309" s="2">
        <f>(Table2[[#This Row],[Close Price]]/Table2[[#This Row],[Current Week Low]])-1</f>
        <v>5.2529182879377245E-3</v>
      </c>
      <c r="AF309" s="2">
        <f>(Table2[[#This Row],[Current Week High]]/Table2[[#This Row],[Close Price]])-1</f>
        <v>4.9932262434681629E-2</v>
      </c>
      <c r="AG309" s="2">
        <f>(Table2[[#This Row],[Close Price]]/Table2[[#This Row],[Current Month Low]])-1</f>
        <v>5.2529182879377245E-3</v>
      </c>
      <c r="AH309" s="2">
        <f>(Table2[[#This Row],[Current Month High]]/Table2[[#This Row],[Close Price]])-1</f>
        <v>0.10973485581575382</v>
      </c>
      <c r="AI309">
        <v>36.733113992645599</v>
      </c>
      <c r="AJ309">
        <v>91.370370370370296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-0.06</v>
      </c>
      <c r="AM309" t="s">
        <v>10621</v>
      </c>
      <c r="AN309">
        <v>-9.0299999999999994</v>
      </c>
      <c r="AO309" t="s">
        <v>10621</v>
      </c>
      <c r="AP309">
        <v>0.12112363790266099</v>
      </c>
      <c r="AQ309">
        <f>(Table2[[#This Row],[Sharpe Ratio]]-AVERAGE(Table2[Sharpe Ratio]))/_xlfn.STDEV.P(Table2[Sharpe Ratio])</f>
        <v>0.69104837127291852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-0.68905132642210232</v>
      </c>
      <c r="AS309">
        <f>_xlfn.RANK.AVG(Table2[[#This Row],[1Y Return vs Nifty Z-Score]],Table2[1Y Return vs Nifty Z-Score])</f>
        <v>168</v>
      </c>
      <c r="AT309">
        <f>_xlfn.RANK.AVG(Table2[[#This Row],[6M Return vs Nifty Z-Score]],Table2[6M Return vs Nifty Z-Score])</f>
        <v>623</v>
      </c>
      <c r="AU309">
        <f>_xlfn.RANK.AVG(Table2[[#This Row],[Sharpe Ratio Z-Score]],Table2[Sharpe Ratio Z-Score])</f>
        <v>175</v>
      </c>
      <c r="AV309">
        <f>(Table2[[#This Row],[Rank 1Y]]+Table2[[#This Row],[Rank 6M]]+Table2[[#This Row],[Rank Sharpe]])/3</f>
        <v>322</v>
      </c>
    </row>
    <row r="310" spans="1:48" x14ac:dyDescent="0.3">
      <c r="A310" t="s">
        <v>703</v>
      </c>
      <c r="B310" t="s">
        <v>704</v>
      </c>
      <c r="C310" t="s">
        <v>10582</v>
      </c>
      <c r="D310" t="s">
        <v>51</v>
      </c>
      <c r="E310">
        <v>23514.846524119999</v>
      </c>
      <c r="F310">
        <v>1196.3</v>
      </c>
      <c r="G310">
        <v>27.545855245474002</v>
      </c>
      <c r="H310">
        <f>(Table2[[#This Row],[1Y Return vs Nifty]]-AVERAGE(Table2[1Y Return vs Nifty]))/_xlfn.STDEV.P(Table2[1Y Return vs Nifty])</f>
        <v>-9.0566222487755796E-2</v>
      </c>
      <c r="I310">
        <v>30.087991806379701</v>
      </c>
      <c r="J310">
        <f>(Table2[[#This Row],[1M Return vs Nifty]]-AVERAGE(Table2[1M Return vs Nifty]))/_xlfn.STDEV.P(Table2[1M Return vs Nifty])</f>
        <v>2.835780208050251</v>
      </c>
      <c r="K310">
        <v>13.4658431817546</v>
      </c>
      <c r="L310">
        <f>(Table2[[#This Row],[6M Return vs Nifty]]-AVERAGE(Table2[6M Return vs Nifty]))/_xlfn.STDEV.P(Table2[6M Return vs Nifty])</f>
        <v>0.30637822973367279</v>
      </c>
      <c r="M310">
        <v>4.4526643392007799</v>
      </c>
      <c r="N310">
        <f>(Table2[[#This Row],[1W Return vs Nifty]]-AVERAGE(Table2[1W Return vs Nifty]))/_xlfn.STDEV.P(Table2[1W Return vs Nifty])</f>
        <v>0.39051984327554573</v>
      </c>
      <c r="O310">
        <v>1124.5</v>
      </c>
      <c r="P310">
        <v>1040.2598512756001</v>
      </c>
      <c r="Q310">
        <v>923.51267164246599</v>
      </c>
      <c r="R310">
        <v>59.109148254704202</v>
      </c>
      <c r="S310" s="2">
        <f>(Table2[[#This Row],[Close Price]]-Table2[[#This Row],[20D EMA]])/Table2[[#This Row],[20D EMA]]</f>
        <v>6.3850600266785199E-2</v>
      </c>
      <c r="T310" s="2">
        <f>(Table2[[#This Row],[Close Price]]-Table2[[#This Row],[50D EMA]])/Table2[[#This Row],[50D EMA]]</f>
        <v>0.15000112571205973</v>
      </c>
      <c r="U310" s="2">
        <f>(Table2[[#This Row],[Close Price]]-Table2[[#This Row],[200D EMA]])/Table2[[#This Row],[200D EMA]]</f>
        <v>0.29538016827899294</v>
      </c>
      <c r="V310">
        <v>1.68671155602653</v>
      </c>
      <c r="W310">
        <v>1187.3499999999999</v>
      </c>
      <c r="X310">
        <v>1234.95</v>
      </c>
      <c r="Y310">
        <v>1187.3499999999999</v>
      </c>
      <c r="Z310">
        <v>1234.95</v>
      </c>
      <c r="AA310">
        <v>1181.0999999999999</v>
      </c>
      <c r="AB310">
        <v>1252.5</v>
      </c>
      <c r="AC310" s="2">
        <f>(Table2[[#This Row],[Close Price]]/Table2[[#This Row],[Day Low]])-1</f>
        <v>7.5377942476944071E-3</v>
      </c>
      <c r="AD310" s="2">
        <f>(Table2[[#This Row],[Day High]]/Table2[[#This Row],[Close Price]])-1</f>
        <v>3.2307949510992362E-2</v>
      </c>
      <c r="AE310" s="2">
        <f>(Table2[[#This Row],[Close Price]]/Table2[[#This Row],[Current Week Low]])-1</f>
        <v>7.5377942476944071E-3</v>
      </c>
      <c r="AF310" s="2">
        <f>(Table2[[#This Row],[Current Week High]]/Table2[[#This Row],[Close Price]])-1</f>
        <v>3.2307949510992362E-2</v>
      </c>
      <c r="AG310" s="2">
        <f>(Table2[[#This Row],[Close Price]]/Table2[[#This Row],[Current Month Low]])-1</f>
        <v>1.2869359072051445E-2</v>
      </c>
      <c r="AH310" s="2">
        <f>(Table2[[#This Row],[Current Month High]]/Table2[[#This Row],[Close Price]])-1</f>
        <v>4.6978182730084361E-2</v>
      </c>
      <c r="AI310">
        <v>4.9067959541921002</v>
      </c>
      <c r="AJ310">
        <v>69.172028565367995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0.09</v>
      </c>
      <c r="AM310" t="s">
        <v>10622</v>
      </c>
      <c r="AN310">
        <v>11.08</v>
      </c>
      <c r="AO310" t="s">
        <v>10622</v>
      </c>
      <c r="AP310">
        <v>3.1429304664994002E-2</v>
      </c>
      <c r="AQ310">
        <f>(Table2[[#This Row],[Sharpe Ratio]]-AVERAGE(Table2[Sharpe Ratio]))/_xlfn.STDEV.P(Table2[Sharpe Ratio])</f>
        <v>-0.34477168093818122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3.0973403776335324</v>
      </c>
      <c r="AS310">
        <f>_xlfn.RANK.AVG(Table2[[#This Row],[1Y Return vs Nifty Z-Score]],Table2[1Y Return vs Nifty Z-Score])</f>
        <v>312</v>
      </c>
      <c r="AT310">
        <f>_xlfn.RANK.AVG(Table2[[#This Row],[6M Return vs Nifty Z-Score]],Table2[6M Return vs Nifty Z-Score])</f>
        <v>222</v>
      </c>
      <c r="AU310">
        <f>_xlfn.RANK.AVG(Table2[[#This Row],[Sharpe Ratio Z-Score]],Table2[Sharpe Ratio Z-Score])</f>
        <v>436</v>
      </c>
      <c r="AV310">
        <f>(Table2[[#This Row],[Rank 1Y]]+Table2[[#This Row],[Rank 6M]]+Table2[[#This Row],[Rank Sharpe]])/3</f>
        <v>323.33333333333331</v>
      </c>
    </row>
    <row r="311" spans="1:48" x14ac:dyDescent="0.3">
      <c r="A311" t="s">
        <v>441</v>
      </c>
      <c r="B311" t="s">
        <v>442</v>
      </c>
      <c r="C311" t="s">
        <v>10578</v>
      </c>
      <c r="D311" t="s">
        <v>34</v>
      </c>
      <c r="E311">
        <v>50913.709768679997</v>
      </c>
      <c r="F311">
        <v>58.65</v>
      </c>
      <c r="G311">
        <v>72.899247598740303</v>
      </c>
      <c r="H311">
        <f>(Table2[[#This Row],[1Y Return vs Nifty]]-AVERAGE(Table2[1Y Return vs Nifty]))/_xlfn.STDEV.P(Table2[1Y Return vs Nifty])</f>
        <v>0.59998833035572574</v>
      </c>
      <c r="I311">
        <v>1.6844909288595</v>
      </c>
      <c r="J311">
        <f>(Table2[[#This Row],[1M Return vs Nifty]]-AVERAGE(Table2[1M Return vs Nifty]))/_xlfn.STDEV.P(Table2[1M Return vs Nifty])</f>
        <v>-0.12165508714345356</v>
      </c>
      <c r="K311">
        <v>-20.0507478338974</v>
      </c>
      <c r="L311">
        <f>(Table2[[#This Row],[6M Return vs Nifty]]-AVERAGE(Table2[6M Return vs Nifty]))/_xlfn.STDEV.P(Table2[6M Return vs Nifty])</f>
        <v>-0.89142872104086934</v>
      </c>
      <c r="M311">
        <v>-5.7273428638967297E-2</v>
      </c>
      <c r="N311">
        <f>(Table2[[#This Row],[1W Return vs Nifty]]-AVERAGE(Table2[1W Return vs Nifty]))/_xlfn.STDEV.P(Table2[1W Return vs Nifty])</f>
        <v>-0.53185240925735167</v>
      </c>
      <c r="O311">
        <v>63</v>
      </c>
      <c r="P311">
        <v>63.297447338995198</v>
      </c>
      <c r="Q311">
        <v>57.171482652454699</v>
      </c>
      <c r="R311">
        <v>20.662974371498599</v>
      </c>
      <c r="S311" s="2">
        <f>(Table2[[#This Row],[Close Price]]-Table2[[#This Row],[20D EMA]])/Table2[[#This Row],[20D EMA]]</f>
        <v>-6.9047619047619066E-2</v>
      </c>
      <c r="T311" s="2">
        <f>(Table2[[#This Row],[Close Price]]-Table2[[#This Row],[50D EMA]])/Table2[[#This Row],[50D EMA]]</f>
        <v>-7.3422350100555797E-2</v>
      </c>
      <c r="U311" s="2">
        <f>(Table2[[#This Row],[Close Price]]-Table2[[#This Row],[200D EMA]])/Table2[[#This Row],[200D EMA]]</f>
        <v>2.586109855735599E-2</v>
      </c>
      <c r="V311">
        <v>0.64205342654375996</v>
      </c>
      <c r="W311">
        <v>58.4</v>
      </c>
      <c r="X311">
        <v>61.48</v>
      </c>
      <c r="Y311">
        <v>58.4</v>
      </c>
      <c r="Z311">
        <v>61.48</v>
      </c>
      <c r="AA311">
        <v>58.4</v>
      </c>
      <c r="AB311">
        <v>64.38</v>
      </c>
      <c r="AC311" s="2">
        <f>(Table2[[#This Row],[Close Price]]/Table2[[#This Row],[Day Low]])-1</f>
        <v>4.2808219178083196E-3</v>
      </c>
      <c r="AD311" s="2">
        <f>(Table2[[#This Row],[Day High]]/Table2[[#This Row],[Close Price]])-1</f>
        <v>4.8252344416027215E-2</v>
      </c>
      <c r="AE311" s="2">
        <f>(Table2[[#This Row],[Close Price]]/Table2[[#This Row],[Current Week Low]])-1</f>
        <v>4.2808219178083196E-3</v>
      </c>
      <c r="AF311" s="2">
        <f>(Table2[[#This Row],[Current Week High]]/Table2[[#This Row],[Close Price]])-1</f>
        <v>4.8252344416027215E-2</v>
      </c>
      <c r="AG311" s="2">
        <f>(Table2[[#This Row],[Close Price]]/Table2[[#This Row],[Current Month Low]])-1</f>
        <v>4.2808219178083196E-3</v>
      </c>
      <c r="AH311" s="2">
        <f>(Table2[[#This Row],[Current Month High]]/Table2[[#This Row],[Close Price]])-1</f>
        <v>9.7698209718670048E-2</v>
      </c>
      <c r="AI311">
        <v>31.116794543904501</v>
      </c>
      <c r="AJ311">
        <v>96.812080536912703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-0.08</v>
      </c>
      <c r="AM311" t="s">
        <v>10621</v>
      </c>
      <c r="AN311">
        <v>-8.9</v>
      </c>
      <c r="AO311" t="s">
        <v>10621</v>
      </c>
      <c r="AP311">
        <v>0.108911582881431</v>
      </c>
      <c r="AQ311">
        <f>(Table2[[#This Row],[Sharpe Ratio]]-AVERAGE(Table2[Sharpe Ratio]))/_xlfn.STDEV.P(Table2[Sharpe Ratio])</f>
        <v>0.55001949003716233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149</v>
      </c>
      <c r="AT311">
        <f>_xlfn.RANK.AVG(Table2[[#This Row],[6M Return vs Nifty Z-Score]],Table2[6M Return vs Nifty Z-Score])</f>
        <v>617</v>
      </c>
      <c r="AU311">
        <f>_xlfn.RANK.AVG(Table2[[#This Row],[Sharpe Ratio Z-Score]],Table2[Sharpe Ratio Z-Score])</f>
        <v>205</v>
      </c>
      <c r="AV311">
        <f>(Table2[[#This Row],[Rank 1Y]]+Table2[[#This Row],[Rank 6M]]+Table2[[#This Row],[Rank Sharpe]])/3</f>
        <v>323.66666666666669</v>
      </c>
    </row>
    <row r="312" spans="1:48" x14ac:dyDescent="0.3">
      <c r="A312" t="s">
        <v>1564</v>
      </c>
      <c r="B312" t="s">
        <v>1565</v>
      </c>
      <c r="C312" t="s">
        <v>10593</v>
      </c>
      <c r="D312" t="s">
        <v>1566</v>
      </c>
      <c r="E312">
        <v>5724.2002179599904</v>
      </c>
      <c r="F312">
        <v>321.3</v>
      </c>
      <c r="G312">
        <v>15.926687994601799</v>
      </c>
      <c r="H312">
        <f>(Table2[[#This Row],[1Y Return vs Nifty]]-AVERAGE(Table2[1Y Return vs Nifty]))/_xlfn.STDEV.P(Table2[1Y Return vs Nifty])</f>
        <v>-0.26748063680194378</v>
      </c>
      <c r="I312">
        <v>-4.1605547795454001</v>
      </c>
      <c r="J312">
        <f>(Table2[[#This Row],[1M Return vs Nifty]]-AVERAGE(Table2[1M Return vs Nifty]))/_xlfn.STDEV.P(Table2[1M Return vs Nifty])</f>
        <v>-0.73025416634141005</v>
      </c>
      <c r="K312">
        <v>-3.71056253013258</v>
      </c>
      <c r="L312">
        <f>(Table2[[#This Row],[6M Return vs Nifty]]-AVERAGE(Table2[6M Return vs Nifty]))/_xlfn.STDEV.P(Table2[6M Return vs Nifty])</f>
        <v>-0.30746755611650795</v>
      </c>
      <c r="M312">
        <v>-2.28990858720839</v>
      </c>
      <c r="N312">
        <f>(Table2[[#This Row],[1W Return vs Nifty]]-AVERAGE(Table2[1W Return vs Nifty]))/_xlfn.STDEV.P(Table2[1W Return vs Nifty])</f>
        <v>-0.98847084310333189</v>
      </c>
      <c r="O312">
        <v>347.51</v>
      </c>
      <c r="P312">
        <v>333.24451193818498</v>
      </c>
      <c r="Q312">
        <v>288.105843886797</v>
      </c>
      <c r="R312">
        <v>27.173106505176399</v>
      </c>
      <c r="S312" s="2">
        <f>(Table2[[#This Row],[Close Price]]-Table2[[#This Row],[20D EMA]])/Table2[[#This Row],[20D EMA]]</f>
        <v>-7.5422290006042933E-2</v>
      </c>
      <c r="T312" s="2">
        <f>(Table2[[#This Row],[Close Price]]-Table2[[#This Row],[50D EMA]])/Table2[[#This Row],[50D EMA]]</f>
        <v>-3.5843086713459857E-2</v>
      </c>
      <c r="U312" s="2">
        <f>(Table2[[#This Row],[Close Price]]-Table2[[#This Row],[200D EMA]])/Table2[[#This Row],[200D EMA]]</f>
        <v>0.11521514338406029</v>
      </c>
      <c r="V312">
        <v>0.90800810758031103</v>
      </c>
      <c r="W312">
        <v>314</v>
      </c>
      <c r="X312">
        <v>334</v>
      </c>
      <c r="Y312">
        <v>314</v>
      </c>
      <c r="Z312">
        <v>334</v>
      </c>
      <c r="AA312">
        <v>314</v>
      </c>
      <c r="AB312">
        <v>355.45</v>
      </c>
      <c r="AC312" s="2">
        <f>(Table2[[#This Row],[Close Price]]/Table2[[#This Row],[Day Low]])-1</f>
        <v>2.3248407643312152E-2</v>
      </c>
      <c r="AD312" s="2">
        <f>(Table2[[#This Row],[Day High]]/Table2[[#This Row],[Close Price]])-1</f>
        <v>3.9526921879863064E-2</v>
      </c>
      <c r="AE312" s="2">
        <f>(Table2[[#This Row],[Close Price]]/Table2[[#This Row],[Current Week Low]])-1</f>
        <v>2.3248407643312152E-2</v>
      </c>
      <c r="AF312" s="2">
        <f>(Table2[[#This Row],[Current Week High]]/Table2[[#This Row],[Close Price]])-1</f>
        <v>3.9526921879863064E-2</v>
      </c>
      <c r="AG312" s="2">
        <f>(Table2[[#This Row],[Close Price]]/Table2[[#This Row],[Current Month Low]])-1</f>
        <v>2.3248407643312152E-2</v>
      </c>
      <c r="AH312" s="2">
        <f>(Table2[[#This Row],[Current Month High]]/Table2[[#This Row],[Close Price]])-1</f>
        <v>0.10628695922813569</v>
      </c>
      <c r="AI312">
        <v>25.708061002178599</v>
      </c>
      <c r="AJ312">
        <v>57.886977886977803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0.05</v>
      </c>
      <c r="AM312" t="s">
        <v>10622</v>
      </c>
      <c r="AN312">
        <v>-11.43</v>
      </c>
      <c r="AO312" t="s">
        <v>10621</v>
      </c>
      <c r="AP312">
        <v>0.12847568326025699</v>
      </c>
      <c r="AQ312">
        <f>(Table2[[#This Row],[Sharpe Ratio]]-AVERAGE(Table2[Sharpe Ratio]))/_xlfn.STDEV.P(Table2[Sharpe Ratio])</f>
        <v>0.77595224124187867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-1.5177209611213152</v>
      </c>
      <c r="AS312">
        <f>_xlfn.RANK.AVG(Table2[[#This Row],[1Y Return vs Nifty Z-Score]],Table2[1Y Return vs Nifty Z-Score])</f>
        <v>383</v>
      </c>
      <c r="AT312">
        <f>_xlfn.RANK.AVG(Table2[[#This Row],[6M Return vs Nifty Z-Score]],Table2[6M Return vs Nifty Z-Score])</f>
        <v>428</v>
      </c>
      <c r="AU312">
        <f>_xlfn.RANK.AVG(Table2[[#This Row],[Sharpe Ratio Z-Score]],Table2[Sharpe Ratio Z-Score])</f>
        <v>160</v>
      </c>
      <c r="AV312">
        <f>(Table2[[#This Row],[Rank 1Y]]+Table2[[#This Row],[Rank 6M]]+Table2[[#This Row],[Rank Sharpe]])/3</f>
        <v>323.66666666666669</v>
      </c>
    </row>
    <row r="313" spans="1:48" x14ac:dyDescent="0.3">
      <c r="A313" t="s">
        <v>218</v>
      </c>
      <c r="B313" t="s">
        <v>219</v>
      </c>
      <c r="C313" t="s">
        <v>10590</v>
      </c>
      <c r="D313" t="s">
        <v>138</v>
      </c>
      <c r="E313">
        <v>116941.59545740001</v>
      </c>
      <c r="F313">
        <v>1175.3</v>
      </c>
      <c r="G313">
        <v>38.465387685004202</v>
      </c>
      <c r="H313">
        <f>(Table2[[#This Row],[1Y Return vs Nifty]]-AVERAGE(Table2[1Y Return vs Nifty]))/_xlfn.STDEV.P(Table2[1Y Return vs Nifty])</f>
        <v>7.5695493555555979E-2</v>
      </c>
      <c r="I313">
        <v>-17.9186795261895</v>
      </c>
      <c r="J313">
        <f>(Table2[[#This Row],[1M Return vs Nifty]]-AVERAGE(Table2[1M Return vs Nifty]))/_xlfn.STDEV.P(Table2[1M Return vs Nifty])</f>
        <v>-2.1627805262735444</v>
      </c>
      <c r="K313">
        <v>-7.1444332635029397</v>
      </c>
      <c r="L313">
        <f>(Table2[[#This Row],[6M Return vs Nifty]]-AVERAGE(Table2[6M Return vs Nifty]))/_xlfn.STDEV.P(Table2[6M Return vs Nifty])</f>
        <v>-0.43018630846729139</v>
      </c>
      <c r="M313">
        <v>-9.5417942584777204</v>
      </c>
      <c r="N313">
        <f>(Table2[[#This Row],[1W Return vs Nifty]]-AVERAGE(Table2[1W Return vs Nifty]))/_xlfn.STDEV.P(Table2[1W Return vs Nifty])</f>
        <v>-2.4716261472448622</v>
      </c>
      <c r="O313">
        <v>1367.51</v>
      </c>
      <c r="P313">
        <v>1383.8538547359401</v>
      </c>
      <c r="Q313">
        <v>1167.4643688840499</v>
      </c>
      <c r="R313">
        <v>13.536451921975701</v>
      </c>
      <c r="S313" s="2">
        <f>(Table2[[#This Row],[Close Price]]-Table2[[#This Row],[20D EMA]])/Table2[[#This Row],[20D EMA]]</f>
        <v>-0.14055473086120032</v>
      </c>
      <c r="T313" s="2">
        <f>(Table2[[#This Row],[Close Price]]-Table2[[#This Row],[50D EMA]])/Table2[[#This Row],[50D EMA]]</f>
        <v>-0.15070511529971878</v>
      </c>
      <c r="U313" s="2">
        <f>(Table2[[#This Row],[Close Price]]-Table2[[#This Row],[200D EMA]])/Table2[[#This Row],[200D EMA]]</f>
        <v>6.7116661756794517E-3</v>
      </c>
      <c r="V313">
        <v>0.90155300736866995</v>
      </c>
      <c r="W313">
        <v>1160.0999999999999</v>
      </c>
      <c r="X313">
        <v>1216.4000000000001</v>
      </c>
      <c r="Y313">
        <v>1160.0999999999999</v>
      </c>
      <c r="Z313">
        <v>1216.4000000000001</v>
      </c>
      <c r="AA313">
        <v>1160.0999999999999</v>
      </c>
      <c r="AB313">
        <v>1319</v>
      </c>
      <c r="AC313" s="2">
        <f>(Table2[[#This Row],[Close Price]]/Table2[[#This Row],[Day Low]])-1</f>
        <v>1.3102318765623622E-2</v>
      </c>
      <c r="AD313" s="2">
        <f>(Table2[[#This Row],[Day High]]/Table2[[#This Row],[Close Price]])-1</f>
        <v>3.49697949459713E-2</v>
      </c>
      <c r="AE313" s="2">
        <f>(Table2[[#This Row],[Close Price]]/Table2[[#This Row],[Current Week Low]])-1</f>
        <v>1.3102318765623622E-2</v>
      </c>
      <c r="AF313" s="2">
        <f>(Table2[[#This Row],[Current Week High]]/Table2[[#This Row],[Close Price]])-1</f>
        <v>3.49697949459713E-2</v>
      </c>
      <c r="AG313" s="2">
        <f>(Table2[[#This Row],[Close Price]]/Table2[[#This Row],[Current Month Low]])-1</f>
        <v>1.3102318765623622E-2</v>
      </c>
      <c r="AH313" s="2">
        <f>(Table2[[#This Row],[Current Month High]]/Table2[[#This Row],[Close Price]])-1</f>
        <v>0.1222666553220455</v>
      </c>
      <c r="AI313">
        <v>40.385433506338799</v>
      </c>
      <c r="AJ313">
        <v>83.339833086342693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-0.03</v>
      </c>
      <c r="AM313" t="s">
        <v>10621</v>
      </c>
      <c r="AN313">
        <v>-20.399999999999999</v>
      </c>
      <c r="AO313" t="s">
        <v>10621</v>
      </c>
      <c r="AP313">
        <v>9.7795376816721999E-2</v>
      </c>
      <c r="AQ313">
        <f>(Table2[[#This Row],[Sharpe Ratio]]-AVERAGE(Table2[Sharpe Ratio]))/_xlfn.STDEV.P(Table2[Sharpe Ratio])</f>
        <v>0.42164583775941983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278</v>
      </c>
      <c r="AT313">
        <f>_xlfn.RANK.AVG(Table2[[#This Row],[6M Return vs Nifty Z-Score]],Table2[6M Return vs Nifty Z-Score])</f>
        <v>470</v>
      </c>
      <c r="AU313">
        <f>_xlfn.RANK.AVG(Table2[[#This Row],[Sharpe Ratio Z-Score]],Table2[Sharpe Ratio Z-Score])</f>
        <v>229</v>
      </c>
      <c r="AV313">
        <f>(Table2[[#This Row],[Rank 1Y]]+Table2[[#This Row],[Rank 6M]]+Table2[[#This Row],[Rank Sharpe]])/3</f>
        <v>325.66666666666669</v>
      </c>
    </row>
    <row r="314" spans="1:48" x14ac:dyDescent="0.3">
      <c r="A314" t="s">
        <v>1031</v>
      </c>
      <c r="B314" t="s">
        <v>1032</v>
      </c>
      <c r="C314" t="s">
        <v>10584</v>
      </c>
      <c r="D314" t="s">
        <v>269</v>
      </c>
      <c r="E314">
        <v>12364.3486689</v>
      </c>
      <c r="F314">
        <v>5183</v>
      </c>
      <c r="G314">
        <v>-12.1363411157781</v>
      </c>
      <c r="H314">
        <f>(Table2[[#This Row],[1Y Return vs Nifty]]-AVERAGE(Table2[1Y Return vs Nifty]))/_xlfn.STDEV.P(Table2[1Y Return vs Nifty])</f>
        <v>-0.69477066987829739</v>
      </c>
      <c r="I314">
        <v>-5.0909611976005804</v>
      </c>
      <c r="J314">
        <f>(Table2[[#This Row],[1M Return vs Nifty]]-AVERAGE(Table2[1M Return vs Nifty]))/_xlfn.STDEV.P(Table2[1M Return vs Nifty])</f>
        <v>-0.82713013918350742</v>
      </c>
      <c r="K314">
        <v>13.6505155968908</v>
      </c>
      <c r="L314">
        <f>(Table2[[#This Row],[6M Return vs Nifty]]-AVERAGE(Table2[6M Return vs Nifty]))/_xlfn.STDEV.P(Table2[6M Return vs Nifty])</f>
        <v>0.31297800303290729</v>
      </c>
      <c r="M314">
        <v>3.4351211870354899</v>
      </c>
      <c r="N314">
        <f>(Table2[[#This Row],[1W Return vs Nifty]]-AVERAGE(Table2[1W Return vs Nifty]))/_xlfn.STDEV.P(Table2[1W Return vs Nifty])</f>
        <v>0.18241196737425833</v>
      </c>
      <c r="O314">
        <v>5323.75</v>
      </c>
      <c r="P314">
        <v>5093.06220904561</v>
      </c>
      <c r="Q314">
        <v>4655.1750497339199</v>
      </c>
      <c r="R314">
        <v>38.3582222080381</v>
      </c>
      <c r="S314" s="2">
        <f>(Table2[[#This Row],[Close Price]]-Table2[[#This Row],[20D EMA]])/Table2[[#This Row],[20D EMA]]</f>
        <v>-2.6438131016670578E-2</v>
      </c>
      <c r="T314" s="2">
        <f>(Table2[[#This Row],[Close Price]]-Table2[[#This Row],[50D EMA]])/Table2[[#This Row],[50D EMA]]</f>
        <v>1.7658883253900703E-2</v>
      </c>
      <c r="U314" s="2">
        <f>(Table2[[#This Row],[Close Price]]-Table2[[#This Row],[200D EMA]])/Table2[[#This Row],[200D EMA]]</f>
        <v>0.11338455474327426</v>
      </c>
      <c r="V314">
        <v>0.48827016226574199</v>
      </c>
      <c r="W314">
        <v>5091.05</v>
      </c>
      <c r="X314">
        <v>5299</v>
      </c>
      <c r="Y314">
        <v>5091.05</v>
      </c>
      <c r="Z314">
        <v>5299</v>
      </c>
      <c r="AA314">
        <v>5091.05</v>
      </c>
      <c r="AB314">
        <v>5637.9</v>
      </c>
      <c r="AC314" s="2">
        <f>(Table2[[#This Row],[Close Price]]/Table2[[#This Row],[Day Low]])-1</f>
        <v>1.8061107237210328E-2</v>
      </c>
      <c r="AD314" s="2">
        <f>(Table2[[#This Row],[Day High]]/Table2[[#This Row],[Close Price]])-1</f>
        <v>2.2380860505498701E-2</v>
      </c>
      <c r="AE314" s="2">
        <f>(Table2[[#This Row],[Close Price]]/Table2[[#This Row],[Current Week Low]])-1</f>
        <v>1.8061107237210328E-2</v>
      </c>
      <c r="AF314" s="2">
        <f>(Table2[[#This Row],[Current Week High]]/Table2[[#This Row],[Close Price]])-1</f>
        <v>2.2380860505498701E-2</v>
      </c>
      <c r="AG314" s="2">
        <f>(Table2[[#This Row],[Close Price]]/Table2[[#This Row],[Current Month Low]])-1</f>
        <v>1.8061107237210328E-2</v>
      </c>
      <c r="AH314" s="2">
        <f>(Table2[[#This Row],[Current Month High]]/Table2[[#This Row],[Close Price]])-1</f>
        <v>8.7767702103028977E-2</v>
      </c>
      <c r="AI314">
        <v>12.676056338028101</v>
      </c>
      <c r="AJ314">
        <v>37.042080353247499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0.09</v>
      </c>
      <c r="AM314" t="s">
        <v>10622</v>
      </c>
      <c r="AN314">
        <v>-0.35</v>
      </c>
      <c r="AO314" t="s">
        <v>10621</v>
      </c>
      <c r="AP314">
        <v>0.11676408381733901</v>
      </c>
      <c r="AQ314">
        <f>(Table2[[#This Row],[Sharpe Ratio]]-AVERAGE(Table2[Sharpe Ratio]))/_xlfn.STDEV.P(Table2[Sharpe Ratio])</f>
        <v>0.64070278780880097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-0.38580805084583814</v>
      </c>
      <c r="AS314">
        <f>_xlfn.RANK.AVG(Table2[[#This Row],[1Y Return vs Nifty Z-Score]],Table2[1Y Return vs Nifty Z-Score])</f>
        <v>573</v>
      </c>
      <c r="AT314">
        <f>_xlfn.RANK.AVG(Table2[[#This Row],[6M Return vs Nifty Z-Score]],Table2[6M Return vs Nifty Z-Score])</f>
        <v>220</v>
      </c>
      <c r="AU314">
        <f>_xlfn.RANK.AVG(Table2[[#This Row],[Sharpe Ratio Z-Score]],Table2[Sharpe Ratio Z-Score])</f>
        <v>187</v>
      </c>
      <c r="AV314">
        <f>(Table2[[#This Row],[Rank 1Y]]+Table2[[#This Row],[Rank 6M]]+Table2[[#This Row],[Rank Sharpe]])/3</f>
        <v>326.66666666666669</v>
      </c>
    </row>
    <row r="315" spans="1:48" x14ac:dyDescent="0.3">
      <c r="A315" t="s">
        <v>1425</v>
      </c>
      <c r="B315" t="s">
        <v>1426</v>
      </c>
      <c r="C315" t="s">
        <v>625</v>
      </c>
      <c r="D315" t="s">
        <v>625</v>
      </c>
      <c r="E315">
        <v>7094.411752</v>
      </c>
      <c r="F315">
        <v>353.8</v>
      </c>
      <c r="G315">
        <v>-18.471539174089902</v>
      </c>
      <c r="H315">
        <f>(Table2[[#This Row],[1Y Return vs Nifty]]-AVERAGE(Table2[1Y Return vs Nifty]))/_xlfn.STDEV.P(Table2[1Y Return vs Nifty])</f>
        <v>-0.79123092643984061</v>
      </c>
      <c r="I315">
        <v>7.0067602324935798</v>
      </c>
      <c r="J315">
        <f>(Table2[[#This Row],[1M Return vs Nifty]]-AVERAGE(Table2[1M Return vs Nifty]))/_xlfn.STDEV.P(Table2[1M Return vs Nifty])</f>
        <v>0.43251135723140149</v>
      </c>
      <c r="K315">
        <v>10.7572061993198</v>
      </c>
      <c r="L315">
        <f>(Table2[[#This Row],[6M Return vs Nifty]]-AVERAGE(Table2[6M Return vs Nifty]))/_xlfn.STDEV.P(Table2[6M Return vs Nifty])</f>
        <v>0.20957768688698941</v>
      </c>
      <c r="M315">
        <v>0.501688438738223</v>
      </c>
      <c r="N315">
        <f>(Table2[[#This Row],[1W Return vs Nifty]]-AVERAGE(Table2[1W Return vs Nifty]))/_xlfn.STDEV.P(Table2[1W Return vs Nifty])</f>
        <v>-0.41753355537665804</v>
      </c>
      <c r="O315">
        <v>364.55</v>
      </c>
      <c r="P315">
        <v>356.02095828980703</v>
      </c>
      <c r="Q315">
        <v>344.75512928638699</v>
      </c>
      <c r="R315">
        <v>32.7577775987235</v>
      </c>
      <c r="S315" s="2">
        <f>(Table2[[#This Row],[Close Price]]-Table2[[#This Row],[20D EMA]])/Table2[[#This Row],[20D EMA]]</f>
        <v>-2.9488410368948018E-2</v>
      </c>
      <c r="T315" s="2">
        <f>(Table2[[#This Row],[Close Price]]-Table2[[#This Row],[50D EMA]])/Table2[[#This Row],[50D EMA]]</f>
        <v>-6.2382796239740411E-3</v>
      </c>
      <c r="U315" s="2">
        <f>(Table2[[#This Row],[Close Price]]-Table2[[#This Row],[200D EMA]])/Table2[[#This Row],[200D EMA]]</f>
        <v>2.6235637834700575E-2</v>
      </c>
      <c r="V315">
        <v>1.4992443648946701</v>
      </c>
      <c r="W315">
        <v>348.1</v>
      </c>
      <c r="X315">
        <v>369.05</v>
      </c>
      <c r="Y315">
        <v>348.1</v>
      </c>
      <c r="Z315">
        <v>369.05</v>
      </c>
      <c r="AA315">
        <v>348.1</v>
      </c>
      <c r="AB315">
        <v>378.5</v>
      </c>
      <c r="AC315" s="2">
        <f>(Table2[[#This Row],[Close Price]]/Table2[[#This Row],[Day Low]])-1</f>
        <v>1.637460499856358E-2</v>
      </c>
      <c r="AD315" s="2">
        <f>(Table2[[#This Row],[Day High]]/Table2[[#This Row],[Close Price]])-1</f>
        <v>4.31034482758621E-2</v>
      </c>
      <c r="AE315" s="2">
        <f>(Table2[[#This Row],[Close Price]]/Table2[[#This Row],[Current Week Low]])-1</f>
        <v>1.637460499856358E-2</v>
      </c>
      <c r="AF315" s="2">
        <f>(Table2[[#This Row],[Current Week High]]/Table2[[#This Row],[Close Price]])-1</f>
        <v>4.31034482758621E-2</v>
      </c>
      <c r="AG315" s="2">
        <f>(Table2[[#This Row],[Close Price]]/Table2[[#This Row],[Current Month Low]])-1</f>
        <v>1.637460499856358E-2</v>
      </c>
      <c r="AH315" s="2">
        <f>(Table2[[#This Row],[Current Month High]]/Table2[[#This Row],[Close Price]])-1</f>
        <v>6.9813453928773361E-2</v>
      </c>
      <c r="AI315">
        <v>23.5019785189372</v>
      </c>
      <c r="AJ315">
        <v>32.138188608776801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-7.0000000000000007E-2</v>
      </c>
      <c r="AM315" t="s">
        <v>10621</v>
      </c>
      <c r="AN315">
        <v>-4.8899999999999997</v>
      </c>
      <c r="AO315" t="s">
        <v>10621</v>
      </c>
      <c r="AP315">
        <v>0.14218674311792501</v>
      </c>
      <c r="AQ315">
        <f>(Table2[[#This Row],[Sharpe Ratio]]-AVERAGE(Table2[Sharpe Ratio]))/_xlfn.STDEV.P(Table2[Sharpe Ratio])</f>
        <v>0.93429212989467714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0.36761669219656945</v>
      </c>
      <c r="AS315">
        <f>_xlfn.RANK.AVG(Table2[[#This Row],[1Y Return vs Nifty Z-Score]],Table2[1Y Return vs Nifty Z-Score])</f>
        <v>607</v>
      </c>
      <c r="AT315">
        <f>_xlfn.RANK.AVG(Table2[[#This Row],[6M Return vs Nifty Z-Score]],Table2[6M Return vs Nifty Z-Score])</f>
        <v>250</v>
      </c>
      <c r="AU315">
        <f>_xlfn.RANK.AVG(Table2[[#This Row],[Sharpe Ratio Z-Score]],Table2[Sharpe Ratio Z-Score])</f>
        <v>128</v>
      </c>
      <c r="AV315">
        <f>(Table2[[#This Row],[Rank 1Y]]+Table2[[#This Row],[Rank 6M]]+Table2[[#This Row],[Rank Sharpe]])/3</f>
        <v>328.33333333333331</v>
      </c>
    </row>
    <row r="316" spans="1:48" x14ac:dyDescent="0.3">
      <c r="A316" t="s">
        <v>1881</v>
      </c>
      <c r="B316" t="s">
        <v>1882</v>
      </c>
      <c r="C316" t="s">
        <v>10585</v>
      </c>
      <c r="D316" t="s">
        <v>133</v>
      </c>
      <c r="E316">
        <v>3589.0271311199999</v>
      </c>
      <c r="F316">
        <v>665.2</v>
      </c>
      <c r="G316">
        <v>68.307676462892701</v>
      </c>
      <c r="H316">
        <f>(Table2[[#This Row],[1Y Return vs Nifty]]-AVERAGE(Table2[1Y Return vs Nifty]))/_xlfn.STDEV.P(Table2[1Y Return vs Nifty])</f>
        <v>0.53007668344149173</v>
      </c>
      <c r="I316">
        <v>-4.4102884491254697</v>
      </c>
      <c r="J316">
        <f>(Table2[[#This Row],[1M Return vs Nifty]]-AVERAGE(Table2[1M Return vs Nifty]))/_xlfn.STDEV.P(Table2[1M Return vs Nifty])</f>
        <v>-0.75625698803579045</v>
      </c>
      <c r="K316">
        <v>-5.07025524280282</v>
      </c>
      <c r="L316">
        <f>(Table2[[#This Row],[6M Return vs Nifty]]-AVERAGE(Table2[6M Return vs Nifty]))/_xlfn.STDEV.P(Table2[6M Return vs Nifty])</f>
        <v>-0.3560598900264017</v>
      </c>
      <c r="M316">
        <v>-3.4775830183319298</v>
      </c>
      <c r="N316">
        <f>(Table2[[#This Row],[1W Return vs Nifty]]-AVERAGE(Table2[1W Return vs Nifty]))/_xlfn.STDEV.P(Table2[1W Return vs Nifty])</f>
        <v>-1.2313739598875528</v>
      </c>
      <c r="O316">
        <v>719.87</v>
      </c>
      <c r="P316">
        <v>723.73130795821498</v>
      </c>
      <c r="Q316">
        <v>624.04587008029796</v>
      </c>
      <c r="R316">
        <v>31.397025976249498</v>
      </c>
      <c r="S316" s="2">
        <f>(Table2[[#This Row],[Close Price]]-Table2[[#This Row],[20D EMA]])/Table2[[#This Row],[20D EMA]]</f>
        <v>-7.5944267715004038E-2</v>
      </c>
      <c r="T316" s="2">
        <f>(Table2[[#This Row],[Close Price]]-Table2[[#This Row],[50D EMA]])/Table2[[#This Row],[50D EMA]]</f>
        <v>-8.0874362231672686E-2</v>
      </c>
      <c r="U316" s="2">
        <f>(Table2[[#This Row],[Close Price]]-Table2[[#This Row],[200D EMA]])/Table2[[#This Row],[200D EMA]]</f>
        <v>6.5947283513640834E-2</v>
      </c>
      <c r="V316">
        <v>0.50723737672319902</v>
      </c>
      <c r="W316">
        <v>659</v>
      </c>
      <c r="X316">
        <v>701.3</v>
      </c>
      <c r="Y316">
        <v>659</v>
      </c>
      <c r="Z316">
        <v>701.3</v>
      </c>
      <c r="AA316">
        <v>659</v>
      </c>
      <c r="AB316">
        <v>748.9</v>
      </c>
      <c r="AC316" s="2">
        <f>(Table2[[#This Row],[Close Price]]/Table2[[#This Row],[Day Low]])-1</f>
        <v>9.4081942336874391E-3</v>
      </c>
      <c r="AD316" s="2">
        <f>(Table2[[#This Row],[Day High]]/Table2[[#This Row],[Close Price]])-1</f>
        <v>5.4269392663860438E-2</v>
      </c>
      <c r="AE316" s="2">
        <f>(Table2[[#This Row],[Close Price]]/Table2[[#This Row],[Current Week Low]])-1</f>
        <v>9.4081942336874391E-3</v>
      </c>
      <c r="AF316" s="2">
        <f>(Table2[[#This Row],[Current Week High]]/Table2[[#This Row],[Close Price]])-1</f>
        <v>5.4269392663860438E-2</v>
      </c>
      <c r="AG316" s="2">
        <f>(Table2[[#This Row],[Close Price]]/Table2[[#This Row],[Current Month Low]])-1</f>
        <v>9.4081942336874391E-3</v>
      </c>
      <c r="AH316" s="2">
        <f>(Table2[[#This Row],[Current Month High]]/Table2[[#This Row],[Close Price]])-1</f>
        <v>0.12582681900180392</v>
      </c>
      <c r="AI316">
        <v>32.291040288634903</v>
      </c>
      <c r="AJ316">
        <v>102.311435523114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</v>
      </c>
      <c r="AM316" t="s">
        <v>10623</v>
      </c>
      <c r="AN316">
        <v>-7.36</v>
      </c>
      <c r="AO316" t="s">
        <v>10621</v>
      </c>
      <c r="AP316">
        <v>5.1874692614366003E-2</v>
      </c>
      <c r="AQ316">
        <f>(Table2[[#This Row],[Sharpe Ratio]]-AVERAGE(Table2[Sharpe Ratio]))/_xlfn.STDEV.P(Table2[Sharpe Ratio])</f>
        <v>-0.10866152716649197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162</v>
      </c>
      <c r="AT316">
        <f>_xlfn.RANK.AVG(Table2[[#This Row],[6M Return vs Nifty Z-Score]],Table2[6M Return vs Nifty Z-Score])</f>
        <v>450</v>
      </c>
      <c r="AU316">
        <f>_xlfn.RANK.AVG(Table2[[#This Row],[Sharpe Ratio Z-Score]],Table2[Sharpe Ratio Z-Score])</f>
        <v>373</v>
      </c>
      <c r="AV316">
        <f>(Table2[[#This Row],[Rank 1Y]]+Table2[[#This Row],[Rank 6M]]+Table2[[#This Row],[Rank Sharpe]])/3</f>
        <v>328.33333333333331</v>
      </c>
    </row>
    <row r="317" spans="1:48" x14ac:dyDescent="0.3">
      <c r="A317" t="s">
        <v>333</v>
      </c>
      <c r="B317" t="s">
        <v>334</v>
      </c>
      <c r="C317" t="s">
        <v>10578</v>
      </c>
      <c r="D317" t="s">
        <v>24</v>
      </c>
      <c r="E317">
        <v>73772.818318320002</v>
      </c>
      <c r="F317">
        <v>25.45</v>
      </c>
      <c r="G317">
        <v>27.3371174212255</v>
      </c>
      <c r="H317">
        <f>(Table2[[#This Row],[1Y Return vs Nifty]]-AVERAGE(Table2[1Y Return vs Nifty]))/_xlfn.STDEV.P(Table2[1Y Return vs Nifty])</f>
        <v>-9.3744482093182299E-2</v>
      </c>
      <c r="I317">
        <v>7.3813863379048197</v>
      </c>
      <c r="J317">
        <f>(Table2[[#This Row],[1M Return vs Nifty]]-AVERAGE(Table2[1M Return vs Nifty]))/_xlfn.STDEV.P(Table2[1M Return vs Nifty])</f>
        <v>0.47151825540996456</v>
      </c>
      <c r="K317">
        <v>1.1325834704621001</v>
      </c>
      <c r="L317">
        <f>(Table2[[#This Row],[6M Return vs Nifty]]-AVERAGE(Table2[6M Return vs Nifty]))/_xlfn.STDEV.P(Table2[6M Return vs Nifty])</f>
        <v>-0.13438450180411873</v>
      </c>
      <c r="M317">
        <v>3.8150712590732101</v>
      </c>
      <c r="N317">
        <f>(Table2[[#This Row],[1W Return vs Nifty]]-AVERAGE(Table2[1W Return vs Nifty]))/_xlfn.STDEV.P(Table2[1W Return vs Nifty])</f>
        <v>0.2601193375944324</v>
      </c>
      <c r="O317">
        <v>25.14</v>
      </c>
      <c r="P317">
        <v>24.721700968963201</v>
      </c>
      <c r="Q317">
        <v>22.917955968522801</v>
      </c>
      <c r="R317">
        <v>31.968586011149998</v>
      </c>
      <c r="S317" s="2">
        <f>(Table2[[#This Row],[Close Price]]-Table2[[#This Row],[20D EMA]])/Table2[[#This Row],[20D EMA]]</f>
        <v>1.2330946698488414E-2</v>
      </c>
      <c r="T317" s="2">
        <f>(Table2[[#This Row],[Close Price]]-Table2[[#This Row],[50D EMA]])/Table2[[#This Row],[50D EMA]]</f>
        <v>2.9459907793203188E-2</v>
      </c>
      <c r="U317" s="2">
        <f>(Table2[[#This Row],[Close Price]]-Table2[[#This Row],[200D EMA]])/Table2[[#This Row],[200D EMA]]</f>
        <v>0.11048297827934102</v>
      </c>
      <c r="V317">
        <v>1.03434804251391</v>
      </c>
      <c r="W317">
        <v>23.43</v>
      </c>
      <c r="X317">
        <v>24.75</v>
      </c>
      <c r="Y317">
        <v>23.43</v>
      </c>
      <c r="Z317">
        <v>24.75</v>
      </c>
      <c r="AA317">
        <v>23.43</v>
      </c>
      <c r="AB317">
        <v>26.94</v>
      </c>
      <c r="AC317" s="2">
        <f>(Table2[[#This Row],[Close Price]]/Table2[[#This Row],[Day Low]])-1</f>
        <v>8.6214255228339809E-2</v>
      </c>
      <c r="AD317" s="2">
        <f>(Table2[[#This Row],[Day High]]/Table2[[#This Row],[Close Price]])-1</f>
        <v>-2.7504911591355596E-2</v>
      </c>
      <c r="AE317" s="2">
        <f>(Table2[[#This Row],[Close Price]]/Table2[[#This Row],[Current Week Low]])-1</f>
        <v>8.6214255228339809E-2</v>
      </c>
      <c r="AF317" s="2">
        <f>(Table2[[#This Row],[Current Week High]]/Table2[[#This Row],[Close Price]])-1</f>
        <v>-2.7504911591355596E-2</v>
      </c>
      <c r="AG317" s="2">
        <f>(Table2[[#This Row],[Close Price]]/Table2[[#This Row],[Current Month Low]])-1</f>
        <v>8.6214255228339809E-2</v>
      </c>
      <c r="AH317" s="2">
        <f>(Table2[[#This Row],[Current Month High]]/Table2[[#This Row],[Close Price]])-1</f>
        <v>5.8546168958742761E-2</v>
      </c>
      <c r="AI317">
        <v>29.076620825147302</v>
      </c>
      <c r="AJ317">
        <v>62.101910828025403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</v>
      </c>
      <c r="AM317" t="s">
        <v>10623</v>
      </c>
      <c r="AN317">
        <v>-8.58</v>
      </c>
      <c r="AO317" t="s">
        <v>10621</v>
      </c>
      <c r="AP317">
        <v>6.9671766697175994E-2</v>
      </c>
      <c r="AQ317">
        <f>(Table2[[#This Row],[Sharpe Ratio]]-AVERAGE(Table2[Sharpe Ratio]))/_xlfn.STDEV.P(Table2[Sharpe Ratio])</f>
        <v>9.6865015483802108E-2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0.60037362459089805</v>
      </c>
      <c r="AS317">
        <f>_xlfn.RANK.AVG(Table2[[#This Row],[1Y Return vs Nifty Z-Score]],Table2[1Y Return vs Nifty Z-Score])</f>
        <v>314</v>
      </c>
      <c r="AT317">
        <f>_xlfn.RANK.AVG(Table2[[#This Row],[6M Return vs Nifty Z-Score]],Table2[6M Return vs Nifty Z-Score])</f>
        <v>360</v>
      </c>
      <c r="AU317">
        <f>_xlfn.RANK.AVG(Table2[[#This Row],[Sharpe Ratio Z-Score]],Table2[Sharpe Ratio Z-Score])</f>
        <v>312</v>
      </c>
      <c r="AV317">
        <f>(Table2[[#This Row],[Rank 1Y]]+Table2[[#This Row],[Rank 6M]]+Table2[[#This Row],[Rank Sharpe]])/3</f>
        <v>328.66666666666669</v>
      </c>
    </row>
    <row r="318" spans="1:48" x14ac:dyDescent="0.3">
      <c r="A318" t="s">
        <v>300</v>
      </c>
      <c r="B318" t="s">
        <v>301</v>
      </c>
      <c r="C318" t="s">
        <v>10587</v>
      </c>
      <c r="D318" t="s">
        <v>127</v>
      </c>
      <c r="E318">
        <v>90082.206376749993</v>
      </c>
      <c r="F318">
        <v>6973.75</v>
      </c>
      <c r="G318">
        <v>21.255120040774599</v>
      </c>
      <c r="H318">
        <f>(Table2[[#This Row],[1Y Return vs Nifty]]-AVERAGE(Table2[1Y Return vs Nifty]))/_xlfn.STDEV.P(Table2[1Y Return vs Nifty])</f>
        <v>-0.18634948391395617</v>
      </c>
      <c r="I318">
        <v>8.0443214534715306</v>
      </c>
      <c r="J318">
        <f>(Table2[[#This Row],[1M Return vs Nifty]]-AVERAGE(Table2[1M Return vs Nifty]))/_xlfn.STDEV.P(Table2[1M Return vs Nifty])</f>
        <v>0.54054452501154049</v>
      </c>
      <c r="K318">
        <v>24.048548892123801</v>
      </c>
      <c r="L318">
        <f>(Table2[[#This Row],[6M Return vs Nifty]]-AVERAGE(Table2[6M Return vs Nifty]))/_xlfn.STDEV.P(Table2[6M Return vs Nifty])</f>
        <v>0.68458013135195039</v>
      </c>
      <c r="M318">
        <v>2.9822068924195499</v>
      </c>
      <c r="N318">
        <f>(Table2[[#This Row],[1W Return vs Nifty]]-AVERAGE(Table2[1W Return vs Nifty]))/_xlfn.STDEV.P(Table2[1W Return vs Nifty])</f>
        <v>8.9781957907551876E-2</v>
      </c>
      <c r="O318">
        <v>6924.35</v>
      </c>
      <c r="P318">
        <v>6636.73442257432</v>
      </c>
      <c r="Q318">
        <v>5717.35615404293</v>
      </c>
      <c r="R318">
        <v>49.7013970939987</v>
      </c>
      <c r="S318" s="2">
        <f>(Table2[[#This Row],[Close Price]]-Table2[[#This Row],[20D EMA]])/Table2[[#This Row],[20D EMA]]</f>
        <v>7.1342436474181167E-3</v>
      </c>
      <c r="T318" s="2">
        <f>(Table2[[#This Row],[Close Price]]-Table2[[#This Row],[50D EMA]])/Table2[[#This Row],[50D EMA]]</f>
        <v>5.0780332007764023E-2</v>
      </c>
      <c r="U318" s="2">
        <f>(Table2[[#This Row],[Close Price]]-Table2[[#This Row],[200D EMA]])/Table2[[#This Row],[200D EMA]]</f>
        <v>0.21975084498953815</v>
      </c>
      <c r="V318">
        <v>1.01484903959446</v>
      </c>
      <c r="W318">
        <v>6810.1</v>
      </c>
      <c r="X318">
        <v>7143.95</v>
      </c>
      <c r="Y318">
        <v>6810.1</v>
      </c>
      <c r="Z318">
        <v>7143.95</v>
      </c>
      <c r="AA318">
        <v>6810.1</v>
      </c>
      <c r="AB318">
        <v>7327.75</v>
      </c>
      <c r="AC318" s="2">
        <f>(Table2[[#This Row],[Close Price]]/Table2[[#This Row],[Day Low]])-1</f>
        <v>2.4030484133859886E-2</v>
      </c>
      <c r="AD318" s="2">
        <f>(Table2[[#This Row],[Day High]]/Table2[[#This Row],[Close Price]])-1</f>
        <v>2.4405807492382081E-2</v>
      </c>
      <c r="AE318" s="2">
        <f>(Table2[[#This Row],[Close Price]]/Table2[[#This Row],[Current Week Low]])-1</f>
        <v>2.4030484133859886E-2</v>
      </c>
      <c r="AF318" s="2">
        <f>(Table2[[#This Row],[Current Week High]]/Table2[[#This Row],[Close Price]])-1</f>
        <v>2.4405807492382081E-2</v>
      </c>
      <c r="AG318" s="2">
        <f>(Table2[[#This Row],[Close Price]]/Table2[[#This Row],[Current Month Low]])-1</f>
        <v>2.4030484133859886E-2</v>
      </c>
      <c r="AH318" s="2">
        <f>(Table2[[#This Row],[Current Month High]]/Table2[[#This Row],[Close Price]])-1</f>
        <v>5.0761785266176807E-2</v>
      </c>
      <c r="AI318">
        <v>5.0761785266176798</v>
      </c>
      <c r="AJ318">
        <v>75.570549212623206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0.04</v>
      </c>
      <c r="AM318" t="s">
        <v>10622</v>
      </c>
      <c r="AN318">
        <v>0.6</v>
      </c>
      <c r="AO318" t="s">
        <v>10622</v>
      </c>
      <c r="AP318">
        <v>9.3690360553950001E-3</v>
      </c>
      <c r="AQ318">
        <f>(Table2[[#This Row],[Sharpe Ratio]]-AVERAGE(Table2[Sharpe Ratio]))/_xlfn.STDEV.P(Table2[Sharpe Ratio])</f>
        <v>-0.59953101475738524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0.52902611559970125</v>
      </c>
      <c r="AS318">
        <f>_xlfn.RANK.AVG(Table2[[#This Row],[1Y Return vs Nifty Z-Score]],Table2[1Y Return vs Nifty Z-Score])</f>
        <v>346</v>
      </c>
      <c r="AT318">
        <f>_xlfn.RANK.AVG(Table2[[#This Row],[6M Return vs Nifty Z-Score]],Table2[6M Return vs Nifty Z-Score])</f>
        <v>142</v>
      </c>
      <c r="AU318">
        <f>_xlfn.RANK.AVG(Table2[[#This Row],[Sharpe Ratio Z-Score]],Table2[Sharpe Ratio Z-Score])</f>
        <v>503</v>
      </c>
      <c r="AV318">
        <f>(Table2[[#This Row],[Rank 1Y]]+Table2[[#This Row],[Rank 6M]]+Table2[[#This Row],[Rank Sharpe]])/3</f>
        <v>330.33333333333331</v>
      </c>
    </row>
    <row r="319" spans="1:48" x14ac:dyDescent="0.3">
      <c r="A319" t="s">
        <v>871</v>
      </c>
      <c r="B319" t="s">
        <v>872</v>
      </c>
      <c r="C319" t="s">
        <v>625</v>
      </c>
      <c r="D319" t="s">
        <v>625</v>
      </c>
      <c r="E319">
        <v>16768.35577074</v>
      </c>
      <c r="F319">
        <v>185.07</v>
      </c>
      <c r="G319">
        <v>38.167119717898899</v>
      </c>
      <c r="H319">
        <f>(Table2[[#This Row],[1Y Return vs Nifty]]-AVERAGE(Table2[1Y Return vs Nifty]))/_xlfn.STDEV.P(Table2[1Y Return vs Nifty])</f>
        <v>7.1154040491855808E-2</v>
      </c>
      <c r="I319">
        <v>23.5557512154638</v>
      </c>
      <c r="J319">
        <f>(Table2[[#This Row],[1M Return vs Nifty]]-AVERAGE(Table2[1M Return vs Nifty]))/_xlfn.STDEV.P(Table2[1M Return vs Nifty])</f>
        <v>2.1556288786920685</v>
      </c>
      <c r="K319">
        <v>11.0265197227803</v>
      </c>
      <c r="L319">
        <f>(Table2[[#This Row],[6M Return vs Nifty]]-AVERAGE(Table2[6M Return vs Nifty]))/_xlfn.STDEV.P(Table2[6M Return vs Nifty])</f>
        <v>0.21920234144054843</v>
      </c>
      <c r="M319">
        <v>2.4024580937015698</v>
      </c>
      <c r="N319">
        <f>(Table2[[#This Row],[1W Return vs Nifty]]-AVERAGE(Table2[1W Return vs Nifty]))/_xlfn.STDEV.P(Table2[1W Return vs Nifty])</f>
        <v>-2.8788238158121614E-2</v>
      </c>
      <c r="O319">
        <v>174.84</v>
      </c>
      <c r="P319">
        <v>162.64415600882899</v>
      </c>
      <c r="Q319">
        <v>145.91802118684501</v>
      </c>
      <c r="R319">
        <v>42.933304272832402</v>
      </c>
      <c r="S319" s="2">
        <f>(Table2[[#This Row],[Close Price]]-Table2[[#This Row],[20D EMA]])/Table2[[#This Row],[20D EMA]]</f>
        <v>5.8510638297872279E-2</v>
      </c>
      <c r="T319" s="2">
        <f>(Table2[[#This Row],[Close Price]]-Table2[[#This Row],[50D EMA]])/Table2[[#This Row],[50D EMA]]</f>
        <v>0.13788287597590437</v>
      </c>
      <c r="U319" s="2">
        <f>(Table2[[#This Row],[Close Price]]-Table2[[#This Row],[200D EMA]])/Table2[[#This Row],[200D EMA]]</f>
        <v>0.26831489691750743</v>
      </c>
      <c r="V319">
        <v>1.90423058153559</v>
      </c>
      <c r="W319">
        <v>172.05</v>
      </c>
      <c r="X319">
        <v>182.3</v>
      </c>
      <c r="Y319">
        <v>172.05</v>
      </c>
      <c r="Z319">
        <v>182.3</v>
      </c>
      <c r="AA319">
        <v>172.05</v>
      </c>
      <c r="AB319">
        <v>190.6</v>
      </c>
      <c r="AC319" s="2">
        <f>(Table2[[#This Row],[Close Price]]/Table2[[#This Row],[Day Low]])-1</f>
        <v>7.5675675675675569E-2</v>
      </c>
      <c r="AD319" s="2">
        <f>(Table2[[#This Row],[Day High]]/Table2[[#This Row],[Close Price]])-1</f>
        <v>-1.4967309666612527E-2</v>
      </c>
      <c r="AE319" s="2">
        <f>(Table2[[#This Row],[Close Price]]/Table2[[#This Row],[Current Week Low]])-1</f>
        <v>7.5675675675675569E-2</v>
      </c>
      <c r="AF319" s="2">
        <f>(Table2[[#This Row],[Current Week High]]/Table2[[#This Row],[Close Price]])-1</f>
        <v>-1.4967309666612527E-2</v>
      </c>
      <c r="AG319" s="2">
        <f>(Table2[[#This Row],[Close Price]]/Table2[[#This Row],[Current Month Low]])-1</f>
        <v>7.5675675675675569E-2</v>
      </c>
      <c r="AH319" s="2">
        <f>(Table2[[#This Row],[Current Month High]]/Table2[[#This Row],[Close Price]])-1</f>
        <v>2.9880585724320508E-2</v>
      </c>
      <c r="AI319">
        <v>3.2041930080510101</v>
      </c>
      <c r="AJ319">
        <v>64.360568383658901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0.09</v>
      </c>
      <c r="AM319" t="s">
        <v>10622</v>
      </c>
      <c r="AN319">
        <v>-0.89</v>
      </c>
      <c r="AO319" t="s">
        <v>10621</v>
      </c>
      <c r="AP319">
        <v>2.0955429284098E-2</v>
      </c>
      <c r="AQ319">
        <f>(Table2[[#This Row],[Sharpe Ratio]]-AVERAGE(Table2[Sharpe Ratio]))/_xlfn.STDEV.P(Table2[Sharpe Ratio])</f>
        <v>-0.4657274844129119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1.951469538053439</v>
      </c>
      <c r="AS319">
        <f>_xlfn.RANK.AVG(Table2[[#This Row],[1Y Return vs Nifty Z-Score]],Table2[1Y Return vs Nifty Z-Score])</f>
        <v>279</v>
      </c>
      <c r="AT319">
        <f>_xlfn.RANK.AVG(Table2[[#This Row],[6M Return vs Nifty Z-Score]],Table2[6M Return vs Nifty Z-Score])</f>
        <v>245</v>
      </c>
      <c r="AU319">
        <f>_xlfn.RANK.AVG(Table2[[#This Row],[Sharpe Ratio Z-Score]],Table2[Sharpe Ratio Z-Score])</f>
        <v>468</v>
      </c>
      <c r="AV319">
        <f>(Table2[[#This Row],[Rank 1Y]]+Table2[[#This Row],[Rank 6M]]+Table2[[#This Row],[Rank Sharpe]])/3</f>
        <v>330.66666666666669</v>
      </c>
    </row>
    <row r="320" spans="1:48" x14ac:dyDescent="0.3">
      <c r="A320" t="s">
        <v>1540</v>
      </c>
      <c r="B320" t="s">
        <v>1541</v>
      </c>
      <c r="C320" t="s">
        <v>10588</v>
      </c>
      <c r="D320" t="s">
        <v>625</v>
      </c>
      <c r="E320">
        <v>6053.0039871999998</v>
      </c>
      <c r="F320">
        <v>339.2</v>
      </c>
      <c r="G320">
        <v>63.324059310680703</v>
      </c>
      <c r="H320">
        <f>(Table2[[#This Row],[1Y Return vs Nifty]]-AVERAGE(Table2[1Y Return vs Nifty]))/_xlfn.STDEV.P(Table2[1Y Return vs Nifty])</f>
        <v>0.45419571102640371</v>
      </c>
      <c r="I320">
        <v>-5.6978017542254502</v>
      </c>
      <c r="J320">
        <f>(Table2[[#This Row],[1M Return vs Nifty]]-AVERAGE(Table2[1M Return vs Nifty]))/_xlfn.STDEV.P(Table2[1M Return vs Nifty])</f>
        <v>-0.89031571931520814</v>
      </c>
      <c r="K320">
        <v>-16.5940297754554</v>
      </c>
      <c r="L320">
        <f>(Table2[[#This Row],[6M Return vs Nifty]]-AVERAGE(Table2[6M Return vs Nifty]))/_xlfn.STDEV.P(Table2[6M Return vs Nifty])</f>
        <v>-0.76789345710737045</v>
      </c>
      <c r="M320">
        <v>1.2841135909563901</v>
      </c>
      <c r="N320">
        <f>(Table2[[#This Row],[1W Return vs Nifty]]-AVERAGE(Table2[1W Return vs Nifty]))/_xlfn.STDEV.P(Table2[1W Return vs Nifty])</f>
        <v>-0.25751200136848529</v>
      </c>
      <c r="O320">
        <v>373.66</v>
      </c>
      <c r="P320">
        <v>363.00585393179102</v>
      </c>
      <c r="Q320">
        <v>319.20675016476099</v>
      </c>
      <c r="R320">
        <v>21.2982059287318</v>
      </c>
      <c r="S320" s="2">
        <f>(Table2[[#This Row],[Close Price]]-Table2[[#This Row],[20D EMA]])/Table2[[#This Row],[20D EMA]]</f>
        <v>-9.2222876411711271E-2</v>
      </c>
      <c r="T320" s="2">
        <f>(Table2[[#This Row],[Close Price]]-Table2[[#This Row],[50D EMA]])/Table2[[#This Row],[50D EMA]]</f>
        <v>-6.5579807250888481E-2</v>
      </c>
      <c r="U320" s="2">
        <f>(Table2[[#This Row],[Close Price]]-Table2[[#This Row],[200D EMA]])/Table2[[#This Row],[200D EMA]]</f>
        <v>6.263416993819626E-2</v>
      </c>
      <c r="V320">
        <v>0.68533072980008902</v>
      </c>
      <c r="W320">
        <v>334.45</v>
      </c>
      <c r="X320">
        <v>360.35</v>
      </c>
      <c r="Y320">
        <v>334.45</v>
      </c>
      <c r="Z320">
        <v>360.35</v>
      </c>
      <c r="AA320">
        <v>334.45</v>
      </c>
      <c r="AB320">
        <v>397.05</v>
      </c>
      <c r="AC320" s="2">
        <f>(Table2[[#This Row],[Close Price]]/Table2[[#This Row],[Day Low]])-1</f>
        <v>1.4202421886679639E-2</v>
      </c>
      <c r="AD320" s="2">
        <f>(Table2[[#This Row],[Day High]]/Table2[[#This Row],[Close Price]])-1</f>
        <v>6.2352594339622813E-2</v>
      </c>
      <c r="AE320" s="2">
        <f>(Table2[[#This Row],[Close Price]]/Table2[[#This Row],[Current Week Low]])-1</f>
        <v>1.4202421886679639E-2</v>
      </c>
      <c r="AF320" s="2">
        <f>(Table2[[#This Row],[Current Week High]]/Table2[[#This Row],[Close Price]])-1</f>
        <v>6.2352594339622813E-2</v>
      </c>
      <c r="AG320" s="2">
        <f>(Table2[[#This Row],[Close Price]]/Table2[[#This Row],[Current Month Low]])-1</f>
        <v>1.4202421886679639E-2</v>
      </c>
      <c r="AH320" s="2">
        <f>(Table2[[#This Row],[Current Month High]]/Table2[[#This Row],[Close Price]])-1</f>
        <v>0.17054834905660377</v>
      </c>
      <c r="AI320">
        <v>29.215801886792399</v>
      </c>
      <c r="AJ320">
        <v>97.094712376525194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0.03</v>
      </c>
      <c r="AM320" t="s">
        <v>10622</v>
      </c>
      <c r="AN320">
        <v>-10.52</v>
      </c>
      <c r="AO320" t="s">
        <v>10621</v>
      </c>
      <c r="AP320">
        <v>9.6589140397193005E-2</v>
      </c>
      <c r="AQ320">
        <f>(Table2[[#This Row],[Sharpe Ratio]]-AVERAGE(Table2[Sharpe Ratio]))/_xlfn.STDEV.P(Table2[Sharpe Ratio])</f>
        <v>0.40771581759031122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-1.0538096491743489</v>
      </c>
      <c r="AS320">
        <f>_xlfn.RANK.AVG(Table2[[#This Row],[1Y Return vs Nifty Z-Score]],Table2[1Y Return vs Nifty Z-Score])</f>
        <v>179</v>
      </c>
      <c r="AT320">
        <f>_xlfn.RANK.AVG(Table2[[#This Row],[6M Return vs Nifty Z-Score]],Table2[6M Return vs Nifty Z-Score])</f>
        <v>579</v>
      </c>
      <c r="AU320">
        <f>_xlfn.RANK.AVG(Table2[[#This Row],[Sharpe Ratio Z-Score]],Table2[Sharpe Ratio Z-Score])</f>
        <v>236</v>
      </c>
      <c r="AV320">
        <f>(Table2[[#This Row],[Rank 1Y]]+Table2[[#This Row],[Rank 6M]]+Table2[[#This Row],[Rank Sharpe]])/3</f>
        <v>331.33333333333331</v>
      </c>
    </row>
    <row r="321" spans="1:48" x14ac:dyDescent="0.3">
      <c r="A321" t="s">
        <v>1207</v>
      </c>
      <c r="B321" t="s">
        <v>1208</v>
      </c>
      <c r="C321" t="s">
        <v>10584</v>
      </c>
      <c r="D321" t="s">
        <v>212</v>
      </c>
      <c r="E321">
        <v>9292.4688480000004</v>
      </c>
      <c r="F321">
        <v>608.20000000000005</v>
      </c>
      <c r="G321">
        <v>55.9703903943564</v>
      </c>
      <c r="H321">
        <f>(Table2[[#This Row],[1Y Return vs Nifty]]-AVERAGE(Table2[1Y Return vs Nifty]))/_xlfn.STDEV.P(Table2[1Y Return vs Nifty])</f>
        <v>0.34222813182710227</v>
      </c>
      <c r="I321">
        <v>-4.6998584407083497</v>
      </c>
      <c r="J321">
        <f>(Table2[[#This Row],[1M Return vs Nifty]]-AVERAGE(Table2[1M Return vs Nifty]))/_xlfn.STDEV.P(Table2[1M Return vs Nifty])</f>
        <v>-0.78640765563233084</v>
      </c>
      <c r="K321">
        <v>-9.1320033987607605</v>
      </c>
      <c r="L321">
        <f>(Table2[[#This Row],[6M Return vs Nifty]]-AVERAGE(Table2[6M Return vs Nifty]))/_xlfn.STDEV.P(Table2[6M Return vs Nifty])</f>
        <v>-0.50121755750010422</v>
      </c>
      <c r="M321">
        <v>3.51511618038192</v>
      </c>
      <c r="N321">
        <f>(Table2[[#This Row],[1W Return vs Nifty]]-AVERAGE(Table2[1W Return vs Nifty]))/_xlfn.STDEV.P(Table2[1W Return vs Nifty])</f>
        <v>0.19877253951573245</v>
      </c>
      <c r="O321">
        <v>638.70000000000005</v>
      </c>
      <c r="P321">
        <v>623.81197306660795</v>
      </c>
      <c r="Q321">
        <v>544.222060827257</v>
      </c>
      <c r="R321">
        <v>31.797717979966801</v>
      </c>
      <c r="S321" s="2">
        <f>(Table2[[#This Row],[Close Price]]-Table2[[#This Row],[20D EMA]])/Table2[[#This Row],[20D EMA]]</f>
        <v>-4.7753248786597771E-2</v>
      </c>
      <c r="T321" s="2">
        <f>(Table2[[#This Row],[Close Price]]-Table2[[#This Row],[50D EMA]])/Table2[[#This Row],[50D EMA]]</f>
        <v>-2.5026728791146372E-2</v>
      </c>
      <c r="U321" s="2">
        <f>(Table2[[#This Row],[Close Price]]-Table2[[#This Row],[200D EMA]])/Table2[[#This Row],[200D EMA]]</f>
        <v>0.11755851843913116</v>
      </c>
      <c r="V321">
        <v>0.341411035567665</v>
      </c>
      <c r="W321">
        <v>603.35</v>
      </c>
      <c r="X321">
        <v>624.70000000000005</v>
      </c>
      <c r="Y321">
        <v>603.35</v>
      </c>
      <c r="Z321">
        <v>624.70000000000005</v>
      </c>
      <c r="AA321">
        <v>603.35</v>
      </c>
      <c r="AB321">
        <v>644</v>
      </c>
      <c r="AC321" s="2">
        <f>(Table2[[#This Row],[Close Price]]/Table2[[#This Row],[Day Low]])-1</f>
        <v>8.0384519764646889E-3</v>
      </c>
      <c r="AD321" s="2">
        <f>(Table2[[#This Row],[Day High]]/Table2[[#This Row],[Close Price]])-1</f>
        <v>2.7129233804669584E-2</v>
      </c>
      <c r="AE321" s="2">
        <f>(Table2[[#This Row],[Close Price]]/Table2[[#This Row],[Current Week Low]])-1</f>
        <v>8.0384519764646889E-3</v>
      </c>
      <c r="AF321" s="2">
        <f>(Table2[[#This Row],[Current Week High]]/Table2[[#This Row],[Close Price]])-1</f>
        <v>2.7129233804669584E-2</v>
      </c>
      <c r="AG321" s="2">
        <f>(Table2[[#This Row],[Close Price]]/Table2[[#This Row],[Current Month Low]])-1</f>
        <v>8.0384519764646889E-3</v>
      </c>
      <c r="AH321" s="2">
        <f>(Table2[[#This Row],[Current Month High]]/Table2[[#This Row],[Close Price]])-1</f>
        <v>5.8862216376192045E-2</v>
      </c>
      <c r="AI321">
        <v>16.376192042091301</v>
      </c>
      <c r="AJ321">
        <v>82.450877456127202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0.02</v>
      </c>
      <c r="AM321" t="s">
        <v>10622</v>
      </c>
      <c r="AN321">
        <v>-5.5</v>
      </c>
      <c r="AO321" t="s">
        <v>10621</v>
      </c>
      <c r="AP321">
        <v>6.8476611890240999E-2</v>
      </c>
      <c r="AQ321">
        <f>(Table2[[#This Row],[Sharpe Ratio]]-AVERAGE(Table2[Sharpe Ratio]))/_xlfn.STDEV.P(Table2[Sharpe Ratio])</f>
        <v>8.3062969470042658E-2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-0.66356157231955759</v>
      </c>
      <c r="AS321">
        <f>_xlfn.RANK.AVG(Table2[[#This Row],[1Y Return vs Nifty Z-Score]],Table2[1Y Return vs Nifty Z-Score])</f>
        <v>199</v>
      </c>
      <c r="AT321">
        <f>_xlfn.RANK.AVG(Table2[[#This Row],[6M Return vs Nifty Z-Score]],Table2[6M Return vs Nifty Z-Score])</f>
        <v>489</v>
      </c>
      <c r="AU321">
        <f>_xlfn.RANK.AVG(Table2[[#This Row],[Sharpe Ratio Z-Score]],Table2[Sharpe Ratio Z-Score])</f>
        <v>316</v>
      </c>
      <c r="AV321">
        <f>(Table2[[#This Row],[Rank 1Y]]+Table2[[#This Row],[Rank 6M]]+Table2[[#This Row],[Rank Sharpe]])/3</f>
        <v>334.66666666666669</v>
      </c>
    </row>
    <row r="322" spans="1:48" x14ac:dyDescent="0.3">
      <c r="A322" t="s">
        <v>1333</v>
      </c>
      <c r="B322" t="s">
        <v>1334</v>
      </c>
      <c r="C322" t="s">
        <v>10594</v>
      </c>
      <c r="D322" t="s">
        <v>700</v>
      </c>
      <c r="E322">
        <v>7980.5444258399903</v>
      </c>
      <c r="F322">
        <v>471.1</v>
      </c>
      <c r="G322">
        <v>17.751088364977999</v>
      </c>
      <c r="H322">
        <f>(Table2[[#This Row],[1Y Return vs Nifty]]-AVERAGE(Table2[1Y Return vs Nifty]))/_xlfn.STDEV.P(Table2[1Y Return vs Nifty])</f>
        <v>-0.23970216386745144</v>
      </c>
      <c r="I322">
        <v>-15.0107317778974</v>
      </c>
      <c r="J322">
        <f>(Table2[[#This Row],[1M Return vs Nifty]]-AVERAGE(Table2[1M Return vs Nifty]))/_xlfn.STDEV.P(Table2[1M Return vs Nifty])</f>
        <v>-1.8599985789191396</v>
      </c>
      <c r="K322">
        <v>7.6836131517769104</v>
      </c>
      <c r="L322">
        <f>(Table2[[#This Row],[6M Return vs Nifty]]-AVERAGE(Table2[6M Return vs Nifty]))/_xlfn.STDEV.P(Table2[6M Return vs Nifty])</f>
        <v>9.9734441955548925E-2</v>
      </c>
      <c r="M322">
        <v>-1.9604112121065</v>
      </c>
      <c r="N322">
        <f>(Table2[[#This Row],[1W Return vs Nifty]]-AVERAGE(Table2[1W Return vs Nifty]))/_xlfn.STDEV.P(Table2[1W Return vs Nifty])</f>
        <v>-0.92108205600217752</v>
      </c>
      <c r="O322">
        <v>524.30999999999995</v>
      </c>
      <c r="P322">
        <v>499.77277354435699</v>
      </c>
      <c r="Q322">
        <v>424.47985281317801</v>
      </c>
      <c r="R322">
        <v>23.716875590968701</v>
      </c>
      <c r="S322" s="2">
        <f>(Table2[[#This Row],[Close Price]]-Table2[[#This Row],[20D EMA]])/Table2[[#This Row],[20D EMA]]</f>
        <v>-0.10148576223989611</v>
      </c>
      <c r="T322" s="2">
        <f>(Table2[[#This Row],[Close Price]]-Table2[[#This Row],[50D EMA]])/Table2[[#This Row],[50D EMA]]</f>
        <v>-5.7371619788351952E-2</v>
      </c>
      <c r="U322" s="2">
        <f>(Table2[[#This Row],[Close Price]]-Table2[[#This Row],[200D EMA]])/Table2[[#This Row],[200D EMA]]</f>
        <v>0.10982888087115046</v>
      </c>
      <c r="V322">
        <v>0.36383178704772701</v>
      </c>
      <c r="W322">
        <v>469</v>
      </c>
      <c r="X322">
        <v>494.85</v>
      </c>
      <c r="Y322">
        <v>469</v>
      </c>
      <c r="Z322">
        <v>494.85</v>
      </c>
      <c r="AA322">
        <v>469</v>
      </c>
      <c r="AB322">
        <v>509.45</v>
      </c>
      <c r="AC322" s="2">
        <f>(Table2[[#This Row],[Close Price]]/Table2[[#This Row],[Day Low]])-1</f>
        <v>4.4776119402984982E-3</v>
      </c>
      <c r="AD322" s="2">
        <f>(Table2[[#This Row],[Day High]]/Table2[[#This Row],[Close Price]])-1</f>
        <v>5.0413924856718362E-2</v>
      </c>
      <c r="AE322" s="2">
        <f>(Table2[[#This Row],[Close Price]]/Table2[[#This Row],[Current Week Low]])-1</f>
        <v>4.4776119402984982E-3</v>
      </c>
      <c r="AF322" s="2">
        <f>(Table2[[#This Row],[Current Week High]]/Table2[[#This Row],[Close Price]])-1</f>
        <v>5.0413924856718362E-2</v>
      </c>
      <c r="AG322" s="2">
        <f>(Table2[[#This Row],[Close Price]]/Table2[[#This Row],[Current Month Low]])-1</f>
        <v>4.4776119402984982E-3</v>
      </c>
      <c r="AH322" s="2">
        <f>(Table2[[#This Row],[Current Month High]]/Table2[[#This Row],[Close Price]])-1</f>
        <v>8.1405221821269302E-2</v>
      </c>
      <c r="AI322">
        <v>35.586924219910799</v>
      </c>
      <c r="AJ322">
        <v>47.633970542149797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0.23</v>
      </c>
      <c r="AM322" t="s">
        <v>10622</v>
      </c>
      <c r="AN322">
        <v>-19.809999999999999</v>
      </c>
      <c r="AO322" t="s">
        <v>10621</v>
      </c>
      <c r="AP322">
        <v>6.0193718826207998E-2</v>
      </c>
      <c r="AQ322">
        <f>(Table2[[#This Row],[Sharpe Ratio]]-AVERAGE(Table2[Sharpe Ratio]))/_xlfn.STDEV.P(Table2[Sharpe Ratio])</f>
        <v>-1.2590640031818652E-2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-2.9336389968650387</v>
      </c>
      <c r="AS322">
        <f>_xlfn.RANK.AVG(Table2[[#This Row],[1Y Return vs Nifty Z-Score]],Table2[1Y Return vs Nifty Z-Score])</f>
        <v>365</v>
      </c>
      <c r="AT322">
        <f>_xlfn.RANK.AVG(Table2[[#This Row],[6M Return vs Nifty Z-Score]],Table2[6M Return vs Nifty Z-Score])</f>
        <v>293</v>
      </c>
      <c r="AU322">
        <f>_xlfn.RANK.AVG(Table2[[#This Row],[Sharpe Ratio Z-Score]],Table2[Sharpe Ratio Z-Score])</f>
        <v>346</v>
      </c>
      <c r="AV322">
        <f>(Table2[[#This Row],[Rank 1Y]]+Table2[[#This Row],[Rank 6M]]+Table2[[#This Row],[Rank Sharpe]])/3</f>
        <v>334.66666666666669</v>
      </c>
    </row>
    <row r="323" spans="1:48" x14ac:dyDescent="0.3">
      <c r="A323" t="s">
        <v>1339</v>
      </c>
      <c r="B323" t="s">
        <v>1340</v>
      </c>
      <c r="C323" t="s">
        <v>10590</v>
      </c>
      <c r="D323" t="s">
        <v>138</v>
      </c>
      <c r="E323">
        <v>7938.8486484449904</v>
      </c>
      <c r="F323">
        <v>124.85</v>
      </c>
      <c r="G323">
        <v>67.587734058285093</v>
      </c>
      <c r="H323">
        <f>(Table2[[#This Row],[1Y Return vs Nifty]]-AVERAGE(Table2[1Y Return vs Nifty]))/_xlfn.STDEV.P(Table2[1Y Return vs Nifty])</f>
        <v>0.51911478005366141</v>
      </c>
      <c r="I323">
        <v>-10.0922687560409</v>
      </c>
      <c r="J323">
        <f>(Table2[[#This Row],[1M Return vs Nifty]]-AVERAGE(Table2[1M Return vs Nifty]))/_xlfn.STDEV.P(Table2[1M Return vs Nifty])</f>
        <v>-1.3478773371867208</v>
      </c>
      <c r="K323">
        <v>10.6057997312887</v>
      </c>
      <c r="L323">
        <f>(Table2[[#This Row],[6M Return vs Nifty]]-AVERAGE(Table2[6M Return vs Nifty]))/_xlfn.STDEV.P(Table2[6M Return vs Nifty])</f>
        <v>0.20416676309360055</v>
      </c>
      <c r="M323">
        <v>-2.1859685239285902</v>
      </c>
      <c r="N323">
        <f>(Table2[[#This Row],[1W Return vs Nifty]]-AVERAGE(Table2[1W Return vs Nifty]))/_xlfn.STDEV.P(Table2[1W Return vs Nifty])</f>
        <v>-0.96721302642580287</v>
      </c>
      <c r="O323">
        <v>136.12</v>
      </c>
      <c r="P323">
        <v>136.617115604687</v>
      </c>
      <c r="Q323">
        <v>117.368483064789</v>
      </c>
      <c r="R323">
        <v>21.627907876670299</v>
      </c>
      <c r="S323" s="2">
        <f>(Table2[[#This Row],[Close Price]]-Table2[[#This Row],[20D EMA]])/Table2[[#This Row],[20D EMA]]</f>
        <v>-8.2794593006171091E-2</v>
      </c>
      <c r="T323" s="2">
        <f>(Table2[[#This Row],[Close Price]]-Table2[[#This Row],[50D EMA]])/Table2[[#This Row],[50D EMA]]</f>
        <v>-8.6132074686279689E-2</v>
      </c>
      <c r="U323" s="2">
        <f>(Table2[[#This Row],[Close Price]]-Table2[[#This Row],[200D EMA]])/Table2[[#This Row],[200D EMA]]</f>
        <v>6.3743832584775686E-2</v>
      </c>
      <c r="V323">
        <v>0.41039274114137603</v>
      </c>
      <c r="W323">
        <v>122.25</v>
      </c>
      <c r="X323">
        <v>129.22</v>
      </c>
      <c r="Y323">
        <v>122.25</v>
      </c>
      <c r="Z323">
        <v>129.22</v>
      </c>
      <c r="AA323">
        <v>122.25</v>
      </c>
      <c r="AB323">
        <v>137.19999999999999</v>
      </c>
      <c r="AC323" s="2">
        <f>(Table2[[#This Row],[Close Price]]/Table2[[#This Row],[Day Low]])-1</f>
        <v>2.1267893660531723E-2</v>
      </c>
      <c r="AD323" s="2">
        <f>(Table2[[#This Row],[Day High]]/Table2[[#This Row],[Close Price]])-1</f>
        <v>3.5002002402883425E-2</v>
      </c>
      <c r="AE323" s="2">
        <f>(Table2[[#This Row],[Close Price]]/Table2[[#This Row],[Current Week Low]])-1</f>
        <v>2.1267893660531723E-2</v>
      </c>
      <c r="AF323" s="2">
        <f>(Table2[[#This Row],[Current Week High]]/Table2[[#This Row],[Close Price]])-1</f>
        <v>3.5002002402883425E-2</v>
      </c>
      <c r="AG323" s="2">
        <f>(Table2[[#This Row],[Close Price]]/Table2[[#This Row],[Current Month Low]])-1</f>
        <v>2.1267893660531723E-2</v>
      </c>
      <c r="AH323" s="2">
        <f>(Table2[[#This Row],[Current Month High]]/Table2[[#This Row],[Close Price]])-1</f>
        <v>9.8918702442931439E-2</v>
      </c>
      <c r="AI323">
        <v>31.645975170204199</v>
      </c>
      <c r="AJ323">
        <v>100.401284109149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0.02</v>
      </c>
      <c r="AM323" t="s">
        <v>10622</v>
      </c>
      <c r="AN323">
        <v>-7.33</v>
      </c>
      <c r="AO323" t="s">
        <v>10621</v>
      </c>
      <c r="AP323">
        <v>-1.0103525380526999E-2</v>
      </c>
      <c r="AQ323">
        <f>(Table2[[#This Row],[Sharpe Ratio]]-AVERAGE(Table2[Sharpe Ratio]))/_xlfn.STDEV.P(Table2[Sharpe Ratio])</f>
        <v>-0.82440664374271988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164</v>
      </c>
      <c r="AT323">
        <f>_xlfn.RANK.AVG(Table2[[#This Row],[6M Return vs Nifty Z-Score]],Table2[6M Return vs Nifty Z-Score])</f>
        <v>252</v>
      </c>
      <c r="AU323">
        <f>_xlfn.RANK.AVG(Table2[[#This Row],[Sharpe Ratio Z-Score]],Table2[Sharpe Ratio Z-Score])</f>
        <v>588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478</v>
      </c>
      <c r="B324" t="s">
        <v>479</v>
      </c>
      <c r="C324" t="s">
        <v>10578</v>
      </c>
      <c r="D324" t="s">
        <v>37</v>
      </c>
      <c r="E324">
        <v>43029.279999999999</v>
      </c>
      <c r="F324">
        <v>261.10000000000002</v>
      </c>
      <c r="G324">
        <v>80.332146084270406</v>
      </c>
      <c r="H324">
        <f>(Table2[[#This Row],[1Y Return vs Nifty]]-AVERAGE(Table2[1Y Return vs Nifty]))/_xlfn.STDEV.P(Table2[1Y Return vs Nifty])</f>
        <v>0.713162265615644</v>
      </c>
      <c r="I324">
        <v>8.0169046178351007</v>
      </c>
      <c r="J324">
        <f>(Table2[[#This Row],[1M Return vs Nifty]]-AVERAGE(Table2[1M Return vs Nifty]))/_xlfn.STDEV.P(Table2[1M Return vs Nifty])</f>
        <v>0.53768982348219929</v>
      </c>
      <c r="K324">
        <v>-12.203003520731199</v>
      </c>
      <c r="L324">
        <f>(Table2[[#This Row],[6M Return vs Nifty]]-AVERAGE(Table2[6M Return vs Nifty]))/_xlfn.STDEV.P(Table2[6M Return vs Nifty])</f>
        <v>-0.61096813715206943</v>
      </c>
      <c r="M324">
        <v>0.30387075556585003</v>
      </c>
      <c r="N324">
        <f>(Table2[[#This Row],[1W Return vs Nifty]]-AVERAGE(Table2[1W Return vs Nifty]))/_xlfn.STDEV.P(Table2[1W Return vs Nifty])</f>
        <v>-0.45799121830045025</v>
      </c>
      <c r="O324">
        <v>271.97000000000003</v>
      </c>
      <c r="P324">
        <v>259.49219695802799</v>
      </c>
      <c r="Q324">
        <v>225.353370478682</v>
      </c>
      <c r="R324">
        <v>39.6535741768297</v>
      </c>
      <c r="S324" s="2">
        <f>(Table2[[#This Row],[Close Price]]-Table2[[#This Row],[20D EMA]])/Table2[[#This Row],[20D EMA]]</f>
        <v>-3.9967643490090833E-2</v>
      </c>
      <c r="T324" s="2">
        <f>(Table2[[#This Row],[Close Price]]-Table2[[#This Row],[50D EMA]])/Table2[[#This Row],[50D EMA]]</f>
        <v>6.1959591109866409E-3</v>
      </c>
      <c r="U324" s="2">
        <f>(Table2[[#This Row],[Close Price]]-Table2[[#This Row],[200D EMA]])/Table2[[#This Row],[200D EMA]]</f>
        <v>0.15862478313675629</v>
      </c>
      <c r="V324">
        <v>2.28757149028857</v>
      </c>
      <c r="W324">
        <v>258.8</v>
      </c>
      <c r="X324">
        <v>279.05</v>
      </c>
      <c r="Y324">
        <v>258.8</v>
      </c>
      <c r="Z324">
        <v>279.05</v>
      </c>
      <c r="AA324">
        <v>258.8</v>
      </c>
      <c r="AB324">
        <v>301.95</v>
      </c>
      <c r="AC324" s="2">
        <f>(Table2[[#This Row],[Close Price]]/Table2[[#This Row],[Day Low]])-1</f>
        <v>8.8871715610510105E-3</v>
      </c>
      <c r="AD324" s="2">
        <f>(Table2[[#This Row],[Day High]]/Table2[[#This Row],[Close Price]])-1</f>
        <v>6.8747606281118312E-2</v>
      </c>
      <c r="AE324" s="2">
        <f>(Table2[[#This Row],[Close Price]]/Table2[[#This Row],[Current Week Low]])-1</f>
        <v>8.8871715610510105E-3</v>
      </c>
      <c r="AF324" s="2">
        <f>(Table2[[#This Row],[Current Week High]]/Table2[[#This Row],[Close Price]])-1</f>
        <v>6.8747606281118312E-2</v>
      </c>
      <c r="AG324" s="2">
        <f>(Table2[[#This Row],[Close Price]]/Table2[[#This Row],[Current Month Low]])-1</f>
        <v>8.8871715610510105E-3</v>
      </c>
      <c r="AH324" s="2">
        <f>(Table2[[#This Row],[Current Month High]]/Table2[[#This Row],[Close Price]])-1</f>
        <v>0.1564534661049406</v>
      </c>
      <c r="AI324">
        <v>24.3584833397165</v>
      </c>
      <c r="AJ324">
        <v>112.969004893964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0.05</v>
      </c>
      <c r="AM324" t="s">
        <v>10622</v>
      </c>
      <c r="AN324">
        <v>-6.9</v>
      </c>
      <c r="AO324" t="s">
        <v>10621</v>
      </c>
      <c r="AP324">
        <v>5.5725882621492001E-2</v>
      </c>
      <c r="AQ324">
        <f>(Table2[[#This Row],[Sharpe Ratio]]-AVERAGE(Table2[Sharpe Ratio]))/_xlfn.STDEV.P(Table2[Sharpe Ratio])</f>
        <v>-6.4186701497339391E-2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0.11770603214798409</v>
      </c>
      <c r="AS324">
        <f>_xlfn.RANK.AVG(Table2[[#This Row],[1Y Return vs Nifty Z-Score]],Table2[1Y Return vs Nifty Z-Score])</f>
        <v>125</v>
      </c>
      <c r="AT324">
        <f>_xlfn.RANK.AVG(Table2[[#This Row],[6M Return vs Nifty Z-Score]],Table2[6M Return vs Nifty Z-Score])</f>
        <v>525</v>
      </c>
      <c r="AU324">
        <f>_xlfn.RANK.AVG(Table2[[#This Row],[Sharpe Ratio Z-Score]],Table2[Sharpe Ratio Z-Score])</f>
        <v>364</v>
      </c>
      <c r="AV324">
        <f>(Table2[[#This Row],[Rank 1Y]]+Table2[[#This Row],[Rank 6M]]+Table2[[#This Row],[Rank Sharpe]])/3</f>
        <v>338</v>
      </c>
    </row>
    <row r="325" spans="1:48" x14ac:dyDescent="0.3">
      <c r="A325" t="s">
        <v>1200</v>
      </c>
      <c r="B325" t="s">
        <v>1201</v>
      </c>
      <c r="C325" t="s">
        <v>10593</v>
      </c>
      <c r="D325" t="s">
        <v>1202</v>
      </c>
      <c r="E325">
        <v>9464.41804185</v>
      </c>
      <c r="F325">
        <v>492.15</v>
      </c>
      <c r="G325">
        <v>2.94695811667402E-2</v>
      </c>
      <c r="H325">
        <f>(Table2[[#This Row],[1Y Return vs Nifty]]-AVERAGE(Table2[1Y Return vs Nifty]))/_xlfn.STDEV.P(Table2[1Y Return vs Nifty])</f>
        <v>-0.50953301664237249</v>
      </c>
      <c r="I325">
        <v>-3.61899117171094</v>
      </c>
      <c r="J325">
        <f>(Table2[[#This Row],[1M Return vs Nifty]]-AVERAGE(Table2[1M Return vs Nifty]))/_xlfn.STDEV.P(Table2[1M Return vs Nifty])</f>
        <v>-0.67386536640760741</v>
      </c>
      <c r="K325">
        <v>29.923471174744201</v>
      </c>
      <c r="L325">
        <f>(Table2[[#This Row],[6M Return vs Nifty]]-AVERAGE(Table2[6M Return vs Nifty]))/_xlfn.STDEV.P(Table2[6M Return vs Nifty])</f>
        <v>0.89453653002318523</v>
      </c>
      <c r="M325">
        <v>-1.7595372087648899</v>
      </c>
      <c r="N325">
        <f>(Table2[[#This Row],[1W Return vs Nifty]]-AVERAGE(Table2[1W Return vs Nifty]))/_xlfn.STDEV.P(Table2[1W Return vs Nifty])</f>
        <v>-0.87999931462629144</v>
      </c>
      <c r="O325">
        <v>534.63</v>
      </c>
      <c r="P325">
        <v>519.99588779465103</v>
      </c>
      <c r="Q325">
        <v>441.918035257094</v>
      </c>
      <c r="R325">
        <v>23.030853813751701</v>
      </c>
      <c r="S325" s="2">
        <f>(Table2[[#This Row],[Close Price]]-Table2[[#This Row],[20D EMA]])/Table2[[#This Row],[20D EMA]]</f>
        <v>-7.945682060490436E-2</v>
      </c>
      <c r="T325" s="2">
        <f>(Table2[[#This Row],[Close Price]]-Table2[[#This Row],[50D EMA]])/Table2[[#This Row],[50D EMA]]</f>
        <v>-5.3550207700195369E-2</v>
      </c>
      <c r="U325" s="2">
        <f>(Table2[[#This Row],[Close Price]]-Table2[[#This Row],[200D EMA]])/Table2[[#This Row],[200D EMA]]</f>
        <v>0.11366805772858443</v>
      </c>
      <c r="V325">
        <v>0.85952841864046303</v>
      </c>
      <c r="W325">
        <v>486.8</v>
      </c>
      <c r="X325">
        <v>510.45</v>
      </c>
      <c r="Y325">
        <v>486.8</v>
      </c>
      <c r="Z325">
        <v>510.45</v>
      </c>
      <c r="AA325">
        <v>486.8</v>
      </c>
      <c r="AB325">
        <v>573.85</v>
      </c>
      <c r="AC325" s="2">
        <f>(Table2[[#This Row],[Close Price]]/Table2[[#This Row],[Day Low]])-1</f>
        <v>1.099013968775675E-2</v>
      </c>
      <c r="AD325" s="2">
        <f>(Table2[[#This Row],[Day High]]/Table2[[#This Row],[Close Price]])-1</f>
        <v>3.7183785431270877E-2</v>
      </c>
      <c r="AE325" s="2">
        <f>(Table2[[#This Row],[Close Price]]/Table2[[#This Row],[Current Week Low]])-1</f>
        <v>1.099013968775675E-2</v>
      </c>
      <c r="AF325" s="2">
        <f>(Table2[[#This Row],[Current Week High]]/Table2[[#This Row],[Close Price]])-1</f>
        <v>3.7183785431270877E-2</v>
      </c>
      <c r="AG325" s="2">
        <f>(Table2[[#This Row],[Close Price]]/Table2[[#This Row],[Current Month Low]])-1</f>
        <v>1.099013968775675E-2</v>
      </c>
      <c r="AH325" s="2">
        <f>(Table2[[#This Row],[Current Month High]]/Table2[[#This Row],[Close Price]])-1</f>
        <v>0.16600629889261409</v>
      </c>
      <c r="AI325">
        <v>18.134715025906701</v>
      </c>
      <c r="AJ325">
        <v>58.963178294573602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0.04</v>
      </c>
      <c r="AM325" t="s">
        <v>10622</v>
      </c>
      <c r="AN325">
        <v>-9.25</v>
      </c>
      <c r="AO325" t="s">
        <v>10621</v>
      </c>
      <c r="AP325">
        <v>3.6984792274561001E-2</v>
      </c>
      <c r="AQ325">
        <f>(Table2[[#This Row],[Sharpe Ratio]]-AVERAGE(Table2[Sharpe Ratio]))/_xlfn.STDEV.P(Table2[Sharpe Ratio])</f>
        <v>-0.280615058573289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-1.4494762262263752</v>
      </c>
      <c r="AS325">
        <f>_xlfn.RANK.AVG(Table2[[#This Row],[1Y Return vs Nifty Z-Score]],Table2[1Y Return vs Nifty Z-Score])</f>
        <v>487</v>
      </c>
      <c r="AT325">
        <f>_xlfn.RANK.AVG(Table2[[#This Row],[6M Return vs Nifty Z-Score]],Table2[6M Return vs Nifty Z-Score])</f>
        <v>119</v>
      </c>
      <c r="AU325">
        <f>_xlfn.RANK.AVG(Table2[[#This Row],[Sharpe Ratio Z-Score]],Table2[Sharpe Ratio Z-Score])</f>
        <v>413</v>
      </c>
      <c r="AV325">
        <f>(Table2[[#This Row],[Rank 1Y]]+Table2[[#This Row],[Rank 6M]]+Table2[[#This Row],[Rank Sharpe]])/3</f>
        <v>339.66666666666669</v>
      </c>
    </row>
    <row r="326" spans="1:48" x14ac:dyDescent="0.3">
      <c r="A326" t="s">
        <v>1780</v>
      </c>
      <c r="B326" t="s">
        <v>1781</v>
      </c>
      <c r="C326" t="s">
        <v>10591</v>
      </c>
      <c r="D326" t="s">
        <v>553</v>
      </c>
      <c r="E326">
        <v>4095.7366086900001</v>
      </c>
      <c r="F326">
        <v>357.55</v>
      </c>
      <c r="G326">
        <v>1.17097587046861</v>
      </c>
      <c r="H326">
        <f>(Table2[[#This Row],[1Y Return vs Nifty]]-AVERAGE(Table2[1Y Return vs Nifty]))/_xlfn.STDEV.P(Table2[1Y Return vs Nifty])</f>
        <v>-0.49215234621673221</v>
      </c>
      <c r="I326">
        <v>-3.5540213024779801</v>
      </c>
      <c r="J326">
        <f>(Table2[[#This Row],[1M Return vs Nifty]]-AVERAGE(Table2[1M Return vs Nifty]))/_xlfn.STDEV.P(Table2[1M Return vs Nifty])</f>
        <v>-0.66710056001200746</v>
      </c>
      <c r="K326">
        <v>-0.27135794905461202</v>
      </c>
      <c r="L326">
        <f>(Table2[[#This Row],[6M Return vs Nifty]]-AVERAGE(Table2[6M Return vs Nifty]))/_xlfn.STDEV.P(Table2[6M Return vs Nifty])</f>
        <v>-0.18455818414526362</v>
      </c>
      <c r="M326">
        <v>2.1866815026247699</v>
      </c>
      <c r="N326">
        <f>(Table2[[#This Row],[1W Return vs Nifty]]-AVERAGE(Table2[1W Return vs Nifty]))/_xlfn.STDEV.P(Table2[1W Return vs Nifty])</f>
        <v>-7.2918856051483613E-2</v>
      </c>
      <c r="O326">
        <v>372.51</v>
      </c>
      <c r="P326">
        <v>372.13681438581199</v>
      </c>
      <c r="Q326">
        <v>356.92605086252303</v>
      </c>
      <c r="R326">
        <v>31.014798319161699</v>
      </c>
      <c r="S326" s="2">
        <f>(Table2[[#This Row],[Close Price]]-Table2[[#This Row],[20D EMA]])/Table2[[#This Row],[20D EMA]]</f>
        <v>-4.0159995704813239E-2</v>
      </c>
      <c r="T326" s="2">
        <f>(Table2[[#This Row],[Close Price]]-Table2[[#This Row],[50D EMA]])/Table2[[#This Row],[50D EMA]]</f>
        <v>-3.9197450566363826E-2</v>
      </c>
      <c r="U326" s="2">
        <f>(Table2[[#This Row],[Close Price]]-Table2[[#This Row],[200D EMA]])/Table2[[#This Row],[200D EMA]]</f>
        <v>1.7481187937086447E-3</v>
      </c>
      <c r="V326">
        <v>0.74771338572482704</v>
      </c>
      <c r="W326">
        <v>353</v>
      </c>
      <c r="X326">
        <v>368.35</v>
      </c>
      <c r="Y326">
        <v>353</v>
      </c>
      <c r="Z326">
        <v>368.35</v>
      </c>
      <c r="AA326">
        <v>353</v>
      </c>
      <c r="AB326">
        <v>384.3</v>
      </c>
      <c r="AC326" s="2">
        <f>(Table2[[#This Row],[Close Price]]/Table2[[#This Row],[Day Low]])-1</f>
        <v>1.2889518413597756E-2</v>
      </c>
      <c r="AD326" s="2">
        <f>(Table2[[#This Row],[Day High]]/Table2[[#This Row],[Close Price]])-1</f>
        <v>3.0205565655153199E-2</v>
      </c>
      <c r="AE326" s="2">
        <f>(Table2[[#This Row],[Close Price]]/Table2[[#This Row],[Current Week Low]])-1</f>
        <v>1.2889518413597756E-2</v>
      </c>
      <c r="AF326" s="2">
        <f>(Table2[[#This Row],[Current Week High]]/Table2[[#This Row],[Close Price]])-1</f>
        <v>3.0205565655153199E-2</v>
      </c>
      <c r="AG326" s="2">
        <f>(Table2[[#This Row],[Close Price]]/Table2[[#This Row],[Current Month Low]])-1</f>
        <v>1.2889518413597756E-2</v>
      </c>
      <c r="AH326" s="2">
        <f>(Table2[[#This Row],[Current Month High]]/Table2[[#This Row],[Close Price]])-1</f>
        <v>7.4814711229198805E-2</v>
      </c>
      <c r="AI326">
        <v>28.331701859879701</v>
      </c>
      <c r="AJ326">
        <v>30.018181818181802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-0.05</v>
      </c>
      <c r="AM326" t="s">
        <v>10621</v>
      </c>
      <c r="AN326">
        <v>-2.2999999999999998</v>
      </c>
      <c r="AO326" t="s">
        <v>10621</v>
      </c>
      <c r="AP326">
        <v>0.121183798585327</v>
      </c>
      <c r="AQ326">
        <f>(Table2[[#This Row],[Sharpe Ratio]]-AVERAGE(Table2[Sharpe Ratio]))/_xlfn.STDEV.P(Table2[Sharpe Ratio])</f>
        <v>0.69174312688579587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-0.72498681953969102</v>
      </c>
      <c r="AS326">
        <f>_xlfn.RANK.AVG(Table2[[#This Row],[1Y Return vs Nifty Z-Score]],Table2[1Y Return vs Nifty Z-Score])</f>
        <v>472</v>
      </c>
      <c r="AT326">
        <f>_xlfn.RANK.AVG(Table2[[#This Row],[6M Return vs Nifty Z-Score]],Table2[6M Return vs Nifty Z-Score])</f>
        <v>376</v>
      </c>
      <c r="AU326">
        <f>_xlfn.RANK.AVG(Table2[[#This Row],[Sharpe Ratio Z-Score]],Table2[Sharpe Ratio Z-Score])</f>
        <v>174</v>
      </c>
      <c r="AV326">
        <f>(Table2[[#This Row],[Rank 1Y]]+Table2[[#This Row],[Rank 6M]]+Table2[[#This Row],[Rank Sharpe]])/3</f>
        <v>340.66666666666669</v>
      </c>
    </row>
    <row r="327" spans="1:48" x14ac:dyDescent="0.3">
      <c r="A327" t="s">
        <v>1895</v>
      </c>
      <c r="B327" t="s">
        <v>1896</v>
      </c>
      <c r="C327" t="s">
        <v>10576</v>
      </c>
      <c r="D327" t="s">
        <v>60</v>
      </c>
      <c r="E327">
        <v>3512.3817558400001</v>
      </c>
      <c r="F327">
        <v>265.60000000000002</v>
      </c>
      <c r="G327">
        <v>-8.5493513082908503</v>
      </c>
      <c r="H327">
        <f>(Table2[[#This Row],[1Y Return vs Nifty]]-AVERAGE(Table2[1Y Return vs Nifty]))/_xlfn.STDEV.P(Table2[1Y Return vs Nifty])</f>
        <v>-0.64015486245931619</v>
      </c>
      <c r="I327">
        <v>38.411769439660503</v>
      </c>
      <c r="J327">
        <f>(Table2[[#This Row],[1M Return vs Nifty]]-AVERAGE(Table2[1M Return vs Nifty]))/_xlfn.STDEV.P(Table2[1M Return vs Nifty])</f>
        <v>3.702470334318861</v>
      </c>
      <c r="K327">
        <v>36.860677978577002</v>
      </c>
      <c r="L327">
        <f>(Table2[[#This Row],[6M Return vs Nifty]]-AVERAGE(Table2[6M Return vs Nifty]))/_xlfn.STDEV.P(Table2[6M Return vs Nifty])</f>
        <v>1.1424565683322998</v>
      </c>
      <c r="M327">
        <v>9.0375971615623296</v>
      </c>
      <c r="N327">
        <f>(Table2[[#This Row],[1W Return vs Nifty]]-AVERAGE(Table2[1W Return vs Nifty]))/_xlfn.STDEV.P(Table2[1W Return vs Nifty])</f>
        <v>1.3282300807051255</v>
      </c>
      <c r="O327">
        <v>251.29</v>
      </c>
      <c r="P327">
        <v>226.93108884124899</v>
      </c>
      <c r="Q327">
        <v>196.987461529336</v>
      </c>
      <c r="R327">
        <v>56.178305470971203</v>
      </c>
      <c r="S327" s="2">
        <f>(Table2[[#This Row],[Close Price]]-Table2[[#This Row],[20D EMA]])/Table2[[#This Row],[20D EMA]]</f>
        <v>5.6946157825619924E-2</v>
      </c>
      <c r="T327" s="2">
        <f>(Table2[[#This Row],[Close Price]]-Table2[[#This Row],[50D EMA]])/Table2[[#This Row],[50D EMA]]</f>
        <v>0.17039935495925856</v>
      </c>
      <c r="U327" s="2">
        <f>(Table2[[#This Row],[Close Price]]-Table2[[#This Row],[200D EMA]])/Table2[[#This Row],[200D EMA]]</f>
        <v>0.34830916616713709</v>
      </c>
      <c r="V327">
        <v>1.61182203833274</v>
      </c>
      <c r="W327">
        <v>260</v>
      </c>
      <c r="X327">
        <v>278.8</v>
      </c>
      <c r="Y327">
        <v>260</v>
      </c>
      <c r="Z327">
        <v>278.8</v>
      </c>
      <c r="AA327">
        <v>260</v>
      </c>
      <c r="AB327">
        <v>293.55</v>
      </c>
      <c r="AC327" s="2">
        <f>(Table2[[#This Row],[Close Price]]/Table2[[#This Row],[Day Low]])-1</f>
        <v>2.1538461538461728E-2</v>
      </c>
      <c r="AD327" s="2">
        <f>(Table2[[#This Row],[Day High]]/Table2[[#This Row],[Close Price]])-1</f>
        <v>4.9698795180722843E-2</v>
      </c>
      <c r="AE327" s="2">
        <f>(Table2[[#This Row],[Close Price]]/Table2[[#This Row],[Current Week Low]])-1</f>
        <v>2.1538461538461728E-2</v>
      </c>
      <c r="AF327" s="2">
        <f>(Table2[[#This Row],[Current Week High]]/Table2[[#This Row],[Close Price]])-1</f>
        <v>4.9698795180722843E-2</v>
      </c>
      <c r="AG327" s="2">
        <f>(Table2[[#This Row],[Close Price]]/Table2[[#This Row],[Current Month Low]])-1</f>
        <v>2.1538461538461728E-2</v>
      </c>
      <c r="AH327" s="2">
        <f>(Table2[[#This Row],[Current Month High]]/Table2[[#This Row],[Close Price]])-1</f>
        <v>0.10523343373493965</v>
      </c>
      <c r="AI327">
        <v>10.523343373493899</v>
      </c>
      <c r="AJ327">
        <v>71.687136393018704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0.27</v>
      </c>
      <c r="AM327" t="s">
        <v>10622</v>
      </c>
      <c r="AN327">
        <v>7.2</v>
      </c>
      <c r="AO327" t="s">
        <v>10622</v>
      </c>
      <c r="AP327">
        <v>4.9128786022871997E-2</v>
      </c>
      <c r="AQ327">
        <f>(Table2[[#This Row],[Sharpe Ratio]]-AVERAGE(Table2[Sharpe Ratio]))/_xlfn.STDEV.P(Table2[Sharpe Ratio])</f>
        <v>-0.14037217159964194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5.3926299492973282</v>
      </c>
      <c r="AS327">
        <f>_xlfn.RANK.AVG(Table2[[#This Row],[1Y Return vs Nifty Z-Score]],Table2[1Y Return vs Nifty Z-Score])</f>
        <v>555</v>
      </c>
      <c r="AT327">
        <f>_xlfn.RANK.AVG(Table2[[#This Row],[6M Return vs Nifty Z-Score]],Table2[6M Return vs Nifty Z-Score])</f>
        <v>90</v>
      </c>
      <c r="AU327">
        <f>_xlfn.RANK.AVG(Table2[[#This Row],[Sharpe Ratio Z-Score]],Table2[Sharpe Ratio Z-Score])</f>
        <v>381</v>
      </c>
      <c r="AV327">
        <f>(Table2[[#This Row],[Rank 1Y]]+Table2[[#This Row],[Rank 6M]]+Table2[[#This Row],[Rank Sharpe]])/3</f>
        <v>342</v>
      </c>
    </row>
    <row r="328" spans="1:48" x14ac:dyDescent="0.3">
      <c r="A328" t="s">
        <v>230</v>
      </c>
      <c r="B328" t="s">
        <v>231</v>
      </c>
      <c r="C328" t="s">
        <v>10589</v>
      </c>
      <c r="D328" t="s">
        <v>232</v>
      </c>
      <c r="E328">
        <v>111861.1696601</v>
      </c>
      <c r="F328">
        <v>1784.3</v>
      </c>
      <c r="G328">
        <v>11.9247642995477</v>
      </c>
      <c r="H328">
        <f>(Table2[[#This Row],[1Y Return vs Nifty]]-AVERAGE(Table2[1Y Return vs Nifty]))/_xlfn.STDEV.P(Table2[1Y Return vs Nifty])</f>
        <v>-0.32841426236684135</v>
      </c>
      <c r="I328">
        <v>-2.45764742990999</v>
      </c>
      <c r="J328">
        <f>(Table2[[#This Row],[1M Return vs Nifty]]-AVERAGE(Table2[1M Return vs Nifty]))/_xlfn.STDEV.P(Table2[1M Return vs Nifty])</f>
        <v>-0.55294368894732115</v>
      </c>
      <c r="K328">
        <v>22.6913401774937</v>
      </c>
      <c r="L328">
        <f>(Table2[[#This Row],[6M Return vs Nifty]]-AVERAGE(Table2[6M Return vs Nifty]))/_xlfn.STDEV.P(Table2[6M Return vs Nifty])</f>
        <v>0.63607656989856343</v>
      </c>
      <c r="M328">
        <v>1.21516526291948</v>
      </c>
      <c r="N328">
        <f>(Table2[[#This Row],[1W Return vs Nifty]]-AVERAGE(Table2[1W Return vs Nifty]))/_xlfn.STDEV.P(Table2[1W Return vs Nifty])</f>
        <v>-0.27161331005910261</v>
      </c>
      <c r="O328">
        <v>1832.42</v>
      </c>
      <c r="P328">
        <v>1813.6059785167799</v>
      </c>
      <c r="Q328">
        <v>1603.70428149855</v>
      </c>
      <c r="R328">
        <v>35.234401540577601</v>
      </c>
      <c r="S328" s="2">
        <f>(Table2[[#This Row],[Close Price]]-Table2[[#This Row],[20D EMA]])/Table2[[#This Row],[20D EMA]]</f>
        <v>-2.6260355158751879E-2</v>
      </c>
      <c r="T328" s="2">
        <f>(Table2[[#This Row],[Close Price]]-Table2[[#This Row],[50D EMA]])/Table2[[#This Row],[50D EMA]]</f>
        <v>-1.615895561876526E-2</v>
      </c>
      <c r="U328" s="2">
        <f>(Table2[[#This Row],[Close Price]]-Table2[[#This Row],[200D EMA]])/Table2[[#This Row],[200D EMA]]</f>
        <v>0.11261160837750948</v>
      </c>
      <c r="V328">
        <v>0.71407506793362496</v>
      </c>
      <c r="W328">
        <v>1765.1</v>
      </c>
      <c r="X328">
        <v>1806.2</v>
      </c>
      <c r="Y328">
        <v>1765.1</v>
      </c>
      <c r="Z328">
        <v>1806.2</v>
      </c>
      <c r="AA328">
        <v>1765.1</v>
      </c>
      <c r="AB328">
        <v>1865</v>
      </c>
      <c r="AC328" s="2">
        <f>(Table2[[#This Row],[Close Price]]/Table2[[#This Row],[Day Low]])-1</f>
        <v>1.0877570675882353E-2</v>
      </c>
      <c r="AD328" s="2">
        <f>(Table2[[#This Row],[Day High]]/Table2[[#This Row],[Close Price]])-1</f>
        <v>1.2273720786863285E-2</v>
      </c>
      <c r="AE328" s="2">
        <f>(Table2[[#This Row],[Close Price]]/Table2[[#This Row],[Current Week Low]])-1</f>
        <v>1.0877570675882353E-2</v>
      </c>
      <c r="AF328" s="2">
        <f>(Table2[[#This Row],[Current Week High]]/Table2[[#This Row],[Close Price]])-1</f>
        <v>1.2273720786863285E-2</v>
      </c>
      <c r="AG328" s="2">
        <f>(Table2[[#This Row],[Close Price]]/Table2[[#This Row],[Current Month Low]])-1</f>
        <v>1.0877570675882353E-2</v>
      </c>
      <c r="AH328" s="2">
        <f>(Table2[[#This Row],[Current Month High]]/Table2[[#This Row],[Close Price]])-1</f>
        <v>4.5227820433783483E-2</v>
      </c>
      <c r="AI328">
        <v>11.2705262567953</v>
      </c>
      <c r="AJ328">
        <v>44.729691365535103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-0.05</v>
      </c>
      <c r="AM328" t="s">
        <v>10621</v>
      </c>
      <c r="AN328">
        <v>-4.21</v>
      </c>
      <c r="AO328" t="s">
        <v>10621</v>
      </c>
      <c r="AP328">
        <v>1.6927002826386001E-2</v>
      </c>
      <c r="AQ328">
        <f>(Table2[[#This Row],[Sharpe Ratio]]-AVERAGE(Table2[Sharpe Ratio]))/_xlfn.STDEV.P(Table2[Sharpe Ratio])</f>
        <v>-0.51224909568013843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-1.0291437871548401</v>
      </c>
      <c r="AS328">
        <f>_xlfn.RANK.AVG(Table2[[#This Row],[1Y Return vs Nifty Z-Score]],Table2[1Y Return vs Nifty Z-Score])</f>
        <v>404</v>
      </c>
      <c r="AT328">
        <f>_xlfn.RANK.AVG(Table2[[#This Row],[6M Return vs Nifty Z-Score]],Table2[6M Return vs Nifty Z-Score])</f>
        <v>148</v>
      </c>
      <c r="AU328">
        <f>_xlfn.RANK.AVG(Table2[[#This Row],[Sharpe Ratio Z-Score]],Table2[Sharpe Ratio Z-Score])</f>
        <v>477</v>
      </c>
      <c r="AV328">
        <f>(Table2[[#This Row],[Rank 1Y]]+Table2[[#This Row],[Rank 6M]]+Table2[[#This Row],[Rank Sharpe]])/3</f>
        <v>343</v>
      </c>
    </row>
    <row r="329" spans="1:48" x14ac:dyDescent="0.3">
      <c r="A329" t="s">
        <v>1149</v>
      </c>
      <c r="B329" t="s">
        <v>1150</v>
      </c>
      <c r="C329" t="s">
        <v>10581</v>
      </c>
      <c r="D329" t="s">
        <v>46</v>
      </c>
      <c r="E329">
        <v>10075.229545</v>
      </c>
      <c r="F329">
        <v>358.25</v>
      </c>
      <c r="G329">
        <v>25.058380124256601</v>
      </c>
      <c r="H329">
        <f>(Table2[[#This Row],[1Y Return vs Nifty]]-AVERAGE(Table2[1Y Return vs Nifty]))/_xlfn.STDEV.P(Table2[1Y Return vs Nifty])</f>
        <v>-0.12844072714799776</v>
      </c>
      <c r="I329">
        <v>9.7173077264577898</v>
      </c>
      <c r="J329">
        <f>(Table2[[#This Row],[1M Return vs Nifty]]-AVERAGE(Table2[1M Return vs Nifty]))/_xlfn.STDEV.P(Table2[1M Return vs Nifty])</f>
        <v>0.71473955376660503</v>
      </c>
      <c r="K329">
        <v>16.077520667721199</v>
      </c>
      <c r="L329">
        <f>(Table2[[#This Row],[6M Return vs Nifty]]-AVERAGE(Table2[6M Return vs Nifty]))/_xlfn.STDEV.P(Table2[6M Return vs Nifty])</f>
        <v>0.39971366007058529</v>
      </c>
      <c r="M329">
        <v>7.9739119464781796</v>
      </c>
      <c r="N329">
        <f>(Table2[[#This Row],[1W Return vs Nifty]]-AVERAGE(Table2[1W Return vs Nifty]))/_xlfn.STDEV.P(Table2[1W Return vs Nifty])</f>
        <v>1.110685232343934</v>
      </c>
      <c r="O329">
        <v>372.72</v>
      </c>
      <c r="P329">
        <v>350.28864015154102</v>
      </c>
      <c r="Q329">
        <v>299.64309549199697</v>
      </c>
      <c r="R329">
        <v>38.388356162944497</v>
      </c>
      <c r="S329" s="2">
        <f>(Table2[[#This Row],[Close Price]]-Table2[[#This Row],[20D EMA]])/Table2[[#This Row],[20D EMA]]</f>
        <v>-3.8822708735780281E-2</v>
      </c>
      <c r="T329" s="2">
        <f>(Table2[[#This Row],[Close Price]]-Table2[[#This Row],[50D EMA]])/Table2[[#This Row],[50D EMA]]</f>
        <v>2.2727998958272693E-2</v>
      </c>
      <c r="U329" s="2">
        <f>(Table2[[#This Row],[Close Price]]-Table2[[#This Row],[200D EMA]])/Table2[[#This Row],[200D EMA]]</f>
        <v>0.19558903705681524</v>
      </c>
      <c r="V329">
        <v>1.19695018595221</v>
      </c>
      <c r="W329">
        <v>355.2</v>
      </c>
      <c r="X329">
        <v>373.7</v>
      </c>
      <c r="Y329">
        <v>355.2</v>
      </c>
      <c r="Z329">
        <v>373.7</v>
      </c>
      <c r="AA329">
        <v>355.2</v>
      </c>
      <c r="AB329">
        <v>409.05</v>
      </c>
      <c r="AC329" s="2">
        <f>(Table2[[#This Row],[Close Price]]/Table2[[#This Row],[Day Low]])-1</f>
        <v>8.5867117117117697E-3</v>
      </c>
      <c r="AD329" s="2">
        <f>(Table2[[#This Row],[Day High]]/Table2[[#This Row],[Close Price]])-1</f>
        <v>4.3126308443824035E-2</v>
      </c>
      <c r="AE329" s="2">
        <f>(Table2[[#This Row],[Close Price]]/Table2[[#This Row],[Current Week Low]])-1</f>
        <v>8.5867117117117697E-3</v>
      </c>
      <c r="AF329" s="2">
        <f>(Table2[[#This Row],[Current Week High]]/Table2[[#This Row],[Close Price]])-1</f>
        <v>4.3126308443824035E-2</v>
      </c>
      <c r="AG329" s="2">
        <f>(Table2[[#This Row],[Close Price]]/Table2[[#This Row],[Current Month Low]])-1</f>
        <v>8.5867117117117697E-3</v>
      </c>
      <c r="AH329" s="2">
        <f>(Table2[[#This Row],[Current Month High]]/Table2[[#This Row],[Close Price]])-1</f>
        <v>0.14180041870202387</v>
      </c>
      <c r="AI329">
        <v>15.952547103977601</v>
      </c>
      <c r="AJ329">
        <v>51.319957761351603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0.32</v>
      </c>
      <c r="AM329" t="s">
        <v>10622</v>
      </c>
      <c r="AN329">
        <v>1.83</v>
      </c>
      <c r="AO329" t="s">
        <v>10622</v>
      </c>
      <c r="AP329">
        <v>8.7876524716529996E-3</v>
      </c>
      <c r="AQ329">
        <f>(Table2[[#This Row],[Sharpe Ratio]]-AVERAGE(Table2[Sharpe Ratio]))/_xlfn.STDEV.P(Table2[Sharpe Ratio])</f>
        <v>-0.60624502613724141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1.4904526928958852</v>
      </c>
      <c r="AS329">
        <f>_xlfn.RANK.AVG(Table2[[#This Row],[1Y Return vs Nifty Z-Score]],Table2[1Y Return vs Nifty Z-Score])</f>
        <v>322</v>
      </c>
      <c r="AT329">
        <f>_xlfn.RANK.AVG(Table2[[#This Row],[6M Return vs Nifty Z-Score]],Table2[6M Return vs Nifty Z-Score])</f>
        <v>201</v>
      </c>
      <c r="AU329">
        <f>_xlfn.RANK.AVG(Table2[[#This Row],[Sharpe Ratio Z-Score]],Table2[Sharpe Ratio Z-Score])</f>
        <v>506</v>
      </c>
      <c r="AV329">
        <f>(Table2[[#This Row],[Rank 1Y]]+Table2[[#This Row],[Rank 6M]]+Table2[[#This Row],[Rank Sharpe]])/3</f>
        <v>343</v>
      </c>
    </row>
    <row r="330" spans="1:48" x14ac:dyDescent="0.3">
      <c r="A330" t="s">
        <v>523</v>
      </c>
      <c r="B330" t="s">
        <v>524</v>
      </c>
      <c r="C330" t="s">
        <v>10578</v>
      </c>
      <c r="D330" t="s">
        <v>525</v>
      </c>
      <c r="E330">
        <v>37742.572744999998</v>
      </c>
      <c r="F330">
        <v>686.15</v>
      </c>
      <c r="G330">
        <v>32.370259689393997</v>
      </c>
      <c r="H330">
        <f>(Table2[[#This Row],[1Y Return vs Nifty]]-AVERAGE(Table2[1Y Return vs Nifty]))/_xlfn.STDEV.P(Table2[1Y Return vs Nifty])</f>
        <v>-1.710943611205383E-2</v>
      </c>
      <c r="I330">
        <v>-4.5369428773073599</v>
      </c>
      <c r="J330">
        <f>(Table2[[#This Row],[1M Return vs Nifty]]-AVERAGE(Table2[1M Return vs Nifty]))/_xlfn.STDEV.P(Table2[1M Return vs Nifty])</f>
        <v>-0.76944452705828303</v>
      </c>
      <c r="K330">
        <v>-3.3462510299049799</v>
      </c>
      <c r="L330">
        <f>(Table2[[#This Row],[6M Return vs Nifty]]-AVERAGE(Table2[6M Return vs Nifty]))/_xlfn.STDEV.P(Table2[6M Return vs Nifty])</f>
        <v>-0.2944478893187738</v>
      </c>
      <c r="M330">
        <v>-3.4342097747531302</v>
      </c>
      <c r="N330">
        <f>(Table2[[#This Row],[1W Return vs Nifty]]-AVERAGE(Table2[1W Return vs Nifty]))/_xlfn.STDEV.P(Table2[1W Return vs Nifty])</f>
        <v>-1.2225032662241679</v>
      </c>
      <c r="O330">
        <v>764.15</v>
      </c>
      <c r="P330">
        <v>741.62997990179895</v>
      </c>
      <c r="Q330">
        <v>631.08641232510195</v>
      </c>
      <c r="R330">
        <v>19.763131440176501</v>
      </c>
      <c r="S330" s="2">
        <f>(Table2[[#This Row],[Close Price]]-Table2[[#This Row],[20D EMA]])/Table2[[#This Row],[20D EMA]]</f>
        <v>-0.10207420009160506</v>
      </c>
      <c r="T330" s="2">
        <f>(Table2[[#This Row],[Close Price]]-Table2[[#This Row],[50D EMA]])/Table2[[#This Row],[50D EMA]]</f>
        <v>-7.4808167691852487E-2</v>
      </c>
      <c r="U330" s="2">
        <f>(Table2[[#This Row],[Close Price]]-Table2[[#This Row],[200D EMA]])/Table2[[#This Row],[200D EMA]]</f>
        <v>8.7252057086807028E-2</v>
      </c>
      <c r="V330">
        <v>1.1157982076231201</v>
      </c>
      <c r="W330">
        <v>669</v>
      </c>
      <c r="X330">
        <v>724</v>
      </c>
      <c r="Y330">
        <v>669</v>
      </c>
      <c r="Z330">
        <v>724</v>
      </c>
      <c r="AA330">
        <v>669</v>
      </c>
      <c r="AB330">
        <v>778.85</v>
      </c>
      <c r="AC330" s="2">
        <f>(Table2[[#This Row],[Close Price]]/Table2[[#This Row],[Day Low]])-1</f>
        <v>2.5635276532137485E-2</v>
      </c>
      <c r="AD330" s="2">
        <f>(Table2[[#This Row],[Day High]]/Table2[[#This Row],[Close Price]])-1</f>
        <v>5.5162865262697647E-2</v>
      </c>
      <c r="AE330" s="2">
        <f>(Table2[[#This Row],[Close Price]]/Table2[[#This Row],[Current Week Low]])-1</f>
        <v>2.5635276532137485E-2</v>
      </c>
      <c r="AF330" s="2">
        <f>(Table2[[#This Row],[Current Week High]]/Table2[[#This Row],[Close Price]])-1</f>
        <v>5.5162865262697647E-2</v>
      </c>
      <c r="AG330" s="2">
        <f>(Table2[[#This Row],[Close Price]]/Table2[[#This Row],[Current Month Low]])-1</f>
        <v>2.5635276532137485E-2</v>
      </c>
      <c r="AH330" s="2">
        <f>(Table2[[#This Row],[Current Month High]]/Table2[[#This Row],[Close Price]])-1</f>
        <v>0.13510165415725428</v>
      </c>
      <c r="AI330">
        <v>20.491146250819799</v>
      </c>
      <c r="AJ330">
        <v>67.312850524262302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-0.01</v>
      </c>
      <c r="AM330" t="s">
        <v>10621</v>
      </c>
      <c r="AN330">
        <v>-13.77</v>
      </c>
      <c r="AO330" t="s">
        <v>10621</v>
      </c>
      <c r="AP330">
        <v>6.7648583598566001E-2</v>
      </c>
      <c r="AQ330">
        <f>(Table2[[#This Row],[Sharpe Ratio]]-AVERAGE(Table2[Sharpe Ratio]))/_xlfn.STDEV.P(Table2[Sharpe Ratio])</f>
        <v>7.3500622804926044E-2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-2.2300044959083527</v>
      </c>
      <c r="AS330">
        <f>_xlfn.RANK.AVG(Table2[[#This Row],[1Y Return vs Nifty Z-Score]],Table2[1Y Return vs Nifty Z-Score])</f>
        <v>293</v>
      </c>
      <c r="AT330">
        <f>_xlfn.RANK.AVG(Table2[[#This Row],[6M Return vs Nifty Z-Score]],Table2[6M Return vs Nifty Z-Score])</f>
        <v>421</v>
      </c>
      <c r="AU330">
        <f>_xlfn.RANK.AVG(Table2[[#This Row],[Sharpe Ratio Z-Score]],Table2[Sharpe Ratio Z-Score])</f>
        <v>320</v>
      </c>
      <c r="AV330">
        <f>(Table2[[#This Row],[Rank 1Y]]+Table2[[#This Row],[Rank 6M]]+Table2[[#This Row],[Rank Sharpe]])/3</f>
        <v>344.66666666666669</v>
      </c>
    </row>
    <row r="331" spans="1:48" x14ac:dyDescent="0.3">
      <c r="A331" t="s">
        <v>635</v>
      </c>
      <c r="B331" t="s">
        <v>636</v>
      </c>
      <c r="C331" t="s">
        <v>10579</v>
      </c>
      <c r="D331" t="s">
        <v>637</v>
      </c>
      <c r="E331">
        <v>27337.233386100001</v>
      </c>
      <c r="F331">
        <v>284.5</v>
      </c>
      <c r="G331">
        <v>114.026469001191</v>
      </c>
      <c r="H331">
        <f>(Table2[[#This Row],[1Y Return vs Nifty]]-AVERAGE(Table2[1Y Return vs Nifty]))/_xlfn.STDEV.P(Table2[1Y Return vs Nifty])</f>
        <v>1.2261948501248878</v>
      </c>
      <c r="I331">
        <v>-1.9558635824910899</v>
      </c>
      <c r="J331">
        <f>(Table2[[#This Row],[1M Return vs Nifty]]-AVERAGE(Table2[1M Return vs Nifty]))/_xlfn.STDEV.P(Table2[1M Return vs Nifty])</f>
        <v>-0.5006968455981885</v>
      </c>
      <c r="K331">
        <v>-27.798754283893199</v>
      </c>
      <c r="L331">
        <f>(Table2[[#This Row],[6M Return vs Nifty]]-AVERAGE(Table2[6M Return vs Nifty]))/_xlfn.STDEV.P(Table2[6M Return vs Nifty])</f>
        <v>-1.1683248998950067</v>
      </c>
      <c r="M331">
        <v>0.36347865193643403</v>
      </c>
      <c r="N331">
        <f>(Table2[[#This Row],[1W Return vs Nifty]]-AVERAGE(Table2[1W Return vs Nifty]))/_xlfn.STDEV.P(Table2[1W Return vs Nifty])</f>
        <v>-0.44580021423911959</v>
      </c>
      <c r="O331">
        <v>303.92</v>
      </c>
      <c r="P331">
        <v>302.78457273443701</v>
      </c>
      <c r="Q331">
        <v>274.94261231525599</v>
      </c>
      <c r="R331">
        <v>25.7182509317113</v>
      </c>
      <c r="S331" s="2">
        <f>(Table2[[#This Row],[Close Price]]-Table2[[#This Row],[20D EMA]])/Table2[[#This Row],[20D EMA]]</f>
        <v>-6.3898394314293283E-2</v>
      </c>
      <c r="T331" s="2">
        <f>(Table2[[#This Row],[Close Price]]-Table2[[#This Row],[50D EMA]])/Table2[[#This Row],[50D EMA]]</f>
        <v>-6.0388059303384124E-2</v>
      </c>
      <c r="U331" s="2">
        <f>(Table2[[#This Row],[Close Price]]-Table2[[#This Row],[200D EMA]])/Table2[[#This Row],[200D EMA]]</f>
        <v>3.4761391129088708E-2</v>
      </c>
      <c r="V331">
        <v>0.61632603353558302</v>
      </c>
      <c r="W331">
        <v>282.10000000000002</v>
      </c>
      <c r="X331">
        <v>297</v>
      </c>
      <c r="Y331">
        <v>282.10000000000002</v>
      </c>
      <c r="Z331">
        <v>297</v>
      </c>
      <c r="AA331">
        <v>282.10000000000002</v>
      </c>
      <c r="AB331">
        <v>310.89999999999998</v>
      </c>
      <c r="AC331" s="2">
        <f>(Table2[[#This Row],[Close Price]]/Table2[[#This Row],[Day Low]])-1</f>
        <v>8.5076214108470438E-3</v>
      </c>
      <c r="AD331" s="2">
        <f>(Table2[[#This Row],[Day High]]/Table2[[#This Row],[Close Price]])-1</f>
        <v>4.393673110720564E-2</v>
      </c>
      <c r="AE331" s="2">
        <f>(Table2[[#This Row],[Close Price]]/Table2[[#This Row],[Current Week Low]])-1</f>
        <v>8.5076214108470438E-3</v>
      </c>
      <c r="AF331" s="2">
        <f>(Table2[[#This Row],[Current Week High]]/Table2[[#This Row],[Close Price]])-1</f>
        <v>4.393673110720564E-2</v>
      </c>
      <c r="AG331" s="2">
        <f>(Table2[[#This Row],[Close Price]]/Table2[[#This Row],[Current Month Low]])-1</f>
        <v>8.5076214108470438E-3</v>
      </c>
      <c r="AH331" s="2">
        <f>(Table2[[#This Row],[Current Month High]]/Table2[[#This Row],[Close Price]])-1</f>
        <v>9.279437609841823E-2</v>
      </c>
      <c r="AI331">
        <v>35.079086115992901</v>
      </c>
      <c r="AJ331">
        <v>156.42181162685799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-0.14000000000000001</v>
      </c>
      <c r="AM331" t="s">
        <v>10621</v>
      </c>
      <c r="AN331">
        <v>-6.21</v>
      </c>
      <c r="AO331" t="s">
        <v>10621</v>
      </c>
      <c r="AP331">
        <v>7.7839397285645998E-2</v>
      </c>
      <c r="AQ331">
        <f>(Table2[[#This Row],[Sharpe Ratio]]-AVERAGE(Table2[Sharpe Ratio]))/_xlfn.STDEV.P(Table2[Sharpe Ratio])</f>
        <v>0.1911875355049123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-0.69743957410251478</v>
      </c>
      <c r="AS331">
        <f>_xlfn.RANK.AVG(Table2[[#This Row],[1Y Return vs Nifty Z-Score]],Table2[1Y Return vs Nifty Z-Score])</f>
        <v>75</v>
      </c>
      <c r="AT331">
        <f>_xlfn.RANK.AVG(Table2[[#This Row],[6M Return vs Nifty Z-Score]],Table2[6M Return vs Nifty Z-Score])</f>
        <v>673</v>
      </c>
      <c r="AU331">
        <f>_xlfn.RANK.AVG(Table2[[#This Row],[Sharpe Ratio Z-Score]],Table2[Sharpe Ratio Z-Score])</f>
        <v>286</v>
      </c>
      <c r="AV331">
        <f>(Table2[[#This Row],[Rank 1Y]]+Table2[[#This Row],[Rank 6M]]+Table2[[#This Row],[Rank Sharpe]])/3</f>
        <v>344.66666666666669</v>
      </c>
    </row>
    <row r="332" spans="1:48" x14ac:dyDescent="0.3">
      <c r="A332" t="s">
        <v>961</v>
      </c>
      <c r="B332" t="s">
        <v>962</v>
      </c>
      <c r="C332" t="s">
        <v>10587</v>
      </c>
      <c r="D332" t="s">
        <v>804</v>
      </c>
      <c r="E332">
        <v>14396.031572600001</v>
      </c>
      <c r="F332">
        <v>349.9</v>
      </c>
      <c r="G332">
        <v>19.125869400133201</v>
      </c>
      <c r="H332">
        <f>(Table2[[#This Row],[1Y Return vs Nifty]]-AVERAGE(Table2[1Y Return vs Nifty]))/_xlfn.STDEV.P(Table2[1Y Return vs Nifty])</f>
        <v>-0.21876963261169574</v>
      </c>
      <c r="I332">
        <v>-2.9904352348062702</v>
      </c>
      <c r="J332">
        <f>(Table2[[#This Row],[1M Return vs Nifty]]-AVERAGE(Table2[1M Return vs Nifty]))/_xlfn.STDEV.P(Table2[1M Return vs Nifty])</f>
        <v>-0.60841873288094073</v>
      </c>
      <c r="K332">
        <v>-23.265993209302799</v>
      </c>
      <c r="L332">
        <f>(Table2[[#This Row],[6M Return vs Nifty]]-AVERAGE(Table2[6M Return vs Nifty]))/_xlfn.STDEV.P(Table2[6M Return vs Nifty])</f>
        <v>-1.0063342989174433</v>
      </c>
      <c r="M332">
        <v>4.6470025640240502</v>
      </c>
      <c r="N332">
        <f>(Table2[[#This Row],[1W Return vs Nifty]]-AVERAGE(Table2[1W Return vs Nifty]))/_xlfn.STDEV.P(Table2[1W Return vs Nifty])</f>
        <v>0.43026588754731537</v>
      </c>
      <c r="O332">
        <v>355.06</v>
      </c>
      <c r="P332">
        <v>350.69968543765998</v>
      </c>
      <c r="Q332">
        <v>323.43561181443198</v>
      </c>
      <c r="R332">
        <v>43.902888065073398</v>
      </c>
      <c r="S332" s="2">
        <f>(Table2[[#This Row],[Close Price]]-Table2[[#This Row],[20D EMA]])/Table2[[#This Row],[20D EMA]]</f>
        <v>-1.4532755027319396E-2</v>
      </c>
      <c r="T332" s="2">
        <f>(Table2[[#This Row],[Close Price]]-Table2[[#This Row],[50D EMA]])/Table2[[#This Row],[50D EMA]]</f>
        <v>-2.2802570714086194E-3</v>
      </c>
      <c r="U332" s="2">
        <f>(Table2[[#This Row],[Close Price]]-Table2[[#This Row],[200D EMA]])/Table2[[#This Row],[200D EMA]]</f>
        <v>8.1822740659589707E-2</v>
      </c>
      <c r="V332">
        <v>0.71237622539156398</v>
      </c>
      <c r="W332">
        <v>336</v>
      </c>
      <c r="X332">
        <v>364.55</v>
      </c>
      <c r="Y332">
        <v>336</v>
      </c>
      <c r="Z332">
        <v>364.55</v>
      </c>
      <c r="AA332">
        <v>336</v>
      </c>
      <c r="AB332">
        <v>369.45</v>
      </c>
      <c r="AC332" s="2">
        <f>(Table2[[#This Row],[Close Price]]/Table2[[#This Row],[Day Low]])-1</f>
        <v>4.1369047619047583E-2</v>
      </c>
      <c r="AD332" s="2">
        <f>(Table2[[#This Row],[Day High]]/Table2[[#This Row],[Close Price]])-1</f>
        <v>4.1869105458702593E-2</v>
      </c>
      <c r="AE332" s="2">
        <f>(Table2[[#This Row],[Close Price]]/Table2[[#This Row],[Current Week Low]])-1</f>
        <v>4.1369047619047583E-2</v>
      </c>
      <c r="AF332" s="2">
        <f>(Table2[[#This Row],[Current Week High]]/Table2[[#This Row],[Close Price]])-1</f>
        <v>4.1869105458702593E-2</v>
      </c>
      <c r="AG332" s="2">
        <f>(Table2[[#This Row],[Close Price]]/Table2[[#This Row],[Current Month Low]])-1</f>
        <v>4.1369047619047583E-2</v>
      </c>
      <c r="AH332" s="2">
        <f>(Table2[[#This Row],[Current Month High]]/Table2[[#This Row],[Close Price]])-1</f>
        <v>5.5873106601886269E-2</v>
      </c>
      <c r="AI332">
        <v>22.877965132895099</v>
      </c>
      <c r="AJ332">
        <v>52.2628372497824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0.02</v>
      </c>
      <c r="AM332" t="s">
        <v>10622</v>
      </c>
      <c r="AN332">
        <v>-0.93</v>
      </c>
      <c r="AO332" t="s">
        <v>10621</v>
      </c>
      <c r="AP332">
        <v>0.19825264724764399</v>
      </c>
      <c r="AQ332">
        <f>(Table2[[#This Row],[Sharpe Ratio]]-AVERAGE(Table2[Sharpe Ratio]))/_xlfn.STDEV.P(Table2[Sharpe Ratio])</f>
        <v>1.5817598755885587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0.17850309872579434</v>
      </c>
      <c r="AS332">
        <f>_xlfn.RANK.AVG(Table2[[#This Row],[1Y Return vs Nifty Z-Score]],Table2[1Y Return vs Nifty Z-Score])</f>
        <v>359</v>
      </c>
      <c r="AT332">
        <f>_xlfn.RANK.AVG(Table2[[#This Row],[6M Return vs Nifty Z-Score]],Table2[6M Return vs Nifty Z-Score])</f>
        <v>640</v>
      </c>
      <c r="AU332">
        <f>_xlfn.RANK.AVG(Table2[[#This Row],[Sharpe Ratio Z-Score]],Table2[Sharpe Ratio Z-Score])</f>
        <v>39</v>
      </c>
      <c r="AV332">
        <f>(Table2[[#This Row],[Rank 1Y]]+Table2[[#This Row],[Rank 6M]]+Table2[[#This Row],[Rank Sharpe]])/3</f>
        <v>346</v>
      </c>
    </row>
    <row r="333" spans="1:48" x14ac:dyDescent="0.3">
      <c r="A333" t="s">
        <v>757</v>
      </c>
      <c r="B333" t="s">
        <v>758</v>
      </c>
      <c r="C333" t="s">
        <v>10588</v>
      </c>
      <c r="D333" t="s">
        <v>269</v>
      </c>
      <c r="E333">
        <v>20248.283496640001</v>
      </c>
      <c r="F333">
        <v>640.4</v>
      </c>
      <c r="G333">
        <v>9.5033570861670995</v>
      </c>
      <c r="H333">
        <f>(Table2[[#This Row],[1Y Return vs Nifty]]-AVERAGE(Table2[1Y Return vs Nifty]))/_xlfn.STDEV.P(Table2[1Y Return vs Nifty])</f>
        <v>-0.36528281152549313</v>
      </c>
      <c r="I333">
        <v>-6.3906563815063002</v>
      </c>
      <c r="J333">
        <f>(Table2[[#This Row],[1M Return vs Nifty]]-AVERAGE(Table2[1M Return vs Nifty]))/_xlfn.STDEV.P(Table2[1M Return vs Nifty])</f>
        <v>-0.96245727461131581</v>
      </c>
      <c r="K333">
        <v>-2.6969227559691502</v>
      </c>
      <c r="L333">
        <f>(Table2[[#This Row],[6M Return vs Nifty]]-AVERAGE(Table2[6M Return vs Nifty]))/_xlfn.STDEV.P(Table2[6M Return vs Nifty])</f>
        <v>-0.27124236941695679</v>
      </c>
      <c r="M333">
        <v>-0.57180363609581697</v>
      </c>
      <c r="N333">
        <f>(Table2[[#This Row],[1W Return vs Nifty]]-AVERAGE(Table2[1W Return vs Nifty]))/_xlfn.STDEV.P(Table2[1W Return vs Nifty])</f>
        <v>-0.63708410221605971</v>
      </c>
      <c r="O333">
        <v>693.61</v>
      </c>
      <c r="P333">
        <v>683.60230426063799</v>
      </c>
      <c r="Q333">
        <v>619.27040047798801</v>
      </c>
      <c r="R333">
        <v>27.489402891055398</v>
      </c>
      <c r="S333" s="2">
        <f>(Table2[[#This Row],[Close Price]]-Table2[[#This Row],[20D EMA]])/Table2[[#This Row],[20D EMA]]</f>
        <v>-7.671458023961597E-2</v>
      </c>
      <c r="T333" s="2">
        <f>(Table2[[#This Row],[Close Price]]-Table2[[#This Row],[50D EMA]])/Table2[[#This Row],[50D EMA]]</f>
        <v>-6.3198008537089734E-2</v>
      </c>
      <c r="U333" s="2">
        <f>(Table2[[#This Row],[Close Price]]-Table2[[#This Row],[200D EMA]])/Table2[[#This Row],[200D EMA]]</f>
        <v>3.4120150915824411E-2</v>
      </c>
      <c r="V333">
        <v>1.1392279227801601</v>
      </c>
      <c r="W333">
        <v>636</v>
      </c>
      <c r="X333">
        <v>676.3</v>
      </c>
      <c r="Y333">
        <v>636</v>
      </c>
      <c r="Z333">
        <v>676.3</v>
      </c>
      <c r="AA333">
        <v>636</v>
      </c>
      <c r="AB333">
        <v>738</v>
      </c>
      <c r="AC333" s="2">
        <f>(Table2[[#This Row],[Close Price]]/Table2[[#This Row],[Day Low]])-1</f>
        <v>6.9182389937105793E-3</v>
      </c>
      <c r="AD333" s="2">
        <f>(Table2[[#This Row],[Day High]]/Table2[[#This Row],[Close Price]])-1</f>
        <v>5.6058713304184771E-2</v>
      </c>
      <c r="AE333" s="2">
        <f>(Table2[[#This Row],[Close Price]]/Table2[[#This Row],[Current Week Low]])-1</f>
        <v>6.9182389937105793E-3</v>
      </c>
      <c r="AF333" s="2">
        <f>(Table2[[#This Row],[Current Week High]]/Table2[[#This Row],[Close Price]])-1</f>
        <v>5.6058713304184771E-2</v>
      </c>
      <c r="AG333" s="2">
        <f>(Table2[[#This Row],[Close Price]]/Table2[[#This Row],[Current Month Low]])-1</f>
        <v>6.9182389937105793E-3</v>
      </c>
      <c r="AH333" s="2">
        <f>(Table2[[#This Row],[Current Month High]]/Table2[[#This Row],[Close Price]])-1</f>
        <v>0.15240474703310425</v>
      </c>
      <c r="AI333">
        <v>24.7579637726421</v>
      </c>
      <c r="AJ333">
        <v>38.315334773218098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-0.03</v>
      </c>
      <c r="AM333" t="s">
        <v>10621</v>
      </c>
      <c r="AN333">
        <v>-5.91</v>
      </c>
      <c r="AO333" t="s">
        <v>10621</v>
      </c>
      <c r="AP333">
        <v>0.11001958699070701</v>
      </c>
      <c r="AQ333">
        <f>(Table2[[#This Row],[Sharpe Ratio]]-AVERAGE(Table2[Sharpe Ratio]))/_xlfn.STDEV.P(Table2[Sharpe Ratio])</f>
        <v>0.56281509075007796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-1.6732514670197474</v>
      </c>
      <c r="AS333">
        <f>_xlfn.RANK.AVG(Table2[[#This Row],[1Y Return vs Nifty Z-Score]],Table2[1Y Return vs Nifty Z-Score])</f>
        <v>420</v>
      </c>
      <c r="AT333">
        <f>_xlfn.RANK.AVG(Table2[[#This Row],[6M Return vs Nifty Z-Score]],Table2[6M Return vs Nifty Z-Score])</f>
        <v>415</v>
      </c>
      <c r="AU333">
        <f>_xlfn.RANK.AVG(Table2[[#This Row],[Sharpe Ratio Z-Score]],Table2[Sharpe Ratio Z-Score])</f>
        <v>204</v>
      </c>
      <c r="AV333">
        <f>(Table2[[#This Row],[Rank 1Y]]+Table2[[#This Row],[Rank 6M]]+Table2[[#This Row],[Rank Sharpe]])/3</f>
        <v>346.33333333333331</v>
      </c>
    </row>
    <row r="334" spans="1:48" x14ac:dyDescent="0.3">
      <c r="A334" t="s">
        <v>1579</v>
      </c>
      <c r="B334" t="s">
        <v>1580</v>
      </c>
      <c r="C334" t="s">
        <v>10582</v>
      </c>
      <c r="D334" t="s">
        <v>196</v>
      </c>
      <c r="E334">
        <v>5569.4213216400003</v>
      </c>
      <c r="F334">
        <v>614.54999999999995</v>
      </c>
      <c r="G334">
        <v>57.628403652399697</v>
      </c>
      <c r="H334">
        <f>(Table2[[#This Row],[1Y Return vs Nifty]]-AVERAGE(Table2[1Y Return vs Nifty]))/_xlfn.STDEV.P(Table2[1Y Return vs Nifty])</f>
        <v>0.36747318064502593</v>
      </c>
      <c r="I334">
        <v>6.3991543351336801</v>
      </c>
      <c r="J334">
        <f>(Table2[[#This Row],[1M Return vs Nifty]]-AVERAGE(Table2[1M Return vs Nifty]))/_xlfn.STDEV.P(Table2[1M Return vs Nifty])</f>
        <v>0.36924608813064075</v>
      </c>
      <c r="K334">
        <v>7.2058408022431504</v>
      </c>
      <c r="L334">
        <f>(Table2[[#This Row],[6M Return vs Nifty]]-AVERAGE(Table2[6M Return vs Nifty]))/_xlfn.STDEV.P(Table2[6M Return vs Nifty])</f>
        <v>8.2659941720958488E-2</v>
      </c>
      <c r="M334">
        <v>9.8647381711392406</v>
      </c>
      <c r="N334">
        <f>(Table2[[#This Row],[1W Return vs Nifty]]-AVERAGE(Table2[1W Return vs Nifty]))/_xlfn.STDEV.P(Table2[1W Return vs Nifty])</f>
        <v>1.4973969196815384</v>
      </c>
      <c r="O334">
        <v>611.85</v>
      </c>
      <c r="P334">
        <v>597.91622277370504</v>
      </c>
      <c r="Q334">
        <v>519.24429660728003</v>
      </c>
      <c r="R334">
        <v>50.416048427367102</v>
      </c>
      <c r="S334" s="2">
        <f>(Table2[[#This Row],[Close Price]]-Table2[[#This Row],[20D EMA]])/Table2[[#This Row],[20D EMA]]</f>
        <v>4.4128462858542645E-3</v>
      </c>
      <c r="T334" s="2">
        <f>(Table2[[#This Row],[Close Price]]-Table2[[#This Row],[50D EMA]])/Table2[[#This Row],[50D EMA]]</f>
        <v>2.7819578383626396E-2</v>
      </c>
      <c r="U334" s="2">
        <f>(Table2[[#This Row],[Close Price]]-Table2[[#This Row],[200D EMA]])/Table2[[#This Row],[200D EMA]]</f>
        <v>0.18354694315458697</v>
      </c>
      <c r="V334">
        <v>0.68639298909728297</v>
      </c>
      <c r="W334">
        <v>608.70000000000005</v>
      </c>
      <c r="X334">
        <v>669.95</v>
      </c>
      <c r="Y334">
        <v>608.70000000000005</v>
      </c>
      <c r="Z334">
        <v>669.95</v>
      </c>
      <c r="AA334">
        <v>608.70000000000005</v>
      </c>
      <c r="AB334">
        <v>669.95</v>
      </c>
      <c r="AC334" s="2">
        <f>(Table2[[#This Row],[Close Price]]/Table2[[#This Row],[Day Low]])-1</f>
        <v>9.6106456382452077E-3</v>
      </c>
      <c r="AD334" s="2">
        <f>(Table2[[#This Row],[Day High]]/Table2[[#This Row],[Close Price]])-1</f>
        <v>9.0147262224391955E-2</v>
      </c>
      <c r="AE334" s="2">
        <f>(Table2[[#This Row],[Close Price]]/Table2[[#This Row],[Current Week Low]])-1</f>
        <v>9.6106456382452077E-3</v>
      </c>
      <c r="AF334" s="2">
        <f>(Table2[[#This Row],[Current Week High]]/Table2[[#This Row],[Close Price]])-1</f>
        <v>9.0147262224391955E-2</v>
      </c>
      <c r="AG334" s="2">
        <f>(Table2[[#This Row],[Close Price]]/Table2[[#This Row],[Current Month Low]])-1</f>
        <v>9.6106456382452077E-3</v>
      </c>
      <c r="AH334" s="2">
        <f>(Table2[[#This Row],[Current Month High]]/Table2[[#This Row],[Close Price]])-1</f>
        <v>9.0147262224391955E-2</v>
      </c>
      <c r="AI334">
        <v>9.0147262224391902</v>
      </c>
      <c r="AJ334">
        <v>86.199060748371394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-0.11</v>
      </c>
      <c r="AM334" t="s">
        <v>10621</v>
      </c>
      <c r="AN334">
        <v>-1.95</v>
      </c>
      <c r="AO334" t="s">
        <v>10621</v>
      </c>
      <c r="AQ334">
        <f>(Table2[[#This Row],[Sharpe Ratio]]-AVERAGE(Table2[Sharpe Ratio]))/_xlfn.STDEV.P(Table2[Sharpe Ratio])</f>
        <v>-0.7077277654969456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1.6090483646812179</v>
      </c>
      <c r="AS334">
        <f>_xlfn.RANK.AVG(Table2[[#This Row],[1Y Return vs Nifty Z-Score]],Table2[1Y Return vs Nifty Z-Score])</f>
        <v>196</v>
      </c>
      <c r="AT334">
        <f>_xlfn.RANK.AVG(Table2[[#This Row],[6M Return vs Nifty Z-Score]],Table2[6M Return vs Nifty Z-Score])</f>
        <v>297</v>
      </c>
      <c r="AU334">
        <f>_xlfn.RANK.AVG(Table2[[#This Row],[Sharpe Ratio Z-Score]],Table2[Sharpe Ratio Z-Score])</f>
        <v>546.5</v>
      </c>
      <c r="AV334">
        <f>(Table2[[#This Row],[Rank 1Y]]+Table2[[#This Row],[Rank 6M]]+Table2[[#This Row],[Rank Sharpe]])/3</f>
        <v>346.5</v>
      </c>
    </row>
    <row r="335" spans="1:48" x14ac:dyDescent="0.3">
      <c r="A335" t="s">
        <v>44</v>
      </c>
      <c r="B335" t="s">
        <v>45</v>
      </c>
      <c r="C335" t="s">
        <v>10581</v>
      </c>
      <c r="D335" t="s">
        <v>46</v>
      </c>
      <c r="E335">
        <v>485098.20072000002</v>
      </c>
      <c r="F335">
        <v>3528</v>
      </c>
      <c r="G335">
        <v>10.589629222882699</v>
      </c>
      <c r="H335">
        <f>(Table2[[#This Row],[1Y Return vs Nifty]]-AVERAGE(Table2[1Y Return vs Nifty]))/_xlfn.STDEV.P(Table2[1Y Return vs Nifty])</f>
        <v>-0.34874314093606806</v>
      </c>
      <c r="I335">
        <v>3.51502029097629</v>
      </c>
      <c r="J335">
        <f>(Table2[[#This Row],[1M Return vs Nifty]]-AVERAGE(Table2[1M Return vs Nifty]))/_xlfn.STDEV.P(Table2[1M Return vs Nifty])</f>
        <v>6.8943676289163786E-2</v>
      </c>
      <c r="K335">
        <v>-4.9167964505006099</v>
      </c>
      <c r="L335">
        <f>(Table2[[#This Row],[6M Return vs Nifty]]-AVERAGE(Table2[6M Return vs Nifty]))/_xlfn.STDEV.P(Table2[6M Return vs Nifty])</f>
        <v>-0.35057562081802024</v>
      </c>
      <c r="M335">
        <v>2.1981742231949699</v>
      </c>
      <c r="N335">
        <f>(Table2[[#This Row],[1W Return vs Nifty]]-AVERAGE(Table2[1W Return vs Nifty]))/_xlfn.STDEV.P(Table2[1W Return vs Nifty])</f>
        <v>-7.0568365400446489E-2</v>
      </c>
      <c r="O335">
        <v>3657.2</v>
      </c>
      <c r="P335">
        <v>3621.7465143361401</v>
      </c>
      <c r="Q335">
        <v>3395.8115322293202</v>
      </c>
      <c r="R335">
        <v>33.487857653506602</v>
      </c>
      <c r="S335" s="2">
        <f>(Table2[[#This Row],[Close Price]]-Table2[[#This Row],[20D EMA]])/Table2[[#This Row],[20D EMA]]</f>
        <v>-3.532757300667172E-2</v>
      </c>
      <c r="T335" s="2">
        <f>(Table2[[#This Row],[Close Price]]-Table2[[#This Row],[50D EMA]])/Table2[[#This Row],[50D EMA]]</f>
        <v>-2.5884338941187236E-2</v>
      </c>
      <c r="U335" s="2">
        <f>(Table2[[#This Row],[Close Price]]-Table2[[#This Row],[200D EMA]])/Table2[[#This Row],[200D EMA]]</f>
        <v>3.8926915264905555E-2</v>
      </c>
      <c r="V335">
        <v>0.99030166780752404</v>
      </c>
      <c r="W335">
        <v>3511.5</v>
      </c>
      <c r="X335">
        <v>3607.9</v>
      </c>
      <c r="Y335">
        <v>3511.5</v>
      </c>
      <c r="Z335">
        <v>3607.9</v>
      </c>
      <c r="AA335">
        <v>3511.5</v>
      </c>
      <c r="AB335">
        <v>3838.95</v>
      </c>
      <c r="AC335" s="2">
        <f>(Table2[[#This Row],[Close Price]]/Table2[[#This Row],[Day Low]])-1</f>
        <v>4.6988466467321466E-3</v>
      </c>
      <c r="AD335" s="2">
        <f>(Table2[[#This Row],[Day High]]/Table2[[#This Row],[Close Price]])-1</f>
        <v>2.264739229024948E-2</v>
      </c>
      <c r="AE335" s="2">
        <f>(Table2[[#This Row],[Close Price]]/Table2[[#This Row],[Current Week Low]])-1</f>
        <v>4.6988466467321466E-3</v>
      </c>
      <c r="AF335" s="2">
        <f>(Table2[[#This Row],[Current Week High]]/Table2[[#This Row],[Close Price]])-1</f>
        <v>2.264739229024948E-2</v>
      </c>
      <c r="AG335" s="2">
        <f>(Table2[[#This Row],[Close Price]]/Table2[[#This Row],[Current Month Low]])-1</f>
        <v>4.6988466467321466E-3</v>
      </c>
      <c r="AH335" s="2">
        <f>(Table2[[#This Row],[Current Month High]]/Table2[[#This Row],[Close Price]])-1</f>
        <v>8.8137755102040805E-2</v>
      </c>
      <c r="AI335">
        <v>11.1082766439909</v>
      </c>
      <c r="AJ335">
        <v>34.901061084026303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-0.04</v>
      </c>
      <c r="AM335" t="s">
        <v>10621</v>
      </c>
      <c r="AN335">
        <v>-3.51</v>
      </c>
      <c r="AO335" t="s">
        <v>10621</v>
      </c>
      <c r="AP335">
        <v>0.11976378934753699</v>
      </c>
      <c r="AQ335">
        <f>(Table2[[#This Row],[Sharpe Ratio]]-AVERAGE(Table2[Sharpe Ratio]))/_xlfn.STDEV.P(Table2[Sharpe Ratio])</f>
        <v>0.67534438696840937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-2.5599063896961663E-2</v>
      </c>
      <c r="AS335">
        <f>_xlfn.RANK.AVG(Table2[[#This Row],[1Y Return vs Nifty Z-Score]],Table2[1Y Return vs Nifty Z-Score])</f>
        <v>412</v>
      </c>
      <c r="AT335">
        <f>_xlfn.RANK.AVG(Table2[[#This Row],[6M Return vs Nifty Z-Score]],Table2[6M Return vs Nifty Z-Score])</f>
        <v>448</v>
      </c>
      <c r="AU335">
        <f>_xlfn.RANK.AVG(Table2[[#This Row],[Sharpe Ratio Z-Score]],Table2[Sharpe Ratio Z-Score])</f>
        <v>180</v>
      </c>
      <c r="AV335">
        <f>(Table2[[#This Row],[Rank 1Y]]+Table2[[#This Row],[Rank 6M]]+Table2[[#This Row],[Rank Sharpe]])/3</f>
        <v>346.66666666666669</v>
      </c>
    </row>
    <row r="336" spans="1:48" x14ac:dyDescent="0.3">
      <c r="A336" t="s">
        <v>1257</v>
      </c>
      <c r="B336" t="s">
        <v>1258</v>
      </c>
      <c r="C336" t="s">
        <v>10585</v>
      </c>
      <c r="D336" t="s">
        <v>133</v>
      </c>
      <c r="E336">
        <v>8769.0079039499997</v>
      </c>
      <c r="F336">
        <v>248.85</v>
      </c>
      <c r="G336">
        <v>9.1476360817657092</v>
      </c>
      <c r="H336">
        <f>(Table2[[#This Row],[1Y Return vs Nifty]]-AVERAGE(Table2[1Y Return vs Nifty]))/_xlfn.STDEV.P(Table2[1Y Return vs Nifty])</f>
        <v>-0.37069904934995529</v>
      </c>
      <c r="I336">
        <v>8.3970789275364002</v>
      </c>
      <c r="J336">
        <f>(Table2[[#This Row],[1M Return vs Nifty]]-AVERAGE(Table2[1M Return vs Nifty]))/_xlfn.STDEV.P(Table2[1M Return vs Nifty])</f>
        <v>0.57727441295533632</v>
      </c>
      <c r="K336">
        <v>-5.1345927257438904</v>
      </c>
      <c r="L336">
        <f>(Table2[[#This Row],[6M Return vs Nifty]]-AVERAGE(Table2[6M Return vs Nifty]))/_xlfn.STDEV.P(Table2[6M Return vs Nifty])</f>
        <v>-0.35835916575602961</v>
      </c>
      <c r="M336">
        <v>-3.64528023884059</v>
      </c>
      <c r="N336">
        <f>(Table2[[#This Row],[1W Return vs Nifty]]-AVERAGE(Table2[1W Return vs Nifty]))/_xlfn.STDEV.P(Table2[1W Return vs Nifty])</f>
        <v>-1.2656713872549752</v>
      </c>
      <c r="O336">
        <v>264.8</v>
      </c>
      <c r="P336">
        <v>254.870655670659</v>
      </c>
      <c r="Q336">
        <v>230.02325577300701</v>
      </c>
      <c r="R336">
        <v>26.544469658526499</v>
      </c>
      <c r="S336" s="2">
        <f>(Table2[[#This Row],[Close Price]]-Table2[[#This Row],[20D EMA]])/Table2[[#This Row],[20D EMA]]</f>
        <v>-6.0234138972809728E-2</v>
      </c>
      <c r="T336" s="2">
        <f>(Table2[[#This Row],[Close Price]]-Table2[[#This Row],[50D EMA]])/Table2[[#This Row],[50D EMA]]</f>
        <v>-2.3622396445822442E-2</v>
      </c>
      <c r="U336" s="2">
        <f>(Table2[[#This Row],[Close Price]]-Table2[[#This Row],[200D EMA]])/Table2[[#This Row],[200D EMA]]</f>
        <v>8.1847133950541551E-2</v>
      </c>
      <c r="V336">
        <v>0.82183821606842</v>
      </c>
      <c r="W336">
        <v>247.3</v>
      </c>
      <c r="X336">
        <v>274.7</v>
      </c>
      <c r="Y336">
        <v>247.3</v>
      </c>
      <c r="Z336">
        <v>274.7</v>
      </c>
      <c r="AA336">
        <v>247.3</v>
      </c>
      <c r="AB336">
        <v>274.85000000000002</v>
      </c>
      <c r="AC336" s="2">
        <f>(Table2[[#This Row],[Close Price]]/Table2[[#This Row],[Day Low]])-1</f>
        <v>6.2676910634855698E-3</v>
      </c>
      <c r="AD336" s="2">
        <f>(Table2[[#This Row],[Day High]]/Table2[[#This Row],[Close Price]])-1</f>
        <v>0.10387783805505313</v>
      </c>
      <c r="AE336" s="2">
        <f>(Table2[[#This Row],[Close Price]]/Table2[[#This Row],[Current Week Low]])-1</f>
        <v>6.2676910634855698E-3</v>
      </c>
      <c r="AF336" s="2">
        <f>(Table2[[#This Row],[Current Week High]]/Table2[[#This Row],[Close Price]])-1</f>
        <v>0.10387783805505313</v>
      </c>
      <c r="AG336" s="2">
        <f>(Table2[[#This Row],[Close Price]]/Table2[[#This Row],[Current Month Low]])-1</f>
        <v>6.2676910634855698E-3</v>
      </c>
      <c r="AH336" s="2">
        <f>(Table2[[#This Row],[Current Month High]]/Table2[[#This Row],[Close Price]])-1</f>
        <v>0.10448061080972493</v>
      </c>
      <c r="AI336">
        <v>20.1527024311834</v>
      </c>
      <c r="AJ336">
        <v>43.719318509962399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</v>
      </c>
      <c r="AM336" t="s">
        <v>10623</v>
      </c>
      <c r="AN336">
        <v>-11.1</v>
      </c>
      <c r="AO336" t="s">
        <v>10621</v>
      </c>
      <c r="AP336">
        <v>0.124667429590368</v>
      </c>
      <c r="AQ336">
        <f>(Table2[[#This Row],[Sharpe Ratio]]-AVERAGE(Table2[Sharpe Ratio]))/_xlfn.STDEV.P(Table2[Sharpe Ratio])</f>
        <v>0.73197325870431773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-0.68548193070130603</v>
      </c>
      <c r="AS336">
        <f>_xlfn.RANK.AVG(Table2[[#This Row],[1Y Return vs Nifty Z-Score]],Table2[1Y Return vs Nifty Z-Score])</f>
        <v>422</v>
      </c>
      <c r="AT336">
        <f>_xlfn.RANK.AVG(Table2[[#This Row],[6M Return vs Nifty Z-Score]],Table2[6M Return vs Nifty Z-Score])</f>
        <v>451</v>
      </c>
      <c r="AU336">
        <f>_xlfn.RANK.AVG(Table2[[#This Row],[Sharpe Ratio Z-Score]],Table2[Sharpe Ratio Z-Score])</f>
        <v>171</v>
      </c>
      <c r="AV336">
        <f>(Table2[[#This Row],[Rank 1Y]]+Table2[[#This Row],[Rank 6M]]+Table2[[#This Row],[Rank Sharpe]])/3</f>
        <v>348</v>
      </c>
    </row>
    <row r="337" spans="1:48" x14ac:dyDescent="0.3">
      <c r="A337" t="s">
        <v>1397</v>
      </c>
      <c r="B337" t="s">
        <v>1398</v>
      </c>
      <c r="C337" t="s">
        <v>10581</v>
      </c>
      <c r="D337" t="s">
        <v>46</v>
      </c>
      <c r="E337">
        <v>7354.6130413000001</v>
      </c>
      <c r="F337">
        <v>503</v>
      </c>
      <c r="G337">
        <v>39.449590349956402</v>
      </c>
      <c r="H337">
        <f>(Table2[[#This Row],[1Y Return vs Nifty]]-AVERAGE(Table2[1Y Return vs Nifty]))/_xlfn.STDEV.P(Table2[1Y Return vs Nifty])</f>
        <v>9.0681045813908318E-2</v>
      </c>
      <c r="I337">
        <v>-4.6220196128695301</v>
      </c>
      <c r="J337">
        <f>(Table2[[#This Row],[1M Return vs Nifty]]-AVERAGE(Table2[1M Return vs Nifty]))/_xlfn.STDEV.P(Table2[1M Return vs Nifty])</f>
        <v>-0.77830290482081288</v>
      </c>
      <c r="K337">
        <v>19.450360281386299</v>
      </c>
      <c r="L337">
        <f>(Table2[[#This Row],[6M Return vs Nifty]]-AVERAGE(Table2[6M Return vs Nifty]))/_xlfn.STDEV.P(Table2[6M Return vs Nifty])</f>
        <v>0.5202512986153025</v>
      </c>
      <c r="M337">
        <v>1.59384573447075</v>
      </c>
      <c r="N337">
        <f>(Table2[[#This Row],[1W Return vs Nifty]]-AVERAGE(Table2[1W Return vs Nifty]))/_xlfn.STDEV.P(Table2[1W Return vs Nifty])</f>
        <v>-0.19416559846855636</v>
      </c>
      <c r="O337">
        <v>516.37</v>
      </c>
      <c r="P337">
        <v>502.04038970567501</v>
      </c>
      <c r="Q337">
        <v>431.81248688338002</v>
      </c>
      <c r="R337">
        <v>38.030851819495702</v>
      </c>
      <c r="S337" s="2">
        <f>(Table2[[#This Row],[Close Price]]-Table2[[#This Row],[20D EMA]])/Table2[[#This Row],[20D EMA]]</f>
        <v>-2.5892286538722244E-2</v>
      </c>
      <c r="T337" s="2">
        <f>(Table2[[#This Row],[Close Price]]-Table2[[#This Row],[50D EMA]])/Table2[[#This Row],[50D EMA]]</f>
        <v>1.9114205032140297E-3</v>
      </c>
      <c r="U337" s="2">
        <f>(Table2[[#This Row],[Close Price]]-Table2[[#This Row],[200D EMA]])/Table2[[#This Row],[200D EMA]]</f>
        <v>0.16485746771803211</v>
      </c>
      <c r="V337">
        <v>0.49786493204413301</v>
      </c>
      <c r="W337">
        <v>500.7</v>
      </c>
      <c r="X337">
        <v>523.95000000000005</v>
      </c>
      <c r="Y337">
        <v>500.7</v>
      </c>
      <c r="Z337">
        <v>523.95000000000005</v>
      </c>
      <c r="AA337">
        <v>493.25</v>
      </c>
      <c r="AB337">
        <v>523.95000000000005</v>
      </c>
      <c r="AC337" s="2">
        <f>(Table2[[#This Row],[Close Price]]/Table2[[#This Row],[Day Low]])-1</f>
        <v>4.5935690033953591E-3</v>
      </c>
      <c r="AD337" s="2">
        <f>(Table2[[#This Row],[Day High]]/Table2[[#This Row],[Close Price]])-1</f>
        <v>4.1650099403578666E-2</v>
      </c>
      <c r="AE337" s="2">
        <f>(Table2[[#This Row],[Close Price]]/Table2[[#This Row],[Current Week Low]])-1</f>
        <v>4.5935690033953591E-3</v>
      </c>
      <c r="AF337" s="2">
        <f>(Table2[[#This Row],[Current Week High]]/Table2[[#This Row],[Close Price]])-1</f>
        <v>4.1650099403578666E-2</v>
      </c>
      <c r="AG337" s="2">
        <f>(Table2[[#This Row],[Close Price]]/Table2[[#This Row],[Current Month Low]])-1</f>
        <v>1.976685250886967E-2</v>
      </c>
      <c r="AH337" s="2">
        <f>(Table2[[#This Row],[Current Month High]]/Table2[[#This Row],[Close Price]])-1</f>
        <v>4.1650099403578666E-2</v>
      </c>
      <c r="AI337">
        <v>12.1272365805169</v>
      </c>
      <c r="AJ337">
        <v>75.720524017467199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0.06</v>
      </c>
      <c r="AM337" t="s">
        <v>10622</v>
      </c>
      <c r="AN337">
        <v>-3.86</v>
      </c>
      <c r="AO337" t="s">
        <v>10621</v>
      </c>
      <c r="AP337">
        <v>-1.7866607988175999E-2</v>
      </c>
      <c r="AQ337">
        <f>(Table2[[#This Row],[Sharpe Ratio]]-AVERAGE(Table2[Sharpe Ratio]))/_xlfn.STDEV.P(Table2[Sharpe Ratio])</f>
        <v>-0.91405730885962366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-1.275593467719782</v>
      </c>
      <c r="AS337">
        <f>_xlfn.RANK.AVG(Table2[[#This Row],[1Y Return vs Nifty Z-Score]],Table2[1Y Return vs Nifty Z-Score])</f>
        <v>273</v>
      </c>
      <c r="AT337">
        <f>_xlfn.RANK.AVG(Table2[[#This Row],[6M Return vs Nifty Z-Score]],Table2[6M Return vs Nifty Z-Score])</f>
        <v>171</v>
      </c>
      <c r="AU337">
        <f>_xlfn.RANK.AVG(Table2[[#This Row],[Sharpe Ratio Z-Score]],Table2[Sharpe Ratio Z-Score])</f>
        <v>606</v>
      </c>
      <c r="AV337">
        <f>(Table2[[#This Row],[Rank 1Y]]+Table2[[#This Row],[Rank 6M]]+Table2[[#This Row],[Rank Sharpe]])/3</f>
        <v>350</v>
      </c>
    </row>
    <row r="338" spans="1:48" x14ac:dyDescent="0.3">
      <c r="A338" t="s">
        <v>838</v>
      </c>
      <c r="B338" t="s">
        <v>839</v>
      </c>
      <c r="C338" t="s">
        <v>10580</v>
      </c>
      <c r="D338" t="s">
        <v>116</v>
      </c>
      <c r="E338">
        <v>17759.608027400001</v>
      </c>
      <c r="F338">
        <v>709.3</v>
      </c>
      <c r="G338">
        <v>23.4465389836739</v>
      </c>
      <c r="H338">
        <f>(Table2[[#This Row],[1Y Return vs Nifty]]-AVERAGE(Table2[1Y Return vs Nifty]))/_xlfn.STDEV.P(Table2[1Y Return vs Nifty])</f>
        <v>-0.15298275543597992</v>
      </c>
      <c r="I338">
        <v>4.4655594747095497</v>
      </c>
      <c r="J338">
        <f>(Table2[[#This Row],[1M Return vs Nifty]]-AVERAGE(Table2[1M Return vs Nifty]))/_xlfn.STDEV.P(Table2[1M Return vs Nifty])</f>
        <v>0.16791591719564414</v>
      </c>
      <c r="K338">
        <v>19.085954750324099</v>
      </c>
      <c r="L338">
        <f>(Table2[[#This Row],[6M Return vs Nifty]]-AVERAGE(Table2[6M Return vs Nifty]))/_xlfn.STDEV.P(Table2[6M Return vs Nifty])</f>
        <v>0.50722827136879178</v>
      </c>
      <c r="M338">
        <v>7.2769880293082796</v>
      </c>
      <c r="N338">
        <f>(Table2[[#This Row],[1W Return vs Nifty]]-AVERAGE(Table2[1W Return vs Nifty]))/_xlfn.STDEV.P(Table2[1W Return vs Nifty])</f>
        <v>0.96815038676180498</v>
      </c>
      <c r="O338">
        <v>711.29</v>
      </c>
      <c r="P338">
        <v>679.16580908156902</v>
      </c>
      <c r="Q338">
        <v>579.47406718430295</v>
      </c>
      <c r="R338">
        <v>46.6267113618593</v>
      </c>
      <c r="S338" s="2">
        <f>(Table2[[#This Row],[Close Price]]-Table2[[#This Row],[20D EMA]])/Table2[[#This Row],[20D EMA]]</f>
        <v>-2.797733695117335E-3</v>
      </c>
      <c r="T338" s="2">
        <f>(Table2[[#This Row],[Close Price]]-Table2[[#This Row],[50D EMA]])/Table2[[#This Row],[50D EMA]]</f>
        <v>4.4369416886844142E-2</v>
      </c>
      <c r="U338" s="2">
        <f>(Table2[[#This Row],[Close Price]]-Table2[[#This Row],[200D EMA]])/Table2[[#This Row],[200D EMA]]</f>
        <v>0.22404097123194572</v>
      </c>
      <c r="V338">
        <v>1.30987615682011</v>
      </c>
      <c r="W338">
        <v>695.7</v>
      </c>
      <c r="X338">
        <v>732.8</v>
      </c>
      <c r="Y338">
        <v>695.7</v>
      </c>
      <c r="Z338">
        <v>732.8</v>
      </c>
      <c r="AA338">
        <v>695.7</v>
      </c>
      <c r="AB338">
        <v>777</v>
      </c>
      <c r="AC338" s="2">
        <f>(Table2[[#This Row],[Close Price]]/Table2[[#This Row],[Day Low]])-1</f>
        <v>1.954865602989786E-2</v>
      </c>
      <c r="AD338" s="2">
        <f>(Table2[[#This Row],[Day High]]/Table2[[#This Row],[Close Price]])-1</f>
        <v>3.3131256168053014E-2</v>
      </c>
      <c r="AE338" s="2">
        <f>(Table2[[#This Row],[Close Price]]/Table2[[#This Row],[Current Week Low]])-1</f>
        <v>1.954865602989786E-2</v>
      </c>
      <c r="AF338" s="2">
        <f>(Table2[[#This Row],[Current Week High]]/Table2[[#This Row],[Close Price]])-1</f>
        <v>3.3131256168053014E-2</v>
      </c>
      <c r="AG338" s="2">
        <f>(Table2[[#This Row],[Close Price]]/Table2[[#This Row],[Current Month Low]])-1</f>
        <v>1.954865602989786E-2</v>
      </c>
      <c r="AH338" s="2">
        <f>(Table2[[#This Row],[Current Month High]]/Table2[[#This Row],[Close Price]])-1</f>
        <v>9.5446214577752819E-2</v>
      </c>
      <c r="AI338">
        <v>9.5446214577752801</v>
      </c>
      <c r="AJ338">
        <v>57.552199022656502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0.16</v>
      </c>
      <c r="AM338" t="s">
        <v>10622</v>
      </c>
      <c r="AN338">
        <v>0.88</v>
      </c>
      <c r="AO338" t="s">
        <v>10622</v>
      </c>
      <c r="AQ338">
        <f>(Table2[[#This Row],[Sharpe Ratio]]-AVERAGE(Table2[Sharpe Ratio]))/_xlfn.STDEV.P(Table2[Sharpe Ratio])</f>
        <v>-0.7077277654969456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0.78258405439331535</v>
      </c>
      <c r="AS338">
        <f>_xlfn.RANK.AVG(Table2[[#This Row],[1Y Return vs Nifty Z-Score]],Table2[1Y Return vs Nifty Z-Score])</f>
        <v>333</v>
      </c>
      <c r="AT338">
        <f>_xlfn.RANK.AVG(Table2[[#This Row],[6M Return vs Nifty Z-Score]],Table2[6M Return vs Nifty Z-Score])</f>
        <v>173</v>
      </c>
      <c r="AU338">
        <f>_xlfn.RANK.AVG(Table2[[#This Row],[Sharpe Ratio Z-Score]],Table2[Sharpe Ratio Z-Score])</f>
        <v>546.5</v>
      </c>
      <c r="AV338">
        <f>(Table2[[#This Row],[Rank 1Y]]+Table2[[#This Row],[Rank 6M]]+Table2[[#This Row],[Rank Sharpe]])/3</f>
        <v>350.83333333333331</v>
      </c>
    </row>
    <row r="339" spans="1:48" x14ac:dyDescent="0.3">
      <c r="A339" t="s">
        <v>1376</v>
      </c>
      <c r="B339" t="s">
        <v>1377</v>
      </c>
      <c r="C339" t="s">
        <v>625</v>
      </c>
      <c r="D339" t="s">
        <v>625</v>
      </c>
      <c r="E339">
        <v>7526.9179506849996</v>
      </c>
      <c r="F339">
        <v>569.45000000000005</v>
      </c>
      <c r="G339">
        <v>53.565770952734603</v>
      </c>
      <c r="H339">
        <f>(Table2[[#This Row],[1Y Return vs Nifty]]-AVERAGE(Table2[1Y Return vs Nifty]))/_xlfn.STDEV.P(Table2[1Y Return vs Nifty])</f>
        <v>0.3056151946881609</v>
      </c>
      <c r="I339">
        <v>6.9004235340194704</v>
      </c>
      <c r="J339">
        <f>(Table2[[#This Row],[1M Return vs Nifty]]-AVERAGE(Table2[1M Return vs Nifty]))/_xlfn.STDEV.P(Table2[1M Return vs Nifty])</f>
        <v>0.42143934513691356</v>
      </c>
      <c r="K339">
        <v>-12.847905302911601</v>
      </c>
      <c r="L339">
        <f>(Table2[[#This Row],[6M Return vs Nifty]]-AVERAGE(Table2[6M Return vs Nifty]))/_xlfn.STDEV.P(Table2[6M Return vs Nifty])</f>
        <v>-0.63401546427736799</v>
      </c>
      <c r="M339">
        <v>6.6558772409260198</v>
      </c>
      <c r="N339">
        <f>(Table2[[#This Row],[1W Return vs Nifty]]-AVERAGE(Table2[1W Return vs Nifty]))/_xlfn.STDEV.P(Table2[1W Return vs Nifty])</f>
        <v>0.84112083858534625</v>
      </c>
      <c r="O339">
        <v>546.65</v>
      </c>
      <c r="P339">
        <v>522.01655455225898</v>
      </c>
      <c r="Q339">
        <v>494.20749344048699</v>
      </c>
      <c r="R339">
        <v>59.0687445815784</v>
      </c>
      <c r="S339" s="2">
        <f>(Table2[[#This Row],[Close Price]]-Table2[[#This Row],[20D EMA]])/Table2[[#This Row],[20D EMA]]</f>
        <v>4.1708588676484165E-2</v>
      </c>
      <c r="T339" s="2">
        <f>(Table2[[#This Row],[Close Price]]-Table2[[#This Row],[50D EMA]])/Table2[[#This Row],[50D EMA]]</f>
        <v>9.0865787749634497E-2</v>
      </c>
      <c r="U339" s="2">
        <f>(Table2[[#This Row],[Close Price]]-Table2[[#This Row],[200D EMA]])/Table2[[#This Row],[200D EMA]]</f>
        <v>0.15224881766907861</v>
      </c>
      <c r="V339">
        <v>1.94426598136845</v>
      </c>
      <c r="W339">
        <v>547.4</v>
      </c>
      <c r="X339">
        <v>581</v>
      </c>
      <c r="Y339">
        <v>547.4</v>
      </c>
      <c r="Z339">
        <v>581</v>
      </c>
      <c r="AA339">
        <v>547.4</v>
      </c>
      <c r="AB339">
        <v>597.95000000000005</v>
      </c>
      <c r="AC339" s="2">
        <f>(Table2[[#This Row],[Close Price]]/Table2[[#This Row],[Day Low]])-1</f>
        <v>4.0281329923273823E-2</v>
      </c>
      <c r="AD339" s="2">
        <f>(Table2[[#This Row],[Day High]]/Table2[[#This Row],[Close Price]])-1</f>
        <v>2.0282728948985751E-2</v>
      </c>
      <c r="AE339" s="2">
        <f>(Table2[[#This Row],[Close Price]]/Table2[[#This Row],[Current Week Low]])-1</f>
        <v>4.0281329923273823E-2</v>
      </c>
      <c r="AF339" s="2">
        <f>(Table2[[#This Row],[Current Week High]]/Table2[[#This Row],[Close Price]])-1</f>
        <v>2.0282728948985751E-2</v>
      </c>
      <c r="AG339" s="2">
        <f>(Table2[[#This Row],[Close Price]]/Table2[[#This Row],[Current Month Low]])-1</f>
        <v>4.0281329923273823E-2</v>
      </c>
      <c r="AH339" s="2">
        <f>(Table2[[#This Row],[Current Month High]]/Table2[[#This Row],[Close Price]])-1</f>
        <v>5.0048292211783307E-2</v>
      </c>
      <c r="AI339">
        <v>16.954956537009299</v>
      </c>
      <c r="AJ339">
        <v>80.234214274410505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0.2</v>
      </c>
      <c r="AM339" t="s">
        <v>10622</v>
      </c>
      <c r="AN339">
        <v>9.4499999999999993</v>
      </c>
      <c r="AO339" t="s">
        <v>10622</v>
      </c>
      <c r="AP339">
        <v>7.0380499212930006E-2</v>
      </c>
      <c r="AQ339">
        <f>(Table2[[#This Row],[Sharpe Ratio]]-AVERAGE(Table2[Sharpe Ratio]))/_xlfn.STDEV.P(Table2[Sharpe Ratio])</f>
        <v>0.1050496947714757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1.0392096089045284</v>
      </c>
      <c r="AS339">
        <f>_xlfn.RANK.AVG(Table2[[#This Row],[1Y Return vs Nifty Z-Score]],Table2[1Y Return vs Nifty Z-Score])</f>
        <v>209</v>
      </c>
      <c r="AT339">
        <f>_xlfn.RANK.AVG(Table2[[#This Row],[6M Return vs Nifty Z-Score]],Table2[6M Return vs Nifty Z-Score])</f>
        <v>535</v>
      </c>
      <c r="AU339">
        <f>_xlfn.RANK.AVG(Table2[[#This Row],[Sharpe Ratio Z-Score]],Table2[Sharpe Ratio Z-Score])</f>
        <v>310</v>
      </c>
      <c r="AV339">
        <f>(Table2[[#This Row],[Rank 1Y]]+Table2[[#This Row],[Rank 6M]]+Table2[[#This Row],[Rank Sharpe]])/3</f>
        <v>351.33333333333331</v>
      </c>
    </row>
    <row r="340" spans="1:48" x14ac:dyDescent="0.3">
      <c r="A340" t="s">
        <v>660</v>
      </c>
      <c r="B340" t="s">
        <v>661</v>
      </c>
      <c r="C340" t="s">
        <v>10589</v>
      </c>
      <c r="D340" t="s">
        <v>354</v>
      </c>
      <c r="E340">
        <v>25766.399954699998</v>
      </c>
      <c r="F340">
        <v>2131.15</v>
      </c>
      <c r="G340">
        <v>21.6131874553625</v>
      </c>
      <c r="H340">
        <f>(Table2[[#This Row],[1Y Return vs Nifty]]-AVERAGE(Table2[1Y Return vs Nifty]))/_xlfn.STDEV.P(Table2[1Y Return vs Nifty])</f>
        <v>-0.18089751945135163</v>
      </c>
      <c r="I340">
        <v>7.6739510831011604</v>
      </c>
      <c r="J340">
        <f>(Table2[[#This Row],[1M Return vs Nifty]]-AVERAGE(Table2[1M Return vs Nifty]))/_xlfn.STDEV.P(Table2[1M Return vs Nifty])</f>
        <v>0.5019807433724186</v>
      </c>
      <c r="K340">
        <v>46.848277744907897</v>
      </c>
      <c r="L340">
        <f>(Table2[[#This Row],[6M Return vs Nifty]]-AVERAGE(Table2[6M Return vs Nifty]))/_xlfn.STDEV.P(Table2[6M Return vs Nifty])</f>
        <v>1.4993907331487217</v>
      </c>
      <c r="M340">
        <v>4.7220392626484102</v>
      </c>
      <c r="N340">
        <f>(Table2[[#This Row],[1W Return vs Nifty]]-AVERAGE(Table2[1W Return vs Nifty]))/_xlfn.STDEV.P(Table2[1W Return vs Nifty])</f>
        <v>0.44561238949382348</v>
      </c>
      <c r="O340">
        <v>2044.74</v>
      </c>
      <c r="P340">
        <v>1883.04931013441</v>
      </c>
      <c r="Q340">
        <v>1602.4128799422001</v>
      </c>
      <c r="R340">
        <v>41.002677760283397</v>
      </c>
      <c r="S340" s="2">
        <f>(Table2[[#This Row],[Close Price]]-Table2[[#This Row],[20D EMA]])/Table2[[#This Row],[20D EMA]]</f>
        <v>4.2259651593845711E-2</v>
      </c>
      <c r="T340" s="2">
        <f>(Table2[[#This Row],[Close Price]]-Table2[[#This Row],[50D EMA]])/Table2[[#This Row],[50D EMA]]</f>
        <v>0.13175474934741935</v>
      </c>
      <c r="U340" s="2">
        <f>(Table2[[#This Row],[Close Price]]-Table2[[#This Row],[200D EMA]])/Table2[[#This Row],[200D EMA]]</f>
        <v>0.3299630991963019</v>
      </c>
      <c r="V340">
        <v>1.4903581823099299</v>
      </c>
      <c r="W340">
        <v>2000.25</v>
      </c>
      <c r="X340">
        <v>2088.5500000000002</v>
      </c>
      <c r="Y340">
        <v>2000.25</v>
      </c>
      <c r="Z340">
        <v>2088.5500000000002</v>
      </c>
      <c r="AA340">
        <v>2000.25</v>
      </c>
      <c r="AB340">
        <v>2150.5</v>
      </c>
      <c r="AC340" s="2">
        <f>(Table2[[#This Row],[Close Price]]/Table2[[#This Row],[Day Low]])-1</f>
        <v>6.5441819772528387E-2</v>
      </c>
      <c r="AD340" s="2">
        <f>(Table2[[#This Row],[Day High]]/Table2[[#This Row],[Close Price]])-1</f>
        <v>-1.9989207704760314E-2</v>
      </c>
      <c r="AE340" s="2">
        <f>(Table2[[#This Row],[Close Price]]/Table2[[#This Row],[Current Week Low]])-1</f>
        <v>6.5441819772528387E-2</v>
      </c>
      <c r="AF340" s="2">
        <f>(Table2[[#This Row],[Current Week High]]/Table2[[#This Row],[Close Price]])-1</f>
        <v>-1.9989207704760314E-2</v>
      </c>
      <c r="AG340" s="2">
        <f>(Table2[[#This Row],[Close Price]]/Table2[[#This Row],[Current Month Low]])-1</f>
        <v>6.5441819772528387E-2</v>
      </c>
      <c r="AH340" s="2">
        <f>(Table2[[#This Row],[Current Month High]]/Table2[[#This Row],[Close Price]])-1</f>
        <v>9.0796049081480756E-3</v>
      </c>
      <c r="AI340">
        <v>3.2306501184806198</v>
      </c>
      <c r="AJ340">
        <v>79.677092993845406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0.23</v>
      </c>
      <c r="AM340" t="s">
        <v>10622</v>
      </c>
      <c r="AN340">
        <v>-0.7</v>
      </c>
      <c r="AO340" t="s">
        <v>10621</v>
      </c>
      <c r="AP340">
        <v>-4.7723303367174001E-2</v>
      </c>
      <c r="AQ340">
        <f>(Table2[[#This Row],[Sharpe Ratio]]-AVERAGE(Table2[Sharpe Ratio]))/_xlfn.STDEV.P(Table2[Sharpe Ratio])</f>
        <v>-1.2588523772880629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1.0072339692755494</v>
      </c>
      <c r="AS340">
        <f>_xlfn.RANK.AVG(Table2[[#This Row],[1Y Return vs Nifty Z-Score]],Table2[1Y Return vs Nifty Z-Score])</f>
        <v>342</v>
      </c>
      <c r="AT340">
        <f>_xlfn.RANK.AVG(Table2[[#This Row],[6M Return vs Nifty Z-Score]],Table2[6M Return vs Nifty Z-Score])</f>
        <v>57</v>
      </c>
      <c r="AU340">
        <f>_xlfn.RANK.AVG(Table2[[#This Row],[Sharpe Ratio Z-Score]],Table2[Sharpe Ratio Z-Score])</f>
        <v>656</v>
      </c>
      <c r="AV340">
        <f>(Table2[[#This Row],[Rank 1Y]]+Table2[[#This Row],[Rank 6M]]+Table2[[#This Row],[Rank Sharpe]])/3</f>
        <v>351.66666666666669</v>
      </c>
    </row>
    <row r="341" spans="1:48" x14ac:dyDescent="0.3">
      <c r="A341" t="s">
        <v>1490</v>
      </c>
      <c r="B341" t="s">
        <v>1491</v>
      </c>
      <c r="C341" t="s">
        <v>10587</v>
      </c>
      <c r="D341" t="s">
        <v>86</v>
      </c>
      <c r="E341">
        <v>6477.0251193699996</v>
      </c>
      <c r="F341">
        <v>3275.05</v>
      </c>
      <c r="G341">
        <v>19.346581424429601</v>
      </c>
      <c r="H341">
        <f>(Table2[[#This Row],[1Y Return vs Nifty]]-AVERAGE(Table2[1Y Return vs Nifty]))/_xlfn.STDEV.P(Table2[1Y Return vs Nifty])</f>
        <v>-0.21540905283283374</v>
      </c>
      <c r="I341">
        <v>12.871365927422699</v>
      </c>
      <c r="J341">
        <f>(Table2[[#This Row],[1M Return vs Nifty]]-AVERAGE(Table2[1M Return vs Nifty]))/_xlfn.STDEV.P(Table2[1M Return vs Nifty])</f>
        <v>1.0431470654621551</v>
      </c>
      <c r="K341">
        <v>46.518741408093398</v>
      </c>
      <c r="L341">
        <f>(Table2[[#This Row],[6M Return vs Nifty]]-AVERAGE(Table2[6M Return vs Nifty]))/_xlfn.STDEV.P(Table2[6M Return vs Nifty])</f>
        <v>1.4876138518249364</v>
      </c>
      <c r="M341">
        <v>3.0873695436928301</v>
      </c>
      <c r="N341">
        <f>(Table2[[#This Row],[1W Return vs Nifty]]-AVERAGE(Table2[1W Return vs Nifty]))/_xlfn.STDEV.P(Table2[1W Return vs Nifty])</f>
        <v>0.11128981822193697</v>
      </c>
      <c r="O341">
        <v>3298.34</v>
      </c>
      <c r="P341">
        <v>2991.5150405918098</v>
      </c>
      <c r="Q341">
        <v>2437.67908445189</v>
      </c>
      <c r="R341">
        <v>38.461472808182997</v>
      </c>
      <c r="S341" s="2">
        <f>(Table2[[#This Row],[Close Price]]-Table2[[#This Row],[20D EMA]])/Table2[[#This Row],[20D EMA]]</f>
        <v>-7.0611277187918658E-3</v>
      </c>
      <c r="T341" s="2">
        <f>(Table2[[#This Row],[Close Price]]-Table2[[#This Row],[50D EMA]])/Table2[[#This Row],[50D EMA]]</f>
        <v>9.4779720496440761E-2</v>
      </c>
      <c r="U341" s="2">
        <f>(Table2[[#This Row],[Close Price]]-Table2[[#This Row],[200D EMA]])/Table2[[#This Row],[200D EMA]]</f>
        <v>0.3435115478854725</v>
      </c>
      <c r="V341">
        <v>0.52798289356055095</v>
      </c>
      <c r="W341">
        <v>3125.05</v>
      </c>
      <c r="X341">
        <v>3424</v>
      </c>
      <c r="Y341">
        <v>3125.05</v>
      </c>
      <c r="Z341">
        <v>3424</v>
      </c>
      <c r="AA341">
        <v>3125.05</v>
      </c>
      <c r="AB341">
        <v>3492.2</v>
      </c>
      <c r="AC341" s="2">
        <f>(Table2[[#This Row],[Close Price]]/Table2[[#This Row],[Day Low]])-1</f>
        <v>4.7999232012287729E-2</v>
      </c>
      <c r="AD341" s="2">
        <f>(Table2[[#This Row],[Day High]]/Table2[[#This Row],[Close Price]])-1</f>
        <v>4.5480221676004851E-2</v>
      </c>
      <c r="AE341" s="2">
        <f>(Table2[[#This Row],[Close Price]]/Table2[[#This Row],[Current Week Low]])-1</f>
        <v>4.7999232012287729E-2</v>
      </c>
      <c r="AF341" s="2">
        <f>(Table2[[#This Row],[Current Week High]]/Table2[[#This Row],[Close Price]])-1</f>
        <v>4.5480221676004851E-2</v>
      </c>
      <c r="AG341" s="2">
        <f>(Table2[[#This Row],[Close Price]]/Table2[[#This Row],[Current Month Low]])-1</f>
        <v>4.7999232012287729E-2</v>
      </c>
      <c r="AH341" s="2">
        <f>(Table2[[#This Row],[Current Month High]]/Table2[[#This Row],[Close Price]])-1</f>
        <v>6.6304331231584079E-2</v>
      </c>
      <c r="AI341">
        <v>10.1021358452542</v>
      </c>
      <c r="AJ341">
        <v>105.332288401253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0.34</v>
      </c>
      <c r="AM341" t="s">
        <v>10622</v>
      </c>
      <c r="AN341">
        <v>-0.23</v>
      </c>
      <c r="AO341" t="s">
        <v>10621</v>
      </c>
      <c r="AP341">
        <v>-3.9707665069525999E-2</v>
      </c>
      <c r="AQ341">
        <f>(Table2[[#This Row],[Sharpe Ratio]]-AVERAGE(Table2[Sharpe Ratio]))/_xlfn.STDEV.P(Table2[Sharpe Ratio])</f>
        <v>-1.1662851148950768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1.2603565677811179</v>
      </c>
      <c r="AS341">
        <f>_xlfn.RANK.AVG(Table2[[#This Row],[1Y Return vs Nifty Z-Score]],Table2[1Y Return vs Nifty Z-Score])</f>
        <v>358</v>
      </c>
      <c r="AT341">
        <f>_xlfn.RANK.AVG(Table2[[#This Row],[6M Return vs Nifty Z-Score]],Table2[6M Return vs Nifty Z-Score])</f>
        <v>61</v>
      </c>
      <c r="AU341">
        <f>_xlfn.RANK.AVG(Table2[[#This Row],[Sharpe Ratio Z-Score]],Table2[Sharpe Ratio Z-Score])</f>
        <v>637</v>
      </c>
      <c r="AV341">
        <f>(Table2[[#This Row],[Rank 1Y]]+Table2[[#This Row],[Rank 6M]]+Table2[[#This Row],[Rank Sharpe]])/3</f>
        <v>352</v>
      </c>
    </row>
    <row r="342" spans="1:48" x14ac:dyDescent="0.3">
      <c r="A342" t="s">
        <v>1482</v>
      </c>
      <c r="B342" t="s">
        <v>1483</v>
      </c>
      <c r="C342" t="s">
        <v>10591</v>
      </c>
      <c r="D342" t="s">
        <v>391</v>
      </c>
      <c r="E342">
        <v>6499.1503038000001</v>
      </c>
      <c r="F342">
        <v>334.2</v>
      </c>
      <c r="G342">
        <v>32.078889708896</v>
      </c>
      <c r="H342">
        <f>(Table2[[#This Row],[1Y Return vs Nifty]]-AVERAGE(Table2[1Y Return vs Nifty]))/_xlfn.STDEV.P(Table2[1Y Return vs Nifty])</f>
        <v>-2.1545859853580578E-2</v>
      </c>
      <c r="I342">
        <v>1.4879073220130501</v>
      </c>
      <c r="J342">
        <f>(Table2[[#This Row],[1M Return vs Nifty]]-AVERAGE(Table2[1M Return vs Nifty]))/_xlfn.STDEV.P(Table2[1M Return vs Nifty])</f>
        <v>-0.1421238068217488</v>
      </c>
      <c r="K342">
        <v>19.9547413241126</v>
      </c>
      <c r="L342">
        <f>(Table2[[#This Row],[6M Return vs Nifty]]-AVERAGE(Table2[6M Return vs Nifty]))/_xlfn.STDEV.P(Table2[6M Return vs Nifty])</f>
        <v>0.53827673319885971</v>
      </c>
      <c r="M342">
        <v>2.15134926032797</v>
      </c>
      <c r="N342">
        <f>(Table2[[#This Row],[1W Return vs Nifty]]-AVERAGE(Table2[1W Return vs Nifty]))/_xlfn.STDEV.P(Table2[1W Return vs Nifty])</f>
        <v>-8.0145004524469696E-2</v>
      </c>
      <c r="O342">
        <v>334.49</v>
      </c>
      <c r="P342">
        <v>319.16425639205801</v>
      </c>
      <c r="Q342">
        <v>275.893730698588</v>
      </c>
      <c r="R342">
        <v>47.132931276362399</v>
      </c>
      <c r="S342" s="2">
        <f>(Table2[[#This Row],[Close Price]]-Table2[[#This Row],[20D EMA]])/Table2[[#This Row],[20D EMA]]</f>
        <v>-8.6699153935848746E-4</v>
      </c>
      <c r="T342" s="2">
        <f>(Table2[[#This Row],[Close Price]]-Table2[[#This Row],[50D EMA]])/Table2[[#This Row],[50D EMA]]</f>
        <v>4.7109735212555355E-2</v>
      </c>
      <c r="U342" s="2">
        <f>(Table2[[#This Row],[Close Price]]-Table2[[#This Row],[200D EMA]])/Table2[[#This Row],[200D EMA]]</f>
        <v>0.21133597038894364</v>
      </c>
      <c r="V342">
        <v>0.64671749227686803</v>
      </c>
      <c r="W342">
        <v>324.35000000000002</v>
      </c>
      <c r="X342">
        <v>336.5</v>
      </c>
      <c r="Y342">
        <v>324.35000000000002</v>
      </c>
      <c r="Z342">
        <v>336.5</v>
      </c>
      <c r="AA342">
        <v>322.3</v>
      </c>
      <c r="AB342">
        <v>341.2</v>
      </c>
      <c r="AC342" s="2">
        <f>(Table2[[#This Row],[Close Price]]/Table2[[#This Row],[Day Low]])-1</f>
        <v>3.0368429166024224E-2</v>
      </c>
      <c r="AD342" s="2">
        <f>(Table2[[#This Row],[Day High]]/Table2[[#This Row],[Close Price]])-1</f>
        <v>6.8821065230402212E-3</v>
      </c>
      <c r="AE342" s="2">
        <f>(Table2[[#This Row],[Close Price]]/Table2[[#This Row],[Current Week Low]])-1</f>
        <v>3.0368429166024224E-2</v>
      </c>
      <c r="AF342" s="2">
        <f>(Table2[[#This Row],[Current Week High]]/Table2[[#This Row],[Close Price]])-1</f>
        <v>6.8821065230402212E-3</v>
      </c>
      <c r="AG342" s="2">
        <f>(Table2[[#This Row],[Close Price]]/Table2[[#This Row],[Current Month Low]])-1</f>
        <v>3.6922122246354272E-2</v>
      </c>
      <c r="AH342" s="2">
        <f>(Table2[[#This Row],[Current Month High]]/Table2[[#This Row],[Close Price]])-1</f>
        <v>2.0945541591861128E-2</v>
      </c>
      <c r="AI342">
        <v>7.0317175344105403</v>
      </c>
      <c r="AJ342">
        <v>62.9449049244271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0.16</v>
      </c>
      <c r="AM342" t="s">
        <v>10622</v>
      </c>
      <c r="AN342">
        <v>-1.85</v>
      </c>
      <c r="AO342" t="s">
        <v>10621</v>
      </c>
      <c r="AP342">
        <v>-1.5505816095107001E-2</v>
      </c>
      <c r="AQ342">
        <f>(Table2[[#This Row],[Sharpe Ratio]]-AVERAGE(Table2[Sharpe Ratio]))/_xlfn.STDEV.P(Table2[Sharpe Ratio])</f>
        <v>-0.88679409730913805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-0.59233203531007739</v>
      </c>
      <c r="AS342">
        <f>_xlfn.RANK.AVG(Table2[[#This Row],[1Y Return vs Nifty Z-Score]],Table2[1Y Return vs Nifty Z-Score])</f>
        <v>294</v>
      </c>
      <c r="AT342">
        <f>_xlfn.RANK.AVG(Table2[[#This Row],[6M Return vs Nifty Z-Score]],Table2[6M Return vs Nifty Z-Score])</f>
        <v>167</v>
      </c>
      <c r="AU342">
        <f>_xlfn.RANK.AVG(Table2[[#This Row],[Sharpe Ratio Z-Score]],Table2[Sharpe Ratio Z-Score])</f>
        <v>597</v>
      </c>
      <c r="AV342">
        <f>(Table2[[#This Row],[Rank 1Y]]+Table2[[#This Row],[Rank 6M]]+Table2[[#This Row],[Rank Sharpe]])/3</f>
        <v>352.66666666666669</v>
      </c>
    </row>
    <row r="343" spans="1:48" x14ac:dyDescent="0.3">
      <c r="A343" t="s">
        <v>729</v>
      </c>
      <c r="B343" t="s">
        <v>730</v>
      </c>
      <c r="C343" t="s">
        <v>10582</v>
      </c>
      <c r="D343" t="s">
        <v>51</v>
      </c>
      <c r="E343">
        <v>22214.833162751998</v>
      </c>
      <c r="F343">
        <v>168.36</v>
      </c>
      <c r="G343">
        <v>42.454062862217</v>
      </c>
      <c r="H343">
        <f>(Table2[[#This Row],[1Y Return vs Nifty]]-AVERAGE(Table2[1Y Return vs Nifty]))/_xlfn.STDEV.P(Table2[1Y Return vs Nifty])</f>
        <v>0.13642739607750062</v>
      </c>
      <c r="I343">
        <v>11.862253689585501</v>
      </c>
      <c r="J343">
        <f>(Table2[[#This Row],[1M Return vs Nifty]]-AVERAGE(Table2[1M Return vs Nifty]))/_xlfn.STDEV.P(Table2[1M Return vs Nifty])</f>
        <v>0.93807606869099269</v>
      </c>
      <c r="K343">
        <v>10.154706585487199</v>
      </c>
      <c r="L343">
        <f>(Table2[[#This Row],[6M Return vs Nifty]]-AVERAGE(Table2[6M Return vs Nifty]))/_xlfn.STDEV.P(Table2[6M Return vs Nifty])</f>
        <v>0.18804571709475584</v>
      </c>
      <c r="M343">
        <v>7.2838721767833903</v>
      </c>
      <c r="N343">
        <f>(Table2[[#This Row],[1W Return vs Nifty]]-AVERAGE(Table2[1W Return vs Nifty]))/_xlfn.STDEV.P(Table2[1W Return vs Nifty])</f>
        <v>0.96955833226798604</v>
      </c>
      <c r="O343">
        <v>163.92</v>
      </c>
      <c r="P343">
        <v>157.31639351838299</v>
      </c>
      <c r="Q343">
        <v>138.97294423372099</v>
      </c>
      <c r="R343">
        <v>55.391876090620997</v>
      </c>
      <c r="S343" s="2">
        <f>(Table2[[#This Row],[Close Price]]-Table2[[#This Row],[20D EMA]])/Table2[[#This Row],[20D EMA]]</f>
        <v>2.7086383601757115E-2</v>
      </c>
      <c r="T343" s="2">
        <f>(Table2[[#This Row],[Close Price]]-Table2[[#This Row],[50D EMA]])/Table2[[#This Row],[50D EMA]]</f>
        <v>7.0199972390840068E-2</v>
      </c>
      <c r="U343" s="2">
        <f>(Table2[[#This Row],[Close Price]]-Table2[[#This Row],[200D EMA]])/Table2[[#This Row],[200D EMA]]</f>
        <v>0.21145882695596238</v>
      </c>
      <c r="V343">
        <v>1.19092306617314</v>
      </c>
      <c r="W343">
        <v>166</v>
      </c>
      <c r="X343">
        <v>173.46</v>
      </c>
      <c r="Y343">
        <v>166</v>
      </c>
      <c r="Z343">
        <v>173.46</v>
      </c>
      <c r="AA343">
        <v>166</v>
      </c>
      <c r="AB343">
        <v>177.2</v>
      </c>
      <c r="AC343" s="2">
        <f>(Table2[[#This Row],[Close Price]]/Table2[[#This Row],[Day Low]])-1</f>
        <v>1.4216867469879491E-2</v>
      </c>
      <c r="AD343" s="2">
        <f>(Table2[[#This Row],[Day High]]/Table2[[#This Row],[Close Price]])-1</f>
        <v>3.0292230933713471E-2</v>
      </c>
      <c r="AE343" s="2">
        <f>(Table2[[#This Row],[Close Price]]/Table2[[#This Row],[Current Week Low]])-1</f>
        <v>1.4216867469879491E-2</v>
      </c>
      <c r="AF343" s="2">
        <f>(Table2[[#This Row],[Current Week High]]/Table2[[#This Row],[Close Price]])-1</f>
        <v>3.0292230933713471E-2</v>
      </c>
      <c r="AG343" s="2">
        <f>(Table2[[#This Row],[Close Price]]/Table2[[#This Row],[Current Month Low]])-1</f>
        <v>1.4216867469879491E-2</v>
      </c>
      <c r="AH343" s="2">
        <f>(Table2[[#This Row],[Current Month High]]/Table2[[#This Row],[Close Price]])-1</f>
        <v>5.2506533618436491E-2</v>
      </c>
      <c r="AI343">
        <v>5.2506533618436402</v>
      </c>
      <c r="AJ343">
        <v>92.411428571428502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-0.01</v>
      </c>
      <c r="AM343" t="s">
        <v>10621</v>
      </c>
      <c r="AN343">
        <v>12.61</v>
      </c>
      <c r="AO343" t="s">
        <v>10622</v>
      </c>
      <c r="AQ343">
        <f>(Table2[[#This Row],[Sharpe Ratio]]-AVERAGE(Table2[Sharpe Ratio]))/_xlfn.STDEV.P(Table2[Sharpe Ratio])</f>
        <v>-0.7077277654969456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1.5243797486342896</v>
      </c>
      <c r="AS343">
        <f>_xlfn.RANK.AVG(Table2[[#This Row],[1Y Return vs Nifty Z-Score]],Table2[1Y Return vs Nifty Z-Score])</f>
        <v>258</v>
      </c>
      <c r="AT343">
        <f>_xlfn.RANK.AVG(Table2[[#This Row],[6M Return vs Nifty Z-Score]],Table2[6M Return vs Nifty Z-Score])</f>
        <v>255</v>
      </c>
      <c r="AU343">
        <f>_xlfn.RANK.AVG(Table2[[#This Row],[Sharpe Ratio Z-Score]],Table2[Sharpe Ratio Z-Score])</f>
        <v>546.5</v>
      </c>
      <c r="AV343">
        <f>(Table2[[#This Row],[Rank 1Y]]+Table2[[#This Row],[Rank 6M]]+Table2[[#This Row],[Rank Sharpe]])/3</f>
        <v>353.16666666666669</v>
      </c>
    </row>
    <row r="344" spans="1:48" x14ac:dyDescent="0.3">
      <c r="A344" t="s">
        <v>685</v>
      </c>
      <c r="B344" t="s">
        <v>686</v>
      </c>
      <c r="C344" t="s">
        <v>10588</v>
      </c>
      <c r="D344" t="s">
        <v>405</v>
      </c>
      <c r="E344">
        <v>24512.9247</v>
      </c>
      <c r="F344">
        <v>3497.25</v>
      </c>
      <c r="G344">
        <v>10.624241525284599</v>
      </c>
      <c r="H344">
        <f>(Table2[[#This Row],[1Y Return vs Nifty]]-AVERAGE(Table2[1Y Return vs Nifty]))/_xlfn.STDEV.P(Table2[1Y Return vs Nifty])</f>
        <v>-0.34821613111898864</v>
      </c>
      <c r="I344">
        <v>-0.39487058338350001</v>
      </c>
      <c r="J344">
        <f>(Table2[[#This Row],[1M Return vs Nifty]]-AVERAGE(Table2[1M Return vs Nifty]))/_xlfn.STDEV.P(Table2[1M Return vs Nifty])</f>
        <v>-0.33816280407217397</v>
      </c>
      <c r="K344">
        <v>-4.2376600872084298</v>
      </c>
      <c r="L344">
        <f>(Table2[[#This Row],[6M Return vs Nifty]]-AVERAGE(Table2[6M Return vs Nifty]))/_xlfn.STDEV.P(Table2[6M Return vs Nifty])</f>
        <v>-0.32630482740423805</v>
      </c>
      <c r="M344">
        <v>2.7025968355936101</v>
      </c>
      <c r="N344">
        <f>(Table2[[#This Row],[1W Return vs Nifty]]-AVERAGE(Table2[1W Return vs Nifty]))/_xlfn.STDEV.P(Table2[1W Return vs Nifty])</f>
        <v>3.2596122709446812E-2</v>
      </c>
      <c r="O344">
        <v>3580.21</v>
      </c>
      <c r="P344">
        <v>3496.9292015406199</v>
      </c>
      <c r="Q344">
        <v>3178.01138895432</v>
      </c>
      <c r="R344">
        <v>34.554080643934697</v>
      </c>
      <c r="S344" s="2">
        <f>(Table2[[#This Row],[Close Price]]-Table2[[#This Row],[20D EMA]])/Table2[[#This Row],[20D EMA]]</f>
        <v>-2.3171825116403796E-2</v>
      </c>
      <c r="T344" s="2">
        <f>(Table2[[#This Row],[Close Price]]-Table2[[#This Row],[50D EMA]])/Table2[[#This Row],[50D EMA]]</f>
        <v>9.17371902292804E-5</v>
      </c>
      <c r="U344" s="2">
        <f>(Table2[[#This Row],[Close Price]]-Table2[[#This Row],[200D EMA]])/Table2[[#This Row],[200D EMA]]</f>
        <v>0.10045231812423461</v>
      </c>
      <c r="V344">
        <v>1.0340388139904999</v>
      </c>
      <c r="W344">
        <v>3453.8</v>
      </c>
      <c r="X344">
        <v>3600</v>
      </c>
      <c r="Y344">
        <v>3453.8</v>
      </c>
      <c r="Z344">
        <v>3600</v>
      </c>
      <c r="AA344">
        <v>3453.8</v>
      </c>
      <c r="AB344">
        <v>3738.55</v>
      </c>
      <c r="AC344" s="2">
        <f>(Table2[[#This Row],[Close Price]]/Table2[[#This Row],[Day Low]])-1</f>
        <v>1.2580346285250954E-2</v>
      </c>
      <c r="AD344" s="2">
        <f>(Table2[[#This Row],[Day High]]/Table2[[#This Row],[Close Price]])-1</f>
        <v>2.9380227321466945E-2</v>
      </c>
      <c r="AE344" s="2">
        <f>(Table2[[#This Row],[Close Price]]/Table2[[#This Row],[Current Week Low]])-1</f>
        <v>1.2580346285250954E-2</v>
      </c>
      <c r="AF344" s="2">
        <f>(Table2[[#This Row],[Current Week High]]/Table2[[#This Row],[Close Price]])-1</f>
        <v>2.9380227321466945E-2</v>
      </c>
      <c r="AG344" s="2">
        <f>(Table2[[#This Row],[Close Price]]/Table2[[#This Row],[Current Month Low]])-1</f>
        <v>1.2580346285250954E-2</v>
      </c>
      <c r="AH344" s="2">
        <f>(Table2[[#This Row],[Current Month High]]/Table2[[#This Row],[Close Price]])-1</f>
        <v>6.8997069125741772E-2</v>
      </c>
      <c r="AI344">
        <v>12.6256344270498</v>
      </c>
      <c r="AJ344">
        <v>39.5494992218985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0.18</v>
      </c>
      <c r="AM344" t="s">
        <v>10622</v>
      </c>
      <c r="AN344">
        <v>-0.36</v>
      </c>
      <c r="AO344" t="s">
        <v>10621</v>
      </c>
      <c r="AP344">
        <v>0.103902121749285</v>
      </c>
      <c r="AQ344">
        <f>(Table2[[#This Row],[Sharpe Ratio]]-AVERAGE(Table2[Sharpe Ratio]))/_xlfn.STDEV.P(Table2[Sharpe Ratio])</f>
        <v>0.49216856340504506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-0.48791907648090882</v>
      </c>
      <c r="AS344">
        <f>_xlfn.RANK.AVG(Table2[[#This Row],[1Y Return vs Nifty Z-Score]],Table2[1Y Return vs Nifty Z-Score])</f>
        <v>411</v>
      </c>
      <c r="AT344">
        <f>_xlfn.RANK.AVG(Table2[[#This Row],[6M Return vs Nifty Z-Score]],Table2[6M Return vs Nifty Z-Score])</f>
        <v>431</v>
      </c>
      <c r="AU344">
        <f>_xlfn.RANK.AVG(Table2[[#This Row],[Sharpe Ratio Z-Score]],Table2[Sharpe Ratio Z-Score])</f>
        <v>218</v>
      </c>
      <c r="AV344">
        <f>(Table2[[#This Row],[Rank 1Y]]+Table2[[#This Row],[Rank 6M]]+Table2[[#This Row],[Rank Sharpe]])/3</f>
        <v>353.33333333333331</v>
      </c>
    </row>
    <row r="345" spans="1:48" x14ac:dyDescent="0.3">
      <c r="A345" t="s">
        <v>1782</v>
      </c>
      <c r="B345" t="s">
        <v>1783</v>
      </c>
      <c r="C345" t="s">
        <v>10585</v>
      </c>
      <c r="D345" t="s">
        <v>109</v>
      </c>
      <c r="E345">
        <v>4076.79</v>
      </c>
      <c r="F345">
        <v>6794.65</v>
      </c>
      <c r="G345">
        <v>43.342189479710903</v>
      </c>
      <c r="H345">
        <f>(Table2[[#This Row],[1Y Return vs Nifty]]-AVERAGE(Table2[1Y Return vs Nifty]))/_xlfn.STDEV.P(Table2[1Y Return vs Nifty])</f>
        <v>0.14995008638553281</v>
      </c>
      <c r="I345">
        <v>-1.6165804065823199</v>
      </c>
      <c r="J345">
        <f>(Table2[[#This Row],[1M Return vs Nifty]]-AVERAGE(Table2[1M Return vs Nifty]))/_xlfn.STDEV.P(Table2[1M Return vs Nifty])</f>
        <v>-0.46536993136233984</v>
      </c>
      <c r="K345">
        <v>-14.387567328021399</v>
      </c>
      <c r="L345">
        <f>(Table2[[#This Row],[6M Return vs Nifty]]-AVERAGE(Table2[6M Return vs Nifty]))/_xlfn.STDEV.P(Table2[6M Return vs Nifty])</f>
        <v>-0.68903949326226355</v>
      </c>
      <c r="M345">
        <v>-5.3162239872876702</v>
      </c>
      <c r="N345">
        <f>(Table2[[#This Row],[1W Return vs Nifty]]-AVERAGE(Table2[1W Return vs Nifty]))/_xlfn.STDEV.P(Table2[1W Return vs Nifty])</f>
        <v>-1.6074127212710196</v>
      </c>
      <c r="O345">
        <v>7364.49</v>
      </c>
      <c r="P345">
        <v>7123.8874667235796</v>
      </c>
      <c r="Q345">
        <v>6417.4331394282599</v>
      </c>
      <c r="R345">
        <v>31.532743743975601</v>
      </c>
      <c r="S345" s="2">
        <f>(Table2[[#This Row],[Close Price]]-Table2[[#This Row],[20D EMA]])/Table2[[#This Row],[20D EMA]]</f>
        <v>-7.7376709045704484E-2</v>
      </c>
      <c r="T345" s="2">
        <f>(Table2[[#This Row],[Close Price]]-Table2[[#This Row],[50D EMA]])/Table2[[#This Row],[50D EMA]]</f>
        <v>-4.6215983655199834E-2</v>
      </c>
      <c r="U345" s="2">
        <f>(Table2[[#This Row],[Close Price]]-Table2[[#This Row],[200D EMA]])/Table2[[#This Row],[200D EMA]]</f>
        <v>5.8780021914703835E-2</v>
      </c>
      <c r="V345">
        <v>1.6942949824648901</v>
      </c>
      <c r="W345">
        <v>6767.75</v>
      </c>
      <c r="X345">
        <v>7090</v>
      </c>
      <c r="Y345">
        <v>6767.75</v>
      </c>
      <c r="Z345">
        <v>7090</v>
      </c>
      <c r="AA345">
        <v>6767.75</v>
      </c>
      <c r="AB345">
        <v>7545.6</v>
      </c>
      <c r="AC345" s="2">
        <f>(Table2[[#This Row],[Close Price]]/Table2[[#This Row],[Day Low]])-1</f>
        <v>3.9747331092312432E-3</v>
      </c>
      <c r="AD345" s="2">
        <f>(Table2[[#This Row],[Day High]]/Table2[[#This Row],[Close Price]])-1</f>
        <v>4.3468022635455794E-2</v>
      </c>
      <c r="AE345" s="2">
        <f>(Table2[[#This Row],[Close Price]]/Table2[[#This Row],[Current Week Low]])-1</f>
        <v>3.9747331092312432E-3</v>
      </c>
      <c r="AF345" s="2">
        <f>(Table2[[#This Row],[Current Week High]]/Table2[[#This Row],[Close Price]])-1</f>
        <v>4.3468022635455794E-2</v>
      </c>
      <c r="AG345" s="2">
        <f>(Table2[[#This Row],[Close Price]]/Table2[[#This Row],[Current Month Low]])-1</f>
        <v>3.9747331092312432E-3</v>
      </c>
      <c r="AH345" s="2">
        <f>(Table2[[#This Row],[Current Month High]]/Table2[[#This Row],[Close Price]])-1</f>
        <v>0.11052077737631816</v>
      </c>
      <c r="AI345">
        <v>27.4752930614527</v>
      </c>
      <c r="AJ345">
        <v>69.8641266984162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0.14000000000000001</v>
      </c>
      <c r="AM345" t="s">
        <v>10622</v>
      </c>
      <c r="AN345">
        <v>-6.82</v>
      </c>
      <c r="AO345" t="s">
        <v>10621</v>
      </c>
      <c r="AP345">
        <v>9.0374074832392001E-2</v>
      </c>
      <c r="AQ345">
        <f>(Table2[[#This Row],[Sharpe Ratio]]-AVERAGE(Table2[Sharpe Ratio]))/_xlfn.STDEV.P(Table2[Sharpe Ratio])</f>
        <v>0.33594216918412534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-2.2759298903259646</v>
      </c>
      <c r="AS345">
        <f>_xlfn.RANK.AVG(Table2[[#This Row],[1Y Return vs Nifty Z-Score]],Table2[1Y Return vs Nifty Z-Score])</f>
        <v>255</v>
      </c>
      <c r="AT345">
        <f>_xlfn.RANK.AVG(Table2[[#This Row],[6M Return vs Nifty Z-Score]],Table2[6M Return vs Nifty Z-Score])</f>
        <v>556</v>
      </c>
      <c r="AU345">
        <f>_xlfn.RANK.AVG(Table2[[#This Row],[Sharpe Ratio Z-Score]],Table2[Sharpe Ratio Z-Score])</f>
        <v>249</v>
      </c>
      <c r="AV345">
        <f>(Table2[[#This Row],[Rank 1Y]]+Table2[[#This Row],[Rank 6M]]+Table2[[#This Row],[Rank Sharpe]])/3</f>
        <v>353.33333333333331</v>
      </c>
    </row>
    <row r="346" spans="1:48" x14ac:dyDescent="0.3">
      <c r="A346" t="s">
        <v>357</v>
      </c>
      <c r="B346" t="s">
        <v>358</v>
      </c>
      <c r="C346" t="s">
        <v>10585</v>
      </c>
      <c r="D346" t="s">
        <v>359</v>
      </c>
      <c r="E346">
        <v>65730.558609650005</v>
      </c>
      <c r="F346">
        <v>224.29</v>
      </c>
      <c r="G346">
        <v>75.937230929796499</v>
      </c>
      <c r="H346">
        <f>(Table2[[#This Row],[1Y Return vs Nifty]]-AVERAGE(Table2[1Y Return vs Nifty]))/_xlfn.STDEV.P(Table2[1Y Return vs Nifty])</f>
        <v>0.64624491915469739</v>
      </c>
      <c r="I346">
        <v>-4.5771447415668902</v>
      </c>
      <c r="J346">
        <f>(Table2[[#This Row],[1M Return vs Nifty]]-AVERAGE(Table2[1M Return vs Nifty]))/_xlfn.STDEV.P(Table2[1M Return vs Nifty])</f>
        <v>-0.77363043402821652</v>
      </c>
      <c r="K346">
        <v>-17.597285050498598</v>
      </c>
      <c r="L346">
        <f>(Table2[[#This Row],[6M Return vs Nifty]]-AVERAGE(Table2[6M Return vs Nifty]))/_xlfn.STDEV.P(Table2[6M Return vs Nifty])</f>
        <v>-0.80374752535932292</v>
      </c>
      <c r="M346">
        <v>1.3852214862444701</v>
      </c>
      <c r="N346">
        <f>(Table2[[#This Row],[1W Return vs Nifty]]-AVERAGE(Table2[1W Return vs Nifty]))/_xlfn.STDEV.P(Table2[1W Return vs Nifty])</f>
        <v>-0.23683341955062628</v>
      </c>
      <c r="O346">
        <v>240.35</v>
      </c>
      <c r="P346">
        <v>245.58401918677399</v>
      </c>
      <c r="Q346">
        <v>220.68531624597199</v>
      </c>
      <c r="R346">
        <v>27.581596887930999</v>
      </c>
      <c r="S346" s="2">
        <f>(Table2[[#This Row],[Close Price]]-Table2[[#This Row],[20D EMA]])/Table2[[#This Row],[20D EMA]]</f>
        <v>-6.6819221967963402E-2</v>
      </c>
      <c r="T346" s="2">
        <f>(Table2[[#This Row],[Close Price]]-Table2[[#This Row],[50D EMA]])/Table2[[#This Row],[50D EMA]]</f>
        <v>-8.6707674454090833E-2</v>
      </c>
      <c r="U346" s="2">
        <f>(Table2[[#This Row],[Close Price]]-Table2[[#This Row],[200D EMA]])/Table2[[#This Row],[200D EMA]]</f>
        <v>1.6334044400173345E-2</v>
      </c>
      <c r="V346">
        <v>0.69771635765100004</v>
      </c>
      <c r="W346">
        <v>221.61</v>
      </c>
      <c r="X346">
        <v>231.39</v>
      </c>
      <c r="Y346">
        <v>221.61</v>
      </c>
      <c r="Z346">
        <v>231.39</v>
      </c>
      <c r="AA346">
        <v>221.61</v>
      </c>
      <c r="AB346">
        <v>249.14</v>
      </c>
      <c r="AC346" s="2">
        <f>(Table2[[#This Row],[Close Price]]/Table2[[#This Row],[Day Low]])-1</f>
        <v>1.2093317088578859E-2</v>
      </c>
      <c r="AD346" s="2">
        <f>(Table2[[#This Row],[Day High]]/Table2[[#This Row],[Close Price]])-1</f>
        <v>3.1655446074278837E-2</v>
      </c>
      <c r="AE346" s="2">
        <f>(Table2[[#This Row],[Close Price]]/Table2[[#This Row],[Current Week Low]])-1</f>
        <v>1.2093317088578859E-2</v>
      </c>
      <c r="AF346" s="2">
        <f>(Table2[[#This Row],[Current Week High]]/Table2[[#This Row],[Close Price]])-1</f>
        <v>3.1655446074278837E-2</v>
      </c>
      <c r="AG346" s="2">
        <f>(Table2[[#This Row],[Close Price]]/Table2[[#This Row],[Current Month Low]])-1</f>
        <v>1.2093317088578859E-2</v>
      </c>
      <c r="AH346" s="2">
        <f>(Table2[[#This Row],[Current Month High]]/Table2[[#This Row],[Close Price]])-1</f>
        <v>0.11079406125997582</v>
      </c>
      <c r="AI346">
        <v>27.669534977038602</v>
      </c>
      <c r="AJ346">
        <v>102.24526600541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</v>
      </c>
      <c r="AM346" t="s">
        <v>10621</v>
      </c>
      <c r="AN346">
        <v>-7.28</v>
      </c>
      <c r="AO346" t="s">
        <v>10621</v>
      </c>
      <c r="AP346">
        <v>6.4790330060298995E-2</v>
      </c>
      <c r="AQ346">
        <f>(Table2[[#This Row],[Sharpe Ratio]]-AVERAGE(Table2[Sharpe Ratio]))/_xlfn.STDEV.P(Table2[Sharpe Ratio])</f>
        <v>4.0492558389135548E-2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136</v>
      </c>
      <c r="AT346">
        <f>_xlfn.RANK.AVG(Table2[[#This Row],[6M Return vs Nifty Z-Score]],Table2[6M Return vs Nifty Z-Score])</f>
        <v>593</v>
      </c>
      <c r="AU346">
        <f>_xlfn.RANK.AVG(Table2[[#This Row],[Sharpe Ratio Z-Score]],Table2[Sharpe Ratio Z-Score])</f>
        <v>332</v>
      </c>
      <c r="AV346">
        <f>(Table2[[#This Row],[Rank 1Y]]+Table2[[#This Row],[Rank 6M]]+Table2[[#This Row],[Rank Sharpe]])/3</f>
        <v>353.66666666666669</v>
      </c>
    </row>
    <row r="347" spans="1:48" x14ac:dyDescent="0.3">
      <c r="A347" t="s">
        <v>384</v>
      </c>
      <c r="B347" t="s">
        <v>385</v>
      </c>
      <c r="C347" t="s">
        <v>10584</v>
      </c>
      <c r="D347" t="s">
        <v>386</v>
      </c>
      <c r="E347">
        <v>61002.205890450001</v>
      </c>
      <c r="F347">
        <v>3155.55</v>
      </c>
      <c r="G347">
        <v>9.8713111206804793</v>
      </c>
      <c r="H347">
        <f>(Table2[[#This Row],[1Y Return vs Nifty]]-AVERAGE(Table2[1Y Return vs Nifty]))/_xlfn.STDEV.P(Table2[1Y Return vs Nifty])</f>
        <v>-0.35968031255934813</v>
      </c>
      <c r="I347">
        <v>5.65940216315198</v>
      </c>
      <c r="J347">
        <f>(Table2[[#This Row],[1M Return vs Nifty]]-AVERAGE(Table2[1M Return vs Nifty]))/_xlfn.STDEV.P(Table2[1M Return vs Nifty])</f>
        <v>0.29222145681674583</v>
      </c>
      <c r="K347">
        <v>20.4128711181468</v>
      </c>
      <c r="L347">
        <f>(Table2[[#This Row],[6M Return vs Nifty]]-AVERAGE(Table2[6M Return vs Nifty]))/_xlfn.STDEV.P(Table2[6M Return vs Nifty])</f>
        <v>0.5546492530471584</v>
      </c>
      <c r="M347">
        <v>3.0318626133806998</v>
      </c>
      <c r="N347">
        <f>(Table2[[#This Row],[1W Return vs Nifty]]-AVERAGE(Table2[1W Return vs Nifty]))/_xlfn.STDEV.P(Table2[1W Return vs Nifty])</f>
        <v>9.993754353906259E-2</v>
      </c>
      <c r="O347">
        <v>3215.43</v>
      </c>
      <c r="P347">
        <v>3103.3969487201798</v>
      </c>
      <c r="Q347">
        <v>2725.52033863114</v>
      </c>
      <c r="R347">
        <v>39.516773580566799</v>
      </c>
      <c r="S347" s="2">
        <f>(Table2[[#This Row],[Close Price]]-Table2[[#This Row],[20D EMA]])/Table2[[#This Row],[20D EMA]]</f>
        <v>-1.862270365083353E-2</v>
      </c>
      <c r="T347" s="2">
        <f>(Table2[[#This Row],[Close Price]]-Table2[[#This Row],[50D EMA]])/Table2[[#This Row],[50D EMA]]</f>
        <v>1.6805150015156117E-2</v>
      </c>
      <c r="U347" s="2">
        <f>(Table2[[#This Row],[Close Price]]-Table2[[#This Row],[200D EMA]])/Table2[[#This Row],[200D EMA]]</f>
        <v>0.157778922165313</v>
      </c>
      <c r="V347">
        <v>0.65539915886153999</v>
      </c>
      <c r="W347">
        <v>3128.05</v>
      </c>
      <c r="X347">
        <v>3240</v>
      </c>
      <c r="Y347">
        <v>3128.05</v>
      </c>
      <c r="Z347">
        <v>3240</v>
      </c>
      <c r="AA347">
        <v>3128.05</v>
      </c>
      <c r="AB347">
        <v>3375</v>
      </c>
      <c r="AC347" s="2">
        <f>(Table2[[#This Row],[Close Price]]/Table2[[#This Row],[Day Low]])-1</f>
        <v>8.7914195744953627E-3</v>
      </c>
      <c r="AD347" s="2">
        <f>(Table2[[#This Row],[Day High]]/Table2[[#This Row],[Close Price]])-1</f>
        <v>2.6762371060512269E-2</v>
      </c>
      <c r="AE347" s="2">
        <f>(Table2[[#This Row],[Close Price]]/Table2[[#This Row],[Current Week Low]])-1</f>
        <v>8.7914195744953627E-3</v>
      </c>
      <c r="AF347" s="2">
        <f>(Table2[[#This Row],[Current Week High]]/Table2[[#This Row],[Close Price]])-1</f>
        <v>2.6762371060512269E-2</v>
      </c>
      <c r="AG347" s="2">
        <f>(Table2[[#This Row],[Close Price]]/Table2[[#This Row],[Current Month Low]])-1</f>
        <v>8.7914195744953627E-3</v>
      </c>
      <c r="AH347" s="2">
        <f>(Table2[[#This Row],[Current Month High]]/Table2[[#This Row],[Close Price]])-1</f>
        <v>6.954413652136715E-2</v>
      </c>
      <c r="AI347">
        <v>6.9544136521367097</v>
      </c>
      <c r="AJ347">
        <v>43.839456650560599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0.13</v>
      </c>
      <c r="AM347" t="s">
        <v>10622</v>
      </c>
      <c r="AN347">
        <v>-0.45</v>
      </c>
      <c r="AO347" t="s">
        <v>10621</v>
      </c>
      <c r="AP347">
        <v>1.6186831193233001E-2</v>
      </c>
      <c r="AQ347">
        <f>(Table2[[#This Row],[Sharpe Ratio]]-AVERAGE(Table2[Sharpe Ratio]))/_xlfn.STDEV.P(Table2[Sharpe Ratio])</f>
        <v>-0.52079684437309315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6.6331096470525597E-2</v>
      </c>
      <c r="AS347">
        <f>_xlfn.RANK.AVG(Table2[[#This Row],[1Y Return vs Nifty Z-Score]],Table2[1Y Return vs Nifty Z-Score])</f>
        <v>418</v>
      </c>
      <c r="AT347">
        <f>_xlfn.RANK.AVG(Table2[[#This Row],[6M Return vs Nifty Z-Score]],Table2[6M Return vs Nifty Z-Score])</f>
        <v>165</v>
      </c>
      <c r="AU347">
        <f>_xlfn.RANK.AVG(Table2[[#This Row],[Sharpe Ratio Z-Score]],Table2[Sharpe Ratio Z-Score])</f>
        <v>479</v>
      </c>
      <c r="AV347">
        <f>(Table2[[#This Row],[Rank 1Y]]+Table2[[#This Row],[Rank 6M]]+Table2[[#This Row],[Rank Sharpe]])/3</f>
        <v>354</v>
      </c>
    </row>
    <row r="348" spans="1:48" x14ac:dyDescent="0.3">
      <c r="A348" t="s">
        <v>1687</v>
      </c>
      <c r="B348" t="s">
        <v>1688</v>
      </c>
      <c r="C348" t="s">
        <v>10592</v>
      </c>
      <c r="D348" t="s">
        <v>121</v>
      </c>
      <c r="E348">
        <v>4592.3082843299999</v>
      </c>
      <c r="F348">
        <v>268.55</v>
      </c>
      <c r="G348">
        <v>53.539344828699299</v>
      </c>
      <c r="H348">
        <f>(Table2[[#This Row],[1Y Return vs Nifty]]-AVERAGE(Table2[1Y Return vs Nifty]))/_xlfn.STDEV.P(Table2[1Y Return vs Nifty])</f>
        <v>0.30521282830893964</v>
      </c>
      <c r="I348">
        <v>3.3270152503686399</v>
      </c>
      <c r="J348">
        <f>(Table2[[#This Row],[1M Return vs Nifty]]-AVERAGE(Table2[1M Return vs Nifty]))/_xlfn.STDEV.P(Table2[1M Return vs Nifty])</f>
        <v>4.9368175889935056E-2</v>
      </c>
      <c r="K348">
        <v>-14.6479680153187</v>
      </c>
      <c r="L348">
        <f>(Table2[[#This Row],[6M Return vs Nifty]]-AVERAGE(Table2[6M Return vs Nifty]))/_xlfn.STDEV.P(Table2[6M Return vs Nifty])</f>
        <v>-0.6983456232647306</v>
      </c>
      <c r="M348">
        <v>0.28301386354694003</v>
      </c>
      <c r="N348">
        <f>(Table2[[#This Row],[1W Return vs Nifty]]-AVERAGE(Table2[1W Return vs Nifty]))/_xlfn.STDEV.P(Table2[1W Return vs Nifty])</f>
        <v>-0.46225686883991041</v>
      </c>
      <c r="O348">
        <v>282.93</v>
      </c>
      <c r="P348">
        <v>278.534051442823</v>
      </c>
      <c r="Q348">
        <v>241.327733986195</v>
      </c>
      <c r="R348">
        <v>33.655298806569697</v>
      </c>
      <c r="S348" s="2">
        <f>(Table2[[#This Row],[Close Price]]-Table2[[#This Row],[20D EMA]])/Table2[[#This Row],[20D EMA]]</f>
        <v>-5.0825292475170522E-2</v>
      </c>
      <c r="T348" s="2">
        <f>(Table2[[#This Row],[Close Price]]-Table2[[#This Row],[50D EMA]])/Table2[[#This Row],[50D EMA]]</f>
        <v>-3.5844994143821939E-2</v>
      </c>
      <c r="U348" s="2">
        <f>(Table2[[#This Row],[Close Price]]-Table2[[#This Row],[200D EMA]])/Table2[[#This Row],[200D EMA]]</f>
        <v>0.11280206200984029</v>
      </c>
      <c r="V348">
        <v>0.59333060269880999</v>
      </c>
      <c r="W348">
        <v>265.60000000000002</v>
      </c>
      <c r="X348">
        <v>280</v>
      </c>
      <c r="Y348">
        <v>265.60000000000002</v>
      </c>
      <c r="Z348">
        <v>280</v>
      </c>
      <c r="AA348">
        <v>265.60000000000002</v>
      </c>
      <c r="AB348">
        <v>297.5</v>
      </c>
      <c r="AC348" s="2">
        <f>(Table2[[#This Row],[Close Price]]/Table2[[#This Row],[Day Low]])-1</f>
        <v>1.1106927710843317E-2</v>
      </c>
      <c r="AD348" s="2">
        <f>(Table2[[#This Row],[Day High]]/Table2[[#This Row],[Close Price]])-1</f>
        <v>4.2636380562278919E-2</v>
      </c>
      <c r="AE348" s="2">
        <f>(Table2[[#This Row],[Close Price]]/Table2[[#This Row],[Current Week Low]])-1</f>
        <v>1.1106927710843317E-2</v>
      </c>
      <c r="AF348" s="2">
        <f>(Table2[[#This Row],[Current Week High]]/Table2[[#This Row],[Close Price]])-1</f>
        <v>4.2636380562278919E-2</v>
      </c>
      <c r="AG348" s="2">
        <f>(Table2[[#This Row],[Close Price]]/Table2[[#This Row],[Current Month Low]])-1</f>
        <v>1.1106927710843317E-2</v>
      </c>
      <c r="AH348" s="2">
        <f>(Table2[[#This Row],[Current Month High]]/Table2[[#This Row],[Close Price]])-1</f>
        <v>0.10780115434742132</v>
      </c>
      <c r="AI348">
        <v>19.326010053993599</v>
      </c>
      <c r="AJ348">
        <v>107.53477588871699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</v>
      </c>
      <c r="AM348">
        <v>0</v>
      </c>
      <c r="AN348">
        <v>-5.56</v>
      </c>
      <c r="AO348" t="s">
        <v>10621</v>
      </c>
      <c r="AP348">
        <v>7.6185578100000997E-2</v>
      </c>
      <c r="AQ348">
        <f>(Table2[[#This Row],[Sharpe Ratio]]-AVERAGE(Table2[Sharpe Ratio]))/_xlfn.STDEV.P(Table2[Sharpe Ratio])</f>
        <v>0.17208868038902272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-0.63393280751674363</v>
      </c>
      <c r="AS348">
        <f>_xlfn.RANK.AVG(Table2[[#This Row],[1Y Return vs Nifty Z-Score]],Table2[1Y Return vs Nifty Z-Score])</f>
        <v>210</v>
      </c>
      <c r="AT348">
        <f>_xlfn.RANK.AVG(Table2[[#This Row],[6M Return vs Nifty Z-Score]],Table2[6M Return vs Nifty Z-Score])</f>
        <v>562</v>
      </c>
      <c r="AU348">
        <f>_xlfn.RANK.AVG(Table2[[#This Row],[Sharpe Ratio Z-Score]],Table2[Sharpe Ratio Z-Score])</f>
        <v>292</v>
      </c>
      <c r="AV348">
        <f>(Table2[[#This Row],[Rank 1Y]]+Table2[[#This Row],[Rank 6M]]+Table2[[#This Row],[Rank Sharpe]])/3</f>
        <v>354.66666666666669</v>
      </c>
    </row>
    <row r="349" spans="1:48" x14ac:dyDescent="0.3">
      <c r="A349" t="s">
        <v>1538</v>
      </c>
      <c r="B349" t="s">
        <v>1539</v>
      </c>
      <c r="C349" t="s">
        <v>10586</v>
      </c>
      <c r="D349" t="s">
        <v>72</v>
      </c>
      <c r="E349">
        <v>6065.6639999999998</v>
      </c>
      <c r="F349">
        <v>861.6</v>
      </c>
      <c r="G349">
        <v>63.562400577591497</v>
      </c>
      <c r="H349">
        <f>(Table2[[#This Row],[1Y Return vs Nifty]]-AVERAGE(Table2[1Y Return vs Nifty]))/_xlfn.STDEV.P(Table2[1Y Return vs Nifty])</f>
        <v>0.45782471513074346</v>
      </c>
      <c r="I349">
        <v>4.8372687598109803</v>
      </c>
      <c r="J349">
        <f>(Table2[[#This Row],[1M Return vs Nifty]]-AVERAGE(Table2[1M Return vs Nifty]))/_xlfn.STDEV.P(Table2[1M Return vs Nifty])</f>
        <v>0.20661910959613553</v>
      </c>
      <c r="K349">
        <v>-28.072010422918702</v>
      </c>
      <c r="L349">
        <f>(Table2[[#This Row],[6M Return vs Nifty]]-AVERAGE(Table2[6M Return vs Nifty]))/_xlfn.STDEV.P(Table2[6M Return vs Nifty])</f>
        <v>-1.1780904545874189</v>
      </c>
      <c r="M349">
        <v>-2.5428242833615302</v>
      </c>
      <c r="N349">
        <f>(Table2[[#This Row],[1W Return vs Nifty]]-AVERAGE(Table2[1W Return vs Nifty]))/_xlfn.STDEV.P(Table2[1W Return vs Nifty])</f>
        <v>-1.0401971489573125</v>
      </c>
      <c r="O349">
        <v>899.74</v>
      </c>
      <c r="P349">
        <v>890.87433193428103</v>
      </c>
      <c r="Q349">
        <v>780.10424347414698</v>
      </c>
      <c r="R349">
        <v>35.711278314915901</v>
      </c>
      <c r="S349" s="2">
        <f>(Table2[[#This Row],[Close Price]]-Table2[[#This Row],[20D EMA]])/Table2[[#This Row],[20D EMA]]</f>
        <v>-4.2390023784648886E-2</v>
      </c>
      <c r="T349" s="2">
        <f>(Table2[[#This Row],[Close Price]]-Table2[[#This Row],[50D EMA]])/Table2[[#This Row],[50D EMA]]</f>
        <v>-3.2860226055363047E-2</v>
      </c>
      <c r="U349" s="2">
        <f>(Table2[[#This Row],[Close Price]]-Table2[[#This Row],[200D EMA]])/Table2[[#This Row],[200D EMA]]</f>
        <v>0.1044677774894758</v>
      </c>
      <c r="V349">
        <v>1.8275508721612601</v>
      </c>
      <c r="W349">
        <v>836.1</v>
      </c>
      <c r="X349">
        <v>891.95</v>
      </c>
      <c r="Y349">
        <v>836.1</v>
      </c>
      <c r="Z349">
        <v>891.95</v>
      </c>
      <c r="AA349">
        <v>836.1</v>
      </c>
      <c r="AB349">
        <v>944.85</v>
      </c>
      <c r="AC349" s="2">
        <f>(Table2[[#This Row],[Close Price]]/Table2[[#This Row],[Day Low]])-1</f>
        <v>3.0498744169357828E-2</v>
      </c>
      <c r="AD349" s="2">
        <f>(Table2[[#This Row],[Day High]]/Table2[[#This Row],[Close Price]])-1</f>
        <v>3.5225162488393691E-2</v>
      </c>
      <c r="AE349" s="2">
        <f>(Table2[[#This Row],[Close Price]]/Table2[[#This Row],[Current Week Low]])-1</f>
        <v>3.0498744169357828E-2</v>
      </c>
      <c r="AF349" s="2">
        <f>(Table2[[#This Row],[Current Week High]]/Table2[[#This Row],[Close Price]])-1</f>
        <v>3.5225162488393691E-2</v>
      </c>
      <c r="AG349" s="2">
        <f>(Table2[[#This Row],[Close Price]]/Table2[[#This Row],[Current Month Low]])-1</f>
        <v>3.0498744169357828E-2</v>
      </c>
      <c r="AH349" s="2">
        <f>(Table2[[#This Row],[Current Month High]]/Table2[[#This Row],[Close Price]])-1</f>
        <v>9.6622562674094636E-2</v>
      </c>
      <c r="AI349">
        <v>35.213556174558903</v>
      </c>
      <c r="AJ349">
        <v>129.14893617021201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-0.17</v>
      </c>
      <c r="AM349" t="s">
        <v>10621</v>
      </c>
      <c r="AN349">
        <v>-0.91</v>
      </c>
      <c r="AO349" t="s">
        <v>10621</v>
      </c>
      <c r="AP349">
        <v>0.10590770137097</v>
      </c>
      <c r="AQ349">
        <f>(Table2[[#This Row],[Sharpe Ratio]]-AVERAGE(Table2[Sharpe Ratio]))/_xlfn.STDEV.P(Table2[Sharpe Ratio])</f>
        <v>0.51532966526576851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-1.0385141135520839</v>
      </c>
      <c r="AS349">
        <f>_xlfn.RANK.AVG(Table2[[#This Row],[1Y Return vs Nifty Z-Score]],Table2[1Y Return vs Nifty Z-Score])</f>
        <v>177</v>
      </c>
      <c r="AT349">
        <f>_xlfn.RANK.AVG(Table2[[#This Row],[6M Return vs Nifty Z-Score]],Table2[6M Return vs Nifty Z-Score])</f>
        <v>675</v>
      </c>
      <c r="AU349">
        <f>_xlfn.RANK.AVG(Table2[[#This Row],[Sharpe Ratio Z-Score]],Table2[Sharpe Ratio Z-Score])</f>
        <v>213</v>
      </c>
      <c r="AV349">
        <f>(Table2[[#This Row],[Rank 1Y]]+Table2[[#This Row],[Rank 6M]]+Table2[[#This Row],[Rank Sharpe]])/3</f>
        <v>355</v>
      </c>
    </row>
    <row r="350" spans="1:48" x14ac:dyDescent="0.3">
      <c r="A350" t="s">
        <v>480</v>
      </c>
      <c r="B350" t="s">
        <v>481</v>
      </c>
      <c r="C350" t="s">
        <v>10592</v>
      </c>
      <c r="D350" t="s">
        <v>482</v>
      </c>
      <c r="E350">
        <v>43025.019803100004</v>
      </c>
      <c r="F350">
        <v>38193.300000000003</v>
      </c>
      <c r="G350">
        <v>16.098608864017699</v>
      </c>
      <c r="H350">
        <f>(Table2[[#This Row],[1Y Return vs Nifty]]-AVERAGE(Table2[1Y Return vs Nifty]))/_xlfn.STDEV.P(Table2[1Y Return vs Nifty])</f>
        <v>-0.26486295523626902</v>
      </c>
      <c r="I350">
        <v>0.35904369436357098</v>
      </c>
      <c r="J350">
        <f>(Table2[[#This Row],[1M Return vs Nifty]]-AVERAGE(Table2[1M Return vs Nifty]))/_xlfn.STDEV.P(Table2[1M Return vs Nifty])</f>
        <v>-0.25966358300170711</v>
      </c>
      <c r="K350">
        <v>7.4596821845289698</v>
      </c>
      <c r="L350">
        <f>(Table2[[#This Row],[6M Return vs Nifty]]-AVERAGE(Table2[6M Return vs Nifty]))/_xlfn.STDEV.P(Table2[6M Return vs Nifty])</f>
        <v>9.1731657038133255E-2</v>
      </c>
      <c r="M350">
        <v>2.75796782141621</v>
      </c>
      <c r="N350">
        <f>(Table2[[#This Row],[1W Return vs Nifty]]-AVERAGE(Table2[1W Return vs Nifty]))/_xlfn.STDEV.P(Table2[1W Return vs Nifty])</f>
        <v>4.3920594031946307E-2</v>
      </c>
      <c r="O350">
        <v>38543.360000000001</v>
      </c>
      <c r="P350">
        <v>36920.866308960402</v>
      </c>
      <c r="Q350">
        <v>32942.852748967503</v>
      </c>
      <c r="R350">
        <v>42.208744093893401</v>
      </c>
      <c r="S350" s="2">
        <f>(Table2[[#This Row],[Close Price]]-Table2[[#This Row],[20D EMA]])/Table2[[#This Row],[20D EMA]]</f>
        <v>-9.0822388084483979E-3</v>
      </c>
      <c r="T350" s="2">
        <f>(Table2[[#This Row],[Close Price]]-Table2[[#This Row],[50D EMA]])/Table2[[#This Row],[50D EMA]]</f>
        <v>3.4463809174780709E-2</v>
      </c>
      <c r="U350" s="2">
        <f>(Table2[[#This Row],[Close Price]]-Table2[[#This Row],[200D EMA]])/Table2[[#This Row],[200D EMA]]</f>
        <v>0.1593804668661265</v>
      </c>
      <c r="V350">
        <v>0.63524303123686798</v>
      </c>
      <c r="W350">
        <v>38000</v>
      </c>
      <c r="X350">
        <v>39091.300000000003</v>
      </c>
      <c r="Y350">
        <v>38000</v>
      </c>
      <c r="Z350">
        <v>39091.300000000003</v>
      </c>
      <c r="AA350">
        <v>38000</v>
      </c>
      <c r="AB350">
        <v>39949</v>
      </c>
      <c r="AC350" s="2">
        <f>(Table2[[#This Row],[Close Price]]/Table2[[#This Row],[Day Low]])-1</f>
        <v>5.0868421052632229E-3</v>
      </c>
      <c r="AD350" s="2">
        <f>(Table2[[#This Row],[Day High]]/Table2[[#This Row],[Close Price]])-1</f>
        <v>2.3511977231608583E-2</v>
      </c>
      <c r="AE350" s="2">
        <f>(Table2[[#This Row],[Close Price]]/Table2[[#This Row],[Current Week Low]])-1</f>
        <v>5.0868421052632229E-3</v>
      </c>
      <c r="AF350" s="2">
        <f>(Table2[[#This Row],[Current Week High]]/Table2[[#This Row],[Close Price]])-1</f>
        <v>2.3511977231608583E-2</v>
      </c>
      <c r="AG350" s="2">
        <f>(Table2[[#This Row],[Close Price]]/Table2[[#This Row],[Current Month Low]])-1</f>
        <v>5.0868421052632229E-3</v>
      </c>
      <c r="AH350" s="2">
        <f>(Table2[[#This Row],[Current Month High]]/Table2[[#This Row],[Close Price]])-1</f>
        <v>4.5968795574092836E-2</v>
      </c>
      <c r="AI350">
        <v>6.9729507531425403</v>
      </c>
      <c r="AJ350">
        <v>43.4328526363226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</v>
      </c>
      <c r="AM350">
        <v>0</v>
      </c>
      <c r="AN350">
        <v>0.21</v>
      </c>
      <c r="AO350" t="s">
        <v>10622</v>
      </c>
      <c r="AP350">
        <v>4.2540021381650001E-2</v>
      </c>
      <c r="AQ350">
        <f>(Table2[[#This Row],[Sharpe Ratio]]-AVERAGE(Table2[Sharpe Ratio]))/_xlfn.STDEV.P(Table2[Sharpe Ratio])</f>
        <v>-0.21646142148116249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-0.60533570864905917</v>
      </c>
      <c r="AS350">
        <f>_xlfn.RANK.AVG(Table2[[#This Row],[1Y Return vs Nifty Z-Score]],Table2[1Y Return vs Nifty Z-Score])</f>
        <v>378</v>
      </c>
      <c r="AT350">
        <f>_xlfn.RANK.AVG(Table2[[#This Row],[6M Return vs Nifty Z-Score]],Table2[6M Return vs Nifty Z-Score])</f>
        <v>295</v>
      </c>
      <c r="AU350">
        <f>_xlfn.RANK.AVG(Table2[[#This Row],[Sharpe Ratio Z-Score]],Table2[Sharpe Ratio Z-Score])</f>
        <v>394</v>
      </c>
      <c r="AV350">
        <f>(Table2[[#This Row],[Rank 1Y]]+Table2[[#This Row],[Rank 6M]]+Table2[[#This Row],[Rank Sharpe]])/3</f>
        <v>355.66666666666669</v>
      </c>
    </row>
    <row r="351" spans="1:48" x14ac:dyDescent="0.3">
      <c r="A351" t="s">
        <v>617</v>
      </c>
      <c r="B351" t="s">
        <v>618</v>
      </c>
      <c r="C351" t="s">
        <v>10592</v>
      </c>
      <c r="D351" t="s">
        <v>168</v>
      </c>
      <c r="E351">
        <v>29497.656806484902</v>
      </c>
      <c r="F351">
        <v>875.95</v>
      </c>
      <c r="G351">
        <v>73.243332040246003</v>
      </c>
      <c r="H351">
        <f>(Table2[[#This Row],[1Y Return vs Nifty]]-AVERAGE(Table2[1Y Return vs Nifty]))/_xlfn.STDEV.P(Table2[1Y Return vs Nifty])</f>
        <v>0.60522738889832794</v>
      </c>
      <c r="I351">
        <v>4.8690068597702396</v>
      </c>
      <c r="J351">
        <f>(Table2[[#This Row],[1M Return vs Nifty]]-AVERAGE(Table2[1M Return vs Nifty]))/_xlfn.STDEV.P(Table2[1M Return vs Nifty])</f>
        <v>0.20992375071860317</v>
      </c>
      <c r="K351">
        <v>-10.7861657245332</v>
      </c>
      <c r="L351">
        <f>(Table2[[#This Row],[6M Return vs Nifty]]-AVERAGE(Table2[6M Return vs Nifty]))/_xlfn.STDEV.P(Table2[6M Return vs Nifty])</f>
        <v>-0.56033356755596964</v>
      </c>
      <c r="M351">
        <v>6.7054419896028303</v>
      </c>
      <c r="N351">
        <f>(Table2[[#This Row],[1W Return vs Nifty]]-AVERAGE(Table2[1W Return vs Nifty]))/_xlfn.STDEV.P(Table2[1W Return vs Nifty])</f>
        <v>0.85125781856969673</v>
      </c>
      <c r="O351">
        <v>896.73</v>
      </c>
      <c r="P351">
        <v>872.59693795004603</v>
      </c>
      <c r="Q351">
        <v>782.39746601908996</v>
      </c>
      <c r="R351">
        <v>38.649372496612798</v>
      </c>
      <c r="S351" s="2">
        <f>(Table2[[#This Row],[Close Price]]-Table2[[#This Row],[20D EMA]])/Table2[[#This Row],[20D EMA]]</f>
        <v>-2.3173084428980823E-2</v>
      </c>
      <c r="T351" s="2">
        <f>(Table2[[#This Row],[Close Price]]-Table2[[#This Row],[50D EMA]])/Table2[[#This Row],[50D EMA]]</f>
        <v>3.842624130484828E-3</v>
      </c>
      <c r="U351" s="2">
        <f>(Table2[[#This Row],[Close Price]]-Table2[[#This Row],[200D EMA]])/Table2[[#This Row],[200D EMA]]</f>
        <v>0.11957162189815614</v>
      </c>
      <c r="V351">
        <v>0.81421181253539998</v>
      </c>
      <c r="W351">
        <v>865.1</v>
      </c>
      <c r="X351">
        <v>910</v>
      </c>
      <c r="Y351">
        <v>865.1</v>
      </c>
      <c r="Z351">
        <v>910</v>
      </c>
      <c r="AA351">
        <v>865.1</v>
      </c>
      <c r="AB351">
        <v>966.75</v>
      </c>
      <c r="AC351" s="2">
        <f>(Table2[[#This Row],[Close Price]]/Table2[[#This Row],[Day Low]])-1</f>
        <v>1.2541902670211602E-2</v>
      </c>
      <c r="AD351" s="2">
        <f>(Table2[[#This Row],[Day High]]/Table2[[#This Row],[Close Price]])-1</f>
        <v>3.887208173982537E-2</v>
      </c>
      <c r="AE351" s="2">
        <f>(Table2[[#This Row],[Close Price]]/Table2[[#This Row],[Current Week Low]])-1</f>
        <v>1.2541902670211602E-2</v>
      </c>
      <c r="AF351" s="2">
        <f>(Table2[[#This Row],[Current Week High]]/Table2[[#This Row],[Close Price]])-1</f>
        <v>3.887208173982537E-2</v>
      </c>
      <c r="AG351" s="2">
        <f>(Table2[[#This Row],[Close Price]]/Table2[[#This Row],[Current Month Low]])-1</f>
        <v>1.2541902670211602E-2</v>
      </c>
      <c r="AH351" s="2">
        <f>(Table2[[#This Row],[Current Month High]]/Table2[[#This Row],[Close Price]])-1</f>
        <v>0.1036588846395341</v>
      </c>
      <c r="AI351">
        <v>13.020149551915001</v>
      </c>
      <c r="AJ351">
        <v>86.969050160085303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0.05</v>
      </c>
      <c r="AM351" t="s">
        <v>10622</v>
      </c>
      <c r="AN351">
        <v>-1.07</v>
      </c>
      <c r="AO351" t="s">
        <v>10621</v>
      </c>
      <c r="AP351">
        <v>3.7014760018680003E-2</v>
      </c>
      <c r="AQ351">
        <f>(Table2[[#This Row],[Sharpe Ratio]]-AVERAGE(Table2[Sharpe Ratio]))/_xlfn.STDEV.P(Table2[Sharpe Ratio])</f>
        <v>-0.28026898107700232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0.82580640955365592</v>
      </c>
      <c r="AS351">
        <f>_xlfn.RANK.AVG(Table2[[#This Row],[1Y Return vs Nifty Z-Score]],Table2[1Y Return vs Nifty Z-Score])</f>
        <v>147</v>
      </c>
      <c r="AT351">
        <f>_xlfn.RANK.AVG(Table2[[#This Row],[6M Return vs Nifty Z-Score]],Table2[6M Return vs Nifty Z-Score])</f>
        <v>509</v>
      </c>
      <c r="AU351">
        <f>_xlfn.RANK.AVG(Table2[[#This Row],[Sharpe Ratio Z-Score]],Table2[Sharpe Ratio Z-Score])</f>
        <v>412</v>
      </c>
      <c r="AV351">
        <f>(Table2[[#This Row],[Rank 1Y]]+Table2[[#This Row],[Rank 6M]]+Table2[[#This Row],[Rank Sharpe]])/3</f>
        <v>356</v>
      </c>
    </row>
    <row r="352" spans="1:48" x14ac:dyDescent="0.3">
      <c r="A352" t="s">
        <v>1073</v>
      </c>
      <c r="B352" t="s">
        <v>1074</v>
      </c>
      <c r="C352" t="s">
        <v>10577</v>
      </c>
      <c r="D352" t="s">
        <v>313</v>
      </c>
      <c r="E352">
        <v>11651.70190321</v>
      </c>
      <c r="F352">
        <v>2154.85</v>
      </c>
      <c r="G352">
        <v>12.5524223058004</v>
      </c>
      <c r="H352">
        <f>(Table2[[#This Row],[1Y Return vs Nifty]]-AVERAGE(Table2[1Y Return vs Nifty]))/_xlfn.STDEV.P(Table2[1Y Return vs Nifty])</f>
        <v>-0.31885748896232119</v>
      </c>
      <c r="I352">
        <v>-6.1728095721021603</v>
      </c>
      <c r="J352">
        <f>(Table2[[#This Row],[1M Return vs Nifty]]-AVERAGE(Table2[1M Return vs Nifty]))/_xlfn.STDEV.P(Table2[1M Return vs Nifty])</f>
        <v>-0.93977458328198604</v>
      </c>
      <c r="K352">
        <v>9.0874796243063791</v>
      </c>
      <c r="L352">
        <f>(Table2[[#This Row],[6M Return vs Nifty]]-AVERAGE(Table2[6M Return vs Nifty]))/_xlfn.STDEV.P(Table2[6M Return vs Nifty])</f>
        <v>0.14990544586134169</v>
      </c>
      <c r="M352">
        <v>-2.54001569904475</v>
      </c>
      <c r="N352">
        <f>(Table2[[#This Row],[1W Return vs Nifty]]-AVERAGE(Table2[1W Return vs Nifty]))/_xlfn.STDEV.P(Table2[1W Return vs Nifty])</f>
        <v>-1.0396227374296922</v>
      </c>
      <c r="O352">
        <v>2335.83</v>
      </c>
      <c r="P352">
        <v>2249.5804009068202</v>
      </c>
      <c r="Q352">
        <v>1993.2867940056699</v>
      </c>
      <c r="R352">
        <v>25.4503907853687</v>
      </c>
      <c r="S352" s="2">
        <f>(Table2[[#This Row],[Close Price]]-Table2[[#This Row],[20D EMA]])/Table2[[#This Row],[20D EMA]]</f>
        <v>-7.7479953592513168E-2</v>
      </c>
      <c r="T352" s="2">
        <f>(Table2[[#This Row],[Close Price]]-Table2[[#This Row],[50D EMA]])/Table2[[#This Row],[50D EMA]]</f>
        <v>-4.2110253480441874E-2</v>
      </c>
      <c r="U352" s="2">
        <f>(Table2[[#This Row],[Close Price]]-Table2[[#This Row],[200D EMA]])/Table2[[#This Row],[200D EMA]]</f>
        <v>8.1053667982044761E-2</v>
      </c>
      <c r="V352">
        <v>0.83289653411981901</v>
      </c>
      <c r="W352">
        <v>2146</v>
      </c>
      <c r="X352">
        <v>2244.1</v>
      </c>
      <c r="Y352">
        <v>2146</v>
      </c>
      <c r="Z352">
        <v>2244.1</v>
      </c>
      <c r="AA352">
        <v>2146</v>
      </c>
      <c r="AB352">
        <v>2406.1999999999998</v>
      </c>
      <c r="AC352" s="2">
        <f>(Table2[[#This Row],[Close Price]]/Table2[[#This Row],[Day Low]])-1</f>
        <v>4.1239515377446967E-3</v>
      </c>
      <c r="AD352" s="2">
        <f>(Table2[[#This Row],[Day High]]/Table2[[#This Row],[Close Price]])-1</f>
        <v>4.1418196162145815E-2</v>
      </c>
      <c r="AE352" s="2">
        <f>(Table2[[#This Row],[Close Price]]/Table2[[#This Row],[Current Week Low]])-1</f>
        <v>4.1239515377446967E-3</v>
      </c>
      <c r="AF352" s="2">
        <f>(Table2[[#This Row],[Current Week High]]/Table2[[#This Row],[Close Price]])-1</f>
        <v>4.1418196162145815E-2</v>
      </c>
      <c r="AG352" s="2">
        <f>(Table2[[#This Row],[Close Price]]/Table2[[#This Row],[Current Month Low]])-1</f>
        <v>4.1239515377446967E-3</v>
      </c>
      <c r="AH352" s="2">
        <f>(Table2[[#This Row],[Current Month High]]/Table2[[#This Row],[Close Price]])-1</f>
        <v>0.11664384991994803</v>
      </c>
      <c r="AI352">
        <v>27.519316889806699</v>
      </c>
      <c r="AJ352">
        <v>37.773728461366296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-0.06</v>
      </c>
      <c r="AM352" t="s">
        <v>10621</v>
      </c>
      <c r="AN352">
        <v>-9.2899999999999991</v>
      </c>
      <c r="AO352" t="s">
        <v>10621</v>
      </c>
      <c r="AP352">
        <v>4.0908711987922002E-2</v>
      </c>
      <c r="AQ352">
        <f>(Table2[[#This Row],[Sharpe Ratio]]-AVERAGE(Table2[Sharpe Ratio]))/_xlfn.STDEV.P(Table2[Sharpe Ratio])</f>
        <v>-0.23530032601826861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-2.3836496898309267</v>
      </c>
      <c r="AS352">
        <f>_xlfn.RANK.AVG(Table2[[#This Row],[1Y Return vs Nifty Z-Score]],Table2[1Y Return vs Nifty Z-Score])</f>
        <v>399</v>
      </c>
      <c r="AT352">
        <f>_xlfn.RANK.AVG(Table2[[#This Row],[6M Return vs Nifty Z-Score]],Table2[6M Return vs Nifty Z-Score])</f>
        <v>274</v>
      </c>
      <c r="AU352">
        <f>_xlfn.RANK.AVG(Table2[[#This Row],[Sharpe Ratio Z-Score]],Table2[Sharpe Ratio Z-Score])</f>
        <v>398</v>
      </c>
      <c r="AV352">
        <f>(Table2[[#This Row],[Rank 1Y]]+Table2[[#This Row],[Rank 6M]]+Table2[[#This Row],[Rank Sharpe]])/3</f>
        <v>357</v>
      </c>
    </row>
    <row r="353" spans="1:48" x14ac:dyDescent="0.3">
      <c r="A353" t="s">
        <v>846</v>
      </c>
      <c r="B353" t="s">
        <v>847</v>
      </c>
      <c r="C353" t="s">
        <v>10582</v>
      </c>
      <c r="D353" t="s">
        <v>848</v>
      </c>
      <c r="E353">
        <v>17410.654615054998</v>
      </c>
      <c r="F353">
        <v>1814.15</v>
      </c>
      <c r="G353">
        <v>1.39926477673878</v>
      </c>
      <c r="H353">
        <f>(Table2[[#This Row],[1Y Return vs Nifty]]-AVERAGE(Table2[1Y Return vs Nifty]))/_xlfn.STDEV.P(Table2[1Y Return vs Nifty])</f>
        <v>-0.48867640019795172</v>
      </c>
      <c r="I353">
        <v>-8.5995381956512702</v>
      </c>
      <c r="J353">
        <f>(Table2[[#This Row],[1M Return vs Nifty]]-AVERAGE(Table2[1M Return vs Nifty]))/_xlfn.STDEV.P(Table2[1M Return vs Nifty])</f>
        <v>-1.1924509316690641</v>
      </c>
      <c r="K353">
        <v>8.6657698847737503</v>
      </c>
      <c r="L353">
        <f>(Table2[[#This Row],[6M Return vs Nifty]]-AVERAGE(Table2[6M Return vs Nifty]))/_xlfn.STDEV.P(Table2[6M Return vs Nifty])</f>
        <v>0.13483449616405255</v>
      </c>
      <c r="M353">
        <v>-6.4427629490156901</v>
      </c>
      <c r="N353">
        <f>(Table2[[#This Row],[1W Return vs Nifty]]-AVERAGE(Table2[1W Return vs Nifty]))/_xlfn.STDEV.P(Table2[1W Return vs Nifty])</f>
        <v>-1.8378124148332806</v>
      </c>
      <c r="O353">
        <v>1965.29</v>
      </c>
      <c r="P353">
        <v>1927.43157271464</v>
      </c>
      <c r="Q353">
        <v>1659.2976187317499</v>
      </c>
      <c r="R353">
        <v>12.4264494423534</v>
      </c>
      <c r="S353" s="2">
        <f>(Table2[[#This Row],[Close Price]]-Table2[[#This Row],[20D EMA]])/Table2[[#This Row],[20D EMA]]</f>
        <v>-7.6904680734140959E-2</v>
      </c>
      <c r="T353" s="2">
        <f>(Table2[[#This Row],[Close Price]]-Table2[[#This Row],[50D EMA]])/Table2[[#This Row],[50D EMA]]</f>
        <v>-5.8773330435327176E-2</v>
      </c>
      <c r="U353" s="2">
        <f>(Table2[[#This Row],[Close Price]]-Table2[[#This Row],[200D EMA]])/Table2[[#This Row],[200D EMA]]</f>
        <v>9.3324054419247821E-2</v>
      </c>
      <c r="V353">
        <v>0.736469343647422</v>
      </c>
      <c r="W353">
        <v>1810.15</v>
      </c>
      <c r="X353">
        <v>1866.8</v>
      </c>
      <c r="Y353">
        <v>1810.15</v>
      </c>
      <c r="Z353">
        <v>1866.8</v>
      </c>
      <c r="AA353">
        <v>1810.15</v>
      </c>
      <c r="AB353">
        <v>1881.65</v>
      </c>
      <c r="AC353" s="2">
        <f>(Table2[[#This Row],[Close Price]]/Table2[[#This Row],[Day Low]])-1</f>
        <v>2.2097616219649563E-3</v>
      </c>
      <c r="AD353" s="2">
        <f>(Table2[[#This Row],[Day High]]/Table2[[#This Row],[Close Price]])-1</f>
        <v>2.9021855965603693E-2</v>
      </c>
      <c r="AE353" s="2">
        <f>(Table2[[#This Row],[Close Price]]/Table2[[#This Row],[Current Week Low]])-1</f>
        <v>2.2097616219649563E-3</v>
      </c>
      <c r="AF353" s="2">
        <f>(Table2[[#This Row],[Current Week High]]/Table2[[#This Row],[Close Price]])-1</f>
        <v>2.9021855965603693E-2</v>
      </c>
      <c r="AG353" s="2">
        <f>(Table2[[#This Row],[Close Price]]/Table2[[#This Row],[Current Month Low]])-1</f>
        <v>2.2097616219649563E-3</v>
      </c>
      <c r="AH353" s="2">
        <f>(Table2[[#This Row],[Current Month High]]/Table2[[#This Row],[Close Price]])-1</f>
        <v>3.7207507648209903E-2</v>
      </c>
      <c r="AI353">
        <v>23.286387564424</v>
      </c>
      <c r="AJ353">
        <v>45.120390368770501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-0.04</v>
      </c>
      <c r="AM353" t="s">
        <v>10621</v>
      </c>
      <c r="AN353">
        <v>-14.01</v>
      </c>
      <c r="AO353" t="s">
        <v>10621</v>
      </c>
      <c r="AP353">
        <v>6.5386442732624006E-2</v>
      </c>
      <c r="AQ353">
        <f>(Table2[[#This Row],[Sharpe Ratio]]-AVERAGE(Table2[Sharpe Ratio]))/_xlfn.STDEV.P(Table2[Sharpe Ratio])</f>
        <v>4.7376666192638202E-2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-3.3367285843436054</v>
      </c>
      <c r="AS353">
        <f>_xlfn.RANK.AVG(Table2[[#This Row],[1Y Return vs Nifty Z-Score]],Table2[1Y Return vs Nifty Z-Score])</f>
        <v>470</v>
      </c>
      <c r="AT353">
        <f>_xlfn.RANK.AVG(Table2[[#This Row],[6M Return vs Nifty Z-Score]],Table2[6M Return vs Nifty Z-Score])</f>
        <v>278</v>
      </c>
      <c r="AU353">
        <f>_xlfn.RANK.AVG(Table2[[#This Row],[Sharpe Ratio Z-Score]],Table2[Sharpe Ratio Z-Score])</f>
        <v>327</v>
      </c>
      <c r="AV353">
        <f>(Table2[[#This Row],[Rank 1Y]]+Table2[[#This Row],[Rank 6M]]+Table2[[#This Row],[Rank Sharpe]])/3</f>
        <v>358.33333333333331</v>
      </c>
    </row>
    <row r="354" spans="1:48" x14ac:dyDescent="0.3">
      <c r="A354" t="s">
        <v>767</v>
      </c>
      <c r="B354" t="s">
        <v>768</v>
      </c>
      <c r="C354" t="s">
        <v>10577</v>
      </c>
      <c r="D354" t="s">
        <v>769</v>
      </c>
      <c r="E354">
        <v>20098.858567899999</v>
      </c>
      <c r="F354">
        <v>1433.8</v>
      </c>
      <c r="G354">
        <v>5.8526005804576604</v>
      </c>
      <c r="H354">
        <f>(Table2[[#This Row],[1Y Return vs Nifty]]-AVERAGE(Table2[1Y Return vs Nifty]))/_xlfn.STDEV.P(Table2[1Y Return vs Nifty])</f>
        <v>-0.42086953603561789</v>
      </c>
      <c r="I354">
        <v>10.5127171802931</v>
      </c>
      <c r="J354">
        <f>(Table2[[#This Row],[1M Return vs Nifty]]-AVERAGE(Table2[1M Return vs Nifty]))/_xlfn.STDEV.P(Table2[1M Return vs Nifty])</f>
        <v>0.79755934429338005</v>
      </c>
      <c r="K354">
        <v>9.4930400512446003</v>
      </c>
      <c r="L354">
        <f>(Table2[[#This Row],[6M Return vs Nifty]]-AVERAGE(Table2[6M Return vs Nifty]))/_xlfn.STDEV.P(Table2[6M Return vs Nifty])</f>
        <v>0.16439925575145956</v>
      </c>
      <c r="M354">
        <v>3.3656286201836698</v>
      </c>
      <c r="N354">
        <f>(Table2[[#This Row],[1W Return vs Nifty]]-AVERAGE(Table2[1W Return vs Nifty]))/_xlfn.STDEV.P(Table2[1W Return vs Nifty])</f>
        <v>0.16819935098773356</v>
      </c>
      <c r="O354">
        <v>1422.92</v>
      </c>
      <c r="P354">
        <v>1339.582253194</v>
      </c>
      <c r="Q354">
        <v>1200.04528072633</v>
      </c>
      <c r="R354">
        <v>47.938923736160497</v>
      </c>
      <c r="S354" s="2">
        <f>(Table2[[#This Row],[Close Price]]-Table2[[#This Row],[20D EMA]])/Table2[[#This Row],[20D EMA]]</f>
        <v>7.64624855930051E-3</v>
      </c>
      <c r="T354" s="2">
        <f>(Table2[[#This Row],[Close Price]]-Table2[[#This Row],[50D EMA]])/Table2[[#This Row],[50D EMA]]</f>
        <v>7.0333677966660249E-2</v>
      </c>
      <c r="U354" s="2">
        <f>(Table2[[#This Row],[Close Price]]-Table2[[#This Row],[200D EMA]])/Table2[[#This Row],[200D EMA]]</f>
        <v>0.19478824926688548</v>
      </c>
      <c r="V354">
        <v>1.0409405032699099</v>
      </c>
      <c r="W354">
        <v>1419.05</v>
      </c>
      <c r="X354">
        <v>1544.45</v>
      </c>
      <c r="Y354">
        <v>1419.05</v>
      </c>
      <c r="Z354">
        <v>1544.45</v>
      </c>
      <c r="AA354">
        <v>1419.05</v>
      </c>
      <c r="AB354">
        <v>1546.95</v>
      </c>
      <c r="AC354" s="2">
        <f>(Table2[[#This Row],[Close Price]]/Table2[[#This Row],[Day Low]])-1</f>
        <v>1.0394277861949908E-2</v>
      </c>
      <c r="AD354" s="2">
        <f>(Table2[[#This Row],[Day High]]/Table2[[#This Row],[Close Price]])-1</f>
        <v>7.7172548472590474E-2</v>
      </c>
      <c r="AE354" s="2">
        <f>(Table2[[#This Row],[Close Price]]/Table2[[#This Row],[Current Week Low]])-1</f>
        <v>1.0394277861949908E-2</v>
      </c>
      <c r="AF354" s="2">
        <f>(Table2[[#This Row],[Current Week High]]/Table2[[#This Row],[Close Price]])-1</f>
        <v>7.7172548472590474E-2</v>
      </c>
      <c r="AG354" s="2">
        <f>(Table2[[#This Row],[Close Price]]/Table2[[#This Row],[Current Month Low]])-1</f>
        <v>1.0394277861949908E-2</v>
      </c>
      <c r="AH354" s="2">
        <f>(Table2[[#This Row],[Current Month High]]/Table2[[#This Row],[Close Price]])-1</f>
        <v>7.8916166829404499E-2</v>
      </c>
      <c r="AI354">
        <v>7.8916166829404499</v>
      </c>
      <c r="AJ354">
        <v>45.0994282244598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0.15</v>
      </c>
      <c r="AM354" t="s">
        <v>10622</v>
      </c>
      <c r="AN354">
        <v>2.8</v>
      </c>
      <c r="AO354" t="s">
        <v>10622</v>
      </c>
      <c r="AP354">
        <v>5.2477620706865999E-2</v>
      </c>
      <c r="AQ354">
        <f>(Table2[[#This Row],[Sharpe Ratio]]-AVERAGE(Table2[Sharpe Ratio]))/_xlfn.STDEV.P(Table2[Sharpe Ratio])</f>
        <v>-0.10169871261946753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0.60758970237748766</v>
      </c>
      <c r="AS354">
        <f>_xlfn.RANK.AVG(Table2[[#This Row],[1Y Return vs Nifty Z-Score]],Table2[1Y Return vs Nifty Z-Score])</f>
        <v>441</v>
      </c>
      <c r="AT354">
        <f>_xlfn.RANK.AVG(Table2[[#This Row],[6M Return vs Nifty Z-Score]],Table2[6M Return vs Nifty Z-Score])</f>
        <v>263</v>
      </c>
      <c r="AU354">
        <f>_xlfn.RANK.AVG(Table2[[#This Row],[Sharpe Ratio Z-Score]],Table2[Sharpe Ratio Z-Score])</f>
        <v>372</v>
      </c>
      <c r="AV354">
        <f>(Table2[[#This Row],[Rank 1Y]]+Table2[[#This Row],[Rank 6M]]+Table2[[#This Row],[Rank Sharpe]])/3</f>
        <v>358.66666666666669</v>
      </c>
    </row>
    <row r="355" spans="1:48" x14ac:dyDescent="0.3">
      <c r="A355" t="s">
        <v>1327</v>
      </c>
      <c r="B355" t="s">
        <v>1328</v>
      </c>
      <c r="C355" t="s">
        <v>10590</v>
      </c>
      <c r="D355" t="s">
        <v>138</v>
      </c>
      <c r="E355">
        <v>8013.5395513949998</v>
      </c>
      <c r="F355">
        <v>547.04999999999995</v>
      </c>
      <c r="G355">
        <v>24.4769704430038</v>
      </c>
      <c r="H355">
        <f>(Table2[[#This Row],[1Y Return vs Nifty]]-AVERAGE(Table2[1Y Return vs Nifty]))/_xlfn.STDEV.P(Table2[1Y Return vs Nifty])</f>
        <v>-0.13729331968019637</v>
      </c>
      <c r="I355">
        <v>9.9719406586782107</v>
      </c>
      <c r="J355">
        <f>(Table2[[#This Row],[1M Return vs Nifty]]-AVERAGE(Table2[1M Return vs Nifty]))/_xlfn.STDEV.P(Table2[1M Return vs Nifty])</f>
        <v>0.74125249751655475</v>
      </c>
      <c r="K355">
        <v>4.8603299584532902</v>
      </c>
      <c r="L355">
        <f>(Table2[[#This Row],[6M Return vs Nifty]]-AVERAGE(Table2[6M Return vs Nifty]))/_xlfn.STDEV.P(Table2[6M Return vs Nifty])</f>
        <v>-1.1632964626788059E-3</v>
      </c>
      <c r="M355">
        <v>1.2558104518126401</v>
      </c>
      <c r="N355">
        <f>(Table2[[#This Row],[1W Return vs Nifty]]-AVERAGE(Table2[1W Return vs Nifty]))/_xlfn.STDEV.P(Table2[1W Return vs Nifty])</f>
        <v>-0.26330055800710106</v>
      </c>
      <c r="O355">
        <v>583.15</v>
      </c>
      <c r="P355">
        <v>554.33895282825199</v>
      </c>
      <c r="Q355">
        <v>479.924425201058</v>
      </c>
      <c r="R355">
        <v>25.7869428494636</v>
      </c>
      <c r="S355" s="2">
        <f>(Table2[[#This Row],[Close Price]]-Table2[[#This Row],[20D EMA]])/Table2[[#This Row],[20D EMA]]</f>
        <v>-6.1905170196347462E-2</v>
      </c>
      <c r="T355" s="2">
        <f>(Table2[[#This Row],[Close Price]]-Table2[[#This Row],[50D EMA]])/Table2[[#This Row],[50D EMA]]</f>
        <v>-1.3148909689754988E-2</v>
      </c>
      <c r="U355" s="2">
        <f>(Table2[[#This Row],[Close Price]]-Table2[[#This Row],[200D EMA]])/Table2[[#This Row],[200D EMA]]</f>
        <v>0.13986696920212091</v>
      </c>
      <c r="V355">
        <v>0.51948852875067497</v>
      </c>
      <c r="W355">
        <v>544</v>
      </c>
      <c r="X355">
        <v>568.65</v>
      </c>
      <c r="Y355">
        <v>544</v>
      </c>
      <c r="Z355">
        <v>568.65</v>
      </c>
      <c r="AA355">
        <v>544</v>
      </c>
      <c r="AB355">
        <v>607.1</v>
      </c>
      <c r="AC355" s="2">
        <f>(Table2[[#This Row],[Close Price]]/Table2[[#This Row],[Day Low]])-1</f>
        <v>5.6066176470588314E-3</v>
      </c>
      <c r="AD355" s="2">
        <f>(Table2[[#This Row],[Day High]]/Table2[[#This Row],[Close Price]])-1</f>
        <v>3.9484507814642189E-2</v>
      </c>
      <c r="AE355" s="2">
        <f>(Table2[[#This Row],[Close Price]]/Table2[[#This Row],[Current Week Low]])-1</f>
        <v>5.6066176470588314E-3</v>
      </c>
      <c r="AF355" s="2">
        <f>(Table2[[#This Row],[Current Week High]]/Table2[[#This Row],[Close Price]])-1</f>
        <v>3.9484507814642189E-2</v>
      </c>
      <c r="AG355" s="2">
        <f>(Table2[[#This Row],[Close Price]]/Table2[[#This Row],[Current Month Low]])-1</f>
        <v>5.6066176470588314E-3</v>
      </c>
      <c r="AH355" s="2">
        <f>(Table2[[#This Row],[Current Month High]]/Table2[[#This Row],[Close Price]])-1</f>
        <v>0.10977058769765113</v>
      </c>
      <c r="AI355">
        <v>27.776254455717002</v>
      </c>
      <c r="AJ355">
        <v>55.743772241992801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0.21</v>
      </c>
      <c r="AM355" t="s">
        <v>10622</v>
      </c>
      <c r="AN355">
        <v>-11.16</v>
      </c>
      <c r="AO355" t="s">
        <v>10621</v>
      </c>
      <c r="AP355">
        <v>3.2087358294087001E-2</v>
      </c>
      <c r="AQ355">
        <f>(Table2[[#This Row],[Sharpe Ratio]]-AVERAGE(Table2[Sharpe Ratio]))/_xlfn.STDEV.P(Table2[Sharpe Ratio])</f>
        <v>-0.33717225832316855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2.3230650434099553E-3</v>
      </c>
      <c r="AS355">
        <f>_xlfn.RANK.AVG(Table2[[#This Row],[1Y Return vs Nifty Z-Score]],Table2[1Y Return vs Nifty Z-Score])</f>
        <v>326</v>
      </c>
      <c r="AT355">
        <f>_xlfn.RANK.AVG(Table2[[#This Row],[6M Return vs Nifty Z-Score]],Table2[6M Return vs Nifty Z-Score])</f>
        <v>317</v>
      </c>
      <c r="AU355">
        <f>_xlfn.RANK.AVG(Table2[[#This Row],[Sharpe Ratio Z-Score]],Table2[Sharpe Ratio Z-Score])</f>
        <v>433</v>
      </c>
      <c r="AV355">
        <f>(Table2[[#This Row],[Rank 1Y]]+Table2[[#This Row],[Rank 6M]]+Table2[[#This Row],[Rank Sharpe]])/3</f>
        <v>358.66666666666669</v>
      </c>
    </row>
    <row r="356" spans="1:48" x14ac:dyDescent="0.3">
      <c r="A356" t="s">
        <v>957</v>
      </c>
      <c r="B356" t="s">
        <v>958</v>
      </c>
      <c r="C356" t="s">
        <v>625</v>
      </c>
      <c r="D356" t="s">
        <v>625</v>
      </c>
      <c r="E356">
        <v>14438.497764</v>
      </c>
      <c r="F356">
        <v>499.3</v>
      </c>
      <c r="G356">
        <v>24.554756092614699</v>
      </c>
      <c r="H356">
        <f>(Table2[[#This Row],[1Y Return vs Nifty]]-AVERAGE(Table2[1Y Return vs Nifty]))/_xlfn.STDEV.P(Table2[1Y Return vs Nifty])</f>
        <v>-0.13610894886034028</v>
      </c>
      <c r="I356">
        <v>8.2939103499036104</v>
      </c>
      <c r="J356">
        <f>(Table2[[#This Row],[1M Return vs Nifty]]-AVERAGE(Table2[1M Return vs Nifty]))/_xlfn.STDEV.P(Table2[1M Return vs Nifty])</f>
        <v>0.56653227260574213</v>
      </c>
      <c r="K356">
        <v>6.22319393772423</v>
      </c>
      <c r="L356">
        <f>(Table2[[#This Row],[6M Return vs Nifty]]-AVERAGE(Table2[6M Return vs Nifty]))/_xlfn.STDEV.P(Table2[6M Return vs Nifty])</f>
        <v>4.7542371323422768E-2</v>
      </c>
      <c r="M356">
        <v>-3.20801525776931</v>
      </c>
      <c r="N356">
        <f>(Table2[[#This Row],[1W Return vs Nifty]]-AVERAGE(Table2[1W Return vs Nifty]))/_xlfn.STDEV.P(Table2[1W Return vs Nifty])</f>
        <v>-1.1762419746319133</v>
      </c>
      <c r="O356">
        <v>529.64</v>
      </c>
      <c r="P356">
        <v>505.29636305035598</v>
      </c>
      <c r="Q356">
        <v>445.672068133815</v>
      </c>
      <c r="R356">
        <v>30.903271059573399</v>
      </c>
      <c r="S356" s="2">
        <f>(Table2[[#This Row],[Close Price]]-Table2[[#This Row],[20D EMA]])/Table2[[#This Row],[20D EMA]]</f>
        <v>-5.7284193036779653E-2</v>
      </c>
      <c r="T356" s="2">
        <f>(Table2[[#This Row],[Close Price]]-Table2[[#This Row],[50D EMA]])/Table2[[#This Row],[50D EMA]]</f>
        <v>-1.1867021987170708E-2</v>
      </c>
      <c r="U356" s="2">
        <f>(Table2[[#This Row],[Close Price]]-Table2[[#This Row],[200D EMA]])/Table2[[#This Row],[200D EMA]]</f>
        <v>0.12033047547885138</v>
      </c>
      <c r="V356">
        <v>0.86011142602458401</v>
      </c>
      <c r="W356">
        <v>495</v>
      </c>
      <c r="X356">
        <v>524.4</v>
      </c>
      <c r="Y356">
        <v>495</v>
      </c>
      <c r="Z356">
        <v>524.4</v>
      </c>
      <c r="AA356">
        <v>495</v>
      </c>
      <c r="AB356">
        <v>554.75</v>
      </c>
      <c r="AC356" s="2">
        <f>(Table2[[#This Row],[Close Price]]/Table2[[#This Row],[Day Low]])-1</f>
        <v>8.6868686868686318E-3</v>
      </c>
      <c r="AD356" s="2">
        <f>(Table2[[#This Row],[Day High]]/Table2[[#This Row],[Close Price]])-1</f>
        <v>5.0270378529941873E-2</v>
      </c>
      <c r="AE356" s="2">
        <f>(Table2[[#This Row],[Close Price]]/Table2[[#This Row],[Current Week Low]])-1</f>
        <v>8.6868686868686318E-3</v>
      </c>
      <c r="AF356" s="2">
        <f>(Table2[[#This Row],[Current Week High]]/Table2[[#This Row],[Close Price]])-1</f>
        <v>5.0270378529941873E-2</v>
      </c>
      <c r="AG356" s="2">
        <f>(Table2[[#This Row],[Close Price]]/Table2[[#This Row],[Current Month Low]])-1</f>
        <v>8.6868686868686318E-3</v>
      </c>
      <c r="AH356" s="2">
        <f>(Table2[[#This Row],[Current Month High]]/Table2[[#This Row],[Close Price]])-1</f>
        <v>0.11105547766873625</v>
      </c>
      <c r="AI356">
        <v>18.565992389344999</v>
      </c>
      <c r="AJ356">
        <v>49.312200956937801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</v>
      </c>
      <c r="AM356" t="s">
        <v>10623</v>
      </c>
      <c r="AN356">
        <v>-8.15</v>
      </c>
      <c r="AO356" t="s">
        <v>10621</v>
      </c>
      <c r="AP356">
        <v>2.6644210276824998E-2</v>
      </c>
      <c r="AQ356">
        <f>(Table2[[#This Row],[Sharpe Ratio]]-AVERAGE(Table2[Sharpe Ratio]))/_xlfn.STDEV.P(Table2[Sharpe Ratio])</f>
        <v>-0.40003154563726784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-1.0983078252003566</v>
      </c>
      <c r="AS356">
        <f>_xlfn.RANK.AVG(Table2[[#This Row],[1Y Return vs Nifty Z-Score]],Table2[1Y Return vs Nifty Z-Score])</f>
        <v>325</v>
      </c>
      <c r="AT356">
        <f>_xlfn.RANK.AVG(Table2[[#This Row],[6M Return vs Nifty Z-Score]],Table2[6M Return vs Nifty Z-Score])</f>
        <v>305</v>
      </c>
      <c r="AU356">
        <f>_xlfn.RANK.AVG(Table2[[#This Row],[Sharpe Ratio Z-Score]],Table2[Sharpe Ratio Z-Score])</f>
        <v>447</v>
      </c>
      <c r="AV356">
        <f>(Table2[[#This Row],[Rank 1Y]]+Table2[[#This Row],[Rank 6M]]+Table2[[#This Row],[Rank Sharpe]])/3</f>
        <v>359</v>
      </c>
    </row>
    <row r="357" spans="1:48" x14ac:dyDescent="0.3">
      <c r="A357" t="s">
        <v>1446</v>
      </c>
      <c r="B357" t="s">
        <v>1447</v>
      </c>
      <c r="C357" t="s">
        <v>625</v>
      </c>
      <c r="D357" t="s">
        <v>467</v>
      </c>
      <c r="E357">
        <v>6821.3097596349999</v>
      </c>
      <c r="F357">
        <v>2268.35</v>
      </c>
      <c r="G357">
        <v>21.813031669049199</v>
      </c>
      <c r="H357">
        <f>(Table2[[#This Row],[1Y Return vs Nifty]]-AVERAGE(Table2[1Y Return vs Nifty]))/_xlfn.STDEV.P(Table2[1Y Return vs Nifty])</f>
        <v>-0.17785467470567437</v>
      </c>
      <c r="I357">
        <v>38.8514343512742</v>
      </c>
      <c r="J357">
        <f>(Table2[[#This Row],[1M Return vs Nifty]]-AVERAGE(Table2[1M Return vs Nifty]))/_xlfn.STDEV.P(Table2[1M Return vs Nifty])</f>
        <v>3.7482492167626682</v>
      </c>
      <c r="K357">
        <v>76.698256400104199</v>
      </c>
      <c r="L357">
        <f>(Table2[[#This Row],[6M Return vs Nifty]]-AVERAGE(Table2[6M Return vs Nifty]))/_xlfn.STDEV.P(Table2[6M Return vs Nifty])</f>
        <v>2.5661612736541315</v>
      </c>
      <c r="M357">
        <v>7.20406282806817</v>
      </c>
      <c r="N357">
        <f>(Table2[[#This Row],[1W Return vs Nifty]]-AVERAGE(Table2[1W Return vs Nifty]))/_xlfn.STDEV.P(Table2[1W Return vs Nifty])</f>
        <v>0.95323572815744129</v>
      </c>
      <c r="O357">
        <v>1930.27</v>
      </c>
      <c r="P357">
        <v>1723.80650772275</v>
      </c>
      <c r="Q357">
        <v>1480.81640500651</v>
      </c>
      <c r="R357">
        <v>81.305990460115297</v>
      </c>
      <c r="S357" s="2">
        <f>(Table2[[#This Row],[Close Price]]-Table2[[#This Row],[20D EMA]])/Table2[[#This Row],[20D EMA]]</f>
        <v>0.17514648209835926</v>
      </c>
      <c r="T357" s="2">
        <f>(Table2[[#This Row],[Close Price]]-Table2[[#This Row],[50D EMA]])/Table2[[#This Row],[50D EMA]]</f>
        <v>0.31589594878408017</v>
      </c>
      <c r="U357" s="2">
        <f>(Table2[[#This Row],[Close Price]]-Table2[[#This Row],[200D EMA]])/Table2[[#This Row],[200D EMA]]</f>
        <v>0.53182392653870403</v>
      </c>
      <c r="V357">
        <v>1.6383748001052101</v>
      </c>
      <c r="W357">
        <v>2035.05</v>
      </c>
      <c r="X357">
        <v>2300</v>
      </c>
      <c r="Y357">
        <v>2035.05</v>
      </c>
      <c r="Z357">
        <v>2300</v>
      </c>
      <c r="AA357">
        <v>1937.15</v>
      </c>
      <c r="AB357">
        <v>2300</v>
      </c>
      <c r="AC357" s="2">
        <f>(Table2[[#This Row],[Close Price]]/Table2[[#This Row],[Day Low]])-1</f>
        <v>0.11464091791356479</v>
      </c>
      <c r="AD357" s="2">
        <f>(Table2[[#This Row],[Day High]]/Table2[[#This Row],[Close Price]])-1</f>
        <v>1.3952873233848528E-2</v>
      </c>
      <c r="AE357" s="2">
        <f>(Table2[[#This Row],[Close Price]]/Table2[[#This Row],[Current Week Low]])-1</f>
        <v>0.11464091791356479</v>
      </c>
      <c r="AF357" s="2">
        <f>(Table2[[#This Row],[Current Week High]]/Table2[[#This Row],[Close Price]])-1</f>
        <v>1.3952873233848528E-2</v>
      </c>
      <c r="AG357" s="2">
        <f>(Table2[[#This Row],[Close Price]]/Table2[[#This Row],[Current Month Low]])-1</f>
        <v>0.17097282089667809</v>
      </c>
      <c r="AH357" s="2">
        <f>(Table2[[#This Row],[Current Month High]]/Table2[[#This Row],[Close Price]])-1</f>
        <v>1.3952873233848528E-2</v>
      </c>
      <c r="AI357">
        <v>1.39528732338485</v>
      </c>
      <c r="AJ357">
        <v>111.649171915092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0.37</v>
      </c>
      <c r="AM357" t="s">
        <v>10622</v>
      </c>
      <c r="AN357">
        <v>19.23</v>
      </c>
      <c r="AO357" t="s">
        <v>10622</v>
      </c>
      <c r="AP357">
        <v>-0.10762548647368</v>
      </c>
      <c r="AQ357">
        <f>(Table2[[#This Row],[Sharpe Ratio]]-AVERAGE(Table2[Sharpe Ratio]))/_xlfn.STDEV.P(Table2[Sharpe Ratio])</f>
        <v>-1.9506227511034178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5.1391687927651493</v>
      </c>
      <c r="AS357">
        <f>_xlfn.RANK.AVG(Table2[[#This Row],[1Y Return vs Nifty Z-Score]],Table2[1Y Return vs Nifty Z-Score])</f>
        <v>340</v>
      </c>
      <c r="AT357">
        <f>_xlfn.RANK.AVG(Table2[[#This Row],[6M Return vs Nifty Z-Score]],Table2[6M Return vs Nifty Z-Score])</f>
        <v>16</v>
      </c>
      <c r="AU357">
        <f>_xlfn.RANK.AVG(Table2[[#This Row],[Sharpe Ratio Z-Score]],Table2[Sharpe Ratio Z-Score])</f>
        <v>721</v>
      </c>
      <c r="AV357">
        <f>(Table2[[#This Row],[Rank 1Y]]+Table2[[#This Row],[Rank 6M]]+Table2[[#This Row],[Rank Sharpe]])/3</f>
        <v>359</v>
      </c>
    </row>
    <row r="358" spans="1:48" x14ac:dyDescent="0.3">
      <c r="A358" t="s">
        <v>965</v>
      </c>
      <c r="B358" t="s">
        <v>966</v>
      </c>
      <c r="C358" t="s">
        <v>10580</v>
      </c>
      <c r="D358" t="s">
        <v>116</v>
      </c>
      <c r="E358">
        <v>14148.6072184</v>
      </c>
      <c r="F358">
        <v>2261.1</v>
      </c>
      <c r="G358">
        <v>31.144663966660001</v>
      </c>
      <c r="H358">
        <f>(Table2[[#This Row],[1Y Return vs Nifty]]-AVERAGE(Table2[1Y Return vs Nifty]))/_xlfn.STDEV.P(Table2[1Y Return vs Nifty])</f>
        <v>-3.5770459298305197E-2</v>
      </c>
      <c r="I358">
        <v>9.2402430029212699</v>
      </c>
      <c r="J358">
        <f>(Table2[[#This Row],[1M Return vs Nifty]]-AVERAGE(Table2[1M Return vs Nifty]))/_xlfn.STDEV.P(Table2[1M Return vs Nifty])</f>
        <v>0.66506652023589086</v>
      </c>
      <c r="K358">
        <v>31.7441602989269</v>
      </c>
      <c r="L358">
        <f>(Table2[[#This Row],[6M Return vs Nifty]]-AVERAGE(Table2[6M Return vs Nifty]))/_xlfn.STDEV.P(Table2[6M Return vs Nifty])</f>
        <v>0.95960383018886186</v>
      </c>
      <c r="M358">
        <v>-1.8554012551084</v>
      </c>
      <c r="N358">
        <f>(Table2[[#This Row],[1W Return vs Nifty]]-AVERAGE(Table2[1W Return vs Nifty]))/_xlfn.STDEV.P(Table2[1W Return vs Nifty])</f>
        <v>-0.89960542471351235</v>
      </c>
      <c r="O358">
        <v>2233.27</v>
      </c>
      <c r="P358">
        <v>2050.3059598864202</v>
      </c>
      <c r="Q358">
        <v>1760.7623827759501</v>
      </c>
      <c r="R358">
        <v>39.002401491362498</v>
      </c>
      <c r="S358" s="2">
        <f>(Table2[[#This Row],[Close Price]]-Table2[[#This Row],[20D EMA]])/Table2[[#This Row],[20D EMA]]</f>
        <v>1.246154741701627E-2</v>
      </c>
      <c r="T358" s="2">
        <f>(Table2[[#This Row],[Close Price]]-Table2[[#This Row],[50D EMA]])/Table2[[#This Row],[50D EMA]]</f>
        <v>0.10281101661785981</v>
      </c>
      <c r="U358" s="2">
        <f>(Table2[[#This Row],[Close Price]]-Table2[[#This Row],[200D EMA]])/Table2[[#This Row],[200D EMA]]</f>
        <v>0.284159647047455</v>
      </c>
      <c r="V358">
        <v>1.50692936377985</v>
      </c>
      <c r="W358">
        <v>2197.8000000000002</v>
      </c>
      <c r="X358">
        <v>2282.25</v>
      </c>
      <c r="Y358">
        <v>2197.8000000000002</v>
      </c>
      <c r="Z358">
        <v>2282.25</v>
      </c>
      <c r="AA358">
        <v>2197.8000000000002</v>
      </c>
      <c r="AB358">
        <v>2425</v>
      </c>
      <c r="AC358" s="2">
        <f>(Table2[[#This Row],[Close Price]]/Table2[[#This Row],[Day Low]])-1</f>
        <v>2.8801528801528642E-2</v>
      </c>
      <c r="AD358" s="2">
        <f>(Table2[[#This Row],[Day High]]/Table2[[#This Row],[Close Price]])-1</f>
        <v>9.353854318694399E-3</v>
      </c>
      <c r="AE358" s="2">
        <f>(Table2[[#This Row],[Close Price]]/Table2[[#This Row],[Current Week Low]])-1</f>
        <v>2.8801528801528642E-2</v>
      </c>
      <c r="AF358" s="2">
        <f>(Table2[[#This Row],[Current Week High]]/Table2[[#This Row],[Close Price]])-1</f>
        <v>9.353854318694399E-3</v>
      </c>
      <c r="AG358" s="2">
        <f>(Table2[[#This Row],[Close Price]]/Table2[[#This Row],[Current Month Low]])-1</f>
        <v>2.8801528801528642E-2</v>
      </c>
      <c r="AH358" s="2">
        <f>(Table2[[#This Row],[Current Month High]]/Table2[[#This Row],[Close Price]])-1</f>
        <v>7.2486842687187636E-2</v>
      </c>
      <c r="AI358">
        <v>9.8580337004113101</v>
      </c>
      <c r="AJ358">
        <v>58.035995107461098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0.15</v>
      </c>
      <c r="AM358" t="s">
        <v>10622</v>
      </c>
      <c r="AN358">
        <v>3.97</v>
      </c>
      <c r="AO358" t="s">
        <v>10622</v>
      </c>
      <c r="AP358">
        <v>-5.9109680382807998E-2</v>
      </c>
      <c r="AQ358">
        <f>(Table2[[#This Row],[Sharpe Ratio]]-AVERAGE(Table2[Sharpe Ratio]))/_xlfn.STDEV.P(Table2[Sharpe Ratio])</f>
        <v>-1.3903460537456109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-0.70105158733267581</v>
      </c>
      <c r="AS358">
        <f>_xlfn.RANK.AVG(Table2[[#This Row],[1Y Return vs Nifty Z-Score]],Table2[1Y Return vs Nifty Z-Score])</f>
        <v>300</v>
      </c>
      <c r="AT358">
        <f>_xlfn.RANK.AVG(Table2[[#This Row],[6M Return vs Nifty Z-Score]],Table2[6M Return vs Nifty Z-Score])</f>
        <v>106</v>
      </c>
      <c r="AU358">
        <f>_xlfn.RANK.AVG(Table2[[#This Row],[Sharpe Ratio Z-Score]],Table2[Sharpe Ratio Z-Score])</f>
        <v>672</v>
      </c>
      <c r="AV358">
        <f>(Table2[[#This Row],[Rank 1Y]]+Table2[[#This Row],[Rank 6M]]+Table2[[#This Row],[Rank Sharpe]])/3</f>
        <v>359.33333333333331</v>
      </c>
    </row>
    <row r="359" spans="1:48" x14ac:dyDescent="0.3">
      <c r="A359" t="s">
        <v>253</v>
      </c>
      <c r="B359" t="s">
        <v>254</v>
      </c>
      <c r="C359" t="s">
        <v>10578</v>
      </c>
      <c r="D359" t="s">
        <v>255</v>
      </c>
      <c r="E359">
        <v>101599.44815157499</v>
      </c>
      <c r="F359">
        <v>94.49</v>
      </c>
      <c r="G359">
        <v>21.5576619812926</v>
      </c>
      <c r="H359">
        <f>(Table2[[#This Row],[1Y Return vs Nifty]]-AVERAGE(Table2[1Y Return vs Nifty]))/_xlfn.STDEV.P(Table2[1Y Return vs Nifty])</f>
        <v>-0.18174295497289095</v>
      </c>
      <c r="I359">
        <v>20.9145600993971</v>
      </c>
      <c r="J359">
        <f>(Table2[[#This Row],[1M Return vs Nifty]]-AVERAGE(Table2[1M Return vs Nifty]))/_xlfn.STDEV.P(Table2[1M Return vs Nifty])</f>
        <v>1.8806222215306689</v>
      </c>
      <c r="K359">
        <v>-9.1604648339450208</v>
      </c>
      <c r="L359">
        <f>(Table2[[#This Row],[6M Return vs Nifty]]-AVERAGE(Table2[6M Return vs Nifty]))/_xlfn.STDEV.P(Table2[6M Return vs Nifty])</f>
        <v>-0.50223470464602982</v>
      </c>
      <c r="M359">
        <v>-1.1692975607384899</v>
      </c>
      <c r="N359">
        <f>(Table2[[#This Row],[1W Return vs Nifty]]-AVERAGE(Table2[1W Return vs Nifty]))/_xlfn.STDEV.P(Table2[1W Return vs Nifty])</f>
        <v>-0.75928353057122411</v>
      </c>
      <c r="O359">
        <v>95.2</v>
      </c>
      <c r="P359">
        <v>90.637965542061707</v>
      </c>
      <c r="Q359">
        <v>80.874352073684094</v>
      </c>
      <c r="R359">
        <v>42.991161406185803</v>
      </c>
      <c r="S359" s="2">
        <f>(Table2[[#This Row],[Close Price]]-Table2[[#This Row],[20D EMA]])/Table2[[#This Row],[20D EMA]]</f>
        <v>-7.4579831932773946E-3</v>
      </c>
      <c r="T359" s="2">
        <f>(Table2[[#This Row],[Close Price]]-Table2[[#This Row],[50D EMA]])/Table2[[#This Row],[50D EMA]]</f>
        <v>4.2499127544414067E-2</v>
      </c>
      <c r="U359" s="2">
        <f>(Table2[[#This Row],[Close Price]]-Table2[[#This Row],[200D EMA]])/Table2[[#This Row],[200D EMA]]</f>
        <v>0.16835557351866973</v>
      </c>
      <c r="V359">
        <v>3.0378661891632301</v>
      </c>
      <c r="W359">
        <v>94.05</v>
      </c>
      <c r="X359">
        <v>98.89</v>
      </c>
      <c r="Y359">
        <v>94.05</v>
      </c>
      <c r="Z359">
        <v>98.89</v>
      </c>
      <c r="AA359">
        <v>94.05</v>
      </c>
      <c r="AB359">
        <v>104.29</v>
      </c>
      <c r="AC359" s="2">
        <f>(Table2[[#This Row],[Close Price]]/Table2[[#This Row],[Day Low]])-1</f>
        <v>4.6783625730992817E-3</v>
      </c>
      <c r="AD359" s="2">
        <f>(Table2[[#This Row],[Day High]]/Table2[[#This Row],[Close Price]])-1</f>
        <v>4.6565774155995499E-2</v>
      </c>
      <c r="AE359" s="2">
        <f>(Table2[[#This Row],[Close Price]]/Table2[[#This Row],[Current Week Low]])-1</f>
        <v>4.6783625730992817E-3</v>
      </c>
      <c r="AF359" s="2">
        <f>(Table2[[#This Row],[Current Week High]]/Table2[[#This Row],[Close Price]])-1</f>
        <v>4.6565774155995499E-2</v>
      </c>
      <c r="AG359" s="2">
        <f>(Table2[[#This Row],[Close Price]]/Table2[[#This Row],[Current Month Low]])-1</f>
        <v>4.6783625730992817E-3</v>
      </c>
      <c r="AH359" s="2">
        <f>(Table2[[#This Row],[Current Month High]]/Table2[[#This Row],[Close Price]])-1</f>
        <v>0.10371467880198981</v>
      </c>
      <c r="AI359">
        <v>14.191977987088499</v>
      </c>
      <c r="AJ359">
        <v>59.4767932489451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0.09</v>
      </c>
      <c r="AM359" t="s">
        <v>10622</v>
      </c>
      <c r="AN359">
        <v>2.48</v>
      </c>
      <c r="AO359" t="s">
        <v>10622</v>
      </c>
      <c r="AP359">
        <v>9.1636517078614005E-2</v>
      </c>
      <c r="AQ359">
        <f>(Table2[[#This Row],[Sharpe Ratio]]-AVERAGE(Table2[Sharpe Ratio]))/_xlfn.STDEV.P(Table2[Sharpe Ratio])</f>
        <v>0.35052127297132002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0.78788230431184425</v>
      </c>
      <c r="AS359">
        <f>_xlfn.RANK.AVG(Table2[[#This Row],[1Y Return vs Nifty Z-Score]],Table2[1Y Return vs Nifty Z-Score])</f>
        <v>343</v>
      </c>
      <c r="AT359">
        <f>_xlfn.RANK.AVG(Table2[[#This Row],[6M Return vs Nifty Z-Score]],Table2[6M Return vs Nifty Z-Score])</f>
        <v>490</v>
      </c>
      <c r="AU359">
        <f>_xlfn.RANK.AVG(Table2[[#This Row],[Sharpe Ratio Z-Score]],Table2[Sharpe Ratio Z-Score])</f>
        <v>248</v>
      </c>
      <c r="AV359">
        <f>(Table2[[#This Row],[Rank 1Y]]+Table2[[#This Row],[Rank 6M]]+Table2[[#This Row],[Rank Sharpe]])/3</f>
        <v>360.33333333333331</v>
      </c>
    </row>
    <row r="360" spans="1:48" x14ac:dyDescent="0.3">
      <c r="A360" t="s">
        <v>559</v>
      </c>
      <c r="B360" t="s">
        <v>560</v>
      </c>
      <c r="C360" t="s">
        <v>10584</v>
      </c>
      <c r="D360" t="s">
        <v>212</v>
      </c>
      <c r="E360">
        <v>34236.633888960001</v>
      </c>
      <c r="F360">
        <v>2433.9499999999998</v>
      </c>
      <c r="G360">
        <v>27.945972720445301</v>
      </c>
      <c r="H360">
        <f>(Table2[[#This Row],[1Y Return vs Nifty]]-AVERAGE(Table2[1Y Return vs Nifty]))/_xlfn.STDEV.P(Table2[1Y Return vs Nifty])</f>
        <v>-8.4474000281719003E-2</v>
      </c>
      <c r="I360">
        <v>-6.5164496118711401</v>
      </c>
      <c r="J360">
        <f>(Table2[[#This Row],[1M Return vs Nifty]]-AVERAGE(Table2[1M Return vs Nifty]))/_xlfn.STDEV.P(Table2[1M Return vs Nifty])</f>
        <v>-0.97555514381348329</v>
      </c>
      <c r="K360">
        <v>4.6337003957807896</v>
      </c>
      <c r="L360">
        <f>(Table2[[#This Row],[6M Return vs Nifty]]-AVERAGE(Table2[6M Return vs Nifty]))/_xlfn.STDEV.P(Table2[6M Return vs Nifty])</f>
        <v>-9.2625230604359218E-3</v>
      </c>
      <c r="M360">
        <v>2.11335361697637</v>
      </c>
      <c r="N360">
        <f>(Table2[[#This Row],[1W Return vs Nifty]]-AVERAGE(Table2[1W Return vs Nifty]))/_xlfn.STDEV.P(Table2[1W Return vs Nifty])</f>
        <v>-8.7915871651409877E-2</v>
      </c>
      <c r="O360">
        <v>2570.5500000000002</v>
      </c>
      <c r="P360">
        <v>2491.0451926055698</v>
      </c>
      <c r="Q360">
        <v>2095.6718204837898</v>
      </c>
      <c r="R360">
        <v>23.033648223552099</v>
      </c>
      <c r="S360" s="2">
        <f>(Table2[[#This Row],[Close Price]]-Table2[[#This Row],[20D EMA]])/Table2[[#This Row],[20D EMA]]</f>
        <v>-5.3140378518216083E-2</v>
      </c>
      <c r="T360" s="2">
        <f>(Table2[[#This Row],[Close Price]]-Table2[[#This Row],[50D EMA]])/Table2[[#This Row],[50D EMA]]</f>
        <v>-2.292017534449059E-2</v>
      </c>
      <c r="U360" s="2">
        <f>(Table2[[#This Row],[Close Price]]-Table2[[#This Row],[200D EMA]])/Table2[[#This Row],[200D EMA]]</f>
        <v>0.16141753504044246</v>
      </c>
      <c r="V360">
        <v>0.543885844624172</v>
      </c>
      <c r="W360">
        <v>2416.5500000000002</v>
      </c>
      <c r="X360">
        <v>2517.15</v>
      </c>
      <c r="Y360">
        <v>2416.5500000000002</v>
      </c>
      <c r="Z360">
        <v>2517.15</v>
      </c>
      <c r="AA360">
        <v>2416.5500000000002</v>
      </c>
      <c r="AB360">
        <v>2628.1</v>
      </c>
      <c r="AC360" s="2">
        <f>(Table2[[#This Row],[Close Price]]/Table2[[#This Row],[Day Low]])-1</f>
        <v>7.2003476029876001E-3</v>
      </c>
      <c r="AD360" s="2">
        <f>(Table2[[#This Row],[Day High]]/Table2[[#This Row],[Close Price]])-1</f>
        <v>3.4183117976951172E-2</v>
      </c>
      <c r="AE360" s="2">
        <f>(Table2[[#This Row],[Close Price]]/Table2[[#This Row],[Current Week Low]])-1</f>
        <v>7.2003476029876001E-3</v>
      </c>
      <c r="AF360" s="2">
        <f>(Table2[[#This Row],[Current Week High]]/Table2[[#This Row],[Close Price]])-1</f>
        <v>3.4183117976951172E-2</v>
      </c>
      <c r="AG360" s="2">
        <f>(Table2[[#This Row],[Close Price]]/Table2[[#This Row],[Current Month Low]])-1</f>
        <v>7.2003476029876001E-3</v>
      </c>
      <c r="AH360" s="2">
        <f>(Table2[[#This Row],[Current Month High]]/Table2[[#This Row],[Close Price]])-1</f>
        <v>7.9767456192608721E-2</v>
      </c>
      <c r="AI360">
        <v>25.774974835144501</v>
      </c>
      <c r="AJ360">
        <v>58.043570013960498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0.11</v>
      </c>
      <c r="AM360" t="s">
        <v>10622</v>
      </c>
      <c r="AN360">
        <v>-8.7799999999999994</v>
      </c>
      <c r="AO360" t="s">
        <v>10621</v>
      </c>
      <c r="AP360">
        <v>2.5406912461758999E-2</v>
      </c>
      <c r="AQ360">
        <f>(Table2[[#This Row],[Sharpe Ratio]]-AVERAGE(Table2[Sharpe Ratio]))/_xlfn.STDEV.P(Table2[Sharpe Ratio])</f>
        <v>-0.414320273153714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-1.5715278119607623</v>
      </c>
      <c r="AS360">
        <f>_xlfn.RANK.AVG(Table2[[#This Row],[1Y Return vs Nifty Z-Score]],Table2[1Y Return vs Nifty Z-Score])</f>
        <v>308</v>
      </c>
      <c r="AT360">
        <f>_xlfn.RANK.AVG(Table2[[#This Row],[6M Return vs Nifty Z-Score]],Table2[6M Return vs Nifty Z-Score])</f>
        <v>321</v>
      </c>
      <c r="AU360">
        <f>_xlfn.RANK.AVG(Table2[[#This Row],[Sharpe Ratio Z-Score]],Table2[Sharpe Ratio Z-Score])</f>
        <v>452</v>
      </c>
      <c r="AV360">
        <f>(Table2[[#This Row],[Rank 1Y]]+Table2[[#This Row],[Rank 6M]]+Table2[[#This Row],[Rank Sharpe]])/3</f>
        <v>360.33333333333331</v>
      </c>
    </row>
    <row r="361" spans="1:48" x14ac:dyDescent="0.3">
      <c r="A361" t="s">
        <v>470</v>
      </c>
      <c r="B361" t="s">
        <v>471</v>
      </c>
      <c r="C361" t="s">
        <v>10578</v>
      </c>
      <c r="D361" t="s">
        <v>54</v>
      </c>
      <c r="E361">
        <v>44462.716461249998</v>
      </c>
      <c r="F361">
        <v>4035.1</v>
      </c>
      <c r="G361">
        <v>31.9176826324038</v>
      </c>
      <c r="H361">
        <f>(Table2[[#This Row],[1Y Return vs Nifty]]-AVERAGE(Table2[1Y Return vs Nifty]))/_xlfn.STDEV.P(Table2[1Y Return vs Nifty])</f>
        <v>-2.4000412310322197E-2</v>
      </c>
      <c r="I361">
        <v>-7.4881375902621903</v>
      </c>
      <c r="J361">
        <f>(Table2[[#This Row],[1M Return vs Nifty]]-AVERAGE(Table2[1M Return vs Nifty]))/_xlfn.STDEV.P(Table2[1M Return vs Nifty])</f>
        <v>-1.0767294439675705</v>
      </c>
      <c r="K361">
        <v>-1.3759606247307901</v>
      </c>
      <c r="L361">
        <f>(Table2[[#This Row],[6M Return vs Nifty]]-AVERAGE(Table2[6M Return vs Nifty]))/_xlfn.STDEV.P(Table2[6M Return vs Nifty])</f>
        <v>-0.22403417865052835</v>
      </c>
      <c r="M361">
        <v>-1.0579913478917999</v>
      </c>
      <c r="N361">
        <f>(Table2[[#This Row],[1W Return vs Nifty]]-AVERAGE(Table2[1W Return vs Nifty]))/_xlfn.STDEV.P(Table2[1W Return vs Nifty])</f>
        <v>-0.73651918934318883</v>
      </c>
      <c r="O361">
        <v>4368.8100000000004</v>
      </c>
      <c r="P361">
        <v>4442.3643338818201</v>
      </c>
      <c r="Q361">
        <v>4016.8349937862499</v>
      </c>
      <c r="R361">
        <v>23.6365850226668</v>
      </c>
      <c r="S361" s="2">
        <f>(Table2[[#This Row],[Close Price]]-Table2[[#This Row],[20D EMA]])/Table2[[#This Row],[20D EMA]]</f>
        <v>-7.6384644788855649E-2</v>
      </c>
      <c r="T361" s="2">
        <f>(Table2[[#This Row],[Close Price]]-Table2[[#This Row],[50D EMA]])/Table2[[#This Row],[50D EMA]]</f>
        <v>-9.1677382419002335E-2</v>
      </c>
      <c r="U361" s="2">
        <f>(Table2[[#This Row],[Close Price]]-Table2[[#This Row],[200D EMA]])/Table2[[#This Row],[200D EMA]]</f>
        <v>4.5471138948960099E-3</v>
      </c>
      <c r="V361">
        <v>0.31963417485651102</v>
      </c>
      <c r="W361">
        <v>4005</v>
      </c>
      <c r="X361">
        <v>4256.95</v>
      </c>
      <c r="Y361">
        <v>4005</v>
      </c>
      <c r="Z361">
        <v>4256.95</v>
      </c>
      <c r="AA361">
        <v>4005</v>
      </c>
      <c r="AB361">
        <v>4405.1000000000004</v>
      </c>
      <c r="AC361" s="2">
        <f>(Table2[[#This Row],[Close Price]]/Table2[[#This Row],[Day Low]])-1</f>
        <v>7.5156054931335703E-3</v>
      </c>
      <c r="AD361" s="2">
        <f>(Table2[[#This Row],[Day High]]/Table2[[#This Row],[Close Price]])-1</f>
        <v>5.4980050060717156E-2</v>
      </c>
      <c r="AE361" s="2">
        <f>(Table2[[#This Row],[Close Price]]/Table2[[#This Row],[Current Week Low]])-1</f>
        <v>7.5156054931335703E-3</v>
      </c>
      <c r="AF361" s="2">
        <f>(Table2[[#This Row],[Current Week High]]/Table2[[#This Row],[Close Price]])-1</f>
        <v>5.4980050060717156E-2</v>
      </c>
      <c r="AG361" s="2">
        <f>(Table2[[#This Row],[Close Price]]/Table2[[#This Row],[Current Month Low]])-1</f>
        <v>7.5156054931335703E-3</v>
      </c>
      <c r="AH361" s="2">
        <f>(Table2[[#This Row],[Current Month High]]/Table2[[#This Row],[Close Price]])-1</f>
        <v>9.1695373101038591E-2</v>
      </c>
      <c r="AI361">
        <v>23.8631012862134</v>
      </c>
      <c r="AJ361">
        <v>61.850707953952899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-0.18</v>
      </c>
      <c r="AM361" t="s">
        <v>10621</v>
      </c>
      <c r="AN361">
        <v>-4.68</v>
      </c>
      <c r="AO361" t="s">
        <v>10621</v>
      </c>
      <c r="AP361">
        <v>4.0293433051905997E-2</v>
      </c>
      <c r="AQ361">
        <f>(Table2[[#This Row],[Sharpe Ratio]]-AVERAGE(Table2[Sharpe Ratio]))/_xlfn.STDEV.P(Table2[Sharpe Ratio])</f>
        <v>-0.24240577222231985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295</v>
      </c>
      <c r="AT361">
        <f>_xlfn.RANK.AVG(Table2[[#This Row],[6M Return vs Nifty Z-Score]],Table2[6M Return vs Nifty Z-Score])</f>
        <v>398</v>
      </c>
      <c r="AU361">
        <f>_xlfn.RANK.AVG(Table2[[#This Row],[Sharpe Ratio Z-Score]],Table2[Sharpe Ratio Z-Score])</f>
        <v>400</v>
      </c>
      <c r="AV361">
        <f>(Table2[[#This Row],[Rank 1Y]]+Table2[[#This Row],[Rank 6M]]+Table2[[#This Row],[Rank Sharpe]])/3</f>
        <v>364.33333333333331</v>
      </c>
    </row>
    <row r="362" spans="1:48" x14ac:dyDescent="0.3">
      <c r="A362" t="s">
        <v>792</v>
      </c>
      <c r="B362" t="s">
        <v>793</v>
      </c>
      <c r="C362" t="s">
        <v>10588</v>
      </c>
      <c r="D362" t="s">
        <v>133</v>
      </c>
      <c r="E362">
        <v>19363.995998715</v>
      </c>
      <c r="F362">
        <v>696.45</v>
      </c>
      <c r="G362">
        <v>49.518906778558303</v>
      </c>
      <c r="H362">
        <f>(Table2[[#This Row],[1Y Return vs Nifty]]-AVERAGE(Table2[1Y Return vs Nifty]))/_xlfn.STDEV.P(Table2[1Y Return vs Nifty])</f>
        <v>0.24399730162188057</v>
      </c>
      <c r="I362">
        <v>1.7735424109393401</v>
      </c>
      <c r="J362">
        <f>(Table2[[#This Row],[1M Return vs Nifty]]-AVERAGE(Table2[1M Return vs Nifty]))/_xlfn.STDEV.P(Table2[1M Return vs Nifty])</f>
        <v>-0.11238284998762231</v>
      </c>
      <c r="K362">
        <v>-8.7815707540916002</v>
      </c>
      <c r="L362">
        <f>(Table2[[#This Row],[6M Return vs Nifty]]-AVERAGE(Table2[6M Return vs Nifty]))/_xlfn.STDEV.P(Table2[6M Return vs Nifty])</f>
        <v>-0.48869388952423504</v>
      </c>
      <c r="M362">
        <v>8.3379719350335701</v>
      </c>
      <c r="N362">
        <f>(Table2[[#This Row],[1W Return vs Nifty]]-AVERAGE(Table2[1W Return vs Nifty]))/_xlfn.STDEV.P(Table2[1W Return vs Nifty])</f>
        <v>1.1851427634645428</v>
      </c>
      <c r="O362">
        <v>700.57</v>
      </c>
      <c r="P362">
        <v>676.97808998860796</v>
      </c>
      <c r="Q362">
        <v>599.666822474475</v>
      </c>
      <c r="R362">
        <v>44.504580225357699</v>
      </c>
      <c r="S362" s="2">
        <f>(Table2[[#This Row],[Close Price]]-Table2[[#This Row],[20D EMA]])/Table2[[#This Row],[20D EMA]]</f>
        <v>-5.8809255320667513E-3</v>
      </c>
      <c r="T362" s="2">
        <f>(Table2[[#This Row],[Close Price]]-Table2[[#This Row],[50D EMA]])/Table2[[#This Row],[50D EMA]]</f>
        <v>2.8762984060118922E-2</v>
      </c>
      <c r="U362" s="2">
        <f>(Table2[[#This Row],[Close Price]]-Table2[[#This Row],[200D EMA]])/Table2[[#This Row],[200D EMA]]</f>
        <v>0.16139491780812112</v>
      </c>
      <c r="V362">
        <v>1.3002187123864399</v>
      </c>
      <c r="W362">
        <v>673.05</v>
      </c>
      <c r="X362">
        <v>719.7</v>
      </c>
      <c r="Y362">
        <v>673.05</v>
      </c>
      <c r="Z362">
        <v>719.7</v>
      </c>
      <c r="AA362">
        <v>673.05</v>
      </c>
      <c r="AB362">
        <v>769.95</v>
      </c>
      <c r="AC362" s="2">
        <f>(Table2[[#This Row],[Close Price]]/Table2[[#This Row],[Day Low]])-1</f>
        <v>3.4767104969913198E-2</v>
      </c>
      <c r="AD362" s="2">
        <f>(Table2[[#This Row],[Day High]]/Table2[[#This Row],[Close Price]])-1</f>
        <v>3.3383588197286151E-2</v>
      </c>
      <c r="AE362" s="2">
        <f>(Table2[[#This Row],[Close Price]]/Table2[[#This Row],[Current Week Low]])-1</f>
        <v>3.4767104969913198E-2</v>
      </c>
      <c r="AF362" s="2">
        <f>(Table2[[#This Row],[Current Week High]]/Table2[[#This Row],[Close Price]])-1</f>
        <v>3.3383588197286151E-2</v>
      </c>
      <c r="AG362" s="2">
        <f>(Table2[[#This Row],[Close Price]]/Table2[[#This Row],[Current Month Low]])-1</f>
        <v>3.4767104969913198E-2</v>
      </c>
      <c r="AH362" s="2">
        <f>(Table2[[#This Row],[Current Month High]]/Table2[[#This Row],[Close Price]])-1</f>
        <v>0.10553521430109836</v>
      </c>
      <c r="AI362">
        <v>10.5535214301098</v>
      </c>
      <c r="AJ362">
        <v>73.505231689088205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0.26</v>
      </c>
      <c r="AM362" t="s">
        <v>10622</v>
      </c>
      <c r="AN362">
        <v>2.11</v>
      </c>
      <c r="AO362" t="s">
        <v>10622</v>
      </c>
      <c r="AP362">
        <v>4.8231019519221E-2</v>
      </c>
      <c r="AQ362">
        <f>(Table2[[#This Row],[Sharpe Ratio]]-AVERAGE(Table2[Sharpe Ratio]))/_xlfn.STDEV.P(Table2[Sharpe Ratio])</f>
        <v>-0.15073987837796307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0.67732344719660298</v>
      </c>
      <c r="AS362">
        <f>_xlfn.RANK.AVG(Table2[[#This Row],[1Y Return vs Nifty Z-Score]],Table2[1Y Return vs Nifty Z-Score])</f>
        <v>224</v>
      </c>
      <c r="AT362">
        <f>_xlfn.RANK.AVG(Table2[[#This Row],[6M Return vs Nifty Z-Score]],Table2[6M Return vs Nifty Z-Score])</f>
        <v>485</v>
      </c>
      <c r="AU362">
        <f>_xlfn.RANK.AVG(Table2[[#This Row],[Sharpe Ratio Z-Score]],Table2[Sharpe Ratio Z-Score])</f>
        <v>384</v>
      </c>
      <c r="AV362">
        <f>(Table2[[#This Row],[Rank 1Y]]+Table2[[#This Row],[Rank 6M]]+Table2[[#This Row],[Rank Sharpe]])/3</f>
        <v>364.33333333333331</v>
      </c>
    </row>
    <row r="363" spans="1:48" x14ac:dyDescent="0.3">
      <c r="A363" t="s">
        <v>1776</v>
      </c>
      <c r="B363" t="s">
        <v>1777</v>
      </c>
      <c r="C363" t="s">
        <v>10584</v>
      </c>
      <c r="D363" t="s">
        <v>269</v>
      </c>
      <c r="E363">
        <v>4104.5583919999999</v>
      </c>
      <c r="F363">
        <v>1307.5</v>
      </c>
      <c r="G363">
        <v>5.56948144883527</v>
      </c>
      <c r="H363">
        <f>(Table2[[#This Row],[1Y Return vs Nifty]]-AVERAGE(Table2[1Y Return vs Nifty]))/_xlfn.STDEV.P(Table2[1Y Return vs Nifty])</f>
        <v>-0.42518033166069652</v>
      </c>
      <c r="I363">
        <v>-6.1007688406227398</v>
      </c>
      <c r="J363">
        <f>(Table2[[#This Row],[1M Return vs Nifty]]-AVERAGE(Table2[1M Return vs Nifty]))/_xlfn.STDEV.P(Table2[1M Return vs Nifty])</f>
        <v>-0.93227354307966948</v>
      </c>
      <c r="K363">
        <v>-6.5347474985824396</v>
      </c>
      <c r="L363">
        <f>(Table2[[#This Row],[6M Return vs Nifty]]-AVERAGE(Table2[6M Return vs Nifty]))/_xlfn.STDEV.P(Table2[6M Return vs Nifty])</f>
        <v>-0.40839752193261575</v>
      </c>
      <c r="M363">
        <v>-1.8152103580306</v>
      </c>
      <c r="N363">
        <f>(Table2[[#This Row],[1W Return vs Nifty]]-AVERAGE(Table2[1W Return vs Nifty]))/_xlfn.STDEV.P(Table2[1W Return vs Nifty])</f>
        <v>-0.89138558440145288</v>
      </c>
      <c r="O363">
        <v>1401.75</v>
      </c>
      <c r="P363">
        <v>1365.57690295368</v>
      </c>
      <c r="Q363">
        <v>1238.76560644958</v>
      </c>
      <c r="R363">
        <v>23.4360262441418</v>
      </c>
      <c r="S363" s="2">
        <f>(Table2[[#This Row],[Close Price]]-Table2[[#This Row],[20D EMA]])/Table2[[#This Row],[20D EMA]]</f>
        <v>-6.7237381844123423E-2</v>
      </c>
      <c r="T363" s="2">
        <f>(Table2[[#This Row],[Close Price]]-Table2[[#This Row],[50D EMA]])/Table2[[#This Row],[50D EMA]]</f>
        <v>-4.2529207127084787E-2</v>
      </c>
      <c r="U363" s="2">
        <f>(Table2[[#This Row],[Close Price]]-Table2[[#This Row],[200D EMA]])/Table2[[#This Row],[200D EMA]]</f>
        <v>5.5486197867100392E-2</v>
      </c>
      <c r="V363">
        <v>0.72904506320324303</v>
      </c>
      <c r="W363">
        <v>1292.1500000000001</v>
      </c>
      <c r="X363">
        <v>1340</v>
      </c>
      <c r="Y363">
        <v>1292.1500000000001</v>
      </c>
      <c r="Z363">
        <v>1340</v>
      </c>
      <c r="AA363">
        <v>1292.1500000000001</v>
      </c>
      <c r="AB363">
        <v>1440.55</v>
      </c>
      <c r="AC363" s="2">
        <f>(Table2[[#This Row],[Close Price]]/Table2[[#This Row],[Day Low]])-1</f>
        <v>1.1879425763262619E-2</v>
      </c>
      <c r="AD363" s="2">
        <f>(Table2[[#This Row],[Day High]]/Table2[[#This Row],[Close Price]])-1</f>
        <v>2.4856596558317401E-2</v>
      </c>
      <c r="AE363" s="2">
        <f>(Table2[[#This Row],[Close Price]]/Table2[[#This Row],[Current Week Low]])-1</f>
        <v>1.1879425763262619E-2</v>
      </c>
      <c r="AF363" s="2">
        <f>(Table2[[#This Row],[Current Week High]]/Table2[[#This Row],[Close Price]])-1</f>
        <v>2.4856596558317401E-2</v>
      </c>
      <c r="AG363" s="2">
        <f>(Table2[[#This Row],[Close Price]]/Table2[[#This Row],[Current Month Low]])-1</f>
        <v>1.1879425763262619E-2</v>
      </c>
      <c r="AH363" s="2">
        <f>(Table2[[#This Row],[Current Month High]]/Table2[[#This Row],[Close Price]])-1</f>
        <v>0.10175908221797325</v>
      </c>
      <c r="AI363">
        <v>16.757170172084098</v>
      </c>
      <c r="AJ363">
        <v>35.646851333125802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-0.05</v>
      </c>
      <c r="AM363" t="s">
        <v>10621</v>
      </c>
      <c r="AN363">
        <v>-9.77</v>
      </c>
      <c r="AO363" t="s">
        <v>10621</v>
      </c>
      <c r="AP363">
        <v>0.11598782194719499</v>
      </c>
      <c r="AQ363">
        <f>(Table2[[#This Row],[Sharpe Ratio]]-AVERAGE(Table2[Sharpe Ratio]))/_xlfn.STDEV.P(Table2[Sharpe Ratio])</f>
        <v>0.63173825703146091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-2.0254987240429738</v>
      </c>
      <c r="AS363">
        <f>_xlfn.RANK.AVG(Table2[[#This Row],[1Y Return vs Nifty Z-Score]],Table2[1Y Return vs Nifty Z-Score])</f>
        <v>444</v>
      </c>
      <c r="AT363">
        <f>_xlfn.RANK.AVG(Table2[[#This Row],[6M Return vs Nifty Z-Score]],Table2[6M Return vs Nifty Z-Score])</f>
        <v>462</v>
      </c>
      <c r="AU363">
        <f>_xlfn.RANK.AVG(Table2[[#This Row],[Sharpe Ratio Z-Score]],Table2[Sharpe Ratio Z-Score])</f>
        <v>189</v>
      </c>
      <c r="AV363">
        <f>(Table2[[#This Row],[Rank 1Y]]+Table2[[#This Row],[Rank 6M]]+Table2[[#This Row],[Rank Sharpe]])/3</f>
        <v>365</v>
      </c>
    </row>
    <row r="364" spans="1:48" x14ac:dyDescent="0.3">
      <c r="A364" t="s">
        <v>1224</v>
      </c>
      <c r="B364" t="s">
        <v>1225</v>
      </c>
      <c r="C364" t="s">
        <v>10580</v>
      </c>
      <c r="D364" t="s">
        <v>383</v>
      </c>
      <c r="E364">
        <v>9052.1596571999999</v>
      </c>
      <c r="F364">
        <v>664.4</v>
      </c>
      <c r="G364">
        <v>43.199115587447103</v>
      </c>
      <c r="H364">
        <f>(Table2[[#This Row],[1Y Return vs Nifty]]-AVERAGE(Table2[1Y Return vs Nifty]))/_xlfn.STDEV.P(Table2[1Y Return vs Nifty])</f>
        <v>0.14777163131151697</v>
      </c>
      <c r="I364">
        <v>17.201645942139301</v>
      </c>
      <c r="J364">
        <f>(Table2[[#This Row],[1M Return vs Nifty]]-AVERAGE(Table2[1M Return vs Nifty]))/_xlfn.STDEV.P(Table2[1M Return vs Nifty])</f>
        <v>1.4940253923563742</v>
      </c>
      <c r="K364">
        <v>9.7305309991952704</v>
      </c>
      <c r="L364">
        <f>(Table2[[#This Row],[6M Return vs Nifty]]-AVERAGE(Table2[6M Return vs Nifty]))/_xlfn.STDEV.P(Table2[6M Return vs Nifty])</f>
        <v>0.172886643626572</v>
      </c>
      <c r="M364">
        <v>3.5944749459568501</v>
      </c>
      <c r="N364">
        <f>(Table2[[#This Row],[1W Return vs Nifty]]-AVERAGE(Table2[1W Return vs Nifty]))/_xlfn.STDEV.P(Table2[1W Return vs Nifty])</f>
        <v>0.21500299038437942</v>
      </c>
      <c r="O364">
        <v>659.9</v>
      </c>
      <c r="P364">
        <v>619.25671982338895</v>
      </c>
      <c r="Q364">
        <v>530.56885755600194</v>
      </c>
      <c r="R364">
        <v>47.396935356493501</v>
      </c>
      <c r="S364" s="2">
        <f>(Table2[[#This Row],[Close Price]]-Table2[[#This Row],[20D EMA]])/Table2[[#This Row],[20D EMA]]</f>
        <v>6.8192150325806942E-3</v>
      </c>
      <c r="T364" s="2">
        <f>(Table2[[#This Row],[Close Price]]-Table2[[#This Row],[50D EMA]])/Table2[[#This Row],[50D EMA]]</f>
        <v>7.2899136547901852E-2</v>
      </c>
      <c r="U364" s="2">
        <f>(Table2[[#This Row],[Close Price]]-Table2[[#This Row],[200D EMA]])/Table2[[#This Row],[200D EMA]]</f>
        <v>0.25224085533492147</v>
      </c>
      <c r="V364">
        <v>3.0992929401028602</v>
      </c>
      <c r="W364">
        <v>645</v>
      </c>
      <c r="X364">
        <v>688.4</v>
      </c>
      <c r="Y364">
        <v>645</v>
      </c>
      <c r="Z364">
        <v>688.4</v>
      </c>
      <c r="AA364">
        <v>645</v>
      </c>
      <c r="AB364">
        <v>719</v>
      </c>
      <c r="AC364" s="2">
        <f>(Table2[[#This Row],[Close Price]]/Table2[[#This Row],[Day Low]])-1</f>
        <v>3.0077519379844819E-2</v>
      </c>
      <c r="AD364" s="2">
        <f>(Table2[[#This Row],[Day High]]/Table2[[#This Row],[Close Price]])-1</f>
        <v>3.6122817579771205E-2</v>
      </c>
      <c r="AE364" s="2">
        <f>(Table2[[#This Row],[Close Price]]/Table2[[#This Row],[Current Week Low]])-1</f>
        <v>3.0077519379844819E-2</v>
      </c>
      <c r="AF364" s="2">
        <f>(Table2[[#This Row],[Current Week High]]/Table2[[#This Row],[Close Price]])-1</f>
        <v>3.6122817579771205E-2</v>
      </c>
      <c r="AG364" s="2">
        <f>(Table2[[#This Row],[Close Price]]/Table2[[#This Row],[Current Month Low]])-1</f>
        <v>3.0077519379844819E-2</v>
      </c>
      <c r="AH364" s="2">
        <f>(Table2[[#This Row],[Current Month High]]/Table2[[#This Row],[Close Price]])-1</f>
        <v>8.2179409993979657E-2</v>
      </c>
      <c r="AI364">
        <v>15.0511739915713</v>
      </c>
      <c r="AJ364">
        <v>72.168955688002001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0.11</v>
      </c>
      <c r="AM364" t="s">
        <v>10622</v>
      </c>
      <c r="AN364">
        <v>7.85</v>
      </c>
      <c r="AO364" t="s">
        <v>10622</v>
      </c>
      <c r="AP364">
        <v>-8.6191849297860001E-3</v>
      </c>
      <c r="AQ364">
        <f>(Table2[[#This Row],[Sharpe Ratio]]-AVERAGE(Table2[Sharpe Ratio]))/_xlfn.STDEV.P(Table2[Sharpe Ratio])</f>
        <v>-0.8072649855388333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1.2224216721400092</v>
      </c>
      <c r="AS364">
        <f>_xlfn.RANK.AVG(Table2[[#This Row],[1Y Return vs Nifty Z-Score]],Table2[1Y Return vs Nifty Z-Score])</f>
        <v>256</v>
      </c>
      <c r="AT364">
        <f>_xlfn.RANK.AVG(Table2[[#This Row],[6M Return vs Nifty Z-Score]],Table2[6M Return vs Nifty Z-Score])</f>
        <v>259</v>
      </c>
      <c r="AU364">
        <f>_xlfn.RANK.AVG(Table2[[#This Row],[Sharpe Ratio Z-Score]],Table2[Sharpe Ratio Z-Score])</f>
        <v>581</v>
      </c>
      <c r="AV364">
        <f>(Table2[[#This Row],[Rank 1Y]]+Table2[[#This Row],[Rank 6M]]+Table2[[#This Row],[Rank Sharpe]])/3</f>
        <v>365.33333333333331</v>
      </c>
    </row>
    <row r="365" spans="1:48" x14ac:dyDescent="0.3">
      <c r="A365" t="s">
        <v>84</v>
      </c>
      <c r="B365" t="s">
        <v>85</v>
      </c>
      <c r="C365" t="s">
        <v>10587</v>
      </c>
      <c r="D365" t="s">
        <v>86</v>
      </c>
      <c r="E365">
        <v>313487.40184365999</v>
      </c>
      <c r="F365">
        <v>4817.45</v>
      </c>
      <c r="G365">
        <v>9.0802044171358691</v>
      </c>
      <c r="H365">
        <f>(Table2[[#This Row],[1Y Return vs Nifty]]-AVERAGE(Table2[1Y Return vs Nifty]))/_xlfn.STDEV.P(Table2[1Y Return vs Nifty])</f>
        <v>-0.37172576952676695</v>
      </c>
      <c r="I365">
        <v>3.9757063883146699</v>
      </c>
      <c r="J365">
        <f>(Table2[[#This Row],[1M Return vs Nifty]]-AVERAGE(Table2[1M Return vs Nifty]))/_xlfn.STDEV.P(Table2[1M Return vs Nifty])</f>
        <v>0.11691133105639251</v>
      </c>
      <c r="K365">
        <v>18.677783745925499</v>
      </c>
      <c r="L365">
        <f>(Table2[[#This Row],[6M Return vs Nifty]]-AVERAGE(Table2[6M Return vs Nifty]))/_xlfn.STDEV.P(Table2[6M Return vs Nifty])</f>
        <v>0.49264116536075681</v>
      </c>
      <c r="M365">
        <v>-0.972309992787046</v>
      </c>
      <c r="N365">
        <f>(Table2[[#This Row],[1W Return vs Nifty]]-AVERAGE(Table2[1W Return vs Nifty]))/_xlfn.STDEV.P(Table2[1W Return vs Nifty])</f>
        <v>-0.71899564277196903</v>
      </c>
      <c r="O365">
        <v>4961.2299999999996</v>
      </c>
      <c r="P365">
        <v>4848.6694974194097</v>
      </c>
      <c r="Q365">
        <v>4386.18066071475</v>
      </c>
      <c r="R365">
        <v>32.352992920640403</v>
      </c>
      <c r="S365" s="2">
        <f>(Table2[[#This Row],[Close Price]]-Table2[[#This Row],[20D EMA]])/Table2[[#This Row],[20D EMA]]</f>
        <v>-2.8980716475551376E-2</v>
      </c>
      <c r="T365" s="2">
        <f>(Table2[[#This Row],[Close Price]]-Table2[[#This Row],[50D EMA]])/Table2[[#This Row],[50D EMA]]</f>
        <v>-6.4387761294156538E-3</v>
      </c>
      <c r="U365" s="2">
        <f>(Table2[[#This Row],[Close Price]]-Table2[[#This Row],[200D EMA]])/Table2[[#This Row],[200D EMA]]</f>
        <v>9.832457270808638E-2</v>
      </c>
      <c r="V365">
        <v>0.86380507488443803</v>
      </c>
      <c r="W365">
        <v>4801</v>
      </c>
      <c r="X365">
        <v>5010</v>
      </c>
      <c r="Y365">
        <v>4801</v>
      </c>
      <c r="Z365">
        <v>5010</v>
      </c>
      <c r="AA365">
        <v>4801</v>
      </c>
      <c r="AB365">
        <v>5029.75</v>
      </c>
      <c r="AC365" s="2">
        <f>(Table2[[#This Row],[Close Price]]/Table2[[#This Row],[Day Low]])-1</f>
        <v>3.4263695063527777E-3</v>
      </c>
      <c r="AD365" s="2">
        <f>(Table2[[#This Row],[Day High]]/Table2[[#This Row],[Close Price]])-1</f>
        <v>3.9969278352655513E-2</v>
      </c>
      <c r="AE365" s="2">
        <f>(Table2[[#This Row],[Close Price]]/Table2[[#This Row],[Current Week Low]])-1</f>
        <v>3.4263695063527777E-3</v>
      </c>
      <c r="AF365" s="2">
        <f>(Table2[[#This Row],[Current Week High]]/Table2[[#This Row],[Close Price]])-1</f>
        <v>3.9969278352655513E-2</v>
      </c>
      <c r="AG365" s="2">
        <f>(Table2[[#This Row],[Close Price]]/Table2[[#This Row],[Current Month Low]])-1</f>
        <v>3.4263695063527777E-3</v>
      </c>
      <c r="AH365" s="2">
        <f>(Table2[[#This Row],[Current Month High]]/Table2[[#This Row],[Close Price]])-1</f>
        <v>4.4068957643566664E-2</v>
      </c>
      <c r="AI365">
        <v>8.3353226291917792</v>
      </c>
      <c r="AJ365">
        <v>37.986394557823097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-0.06</v>
      </c>
      <c r="AM365" t="s">
        <v>10621</v>
      </c>
      <c r="AN365">
        <v>-5.23</v>
      </c>
      <c r="AO365" t="s">
        <v>10621</v>
      </c>
      <c r="AP365">
        <v>9.5450414520460002E-3</v>
      </c>
      <c r="AQ365">
        <f>(Table2[[#This Row],[Sharpe Ratio]]-AVERAGE(Table2[Sharpe Ratio]))/_xlfn.STDEV.P(Table2[Sharpe Ratio])</f>
        <v>-0.59749844578041977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-1.0786673616620064</v>
      </c>
      <c r="AS365">
        <f>_xlfn.RANK.AVG(Table2[[#This Row],[1Y Return vs Nifty Z-Score]],Table2[1Y Return vs Nifty Z-Score])</f>
        <v>423</v>
      </c>
      <c r="AT365">
        <f>_xlfn.RANK.AVG(Table2[[#This Row],[6M Return vs Nifty Z-Score]],Table2[6M Return vs Nifty Z-Score])</f>
        <v>175</v>
      </c>
      <c r="AU365">
        <f>_xlfn.RANK.AVG(Table2[[#This Row],[Sharpe Ratio Z-Score]],Table2[Sharpe Ratio Z-Score])</f>
        <v>500</v>
      </c>
      <c r="AV365">
        <f>(Table2[[#This Row],[Rank 1Y]]+Table2[[#This Row],[Rank 6M]]+Table2[[#This Row],[Rank Sharpe]])/3</f>
        <v>366</v>
      </c>
    </row>
    <row r="366" spans="1:48" x14ac:dyDescent="0.3">
      <c r="A366" t="s">
        <v>174</v>
      </c>
      <c r="B366" t="s">
        <v>175</v>
      </c>
      <c r="C366" t="s">
        <v>10580</v>
      </c>
      <c r="D366" t="s">
        <v>176</v>
      </c>
      <c r="E366">
        <v>149551.67440473501</v>
      </c>
      <c r="F366">
        <v>1462.15</v>
      </c>
      <c r="G366">
        <v>18.314238157807701</v>
      </c>
      <c r="H366">
        <f>(Table2[[#This Row],[1Y Return vs Nifty]]-AVERAGE(Table2[1Y Return vs Nifty]))/_xlfn.STDEV.P(Table2[1Y Return vs Nifty])</f>
        <v>-0.23112759792666562</v>
      </c>
      <c r="I366">
        <v>7.6824116661361597</v>
      </c>
      <c r="J366">
        <f>(Table2[[#This Row],[1M Return vs Nifty]]-AVERAGE(Table2[1M Return vs Nifty]))/_xlfn.STDEV.P(Table2[1M Return vs Nifty])</f>
        <v>0.50286167797951231</v>
      </c>
      <c r="K366">
        <v>9.5105971677608707</v>
      </c>
      <c r="L366">
        <f>(Table2[[#This Row],[6M Return vs Nifty]]-AVERAGE(Table2[6M Return vs Nifty]))/_xlfn.STDEV.P(Table2[6M Return vs Nifty])</f>
        <v>0.16502670727804608</v>
      </c>
      <c r="M366">
        <v>2.0814420692753401</v>
      </c>
      <c r="N366">
        <f>(Table2[[#This Row],[1W Return vs Nifty]]-AVERAGE(Table2[1W Return vs Nifty]))/_xlfn.STDEV.P(Table2[1W Return vs Nifty])</f>
        <v>-9.444241983234164E-2</v>
      </c>
      <c r="O366">
        <v>1448.35</v>
      </c>
      <c r="P366">
        <v>1403.72835863461</v>
      </c>
      <c r="Q366">
        <v>1248.1498435542401</v>
      </c>
      <c r="R366">
        <v>52.625272365666703</v>
      </c>
      <c r="S366" s="2">
        <f>(Table2[[#This Row],[Close Price]]-Table2[[#This Row],[20D EMA]])/Table2[[#This Row],[20D EMA]]</f>
        <v>9.5280836814307188E-3</v>
      </c>
      <c r="T366" s="2">
        <f>(Table2[[#This Row],[Close Price]]-Table2[[#This Row],[50D EMA]])/Table2[[#This Row],[50D EMA]]</f>
        <v>4.1618907964655019E-2</v>
      </c>
      <c r="U366" s="2">
        <f>(Table2[[#This Row],[Close Price]]-Table2[[#This Row],[200D EMA]])/Table2[[#This Row],[200D EMA]]</f>
        <v>0.17145389838480588</v>
      </c>
      <c r="V366">
        <v>0.92238003477709496</v>
      </c>
      <c r="W366">
        <v>1426.5</v>
      </c>
      <c r="X366">
        <v>1479.95</v>
      </c>
      <c r="Y366">
        <v>1426.5</v>
      </c>
      <c r="Z366">
        <v>1479.95</v>
      </c>
      <c r="AA366">
        <v>1426.5</v>
      </c>
      <c r="AB366">
        <v>1490.95</v>
      </c>
      <c r="AC366" s="2">
        <f>(Table2[[#This Row],[Close Price]]/Table2[[#This Row],[Day Low]])-1</f>
        <v>2.4991237294076374E-2</v>
      </c>
      <c r="AD366" s="2">
        <f>(Table2[[#This Row],[Day High]]/Table2[[#This Row],[Close Price]])-1</f>
        <v>1.2173853571795012E-2</v>
      </c>
      <c r="AE366" s="2">
        <f>(Table2[[#This Row],[Close Price]]/Table2[[#This Row],[Current Week Low]])-1</f>
        <v>2.4991237294076374E-2</v>
      </c>
      <c r="AF366" s="2">
        <f>(Table2[[#This Row],[Current Week High]]/Table2[[#This Row],[Close Price]])-1</f>
        <v>1.2173853571795012E-2</v>
      </c>
      <c r="AG366" s="2">
        <f>(Table2[[#This Row],[Close Price]]/Table2[[#This Row],[Current Month Low]])-1</f>
        <v>2.4991237294076374E-2</v>
      </c>
      <c r="AH366" s="2">
        <f>(Table2[[#This Row],[Current Month High]]/Table2[[#This Row],[Close Price]])-1</f>
        <v>1.9697021509420987E-2</v>
      </c>
      <c r="AI366">
        <v>4.2984645898163496</v>
      </c>
      <c r="AJ366">
        <v>52.3390289643675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</v>
      </c>
      <c r="AM366" t="s">
        <v>10623</v>
      </c>
      <c r="AN366">
        <v>-0.21</v>
      </c>
      <c r="AO366" t="s">
        <v>10621</v>
      </c>
      <c r="AP366">
        <v>1.7059059888974E-2</v>
      </c>
      <c r="AQ366">
        <f>(Table2[[#This Row],[Sharpe Ratio]]-AVERAGE(Table2[Sharpe Ratio]))/_xlfn.STDEV.P(Table2[Sharpe Ratio])</f>
        <v>-0.51072405671137444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-0.16840568921282328</v>
      </c>
      <c r="AS366">
        <f>_xlfn.RANK.AVG(Table2[[#This Row],[1Y Return vs Nifty Z-Score]],Table2[1Y Return vs Nifty Z-Score])</f>
        <v>363</v>
      </c>
      <c r="AT366">
        <f>_xlfn.RANK.AVG(Table2[[#This Row],[6M Return vs Nifty Z-Score]],Table2[6M Return vs Nifty Z-Score])</f>
        <v>262</v>
      </c>
      <c r="AU366">
        <f>_xlfn.RANK.AVG(Table2[[#This Row],[Sharpe Ratio Z-Score]],Table2[Sharpe Ratio Z-Score])</f>
        <v>476</v>
      </c>
      <c r="AV366">
        <f>(Table2[[#This Row],[Rank 1Y]]+Table2[[#This Row],[Rank 6M]]+Table2[[#This Row],[Rank Sharpe]])/3</f>
        <v>367</v>
      </c>
    </row>
    <row r="367" spans="1:48" x14ac:dyDescent="0.3">
      <c r="A367" t="s">
        <v>61</v>
      </c>
      <c r="B367" t="s">
        <v>62</v>
      </c>
      <c r="C367" t="s">
        <v>10584</v>
      </c>
      <c r="D367" t="s">
        <v>63</v>
      </c>
      <c r="E367">
        <v>383597.86449879</v>
      </c>
      <c r="F367">
        <v>12200.85</v>
      </c>
      <c r="G367">
        <v>4.8544545539473196</v>
      </c>
      <c r="H367">
        <f>(Table2[[#This Row],[1Y Return vs Nifty]]-AVERAGE(Table2[1Y Return vs Nifty]))/_xlfn.STDEV.P(Table2[1Y Return vs Nifty])</f>
        <v>-0.43606739108558762</v>
      </c>
      <c r="I367">
        <v>6.5996558923880499</v>
      </c>
      <c r="J367">
        <f>(Table2[[#This Row],[1M Return vs Nifty]]-AVERAGE(Table2[1M Return vs Nifty]))/_xlfn.STDEV.P(Table2[1M Return vs Nifty])</f>
        <v>0.3901227534657466</v>
      </c>
      <c r="K367">
        <v>6.5044689077657702</v>
      </c>
      <c r="L367">
        <f>(Table2[[#This Row],[6M Return vs Nifty]]-AVERAGE(Table2[6M Return vs Nifty]))/_xlfn.STDEV.P(Table2[6M Return vs Nifty])</f>
        <v>5.7594500850477653E-2</v>
      </c>
      <c r="M367">
        <v>3.35047692039086</v>
      </c>
      <c r="N367">
        <f>(Table2[[#This Row],[1W Return vs Nifty]]-AVERAGE(Table2[1W Return vs Nifty]))/_xlfn.STDEV.P(Table2[1W Return vs Nifty])</f>
        <v>0.1651005260843712</v>
      </c>
      <c r="O367">
        <v>12648.42</v>
      </c>
      <c r="P367">
        <v>12536.700876950101</v>
      </c>
      <c r="Q367">
        <v>11653.640471209401</v>
      </c>
      <c r="R367">
        <v>34.735700931136698</v>
      </c>
      <c r="S367" s="2">
        <f>(Table2[[#This Row],[Close Price]]-Table2[[#This Row],[20D EMA]])/Table2[[#This Row],[20D EMA]]</f>
        <v>-3.5385447352317502E-2</v>
      </c>
      <c r="T367" s="2">
        <f>(Table2[[#This Row],[Close Price]]-Table2[[#This Row],[50D EMA]])/Table2[[#This Row],[50D EMA]]</f>
        <v>-2.6789414555434894E-2</v>
      </c>
      <c r="U367" s="2">
        <f>(Table2[[#This Row],[Close Price]]-Table2[[#This Row],[200D EMA]])/Table2[[#This Row],[200D EMA]]</f>
        <v>4.6956101841522727E-2</v>
      </c>
      <c r="V367">
        <v>1.17133460698901</v>
      </c>
      <c r="W367">
        <v>12027.65</v>
      </c>
      <c r="X367">
        <v>12490</v>
      </c>
      <c r="Y367">
        <v>12027.65</v>
      </c>
      <c r="Z367">
        <v>12490</v>
      </c>
      <c r="AA367">
        <v>12027.65</v>
      </c>
      <c r="AB367">
        <v>13680</v>
      </c>
      <c r="AC367" s="2">
        <f>(Table2[[#This Row],[Close Price]]/Table2[[#This Row],[Day Low]])-1</f>
        <v>1.4400152980839964E-2</v>
      </c>
      <c r="AD367" s="2">
        <f>(Table2[[#This Row],[Day High]]/Table2[[#This Row],[Close Price]])-1</f>
        <v>2.3699168500555201E-2</v>
      </c>
      <c r="AE367" s="2">
        <f>(Table2[[#This Row],[Close Price]]/Table2[[#This Row],[Current Week Low]])-1</f>
        <v>1.4400152980839964E-2</v>
      </c>
      <c r="AF367" s="2">
        <f>(Table2[[#This Row],[Current Week High]]/Table2[[#This Row],[Close Price]])-1</f>
        <v>2.3699168500555201E-2</v>
      </c>
      <c r="AG367" s="2">
        <f>(Table2[[#This Row],[Close Price]]/Table2[[#This Row],[Current Month Low]])-1</f>
        <v>1.4400152980839964E-2</v>
      </c>
      <c r="AH367" s="2">
        <f>(Table2[[#This Row],[Current Month High]]/Table2[[#This Row],[Close Price]])-1</f>
        <v>0.12123335669236157</v>
      </c>
      <c r="AI367">
        <v>12.1233356692361</v>
      </c>
      <c r="AJ367">
        <v>31.841930377182099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</v>
      </c>
      <c r="AM367" t="s">
        <v>10621</v>
      </c>
      <c r="AN367">
        <v>-3.51</v>
      </c>
      <c r="AO367" t="s">
        <v>10621</v>
      </c>
      <c r="AP367">
        <v>5.7623925709308001E-2</v>
      </c>
      <c r="AQ367">
        <f>(Table2[[#This Row],[Sharpe Ratio]]-AVERAGE(Table2[Sharpe Ratio]))/_xlfn.STDEV.P(Table2[Sharpe Ratio])</f>
        <v>-4.2267467367898826E-2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0.13448292194710901</v>
      </c>
      <c r="AS367">
        <f>_xlfn.RANK.AVG(Table2[[#This Row],[1Y Return vs Nifty Z-Score]],Table2[1Y Return vs Nifty Z-Score])</f>
        <v>448</v>
      </c>
      <c r="AT367">
        <f>_xlfn.RANK.AVG(Table2[[#This Row],[6M Return vs Nifty Z-Score]],Table2[6M Return vs Nifty Z-Score])</f>
        <v>304</v>
      </c>
      <c r="AU367">
        <f>_xlfn.RANK.AVG(Table2[[#This Row],[Sharpe Ratio Z-Score]],Table2[Sharpe Ratio Z-Score])</f>
        <v>353</v>
      </c>
      <c r="AV367">
        <f>(Table2[[#This Row],[Rank 1Y]]+Table2[[#This Row],[Rank 6M]]+Table2[[#This Row],[Rank Sharpe]])/3</f>
        <v>368.33333333333331</v>
      </c>
    </row>
    <row r="368" spans="1:48" x14ac:dyDescent="0.3">
      <c r="A368" t="s">
        <v>309</v>
      </c>
      <c r="B368" t="s">
        <v>310</v>
      </c>
      <c r="C368" t="s">
        <v>10578</v>
      </c>
      <c r="D368" t="s">
        <v>260</v>
      </c>
      <c r="E368">
        <v>86064.740845499997</v>
      </c>
      <c r="F368">
        <v>4029.65</v>
      </c>
      <c r="G368">
        <v>41.160514260594503</v>
      </c>
      <c r="H368">
        <f>(Table2[[#This Row],[1Y Return vs Nifty]]-AVERAGE(Table2[1Y Return vs Nifty]))/_xlfn.STDEV.P(Table2[1Y Return vs Nifty])</f>
        <v>0.11673171666245456</v>
      </c>
      <c r="I368">
        <v>-1.3674967522430499</v>
      </c>
      <c r="J368">
        <f>(Table2[[#This Row],[1M Return vs Nifty]]-AVERAGE(Table2[1M Return vs Nifty]))/_xlfn.STDEV.P(Table2[1M Return vs Nifty])</f>
        <v>-0.4394347906916416</v>
      </c>
      <c r="K368">
        <v>2.7610446681424499</v>
      </c>
      <c r="L368">
        <f>(Table2[[#This Row],[6M Return vs Nifty]]-AVERAGE(Table2[6M Return vs Nifty]))/_xlfn.STDEV.P(Table2[6M Return vs Nifty])</f>
        <v>-7.618699177879272E-2</v>
      </c>
      <c r="M368">
        <v>2.5172640288069399</v>
      </c>
      <c r="N368">
        <f>(Table2[[#This Row],[1W Return vs Nifty]]-AVERAGE(Table2[1W Return vs Nifty]))/_xlfn.STDEV.P(Table2[1W Return vs Nifty])</f>
        <v>-5.3081339042642959E-3</v>
      </c>
      <c r="O368">
        <v>4094.17</v>
      </c>
      <c r="P368">
        <v>4018.5490494600899</v>
      </c>
      <c r="Q368">
        <v>3562.6428886261101</v>
      </c>
      <c r="R368">
        <v>40.2392518438077</v>
      </c>
      <c r="S368" s="2">
        <f>(Table2[[#This Row],[Close Price]]-Table2[[#This Row],[20D EMA]])/Table2[[#This Row],[20D EMA]]</f>
        <v>-1.5758993886428745E-2</v>
      </c>
      <c r="T368" s="2">
        <f>(Table2[[#This Row],[Close Price]]-Table2[[#This Row],[50D EMA]])/Table2[[#This Row],[50D EMA]]</f>
        <v>2.7624275337392325E-3</v>
      </c>
      <c r="U368" s="2">
        <f>(Table2[[#This Row],[Close Price]]-Table2[[#This Row],[200D EMA]])/Table2[[#This Row],[200D EMA]]</f>
        <v>0.13108445779531544</v>
      </c>
      <c r="V368">
        <v>1.3342016978921301</v>
      </c>
      <c r="W368">
        <v>3955.55</v>
      </c>
      <c r="X368">
        <v>4068.9</v>
      </c>
      <c r="Y368">
        <v>3955.55</v>
      </c>
      <c r="Z368">
        <v>4068.9</v>
      </c>
      <c r="AA368">
        <v>3955.55</v>
      </c>
      <c r="AB368">
        <v>4211.95</v>
      </c>
      <c r="AC368" s="2">
        <f>(Table2[[#This Row],[Close Price]]/Table2[[#This Row],[Day Low]])-1</f>
        <v>1.8733172378051055E-2</v>
      </c>
      <c r="AD368" s="2">
        <f>(Table2[[#This Row],[Day High]]/Table2[[#This Row],[Close Price]])-1</f>
        <v>9.7403000260567474E-3</v>
      </c>
      <c r="AE368" s="2">
        <f>(Table2[[#This Row],[Close Price]]/Table2[[#This Row],[Current Week Low]])-1</f>
        <v>1.8733172378051055E-2</v>
      </c>
      <c r="AF368" s="2">
        <f>(Table2[[#This Row],[Current Week High]]/Table2[[#This Row],[Close Price]])-1</f>
        <v>9.7403000260567474E-3</v>
      </c>
      <c r="AG368" s="2">
        <f>(Table2[[#This Row],[Close Price]]/Table2[[#This Row],[Current Month Low]])-1</f>
        <v>1.8733172378051055E-2</v>
      </c>
      <c r="AH368" s="2">
        <f>(Table2[[#This Row],[Current Month High]]/Table2[[#This Row],[Close Price]])-1</f>
        <v>4.5239661012743015E-2</v>
      </c>
      <c r="AI368">
        <v>6.6196816100653804</v>
      </c>
      <c r="AJ368">
        <v>68.070153486820104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-0.02</v>
      </c>
      <c r="AM368" t="s">
        <v>10621</v>
      </c>
      <c r="AN368">
        <v>-3.19</v>
      </c>
      <c r="AO368" t="s">
        <v>10621</v>
      </c>
      <c r="AP368">
        <v>9.3755263107700004E-3</v>
      </c>
      <c r="AQ368">
        <f>(Table2[[#This Row],[Sharpe Ratio]]-AVERAGE(Table2[Sharpe Ratio]))/_xlfn.STDEV.P(Table2[Sharpe Ratio])</f>
        <v>-0.59945606312533961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-1.0036542628375835</v>
      </c>
      <c r="AS368">
        <f>_xlfn.RANK.AVG(Table2[[#This Row],[1Y Return vs Nifty Z-Score]],Table2[1Y Return vs Nifty Z-Score])</f>
        <v>266</v>
      </c>
      <c r="AT368">
        <f>_xlfn.RANK.AVG(Table2[[#This Row],[6M Return vs Nifty Z-Score]],Table2[6M Return vs Nifty Z-Score])</f>
        <v>339</v>
      </c>
      <c r="AU368">
        <f>_xlfn.RANK.AVG(Table2[[#This Row],[Sharpe Ratio Z-Score]],Table2[Sharpe Ratio Z-Score])</f>
        <v>502</v>
      </c>
      <c r="AV368">
        <f>(Table2[[#This Row],[Rank 1Y]]+Table2[[#This Row],[Rank 6M]]+Table2[[#This Row],[Rank Sharpe]])/3</f>
        <v>369</v>
      </c>
    </row>
    <row r="369" spans="1:48" x14ac:dyDescent="0.3">
      <c r="A369" t="s">
        <v>35</v>
      </c>
      <c r="B369" t="s">
        <v>36</v>
      </c>
      <c r="C369" t="s">
        <v>10578</v>
      </c>
      <c r="D369" t="s">
        <v>37</v>
      </c>
      <c r="E369">
        <v>700588.37035126495</v>
      </c>
      <c r="F369">
        <v>1107.6500000000001</v>
      </c>
      <c r="G369">
        <v>45.7103926736334</v>
      </c>
      <c r="H369">
        <f>(Table2[[#This Row],[1Y Return vs Nifty]]-AVERAGE(Table2[1Y Return vs Nifty]))/_xlfn.STDEV.P(Table2[1Y Return vs Nifty])</f>
        <v>0.1860085466851156</v>
      </c>
      <c r="I369">
        <v>17.947867357562298</v>
      </c>
      <c r="J369">
        <f>(Table2[[#This Row],[1M Return vs Nifty]]-AVERAGE(Table2[1M Return vs Nifty]))/_xlfn.STDEV.P(Table2[1M Return vs Nifty])</f>
        <v>1.5717236155971583</v>
      </c>
      <c r="K369">
        <v>0.40230285828442702</v>
      </c>
      <c r="L369">
        <f>(Table2[[#This Row],[6M Return vs Nifty]]-AVERAGE(Table2[6M Return vs Nifty]))/_xlfn.STDEV.P(Table2[6M Return vs Nifty])</f>
        <v>-0.16048307468325818</v>
      </c>
      <c r="M369">
        <v>2.0151930136118201</v>
      </c>
      <c r="N369">
        <f>(Table2[[#This Row],[1W Return vs Nifty]]-AVERAGE(Table2[1W Return vs Nifty]))/_xlfn.STDEV.P(Table2[1W Return vs Nifty])</f>
        <v>-0.10799167346867464</v>
      </c>
      <c r="O369">
        <v>1121.03</v>
      </c>
      <c r="P369">
        <v>1066.9798409456901</v>
      </c>
      <c r="Q369">
        <v>932.05527309627405</v>
      </c>
      <c r="R369">
        <v>39.245408984313997</v>
      </c>
      <c r="S369" s="2">
        <f>(Table2[[#This Row],[Close Price]]-Table2[[#This Row],[20D EMA]])/Table2[[#This Row],[20D EMA]]</f>
        <v>-1.1935452218049368E-2</v>
      </c>
      <c r="T369" s="2">
        <f>(Table2[[#This Row],[Close Price]]-Table2[[#This Row],[50D EMA]])/Table2[[#This Row],[50D EMA]]</f>
        <v>3.8117082904081008E-2</v>
      </c>
      <c r="U369" s="2">
        <f>(Table2[[#This Row],[Close Price]]-Table2[[#This Row],[200D EMA]])/Table2[[#This Row],[200D EMA]]</f>
        <v>0.18839518639318772</v>
      </c>
      <c r="V369">
        <v>1.3329781764886599</v>
      </c>
      <c r="W369">
        <v>1087</v>
      </c>
      <c r="X369">
        <v>1154</v>
      </c>
      <c r="Y369">
        <v>1087</v>
      </c>
      <c r="Z369">
        <v>1154</v>
      </c>
      <c r="AA369">
        <v>1087</v>
      </c>
      <c r="AB369">
        <v>1222</v>
      </c>
      <c r="AC369" s="2">
        <f>(Table2[[#This Row],[Close Price]]/Table2[[#This Row],[Day Low]])-1</f>
        <v>1.8997240110395719E-2</v>
      </c>
      <c r="AD369" s="2">
        <f>(Table2[[#This Row],[Day High]]/Table2[[#This Row],[Close Price]])-1</f>
        <v>4.1845348259829329E-2</v>
      </c>
      <c r="AE369" s="2">
        <f>(Table2[[#This Row],[Close Price]]/Table2[[#This Row],[Current Week Low]])-1</f>
        <v>1.8997240110395719E-2</v>
      </c>
      <c r="AF369" s="2">
        <f>(Table2[[#This Row],[Current Week High]]/Table2[[#This Row],[Close Price]])-1</f>
        <v>4.1845348259829329E-2</v>
      </c>
      <c r="AG369" s="2">
        <f>(Table2[[#This Row],[Close Price]]/Table2[[#This Row],[Current Month Low]])-1</f>
        <v>1.8997240110395719E-2</v>
      </c>
      <c r="AH369" s="2">
        <f>(Table2[[#This Row],[Current Month High]]/Table2[[#This Row],[Close Price]])-1</f>
        <v>0.10323658195278274</v>
      </c>
      <c r="AI369">
        <v>10.323658195278201</v>
      </c>
      <c r="AJ369">
        <v>85.427303925671694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7.0000000000000007E-2</v>
      </c>
      <c r="AM369" t="s">
        <v>10622</v>
      </c>
      <c r="AN369">
        <v>-0.18</v>
      </c>
      <c r="AO369" t="s">
        <v>10621</v>
      </c>
      <c r="AP369">
        <v>9.4574885651210003E-3</v>
      </c>
      <c r="AQ369">
        <f>(Table2[[#This Row],[Sharpe Ratio]]-AVERAGE(Table2[Sharpe Ratio]))/_xlfn.STDEV.P(Table2[Sharpe Ratio])</f>
        <v>-0.5985095356969431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0.89074787843339809</v>
      </c>
      <c r="AS369">
        <f>_xlfn.RANK.AVG(Table2[[#This Row],[1Y Return vs Nifty Z-Score]],Table2[1Y Return vs Nifty Z-Score])</f>
        <v>242</v>
      </c>
      <c r="AT369">
        <f>_xlfn.RANK.AVG(Table2[[#This Row],[6M Return vs Nifty Z-Score]],Table2[6M Return vs Nifty Z-Score])</f>
        <v>372</v>
      </c>
      <c r="AU369">
        <f>_xlfn.RANK.AVG(Table2[[#This Row],[Sharpe Ratio Z-Score]],Table2[Sharpe Ratio Z-Score])</f>
        <v>501</v>
      </c>
      <c r="AV369">
        <f>(Table2[[#This Row],[Rank 1Y]]+Table2[[#This Row],[Rank 6M]]+Table2[[#This Row],[Rank Sharpe]])/3</f>
        <v>371.66666666666669</v>
      </c>
    </row>
    <row r="370" spans="1:48" x14ac:dyDescent="0.3">
      <c r="A370" t="s">
        <v>1176</v>
      </c>
      <c r="B370" t="s">
        <v>1177</v>
      </c>
      <c r="C370" t="s">
        <v>10591</v>
      </c>
      <c r="D370" t="s">
        <v>553</v>
      </c>
      <c r="E370">
        <v>9639.1503675799995</v>
      </c>
      <c r="F370">
        <v>610.1</v>
      </c>
      <c r="G370">
        <v>18.480794638064101</v>
      </c>
      <c r="H370">
        <f>(Table2[[#This Row],[1Y Return vs Nifty]]-AVERAGE(Table2[1Y Return vs Nifty]))/_xlfn.STDEV.P(Table2[1Y Return vs Nifty])</f>
        <v>-0.22859159499989978</v>
      </c>
      <c r="I370">
        <v>18.541840991358001</v>
      </c>
      <c r="J370">
        <f>(Table2[[#This Row],[1M Return vs Nifty]]-AVERAGE(Table2[1M Return vs Nifty]))/_xlfn.STDEV.P(Table2[1M Return vs Nifty])</f>
        <v>1.6335694632825102</v>
      </c>
      <c r="K370">
        <v>32.2900245221904</v>
      </c>
      <c r="L370">
        <f>(Table2[[#This Row],[6M Return vs Nifty]]-AVERAGE(Table2[6M Return vs Nifty]))/_xlfn.STDEV.P(Table2[6M Return vs Nifty])</f>
        <v>0.97911177956530138</v>
      </c>
      <c r="M370">
        <v>10.0742882228322</v>
      </c>
      <c r="N370">
        <f>(Table2[[#This Row],[1W Return vs Nifty]]-AVERAGE(Table2[1W Return vs Nifty]))/_xlfn.STDEV.P(Table2[1W Return vs Nifty])</f>
        <v>1.5402540860435041</v>
      </c>
      <c r="O370">
        <v>588.59</v>
      </c>
      <c r="P370">
        <v>559.28346937795902</v>
      </c>
      <c r="Q370">
        <v>507.56540874647101</v>
      </c>
      <c r="R370">
        <v>57.192840588764703</v>
      </c>
      <c r="S370" s="2">
        <f>(Table2[[#This Row],[Close Price]]-Table2[[#This Row],[20D EMA]])/Table2[[#This Row],[20D EMA]]</f>
        <v>3.6544963387077578E-2</v>
      </c>
      <c r="T370" s="2">
        <f>(Table2[[#This Row],[Close Price]]-Table2[[#This Row],[50D EMA]])/Table2[[#This Row],[50D EMA]]</f>
        <v>9.0860061854786595E-2</v>
      </c>
      <c r="U370" s="2">
        <f>(Table2[[#This Row],[Close Price]]-Table2[[#This Row],[200D EMA]])/Table2[[#This Row],[200D EMA]]</f>
        <v>0.20201256722115407</v>
      </c>
      <c r="V370">
        <v>1.240234438801</v>
      </c>
      <c r="W370">
        <v>600.04999999999995</v>
      </c>
      <c r="X370">
        <v>626.4</v>
      </c>
      <c r="Y370">
        <v>600.04999999999995</v>
      </c>
      <c r="Z370">
        <v>626.4</v>
      </c>
      <c r="AA370">
        <v>600.04999999999995</v>
      </c>
      <c r="AB370">
        <v>650.5</v>
      </c>
      <c r="AC370" s="2">
        <f>(Table2[[#This Row],[Close Price]]/Table2[[#This Row],[Day Low]])-1</f>
        <v>1.6748604282976531E-2</v>
      </c>
      <c r="AD370" s="2">
        <f>(Table2[[#This Row],[Day High]]/Table2[[#This Row],[Close Price]])-1</f>
        <v>2.6716931650549114E-2</v>
      </c>
      <c r="AE370" s="2">
        <f>(Table2[[#This Row],[Close Price]]/Table2[[#This Row],[Current Week Low]])-1</f>
        <v>1.6748604282976531E-2</v>
      </c>
      <c r="AF370" s="2">
        <f>(Table2[[#This Row],[Current Week High]]/Table2[[#This Row],[Close Price]])-1</f>
        <v>2.6716931650549114E-2</v>
      </c>
      <c r="AG370" s="2">
        <f>(Table2[[#This Row],[Close Price]]/Table2[[#This Row],[Current Month Low]])-1</f>
        <v>1.6748604282976531E-2</v>
      </c>
      <c r="AH370" s="2">
        <f>(Table2[[#This Row],[Current Month High]]/Table2[[#This Row],[Close Price]])-1</f>
        <v>6.6218652679888468E-2</v>
      </c>
      <c r="AI370">
        <v>6.6218652679888397</v>
      </c>
      <c r="AJ370">
        <v>50.215437646189798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0.08</v>
      </c>
      <c r="AM370" t="s">
        <v>10622</v>
      </c>
      <c r="AN370">
        <v>8.2200000000000006</v>
      </c>
      <c r="AO370" t="s">
        <v>10622</v>
      </c>
      <c r="AP370">
        <v>-4.5791606436536E-2</v>
      </c>
      <c r="AQ370">
        <f>(Table2[[#This Row],[Sharpe Ratio]]-AVERAGE(Table2[Sharpe Ratio]))/_xlfn.STDEV.P(Table2[Sharpe Ratio])</f>
        <v>-1.2365444973660658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2.6877992365253505</v>
      </c>
      <c r="AS370">
        <f>_xlfn.RANK.AVG(Table2[[#This Row],[1Y Return vs Nifty Z-Score]],Table2[1Y Return vs Nifty Z-Score])</f>
        <v>362</v>
      </c>
      <c r="AT370">
        <f>_xlfn.RANK.AVG(Table2[[#This Row],[6M Return vs Nifty Z-Score]],Table2[6M Return vs Nifty Z-Score])</f>
        <v>105</v>
      </c>
      <c r="AU370">
        <f>_xlfn.RANK.AVG(Table2[[#This Row],[Sharpe Ratio Z-Score]],Table2[Sharpe Ratio Z-Score])</f>
        <v>649</v>
      </c>
      <c r="AV370">
        <f>(Table2[[#This Row],[Rank 1Y]]+Table2[[#This Row],[Rank 6M]]+Table2[[#This Row],[Rank Sharpe]])/3</f>
        <v>372</v>
      </c>
    </row>
    <row r="371" spans="1:48" x14ac:dyDescent="0.3">
      <c r="A371" t="s">
        <v>1893</v>
      </c>
      <c r="B371" t="s">
        <v>1894</v>
      </c>
      <c r="C371" t="s">
        <v>10588</v>
      </c>
      <c r="D371" t="s">
        <v>133</v>
      </c>
      <c r="E371">
        <v>3513.8562000000002</v>
      </c>
      <c r="F371">
        <v>610</v>
      </c>
      <c r="G371">
        <v>-18.838302765992399</v>
      </c>
      <c r="H371">
        <f>(Table2[[#This Row],[1Y Return vs Nifty]]-AVERAGE(Table2[1Y Return vs Nifty]))/_xlfn.STDEV.P(Table2[1Y Return vs Nifty])</f>
        <v>-0.79681529962702635</v>
      </c>
      <c r="I371">
        <v>6.5955248969546796</v>
      </c>
      <c r="J371">
        <f>(Table2[[#This Row],[1M Return vs Nifty]]-AVERAGE(Table2[1M Return vs Nifty]))/_xlfn.STDEV.P(Table2[1M Return vs Nifty])</f>
        <v>0.38969262508996588</v>
      </c>
      <c r="K371">
        <v>-4.0979675080131202</v>
      </c>
      <c r="L371">
        <f>(Table2[[#This Row],[6M Return vs Nifty]]-AVERAGE(Table2[6M Return vs Nifty]))/_xlfn.STDEV.P(Table2[6M Return vs Nifty])</f>
        <v>-0.32131253143196492</v>
      </c>
      <c r="M371">
        <v>-1.08126985400373</v>
      </c>
      <c r="N371">
        <f>(Table2[[#This Row],[1W Return vs Nifty]]-AVERAGE(Table2[1W Return vs Nifty]))/_xlfn.STDEV.P(Table2[1W Return vs Nifty])</f>
        <v>-0.74128010827896096</v>
      </c>
      <c r="O371">
        <v>635.19000000000005</v>
      </c>
      <c r="P371">
        <v>604.31552676364004</v>
      </c>
      <c r="Q371">
        <v>563.89422858517798</v>
      </c>
      <c r="R371">
        <v>33.5177526115706</v>
      </c>
      <c r="S371" s="2">
        <f>(Table2[[#This Row],[Close Price]]-Table2[[#This Row],[20D EMA]])/Table2[[#This Row],[20D EMA]]</f>
        <v>-3.9657425337300732E-2</v>
      </c>
      <c r="T371" s="2">
        <f>(Table2[[#This Row],[Close Price]]-Table2[[#This Row],[50D EMA]])/Table2[[#This Row],[50D EMA]]</f>
        <v>9.406465636920951E-3</v>
      </c>
      <c r="U371" s="2">
        <f>(Table2[[#This Row],[Close Price]]-Table2[[#This Row],[200D EMA]])/Table2[[#This Row],[200D EMA]]</f>
        <v>8.1763155353624259E-2</v>
      </c>
      <c r="V371">
        <v>0.69756195360112505</v>
      </c>
      <c r="W371">
        <v>598.6</v>
      </c>
      <c r="X371">
        <v>629.95000000000005</v>
      </c>
      <c r="Y371">
        <v>598.6</v>
      </c>
      <c r="Z371">
        <v>629.95000000000005</v>
      </c>
      <c r="AA371">
        <v>598.6</v>
      </c>
      <c r="AB371">
        <v>655</v>
      </c>
      <c r="AC371" s="2">
        <f>(Table2[[#This Row],[Close Price]]/Table2[[#This Row],[Day Low]])-1</f>
        <v>1.9044437019712701E-2</v>
      </c>
      <c r="AD371" s="2">
        <f>(Table2[[#This Row],[Day High]]/Table2[[#This Row],[Close Price]])-1</f>
        <v>3.2704918032786967E-2</v>
      </c>
      <c r="AE371" s="2">
        <f>(Table2[[#This Row],[Close Price]]/Table2[[#This Row],[Current Week Low]])-1</f>
        <v>1.9044437019712701E-2</v>
      </c>
      <c r="AF371" s="2">
        <f>(Table2[[#This Row],[Current Week High]]/Table2[[#This Row],[Close Price]])-1</f>
        <v>3.2704918032786967E-2</v>
      </c>
      <c r="AG371" s="2">
        <f>(Table2[[#This Row],[Close Price]]/Table2[[#This Row],[Current Month Low]])-1</f>
        <v>1.9044437019712701E-2</v>
      </c>
      <c r="AH371" s="2">
        <f>(Table2[[#This Row],[Current Month High]]/Table2[[#This Row],[Close Price]])-1</f>
        <v>7.3770491803278659E-2</v>
      </c>
      <c r="AI371">
        <v>13.434426229508199</v>
      </c>
      <c r="AJ371">
        <v>32.6086956521739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0.22</v>
      </c>
      <c r="AM371" t="s">
        <v>10622</v>
      </c>
      <c r="AN371">
        <v>-9.6999999999999993</v>
      </c>
      <c r="AO371" t="s">
        <v>10621</v>
      </c>
      <c r="AP371">
        <v>0.17126023354078501</v>
      </c>
      <c r="AQ371">
        <f>(Table2[[#This Row],[Sharpe Ratio]]-AVERAGE(Table2[Sharpe Ratio]))/_xlfn.STDEV.P(Table2[Sharpe Ratio])</f>
        <v>1.2700424864748301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-0.1996728277731562</v>
      </c>
      <c r="AS371">
        <f>_xlfn.RANK.AVG(Table2[[#This Row],[1Y Return vs Nifty Z-Score]],Table2[1Y Return vs Nifty Z-Score])</f>
        <v>608</v>
      </c>
      <c r="AT371">
        <f>_xlfn.RANK.AVG(Table2[[#This Row],[6M Return vs Nifty Z-Score]],Table2[6M Return vs Nifty Z-Score])</f>
        <v>429</v>
      </c>
      <c r="AU371">
        <f>_xlfn.RANK.AVG(Table2[[#This Row],[Sharpe Ratio Z-Score]],Table2[Sharpe Ratio Z-Score])</f>
        <v>79</v>
      </c>
      <c r="AV371">
        <f>(Table2[[#This Row],[Rank 1Y]]+Table2[[#This Row],[Rank 6M]]+Table2[[#This Row],[Rank Sharpe]])/3</f>
        <v>372</v>
      </c>
    </row>
    <row r="372" spans="1:48" x14ac:dyDescent="0.3">
      <c r="A372" t="s">
        <v>278</v>
      </c>
      <c r="B372" t="s">
        <v>279</v>
      </c>
      <c r="C372" t="s">
        <v>10578</v>
      </c>
      <c r="D372" t="s">
        <v>34</v>
      </c>
      <c r="E372">
        <v>95977.378530000002</v>
      </c>
      <c r="F372">
        <v>125.73</v>
      </c>
      <c r="G372">
        <v>22.4348568330749</v>
      </c>
      <c r="H372">
        <f>(Table2[[#This Row],[1Y Return vs Nifty]]-AVERAGE(Table2[1Y Return vs Nifty]))/_xlfn.STDEV.P(Table2[1Y Return vs Nifty])</f>
        <v>-0.16838671264572788</v>
      </c>
      <c r="I372">
        <v>-0.55728599986309901</v>
      </c>
      <c r="J372">
        <f>(Table2[[#This Row],[1M Return vs Nifty]]-AVERAGE(Table2[1M Return vs Nifty]))/_xlfn.STDEV.P(Table2[1M Return vs Nifty])</f>
        <v>-0.35507385624322896</v>
      </c>
      <c r="K372">
        <v>-24.8139032745093</v>
      </c>
      <c r="L372">
        <f>(Table2[[#This Row],[6M Return vs Nifty]]-AVERAGE(Table2[6M Return vs Nifty]))/_xlfn.STDEV.P(Table2[6M Return vs Nifty])</f>
        <v>-1.0616530941497022</v>
      </c>
      <c r="M372">
        <v>2.2281047633789002</v>
      </c>
      <c r="N372">
        <f>(Table2[[#This Row],[1W Return vs Nifty]]-AVERAGE(Table2[1W Return vs Nifty]))/_xlfn.STDEV.P(Table2[1W Return vs Nifty])</f>
        <v>-6.4446972780387815E-2</v>
      </c>
      <c r="O372">
        <v>135.18</v>
      </c>
      <c r="P372">
        <v>139.15481355607201</v>
      </c>
      <c r="Q372">
        <v>131.182066254418</v>
      </c>
      <c r="R372">
        <v>22.658760548962899</v>
      </c>
      <c r="S372" s="2">
        <f>(Table2[[#This Row],[Close Price]]-Table2[[#This Row],[20D EMA]])/Table2[[#This Row],[20D EMA]]</f>
        <v>-6.9906790945406139E-2</v>
      </c>
      <c r="T372" s="2">
        <f>(Table2[[#This Row],[Close Price]]-Table2[[#This Row],[50D EMA]])/Table2[[#This Row],[50D EMA]]</f>
        <v>-9.6473943035125562E-2</v>
      </c>
      <c r="U372" s="2">
        <f>(Table2[[#This Row],[Close Price]]-Table2[[#This Row],[200D EMA]])/Table2[[#This Row],[200D EMA]]</f>
        <v>-4.1561064024133579E-2</v>
      </c>
      <c r="V372">
        <v>0.64962927918965196</v>
      </c>
      <c r="W372">
        <v>125.18</v>
      </c>
      <c r="X372">
        <v>129.84</v>
      </c>
      <c r="Y372">
        <v>125.18</v>
      </c>
      <c r="Z372">
        <v>129.84</v>
      </c>
      <c r="AA372">
        <v>125.18</v>
      </c>
      <c r="AB372">
        <v>136.09</v>
      </c>
      <c r="AC372" s="2">
        <f>(Table2[[#This Row],[Close Price]]/Table2[[#This Row],[Day Low]])-1</f>
        <v>4.3936731107205862E-3</v>
      </c>
      <c r="AD372" s="2">
        <f>(Table2[[#This Row],[Day High]]/Table2[[#This Row],[Close Price]])-1</f>
        <v>3.268909568122158E-2</v>
      </c>
      <c r="AE372" s="2">
        <f>(Table2[[#This Row],[Close Price]]/Table2[[#This Row],[Current Week Low]])-1</f>
        <v>4.3936731107205862E-3</v>
      </c>
      <c r="AF372" s="2">
        <f>(Table2[[#This Row],[Current Week High]]/Table2[[#This Row],[Close Price]])-1</f>
        <v>3.268909568122158E-2</v>
      </c>
      <c r="AG372" s="2">
        <f>(Table2[[#This Row],[Close Price]]/Table2[[#This Row],[Current Month Low]])-1</f>
        <v>4.3936731107205862E-3</v>
      </c>
      <c r="AH372" s="2">
        <f>(Table2[[#This Row],[Current Month High]]/Table2[[#This Row],[Close Price]])-1</f>
        <v>8.2398791060208421E-2</v>
      </c>
      <c r="AI372">
        <v>37.198759246003299</v>
      </c>
      <c r="AJ372">
        <v>48.1791396582204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-0.14000000000000001</v>
      </c>
      <c r="AM372" t="s">
        <v>10621</v>
      </c>
      <c r="AN372">
        <v>-10.06</v>
      </c>
      <c r="AO372" t="s">
        <v>10621</v>
      </c>
      <c r="AP372">
        <v>0.146236640658162</v>
      </c>
      <c r="AQ372">
        <f>(Table2[[#This Row],[Sharpe Ratio]]-AVERAGE(Table2[Sharpe Ratio]))/_xlfn.STDEV.P(Table2[Sharpe Ratio])</f>
        <v>0.98106169637846274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337</v>
      </c>
      <c r="AT372">
        <f>_xlfn.RANK.AVG(Table2[[#This Row],[6M Return vs Nifty Z-Score]],Table2[6M Return vs Nifty Z-Score])</f>
        <v>659</v>
      </c>
      <c r="AU372">
        <f>_xlfn.RANK.AVG(Table2[[#This Row],[Sharpe Ratio Z-Score]],Table2[Sharpe Ratio Z-Score])</f>
        <v>123</v>
      </c>
      <c r="AV372">
        <f>(Table2[[#This Row],[Rank 1Y]]+Table2[[#This Row],[Rank 6M]]+Table2[[#This Row],[Rank Sharpe]])/3</f>
        <v>373</v>
      </c>
    </row>
    <row r="373" spans="1:48" x14ac:dyDescent="0.3">
      <c r="A373" t="s">
        <v>1969</v>
      </c>
      <c r="B373" t="s">
        <v>1970</v>
      </c>
      <c r="C373" t="s">
        <v>10582</v>
      </c>
      <c r="D373" t="s">
        <v>51</v>
      </c>
      <c r="E373">
        <v>3195.16716</v>
      </c>
      <c r="F373">
        <v>397</v>
      </c>
      <c r="G373">
        <v>22.8086832697654</v>
      </c>
      <c r="H373">
        <f>(Table2[[#This Row],[1Y Return vs Nifty]]-AVERAGE(Table2[1Y Return vs Nifty]))/_xlfn.STDEV.P(Table2[1Y Return vs Nifty])</f>
        <v>-0.16269479999189332</v>
      </c>
      <c r="I373">
        <v>5.4873519979237599</v>
      </c>
      <c r="J373">
        <f>(Table2[[#This Row],[1M Return vs Nifty]]-AVERAGE(Table2[1M Return vs Nifty]))/_xlfn.STDEV.P(Table2[1M Return vs Nifty])</f>
        <v>0.27430721330908886</v>
      </c>
      <c r="K373">
        <v>22.619583661635701</v>
      </c>
      <c r="L373">
        <f>(Table2[[#This Row],[6M Return vs Nifty]]-AVERAGE(Table2[6M Return vs Nifty]))/_xlfn.STDEV.P(Table2[6M Return vs Nifty])</f>
        <v>0.63351215475807565</v>
      </c>
      <c r="M373">
        <v>10.625422960636699</v>
      </c>
      <c r="N373">
        <f>(Table2[[#This Row],[1W Return vs Nifty]]-AVERAGE(Table2[1W Return vs Nifty]))/_xlfn.STDEV.P(Table2[1W Return vs Nifty])</f>
        <v>1.6529721357653662</v>
      </c>
      <c r="O373">
        <v>397.7</v>
      </c>
      <c r="P373">
        <v>390.515999240555</v>
      </c>
      <c r="Q373">
        <v>348.668194629168</v>
      </c>
      <c r="R373">
        <v>48.573112637319298</v>
      </c>
      <c r="S373" s="2">
        <f>(Table2[[#This Row],[Close Price]]-Table2[[#This Row],[20D EMA]])/Table2[[#This Row],[20D EMA]]</f>
        <v>-1.7601206939904166E-3</v>
      </c>
      <c r="T373" s="2">
        <f>(Table2[[#This Row],[Close Price]]-Table2[[#This Row],[50D EMA]])/Table2[[#This Row],[50D EMA]]</f>
        <v>1.6603675065950112E-2</v>
      </c>
      <c r="U373" s="2">
        <f>(Table2[[#This Row],[Close Price]]-Table2[[#This Row],[200D EMA]])/Table2[[#This Row],[200D EMA]]</f>
        <v>0.13861833719085309</v>
      </c>
      <c r="V373">
        <v>1.2636975414837499</v>
      </c>
      <c r="W373">
        <v>396</v>
      </c>
      <c r="X373">
        <v>424.25</v>
      </c>
      <c r="Y373">
        <v>396</v>
      </c>
      <c r="Z373">
        <v>424.25</v>
      </c>
      <c r="AA373">
        <v>390</v>
      </c>
      <c r="AB373">
        <v>429.25</v>
      </c>
      <c r="AC373" s="2">
        <f>(Table2[[#This Row],[Close Price]]/Table2[[#This Row],[Day Low]])-1</f>
        <v>2.525252525252597E-3</v>
      </c>
      <c r="AD373" s="2">
        <f>(Table2[[#This Row],[Day High]]/Table2[[#This Row],[Close Price]])-1</f>
        <v>6.8639798488665082E-2</v>
      </c>
      <c r="AE373" s="2">
        <f>(Table2[[#This Row],[Close Price]]/Table2[[#This Row],[Current Week Low]])-1</f>
        <v>2.525252525252597E-3</v>
      </c>
      <c r="AF373" s="2">
        <f>(Table2[[#This Row],[Current Week High]]/Table2[[#This Row],[Close Price]])-1</f>
        <v>6.8639798488665082E-2</v>
      </c>
      <c r="AG373" s="2">
        <f>(Table2[[#This Row],[Close Price]]/Table2[[#This Row],[Current Month Low]])-1</f>
        <v>1.7948717948717885E-2</v>
      </c>
      <c r="AH373" s="2">
        <f>(Table2[[#This Row],[Current Month High]]/Table2[[#This Row],[Close Price]])-1</f>
        <v>8.1234256926952186E-2</v>
      </c>
      <c r="AI373">
        <v>8.1234256926952106</v>
      </c>
      <c r="AJ373">
        <v>69.008088548318398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-7.0000000000000007E-2</v>
      </c>
      <c r="AM373" t="s">
        <v>10621</v>
      </c>
      <c r="AN373">
        <v>-0.73</v>
      </c>
      <c r="AO373" t="s">
        <v>10621</v>
      </c>
      <c r="AP373">
        <v>-3.8821106207247998E-2</v>
      </c>
      <c r="AQ373">
        <f>(Table2[[#This Row],[Sharpe Ratio]]-AVERAGE(Table2[Sharpe Ratio]))/_xlfn.STDEV.P(Table2[Sharpe Ratio])</f>
        <v>-1.1560468376944457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1.2420498661461918</v>
      </c>
      <c r="AS373">
        <f>_xlfn.RANK.AVG(Table2[[#This Row],[1Y Return vs Nifty Z-Score]],Table2[1Y Return vs Nifty Z-Score])</f>
        <v>336</v>
      </c>
      <c r="AT373">
        <f>_xlfn.RANK.AVG(Table2[[#This Row],[6M Return vs Nifty Z-Score]],Table2[6M Return vs Nifty Z-Score])</f>
        <v>149</v>
      </c>
      <c r="AU373">
        <f>_xlfn.RANK.AVG(Table2[[#This Row],[Sharpe Ratio Z-Score]],Table2[Sharpe Ratio Z-Score])</f>
        <v>635</v>
      </c>
      <c r="AV373">
        <f>(Table2[[#This Row],[Rank 1Y]]+Table2[[#This Row],[Rank 6M]]+Table2[[#This Row],[Rank Sharpe]])/3</f>
        <v>373.33333333333331</v>
      </c>
    </row>
    <row r="374" spans="1:48" x14ac:dyDescent="0.3">
      <c r="A374" t="s">
        <v>951</v>
      </c>
      <c r="B374" t="s">
        <v>952</v>
      </c>
      <c r="C374" t="s">
        <v>10582</v>
      </c>
      <c r="D374" t="s">
        <v>51</v>
      </c>
      <c r="E374">
        <v>14681.13261312</v>
      </c>
      <c r="F374">
        <v>1078.9000000000001</v>
      </c>
      <c r="G374">
        <v>12.099180725261199</v>
      </c>
      <c r="H374">
        <f>(Table2[[#This Row],[1Y Return vs Nifty]]-AVERAGE(Table2[1Y Return vs Nifty]))/_xlfn.STDEV.P(Table2[1Y Return vs Nifty])</f>
        <v>-0.32575858325183749</v>
      </c>
      <c r="I374">
        <v>10.1600245840682</v>
      </c>
      <c r="J374">
        <f>(Table2[[#This Row],[1M Return vs Nifty]]-AVERAGE(Table2[1M Return vs Nifty]))/_xlfn.STDEV.P(Table2[1M Return vs Nifty])</f>
        <v>0.76083621157368952</v>
      </c>
      <c r="K374">
        <v>11.3092797267949</v>
      </c>
      <c r="L374">
        <f>(Table2[[#This Row],[6M Return vs Nifty]]-AVERAGE(Table2[6M Return vs Nifty]))/_xlfn.STDEV.P(Table2[6M Return vs Nifty])</f>
        <v>0.22930754271389864</v>
      </c>
      <c r="M374">
        <v>5.7721466014719196</v>
      </c>
      <c r="N374">
        <f>(Table2[[#This Row],[1W Return vs Nifty]]-AVERAGE(Table2[1W Return vs Nifty]))/_xlfn.STDEV.P(Table2[1W Return vs Nifty])</f>
        <v>0.6603802912637674</v>
      </c>
      <c r="O374">
        <v>1068.3699999999999</v>
      </c>
      <c r="P374">
        <v>1020.9646250176399</v>
      </c>
      <c r="Q374">
        <v>917.51483520862803</v>
      </c>
      <c r="R374">
        <v>49.295217427313901</v>
      </c>
      <c r="S374" s="2">
        <f>(Table2[[#This Row],[Close Price]]-Table2[[#This Row],[20D EMA]])/Table2[[#This Row],[20D EMA]]</f>
        <v>9.8561359828525704E-3</v>
      </c>
      <c r="T374" s="2">
        <f>(Table2[[#This Row],[Close Price]]-Table2[[#This Row],[50D EMA]])/Table2[[#This Row],[50D EMA]]</f>
        <v>5.6745722195182965E-2</v>
      </c>
      <c r="U374" s="2">
        <f>(Table2[[#This Row],[Close Price]]-Table2[[#This Row],[200D EMA]])/Table2[[#This Row],[200D EMA]]</f>
        <v>0.17589379331907554</v>
      </c>
      <c r="V374">
        <v>0.94970056309873296</v>
      </c>
      <c r="W374">
        <v>1051.05</v>
      </c>
      <c r="X374">
        <v>1112</v>
      </c>
      <c r="Y374">
        <v>1051.05</v>
      </c>
      <c r="Z374">
        <v>1112</v>
      </c>
      <c r="AA374">
        <v>1051.05</v>
      </c>
      <c r="AB374">
        <v>1142.8</v>
      </c>
      <c r="AC374" s="2">
        <f>(Table2[[#This Row],[Close Price]]/Table2[[#This Row],[Day Low]])-1</f>
        <v>2.6497312211598123E-2</v>
      </c>
      <c r="AD374" s="2">
        <f>(Table2[[#This Row],[Day High]]/Table2[[#This Row],[Close Price]])-1</f>
        <v>3.0679395680785815E-2</v>
      </c>
      <c r="AE374" s="2">
        <f>(Table2[[#This Row],[Close Price]]/Table2[[#This Row],[Current Week Low]])-1</f>
        <v>2.6497312211598123E-2</v>
      </c>
      <c r="AF374" s="2">
        <f>(Table2[[#This Row],[Current Week High]]/Table2[[#This Row],[Close Price]])-1</f>
        <v>3.0679395680785815E-2</v>
      </c>
      <c r="AG374" s="2">
        <f>(Table2[[#This Row],[Close Price]]/Table2[[#This Row],[Current Month Low]])-1</f>
        <v>2.6497312211598123E-2</v>
      </c>
      <c r="AH374" s="2">
        <f>(Table2[[#This Row],[Current Month High]]/Table2[[#This Row],[Close Price]])-1</f>
        <v>5.9226990453239203E-2</v>
      </c>
      <c r="AI374">
        <v>5.9226990453239203</v>
      </c>
      <c r="AJ374">
        <v>36.396965865992399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0.08</v>
      </c>
      <c r="AM374" t="s">
        <v>10622</v>
      </c>
      <c r="AN374">
        <v>5.09</v>
      </c>
      <c r="AO374" t="s">
        <v>10622</v>
      </c>
      <c r="AP374">
        <v>1.7722511265192E-2</v>
      </c>
      <c r="AQ374">
        <f>(Table2[[#This Row],[Sharpe Ratio]]-AVERAGE(Table2[Sharpe Ratio]))/_xlfn.STDEV.P(Table2[Sharpe Ratio])</f>
        <v>-0.50306229911368194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0.82170316318583614</v>
      </c>
      <c r="AS374">
        <f>_xlfn.RANK.AVG(Table2[[#This Row],[1Y Return vs Nifty Z-Score]],Table2[1Y Return vs Nifty Z-Score])</f>
        <v>403</v>
      </c>
      <c r="AT374">
        <f>_xlfn.RANK.AVG(Table2[[#This Row],[6M Return vs Nifty Z-Score]],Table2[6M Return vs Nifty Z-Score])</f>
        <v>243</v>
      </c>
      <c r="AU374">
        <f>_xlfn.RANK.AVG(Table2[[#This Row],[Sharpe Ratio Z-Score]],Table2[Sharpe Ratio Z-Score])</f>
        <v>475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73</v>
      </c>
      <c r="B375" t="s">
        <v>74</v>
      </c>
      <c r="C375" t="s">
        <v>6579</v>
      </c>
      <c r="D375" t="s">
        <v>75</v>
      </c>
      <c r="E375">
        <v>329044.68602655001</v>
      </c>
      <c r="F375">
        <v>11417.25</v>
      </c>
      <c r="G375">
        <v>16.3982645900421</v>
      </c>
      <c r="H375">
        <f>(Table2[[#This Row],[1Y Return vs Nifty]]-AVERAGE(Table2[1Y Return vs Nifty]))/_xlfn.STDEV.P(Table2[1Y Return vs Nifty])</f>
        <v>-0.26030037203896456</v>
      </c>
      <c r="I375">
        <v>1.1117910582713399</v>
      </c>
      <c r="J375">
        <f>(Table2[[#This Row],[1M Return vs Nifty]]-AVERAGE(Table2[1M Return vs Nifty]))/_xlfn.STDEV.P(Table2[1M Return vs Nifty])</f>
        <v>-0.18128586357956464</v>
      </c>
      <c r="K375">
        <v>4.6453858253183702</v>
      </c>
      <c r="L375">
        <f>(Table2[[#This Row],[6M Return vs Nifty]]-AVERAGE(Table2[6M Return vs Nifty]))/_xlfn.STDEV.P(Table2[6M Return vs Nifty])</f>
        <v>-8.8449123100954805E-3</v>
      </c>
      <c r="M375">
        <v>3.5252935140040398</v>
      </c>
      <c r="N375">
        <f>(Table2[[#This Row],[1W Return vs Nifty]]-AVERAGE(Table2[1W Return vs Nifty]))/_xlfn.STDEV.P(Table2[1W Return vs Nifty])</f>
        <v>0.20085400729224012</v>
      </c>
      <c r="O375">
        <v>11609.63</v>
      </c>
      <c r="P375">
        <v>11187.446668856201</v>
      </c>
      <c r="Q375">
        <v>10018.641989810199</v>
      </c>
      <c r="R375">
        <v>38.4714248116939</v>
      </c>
      <c r="S375" s="2">
        <f>(Table2[[#This Row],[Close Price]]-Table2[[#This Row],[20D EMA]])/Table2[[#This Row],[20D EMA]]</f>
        <v>-1.6570726198853816E-2</v>
      </c>
      <c r="T375" s="2">
        <f>(Table2[[#This Row],[Close Price]]-Table2[[#This Row],[50D EMA]])/Table2[[#This Row],[50D EMA]]</f>
        <v>2.0541177799178224E-2</v>
      </c>
      <c r="U375" s="2">
        <f>(Table2[[#This Row],[Close Price]]-Table2[[#This Row],[200D EMA]])/Table2[[#This Row],[200D EMA]]</f>
        <v>0.13960055780137692</v>
      </c>
      <c r="V375">
        <v>0.83594311109625197</v>
      </c>
      <c r="W375">
        <v>11351.2</v>
      </c>
      <c r="X375">
        <v>11700</v>
      </c>
      <c r="Y375">
        <v>11351.2</v>
      </c>
      <c r="Z375">
        <v>11700</v>
      </c>
      <c r="AA375">
        <v>11351.2</v>
      </c>
      <c r="AB375">
        <v>12032.3</v>
      </c>
      <c r="AC375" s="2">
        <f>(Table2[[#This Row],[Close Price]]/Table2[[#This Row],[Day Low]])-1</f>
        <v>5.8187680597645564E-3</v>
      </c>
      <c r="AD375" s="2">
        <f>(Table2[[#This Row],[Day High]]/Table2[[#This Row],[Close Price]])-1</f>
        <v>2.4765157984628416E-2</v>
      </c>
      <c r="AE375" s="2">
        <f>(Table2[[#This Row],[Close Price]]/Table2[[#This Row],[Current Week Low]])-1</f>
        <v>5.8187680597645564E-3</v>
      </c>
      <c r="AF375" s="2">
        <f>(Table2[[#This Row],[Current Week High]]/Table2[[#This Row],[Close Price]])-1</f>
        <v>2.4765157984628416E-2</v>
      </c>
      <c r="AG375" s="2">
        <f>(Table2[[#This Row],[Close Price]]/Table2[[#This Row],[Current Month Low]])-1</f>
        <v>5.8187680597645564E-3</v>
      </c>
      <c r="AH375" s="2">
        <f>(Table2[[#This Row],[Current Month High]]/Table2[[#This Row],[Close Price]])-1</f>
        <v>5.3870240206704612E-2</v>
      </c>
      <c r="AI375">
        <v>5.78729553964396</v>
      </c>
      <c r="AJ375">
        <v>42.936282886706302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0.11</v>
      </c>
      <c r="AM375" t="s">
        <v>10622</v>
      </c>
      <c r="AN375">
        <v>-1.97</v>
      </c>
      <c r="AO375" t="s">
        <v>10621</v>
      </c>
      <c r="AP375">
        <v>3.3561205797796E-2</v>
      </c>
      <c r="AQ375">
        <f>(Table2[[#This Row],[Sharpe Ratio]]-AVERAGE(Table2[Sharpe Ratio]))/_xlfn.STDEV.P(Table2[Sharpe Ratio])</f>
        <v>-0.32015177616853957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-0.5697289168049241</v>
      </c>
      <c r="AS375">
        <f>_xlfn.RANK.AVG(Table2[[#This Row],[1Y Return vs Nifty Z-Score]],Table2[1Y Return vs Nifty Z-Score])</f>
        <v>375</v>
      </c>
      <c r="AT375">
        <f>_xlfn.RANK.AVG(Table2[[#This Row],[6M Return vs Nifty Z-Score]],Table2[6M Return vs Nifty Z-Score])</f>
        <v>320</v>
      </c>
      <c r="AU375">
        <f>_xlfn.RANK.AVG(Table2[[#This Row],[Sharpe Ratio Z-Score]],Table2[Sharpe Ratio Z-Score])</f>
        <v>430</v>
      </c>
      <c r="AV375">
        <f>(Table2[[#This Row],[Rank 1Y]]+Table2[[#This Row],[Rank 6M]]+Table2[[#This Row],[Rank Sharpe]])/3</f>
        <v>375</v>
      </c>
    </row>
    <row r="376" spans="1:48" x14ac:dyDescent="0.3">
      <c r="A376" t="s">
        <v>1693</v>
      </c>
      <c r="B376" t="s">
        <v>1694</v>
      </c>
      <c r="C376" t="s">
        <v>10587</v>
      </c>
      <c r="D376" t="s">
        <v>1437</v>
      </c>
      <c r="E376">
        <v>4552.7378465250004</v>
      </c>
      <c r="F376">
        <v>838.2</v>
      </c>
      <c r="G376">
        <v>9.0370681115608704</v>
      </c>
      <c r="H376">
        <f>(Table2[[#This Row],[1Y Return vs Nifty]]-AVERAGE(Table2[1Y Return vs Nifty]))/_xlfn.STDEV.P(Table2[1Y Return vs Nifty])</f>
        <v>-0.37238256653051999</v>
      </c>
      <c r="I376">
        <v>-7.6217010908118796</v>
      </c>
      <c r="J376">
        <f>(Table2[[#This Row],[1M Return vs Nifty]]-AVERAGE(Table2[1M Return vs Nifty]))/_xlfn.STDEV.P(Table2[1M Return vs Nifty])</f>
        <v>-1.0906363708769888</v>
      </c>
      <c r="K376">
        <v>-14.963412902600499</v>
      </c>
      <c r="L376">
        <f>(Table2[[#This Row],[6M Return vs Nifty]]-AVERAGE(Table2[6M Return vs Nifty]))/_xlfn.STDEV.P(Table2[6M Return vs Nifty])</f>
        <v>-0.70961890814015194</v>
      </c>
      <c r="M376">
        <v>-5.4536974217989398</v>
      </c>
      <c r="N376">
        <f>(Table2[[#This Row],[1W Return vs Nifty]]-AVERAGE(Table2[1W Return vs Nifty]))/_xlfn.STDEV.P(Table2[1W Return vs Nifty])</f>
        <v>-1.6355287813989028</v>
      </c>
      <c r="O376">
        <v>875.19</v>
      </c>
      <c r="P376">
        <v>897.29684055442794</v>
      </c>
      <c r="Q376">
        <v>856.75325728034102</v>
      </c>
      <c r="R376">
        <v>20.595368110846699</v>
      </c>
      <c r="S376" s="2">
        <f>(Table2[[#This Row],[Close Price]]-Table2[[#This Row],[20D EMA]])/Table2[[#This Row],[20D EMA]]</f>
        <v>-4.2265108147945027E-2</v>
      </c>
      <c r="T376" s="2">
        <f>(Table2[[#This Row],[Close Price]]-Table2[[#This Row],[50D EMA]])/Table2[[#This Row],[50D EMA]]</f>
        <v>-6.5860970287059895E-2</v>
      </c>
      <c r="U376" s="2">
        <f>(Table2[[#This Row],[Close Price]]-Table2[[#This Row],[200D EMA]])/Table2[[#This Row],[200D EMA]]</f>
        <v>-2.1655309883776841E-2</v>
      </c>
      <c r="V376">
        <v>1.65410756506488</v>
      </c>
      <c r="W376">
        <v>793.25</v>
      </c>
      <c r="X376">
        <v>835.6</v>
      </c>
      <c r="Y376">
        <v>793.25</v>
      </c>
      <c r="Z376">
        <v>835.6</v>
      </c>
      <c r="AA376">
        <v>793.25</v>
      </c>
      <c r="AB376">
        <v>850</v>
      </c>
      <c r="AC376" s="2">
        <f>(Table2[[#This Row],[Close Price]]/Table2[[#This Row],[Day Low]])-1</f>
        <v>5.6665616136148733E-2</v>
      </c>
      <c r="AD376" s="2">
        <f>(Table2[[#This Row],[Day High]]/Table2[[#This Row],[Close Price]])-1</f>
        <v>-3.1018849916487623E-3</v>
      </c>
      <c r="AE376" s="2">
        <f>(Table2[[#This Row],[Close Price]]/Table2[[#This Row],[Current Week Low]])-1</f>
        <v>5.6665616136148733E-2</v>
      </c>
      <c r="AF376" s="2">
        <f>(Table2[[#This Row],[Current Week High]]/Table2[[#This Row],[Close Price]])-1</f>
        <v>-3.1018849916487623E-3</v>
      </c>
      <c r="AG376" s="2">
        <f>(Table2[[#This Row],[Close Price]]/Table2[[#This Row],[Current Month Low]])-1</f>
        <v>5.6665616136148733E-2</v>
      </c>
      <c r="AH376" s="2">
        <f>(Table2[[#This Row],[Current Month High]]/Table2[[#This Row],[Close Price]])-1</f>
        <v>1.4077785731329007E-2</v>
      </c>
      <c r="AI376">
        <v>31.9374850870914</v>
      </c>
      <c r="AJ376">
        <v>39.340038234560701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-0.19</v>
      </c>
      <c r="AM376" t="s">
        <v>10621</v>
      </c>
      <c r="AN376">
        <v>-10.01</v>
      </c>
      <c r="AO376" t="s">
        <v>10621</v>
      </c>
      <c r="AP376">
        <v>0.13772823570051801</v>
      </c>
      <c r="AQ376">
        <f>(Table2[[#This Row],[Sharpe Ratio]]-AVERAGE(Table2[Sharpe Ratio]))/_xlfn.STDEV.P(Table2[Sharpe Ratio])</f>
        <v>0.88280380037395911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424</v>
      </c>
      <c r="AT376">
        <f>_xlfn.RANK.AVG(Table2[[#This Row],[6M Return vs Nifty Z-Score]],Table2[6M Return vs Nifty Z-Score])</f>
        <v>565</v>
      </c>
      <c r="AU376">
        <f>_xlfn.RANK.AVG(Table2[[#This Row],[Sharpe Ratio Z-Score]],Table2[Sharpe Ratio Z-Score])</f>
        <v>137</v>
      </c>
      <c r="AV376">
        <f>(Table2[[#This Row],[Rank 1Y]]+Table2[[#This Row],[Rank 6M]]+Table2[[#This Row],[Rank Sharpe]])/3</f>
        <v>375.33333333333331</v>
      </c>
    </row>
    <row r="377" spans="1:48" x14ac:dyDescent="0.3">
      <c r="A377" t="s">
        <v>1863</v>
      </c>
      <c r="B377" t="s">
        <v>1864</v>
      </c>
      <c r="C377" t="s">
        <v>625</v>
      </c>
      <c r="D377" t="s">
        <v>467</v>
      </c>
      <c r="E377">
        <v>3661.4543847099999</v>
      </c>
      <c r="F377">
        <v>578.35</v>
      </c>
      <c r="G377">
        <v>9.9904192999800099</v>
      </c>
      <c r="H377">
        <f>(Table2[[#This Row],[1Y Return vs Nifty]]-AVERAGE(Table2[1Y Return vs Nifty]))/_xlfn.STDEV.P(Table2[1Y Return vs Nifty])</f>
        <v>-0.3578667614393895</v>
      </c>
      <c r="I377">
        <v>5.6321804876330503</v>
      </c>
      <c r="J377">
        <f>(Table2[[#This Row],[1M Return vs Nifty]]-AVERAGE(Table2[1M Return vs Nifty]))/_xlfn.STDEV.P(Table2[1M Return vs Nifty])</f>
        <v>0.28938707579022566</v>
      </c>
      <c r="K377">
        <v>30.846531096124501</v>
      </c>
      <c r="L377">
        <f>(Table2[[#This Row],[6M Return vs Nifty]]-AVERAGE(Table2[6M Return vs Nifty]))/_xlfn.STDEV.P(Table2[6M Return vs Nifty])</f>
        <v>0.92752459820990485</v>
      </c>
      <c r="M377">
        <v>4.0837594249073703</v>
      </c>
      <c r="N377">
        <f>(Table2[[#This Row],[1W Return vs Nifty]]-AVERAGE(Table2[1W Return vs Nifty]))/_xlfn.STDEV.P(Table2[1W Return vs Nifty])</f>
        <v>0.3150714281790653</v>
      </c>
      <c r="O377">
        <v>571.14</v>
      </c>
      <c r="P377">
        <v>538.87210388266305</v>
      </c>
      <c r="Q377">
        <v>463.54967883776999</v>
      </c>
      <c r="R377">
        <v>49.665779647950501</v>
      </c>
      <c r="S377" s="2">
        <f>(Table2[[#This Row],[Close Price]]-Table2[[#This Row],[20D EMA]])/Table2[[#This Row],[20D EMA]]</f>
        <v>1.2623875056903801E-2</v>
      </c>
      <c r="T377" s="2">
        <f>(Table2[[#This Row],[Close Price]]-Table2[[#This Row],[50D EMA]])/Table2[[#This Row],[50D EMA]]</f>
        <v>7.3260233426247462E-2</v>
      </c>
      <c r="U377" s="2">
        <f>(Table2[[#This Row],[Close Price]]-Table2[[#This Row],[200D EMA]])/Table2[[#This Row],[200D EMA]]</f>
        <v>0.24765483917508457</v>
      </c>
      <c r="V377">
        <v>1.0833036874683599</v>
      </c>
      <c r="W377">
        <v>569</v>
      </c>
      <c r="X377">
        <v>598</v>
      </c>
      <c r="Y377">
        <v>569</v>
      </c>
      <c r="Z377">
        <v>598</v>
      </c>
      <c r="AA377">
        <v>569</v>
      </c>
      <c r="AB377">
        <v>614.15</v>
      </c>
      <c r="AC377" s="2">
        <f>(Table2[[#This Row],[Close Price]]/Table2[[#This Row],[Day Low]])-1</f>
        <v>1.643233743409489E-2</v>
      </c>
      <c r="AD377" s="2">
        <f>(Table2[[#This Row],[Day High]]/Table2[[#This Row],[Close Price]])-1</f>
        <v>3.3975966110486588E-2</v>
      </c>
      <c r="AE377" s="2">
        <f>(Table2[[#This Row],[Close Price]]/Table2[[#This Row],[Current Week Low]])-1</f>
        <v>1.643233743409489E-2</v>
      </c>
      <c r="AF377" s="2">
        <f>(Table2[[#This Row],[Current Week High]]/Table2[[#This Row],[Close Price]])-1</f>
        <v>3.3975966110486588E-2</v>
      </c>
      <c r="AG377" s="2">
        <f>(Table2[[#This Row],[Close Price]]/Table2[[#This Row],[Current Month Low]])-1</f>
        <v>1.643233743409489E-2</v>
      </c>
      <c r="AH377" s="2">
        <f>(Table2[[#This Row],[Current Month High]]/Table2[[#This Row],[Close Price]])-1</f>
        <v>6.1900233422667927E-2</v>
      </c>
      <c r="AI377">
        <v>7.0113253220368099</v>
      </c>
      <c r="AJ377">
        <v>75.790273556231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0.15</v>
      </c>
      <c r="AM377" t="s">
        <v>10622</v>
      </c>
      <c r="AN377">
        <v>6.34</v>
      </c>
      <c r="AO377" t="s">
        <v>10622</v>
      </c>
      <c r="AP377">
        <v>-1.3265244772274001E-2</v>
      </c>
      <c r="AQ377">
        <f>(Table2[[#This Row],[Sharpe Ratio]]-AVERAGE(Table2[Sharpe Ratio]))/_xlfn.STDEV.P(Table2[Sharpe Ratio])</f>
        <v>-0.86091923296904693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0.31319710777075938</v>
      </c>
      <c r="AS377">
        <f>_xlfn.RANK.AVG(Table2[[#This Row],[1Y Return vs Nifty Z-Score]],Table2[1Y Return vs Nifty Z-Score])</f>
        <v>417</v>
      </c>
      <c r="AT377">
        <f>_xlfn.RANK.AVG(Table2[[#This Row],[6M Return vs Nifty Z-Score]],Table2[6M Return vs Nifty Z-Score])</f>
        <v>116</v>
      </c>
      <c r="AU377">
        <f>_xlfn.RANK.AVG(Table2[[#This Row],[Sharpe Ratio Z-Score]],Table2[Sharpe Ratio Z-Score])</f>
        <v>596</v>
      </c>
      <c r="AV377">
        <f>(Table2[[#This Row],[Rank 1Y]]+Table2[[#This Row],[Rank 6M]]+Table2[[#This Row],[Rank Sharpe]])/3</f>
        <v>376.33333333333331</v>
      </c>
    </row>
    <row r="378" spans="1:48" x14ac:dyDescent="0.3">
      <c r="A378" t="s">
        <v>149</v>
      </c>
      <c r="B378" t="s">
        <v>150</v>
      </c>
      <c r="C378" t="s">
        <v>10578</v>
      </c>
      <c r="D378" t="s">
        <v>37</v>
      </c>
      <c r="E378">
        <v>172491.56596810001</v>
      </c>
      <c r="F378">
        <v>1722.2</v>
      </c>
      <c r="G378">
        <v>8.9629746666515206</v>
      </c>
      <c r="H378">
        <f>(Table2[[#This Row],[1Y Return vs Nifty]]-AVERAGE(Table2[1Y Return vs Nifty]))/_xlfn.STDEV.P(Table2[1Y Return vs Nifty])</f>
        <v>-0.37351071953216258</v>
      </c>
      <c r="I378">
        <v>16.576213825478799</v>
      </c>
      <c r="J378">
        <f>(Table2[[#This Row],[1M Return vs Nifty]]-AVERAGE(Table2[1M Return vs Nifty]))/_xlfn.STDEV.P(Table2[1M Return vs Nifty])</f>
        <v>1.4289040178985026</v>
      </c>
      <c r="K378">
        <v>10.804279393369701</v>
      </c>
      <c r="L378">
        <f>(Table2[[#This Row],[6M Return vs Nifty]]-AVERAGE(Table2[6M Return vs Nifty]))/_xlfn.STDEV.P(Table2[6M Return vs Nifty])</f>
        <v>0.21125997608524943</v>
      </c>
      <c r="M378">
        <v>2.6106426167584398</v>
      </c>
      <c r="N378">
        <f>(Table2[[#This Row],[1W Return vs Nifty]]-AVERAGE(Table2[1W Return vs Nifty]))/_xlfn.STDEV.P(Table2[1W Return vs Nifty])</f>
        <v>1.3789650353726091E-2</v>
      </c>
      <c r="O378">
        <v>1660.73</v>
      </c>
      <c r="P378">
        <v>1573.0374769607099</v>
      </c>
      <c r="Q378">
        <v>1460.4788691346</v>
      </c>
      <c r="R378">
        <v>59.606148651281202</v>
      </c>
      <c r="S378" s="2">
        <f>(Table2[[#This Row],[Close Price]]-Table2[[#This Row],[20D EMA]])/Table2[[#This Row],[20D EMA]]</f>
        <v>3.7013843309869773E-2</v>
      </c>
      <c r="T378" s="2">
        <f>(Table2[[#This Row],[Close Price]]-Table2[[#This Row],[50D EMA]])/Table2[[#This Row],[50D EMA]]</f>
        <v>9.4824519583277422E-2</v>
      </c>
      <c r="U378" s="2">
        <f>(Table2[[#This Row],[Close Price]]-Table2[[#This Row],[200D EMA]])/Table2[[#This Row],[200D EMA]]</f>
        <v>0.17920227152651766</v>
      </c>
      <c r="V378">
        <v>1.2611783212396701</v>
      </c>
      <c r="W378">
        <v>1679.95</v>
      </c>
      <c r="X378">
        <v>1739.35</v>
      </c>
      <c r="Y378">
        <v>1679.95</v>
      </c>
      <c r="Z378">
        <v>1739.35</v>
      </c>
      <c r="AA378">
        <v>1679.95</v>
      </c>
      <c r="AB378">
        <v>1791.15</v>
      </c>
      <c r="AC378" s="2">
        <f>(Table2[[#This Row],[Close Price]]/Table2[[#This Row],[Day Low]])-1</f>
        <v>2.5149558022560248E-2</v>
      </c>
      <c r="AD378" s="2">
        <f>(Table2[[#This Row],[Day High]]/Table2[[#This Row],[Close Price]])-1</f>
        <v>9.9581930089420734E-3</v>
      </c>
      <c r="AE378" s="2">
        <f>(Table2[[#This Row],[Close Price]]/Table2[[#This Row],[Current Week Low]])-1</f>
        <v>2.5149558022560248E-2</v>
      </c>
      <c r="AF378" s="2">
        <f>(Table2[[#This Row],[Current Week High]]/Table2[[#This Row],[Close Price]])-1</f>
        <v>9.9581930089420734E-3</v>
      </c>
      <c r="AG378" s="2">
        <f>(Table2[[#This Row],[Close Price]]/Table2[[#This Row],[Current Month Low]])-1</f>
        <v>2.5149558022560248E-2</v>
      </c>
      <c r="AH378" s="2">
        <f>(Table2[[#This Row],[Current Month High]]/Table2[[#This Row],[Close Price]])-1</f>
        <v>4.0036000464522159E-2</v>
      </c>
      <c r="AI378">
        <v>4.0036000464522097</v>
      </c>
      <c r="AJ378">
        <v>36.212282991260302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0.12</v>
      </c>
      <c r="AM378" t="s">
        <v>10622</v>
      </c>
      <c r="AN378">
        <v>3.76</v>
      </c>
      <c r="AO378" t="s">
        <v>10622</v>
      </c>
      <c r="AP378">
        <v>2.2981756923912001E-2</v>
      </c>
      <c r="AQ378">
        <f>(Table2[[#This Row],[Sharpe Ratio]]-AVERAGE(Table2[Sharpe Ratio]))/_xlfn.STDEV.P(Table2[Sharpe Ratio])</f>
        <v>-0.44232677752424637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0.8381161472810692</v>
      </c>
      <c r="AS378">
        <f>_xlfn.RANK.AVG(Table2[[#This Row],[1Y Return vs Nifty Z-Score]],Table2[1Y Return vs Nifty Z-Score])</f>
        <v>425</v>
      </c>
      <c r="AT378">
        <f>_xlfn.RANK.AVG(Table2[[#This Row],[6M Return vs Nifty Z-Score]],Table2[6M Return vs Nifty Z-Score])</f>
        <v>247</v>
      </c>
      <c r="AU378">
        <f>_xlfn.RANK.AVG(Table2[[#This Row],[Sharpe Ratio Z-Score]],Table2[Sharpe Ratio Z-Score])</f>
        <v>458</v>
      </c>
      <c r="AV378">
        <f>(Table2[[#This Row],[Rank 1Y]]+Table2[[#This Row],[Rank 6M]]+Table2[[#This Row],[Rank Sharpe]])/3</f>
        <v>376.66666666666669</v>
      </c>
    </row>
    <row r="379" spans="1:48" x14ac:dyDescent="0.3">
      <c r="A379" t="s">
        <v>1002</v>
      </c>
      <c r="B379" t="s">
        <v>1003</v>
      </c>
      <c r="C379" t="s">
        <v>10584</v>
      </c>
      <c r="D379" t="s">
        <v>232</v>
      </c>
      <c r="E379">
        <v>13074.230193044999</v>
      </c>
      <c r="F379">
        <v>1592.85</v>
      </c>
      <c r="G379">
        <v>16.899382967111499</v>
      </c>
      <c r="H379">
        <f>(Table2[[#This Row],[1Y Return vs Nifty]]-AVERAGE(Table2[1Y Return vs Nifty]))/_xlfn.STDEV.P(Table2[1Y Return vs Nifty])</f>
        <v>-0.25267030163313109</v>
      </c>
      <c r="I379">
        <v>-5.8555060446971101</v>
      </c>
      <c r="J379">
        <f>(Table2[[#This Row],[1M Return vs Nifty]]-AVERAGE(Table2[1M Return vs Nifty]))/_xlfn.STDEV.P(Table2[1M Return vs Nifty])</f>
        <v>-0.9067362386327229</v>
      </c>
      <c r="K379">
        <v>-23.9058189048943</v>
      </c>
      <c r="L379">
        <f>(Table2[[#This Row],[6M Return vs Nifty]]-AVERAGE(Table2[6M Return vs Nifty]))/_xlfn.STDEV.P(Table2[6M Return vs Nifty])</f>
        <v>-1.0292002182200886</v>
      </c>
      <c r="M379">
        <v>0.95892943525508001</v>
      </c>
      <c r="N379">
        <f>(Table2[[#This Row],[1W Return vs Nifty]]-AVERAGE(Table2[1W Return vs Nifty]))/_xlfn.STDEV.P(Table2[1W Return vs Nifty])</f>
        <v>-0.32401864904799355</v>
      </c>
      <c r="O379">
        <v>1727.61</v>
      </c>
      <c r="P379">
        <v>1753.18071167274</v>
      </c>
      <c r="Q379">
        <v>1607.0867014816799</v>
      </c>
      <c r="R379">
        <v>12.9760193699544</v>
      </c>
      <c r="S379" s="2">
        <f>(Table2[[#This Row],[Close Price]]-Table2[[#This Row],[20D EMA]])/Table2[[#This Row],[20D EMA]]</f>
        <v>-7.8003716116484628E-2</v>
      </c>
      <c r="T379" s="2">
        <f>(Table2[[#This Row],[Close Price]]-Table2[[#This Row],[50D EMA]])/Table2[[#This Row],[50D EMA]]</f>
        <v>-9.145133220166779E-2</v>
      </c>
      <c r="U379" s="2">
        <f>(Table2[[#This Row],[Close Price]]-Table2[[#This Row],[200D EMA]])/Table2[[#This Row],[200D EMA]]</f>
        <v>-8.8587015675969868E-3</v>
      </c>
      <c r="V379">
        <v>0.56380170509104499</v>
      </c>
      <c r="W379">
        <v>1581.05</v>
      </c>
      <c r="X379">
        <v>1639.15</v>
      </c>
      <c r="Y379">
        <v>1581.05</v>
      </c>
      <c r="Z379">
        <v>1639.15</v>
      </c>
      <c r="AA379">
        <v>1581.05</v>
      </c>
      <c r="AB379">
        <v>1717.95</v>
      </c>
      <c r="AC379" s="2">
        <f>(Table2[[#This Row],[Close Price]]/Table2[[#This Row],[Day Low]])-1</f>
        <v>7.4633945795514745E-3</v>
      </c>
      <c r="AD379" s="2">
        <f>(Table2[[#This Row],[Day High]]/Table2[[#This Row],[Close Price]])-1</f>
        <v>2.9067394921053591E-2</v>
      </c>
      <c r="AE379" s="2">
        <f>(Table2[[#This Row],[Close Price]]/Table2[[#This Row],[Current Week Low]])-1</f>
        <v>7.4633945795514745E-3</v>
      </c>
      <c r="AF379" s="2">
        <f>(Table2[[#This Row],[Current Week High]]/Table2[[#This Row],[Close Price]])-1</f>
        <v>2.9067394921053591E-2</v>
      </c>
      <c r="AG379" s="2">
        <f>(Table2[[#This Row],[Close Price]]/Table2[[#This Row],[Current Month Low]])-1</f>
        <v>7.4633945795514745E-3</v>
      </c>
      <c r="AH379" s="2">
        <f>(Table2[[#This Row],[Current Month High]]/Table2[[#This Row],[Close Price]])-1</f>
        <v>7.8538468782371362E-2</v>
      </c>
      <c r="AI379">
        <v>39.495244373293097</v>
      </c>
      <c r="AJ379">
        <v>57.240868706811398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-0.13</v>
      </c>
      <c r="AM379" t="s">
        <v>10621</v>
      </c>
      <c r="AN379">
        <v>-9.69</v>
      </c>
      <c r="AO379" t="s">
        <v>10621</v>
      </c>
      <c r="AP379">
        <v>0.154613689955171</v>
      </c>
      <c r="AQ379">
        <f>(Table2[[#This Row],[Sharpe Ratio]]-AVERAGE(Table2[Sharpe Ratio]))/_xlfn.STDEV.P(Table2[Sharpe Ratio])</f>
        <v>1.0778026534377085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371</v>
      </c>
      <c r="AT379">
        <f>_xlfn.RANK.AVG(Table2[[#This Row],[6M Return vs Nifty Z-Score]],Table2[6M Return vs Nifty Z-Score])</f>
        <v>649</v>
      </c>
      <c r="AU379">
        <f>_xlfn.RANK.AVG(Table2[[#This Row],[Sharpe Ratio Z-Score]],Table2[Sharpe Ratio Z-Score])</f>
        <v>110</v>
      </c>
      <c r="AV379">
        <f>(Table2[[#This Row],[Rank 1Y]]+Table2[[#This Row],[Rank 6M]]+Table2[[#This Row],[Rank Sharpe]])/3</f>
        <v>376.66666666666669</v>
      </c>
    </row>
    <row r="380" spans="1:48" x14ac:dyDescent="0.3">
      <c r="A380" t="s">
        <v>1713</v>
      </c>
      <c r="B380" t="s">
        <v>1714</v>
      </c>
      <c r="C380" t="s">
        <v>10588</v>
      </c>
      <c r="D380" t="s">
        <v>1715</v>
      </c>
      <c r="E380">
        <v>4469.7431910919904</v>
      </c>
      <c r="F380">
        <v>66.11</v>
      </c>
      <c r="G380">
        <v>15.0508407754381</v>
      </c>
      <c r="H380">
        <f>(Table2[[#This Row],[1Y Return vs Nifty]]-AVERAGE(Table2[1Y Return vs Nifty]))/_xlfn.STDEV.P(Table2[1Y Return vs Nifty])</f>
        <v>-0.28081635996191673</v>
      </c>
      <c r="I380">
        <v>-3.1132410351254398</v>
      </c>
      <c r="J380">
        <f>(Table2[[#This Row],[1M Return vs Nifty]]-AVERAGE(Table2[1M Return vs Nifty]))/_xlfn.STDEV.P(Table2[1M Return vs Nifty])</f>
        <v>-0.62120554426326113</v>
      </c>
      <c r="K380">
        <v>-5.1356418737749703</v>
      </c>
      <c r="L380">
        <f>(Table2[[#This Row],[6M Return vs Nifty]]-AVERAGE(Table2[6M Return vs Nifty]))/_xlfn.STDEV.P(Table2[6M Return vs Nifty])</f>
        <v>-0.3583966599273023</v>
      </c>
      <c r="M380">
        <v>-4.7258181479887398</v>
      </c>
      <c r="N380">
        <f>(Table2[[#This Row],[1W Return vs Nifty]]-AVERAGE(Table2[1W Return vs Nifty]))/_xlfn.STDEV.P(Table2[1W Return vs Nifty])</f>
        <v>-1.4866629477849918</v>
      </c>
      <c r="O380">
        <v>72.09</v>
      </c>
      <c r="P380">
        <v>71.009671495512606</v>
      </c>
      <c r="Q380">
        <v>63.347533753212801</v>
      </c>
      <c r="R380">
        <v>24.114020584573701</v>
      </c>
      <c r="S380" s="2">
        <f>(Table2[[#This Row],[Close Price]]-Table2[[#This Row],[20D EMA]])/Table2[[#This Row],[20D EMA]]</f>
        <v>-8.2951865723401352E-2</v>
      </c>
      <c r="T380" s="2">
        <f>(Table2[[#This Row],[Close Price]]-Table2[[#This Row],[50D EMA]])/Table2[[#This Row],[50D EMA]]</f>
        <v>-6.9000058616272245E-2</v>
      </c>
      <c r="U380" s="2">
        <f>(Table2[[#This Row],[Close Price]]-Table2[[#This Row],[200D EMA]])/Table2[[#This Row],[200D EMA]]</f>
        <v>4.3608110420669602E-2</v>
      </c>
      <c r="V380">
        <v>0.86808274844863198</v>
      </c>
      <c r="W380">
        <v>65.16</v>
      </c>
      <c r="X380">
        <v>68.540000000000006</v>
      </c>
      <c r="Y380">
        <v>65.16</v>
      </c>
      <c r="Z380">
        <v>68.540000000000006</v>
      </c>
      <c r="AA380">
        <v>65.16</v>
      </c>
      <c r="AB380">
        <v>73.260000000000005</v>
      </c>
      <c r="AC380" s="2">
        <f>(Table2[[#This Row],[Close Price]]/Table2[[#This Row],[Day Low]])-1</f>
        <v>1.457949662369562E-2</v>
      </c>
      <c r="AD380" s="2">
        <f>(Table2[[#This Row],[Day High]]/Table2[[#This Row],[Close Price]])-1</f>
        <v>3.6756920284374717E-2</v>
      </c>
      <c r="AE380" s="2">
        <f>(Table2[[#This Row],[Close Price]]/Table2[[#This Row],[Current Week Low]])-1</f>
        <v>1.457949662369562E-2</v>
      </c>
      <c r="AF380" s="2">
        <f>(Table2[[#This Row],[Current Week High]]/Table2[[#This Row],[Close Price]])-1</f>
        <v>3.6756920284374717E-2</v>
      </c>
      <c r="AG380" s="2">
        <f>(Table2[[#This Row],[Close Price]]/Table2[[#This Row],[Current Month Low]])-1</f>
        <v>1.457949662369562E-2</v>
      </c>
      <c r="AH380" s="2">
        <f>(Table2[[#This Row],[Current Month High]]/Table2[[#This Row],[Close Price]])-1</f>
        <v>0.10815307820299513</v>
      </c>
      <c r="AI380">
        <v>27.348358795946101</v>
      </c>
      <c r="AJ380">
        <v>51.628440366972399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-0.12</v>
      </c>
      <c r="AM380" t="s">
        <v>10621</v>
      </c>
      <c r="AN380">
        <v>-9.19</v>
      </c>
      <c r="AO380" t="s">
        <v>10621</v>
      </c>
      <c r="AP380">
        <v>7.6828356261817998E-2</v>
      </c>
      <c r="AQ380">
        <f>(Table2[[#This Row],[Sharpe Ratio]]-AVERAGE(Table2[Sharpe Ratio]))/_xlfn.STDEV.P(Table2[Sharpe Ratio])</f>
        <v>0.17951169681715351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-2.5675698151203186</v>
      </c>
      <c r="AS380">
        <f>_xlfn.RANK.AVG(Table2[[#This Row],[1Y Return vs Nifty Z-Score]],Table2[1Y Return vs Nifty Z-Score])</f>
        <v>389</v>
      </c>
      <c r="AT380">
        <f>_xlfn.RANK.AVG(Table2[[#This Row],[6M Return vs Nifty Z-Score]],Table2[6M Return vs Nifty Z-Score])</f>
        <v>452</v>
      </c>
      <c r="AU380">
        <f>_xlfn.RANK.AVG(Table2[[#This Row],[Sharpe Ratio Z-Score]],Table2[Sharpe Ratio Z-Score])</f>
        <v>289</v>
      </c>
      <c r="AV380">
        <f>(Table2[[#This Row],[Rank 1Y]]+Table2[[#This Row],[Rank 6M]]+Table2[[#This Row],[Rank Sharpe]])/3</f>
        <v>376.66666666666669</v>
      </c>
    </row>
    <row r="381" spans="1:48" x14ac:dyDescent="0.3">
      <c r="A381" t="s">
        <v>607</v>
      </c>
      <c r="B381" t="s">
        <v>608</v>
      </c>
      <c r="C381" t="s">
        <v>10584</v>
      </c>
      <c r="D381" t="s">
        <v>212</v>
      </c>
      <c r="E381">
        <v>30132.47296992</v>
      </c>
      <c r="F381">
        <v>16294.25</v>
      </c>
      <c r="G381">
        <v>4.09763714960895E-2</v>
      </c>
      <c r="H381">
        <f>(Table2[[#This Row],[1Y Return vs Nifty]]-AVERAGE(Table2[1Y Return vs Nifty]))/_xlfn.STDEV.P(Table2[1Y Return vs Nifty])</f>
        <v>-0.50935781328848329</v>
      </c>
      <c r="I381">
        <v>2.2384389026462599</v>
      </c>
      <c r="J381">
        <f>(Table2[[#This Row],[1M Return vs Nifty]]-AVERAGE(Table2[1M Return vs Nifty]))/_xlfn.STDEV.P(Table2[1M Return vs Nifty])</f>
        <v>-6.3976799651977584E-2</v>
      </c>
      <c r="K381">
        <v>2.3903198562552799</v>
      </c>
      <c r="L381">
        <f>(Table2[[#This Row],[6M Return vs Nifty]]-AVERAGE(Table2[6M Return vs Nifty]))/_xlfn.STDEV.P(Table2[6M Return vs Nifty])</f>
        <v>-8.9435855790519506E-2</v>
      </c>
      <c r="M381">
        <v>6.2874015966518204</v>
      </c>
      <c r="N381">
        <f>(Table2[[#This Row],[1W Return vs Nifty]]-AVERAGE(Table2[1W Return vs Nifty]))/_xlfn.STDEV.P(Table2[1W Return vs Nifty])</f>
        <v>0.76576021777227876</v>
      </c>
      <c r="O381">
        <v>15813.42</v>
      </c>
      <c r="P381">
        <v>15660.9432001108</v>
      </c>
      <c r="Q381">
        <v>14917.058771104699</v>
      </c>
      <c r="R381">
        <v>52.3716515810031</v>
      </c>
      <c r="S381" s="2">
        <f>(Table2[[#This Row],[Close Price]]-Table2[[#This Row],[20D EMA]])/Table2[[#This Row],[20D EMA]]</f>
        <v>3.0406452241197663E-2</v>
      </c>
      <c r="T381" s="2">
        <f>(Table2[[#This Row],[Close Price]]-Table2[[#This Row],[50D EMA]])/Table2[[#This Row],[50D EMA]]</f>
        <v>4.0438611633858652E-2</v>
      </c>
      <c r="U381" s="2">
        <f>(Table2[[#This Row],[Close Price]]-Table2[[#This Row],[200D EMA]])/Table2[[#This Row],[200D EMA]]</f>
        <v>9.2323242136915673E-2</v>
      </c>
      <c r="V381">
        <v>0.19070174297808001</v>
      </c>
      <c r="W381">
        <v>15600</v>
      </c>
      <c r="X381">
        <v>16000.25</v>
      </c>
      <c r="Y381">
        <v>15600</v>
      </c>
      <c r="Z381">
        <v>16000.25</v>
      </c>
      <c r="AA381">
        <v>15600</v>
      </c>
      <c r="AB381">
        <v>16359.8</v>
      </c>
      <c r="AC381" s="2">
        <f>(Table2[[#This Row],[Close Price]]/Table2[[#This Row],[Day Low]])-1</f>
        <v>4.4503205128205048E-2</v>
      </c>
      <c r="AD381" s="2">
        <f>(Table2[[#This Row],[Day High]]/Table2[[#This Row],[Close Price]])-1</f>
        <v>-1.8043174739555412E-2</v>
      </c>
      <c r="AE381" s="2">
        <f>(Table2[[#This Row],[Close Price]]/Table2[[#This Row],[Current Week Low]])-1</f>
        <v>4.4503205128205048E-2</v>
      </c>
      <c r="AF381" s="2">
        <f>(Table2[[#This Row],[Current Week High]]/Table2[[#This Row],[Close Price]])-1</f>
        <v>-1.8043174739555412E-2</v>
      </c>
      <c r="AG381" s="2">
        <f>(Table2[[#This Row],[Close Price]]/Table2[[#This Row],[Current Month Low]])-1</f>
        <v>4.4503205128205048E-2</v>
      </c>
      <c r="AH381" s="2">
        <f>(Table2[[#This Row],[Current Month High]]/Table2[[#This Row],[Close Price]])-1</f>
        <v>4.0228915108089236E-3</v>
      </c>
      <c r="AI381">
        <v>12.0027003390766</v>
      </c>
      <c r="AJ381">
        <v>28.301181102362101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</v>
      </c>
      <c r="AM381" t="s">
        <v>10622</v>
      </c>
      <c r="AN381">
        <v>0.59</v>
      </c>
      <c r="AO381" t="s">
        <v>10622</v>
      </c>
      <c r="AP381">
        <v>7.2609262821016998E-2</v>
      </c>
      <c r="AQ381">
        <f>(Table2[[#This Row],[Sharpe Ratio]]-AVERAGE(Table2[Sharpe Ratio]))/_xlfn.STDEV.P(Table2[Sharpe Ratio])</f>
        <v>0.13078819968658192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0.23377794872788038</v>
      </c>
      <c r="AS381">
        <f>_xlfn.RANK.AVG(Table2[[#This Row],[1Y Return vs Nifty Z-Score]],Table2[1Y Return vs Nifty Z-Score])</f>
        <v>486</v>
      </c>
      <c r="AT381">
        <f>_xlfn.RANK.AVG(Table2[[#This Row],[6M Return vs Nifty Z-Score]],Table2[6M Return vs Nifty Z-Score])</f>
        <v>344</v>
      </c>
      <c r="AU381">
        <f>_xlfn.RANK.AVG(Table2[[#This Row],[Sharpe Ratio Z-Score]],Table2[Sharpe Ratio Z-Score])</f>
        <v>302</v>
      </c>
      <c r="AV381">
        <f>(Table2[[#This Row],[Rank 1Y]]+Table2[[#This Row],[Rank 6M]]+Table2[[#This Row],[Rank Sharpe]])/3</f>
        <v>377.33333333333331</v>
      </c>
    </row>
    <row r="382" spans="1:48" x14ac:dyDescent="0.3">
      <c r="A382" t="s">
        <v>258</v>
      </c>
      <c r="B382" t="s">
        <v>259</v>
      </c>
      <c r="C382" t="s">
        <v>10578</v>
      </c>
      <c r="D382" t="s">
        <v>260</v>
      </c>
      <c r="E382">
        <v>101515.2622114</v>
      </c>
      <c r="F382">
        <v>9121.4</v>
      </c>
      <c r="G382">
        <v>-1.02150688095708</v>
      </c>
      <c r="H382">
        <f>(Table2[[#This Row],[1Y Return vs Nifty]]-AVERAGE(Table2[1Y Return vs Nifty]))/_xlfn.STDEV.P(Table2[1Y Return vs Nifty])</f>
        <v>-0.52553527233248443</v>
      </c>
      <c r="I382">
        <v>-3.5361456745268298</v>
      </c>
      <c r="J382">
        <f>(Table2[[#This Row],[1M Return vs Nifty]]-AVERAGE(Table2[1M Return vs Nifty]))/_xlfn.STDEV.P(Table2[1M Return vs Nifty])</f>
        <v>-0.66523931011698756</v>
      </c>
      <c r="K382">
        <v>-0.99422397923647099</v>
      </c>
      <c r="L382">
        <f>(Table2[[#This Row],[6M Return vs Nifty]]-AVERAGE(Table2[6M Return vs Nifty]))/_xlfn.STDEV.P(Table2[6M Return vs Nifty])</f>
        <v>-0.21039177667936962</v>
      </c>
      <c r="M382">
        <v>1.2136954294729401</v>
      </c>
      <c r="N382">
        <f>(Table2[[#This Row],[1W Return vs Nifty]]-AVERAGE(Table2[1W Return vs Nifty]))/_xlfn.STDEV.P(Table2[1W Return vs Nifty])</f>
        <v>-0.27191392032397166</v>
      </c>
      <c r="O382">
        <v>9459.98</v>
      </c>
      <c r="P382">
        <v>9107.0335436025998</v>
      </c>
      <c r="Q382">
        <v>8298.3931454167505</v>
      </c>
      <c r="R382">
        <v>29.642234712782699</v>
      </c>
      <c r="S382" s="2">
        <f>(Table2[[#This Row],[Close Price]]-Table2[[#This Row],[20D EMA]])/Table2[[#This Row],[20D EMA]]</f>
        <v>-3.5790773342015518E-2</v>
      </c>
      <c r="T382" s="2">
        <f>(Table2[[#This Row],[Close Price]]-Table2[[#This Row],[50D EMA]])/Table2[[#This Row],[50D EMA]]</f>
        <v>1.5775121864453649E-3</v>
      </c>
      <c r="U382" s="2">
        <f>(Table2[[#This Row],[Close Price]]-Table2[[#This Row],[200D EMA]])/Table2[[#This Row],[200D EMA]]</f>
        <v>9.9176652655677142E-2</v>
      </c>
      <c r="V382">
        <v>0.600665927434203</v>
      </c>
      <c r="W382">
        <v>9078.85</v>
      </c>
      <c r="X382">
        <v>9385</v>
      </c>
      <c r="Y382">
        <v>9078.85</v>
      </c>
      <c r="Z382">
        <v>9385</v>
      </c>
      <c r="AA382">
        <v>9078.85</v>
      </c>
      <c r="AB382">
        <v>9850</v>
      </c>
      <c r="AC382" s="2">
        <f>(Table2[[#This Row],[Close Price]]/Table2[[#This Row],[Day Low]])-1</f>
        <v>4.6867169300075506E-3</v>
      </c>
      <c r="AD382" s="2">
        <f>(Table2[[#This Row],[Day High]]/Table2[[#This Row],[Close Price]])-1</f>
        <v>2.8899072510798929E-2</v>
      </c>
      <c r="AE382" s="2">
        <f>(Table2[[#This Row],[Close Price]]/Table2[[#This Row],[Current Week Low]])-1</f>
        <v>4.6867169300075506E-3</v>
      </c>
      <c r="AF382" s="2">
        <f>(Table2[[#This Row],[Current Week High]]/Table2[[#This Row],[Close Price]])-1</f>
        <v>2.8899072510798929E-2</v>
      </c>
      <c r="AG382" s="2">
        <f>(Table2[[#This Row],[Close Price]]/Table2[[#This Row],[Current Month Low]])-1</f>
        <v>4.6867169300075506E-3</v>
      </c>
      <c r="AH382" s="2">
        <f>(Table2[[#This Row],[Current Month High]]/Table2[[#This Row],[Close Price]])-1</f>
        <v>7.9878088889863363E-2</v>
      </c>
      <c r="AI382">
        <v>10.454535487973301</v>
      </c>
      <c r="AJ382">
        <v>37.621267671509798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0.03</v>
      </c>
      <c r="AM382" t="s">
        <v>10622</v>
      </c>
      <c r="AN382">
        <v>-6.74</v>
      </c>
      <c r="AO382" t="s">
        <v>10621</v>
      </c>
      <c r="AP382">
        <v>9.0309362736910995E-2</v>
      </c>
      <c r="AQ382">
        <f>(Table2[[#This Row],[Sharpe Ratio]]-AVERAGE(Table2[Sharpe Ratio]))/_xlfn.STDEV.P(Table2[Sharpe Ratio])</f>
        <v>0.33519485233923374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-1.3378854271135796</v>
      </c>
      <c r="AS382">
        <f>_xlfn.RANK.AVG(Table2[[#This Row],[1Y Return vs Nifty Z-Score]],Table2[1Y Return vs Nifty Z-Score])</f>
        <v>495</v>
      </c>
      <c r="AT382">
        <f>_xlfn.RANK.AVG(Table2[[#This Row],[6M Return vs Nifty Z-Score]],Table2[6M Return vs Nifty Z-Score])</f>
        <v>390</v>
      </c>
      <c r="AU382">
        <f>_xlfn.RANK.AVG(Table2[[#This Row],[Sharpe Ratio Z-Score]],Table2[Sharpe Ratio Z-Score])</f>
        <v>251</v>
      </c>
      <c r="AV382">
        <f>(Table2[[#This Row],[Rank 1Y]]+Table2[[#This Row],[Rank 6M]]+Table2[[#This Row],[Rank Sharpe]])/3</f>
        <v>378.66666666666669</v>
      </c>
    </row>
    <row r="383" spans="1:48" x14ac:dyDescent="0.3">
      <c r="A383" t="s">
        <v>623</v>
      </c>
      <c r="B383" t="s">
        <v>624</v>
      </c>
      <c r="C383" t="s">
        <v>625</v>
      </c>
      <c r="D383" t="s">
        <v>625</v>
      </c>
      <c r="E383">
        <v>28257.76338</v>
      </c>
      <c r="F383">
        <v>826.7</v>
      </c>
      <c r="G383">
        <v>6.1599286834665303</v>
      </c>
      <c r="H383">
        <f>(Table2[[#This Row],[1Y Return vs Nifty]]-AVERAGE(Table2[1Y Return vs Nifty]))/_xlfn.STDEV.P(Table2[1Y Return vs Nifty])</f>
        <v>-0.41619013258335902</v>
      </c>
      <c r="I383">
        <v>-3.66690426003067</v>
      </c>
      <c r="J383">
        <f>(Table2[[#This Row],[1M Return vs Nifty]]-AVERAGE(Table2[1M Return vs Nifty]))/_xlfn.STDEV.P(Table2[1M Return vs Nifty])</f>
        <v>-0.67885418307177603</v>
      </c>
      <c r="K383">
        <v>-4.7335393971521098</v>
      </c>
      <c r="L383">
        <f>(Table2[[#This Row],[6M Return vs Nifty]]-AVERAGE(Table2[6M Return vs Nifty]))/_xlfn.STDEV.P(Table2[6M Return vs Nifty])</f>
        <v>-0.34402642933918554</v>
      </c>
      <c r="M383">
        <v>2.76698892024526</v>
      </c>
      <c r="N383">
        <f>(Table2[[#This Row],[1W Return vs Nifty]]-AVERAGE(Table2[1W Return vs Nifty]))/_xlfn.STDEV.P(Table2[1W Return vs Nifty])</f>
        <v>4.5765588724912633E-2</v>
      </c>
      <c r="O383">
        <v>860.86</v>
      </c>
      <c r="P383">
        <v>854.57597709949596</v>
      </c>
      <c r="Q383">
        <v>804.07685212207195</v>
      </c>
      <c r="R383">
        <v>33.623033978723797</v>
      </c>
      <c r="S383" s="2">
        <f>(Table2[[#This Row],[Close Price]]-Table2[[#This Row],[20D EMA]])/Table2[[#This Row],[20D EMA]]</f>
        <v>-3.968124898357453E-2</v>
      </c>
      <c r="T383" s="2">
        <f>(Table2[[#This Row],[Close Price]]-Table2[[#This Row],[50D EMA]])/Table2[[#This Row],[50D EMA]]</f>
        <v>-3.2619659160218105E-2</v>
      </c>
      <c r="U383" s="2">
        <f>(Table2[[#This Row],[Close Price]]-Table2[[#This Row],[200D EMA]])/Table2[[#This Row],[200D EMA]]</f>
        <v>2.8135554229950059E-2</v>
      </c>
      <c r="V383">
        <v>0.52318038312335702</v>
      </c>
      <c r="W383">
        <v>818.7</v>
      </c>
      <c r="X383">
        <v>859.15</v>
      </c>
      <c r="Y383">
        <v>818.7</v>
      </c>
      <c r="Z383">
        <v>859.15</v>
      </c>
      <c r="AA383">
        <v>818.7</v>
      </c>
      <c r="AB383">
        <v>878.5</v>
      </c>
      <c r="AC383" s="2">
        <f>(Table2[[#This Row],[Close Price]]/Table2[[#This Row],[Day Low]])-1</f>
        <v>9.7715891046781245E-3</v>
      </c>
      <c r="AD383" s="2">
        <f>(Table2[[#This Row],[Day High]]/Table2[[#This Row],[Close Price]])-1</f>
        <v>3.9252449498003994E-2</v>
      </c>
      <c r="AE383" s="2">
        <f>(Table2[[#This Row],[Close Price]]/Table2[[#This Row],[Current Week Low]])-1</f>
        <v>9.7715891046781245E-3</v>
      </c>
      <c r="AF383" s="2">
        <f>(Table2[[#This Row],[Current Week High]]/Table2[[#This Row],[Close Price]])-1</f>
        <v>3.9252449498003994E-2</v>
      </c>
      <c r="AG383" s="2">
        <f>(Table2[[#This Row],[Close Price]]/Table2[[#This Row],[Current Month Low]])-1</f>
        <v>9.7715891046781245E-3</v>
      </c>
      <c r="AH383" s="2">
        <f>(Table2[[#This Row],[Current Month High]]/Table2[[#This Row],[Close Price]])-1</f>
        <v>6.2658763759525726E-2</v>
      </c>
      <c r="AI383">
        <v>12.979315350187401</v>
      </c>
      <c r="AJ383">
        <v>32.696629213483099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-0.1</v>
      </c>
      <c r="AM383" t="s">
        <v>10621</v>
      </c>
      <c r="AN383">
        <v>-3.36</v>
      </c>
      <c r="AO383" t="s">
        <v>10621</v>
      </c>
      <c r="AP383">
        <v>8.8653754680766E-2</v>
      </c>
      <c r="AQ383">
        <f>(Table2[[#This Row],[Sharpe Ratio]]-AVERAGE(Table2[Sharpe Ratio]))/_xlfn.STDEV.P(Table2[Sharpe Ratio])</f>
        <v>0.31607533875064231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-1.0772298175187656</v>
      </c>
      <c r="AS383">
        <f>_xlfn.RANK.AVG(Table2[[#This Row],[1Y Return vs Nifty Z-Score]],Table2[1Y Return vs Nifty Z-Score])</f>
        <v>438</v>
      </c>
      <c r="AT383">
        <f>_xlfn.RANK.AVG(Table2[[#This Row],[6M Return vs Nifty Z-Score]],Table2[6M Return vs Nifty Z-Score])</f>
        <v>445</v>
      </c>
      <c r="AU383">
        <f>_xlfn.RANK.AVG(Table2[[#This Row],[Sharpe Ratio Z-Score]],Table2[Sharpe Ratio Z-Score])</f>
        <v>254</v>
      </c>
      <c r="AV383">
        <f>(Table2[[#This Row],[Rank 1Y]]+Table2[[#This Row],[Rank 6M]]+Table2[[#This Row],[Rank Sharpe]])/3</f>
        <v>379</v>
      </c>
    </row>
    <row r="384" spans="1:48" x14ac:dyDescent="0.3">
      <c r="A384" t="s">
        <v>1165</v>
      </c>
      <c r="B384" t="s">
        <v>1166</v>
      </c>
      <c r="C384" t="s">
        <v>10586</v>
      </c>
      <c r="D384" t="s">
        <v>1167</v>
      </c>
      <c r="E384">
        <v>9819.6985454599999</v>
      </c>
      <c r="F384">
        <v>660.7</v>
      </c>
      <c r="G384">
        <v>32.552499664443701</v>
      </c>
      <c r="H384">
        <f>(Table2[[#This Row],[1Y Return vs Nifty]]-AVERAGE(Table2[1Y Return vs Nifty]))/_xlfn.STDEV.P(Table2[1Y Return vs Nifty])</f>
        <v>-1.4334634979198941E-2</v>
      </c>
      <c r="I384">
        <v>7.9135373112932097</v>
      </c>
      <c r="J384">
        <f>(Table2[[#This Row],[1M Return vs Nifty]]-AVERAGE(Table2[1M Return vs Nifty]))/_xlfn.STDEV.P(Table2[1M Return vs Nifty])</f>
        <v>0.52692699103931395</v>
      </c>
      <c r="K384">
        <v>20.757293338099</v>
      </c>
      <c r="L384">
        <f>(Table2[[#This Row],[6M Return vs Nifty]]-AVERAGE(Table2[6M Return vs Nifty]))/_xlfn.STDEV.P(Table2[6M Return vs Nifty])</f>
        <v>0.56695812207465845</v>
      </c>
      <c r="M384">
        <v>-0.61261267254770302</v>
      </c>
      <c r="N384">
        <f>(Table2[[#This Row],[1W Return vs Nifty]]-AVERAGE(Table2[1W Return vs Nifty]))/_xlfn.STDEV.P(Table2[1W Return vs Nifty])</f>
        <v>-0.64543036436278833</v>
      </c>
      <c r="O384">
        <v>667.17</v>
      </c>
      <c r="P384">
        <v>637.58733304454199</v>
      </c>
      <c r="Q384">
        <v>562.28567322170795</v>
      </c>
      <c r="R384">
        <v>41.121061413457703</v>
      </c>
      <c r="S384" s="2">
        <f>(Table2[[#This Row],[Close Price]]-Table2[[#This Row],[20D EMA]])/Table2[[#This Row],[20D EMA]]</f>
        <v>-9.697678252918918E-3</v>
      </c>
      <c r="T384" s="2">
        <f>(Table2[[#This Row],[Close Price]]-Table2[[#This Row],[50D EMA]])/Table2[[#This Row],[50D EMA]]</f>
        <v>3.6250197827947431E-2</v>
      </c>
      <c r="U384" s="2">
        <f>(Table2[[#This Row],[Close Price]]-Table2[[#This Row],[200D EMA]])/Table2[[#This Row],[200D EMA]]</f>
        <v>0.17502549231676323</v>
      </c>
      <c r="V384">
        <v>2.5911176960445701</v>
      </c>
      <c r="W384">
        <v>653.04999999999995</v>
      </c>
      <c r="X384">
        <v>679.9</v>
      </c>
      <c r="Y384">
        <v>653.04999999999995</v>
      </c>
      <c r="Z384">
        <v>679.9</v>
      </c>
      <c r="AA384">
        <v>653.04999999999995</v>
      </c>
      <c r="AB384">
        <v>729.4</v>
      </c>
      <c r="AC384" s="2">
        <f>(Table2[[#This Row],[Close Price]]/Table2[[#This Row],[Day Low]])-1</f>
        <v>1.1714263838909833E-2</v>
      </c>
      <c r="AD384" s="2">
        <f>(Table2[[#This Row],[Day High]]/Table2[[#This Row],[Close Price]])-1</f>
        <v>2.9060087785681699E-2</v>
      </c>
      <c r="AE384" s="2">
        <f>(Table2[[#This Row],[Close Price]]/Table2[[#This Row],[Current Week Low]])-1</f>
        <v>1.1714263838909833E-2</v>
      </c>
      <c r="AF384" s="2">
        <f>(Table2[[#This Row],[Current Week High]]/Table2[[#This Row],[Close Price]])-1</f>
        <v>2.9060087785681699E-2</v>
      </c>
      <c r="AG384" s="2">
        <f>(Table2[[#This Row],[Close Price]]/Table2[[#This Row],[Current Month Low]])-1</f>
        <v>1.1714263838909833E-2</v>
      </c>
      <c r="AH384" s="2">
        <f>(Table2[[#This Row],[Current Month High]]/Table2[[#This Row],[Close Price]])-1</f>
        <v>0.10398062660814267</v>
      </c>
      <c r="AI384">
        <v>13.909489934917501</v>
      </c>
      <c r="AJ384">
        <v>66.130248931355297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-0.09</v>
      </c>
      <c r="AM384" t="s">
        <v>10621</v>
      </c>
      <c r="AN384">
        <v>7.78</v>
      </c>
      <c r="AO384" t="s">
        <v>10622</v>
      </c>
      <c r="AP384">
        <v>-6.6715239740577997E-2</v>
      </c>
      <c r="AQ384">
        <f>(Table2[[#This Row],[Sharpe Ratio]]-AVERAGE(Table2[Sharpe Ratio]))/_xlfn.STDEV.P(Table2[Sharpe Ratio])</f>
        <v>-1.4781775878759251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-1.0440574741039399</v>
      </c>
      <c r="AS384">
        <f>_xlfn.RANK.AVG(Table2[[#This Row],[1Y Return vs Nifty Z-Score]],Table2[1Y Return vs Nifty Z-Score])</f>
        <v>292</v>
      </c>
      <c r="AT384">
        <f>_xlfn.RANK.AVG(Table2[[#This Row],[6M Return vs Nifty Z-Score]],Table2[6M Return vs Nifty Z-Score])</f>
        <v>159</v>
      </c>
      <c r="AU384">
        <f>_xlfn.RANK.AVG(Table2[[#This Row],[Sharpe Ratio Z-Score]],Table2[Sharpe Ratio Z-Score])</f>
        <v>686</v>
      </c>
      <c r="AV384">
        <f>(Table2[[#This Row],[Rank 1Y]]+Table2[[#This Row],[Rank 6M]]+Table2[[#This Row],[Rank Sharpe]])/3</f>
        <v>379</v>
      </c>
    </row>
    <row r="385" spans="1:48" x14ac:dyDescent="0.3">
      <c r="A385" t="s">
        <v>1672</v>
      </c>
      <c r="B385" t="s">
        <v>1673</v>
      </c>
      <c r="C385" t="s">
        <v>10584</v>
      </c>
      <c r="D385" t="s">
        <v>212</v>
      </c>
      <c r="E385">
        <v>4736.9911178069997</v>
      </c>
      <c r="F385">
        <v>186.29</v>
      </c>
      <c r="G385">
        <v>-2.28706608757334</v>
      </c>
      <c r="H385">
        <f>(Table2[[#This Row],[1Y Return vs Nifty]]-AVERAGE(Table2[1Y Return vs Nifty]))/_xlfn.STDEV.P(Table2[1Y Return vs Nifty])</f>
        <v>-0.54480478287349487</v>
      </c>
      <c r="I385">
        <v>-7.9621657791026497</v>
      </c>
      <c r="J385">
        <f>(Table2[[#This Row],[1M Return vs Nifty]]-AVERAGE(Table2[1M Return vs Nifty]))/_xlfn.STDEV.P(Table2[1M Return vs Nifty])</f>
        <v>-1.1260863067936968</v>
      </c>
      <c r="K385">
        <v>9.3104195397349603</v>
      </c>
      <c r="L385">
        <f>(Table2[[#This Row],[6M Return vs Nifty]]-AVERAGE(Table2[6M Return vs Nifty]))/_xlfn.STDEV.P(Table2[6M Return vs Nifty])</f>
        <v>0.15787281283433541</v>
      </c>
      <c r="M385">
        <v>-3.8042601819105499</v>
      </c>
      <c r="N385">
        <f>(Table2[[#This Row],[1W Return vs Nifty]]-AVERAGE(Table2[1W Return vs Nifty]))/_xlfn.STDEV.P(Table2[1W Return vs Nifty])</f>
        <v>-1.2981859574653818</v>
      </c>
      <c r="O385">
        <v>204.98</v>
      </c>
      <c r="P385">
        <v>197.94680394210701</v>
      </c>
      <c r="Q385">
        <v>171.01442643795701</v>
      </c>
      <c r="R385">
        <v>22.251388172014899</v>
      </c>
      <c r="S385" s="2">
        <f>(Table2[[#This Row],[Close Price]]-Table2[[#This Row],[20D EMA]])/Table2[[#This Row],[20D EMA]]</f>
        <v>-9.1179627280710301E-2</v>
      </c>
      <c r="T385" s="2">
        <f>(Table2[[#This Row],[Close Price]]-Table2[[#This Row],[50D EMA]])/Table2[[#This Row],[50D EMA]]</f>
        <v>-5.8888568595006227E-2</v>
      </c>
      <c r="U385" s="2">
        <f>(Table2[[#This Row],[Close Price]]-Table2[[#This Row],[200D EMA]])/Table2[[#This Row],[200D EMA]]</f>
        <v>8.9323303771596502E-2</v>
      </c>
      <c r="V385">
        <v>0.55105608779613902</v>
      </c>
      <c r="W385">
        <v>183.79</v>
      </c>
      <c r="X385">
        <v>194.76</v>
      </c>
      <c r="Y385">
        <v>183.79</v>
      </c>
      <c r="Z385">
        <v>194.76</v>
      </c>
      <c r="AA385">
        <v>183.79</v>
      </c>
      <c r="AB385">
        <v>220</v>
      </c>
      <c r="AC385" s="2">
        <f>(Table2[[#This Row],[Close Price]]/Table2[[#This Row],[Day Low]])-1</f>
        <v>1.3602481092551244E-2</v>
      </c>
      <c r="AD385" s="2">
        <f>(Table2[[#This Row],[Day High]]/Table2[[#This Row],[Close Price]])-1</f>
        <v>4.5466745396961716E-2</v>
      </c>
      <c r="AE385" s="2">
        <f>(Table2[[#This Row],[Close Price]]/Table2[[#This Row],[Current Week Low]])-1</f>
        <v>1.3602481092551244E-2</v>
      </c>
      <c r="AF385" s="2">
        <f>(Table2[[#This Row],[Current Week High]]/Table2[[#This Row],[Close Price]])-1</f>
        <v>4.5466745396961716E-2</v>
      </c>
      <c r="AG385" s="2">
        <f>(Table2[[#This Row],[Close Price]]/Table2[[#This Row],[Current Month Low]])-1</f>
        <v>1.3602481092551244E-2</v>
      </c>
      <c r="AH385" s="2">
        <f>(Table2[[#This Row],[Current Month High]]/Table2[[#This Row],[Close Price]])-1</f>
        <v>0.1809544258951099</v>
      </c>
      <c r="AI385">
        <v>21.1551881475119</v>
      </c>
      <c r="AJ385">
        <v>47.790559301864299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0.06</v>
      </c>
      <c r="AM385" t="s">
        <v>10622</v>
      </c>
      <c r="AN385">
        <v>-10.3</v>
      </c>
      <c r="AO385" t="s">
        <v>10621</v>
      </c>
      <c r="AP385">
        <v>5.3326964694565999E-2</v>
      </c>
      <c r="AQ385">
        <f>(Table2[[#This Row],[Sharpe Ratio]]-AVERAGE(Table2[Sharpe Ratio]))/_xlfn.STDEV.P(Table2[Sharpe Ratio])</f>
        <v>-9.1890205192878618E-2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-2.9030944394911167</v>
      </c>
      <c r="AS385">
        <f>_xlfn.RANK.AVG(Table2[[#This Row],[1Y Return vs Nifty Z-Score]],Table2[1Y Return vs Nifty Z-Score])</f>
        <v>504</v>
      </c>
      <c r="AT385">
        <f>_xlfn.RANK.AVG(Table2[[#This Row],[6M Return vs Nifty Z-Score]],Table2[6M Return vs Nifty Z-Score])</f>
        <v>267</v>
      </c>
      <c r="AU385">
        <f>_xlfn.RANK.AVG(Table2[[#This Row],[Sharpe Ratio Z-Score]],Table2[Sharpe Ratio Z-Score])</f>
        <v>369</v>
      </c>
      <c r="AV385">
        <f>(Table2[[#This Row],[Rank 1Y]]+Table2[[#This Row],[Rank 6M]]+Table2[[#This Row],[Rank Sharpe]])/3</f>
        <v>380</v>
      </c>
    </row>
    <row r="386" spans="1:48" x14ac:dyDescent="0.3">
      <c r="A386" t="s">
        <v>164</v>
      </c>
      <c r="B386" t="s">
        <v>165</v>
      </c>
      <c r="C386" t="s">
        <v>6579</v>
      </c>
      <c r="D386" t="s">
        <v>75</v>
      </c>
      <c r="E386">
        <v>156691.60005297</v>
      </c>
      <c r="F386">
        <v>636.15</v>
      </c>
      <c r="G386">
        <v>10.925954070922399</v>
      </c>
      <c r="H386">
        <f>(Table2[[#This Row],[1Y Return vs Nifty]]-AVERAGE(Table2[1Y Return vs Nifty]))/_xlfn.STDEV.P(Table2[1Y Return vs Nifty])</f>
        <v>-0.34362223061387731</v>
      </c>
      <c r="I386">
        <v>-3.2005558455593102</v>
      </c>
      <c r="J386">
        <f>(Table2[[#This Row],[1M Return vs Nifty]]-AVERAGE(Table2[1M Return vs Nifty]))/_xlfn.STDEV.P(Table2[1M Return vs Nifty])</f>
        <v>-0.63029695532853047</v>
      </c>
      <c r="K386">
        <v>4.1313980745398604</v>
      </c>
      <c r="L386">
        <f>(Table2[[#This Row],[6M Return vs Nifty]]-AVERAGE(Table2[6M Return vs Nifty]))/_xlfn.STDEV.P(Table2[6M Return vs Nifty])</f>
        <v>-2.7213668852428926E-2</v>
      </c>
      <c r="M386">
        <v>-2.2624108614780201</v>
      </c>
      <c r="N386">
        <f>(Table2[[#This Row],[1W Return vs Nifty]]-AVERAGE(Table2[1W Return vs Nifty]))/_xlfn.STDEV.P(Table2[1W Return vs Nifty])</f>
        <v>-0.98284700957677695</v>
      </c>
      <c r="O386">
        <v>670.98</v>
      </c>
      <c r="P386">
        <v>660.60704056178895</v>
      </c>
      <c r="Q386">
        <v>587.88032829987503</v>
      </c>
      <c r="R386">
        <v>23.560562400968401</v>
      </c>
      <c r="S386" s="2">
        <f>(Table2[[#This Row],[Close Price]]-Table2[[#This Row],[20D EMA]])/Table2[[#This Row],[20D EMA]]</f>
        <v>-5.1909147813645772E-2</v>
      </c>
      <c r="T386" s="2">
        <f>(Table2[[#This Row],[Close Price]]-Table2[[#This Row],[50D EMA]])/Table2[[#This Row],[50D EMA]]</f>
        <v>-3.7022070701805389E-2</v>
      </c>
      <c r="U386" s="2">
        <f>(Table2[[#This Row],[Close Price]]-Table2[[#This Row],[200D EMA]])/Table2[[#This Row],[200D EMA]]</f>
        <v>8.2107989290471389E-2</v>
      </c>
      <c r="V386">
        <v>0.825144753733136</v>
      </c>
      <c r="W386">
        <v>633.75</v>
      </c>
      <c r="X386">
        <v>650.54999999999995</v>
      </c>
      <c r="Y386">
        <v>633.75</v>
      </c>
      <c r="Z386">
        <v>650.54999999999995</v>
      </c>
      <c r="AA386">
        <v>633.75</v>
      </c>
      <c r="AB386">
        <v>681</v>
      </c>
      <c r="AC386" s="2">
        <f>(Table2[[#This Row],[Close Price]]/Table2[[#This Row],[Day Low]])-1</f>
        <v>3.7869822485205873E-3</v>
      </c>
      <c r="AD386" s="2">
        <f>(Table2[[#This Row],[Day High]]/Table2[[#This Row],[Close Price]])-1</f>
        <v>2.2636170714454007E-2</v>
      </c>
      <c r="AE386" s="2">
        <f>(Table2[[#This Row],[Close Price]]/Table2[[#This Row],[Current Week Low]])-1</f>
        <v>3.7869822485205873E-3</v>
      </c>
      <c r="AF386" s="2">
        <f>(Table2[[#This Row],[Current Week High]]/Table2[[#This Row],[Close Price]])-1</f>
        <v>2.2636170714454007E-2</v>
      </c>
      <c r="AG386" s="2">
        <f>(Table2[[#This Row],[Close Price]]/Table2[[#This Row],[Current Month Low]])-1</f>
        <v>3.7869822485205873E-3</v>
      </c>
      <c r="AH386" s="2">
        <f>(Table2[[#This Row],[Current Month High]]/Table2[[#This Row],[Close Price]])-1</f>
        <v>7.0502240037727093E-2</v>
      </c>
      <c r="AI386">
        <v>11.1294506012733</v>
      </c>
      <c r="AJ386">
        <v>57.443385719589102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-0.02</v>
      </c>
      <c r="AM386" t="s">
        <v>10621</v>
      </c>
      <c r="AN386">
        <v>-7.84</v>
      </c>
      <c r="AO386" t="s">
        <v>10621</v>
      </c>
      <c r="AP386">
        <v>3.8791106790774001E-2</v>
      </c>
      <c r="AQ386">
        <f>(Table2[[#This Row],[Sharpe Ratio]]-AVERAGE(Table2[Sharpe Ratio]))/_xlfn.STDEV.P(Table2[Sharpe Ratio])</f>
        <v>-0.25975513655864285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-2.2437350009302568</v>
      </c>
      <c r="AS386">
        <f>_xlfn.RANK.AVG(Table2[[#This Row],[1Y Return vs Nifty Z-Score]],Table2[1Y Return vs Nifty Z-Score])</f>
        <v>409</v>
      </c>
      <c r="AT386">
        <f>_xlfn.RANK.AVG(Table2[[#This Row],[6M Return vs Nifty Z-Score]],Table2[6M Return vs Nifty Z-Score])</f>
        <v>327</v>
      </c>
      <c r="AU386">
        <f>_xlfn.RANK.AVG(Table2[[#This Row],[Sharpe Ratio Z-Score]],Table2[Sharpe Ratio Z-Score])</f>
        <v>405</v>
      </c>
      <c r="AV386">
        <f>(Table2[[#This Row],[Rank 1Y]]+Table2[[#This Row],[Rank 6M]]+Table2[[#This Row],[Rank Sharpe]])/3</f>
        <v>380.33333333333331</v>
      </c>
    </row>
    <row r="387" spans="1:48" x14ac:dyDescent="0.3">
      <c r="A387" t="s">
        <v>631</v>
      </c>
      <c r="B387" t="s">
        <v>632</v>
      </c>
      <c r="C387" t="s">
        <v>10589</v>
      </c>
      <c r="D387" t="s">
        <v>354</v>
      </c>
      <c r="E387">
        <v>27569.230776550001</v>
      </c>
      <c r="F387">
        <v>428.5</v>
      </c>
      <c r="G387">
        <v>19.033297842038401</v>
      </c>
      <c r="H387">
        <f>(Table2[[#This Row],[1Y Return vs Nifty]]-AVERAGE(Table2[1Y Return vs Nifty]))/_xlfn.STDEV.P(Table2[1Y Return vs Nifty])</f>
        <v>-0.2201791349132711</v>
      </c>
      <c r="I387">
        <v>8.5272909652229707</v>
      </c>
      <c r="J387">
        <f>(Table2[[#This Row],[1M Return vs Nifty]]-AVERAGE(Table2[1M Return vs Nifty]))/_xlfn.STDEV.P(Table2[1M Return vs Nifty])</f>
        <v>0.59083237814328737</v>
      </c>
      <c r="K387">
        <v>31.350226634977101</v>
      </c>
      <c r="L387">
        <f>(Table2[[#This Row],[6M Return vs Nifty]]-AVERAGE(Table2[6M Return vs Nifty]))/_xlfn.STDEV.P(Table2[6M Return vs Nifty])</f>
        <v>0.94552553443966703</v>
      </c>
      <c r="M387">
        <v>1.7898805509059399</v>
      </c>
      <c r="N387">
        <f>(Table2[[#This Row],[1W Return vs Nifty]]-AVERAGE(Table2[1W Return vs Nifty]))/_xlfn.STDEV.P(Table2[1W Return vs Nifty])</f>
        <v>-0.15407256736298297</v>
      </c>
      <c r="O387">
        <v>434.13</v>
      </c>
      <c r="P387">
        <v>413.34808044541802</v>
      </c>
      <c r="Q387">
        <v>350.90302999478502</v>
      </c>
      <c r="R387">
        <v>40.654036358128799</v>
      </c>
      <c r="S387" s="2">
        <f>(Table2[[#This Row],[Close Price]]-Table2[[#This Row],[20D EMA]])/Table2[[#This Row],[20D EMA]]</f>
        <v>-1.2968465666966106E-2</v>
      </c>
      <c r="T387" s="2">
        <f>(Table2[[#This Row],[Close Price]]-Table2[[#This Row],[50D EMA]])/Table2[[#This Row],[50D EMA]]</f>
        <v>3.6656562039079715E-2</v>
      </c>
      <c r="U387" s="2">
        <f>(Table2[[#This Row],[Close Price]]-Table2[[#This Row],[200D EMA]])/Table2[[#This Row],[200D EMA]]</f>
        <v>0.22113508112588312</v>
      </c>
      <c r="V387">
        <v>1.38961239752122</v>
      </c>
      <c r="W387">
        <v>420.4</v>
      </c>
      <c r="X387">
        <v>434.8</v>
      </c>
      <c r="Y387">
        <v>420.4</v>
      </c>
      <c r="Z387">
        <v>434.8</v>
      </c>
      <c r="AA387">
        <v>420.4</v>
      </c>
      <c r="AB387">
        <v>470.7</v>
      </c>
      <c r="AC387" s="2">
        <f>(Table2[[#This Row],[Close Price]]/Table2[[#This Row],[Day Low]])-1</f>
        <v>1.9267364414843113E-2</v>
      </c>
      <c r="AD387" s="2">
        <f>(Table2[[#This Row],[Day High]]/Table2[[#This Row],[Close Price]])-1</f>
        <v>1.4702450408401457E-2</v>
      </c>
      <c r="AE387" s="2">
        <f>(Table2[[#This Row],[Close Price]]/Table2[[#This Row],[Current Week Low]])-1</f>
        <v>1.9267364414843113E-2</v>
      </c>
      <c r="AF387" s="2">
        <f>(Table2[[#This Row],[Current Week High]]/Table2[[#This Row],[Close Price]])-1</f>
        <v>1.4702450408401457E-2</v>
      </c>
      <c r="AG387" s="2">
        <f>(Table2[[#This Row],[Close Price]]/Table2[[#This Row],[Current Month Low]])-1</f>
        <v>1.9267364414843113E-2</v>
      </c>
      <c r="AH387" s="2">
        <f>(Table2[[#This Row],[Current Month High]]/Table2[[#This Row],[Close Price]])-1</f>
        <v>9.8483080513418919E-2</v>
      </c>
      <c r="AI387">
        <v>9.8483080513418901</v>
      </c>
      <c r="AJ387">
        <v>64.019138755980805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0.15</v>
      </c>
      <c r="AM387" t="s">
        <v>10622</v>
      </c>
      <c r="AN387">
        <v>-0.75</v>
      </c>
      <c r="AO387" t="s">
        <v>10621</v>
      </c>
      <c r="AP387">
        <v>-5.8308712070543001E-2</v>
      </c>
      <c r="AQ387">
        <f>(Table2[[#This Row],[Sharpe Ratio]]-AVERAGE(Table2[Sharpe Ratio]))/_xlfn.STDEV.P(Table2[Sharpe Ratio])</f>
        <v>-1.381096204740865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-0.21898999443416473</v>
      </c>
      <c r="AS387">
        <f>_xlfn.RANK.AVG(Table2[[#This Row],[1Y Return vs Nifty Z-Score]],Table2[1Y Return vs Nifty Z-Score])</f>
        <v>361</v>
      </c>
      <c r="AT387">
        <f>_xlfn.RANK.AVG(Table2[[#This Row],[6M Return vs Nifty Z-Score]],Table2[6M Return vs Nifty Z-Score])</f>
        <v>110</v>
      </c>
      <c r="AU387">
        <f>_xlfn.RANK.AVG(Table2[[#This Row],[Sharpe Ratio Z-Score]],Table2[Sharpe Ratio Z-Score])</f>
        <v>670</v>
      </c>
      <c r="AV387">
        <f>(Table2[[#This Row],[Rank 1Y]]+Table2[[#This Row],[Rank 6M]]+Table2[[#This Row],[Rank Sharpe]])/3</f>
        <v>380.33333333333331</v>
      </c>
    </row>
    <row r="388" spans="1:48" x14ac:dyDescent="0.3">
      <c r="A388" t="s">
        <v>337</v>
      </c>
      <c r="B388" t="s">
        <v>338</v>
      </c>
      <c r="C388" t="s">
        <v>10578</v>
      </c>
      <c r="D388" t="s">
        <v>54</v>
      </c>
      <c r="E388">
        <v>73233.035676764994</v>
      </c>
      <c r="F388">
        <v>1824.15</v>
      </c>
      <c r="G388">
        <v>10.6722029573203</v>
      </c>
      <c r="H388">
        <f>(Table2[[#This Row],[1Y Return vs Nifty]]-AVERAGE(Table2[1Y Return vs Nifty]))/_xlfn.STDEV.P(Table2[1Y Return vs Nifty])</f>
        <v>-0.34748586633537176</v>
      </c>
      <c r="I388">
        <v>4.88321162214746</v>
      </c>
      <c r="J388">
        <f>(Table2[[#This Row],[1M Return vs Nifty]]-AVERAGE(Table2[1M Return vs Nifty]))/_xlfn.STDEV.P(Table2[1M Return vs Nifty])</f>
        <v>0.21140278197589019</v>
      </c>
      <c r="K388">
        <v>23.205906620024599</v>
      </c>
      <c r="L388">
        <f>(Table2[[#This Row],[6M Return vs Nifty]]-AVERAGE(Table2[6M Return vs Nifty]))/_xlfn.STDEV.P(Table2[6M Return vs Nifty])</f>
        <v>0.65446600757171491</v>
      </c>
      <c r="M388">
        <v>7.7645452905569199</v>
      </c>
      <c r="N388">
        <f>(Table2[[#This Row],[1W Return vs Nifty]]-AVERAGE(Table2[1W Return vs Nifty]))/_xlfn.STDEV.P(Table2[1W Return vs Nifty])</f>
        <v>1.0678655740762604</v>
      </c>
      <c r="O388">
        <v>1810.5</v>
      </c>
      <c r="P388">
        <v>1769.78606522564</v>
      </c>
      <c r="Q388">
        <v>1565.7704396512599</v>
      </c>
      <c r="R388">
        <v>52.136906931870399</v>
      </c>
      <c r="S388" s="2">
        <f>(Table2[[#This Row],[Close Price]]-Table2[[#This Row],[20D EMA]])/Table2[[#This Row],[20D EMA]]</f>
        <v>7.5393537696769354E-3</v>
      </c>
      <c r="T388" s="2">
        <f>(Table2[[#This Row],[Close Price]]-Table2[[#This Row],[50D EMA]])/Table2[[#This Row],[50D EMA]]</f>
        <v>3.071780021469938E-2</v>
      </c>
      <c r="U388" s="2">
        <f>(Table2[[#This Row],[Close Price]]-Table2[[#This Row],[200D EMA]])/Table2[[#This Row],[200D EMA]]</f>
        <v>0.16501752351787172</v>
      </c>
      <c r="V388">
        <v>1.1814815311845299</v>
      </c>
      <c r="W388">
        <v>1803.05</v>
      </c>
      <c r="X388">
        <v>1869.45</v>
      </c>
      <c r="Y388">
        <v>1803.05</v>
      </c>
      <c r="Z388">
        <v>1869.45</v>
      </c>
      <c r="AA388">
        <v>1803.05</v>
      </c>
      <c r="AB388">
        <v>1895</v>
      </c>
      <c r="AC388" s="2">
        <f>(Table2[[#This Row],[Close Price]]/Table2[[#This Row],[Day Low]])-1</f>
        <v>1.1702393167133618E-2</v>
      </c>
      <c r="AD388" s="2">
        <f>(Table2[[#This Row],[Day High]]/Table2[[#This Row],[Close Price]])-1</f>
        <v>2.4833484088479629E-2</v>
      </c>
      <c r="AE388" s="2">
        <f>(Table2[[#This Row],[Close Price]]/Table2[[#This Row],[Current Week Low]])-1</f>
        <v>1.1702393167133618E-2</v>
      </c>
      <c r="AF388" s="2">
        <f>(Table2[[#This Row],[Current Week High]]/Table2[[#This Row],[Close Price]])-1</f>
        <v>2.4833484088479629E-2</v>
      </c>
      <c r="AG388" s="2">
        <f>(Table2[[#This Row],[Close Price]]/Table2[[#This Row],[Current Month Low]])-1</f>
        <v>1.1702393167133618E-2</v>
      </c>
      <c r="AH388" s="2">
        <f>(Table2[[#This Row],[Current Month High]]/Table2[[#This Row],[Close Price]])-1</f>
        <v>3.8840007674807442E-2</v>
      </c>
      <c r="AI388">
        <v>3.8840007674807402</v>
      </c>
      <c r="AJ388">
        <v>54.281727068972799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0.01</v>
      </c>
      <c r="AM388" t="s">
        <v>10622</v>
      </c>
      <c r="AN388">
        <v>-1.3</v>
      </c>
      <c r="AO388" t="s">
        <v>10621</v>
      </c>
      <c r="AP388">
        <v>-1.0336741651331E-2</v>
      </c>
      <c r="AQ388">
        <f>(Table2[[#This Row],[Sharpe Ratio]]-AVERAGE(Table2[Sharpe Ratio]))/_xlfn.STDEV.P(Table2[Sharpe Ratio])</f>
        <v>-0.82709990296078639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0.75914859432770732</v>
      </c>
      <c r="AS388">
        <f>_xlfn.RANK.AVG(Table2[[#This Row],[1Y Return vs Nifty Z-Score]],Table2[1Y Return vs Nifty Z-Score])</f>
        <v>410</v>
      </c>
      <c r="AT388">
        <f>_xlfn.RANK.AVG(Table2[[#This Row],[6M Return vs Nifty Z-Score]],Table2[6M Return vs Nifty Z-Score])</f>
        <v>144</v>
      </c>
      <c r="AU388">
        <f>_xlfn.RANK.AVG(Table2[[#This Row],[Sharpe Ratio Z-Score]],Table2[Sharpe Ratio Z-Score])</f>
        <v>589</v>
      </c>
      <c r="AV388">
        <f>(Table2[[#This Row],[Rank 1Y]]+Table2[[#This Row],[Rank 6M]]+Table2[[#This Row],[Rank Sharpe]])/3</f>
        <v>381</v>
      </c>
    </row>
    <row r="389" spans="1:48" x14ac:dyDescent="0.3">
      <c r="A389" t="s">
        <v>1458</v>
      </c>
      <c r="B389" t="s">
        <v>1459</v>
      </c>
      <c r="C389" t="s">
        <v>10584</v>
      </c>
      <c r="D389" t="s">
        <v>212</v>
      </c>
      <c r="E389">
        <v>6685.5880813049998</v>
      </c>
      <c r="F389">
        <v>482.85</v>
      </c>
      <c r="G389">
        <v>0.220660363191097</v>
      </c>
      <c r="H389">
        <f>(Table2[[#This Row],[1Y Return vs Nifty]]-AVERAGE(Table2[1Y Return vs Nifty]))/_xlfn.STDEV.P(Table2[1Y Return vs Nifty])</f>
        <v>-0.50662192977239295</v>
      </c>
      <c r="I389">
        <v>-0.41247102266348001</v>
      </c>
      <c r="J389">
        <f>(Table2[[#This Row],[1M Return vs Nifty]]-AVERAGE(Table2[1M Return vs Nifty]))/_xlfn.STDEV.P(Table2[1M Return vs Nifty])</f>
        <v>-0.33999540071446754</v>
      </c>
      <c r="K389">
        <v>13.699591267733</v>
      </c>
      <c r="L389">
        <f>(Table2[[#This Row],[6M Return vs Nifty]]-AVERAGE(Table2[6M Return vs Nifty]))/_xlfn.STDEV.P(Table2[6M Return vs Nifty])</f>
        <v>0.31473185621031602</v>
      </c>
      <c r="M389">
        <v>-2.6952841627524098</v>
      </c>
      <c r="N389">
        <f>(Table2[[#This Row],[1W Return vs Nifty]]-AVERAGE(Table2[1W Return vs Nifty]))/_xlfn.STDEV.P(Table2[1W Return vs Nifty])</f>
        <v>-1.0713782360617623</v>
      </c>
      <c r="O389">
        <v>519.47</v>
      </c>
      <c r="P389">
        <v>500.21824536243901</v>
      </c>
      <c r="Q389">
        <v>440.90655608814899</v>
      </c>
      <c r="R389">
        <v>20.8392239515208</v>
      </c>
      <c r="S389" s="2">
        <f>(Table2[[#This Row],[Close Price]]-Table2[[#This Row],[20D EMA]])/Table2[[#This Row],[20D EMA]]</f>
        <v>-7.0494927522282327E-2</v>
      </c>
      <c r="T389" s="2">
        <f>(Table2[[#This Row],[Close Price]]-Table2[[#This Row],[50D EMA]])/Table2[[#This Row],[50D EMA]]</f>
        <v>-3.4721335184114722E-2</v>
      </c>
      <c r="U389" s="2">
        <f>(Table2[[#This Row],[Close Price]]-Table2[[#This Row],[200D EMA]])/Table2[[#This Row],[200D EMA]]</f>
        <v>9.5130007328503907E-2</v>
      </c>
      <c r="V389">
        <v>0.44802929921733498</v>
      </c>
      <c r="W389">
        <v>480</v>
      </c>
      <c r="X389">
        <v>514.5</v>
      </c>
      <c r="Y389">
        <v>480</v>
      </c>
      <c r="Z389">
        <v>514.5</v>
      </c>
      <c r="AA389">
        <v>480</v>
      </c>
      <c r="AB389">
        <v>527</v>
      </c>
      <c r="AC389" s="2">
        <f>(Table2[[#This Row],[Close Price]]/Table2[[#This Row],[Day Low]])-1</f>
        <v>5.937500000000151E-3</v>
      </c>
      <c r="AD389" s="2">
        <f>(Table2[[#This Row],[Day High]]/Table2[[#This Row],[Close Price]])-1</f>
        <v>6.5548306927617261E-2</v>
      </c>
      <c r="AE389" s="2">
        <f>(Table2[[#This Row],[Close Price]]/Table2[[#This Row],[Current Week Low]])-1</f>
        <v>5.937500000000151E-3</v>
      </c>
      <c r="AF389" s="2">
        <f>(Table2[[#This Row],[Current Week High]]/Table2[[#This Row],[Close Price]])-1</f>
        <v>6.5548306927617261E-2</v>
      </c>
      <c r="AG389" s="2">
        <f>(Table2[[#This Row],[Close Price]]/Table2[[#This Row],[Current Month Low]])-1</f>
        <v>5.937500000000151E-3</v>
      </c>
      <c r="AH389" s="2">
        <f>(Table2[[#This Row],[Current Month High]]/Table2[[#This Row],[Close Price]])-1</f>
        <v>9.1436263850056987E-2</v>
      </c>
      <c r="AI389">
        <v>17.210313762037899</v>
      </c>
      <c r="AJ389">
        <v>36.494699646643099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0.09</v>
      </c>
      <c r="AM389" t="s">
        <v>10622</v>
      </c>
      <c r="AN389">
        <v>-9.6199999999999992</v>
      </c>
      <c r="AO389" t="s">
        <v>10621</v>
      </c>
      <c r="AP389">
        <v>2.7498847036185999E-2</v>
      </c>
      <c r="AQ389">
        <f>(Table2[[#This Row],[Sharpe Ratio]]-AVERAGE(Table2[Sharpe Ratio]))/_xlfn.STDEV.P(Table2[Sharpe Ratio])</f>
        <v>-0.39016191551964208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-1.9934256258579488</v>
      </c>
      <c r="AS389">
        <f>_xlfn.RANK.AVG(Table2[[#This Row],[1Y Return vs Nifty Z-Score]],Table2[1Y Return vs Nifty Z-Score])</f>
        <v>481</v>
      </c>
      <c r="AT389">
        <f>_xlfn.RANK.AVG(Table2[[#This Row],[6M Return vs Nifty Z-Score]],Table2[6M Return vs Nifty Z-Score])</f>
        <v>219</v>
      </c>
      <c r="AU389">
        <f>_xlfn.RANK.AVG(Table2[[#This Row],[Sharpe Ratio Z-Score]],Table2[Sharpe Ratio Z-Score])</f>
        <v>443</v>
      </c>
      <c r="AV389">
        <f>(Table2[[#This Row],[Rank 1Y]]+Table2[[#This Row],[Rank 6M]]+Table2[[#This Row],[Rank Sharpe]])/3</f>
        <v>381</v>
      </c>
    </row>
    <row r="390" spans="1:48" x14ac:dyDescent="0.3">
      <c r="A390" t="s">
        <v>1236</v>
      </c>
      <c r="B390" t="s">
        <v>1237</v>
      </c>
      <c r="C390" t="s">
        <v>10577</v>
      </c>
      <c r="D390" t="s">
        <v>313</v>
      </c>
      <c r="E390">
        <v>8972.4078010800004</v>
      </c>
      <c r="F390">
        <v>761.4</v>
      </c>
      <c r="G390">
        <v>34.173293515606403</v>
      </c>
      <c r="H390">
        <f>(Table2[[#This Row],[1Y Return vs Nifty]]-AVERAGE(Table2[1Y Return vs Nifty]))/_xlfn.STDEV.P(Table2[1Y Return vs Nifty])</f>
        <v>1.0343708030362444E-2</v>
      </c>
      <c r="I390">
        <v>1.15457123813991</v>
      </c>
      <c r="J390">
        <f>(Table2[[#This Row],[1M Return vs Nifty]]-AVERAGE(Table2[1M Return vs Nifty]))/_xlfn.STDEV.P(Table2[1M Return vs Nifty])</f>
        <v>-0.17683149668924311</v>
      </c>
      <c r="K390">
        <v>-20.845200882691302</v>
      </c>
      <c r="L390">
        <f>(Table2[[#This Row],[6M Return vs Nifty]]-AVERAGE(Table2[6M Return vs Nifty]))/_xlfn.STDEV.P(Table2[6M Return vs Nifty])</f>
        <v>-0.91982067126829448</v>
      </c>
      <c r="M390">
        <v>1.84596681901592</v>
      </c>
      <c r="N390">
        <f>(Table2[[#This Row],[1W Return vs Nifty]]-AVERAGE(Table2[1W Return vs Nifty]))/_xlfn.STDEV.P(Table2[1W Return vs Nifty])</f>
        <v>-0.14260180654192045</v>
      </c>
      <c r="O390">
        <v>798.41</v>
      </c>
      <c r="P390">
        <v>775.16741056645401</v>
      </c>
      <c r="Q390">
        <v>707.69526120739397</v>
      </c>
      <c r="R390">
        <v>26.866554982780102</v>
      </c>
      <c r="S390" s="2">
        <f>(Table2[[#This Row],[Close Price]]-Table2[[#This Row],[20D EMA]])/Table2[[#This Row],[20D EMA]]</f>
        <v>-4.6354629826780715E-2</v>
      </c>
      <c r="T390" s="2">
        <f>(Table2[[#This Row],[Close Price]]-Table2[[#This Row],[50D EMA]])/Table2[[#This Row],[50D EMA]]</f>
        <v>-1.7760564206889824E-2</v>
      </c>
      <c r="U390" s="2">
        <f>(Table2[[#This Row],[Close Price]]-Table2[[#This Row],[200D EMA]])/Table2[[#This Row],[200D EMA]]</f>
        <v>7.5886814193132687E-2</v>
      </c>
      <c r="V390">
        <v>0.64182339873794003</v>
      </c>
      <c r="W390">
        <v>755</v>
      </c>
      <c r="X390">
        <v>790</v>
      </c>
      <c r="Y390">
        <v>755</v>
      </c>
      <c r="Z390">
        <v>790</v>
      </c>
      <c r="AA390">
        <v>755</v>
      </c>
      <c r="AB390">
        <v>836.95</v>
      </c>
      <c r="AC390" s="2">
        <f>(Table2[[#This Row],[Close Price]]/Table2[[#This Row],[Day Low]])-1</f>
        <v>8.4768211920529524E-3</v>
      </c>
      <c r="AD390" s="2">
        <f>(Table2[[#This Row],[Day High]]/Table2[[#This Row],[Close Price]])-1</f>
        <v>3.7562385080115668E-2</v>
      </c>
      <c r="AE390" s="2">
        <f>(Table2[[#This Row],[Close Price]]/Table2[[#This Row],[Current Week Low]])-1</f>
        <v>8.4768211920529524E-3</v>
      </c>
      <c r="AF390" s="2">
        <f>(Table2[[#This Row],[Current Week High]]/Table2[[#This Row],[Close Price]])-1</f>
        <v>3.7562385080115668E-2</v>
      </c>
      <c r="AG390" s="2">
        <f>(Table2[[#This Row],[Close Price]]/Table2[[#This Row],[Current Month Low]])-1</f>
        <v>8.4768211920529524E-3</v>
      </c>
      <c r="AH390" s="2">
        <f>(Table2[[#This Row],[Current Month High]]/Table2[[#This Row],[Close Price]])-1</f>
        <v>9.9225111636459307E-2</v>
      </c>
      <c r="AI390">
        <v>21.053322826372401</v>
      </c>
      <c r="AJ390">
        <v>71.0050533408197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-0.08</v>
      </c>
      <c r="AM390" t="s">
        <v>10621</v>
      </c>
      <c r="AN390">
        <v>-5.39</v>
      </c>
      <c r="AO390" t="s">
        <v>10621</v>
      </c>
      <c r="AP390">
        <v>9.5939287196079998E-2</v>
      </c>
      <c r="AQ390">
        <f>(Table2[[#This Row],[Sharpe Ratio]]-AVERAGE(Table2[Sharpe Ratio]))/_xlfn.STDEV.P(Table2[Sharpe Ratio])</f>
        <v>0.40021109625052709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-0.82869917021856854</v>
      </c>
      <c r="AS390">
        <f>_xlfn.RANK.AVG(Table2[[#This Row],[1Y Return vs Nifty Z-Score]],Table2[1Y Return vs Nifty Z-Score])</f>
        <v>285</v>
      </c>
      <c r="AT390">
        <f>_xlfn.RANK.AVG(Table2[[#This Row],[6M Return vs Nifty Z-Score]],Table2[6M Return vs Nifty Z-Score])</f>
        <v>622</v>
      </c>
      <c r="AU390">
        <f>_xlfn.RANK.AVG(Table2[[#This Row],[Sharpe Ratio Z-Score]],Table2[Sharpe Ratio Z-Score])</f>
        <v>237</v>
      </c>
      <c r="AV390">
        <f>(Table2[[#This Row],[Rank 1Y]]+Table2[[#This Row],[Rank 6M]]+Table2[[#This Row],[Rank Sharpe]])/3</f>
        <v>381.33333333333331</v>
      </c>
    </row>
    <row r="391" spans="1:48" x14ac:dyDescent="0.3">
      <c r="A391" t="s">
        <v>184</v>
      </c>
      <c r="B391" t="s">
        <v>185</v>
      </c>
      <c r="C391" t="s">
        <v>10583</v>
      </c>
      <c r="D391" t="s">
        <v>186</v>
      </c>
      <c r="E391">
        <v>139240.67103421999</v>
      </c>
      <c r="F391">
        <v>1159.0999999999999</v>
      </c>
      <c r="G391">
        <v>15.943191765537801</v>
      </c>
      <c r="H391">
        <f>(Table2[[#This Row],[1Y Return vs Nifty]]-AVERAGE(Table2[1Y Return vs Nifty]))/_xlfn.STDEV.P(Table2[1Y Return vs Nifty])</f>
        <v>-0.26722934900256218</v>
      </c>
      <c r="I391">
        <v>24.098374619395202</v>
      </c>
      <c r="J391">
        <f>(Table2[[#This Row],[1M Return vs Nifty]]-AVERAGE(Table2[1M Return vs Nifty]))/_xlfn.STDEV.P(Table2[1M Return vs Nifty])</f>
        <v>2.212128026938085</v>
      </c>
      <c r="K391">
        <v>2.8581042448212299</v>
      </c>
      <c r="L391">
        <f>(Table2[[#This Row],[6M Return vs Nifty]]-AVERAGE(Table2[6M Return vs Nifty]))/_xlfn.STDEV.P(Table2[6M Return vs Nifty])</f>
        <v>-7.2718302629267179E-2</v>
      </c>
      <c r="M391">
        <v>21.621476144079399</v>
      </c>
      <c r="N391">
        <f>(Table2[[#This Row],[1W Return vs Nifty]]-AVERAGE(Table2[1W Return vs Nifty]))/_xlfn.STDEV.P(Table2[1W Return vs Nifty])</f>
        <v>3.9018843970628869</v>
      </c>
      <c r="O391">
        <v>1092.49</v>
      </c>
      <c r="P391">
        <v>1058.4355407492201</v>
      </c>
      <c r="Q391">
        <v>1056.69424434506</v>
      </c>
      <c r="R391">
        <v>58.811508739833101</v>
      </c>
      <c r="S391" s="2">
        <f>(Table2[[#This Row],[Close Price]]-Table2[[#This Row],[20D EMA]])/Table2[[#This Row],[20D EMA]]</f>
        <v>6.0970809801462619E-2</v>
      </c>
      <c r="T391" s="2">
        <f>(Table2[[#This Row],[Close Price]]-Table2[[#This Row],[50D EMA]])/Table2[[#This Row],[50D EMA]]</f>
        <v>9.5106839647054811E-2</v>
      </c>
      <c r="U391" s="2">
        <f>(Table2[[#This Row],[Close Price]]-Table2[[#This Row],[200D EMA]])/Table2[[#This Row],[200D EMA]]</f>
        <v>9.6911435074969146E-2</v>
      </c>
      <c r="V391">
        <v>2.3408940034847299</v>
      </c>
      <c r="W391">
        <v>1150.6500000000001</v>
      </c>
      <c r="X391">
        <v>1231.95</v>
      </c>
      <c r="Y391">
        <v>1150.6500000000001</v>
      </c>
      <c r="Z391">
        <v>1231.95</v>
      </c>
      <c r="AA391">
        <v>1119.95</v>
      </c>
      <c r="AB391">
        <v>1348</v>
      </c>
      <c r="AC391" s="2">
        <f>(Table2[[#This Row],[Close Price]]/Table2[[#This Row],[Day Low]])-1</f>
        <v>7.3436753139528577E-3</v>
      </c>
      <c r="AD391" s="2">
        <f>(Table2[[#This Row],[Day High]]/Table2[[#This Row],[Close Price]])-1</f>
        <v>6.2850487447157377E-2</v>
      </c>
      <c r="AE391" s="2">
        <f>(Table2[[#This Row],[Close Price]]/Table2[[#This Row],[Current Week Low]])-1</f>
        <v>7.3436753139528577E-3</v>
      </c>
      <c r="AF391" s="2">
        <f>(Table2[[#This Row],[Current Week High]]/Table2[[#This Row],[Close Price]])-1</f>
        <v>6.2850487447157377E-2</v>
      </c>
      <c r="AG391" s="2">
        <f>(Table2[[#This Row],[Close Price]]/Table2[[#This Row],[Current Month Low]])-1</f>
        <v>3.4956917719541014E-2</v>
      </c>
      <c r="AH391" s="2">
        <f>(Table2[[#This Row],[Current Month High]]/Table2[[#This Row],[Close Price]])-1</f>
        <v>0.16297127081356244</v>
      </c>
      <c r="AI391">
        <v>16.297127081356201</v>
      </c>
      <c r="AJ391">
        <v>68.965014577259396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0.06</v>
      </c>
      <c r="AM391" t="s">
        <v>10622</v>
      </c>
      <c r="AN391">
        <v>14.71</v>
      </c>
      <c r="AO391" t="s">
        <v>10622</v>
      </c>
      <c r="AP391">
        <v>3.3884016623398003E-2</v>
      </c>
      <c r="AQ391">
        <f>(Table2[[#This Row],[Sharpe Ratio]]-AVERAGE(Table2[Sharpe Ratio]))/_xlfn.STDEV.P(Table2[Sharpe Ratio])</f>
        <v>-0.31642384917293587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5.4576409231962071</v>
      </c>
      <c r="AS391">
        <f>_xlfn.RANK.AVG(Table2[[#This Row],[1Y Return vs Nifty Z-Score]],Table2[1Y Return vs Nifty Z-Score])</f>
        <v>381</v>
      </c>
      <c r="AT391">
        <f>_xlfn.RANK.AVG(Table2[[#This Row],[6M Return vs Nifty Z-Score]],Table2[6M Return vs Nifty Z-Score])</f>
        <v>337</v>
      </c>
      <c r="AU391">
        <f>_xlfn.RANK.AVG(Table2[[#This Row],[Sharpe Ratio Z-Score]],Table2[Sharpe Ratio Z-Score])</f>
        <v>428</v>
      </c>
      <c r="AV391">
        <f>(Table2[[#This Row],[Rank 1Y]]+Table2[[#This Row],[Rank 6M]]+Table2[[#This Row],[Rank Sharpe]])/3</f>
        <v>382</v>
      </c>
    </row>
    <row r="392" spans="1:48" x14ac:dyDescent="0.3">
      <c r="A392" t="s">
        <v>880</v>
      </c>
      <c r="B392" t="s">
        <v>881</v>
      </c>
      <c r="C392" t="s">
        <v>10581</v>
      </c>
      <c r="D392" t="s">
        <v>590</v>
      </c>
      <c r="E392">
        <v>16517.150202944998</v>
      </c>
      <c r="F392">
        <v>687.35</v>
      </c>
      <c r="G392">
        <v>26.658160441622599</v>
      </c>
      <c r="H392">
        <f>(Table2[[#This Row],[1Y Return vs Nifty]]-AVERAGE(Table2[1Y Return vs Nifty]))/_xlfn.STDEV.P(Table2[1Y Return vs Nifty])</f>
        <v>-0.10408233796507885</v>
      </c>
      <c r="I392">
        <v>-3.1349705050210601</v>
      </c>
      <c r="J392">
        <f>(Table2[[#This Row],[1M Return vs Nifty]]-AVERAGE(Table2[1M Return vs Nifty]))/_xlfn.STDEV.P(Table2[1M Return vs Nifty])</f>
        <v>-0.62346806470017024</v>
      </c>
      <c r="K392">
        <v>-18.7028161891328</v>
      </c>
      <c r="L392">
        <f>(Table2[[#This Row],[6M Return vs Nifty]]-AVERAGE(Table2[6M Return vs Nifty]))/_xlfn.STDEV.P(Table2[6M Return vs Nifty])</f>
        <v>-0.84325670102505057</v>
      </c>
      <c r="M392">
        <v>5.2047497972982004</v>
      </c>
      <c r="N392">
        <f>(Table2[[#This Row],[1W Return vs Nifty]]-AVERAGE(Table2[1W Return vs Nifty]))/_xlfn.STDEV.P(Table2[1W Return vs Nifty])</f>
        <v>0.54433632452043801</v>
      </c>
      <c r="O392">
        <v>717.06</v>
      </c>
      <c r="P392">
        <v>709.47984140896699</v>
      </c>
      <c r="Q392">
        <v>636.33531737081603</v>
      </c>
      <c r="R392">
        <v>39.438343271507598</v>
      </c>
      <c r="S392" s="2">
        <f>(Table2[[#This Row],[Close Price]]-Table2[[#This Row],[20D EMA]])/Table2[[#This Row],[20D EMA]]</f>
        <v>-4.1433073940813775E-2</v>
      </c>
      <c r="T392" s="2">
        <f>(Table2[[#This Row],[Close Price]]-Table2[[#This Row],[50D EMA]])/Table2[[#This Row],[50D EMA]]</f>
        <v>-3.1191642267127666E-2</v>
      </c>
      <c r="U392" s="2">
        <f>(Table2[[#This Row],[Close Price]]-Table2[[#This Row],[200D EMA]])/Table2[[#This Row],[200D EMA]]</f>
        <v>8.016949749066947E-2</v>
      </c>
      <c r="V392">
        <v>1.7166098336948299</v>
      </c>
      <c r="W392">
        <v>685</v>
      </c>
      <c r="X392">
        <v>709.9</v>
      </c>
      <c r="Y392">
        <v>685</v>
      </c>
      <c r="Z392">
        <v>709.9</v>
      </c>
      <c r="AA392">
        <v>685</v>
      </c>
      <c r="AB392">
        <v>733.8</v>
      </c>
      <c r="AC392" s="2">
        <f>(Table2[[#This Row],[Close Price]]/Table2[[#This Row],[Day Low]])-1</f>
        <v>3.4306569343065529E-3</v>
      </c>
      <c r="AD392" s="2">
        <f>(Table2[[#This Row],[Day High]]/Table2[[#This Row],[Close Price]])-1</f>
        <v>3.2807157925365482E-2</v>
      </c>
      <c r="AE392" s="2">
        <f>(Table2[[#This Row],[Close Price]]/Table2[[#This Row],[Current Week Low]])-1</f>
        <v>3.4306569343065529E-3</v>
      </c>
      <c r="AF392" s="2">
        <f>(Table2[[#This Row],[Current Week High]]/Table2[[#This Row],[Close Price]])-1</f>
        <v>3.2807157925365482E-2</v>
      </c>
      <c r="AG392" s="2">
        <f>(Table2[[#This Row],[Close Price]]/Table2[[#This Row],[Current Month Low]])-1</f>
        <v>3.4306569343065529E-3</v>
      </c>
      <c r="AH392" s="2">
        <f>(Table2[[#This Row],[Current Month High]]/Table2[[#This Row],[Close Price]])-1</f>
        <v>6.7578380737615351E-2</v>
      </c>
      <c r="AI392">
        <v>20.164399505346601</v>
      </c>
      <c r="AJ392">
        <v>58.998380754105902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-0.02</v>
      </c>
      <c r="AM392" t="s">
        <v>10621</v>
      </c>
      <c r="AN392">
        <v>-6.13</v>
      </c>
      <c r="AO392" t="s">
        <v>10621</v>
      </c>
      <c r="AP392">
        <v>0.10165246152221399</v>
      </c>
      <c r="AQ392">
        <f>(Table2[[#This Row],[Sharpe Ratio]]-AVERAGE(Table2[Sharpe Ratio]))/_xlfn.STDEV.P(Table2[Sharpe Ratio])</f>
        <v>0.46618873736979966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-0.56028204180006203</v>
      </c>
      <c r="AS392">
        <f>_xlfn.RANK.AVG(Table2[[#This Row],[1Y Return vs Nifty Z-Score]],Table2[1Y Return vs Nifty Z-Score])</f>
        <v>317</v>
      </c>
      <c r="AT392">
        <f>_xlfn.RANK.AVG(Table2[[#This Row],[6M Return vs Nifty Z-Score]],Table2[6M Return vs Nifty Z-Score])</f>
        <v>606</v>
      </c>
      <c r="AU392">
        <f>_xlfn.RANK.AVG(Table2[[#This Row],[Sharpe Ratio Z-Score]],Table2[Sharpe Ratio Z-Score])</f>
        <v>223</v>
      </c>
      <c r="AV392">
        <f>(Table2[[#This Row],[Rank 1Y]]+Table2[[#This Row],[Rank 6M]]+Table2[[#This Row],[Rank Sharpe]])/3</f>
        <v>382</v>
      </c>
    </row>
    <row r="393" spans="1:48" x14ac:dyDescent="0.3">
      <c r="A393" t="s">
        <v>41</v>
      </c>
      <c r="B393" t="s">
        <v>42</v>
      </c>
      <c r="C393" t="s">
        <v>10580</v>
      </c>
      <c r="D393" t="s">
        <v>43</v>
      </c>
      <c r="E393">
        <v>607704.63132060005</v>
      </c>
      <c r="F393">
        <v>486</v>
      </c>
      <c r="G393">
        <v>-16.417931155677302</v>
      </c>
      <c r="H393">
        <f>(Table2[[#This Row],[1Y Return vs Nifty]]-AVERAGE(Table2[1Y Return vs Nifty]))/_xlfn.STDEV.P(Table2[1Y Return vs Nifty])</f>
        <v>-0.75996251864743936</v>
      </c>
      <c r="I393">
        <v>15.016874787236199</v>
      </c>
      <c r="J393">
        <f>(Table2[[#This Row],[1M Return vs Nifty]]-AVERAGE(Table2[1M Return vs Nifty]))/_xlfn.STDEV.P(Table2[1M Return vs Nifty])</f>
        <v>1.2665421904337084</v>
      </c>
      <c r="K393">
        <v>0.45601546672945498</v>
      </c>
      <c r="L393">
        <f>(Table2[[#This Row],[6M Return vs Nifty]]-AVERAGE(Table2[6M Return vs Nifty]))/_xlfn.STDEV.P(Table2[6M Return vs Nifty])</f>
        <v>-0.15856350787201415</v>
      </c>
      <c r="M393">
        <v>-0.11127900614738701</v>
      </c>
      <c r="N393">
        <f>(Table2[[#This Row],[1W Return vs Nifty]]-AVERAGE(Table2[1W Return vs Nifty]))/_xlfn.STDEV.P(Table2[1W Return vs Nifty])</f>
        <v>-0.54289762733796421</v>
      </c>
      <c r="O393">
        <v>476.77</v>
      </c>
      <c r="P393">
        <v>457.14153682078398</v>
      </c>
      <c r="Q393">
        <v>438.20932985858599</v>
      </c>
      <c r="R393">
        <v>53.976118175420901</v>
      </c>
      <c r="S393" s="2">
        <f>(Table2[[#This Row],[Close Price]]-Table2[[#This Row],[20D EMA]])/Table2[[#This Row],[20D EMA]]</f>
        <v>1.9359439562053021E-2</v>
      </c>
      <c r="T393" s="2">
        <f>(Table2[[#This Row],[Close Price]]-Table2[[#This Row],[50D EMA]])/Table2[[#This Row],[50D EMA]]</f>
        <v>6.312807053131464E-2</v>
      </c>
      <c r="U393" s="2">
        <f>(Table2[[#This Row],[Close Price]]-Table2[[#This Row],[200D EMA]])/Table2[[#This Row],[200D EMA]]</f>
        <v>0.10905899734457156</v>
      </c>
      <c r="V393">
        <v>1.29011055643409</v>
      </c>
      <c r="W393">
        <v>479.55</v>
      </c>
      <c r="X393">
        <v>491.9</v>
      </c>
      <c r="Y393">
        <v>479.55</v>
      </c>
      <c r="Z393">
        <v>491.9</v>
      </c>
      <c r="AA393">
        <v>479.55</v>
      </c>
      <c r="AB393">
        <v>499.45</v>
      </c>
      <c r="AC393" s="2">
        <f>(Table2[[#This Row],[Close Price]]/Table2[[#This Row],[Day Low]])-1</f>
        <v>1.3450109477635364E-2</v>
      </c>
      <c r="AD393" s="2">
        <f>(Table2[[#This Row],[Day High]]/Table2[[#This Row],[Close Price]])-1</f>
        <v>1.213991769547329E-2</v>
      </c>
      <c r="AE393" s="2">
        <f>(Table2[[#This Row],[Close Price]]/Table2[[#This Row],[Current Week Low]])-1</f>
        <v>1.3450109477635364E-2</v>
      </c>
      <c r="AF393" s="2">
        <f>(Table2[[#This Row],[Current Week High]]/Table2[[#This Row],[Close Price]])-1</f>
        <v>1.213991769547329E-2</v>
      </c>
      <c r="AG393" s="2">
        <f>(Table2[[#This Row],[Close Price]]/Table2[[#This Row],[Current Month Low]])-1</f>
        <v>1.3450109477635364E-2</v>
      </c>
      <c r="AH393" s="2">
        <f>(Table2[[#This Row],[Current Month High]]/Table2[[#This Row],[Close Price]])-1</f>
        <v>2.7674897119341457E-2</v>
      </c>
      <c r="AI393">
        <v>5.0720164609053304</v>
      </c>
      <c r="AJ393">
        <v>21.6977588581444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0.01</v>
      </c>
      <c r="AM393" t="s">
        <v>10622</v>
      </c>
      <c r="AN393">
        <v>3.35</v>
      </c>
      <c r="AO393" t="s">
        <v>10622</v>
      </c>
      <c r="AP393">
        <v>0.118975596785454</v>
      </c>
      <c r="AQ393">
        <f>(Table2[[#This Row],[Sharpe Ratio]]-AVERAGE(Table2[Sharpe Ratio]))/_xlfn.STDEV.P(Table2[Sharpe Ratio])</f>
        <v>0.66624207658447587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0.47136061316076638</v>
      </c>
      <c r="AS393">
        <f>_xlfn.RANK.AVG(Table2[[#This Row],[1Y Return vs Nifty Z-Score]],Table2[1Y Return vs Nifty Z-Score])</f>
        <v>597</v>
      </c>
      <c r="AT393">
        <f>_xlfn.RANK.AVG(Table2[[#This Row],[6M Return vs Nifty Z-Score]],Table2[6M Return vs Nifty Z-Score])</f>
        <v>371</v>
      </c>
      <c r="AU393">
        <f>_xlfn.RANK.AVG(Table2[[#This Row],[Sharpe Ratio Z-Score]],Table2[Sharpe Ratio Z-Score])</f>
        <v>184</v>
      </c>
      <c r="AV393">
        <f>(Table2[[#This Row],[Rank 1Y]]+Table2[[#This Row],[Rank 6M]]+Table2[[#This Row],[Rank Sharpe]])/3</f>
        <v>384</v>
      </c>
    </row>
    <row r="394" spans="1:48" x14ac:dyDescent="0.3">
      <c r="A394" t="s">
        <v>280</v>
      </c>
      <c r="B394" t="s">
        <v>281</v>
      </c>
      <c r="C394" t="s">
        <v>10578</v>
      </c>
      <c r="D394" t="s">
        <v>37</v>
      </c>
      <c r="E394">
        <v>95770.198798080004</v>
      </c>
      <c r="F394">
        <v>1939.2</v>
      </c>
      <c r="G394">
        <v>15.438006222465299</v>
      </c>
      <c r="H394">
        <f>(Table2[[#This Row],[1Y Return vs Nifty]]-AVERAGE(Table2[1Y Return vs Nifty]))/_xlfn.STDEV.P(Table2[1Y Return vs Nifty])</f>
        <v>-0.27492134641881055</v>
      </c>
      <c r="I394">
        <v>9.4510002634290196</v>
      </c>
      <c r="J394">
        <f>(Table2[[#This Row],[1M Return vs Nifty]]-AVERAGE(Table2[1M Return vs Nifty]))/_xlfn.STDEV.P(Table2[1M Return vs Nifty])</f>
        <v>0.6870110320632079</v>
      </c>
      <c r="K394">
        <v>17.206339076387199</v>
      </c>
      <c r="L394">
        <f>(Table2[[#This Row],[6M Return vs Nifty]]-AVERAGE(Table2[6M Return vs Nifty]))/_xlfn.STDEV.P(Table2[6M Return vs Nifty])</f>
        <v>0.44005506995415511</v>
      </c>
      <c r="M394">
        <v>3.9507761281865901</v>
      </c>
      <c r="N394">
        <f>(Table2[[#This Row],[1W Return vs Nifty]]-AVERAGE(Table2[1W Return vs Nifty]))/_xlfn.STDEV.P(Table2[1W Return vs Nifty])</f>
        <v>0.2878736908133121</v>
      </c>
      <c r="O394">
        <v>1918.23</v>
      </c>
      <c r="P394">
        <v>1831.3750163633399</v>
      </c>
      <c r="Q394">
        <v>1632.33354452802</v>
      </c>
      <c r="R394">
        <v>49.400792760272601</v>
      </c>
      <c r="S394" s="2">
        <f>(Table2[[#This Row],[Close Price]]-Table2[[#This Row],[20D EMA]])/Table2[[#This Row],[20D EMA]]</f>
        <v>1.0931952894074238E-2</v>
      </c>
      <c r="T394" s="2">
        <f>(Table2[[#This Row],[Close Price]]-Table2[[#This Row],[50D EMA]])/Table2[[#This Row],[50D EMA]]</f>
        <v>5.8876517738444427E-2</v>
      </c>
      <c r="U394" s="2">
        <f>(Table2[[#This Row],[Close Price]]-Table2[[#This Row],[200D EMA]])/Table2[[#This Row],[200D EMA]]</f>
        <v>0.18799249485539965</v>
      </c>
      <c r="V394">
        <v>1.0927678297016701</v>
      </c>
      <c r="W394">
        <v>1915.05</v>
      </c>
      <c r="X394">
        <v>1996.45</v>
      </c>
      <c r="Y394">
        <v>1915.05</v>
      </c>
      <c r="Z394">
        <v>1996.45</v>
      </c>
      <c r="AA394">
        <v>1915.05</v>
      </c>
      <c r="AB394">
        <v>2031</v>
      </c>
      <c r="AC394" s="2">
        <f>(Table2[[#This Row],[Close Price]]/Table2[[#This Row],[Day Low]])-1</f>
        <v>1.261063679799479E-2</v>
      </c>
      <c r="AD394" s="2">
        <f>(Table2[[#This Row],[Day High]]/Table2[[#This Row],[Close Price]])-1</f>
        <v>2.952248349834985E-2</v>
      </c>
      <c r="AE394" s="2">
        <f>(Table2[[#This Row],[Close Price]]/Table2[[#This Row],[Current Week Low]])-1</f>
        <v>1.261063679799479E-2</v>
      </c>
      <c r="AF394" s="2">
        <f>(Table2[[#This Row],[Current Week High]]/Table2[[#This Row],[Close Price]])-1</f>
        <v>2.952248349834985E-2</v>
      </c>
      <c r="AG394" s="2">
        <f>(Table2[[#This Row],[Close Price]]/Table2[[#This Row],[Current Month Low]])-1</f>
        <v>1.261063679799479E-2</v>
      </c>
      <c r="AH394" s="2">
        <f>(Table2[[#This Row],[Current Month High]]/Table2[[#This Row],[Close Price]])-1</f>
        <v>4.7339108910890992E-2</v>
      </c>
      <c r="AI394">
        <v>4.7339108910890904</v>
      </c>
      <c r="AJ394">
        <v>53.1753554502369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0.09</v>
      </c>
      <c r="AM394" t="s">
        <v>10622</v>
      </c>
      <c r="AN394">
        <v>1.5</v>
      </c>
      <c r="AO394" t="s">
        <v>10622</v>
      </c>
      <c r="AP394">
        <v>-5.1796341980729996E-3</v>
      </c>
      <c r="AQ394">
        <f>(Table2[[#This Row],[Sharpe Ratio]]-AVERAGE(Table2[Sharpe Ratio]))/_xlfn.STDEV.P(Table2[Sharpe Ratio])</f>
        <v>-0.76754390740711576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0.37247453900474886</v>
      </c>
      <c r="AS394">
        <f>_xlfn.RANK.AVG(Table2[[#This Row],[1Y Return vs Nifty Z-Score]],Table2[1Y Return vs Nifty Z-Score])</f>
        <v>387</v>
      </c>
      <c r="AT394">
        <f>_xlfn.RANK.AVG(Table2[[#This Row],[6M Return vs Nifty Z-Score]],Table2[6M Return vs Nifty Z-Score])</f>
        <v>189</v>
      </c>
      <c r="AU394">
        <f>_xlfn.RANK.AVG(Table2[[#This Row],[Sharpe Ratio Z-Score]],Table2[Sharpe Ratio Z-Score])</f>
        <v>577</v>
      </c>
      <c r="AV394">
        <f>(Table2[[#This Row],[Rank 1Y]]+Table2[[#This Row],[Rank 6M]]+Table2[[#This Row],[Rank Sharpe]])/3</f>
        <v>384.33333333333331</v>
      </c>
    </row>
    <row r="395" spans="1:48" x14ac:dyDescent="0.3">
      <c r="A395" t="s">
        <v>1043</v>
      </c>
      <c r="B395" t="s">
        <v>1044</v>
      </c>
      <c r="C395" t="s">
        <v>10578</v>
      </c>
      <c r="D395" t="s">
        <v>24</v>
      </c>
      <c r="E395">
        <v>12158.155573983</v>
      </c>
      <c r="F395">
        <v>110.41</v>
      </c>
      <c r="G395">
        <v>41.168335175348297</v>
      </c>
      <c r="H395">
        <f>(Table2[[#This Row],[1Y Return vs Nifty]]-AVERAGE(Table2[1Y Return vs Nifty]))/_xlfn.STDEV.P(Table2[1Y Return vs Nifty])</f>
        <v>0.11685079856593303</v>
      </c>
      <c r="I395">
        <v>3.7695345408235101</v>
      </c>
      <c r="J395">
        <f>(Table2[[#This Row],[1M Return vs Nifty]]-AVERAGE(Table2[1M Return vs Nifty]))/_xlfn.STDEV.P(Table2[1M Return vs Nifty])</f>
        <v>9.5444262568077226E-2</v>
      </c>
      <c r="K395">
        <v>-34.424085069644597</v>
      </c>
      <c r="L395">
        <f>(Table2[[#This Row],[6M Return vs Nifty]]-AVERAGE(Table2[6M Return vs Nifty]))/_xlfn.STDEV.P(Table2[6M Return vs Nifty])</f>
        <v>-1.4050991966200999</v>
      </c>
      <c r="M395">
        <v>8.1336262439606006</v>
      </c>
      <c r="N395">
        <f>(Table2[[#This Row],[1W Return vs Nifty]]-AVERAGE(Table2[1W Return vs Nifty]))/_xlfn.STDEV.P(Table2[1W Return vs Nifty])</f>
        <v>1.1433499926829962</v>
      </c>
      <c r="O395">
        <v>111.66</v>
      </c>
      <c r="P395">
        <v>116.153314600643</v>
      </c>
      <c r="Q395">
        <v>116.641326716539</v>
      </c>
      <c r="R395">
        <v>47.901362719669599</v>
      </c>
      <c r="S395" s="2">
        <f>(Table2[[#This Row],[Close Price]]-Table2[[#This Row],[20D EMA]])/Table2[[#This Row],[20D EMA]]</f>
        <v>-1.1194698190936773E-2</v>
      </c>
      <c r="T395" s="2">
        <f>(Table2[[#This Row],[Close Price]]-Table2[[#This Row],[50D EMA]])/Table2[[#This Row],[50D EMA]]</f>
        <v>-4.9445981118916855E-2</v>
      </c>
      <c r="U395" s="2">
        <f>(Table2[[#This Row],[Close Price]]-Table2[[#This Row],[200D EMA]])/Table2[[#This Row],[200D EMA]]</f>
        <v>-5.3422975303447397E-2</v>
      </c>
      <c r="V395">
        <v>1.8885495426953101</v>
      </c>
      <c r="W395">
        <v>110</v>
      </c>
      <c r="X395">
        <v>114.4</v>
      </c>
      <c r="Y395">
        <v>110</v>
      </c>
      <c r="Z395">
        <v>114.4</v>
      </c>
      <c r="AA395">
        <v>107.71</v>
      </c>
      <c r="AB395">
        <v>123.7</v>
      </c>
      <c r="AC395" s="2">
        <f>(Table2[[#This Row],[Close Price]]/Table2[[#This Row],[Day Low]])-1</f>
        <v>3.7272727272728012E-3</v>
      </c>
      <c r="AD395" s="2">
        <f>(Table2[[#This Row],[Day High]]/Table2[[#This Row],[Close Price]])-1</f>
        <v>3.6138030975455315E-2</v>
      </c>
      <c r="AE395" s="2">
        <f>(Table2[[#This Row],[Close Price]]/Table2[[#This Row],[Current Week Low]])-1</f>
        <v>3.7272727272728012E-3</v>
      </c>
      <c r="AF395" s="2">
        <f>(Table2[[#This Row],[Current Week High]]/Table2[[#This Row],[Close Price]])-1</f>
        <v>3.6138030975455315E-2</v>
      </c>
      <c r="AG395" s="2">
        <f>(Table2[[#This Row],[Close Price]]/Table2[[#This Row],[Current Month Low]])-1</f>
        <v>2.5067310370439078E-2</v>
      </c>
      <c r="AH395" s="2">
        <f>(Table2[[#This Row],[Current Month High]]/Table2[[#This Row],[Close Price]])-1</f>
        <v>0.12036953174531306</v>
      </c>
      <c r="AI395">
        <v>38.121546961325897</v>
      </c>
      <c r="AJ395">
        <v>65.532233883058396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-0.18</v>
      </c>
      <c r="AM395" t="s">
        <v>10621</v>
      </c>
      <c r="AN395">
        <v>-1.19</v>
      </c>
      <c r="AO395" t="s">
        <v>10621</v>
      </c>
      <c r="AP395">
        <v>0.119893330853601</v>
      </c>
      <c r="AQ395">
        <f>(Table2[[#This Row],[Sharpe Ratio]]-AVERAGE(Table2[Sharpe Ratio]))/_xlfn.STDEV.P(Table2[Sharpe Ratio])</f>
        <v>0.67684037545208742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265</v>
      </c>
      <c r="AT395">
        <f>_xlfn.RANK.AVG(Table2[[#This Row],[6M Return vs Nifty Z-Score]],Table2[6M Return vs Nifty Z-Score])</f>
        <v>711</v>
      </c>
      <c r="AU395">
        <f>_xlfn.RANK.AVG(Table2[[#This Row],[Sharpe Ratio Z-Score]],Table2[Sharpe Ratio Z-Score])</f>
        <v>179</v>
      </c>
      <c r="AV395">
        <f>(Table2[[#This Row],[Rank 1Y]]+Table2[[#This Row],[Rank 6M]]+Table2[[#This Row],[Rank Sharpe]])/3</f>
        <v>385</v>
      </c>
    </row>
    <row r="396" spans="1:48" x14ac:dyDescent="0.3">
      <c r="A396" t="s">
        <v>648</v>
      </c>
      <c r="B396" t="s">
        <v>649</v>
      </c>
      <c r="C396" t="s">
        <v>10588</v>
      </c>
      <c r="D396" t="s">
        <v>269</v>
      </c>
      <c r="E396">
        <v>26733.578492249999</v>
      </c>
      <c r="F396">
        <v>5566.65</v>
      </c>
      <c r="G396">
        <v>-15.430204342774999</v>
      </c>
      <c r="H396">
        <f>(Table2[[#This Row],[1Y Return vs Nifty]]-AVERAGE(Table2[1Y Return vs Nifty]))/_xlfn.STDEV.P(Table2[1Y Return vs Nifty])</f>
        <v>-0.74492330741705504</v>
      </c>
      <c r="I396">
        <v>-11.8791372671724</v>
      </c>
      <c r="J396">
        <f>(Table2[[#This Row],[1M Return vs Nifty]]-AVERAGE(Table2[1M Return vs Nifty]))/_xlfn.STDEV.P(Table2[1M Return vs Nifty])</f>
        <v>-1.5339300363056856</v>
      </c>
      <c r="K396">
        <v>11.8456663942407</v>
      </c>
      <c r="L396">
        <f>(Table2[[#This Row],[6M Return vs Nifty]]-AVERAGE(Table2[6M Return vs Nifty]))/_xlfn.STDEV.P(Table2[6M Return vs Nifty])</f>
        <v>0.24847678573951945</v>
      </c>
      <c r="M396">
        <v>1.3726914002180499</v>
      </c>
      <c r="N396">
        <f>(Table2[[#This Row],[1W Return vs Nifty]]-AVERAGE(Table2[1W Return vs Nifty]))/_xlfn.STDEV.P(Table2[1W Return vs Nifty])</f>
        <v>-0.23939607213422415</v>
      </c>
      <c r="O396">
        <v>5745.77</v>
      </c>
      <c r="P396">
        <v>5833.2563504640402</v>
      </c>
      <c r="Q396">
        <v>5250.4910067582396</v>
      </c>
      <c r="R396">
        <v>25.566003263553899</v>
      </c>
      <c r="S396" s="2">
        <f>(Table2[[#This Row],[Close Price]]-Table2[[#This Row],[20D EMA]])/Table2[[#This Row],[20D EMA]]</f>
        <v>-3.1174237743592379E-2</v>
      </c>
      <c r="T396" s="2">
        <f>(Table2[[#This Row],[Close Price]]-Table2[[#This Row],[50D EMA]])/Table2[[#This Row],[50D EMA]]</f>
        <v>-4.5704548959661584E-2</v>
      </c>
      <c r="U396" s="2">
        <f>(Table2[[#This Row],[Close Price]]-Table2[[#This Row],[200D EMA]])/Table2[[#This Row],[200D EMA]]</f>
        <v>6.0215128991709881E-2</v>
      </c>
      <c r="V396">
        <v>0.66292787073788595</v>
      </c>
      <c r="W396">
        <v>5282.15</v>
      </c>
      <c r="X396">
        <v>5460.05</v>
      </c>
      <c r="Y396">
        <v>5282.15</v>
      </c>
      <c r="Z396">
        <v>5460.05</v>
      </c>
      <c r="AA396">
        <v>5282.15</v>
      </c>
      <c r="AB396">
        <v>5738</v>
      </c>
      <c r="AC396" s="2">
        <f>(Table2[[#This Row],[Close Price]]/Table2[[#This Row],[Day Low]])-1</f>
        <v>5.3860643866607383E-2</v>
      </c>
      <c r="AD396" s="2">
        <f>(Table2[[#This Row],[Day High]]/Table2[[#This Row],[Close Price]])-1</f>
        <v>-1.9149757933406897E-2</v>
      </c>
      <c r="AE396" s="2">
        <f>(Table2[[#This Row],[Close Price]]/Table2[[#This Row],[Current Week Low]])-1</f>
        <v>5.3860643866607383E-2</v>
      </c>
      <c r="AF396" s="2">
        <f>(Table2[[#This Row],[Current Week High]]/Table2[[#This Row],[Close Price]])-1</f>
        <v>-1.9149757933406897E-2</v>
      </c>
      <c r="AG396" s="2">
        <f>(Table2[[#This Row],[Close Price]]/Table2[[#This Row],[Current Month Low]])-1</f>
        <v>5.3860643866607383E-2</v>
      </c>
      <c r="AH396" s="2">
        <f>(Table2[[#This Row],[Current Month High]]/Table2[[#This Row],[Close Price]])-1</f>
        <v>3.0781529286015852E-2</v>
      </c>
      <c r="AI396">
        <v>32.036323462046298</v>
      </c>
      <c r="AJ396">
        <v>38.319045844204197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-0.11</v>
      </c>
      <c r="AM396" t="s">
        <v>10621</v>
      </c>
      <c r="AN396">
        <v>-6.44</v>
      </c>
      <c r="AO396" t="s">
        <v>10621</v>
      </c>
      <c r="AP396">
        <v>6.4828741377167001E-2</v>
      </c>
      <c r="AQ396">
        <f>(Table2[[#This Row],[Sharpe Ratio]]-AVERAGE(Table2[Sharpe Ratio]))/_xlfn.STDEV.P(Table2[Sharpe Ratio])</f>
        <v>4.0936145077475034E-2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587</v>
      </c>
      <c r="AT396">
        <f>_xlfn.RANK.AVG(Table2[[#This Row],[6M Return vs Nifty Z-Score]],Table2[6M Return vs Nifty Z-Score])</f>
        <v>239</v>
      </c>
      <c r="AU396">
        <f>_xlfn.RANK.AVG(Table2[[#This Row],[Sharpe Ratio Z-Score]],Table2[Sharpe Ratio Z-Score])</f>
        <v>331</v>
      </c>
      <c r="AV396">
        <f>(Table2[[#This Row],[Rank 1Y]]+Table2[[#This Row],[Rank 6M]]+Table2[[#This Row],[Rank Sharpe]])/3</f>
        <v>385.66666666666669</v>
      </c>
    </row>
    <row r="397" spans="1:48" x14ac:dyDescent="0.3">
      <c r="A397" t="s">
        <v>1253</v>
      </c>
      <c r="B397" t="s">
        <v>1254</v>
      </c>
      <c r="C397" t="s">
        <v>10576</v>
      </c>
      <c r="D397" t="s">
        <v>1242</v>
      </c>
      <c r="E397">
        <v>8775.8122420799991</v>
      </c>
      <c r="F397">
        <v>541.6</v>
      </c>
      <c r="G397">
        <v>150.60348335960799</v>
      </c>
      <c r="H397">
        <f>(Table2[[#This Row],[1Y Return vs Nifty]]-AVERAGE(Table2[1Y Return vs Nifty]))/_xlfn.STDEV.P(Table2[1Y Return vs Nifty])</f>
        <v>1.7831195361083203</v>
      </c>
      <c r="I397">
        <v>4.4510118879229896</v>
      </c>
      <c r="J397">
        <f>(Table2[[#This Row],[1M Return vs Nifty]]-AVERAGE(Table2[1M Return vs Nifty]))/_xlfn.STDEV.P(Table2[1M Return vs Nifty])</f>
        <v>0.16640119030306882</v>
      </c>
      <c r="K397">
        <v>-16.356218159057001</v>
      </c>
      <c r="L397">
        <f>(Table2[[#This Row],[6M Return vs Nifty]]-AVERAGE(Table2[6M Return vs Nifty]))/_xlfn.STDEV.P(Table2[6M Return vs Nifty])</f>
        <v>-0.75939460926917846</v>
      </c>
      <c r="M397">
        <v>4.55999420899066</v>
      </c>
      <c r="N397">
        <f>(Table2[[#This Row],[1W Return vs Nifty]]-AVERAGE(Table2[1W Return vs Nifty]))/_xlfn.STDEV.P(Table2[1W Return vs Nifty])</f>
        <v>0.41247094301534865</v>
      </c>
      <c r="O397">
        <v>562.29</v>
      </c>
      <c r="P397">
        <v>547.64933620247803</v>
      </c>
      <c r="Q397">
        <v>450.270763632475</v>
      </c>
      <c r="R397">
        <v>37.620770293862599</v>
      </c>
      <c r="S397" s="2">
        <f>(Table2[[#This Row],[Close Price]]-Table2[[#This Row],[20D EMA]])/Table2[[#This Row],[20D EMA]]</f>
        <v>-3.6795959380390798E-2</v>
      </c>
      <c r="T397" s="2">
        <f>(Table2[[#This Row],[Close Price]]-Table2[[#This Row],[50D EMA]])/Table2[[#This Row],[50D EMA]]</f>
        <v>-1.1046002985095246E-2</v>
      </c>
      <c r="U397" s="2">
        <f>(Table2[[#This Row],[Close Price]]-Table2[[#This Row],[200D EMA]])/Table2[[#This Row],[200D EMA]]</f>
        <v>0.20283181530762409</v>
      </c>
      <c r="V397">
        <v>0.88587410279999501</v>
      </c>
      <c r="W397">
        <v>536.85</v>
      </c>
      <c r="X397">
        <v>575</v>
      </c>
      <c r="Y397">
        <v>536.85</v>
      </c>
      <c r="Z397">
        <v>575</v>
      </c>
      <c r="AA397">
        <v>536.85</v>
      </c>
      <c r="AB397">
        <v>614.65</v>
      </c>
      <c r="AC397" s="2">
        <f>(Table2[[#This Row],[Close Price]]/Table2[[#This Row],[Day Low]])-1</f>
        <v>8.8479090993760501E-3</v>
      </c>
      <c r="AD397" s="2">
        <f>(Table2[[#This Row],[Day High]]/Table2[[#This Row],[Close Price]])-1</f>
        <v>6.1669128508124116E-2</v>
      </c>
      <c r="AE397" s="2">
        <f>(Table2[[#This Row],[Close Price]]/Table2[[#This Row],[Current Week Low]])-1</f>
        <v>8.8479090993760501E-3</v>
      </c>
      <c r="AF397" s="2">
        <f>(Table2[[#This Row],[Current Week High]]/Table2[[#This Row],[Close Price]])-1</f>
        <v>6.1669128508124116E-2</v>
      </c>
      <c r="AG397" s="2">
        <f>(Table2[[#This Row],[Close Price]]/Table2[[#This Row],[Current Month Low]])-1</f>
        <v>8.8479090993760501E-3</v>
      </c>
      <c r="AH397" s="2">
        <f>(Table2[[#This Row],[Current Month High]]/Table2[[#This Row],[Close Price]])-1</f>
        <v>0.13487813884785815</v>
      </c>
      <c r="AI397">
        <v>17.208271787296798</v>
      </c>
      <c r="AJ397">
        <v>174.69146238376999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0.14000000000000001</v>
      </c>
      <c r="AM397" t="s">
        <v>10622</v>
      </c>
      <c r="AN397">
        <v>2.17</v>
      </c>
      <c r="AO397" t="s">
        <v>10622</v>
      </c>
      <c r="AQ397">
        <f>(Table2[[#This Row],[Sharpe Ratio]]-AVERAGE(Table2[Sharpe Ratio]))/_xlfn.STDEV.P(Table2[Sharpe Ratio])</f>
        <v>-0.7077277654969456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0.89486929466061382</v>
      </c>
      <c r="AS397">
        <f>_xlfn.RANK.AVG(Table2[[#This Row],[1Y Return vs Nifty Z-Score]],Table2[1Y Return vs Nifty Z-Score])</f>
        <v>34</v>
      </c>
      <c r="AT397">
        <f>_xlfn.RANK.AVG(Table2[[#This Row],[6M Return vs Nifty Z-Score]],Table2[6M Return vs Nifty Z-Score])</f>
        <v>578</v>
      </c>
      <c r="AU397">
        <f>_xlfn.RANK.AVG(Table2[[#This Row],[Sharpe Ratio Z-Score]],Table2[Sharpe Ratio Z-Score])</f>
        <v>546.5</v>
      </c>
      <c r="AV397">
        <f>(Table2[[#This Row],[Rank 1Y]]+Table2[[#This Row],[Rank 6M]]+Table2[[#This Row],[Rank Sharpe]])/3</f>
        <v>386.16666666666669</v>
      </c>
    </row>
    <row r="398" spans="1:48" x14ac:dyDescent="0.3">
      <c r="A398" t="s">
        <v>1778</v>
      </c>
      <c r="B398" t="s">
        <v>1779</v>
      </c>
      <c r="C398" t="s">
        <v>10587</v>
      </c>
      <c r="D398" t="s">
        <v>127</v>
      </c>
      <c r="E398">
        <v>4102.2523797000003</v>
      </c>
      <c r="F398">
        <v>868.2</v>
      </c>
      <c r="G398">
        <v>41.755379588009198</v>
      </c>
      <c r="H398">
        <f>(Table2[[#This Row],[1Y Return vs Nifty]]-AVERAGE(Table2[1Y Return vs Nifty]))/_xlfn.STDEV.P(Table2[1Y Return vs Nifty])</f>
        <v>0.12578918599077399</v>
      </c>
      <c r="I398">
        <v>7.86780312544313</v>
      </c>
      <c r="J398">
        <f>(Table2[[#This Row],[1M Return vs Nifty]]-AVERAGE(Table2[1M Return vs Nifty]))/_xlfn.STDEV.P(Table2[1M Return vs Nifty])</f>
        <v>0.52216504651658713</v>
      </c>
      <c r="K398">
        <v>12.336401620917099</v>
      </c>
      <c r="L398">
        <f>(Table2[[#This Row],[6M Return vs Nifty]]-AVERAGE(Table2[6M Return vs Nifty]))/_xlfn.STDEV.P(Table2[6M Return vs Nifty])</f>
        <v>0.26601454980473749</v>
      </c>
      <c r="M398">
        <v>6.2371124595184302</v>
      </c>
      <c r="N398">
        <f>(Table2[[#This Row],[1W Return vs Nifty]]-AVERAGE(Table2[1W Return vs Nifty]))/_xlfn.STDEV.P(Table2[1W Return vs Nifty])</f>
        <v>0.75547508589608448</v>
      </c>
      <c r="O398">
        <v>854.78</v>
      </c>
      <c r="P398">
        <v>834.897191620733</v>
      </c>
      <c r="Q398">
        <v>752.95228066209904</v>
      </c>
      <c r="R398">
        <v>53.427865801183202</v>
      </c>
      <c r="S398" s="2">
        <f>(Table2[[#This Row],[Close Price]]-Table2[[#This Row],[20D EMA]])/Table2[[#This Row],[20D EMA]]</f>
        <v>1.5699946184983358E-2</v>
      </c>
      <c r="T398" s="2">
        <f>(Table2[[#This Row],[Close Price]]-Table2[[#This Row],[50D EMA]])/Table2[[#This Row],[50D EMA]]</f>
        <v>3.9888514075150282E-2</v>
      </c>
      <c r="U398" s="2">
        <f>(Table2[[#This Row],[Close Price]]-Table2[[#This Row],[200D EMA]])/Table2[[#This Row],[200D EMA]]</f>
        <v>0.15306111993785235</v>
      </c>
      <c r="V398">
        <v>0.54970360867155799</v>
      </c>
      <c r="W398">
        <v>859.55</v>
      </c>
      <c r="X398">
        <v>890</v>
      </c>
      <c r="Y398">
        <v>859.55</v>
      </c>
      <c r="Z398">
        <v>890</v>
      </c>
      <c r="AA398">
        <v>835</v>
      </c>
      <c r="AB398">
        <v>896.3</v>
      </c>
      <c r="AC398" s="2">
        <f>(Table2[[#This Row],[Close Price]]/Table2[[#This Row],[Day Low]])-1</f>
        <v>1.0063405270199555E-2</v>
      </c>
      <c r="AD398" s="2">
        <f>(Table2[[#This Row],[Day High]]/Table2[[#This Row],[Close Price]])-1</f>
        <v>2.5109421792213649E-2</v>
      </c>
      <c r="AE398" s="2">
        <f>(Table2[[#This Row],[Close Price]]/Table2[[#This Row],[Current Week Low]])-1</f>
        <v>1.0063405270199555E-2</v>
      </c>
      <c r="AF398" s="2">
        <f>(Table2[[#This Row],[Current Week High]]/Table2[[#This Row],[Close Price]])-1</f>
        <v>2.5109421792213649E-2</v>
      </c>
      <c r="AG398" s="2">
        <f>(Table2[[#This Row],[Close Price]]/Table2[[#This Row],[Current Month Low]])-1</f>
        <v>3.9760479041916152E-2</v>
      </c>
      <c r="AH398" s="2">
        <f>(Table2[[#This Row],[Current Month High]]/Table2[[#This Row],[Close Price]])-1</f>
        <v>3.2365814328495723E-2</v>
      </c>
      <c r="AI398">
        <v>12.1400598940336</v>
      </c>
      <c r="AJ398">
        <v>79.343110927494294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-0.19</v>
      </c>
      <c r="AM398" t="s">
        <v>10621</v>
      </c>
      <c r="AN398">
        <v>4.5999999999999996</v>
      </c>
      <c r="AO398" t="s">
        <v>10622</v>
      </c>
      <c r="AP398">
        <v>-5.8131069756286999E-2</v>
      </c>
      <c r="AQ398">
        <f>(Table2[[#This Row],[Sharpe Ratio]]-AVERAGE(Table2[Sharpe Ratio]))/_xlfn.STDEV.P(Table2[Sharpe Ratio])</f>
        <v>-1.3790447320938699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0.29039913611431323</v>
      </c>
      <c r="AS398">
        <f>_xlfn.RANK.AVG(Table2[[#This Row],[1Y Return vs Nifty Z-Score]],Table2[1Y Return vs Nifty Z-Score])</f>
        <v>260</v>
      </c>
      <c r="AT398">
        <f>_xlfn.RANK.AVG(Table2[[#This Row],[6M Return vs Nifty Z-Score]],Table2[6M Return vs Nifty Z-Score])</f>
        <v>234</v>
      </c>
      <c r="AU398">
        <f>_xlfn.RANK.AVG(Table2[[#This Row],[Sharpe Ratio Z-Score]],Table2[Sharpe Ratio Z-Score])</f>
        <v>669</v>
      </c>
      <c r="AV398">
        <f>(Table2[[#This Row],[Rank 1Y]]+Table2[[#This Row],[Rank 6M]]+Table2[[#This Row],[Rank Sharpe]])/3</f>
        <v>387.66666666666669</v>
      </c>
    </row>
    <row r="399" spans="1:48" x14ac:dyDescent="0.3">
      <c r="A399" t="s">
        <v>459</v>
      </c>
      <c r="B399" t="s">
        <v>460</v>
      </c>
      <c r="C399" t="s">
        <v>10588</v>
      </c>
      <c r="D399" t="s">
        <v>130</v>
      </c>
      <c r="E399">
        <v>46946.232541635</v>
      </c>
      <c r="F399">
        <v>53097.45</v>
      </c>
      <c r="G399">
        <v>2.0794350459422302</v>
      </c>
      <c r="H399">
        <f>(Table2[[#This Row],[1Y Return vs Nifty]]-AVERAGE(Table2[1Y Return vs Nifty]))/_xlfn.STDEV.P(Table2[1Y Return vs Nifty])</f>
        <v>-0.47832007067691662</v>
      </c>
      <c r="I399">
        <v>-6.1965250746207099</v>
      </c>
      <c r="J399">
        <f>(Table2[[#This Row],[1M Return vs Nifty]]-AVERAGE(Table2[1M Return vs Nifty]))/_xlfn.STDEV.P(Table2[1M Return vs Nifty])</f>
        <v>-0.94224389382557183</v>
      </c>
      <c r="K399">
        <v>27.9682760226593</v>
      </c>
      <c r="L399">
        <f>(Table2[[#This Row],[6M Return vs Nifty]]-AVERAGE(Table2[6M Return vs Nifty]))/_xlfn.STDEV.P(Table2[6M Return vs Nifty])</f>
        <v>0.82466228946589482</v>
      </c>
      <c r="M399">
        <v>1.8457795270448401</v>
      </c>
      <c r="N399">
        <f>(Table2[[#This Row],[1W Return vs Nifty]]-AVERAGE(Table2[1W Return vs Nifty]))/_xlfn.STDEV.P(Table2[1W Return vs Nifty])</f>
        <v>-0.14264011148671996</v>
      </c>
      <c r="O399">
        <v>54586.04</v>
      </c>
      <c r="P399">
        <v>53588.907640738304</v>
      </c>
      <c r="Q399">
        <v>46165.0599160376</v>
      </c>
      <c r="R399">
        <v>31.644651492400001</v>
      </c>
      <c r="S399" s="2">
        <f>(Table2[[#This Row],[Close Price]]-Table2[[#This Row],[20D EMA]])/Table2[[#This Row],[20D EMA]]</f>
        <v>-2.727052557760196E-2</v>
      </c>
      <c r="T399" s="2">
        <f>(Table2[[#This Row],[Close Price]]-Table2[[#This Row],[50D EMA]])/Table2[[#This Row],[50D EMA]]</f>
        <v>-9.1708837215539775E-3</v>
      </c>
      <c r="U399" s="2">
        <f>(Table2[[#This Row],[Close Price]]-Table2[[#This Row],[200D EMA]])/Table2[[#This Row],[200D EMA]]</f>
        <v>0.15016530026324315</v>
      </c>
      <c r="V399">
        <v>0.59244254223870396</v>
      </c>
      <c r="W399">
        <v>52050.5</v>
      </c>
      <c r="X399">
        <v>55408.45</v>
      </c>
      <c r="Y399">
        <v>52050.5</v>
      </c>
      <c r="Z399">
        <v>55408.45</v>
      </c>
      <c r="AA399">
        <v>52050.5</v>
      </c>
      <c r="AB399">
        <v>55408.45</v>
      </c>
      <c r="AC399" s="2">
        <f>(Table2[[#This Row],[Close Price]]/Table2[[#This Row],[Day Low]])-1</f>
        <v>2.0114119941210928E-2</v>
      </c>
      <c r="AD399" s="2">
        <f>(Table2[[#This Row],[Day High]]/Table2[[#This Row],[Close Price]])-1</f>
        <v>4.3523747373932276E-2</v>
      </c>
      <c r="AE399" s="2">
        <f>(Table2[[#This Row],[Close Price]]/Table2[[#This Row],[Current Week Low]])-1</f>
        <v>2.0114119941210928E-2</v>
      </c>
      <c r="AF399" s="2">
        <f>(Table2[[#This Row],[Current Week High]]/Table2[[#This Row],[Close Price]])-1</f>
        <v>4.3523747373932276E-2</v>
      </c>
      <c r="AG399" s="2">
        <f>(Table2[[#This Row],[Close Price]]/Table2[[#This Row],[Current Month Low]])-1</f>
        <v>2.0114119941210928E-2</v>
      </c>
      <c r="AH399" s="2">
        <f>(Table2[[#This Row],[Current Month High]]/Table2[[#This Row],[Close Price]])-1</f>
        <v>4.3523747373932276E-2</v>
      </c>
      <c r="AI399">
        <v>12.9884768477582</v>
      </c>
      <c r="AJ399">
        <v>51.803720656303803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-0.13</v>
      </c>
      <c r="AM399" t="s">
        <v>10621</v>
      </c>
      <c r="AN399">
        <v>-3.53</v>
      </c>
      <c r="AO399" t="s">
        <v>10621</v>
      </c>
      <c r="AP399">
        <v>-3.746018295223E-3</v>
      </c>
      <c r="AQ399">
        <f>(Table2[[#This Row],[Sharpe Ratio]]-AVERAGE(Table2[Sharpe Ratio]))/_xlfn.STDEV.P(Table2[Sharpe Ratio])</f>
        <v>-0.75098803318699114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-1.4895298197103046</v>
      </c>
      <c r="AS399">
        <f>_xlfn.RANK.AVG(Table2[[#This Row],[1Y Return vs Nifty Z-Score]],Table2[1Y Return vs Nifty Z-Score])</f>
        <v>465</v>
      </c>
      <c r="AT399">
        <f>_xlfn.RANK.AVG(Table2[[#This Row],[6M Return vs Nifty Z-Score]],Table2[6M Return vs Nifty Z-Score])</f>
        <v>127</v>
      </c>
      <c r="AU399">
        <f>_xlfn.RANK.AVG(Table2[[#This Row],[Sharpe Ratio Z-Score]],Table2[Sharpe Ratio Z-Score])</f>
        <v>574</v>
      </c>
      <c r="AV399">
        <f>(Table2[[#This Row],[Rank 1Y]]+Table2[[#This Row],[Rank 6M]]+Table2[[#This Row],[Rank Sharpe]])/3</f>
        <v>388.66666666666669</v>
      </c>
    </row>
    <row r="400" spans="1:48" x14ac:dyDescent="0.3">
      <c r="A400" t="s">
        <v>1255</v>
      </c>
      <c r="B400" t="s">
        <v>1256</v>
      </c>
      <c r="C400" t="s">
        <v>10578</v>
      </c>
      <c r="D400" t="s">
        <v>21</v>
      </c>
      <c r="E400">
        <v>8771.6097754959992</v>
      </c>
      <c r="F400">
        <v>31.67</v>
      </c>
      <c r="G400">
        <v>95.914951617904606</v>
      </c>
      <c r="H400">
        <f>(Table2[[#This Row],[1Y Return vs Nifty]]-AVERAGE(Table2[1Y Return vs Nifty]))/_xlfn.STDEV.P(Table2[1Y Return vs Nifty])</f>
        <v>0.95042736859863441</v>
      </c>
      <c r="I400">
        <v>9.1341517519974893</v>
      </c>
      <c r="J400">
        <f>(Table2[[#This Row],[1M Return vs Nifty]]-AVERAGE(Table2[1M Return vs Nifty]))/_xlfn.STDEV.P(Table2[1M Return vs Nifty])</f>
        <v>0.65402006468288676</v>
      </c>
      <c r="K400">
        <v>-23.723100259410501</v>
      </c>
      <c r="L400">
        <f>(Table2[[#This Row],[6M Return vs Nifty]]-AVERAGE(Table2[6M Return vs Nifty]))/_xlfn.STDEV.P(Table2[6M Return vs Nifty])</f>
        <v>-1.0226702682172855</v>
      </c>
      <c r="M400">
        <v>3.6090208150906098</v>
      </c>
      <c r="N400">
        <f>(Table2[[#This Row],[1W Return vs Nifty]]-AVERAGE(Table2[1W Return vs Nifty]))/_xlfn.STDEV.P(Table2[1W Return vs Nifty])</f>
        <v>0.21797791083087181</v>
      </c>
      <c r="O400">
        <v>30.56</v>
      </c>
      <c r="P400">
        <v>30.874871501626</v>
      </c>
      <c r="Q400">
        <v>28.846959659982399</v>
      </c>
      <c r="R400">
        <v>61.499112922257297</v>
      </c>
      <c r="S400" s="2">
        <f>(Table2[[#This Row],[Close Price]]-Table2[[#This Row],[20D EMA]])/Table2[[#This Row],[20D EMA]]</f>
        <v>3.6321989528795909E-2</v>
      </c>
      <c r="T400" s="2">
        <f>(Table2[[#This Row],[Close Price]]-Table2[[#This Row],[50D EMA]])/Table2[[#This Row],[50D EMA]]</f>
        <v>2.5753256927146299E-2</v>
      </c>
      <c r="U400" s="2">
        <f>(Table2[[#This Row],[Close Price]]-Table2[[#This Row],[200D EMA]])/Table2[[#This Row],[200D EMA]]</f>
        <v>9.7862664672209165E-2</v>
      </c>
      <c r="V400">
        <v>1.69619298796056</v>
      </c>
      <c r="W400">
        <v>31.32</v>
      </c>
      <c r="X400">
        <v>33.39</v>
      </c>
      <c r="Y400">
        <v>31.32</v>
      </c>
      <c r="Z400">
        <v>33.39</v>
      </c>
      <c r="AA400">
        <v>30.3</v>
      </c>
      <c r="AB400">
        <v>33.6</v>
      </c>
      <c r="AC400" s="2">
        <f>(Table2[[#This Row],[Close Price]]/Table2[[#This Row],[Day Low]])-1</f>
        <v>1.1174968071519853E-2</v>
      </c>
      <c r="AD400" s="2">
        <f>(Table2[[#This Row],[Day High]]/Table2[[#This Row],[Close Price]])-1</f>
        <v>5.431007262393428E-2</v>
      </c>
      <c r="AE400" s="2">
        <f>(Table2[[#This Row],[Close Price]]/Table2[[#This Row],[Current Week Low]])-1</f>
        <v>1.1174968071519853E-2</v>
      </c>
      <c r="AF400" s="2">
        <f>(Table2[[#This Row],[Current Week High]]/Table2[[#This Row],[Close Price]])-1</f>
        <v>5.431007262393428E-2</v>
      </c>
      <c r="AG400" s="2">
        <f>(Table2[[#This Row],[Close Price]]/Table2[[#This Row],[Current Month Low]])-1</f>
        <v>4.5214521452145329E-2</v>
      </c>
      <c r="AH400" s="2">
        <f>(Table2[[#This Row],[Current Month High]]/Table2[[#This Row],[Close Price]])-1</f>
        <v>6.0940953583833224E-2</v>
      </c>
      <c r="AI400">
        <v>34.196400378907398</v>
      </c>
      <c r="AJ400">
        <v>131.167883211678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-0.15</v>
      </c>
      <c r="AM400" t="s">
        <v>10621</v>
      </c>
      <c r="AN400">
        <v>7.39</v>
      </c>
      <c r="AO400" t="s">
        <v>10622</v>
      </c>
      <c r="AP400">
        <v>3.5413798943892003E-2</v>
      </c>
      <c r="AQ400">
        <f>(Table2[[#This Row],[Sharpe Ratio]]-AVERAGE(Table2[Sharpe Ratio]))/_xlfn.STDEV.P(Table2[Sharpe Ratio])</f>
        <v>-0.29875741311295662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103</v>
      </c>
      <c r="AT400">
        <f>_xlfn.RANK.AVG(Table2[[#This Row],[6M Return vs Nifty Z-Score]],Table2[6M Return vs Nifty Z-Score])</f>
        <v>644</v>
      </c>
      <c r="AU400">
        <f>_xlfn.RANK.AVG(Table2[[#This Row],[Sharpe Ratio Z-Score]],Table2[Sharpe Ratio Z-Score])</f>
        <v>421</v>
      </c>
      <c r="AV400">
        <f>(Table2[[#This Row],[Rank 1Y]]+Table2[[#This Row],[Rank 6M]]+Table2[[#This Row],[Rank Sharpe]])/3</f>
        <v>389.33333333333331</v>
      </c>
    </row>
    <row r="401" spans="1:48" x14ac:dyDescent="0.3">
      <c r="A401" t="s">
        <v>28</v>
      </c>
      <c r="B401" t="s">
        <v>29</v>
      </c>
      <c r="C401" t="s">
        <v>10578</v>
      </c>
      <c r="D401" t="s">
        <v>24</v>
      </c>
      <c r="E401">
        <v>825518.44638119999</v>
      </c>
      <c r="F401">
        <v>1172.5999999999999</v>
      </c>
      <c r="G401">
        <v>-3.0680562499758901</v>
      </c>
      <c r="H401">
        <f>(Table2[[#This Row],[1Y Return vs Nifty]]-AVERAGE(Table2[1Y Return vs Nifty]))/_xlfn.STDEV.P(Table2[1Y Return vs Nifty])</f>
        <v>-0.55669620453766078</v>
      </c>
      <c r="I401">
        <v>-1.4633137210040801</v>
      </c>
      <c r="J401">
        <f>(Table2[[#This Row],[1M Return vs Nifty]]-AVERAGE(Table2[1M Return vs Nifty]))/_xlfn.STDEV.P(Table2[1M Return vs Nifty])</f>
        <v>-0.44941146527532361</v>
      </c>
      <c r="K401">
        <v>4.0774364431478398</v>
      </c>
      <c r="L401">
        <f>(Table2[[#This Row],[6M Return vs Nifty]]-AVERAGE(Table2[6M Return vs Nifty]))/_xlfn.STDEV.P(Table2[6M Return vs Nifty])</f>
        <v>-2.9142135179040473E-2</v>
      </c>
      <c r="M401">
        <v>0.64504749395182703</v>
      </c>
      <c r="N401">
        <f>(Table2[[#This Row],[1W Return vs Nifty]]-AVERAGE(Table2[1W Return vs Nifty]))/_xlfn.STDEV.P(Table2[1W Return vs Nifty])</f>
        <v>-0.38821376838950894</v>
      </c>
      <c r="O401">
        <v>1209.45</v>
      </c>
      <c r="P401">
        <v>1186.4199120399801</v>
      </c>
      <c r="Q401">
        <v>1088.6345390292499</v>
      </c>
      <c r="R401">
        <v>23.797765002041601</v>
      </c>
      <c r="S401" s="2">
        <f>(Table2[[#This Row],[Close Price]]-Table2[[#This Row],[20D EMA]])/Table2[[#This Row],[20D EMA]]</f>
        <v>-3.0468394724875055E-2</v>
      </c>
      <c r="T401" s="2">
        <f>(Table2[[#This Row],[Close Price]]-Table2[[#This Row],[50D EMA]])/Table2[[#This Row],[50D EMA]]</f>
        <v>-1.1648415455382611E-2</v>
      </c>
      <c r="U401" s="2">
        <f>(Table2[[#This Row],[Close Price]]-Table2[[#This Row],[200D EMA]])/Table2[[#This Row],[200D EMA]]</f>
        <v>7.7129153963480801E-2</v>
      </c>
      <c r="V401">
        <v>1.0365734567270699</v>
      </c>
      <c r="W401">
        <v>1167</v>
      </c>
      <c r="X401">
        <v>1188.9000000000001</v>
      </c>
      <c r="Y401">
        <v>1167</v>
      </c>
      <c r="Z401">
        <v>1188.9000000000001</v>
      </c>
      <c r="AA401">
        <v>1167</v>
      </c>
      <c r="AB401">
        <v>1222.6500000000001</v>
      </c>
      <c r="AC401" s="2">
        <f>(Table2[[#This Row],[Close Price]]/Table2[[#This Row],[Day Low]])-1</f>
        <v>4.7986289631534174E-3</v>
      </c>
      <c r="AD401" s="2">
        <f>(Table2[[#This Row],[Day High]]/Table2[[#This Row],[Close Price]])-1</f>
        <v>1.3900733412928634E-2</v>
      </c>
      <c r="AE401" s="2">
        <f>(Table2[[#This Row],[Close Price]]/Table2[[#This Row],[Current Week Low]])-1</f>
        <v>4.7986289631534174E-3</v>
      </c>
      <c r="AF401" s="2">
        <f>(Table2[[#This Row],[Current Week High]]/Table2[[#This Row],[Close Price]])-1</f>
        <v>1.3900733412928634E-2</v>
      </c>
      <c r="AG401" s="2">
        <f>(Table2[[#This Row],[Close Price]]/Table2[[#This Row],[Current Month Low]])-1</f>
        <v>4.7986289631534174E-3</v>
      </c>
      <c r="AH401" s="2">
        <f>(Table2[[#This Row],[Current Month High]]/Table2[[#This Row],[Close Price]])-1</f>
        <v>4.2682926829268553E-2</v>
      </c>
      <c r="AI401">
        <v>7.2659048268804298</v>
      </c>
      <c r="AJ401">
        <v>30.433815350389299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-0.01</v>
      </c>
      <c r="AM401" t="s">
        <v>10621</v>
      </c>
      <c r="AN401">
        <v>-6.21</v>
      </c>
      <c r="AO401" t="s">
        <v>10621</v>
      </c>
      <c r="AP401">
        <v>6.1142411836108003E-2</v>
      </c>
      <c r="AQ401">
        <f>(Table2[[#This Row],[Sharpe Ratio]]-AVERAGE(Table2[Sharpe Ratio]))/_xlfn.STDEV.P(Table2[Sharpe Ratio])</f>
        <v>-1.634816987311582E-3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-1.4250983903688454</v>
      </c>
      <c r="AS401">
        <f>_xlfn.RANK.AVG(Table2[[#This Row],[1Y Return vs Nifty Z-Score]],Table2[1Y Return vs Nifty Z-Score])</f>
        <v>508</v>
      </c>
      <c r="AT401">
        <f>_xlfn.RANK.AVG(Table2[[#This Row],[6M Return vs Nifty Z-Score]],Table2[6M Return vs Nifty Z-Score])</f>
        <v>328</v>
      </c>
      <c r="AU401">
        <f>_xlfn.RANK.AVG(Table2[[#This Row],[Sharpe Ratio Z-Score]],Table2[Sharpe Ratio Z-Score])</f>
        <v>341</v>
      </c>
      <c r="AV401">
        <f>(Table2[[#This Row],[Rank 1Y]]+Table2[[#This Row],[Rank 6M]]+Table2[[#This Row],[Rank Sharpe]])/3</f>
        <v>392.33333333333331</v>
      </c>
    </row>
    <row r="402" spans="1:48" x14ac:dyDescent="0.3">
      <c r="A402" t="s">
        <v>1312</v>
      </c>
      <c r="B402" t="s">
        <v>1313</v>
      </c>
      <c r="C402" t="s">
        <v>10580</v>
      </c>
      <c r="D402" t="s">
        <v>993</v>
      </c>
      <c r="E402">
        <v>8187.8784930399997</v>
      </c>
      <c r="F402">
        <v>374.05</v>
      </c>
      <c r="G402">
        <v>0.357430526189634</v>
      </c>
      <c r="H402">
        <f>(Table2[[#This Row],[1Y Return vs Nifty]]-AVERAGE(Table2[1Y Return vs Nifty]))/_xlfn.STDEV.P(Table2[1Y Return vs Nifty])</f>
        <v>-0.50453945580845838</v>
      </c>
      <c r="I402">
        <v>1.94858665161427</v>
      </c>
      <c r="J402">
        <f>(Table2[[#This Row],[1M Return vs Nifty]]-AVERAGE(Table2[1M Return vs Nifty]))/_xlfn.STDEV.P(Table2[1M Return vs Nifty])</f>
        <v>-9.4156856726272761E-2</v>
      </c>
      <c r="K402">
        <v>-3.5882515550840202</v>
      </c>
      <c r="L402">
        <f>(Table2[[#This Row],[6M Return vs Nifty]]-AVERAGE(Table2[6M Return vs Nifty]))/_xlfn.STDEV.P(Table2[6M Return vs Nifty])</f>
        <v>-0.30309643925677837</v>
      </c>
      <c r="M402">
        <v>-0.96632588195795899</v>
      </c>
      <c r="N402">
        <f>(Table2[[#This Row],[1W Return vs Nifty]]-AVERAGE(Table2[1W Return vs Nifty]))/_xlfn.STDEV.P(Table2[1W Return vs Nifty])</f>
        <v>-0.71777177271677861</v>
      </c>
      <c r="O402">
        <v>403.24</v>
      </c>
      <c r="P402">
        <v>389.08284710066499</v>
      </c>
      <c r="Q402">
        <v>355.65996152097898</v>
      </c>
      <c r="R402">
        <v>27.557206330158898</v>
      </c>
      <c r="S402" s="2">
        <f>(Table2[[#This Row],[Close Price]]-Table2[[#This Row],[20D EMA]])/Table2[[#This Row],[20D EMA]]</f>
        <v>-7.2388651919452429E-2</v>
      </c>
      <c r="T402" s="2">
        <f>(Table2[[#This Row],[Close Price]]-Table2[[#This Row],[50D EMA]])/Table2[[#This Row],[50D EMA]]</f>
        <v>-3.8636622541151563E-2</v>
      </c>
      <c r="U402" s="2">
        <f>(Table2[[#This Row],[Close Price]]-Table2[[#This Row],[200D EMA]])/Table2[[#This Row],[200D EMA]]</f>
        <v>5.1706799945588681E-2</v>
      </c>
      <c r="V402">
        <v>0.66540606404699998</v>
      </c>
      <c r="W402">
        <v>372.1</v>
      </c>
      <c r="X402">
        <v>388.8</v>
      </c>
      <c r="Y402">
        <v>372.1</v>
      </c>
      <c r="Z402">
        <v>388.8</v>
      </c>
      <c r="AA402">
        <v>372.1</v>
      </c>
      <c r="AB402">
        <v>426.35</v>
      </c>
      <c r="AC402" s="2">
        <f>(Table2[[#This Row],[Close Price]]/Table2[[#This Row],[Day Low]])-1</f>
        <v>5.2405267401236522E-3</v>
      </c>
      <c r="AD402" s="2">
        <f>(Table2[[#This Row],[Day High]]/Table2[[#This Row],[Close Price]])-1</f>
        <v>3.943323085149042E-2</v>
      </c>
      <c r="AE402" s="2">
        <f>(Table2[[#This Row],[Close Price]]/Table2[[#This Row],[Current Week Low]])-1</f>
        <v>5.2405267401236522E-3</v>
      </c>
      <c r="AF402" s="2">
        <f>(Table2[[#This Row],[Current Week High]]/Table2[[#This Row],[Close Price]])-1</f>
        <v>3.943323085149042E-2</v>
      </c>
      <c r="AG402" s="2">
        <f>(Table2[[#This Row],[Close Price]]/Table2[[#This Row],[Current Month Low]])-1</f>
        <v>5.2405267401236522E-3</v>
      </c>
      <c r="AH402" s="2">
        <f>(Table2[[#This Row],[Current Month High]]/Table2[[#This Row],[Close Price]])-1</f>
        <v>0.13982087956155587</v>
      </c>
      <c r="AI402">
        <v>16.2545114289533</v>
      </c>
      <c r="AJ402">
        <v>39.8317757009345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-0.05</v>
      </c>
      <c r="AM402" t="s">
        <v>10621</v>
      </c>
      <c r="AN402">
        <v>-8.2799999999999994</v>
      </c>
      <c r="AO402" t="s">
        <v>10621</v>
      </c>
      <c r="AP402">
        <v>8.1066695972844993E-2</v>
      </c>
      <c r="AQ402">
        <f>(Table2[[#This Row],[Sharpe Ratio]]-AVERAGE(Table2[Sharpe Ratio]))/_xlfn.STDEV.P(Table2[Sharpe Ratio])</f>
        <v>0.22845745629040326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-1.391107068217885</v>
      </c>
      <c r="AS402">
        <f>_xlfn.RANK.AVG(Table2[[#This Row],[1Y Return vs Nifty Z-Score]],Table2[1Y Return vs Nifty Z-Score])</f>
        <v>478</v>
      </c>
      <c r="AT402">
        <f>_xlfn.RANK.AVG(Table2[[#This Row],[6M Return vs Nifty Z-Score]],Table2[6M Return vs Nifty Z-Score])</f>
        <v>424</v>
      </c>
      <c r="AU402">
        <f>_xlfn.RANK.AVG(Table2[[#This Row],[Sharpe Ratio Z-Score]],Table2[Sharpe Ratio Z-Score])</f>
        <v>276</v>
      </c>
      <c r="AV402">
        <f>(Table2[[#This Row],[Rank 1Y]]+Table2[[#This Row],[Rank 6M]]+Table2[[#This Row],[Rank Sharpe]])/3</f>
        <v>392.66666666666669</v>
      </c>
    </row>
    <row r="403" spans="1:48" x14ac:dyDescent="0.3">
      <c r="A403" t="s">
        <v>1544</v>
      </c>
      <c r="B403" t="s">
        <v>1545</v>
      </c>
      <c r="C403" t="s">
        <v>10583</v>
      </c>
      <c r="D403" t="s">
        <v>875</v>
      </c>
      <c r="E403">
        <v>6020.8092491400002</v>
      </c>
      <c r="F403">
        <v>203.4</v>
      </c>
      <c r="G403">
        <v>45.402117862804602</v>
      </c>
      <c r="H403">
        <f>(Table2[[#This Row],[1Y Return vs Nifty]]-AVERAGE(Table2[1Y Return vs Nifty]))/_xlfn.STDEV.P(Table2[1Y Return vs Nifty])</f>
        <v>0.18131472858025099</v>
      </c>
      <c r="I403">
        <v>3.1022441316303002</v>
      </c>
      <c r="J403">
        <f>(Table2[[#This Row],[1M Return vs Nifty]]-AVERAGE(Table2[1M Return vs Nifty]))/_xlfn.STDEV.P(Table2[1M Return vs Nifty])</f>
        <v>2.5964510167057548E-2</v>
      </c>
      <c r="K403">
        <v>-24.194084387132602</v>
      </c>
      <c r="L403">
        <f>(Table2[[#This Row],[6M Return vs Nifty]]-AVERAGE(Table2[6M Return vs Nifty]))/_xlfn.STDEV.P(Table2[6M Return vs Nifty])</f>
        <v>-1.0395021727993048</v>
      </c>
      <c r="M403">
        <v>-0.48129090066689401</v>
      </c>
      <c r="N403">
        <f>(Table2[[#This Row],[1W Return vs Nifty]]-AVERAGE(Table2[1W Return vs Nifty]))/_xlfn.STDEV.P(Table2[1W Return vs Nifty])</f>
        <v>-0.61857244197634864</v>
      </c>
      <c r="O403">
        <v>218.46</v>
      </c>
      <c r="P403">
        <v>215.849333205671</v>
      </c>
      <c r="Q403">
        <v>193.59404917851799</v>
      </c>
      <c r="R403">
        <v>23.741968868874999</v>
      </c>
      <c r="S403" s="2">
        <f>(Table2[[#This Row],[Close Price]]-Table2[[#This Row],[20D EMA]])/Table2[[#This Row],[20D EMA]]</f>
        <v>-6.8937105190881628E-2</v>
      </c>
      <c r="T403" s="2">
        <f>(Table2[[#This Row],[Close Price]]-Table2[[#This Row],[50D EMA]])/Table2[[#This Row],[50D EMA]]</f>
        <v>-5.7676032725144946E-2</v>
      </c>
      <c r="U403" s="2">
        <f>(Table2[[#This Row],[Close Price]]-Table2[[#This Row],[200D EMA]])/Table2[[#This Row],[200D EMA]]</f>
        <v>5.0652129355689531E-2</v>
      </c>
      <c r="V403">
        <v>0.85340997850278</v>
      </c>
      <c r="W403">
        <v>201.35</v>
      </c>
      <c r="X403">
        <v>212.42</v>
      </c>
      <c r="Y403">
        <v>201.35</v>
      </c>
      <c r="Z403">
        <v>212.42</v>
      </c>
      <c r="AA403">
        <v>201.35</v>
      </c>
      <c r="AB403">
        <v>228.4</v>
      </c>
      <c r="AC403" s="2">
        <f>(Table2[[#This Row],[Close Price]]/Table2[[#This Row],[Day Low]])-1</f>
        <v>1.0181276384405358E-2</v>
      </c>
      <c r="AD403" s="2">
        <f>(Table2[[#This Row],[Day High]]/Table2[[#This Row],[Close Price]])-1</f>
        <v>4.4346116027531801E-2</v>
      </c>
      <c r="AE403" s="2">
        <f>(Table2[[#This Row],[Close Price]]/Table2[[#This Row],[Current Week Low]])-1</f>
        <v>1.0181276384405358E-2</v>
      </c>
      <c r="AF403" s="2">
        <f>(Table2[[#This Row],[Current Week High]]/Table2[[#This Row],[Close Price]])-1</f>
        <v>4.4346116027531801E-2</v>
      </c>
      <c r="AG403" s="2">
        <f>(Table2[[#This Row],[Close Price]]/Table2[[#This Row],[Current Month Low]])-1</f>
        <v>1.0181276384405358E-2</v>
      </c>
      <c r="AH403" s="2">
        <f>(Table2[[#This Row],[Current Month High]]/Table2[[#This Row],[Close Price]])-1</f>
        <v>0.12291052114060963</v>
      </c>
      <c r="AI403">
        <v>25.172074729596801</v>
      </c>
      <c r="AJ403">
        <v>71.645569620253099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-0.15</v>
      </c>
      <c r="AM403" t="s">
        <v>10621</v>
      </c>
      <c r="AN403">
        <v>-5.56</v>
      </c>
      <c r="AO403" t="s">
        <v>10621</v>
      </c>
      <c r="AP403">
        <v>7.8845177516569998E-2</v>
      </c>
      <c r="AQ403">
        <f>(Table2[[#This Row],[Sharpe Ratio]]-AVERAGE(Table2[Sharpe Ratio]))/_xlfn.STDEV.P(Table2[Sharpe Ratio])</f>
        <v>0.20280262080297753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-1.2479927552253676</v>
      </c>
      <c r="AS403">
        <f>_xlfn.RANK.AVG(Table2[[#This Row],[1Y Return vs Nifty Z-Score]],Table2[1Y Return vs Nifty Z-Score])</f>
        <v>245</v>
      </c>
      <c r="AT403">
        <f>_xlfn.RANK.AVG(Table2[[#This Row],[6M Return vs Nifty Z-Score]],Table2[6M Return vs Nifty Z-Score])</f>
        <v>653</v>
      </c>
      <c r="AU403">
        <f>_xlfn.RANK.AVG(Table2[[#This Row],[Sharpe Ratio Z-Score]],Table2[Sharpe Ratio Z-Score])</f>
        <v>282</v>
      </c>
      <c r="AV403">
        <f>(Table2[[#This Row],[Rank 1Y]]+Table2[[#This Row],[Rank 6M]]+Table2[[#This Row],[Rank Sharpe]])/3</f>
        <v>393.33333333333331</v>
      </c>
    </row>
    <row r="404" spans="1:48" x14ac:dyDescent="0.3">
      <c r="A404" t="s">
        <v>1494</v>
      </c>
      <c r="B404" t="s">
        <v>1495</v>
      </c>
      <c r="C404" t="s">
        <v>10587</v>
      </c>
      <c r="D404" t="s">
        <v>625</v>
      </c>
      <c r="E404">
        <v>6467.1765945500001</v>
      </c>
      <c r="F404">
        <v>485.5</v>
      </c>
      <c r="G404">
        <v>20.6612158809398</v>
      </c>
      <c r="H404">
        <f>(Table2[[#This Row],[1Y Return vs Nifty]]-AVERAGE(Table2[1Y Return vs Nifty]))/_xlfn.STDEV.P(Table2[1Y Return vs Nifty])</f>
        <v>-0.19539231842415278</v>
      </c>
      <c r="I404">
        <v>-4.9795668809706797</v>
      </c>
      <c r="J404">
        <f>(Table2[[#This Row],[1M Return vs Nifty]]-AVERAGE(Table2[1M Return vs Nifty]))/_xlfn.STDEV.P(Table2[1M Return vs Nifty])</f>
        <v>-0.81553151670714985</v>
      </c>
      <c r="K404">
        <v>-15.666004797081699</v>
      </c>
      <c r="L404">
        <f>(Table2[[#This Row],[6M Return vs Nifty]]-AVERAGE(Table2[6M Return vs Nifty]))/_xlfn.STDEV.P(Table2[6M Return vs Nifty])</f>
        <v>-0.73472794904393679</v>
      </c>
      <c r="M404">
        <v>4.4338366381241299</v>
      </c>
      <c r="N404">
        <f>(Table2[[#This Row],[1W Return vs Nifty]]-AVERAGE(Table2[1W Return vs Nifty]))/_xlfn.STDEV.P(Table2[1W Return vs Nifty])</f>
        <v>0.38666920276872474</v>
      </c>
      <c r="O404">
        <v>499.16</v>
      </c>
      <c r="P404">
        <v>492.61549542462399</v>
      </c>
      <c r="Q404">
        <v>448.25474732999299</v>
      </c>
      <c r="R404">
        <v>40.167651421043097</v>
      </c>
      <c r="S404" s="2">
        <f>(Table2[[#This Row],[Close Price]]-Table2[[#This Row],[20D EMA]])/Table2[[#This Row],[20D EMA]]</f>
        <v>-2.736597483772743E-2</v>
      </c>
      <c r="T404" s="2">
        <f>(Table2[[#This Row],[Close Price]]-Table2[[#This Row],[50D EMA]])/Table2[[#This Row],[50D EMA]]</f>
        <v>-1.4444319130665149E-2</v>
      </c>
      <c r="U404" s="2">
        <f>(Table2[[#This Row],[Close Price]]-Table2[[#This Row],[200D EMA]])/Table2[[#This Row],[200D EMA]]</f>
        <v>8.3089477338179896E-2</v>
      </c>
      <c r="V404">
        <v>1.4684514228537799</v>
      </c>
      <c r="W404">
        <v>482.8</v>
      </c>
      <c r="X404">
        <v>511.75</v>
      </c>
      <c r="Y404">
        <v>482.8</v>
      </c>
      <c r="Z404">
        <v>511.75</v>
      </c>
      <c r="AA404">
        <v>482.8</v>
      </c>
      <c r="AB404">
        <v>528</v>
      </c>
      <c r="AC404" s="2">
        <f>(Table2[[#This Row],[Close Price]]/Table2[[#This Row],[Day Low]])-1</f>
        <v>5.5923777961888188E-3</v>
      </c>
      <c r="AD404" s="2">
        <f>(Table2[[#This Row],[Day High]]/Table2[[#This Row],[Close Price]])-1</f>
        <v>5.4067971163748618E-2</v>
      </c>
      <c r="AE404" s="2">
        <f>(Table2[[#This Row],[Close Price]]/Table2[[#This Row],[Current Week Low]])-1</f>
        <v>5.5923777961888188E-3</v>
      </c>
      <c r="AF404" s="2">
        <f>(Table2[[#This Row],[Current Week High]]/Table2[[#This Row],[Close Price]])-1</f>
        <v>5.4067971163748618E-2</v>
      </c>
      <c r="AG404" s="2">
        <f>(Table2[[#This Row],[Close Price]]/Table2[[#This Row],[Current Month Low]])-1</f>
        <v>5.5923777961888188E-3</v>
      </c>
      <c r="AH404" s="2">
        <f>(Table2[[#This Row],[Current Month High]]/Table2[[#This Row],[Close Price]])-1</f>
        <v>8.7538619979402599E-2</v>
      </c>
      <c r="AI404">
        <v>15.303810504634299</v>
      </c>
      <c r="AJ404">
        <v>63.028878441907302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-0.05</v>
      </c>
      <c r="AM404" t="s">
        <v>10621</v>
      </c>
      <c r="AN404">
        <v>-2.34</v>
      </c>
      <c r="AO404" t="s">
        <v>10621</v>
      </c>
      <c r="AP404">
        <v>8.4998603592486996E-2</v>
      </c>
      <c r="AQ404">
        <f>(Table2[[#This Row],[Sharpe Ratio]]-AVERAGE(Table2[Sharpe Ratio]))/_xlfn.STDEV.P(Table2[Sharpe Ratio])</f>
        <v>0.2738644358492463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-1.0851181455572685</v>
      </c>
      <c r="AS404">
        <f>_xlfn.RANK.AVG(Table2[[#This Row],[1Y Return vs Nifty Z-Score]],Table2[1Y Return vs Nifty Z-Score])</f>
        <v>351</v>
      </c>
      <c r="AT404">
        <f>_xlfn.RANK.AVG(Table2[[#This Row],[6M Return vs Nifty Z-Score]],Table2[6M Return vs Nifty Z-Score])</f>
        <v>570</v>
      </c>
      <c r="AU404">
        <f>_xlfn.RANK.AVG(Table2[[#This Row],[Sharpe Ratio Z-Score]],Table2[Sharpe Ratio Z-Score])</f>
        <v>265</v>
      </c>
      <c r="AV404">
        <f>(Table2[[#This Row],[Rank 1Y]]+Table2[[#This Row],[Rank 6M]]+Table2[[#This Row],[Rank Sharpe]])/3</f>
        <v>395.33333333333331</v>
      </c>
    </row>
    <row r="405" spans="1:48" x14ac:dyDescent="0.3">
      <c r="A405" t="s">
        <v>747</v>
      </c>
      <c r="B405" t="s">
        <v>748</v>
      </c>
      <c r="C405" t="s">
        <v>10584</v>
      </c>
      <c r="D405" t="s">
        <v>212</v>
      </c>
      <c r="E405">
        <v>20826.994497299998</v>
      </c>
      <c r="F405">
        <v>549</v>
      </c>
      <c r="G405">
        <v>-10.152002757825199</v>
      </c>
      <c r="H405">
        <f>(Table2[[#This Row],[1Y Return vs Nifty]]-AVERAGE(Table2[1Y Return vs Nifty]))/_xlfn.STDEV.P(Table2[1Y Return vs Nifty])</f>
        <v>-0.66455696774124773</v>
      </c>
      <c r="I405">
        <v>-2.94874963464212</v>
      </c>
      <c r="J405">
        <f>(Table2[[#This Row],[1M Return vs Nifty]]-AVERAGE(Table2[1M Return vs Nifty]))/_xlfn.STDEV.P(Table2[1M Return vs Nifty])</f>
        <v>-0.60407833604893046</v>
      </c>
      <c r="K405">
        <v>0.63213248975662295</v>
      </c>
      <c r="L405">
        <f>(Table2[[#This Row],[6M Return vs Nifty]]-AVERAGE(Table2[6M Return vs Nifty]))/_xlfn.STDEV.P(Table2[6M Return vs Nifty])</f>
        <v>-0.15226948488402148</v>
      </c>
      <c r="M405">
        <v>-0.52635336943991795</v>
      </c>
      <c r="N405">
        <f>(Table2[[#This Row],[1W Return vs Nifty]]-AVERAGE(Table2[1W Return vs Nifty]))/_xlfn.STDEV.P(Table2[1W Return vs Nifty])</f>
        <v>-0.62778861589414914</v>
      </c>
      <c r="O405">
        <v>584.91999999999996</v>
      </c>
      <c r="P405">
        <v>570.03180278477396</v>
      </c>
      <c r="Q405">
        <v>511.88515777738797</v>
      </c>
      <c r="R405">
        <v>26.699016828990299</v>
      </c>
      <c r="S405" s="2">
        <f>(Table2[[#This Row],[Close Price]]-Table2[[#This Row],[20D EMA]])/Table2[[#This Row],[20D EMA]]</f>
        <v>-6.1410107365109691E-2</v>
      </c>
      <c r="T405" s="2">
        <f>(Table2[[#This Row],[Close Price]]-Table2[[#This Row],[50D EMA]])/Table2[[#This Row],[50D EMA]]</f>
        <v>-3.6895841042600394E-2</v>
      </c>
      <c r="U405" s="2">
        <f>(Table2[[#This Row],[Close Price]]-Table2[[#This Row],[200D EMA]])/Table2[[#This Row],[200D EMA]]</f>
        <v>7.2506189442501423E-2</v>
      </c>
      <c r="V405">
        <v>0.70766952630260904</v>
      </c>
      <c r="W405">
        <v>546.15</v>
      </c>
      <c r="X405">
        <v>569.70000000000005</v>
      </c>
      <c r="Y405">
        <v>546.15</v>
      </c>
      <c r="Z405">
        <v>569.70000000000005</v>
      </c>
      <c r="AA405">
        <v>546.15</v>
      </c>
      <c r="AB405">
        <v>593.15</v>
      </c>
      <c r="AC405" s="2">
        <f>(Table2[[#This Row],[Close Price]]/Table2[[#This Row],[Day Low]])-1</f>
        <v>5.2183466080748531E-3</v>
      </c>
      <c r="AD405" s="2">
        <f>(Table2[[#This Row],[Day High]]/Table2[[#This Row],[Close Price]])-1</f>
        <v>3.770491803278686E-2</v>
      </c>
      <c r="AE405" s="2">
        <f>(Table2[[#This Row],[Close Price]]/Table2[[#This Row],[Current Week Low]])-1</f>
        <v>5.2183466080748531E-3</v>
      </c>
      <c r="AF405" s="2">
        <f>(Table2[[#This Row],[Current Week High]]/Table2[[#This Row],[Close Price]])-1</f>
        <v>3.770491803278686E-2</v>
      </c>
      <c r="AG405" s="2">
        <f>(Table2[[#This Row],[Close Price]]/Table2[[#This Row],[Current Month Low]])-1</f>
        <v>5.2183466080748531E-3</v>
      </c>
      <c r="AH405" s="2">
        <f>(Table2[[#This Row],[Current Month High]]/Table2[[#This Row],[Close Price]])-1</f>
        <v>8.0418943533697496E-2</v>
      </c>
      <c r="AI405">
        <v>13.369763205828701</v>
      </c>
      <c r="AJ405">
        <v>34.955752212389299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0.04</v>
      </c>
      <c r="AM405" t="s">
        <v>10622</v>
      </c>
      <c r="AN405">
        <v>-9.5</v>
      </c>
      <c r="AO405" t="s">
        <v>10621</v>
      </c>
      <c r="AP405">
        <v>8.6168243443833004E-2</v>
      </c>
      <c r="AQ405">
        <f>(Table2[[#This Row],[Sharpe Ratio]]-AVERAGE(Table2[Sharpe Ratio]))/_xlfn.STDEV.P(Table2[Sharpe Ratio])</f>
        <v>0.28737182665262229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-1.7613215779157265</v>
      </c>
      <c r="AS405">
        <f>_xlfn.RANK.AVG(Table2[[#This Row],[1Y Return vs Nifty Z-Score]],Table2[1Y Return vs Nifty Z-Score])</f>
        <v>561</v>
      </c>
      <c r="AT405">
        <f>_xlfn.RANK.AVG(Table2[[#This Row],[6M Return vs Nifty Z-Score]],Table2[6M Return vs Nifty Z-Score])</f>
        <v>366</v>
      </c>
      <c r="AU405">
        <f>_xlfn.RANK.AVG(Table2[[#This Row],[Sharpe Ratio Z-Score]],Table2[Sharpe Ratio Z-Score])</f>
        <v>261</v>
      </c>
      <c r="AV405">
        <f>(Table2[[#This Row],[Rank 1Y]]+Table2[[#This Row],[Rank 6M]]+Table2[[#This Row],[Rank Sharpe]])/3</f>
        <v>396</v>
      </c>
    </row>
    <row r="406" spans="1:48" x14ac:dyDescent="0.3">
      <c r="A406" t="s">
        <v>811</v>
      </c>
      <c r="B406" t="s">
        <v>812</v>
      </c>
      <c r="C406" t="s">
        <v>10586</v>
      </c>
      <c r="D406" t="s">
        <v>396</v>
      </c>
      <c r="E406">
        <v>18856.589149799998</v>
      </c>
      <c r="F406">
        <v>7947</v>
      </c>
      <c r="G406">
        <v>-0.36062881853839401</v>
      </c>
      <c r="H406">
        <f>(Table2[[#This Row],[1Y Return vs Nifty]]-AVERAGE(Table2[1Y Return vs Nifty]))/_xlfn.STDEV.P(Table2[1Y Return vs Nifty])</f>
        <v>-0.51547268756875109</v>
      </c>
      <c r="I406">
        <v>0.20548065448869399</v>
      </c>
      <c r="J406">
        <f>(Table2[[#This Row],[1M Return vs Nifty]]-AVERAGE(Table2[1M Return vs Nifty]))/_xlfn.STDEV.P(Table2[1M Return vs Nifty])</f>
        <v>-0.27565290615315835</v>
      </c>
      <c r="K406">
        <v>14.873587058441</v>
      </c>
      <c r="L406">
        <f>(Table2[[#This Row],[6M Return vs Nifty]]-AVERAGE(Table2[6M Return vs Nifty]))/_xlfn.STDEV.P(Table2[6M Return vs Nifty])</f>
        <v>0.35668780327048699</v>
      </c>
      <c r="M406">
        <v>5.1359374956005102</v>
      </c>
      <c r="N406">
        <f>(Table2[[#This Row],[1W Return vs Nifty]]-AVERAGE(Table2[1W Return vs Nifty]))/_xlfn.STDEV.P(Table2[1W Return vs Nifty])</f>
        <v>0.53026283593009005</v>
      </c>
      <c r="O406">
        <v>8052.3</v>
      </c>
      <c r="P406">
        <v>7818.3234835685898</v>
      </c>
      <c r="Q406">
        <v>7115.2650049787399</v>
      </c>
      <c r="R406">
        <v>45.051466766527902</v>
      </c>
      <c r="S406" s="2">
        <f>(Table2[[#This Row],[Close Price]]-Table2[[#This Row],[20D EMA]])/Table2[[#This Row],[20D EMA]]</f>
        <v>-1.3077009053313982E-2</v>
      </c>
      <c r="T406" s="2">
        <f>(Table2[[#This Row],[Close Price]]-Table2[[#This Row],[50D EMA]])/Table2[[#This Row],[50D EMA]]</f>
        <v>1.645832596999135E-2</v>
      </c>
      <c r="U406" s="2">
        <f>(Table2[[#This Row],[Close Price]]-Table2[[#This Row],[200D EMA]])/Table2[[#This Row],[200D EMA]]</f>
        <v>0.11689445079547607</v>
      </c>
      <c r="V406">
        <v>1.01724821504691</v>
      </c>
      <c r="W406">
        <v>7827</v>
      </c>
      <c r="X406">
        <v>8078.7</v>
      </c>
      <c r="Y406">
        <v>7827</v>
      </c>
      <c r="Z406">
        <v>8078.7</v>
      </c>
      <c r="AA406">
        <v>7827</v>
      </c>
      <c r="AB406">
        <v>8296.15</v>
      </c>
      <c r="AC406" s="2">
        <f>(Table2[[#This Row],[Close Price]]/Table2[[#This Row],[Day Low]])-1</f>
        <v>1.5331544653123697E-2</v>
      </c>
      <c r="AD406" s="2">
        <f>(Table2[[#This Row],[Day High]]/Table2[[#This Row],[Close Price]])-1</f>
        <v>1.657229143072847E-2</v>
      </c>
      <c r="AE406" s="2">
        <f>(Table2[[#This Row],[Close Price]]/Table2[[#This Row],[Current Week Low]])-1</f>
        <v>1.5331544653123697E-2</v>
      </c>
      <c r="AF406" s="2">
        <f>(Table2[[#This Row],[Current Week High]]/Table2[[#This Row],[Close Price]])-1</f>
        <v>1.657229143072847E-2</v>
      </c>
      <c r="AG406" s="2">
        <f>(Table2[[#This Row],[Close Price]]/Table2[[#This Row],[Current Month Low]])-1</f>
        <v>1.5331544653123697E-2</v>
      </c>
      <c r="AH406" s="2">
        <f>(Table2[[#This Row],[Current Month High]]/Table2[[#This Row],[Close Price]])-1</f>
        <v>4.3934818170378698E-2</v>
      </c>
      <c r="AI406">
        <v>12.9986158298729</v>
      </c>
      <c r="AJ406">
        <v>44.843801261254598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0.05</v>
      </c>
      <c r="AM406" t="s">
        <v>10622</v>
      </c>
      <c r="AN406">
        <v>-5.8</v>
      </c>
      <c r="AO406" t="s">
        <v>10621</v>
      </c>
      <c r="AP406">
        <v>1.1647609273827001E-2</v>
      </c>
      <c r="AQ406">
        <f>(Table2[[#This Row],[Sharpe Ratio]]-AVERAGE(Table2[Sharpe Ratio]))/_xlfn.STDEV.P(Table2[Sharpe Ratio])</f>
        <v>-0.57321729186221471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-0.47739224638354694</v>
      </c>
      <c r="AS406">
        <f>_xlfn.RANK.AVG(Table2[[#This Row],[1Y Return vs Nifty Z-Score]],Table2[1Y Return vs Nifty Z-Score])</f>
        <v>491</v>
      </c>
      <c r="AT406">
        <f>_xlfn.RANK.AVG(Table2[[#This Row],[6M Return vs Nifty Z-Score]],Table2[6M Return vs Nifty Z-Score])</f>
        <v>209</v>
      </c>
      <c r="AU406">
        <f>_xlfn.RANK.AVG(Table2[[#This Row],[Sharpe Ratio Z-Score]],Table2[Sharpe Ratio Z-Score])</f>
        <v>490</v>
      </c>
      <c r="AV406">
        <f>(Table2[[#This Row],[Rank 1Y]]+Table2[[#This Row],[Rank 6M]]+Table2[[#This Row],[Rank Sharpe]])/3</f>
        <v>396.66666666666669</v>
      </c>
    </row>
    <row r="407" spans="1:48" x14ac:dyDescent="0.3">
      <c r="A407" t="s">
        <v>202</v>
      </c>
      <c r="B407" t="s">
        <v>203</v>
      </c>
      <c r="C407" t="s">
        <v>10578</v>
      </c>
      <c r="D407" t="s">
        <v>34</v>
      </c>
      <c r="E407">
        <v>124086.835485105</v>
      </c>
      <c r="F407">
        <v>239.95</v>
      </c>
      <c r="G407">
        <v>3.4349473794242802</v>
      </c>
      <c r="H407">
        <f>(Table2[[#This Row],[1Y Return vs Nifty]]-AVERAGE(Table2[1Y Return vs Nifty]))/_xlfn.STDEV.P(Table2[1Y Return vs Nifty])</f>
        <v>-0.45768092628766333</v>
      </c>
      <c r="I407">
        <v>-8.7836409272557905</v>
      </c>
      <c r="J407">
        <f>(Table2[[#This Row],[1M Return vs Nifty]]-AVERAGE(Table2[1M Return vs Nifty]))/_xlfn.STDEV.P(Table2[1M Return vs Nifty])</f>
        <v>-1.211620115029123</v>
      </c>
      <c r="K407">
        <v>-17.287659942498301</v>
      </c>
      <c r="L407">
        <f>(Table2[[#This Row],[6M Return vs Nifty]]-AVERAGE(Table2[6M Return vs Nifty]))/_xlfn.STDEV.P(Table2[6M Return vs Nifty])</f>
        <v>-0.79268222619677142</v>
      </c>
      <c r="M407">
        <v>-0.51424627503693998</v>
      </c>
      <c r="N407">
        <f>(Table2[[#This Row],[1W Return vs Nifty]]-AVERAGE(Table2[1W Return vs Nifty]))/_xlfn.STDEV.P(Table2[1W Return vs Nifty])</f>
        <v>-0.62531247353676744</v>
      </c>
      <c r="O407">
        <v>253.96</v>
      </c>
      <c r="P407">
        <v>260.66841639772503</v>
      </c>
      <c r="Q407">
        <v>246.58403706620101</v>
      </c>
      <c r="R407">
        <v>26.627664374083</v>
      </c>
      <c r="S407" s="2">
        <f>(Table2[[#This Row],[Close Price]]-Table2[[#This Row],[20D EMA]])/Table2[[#This Row],[20D EMA]]</f>
        <v>-5.5166167900456836E-2</v>
      </c>
      <c r="T407" s="2">
        <f>(Table2[[#This Row],[Close Price]]-Table2[[#This Row],[50D EMA]])/Table2[[#This Row],[50D EMA]]</f>
        <v>-7.948188232406761E-2</v>
      </c>
      <c r="U407" s="2">
        <f>(Table2[[#This Row],[Close Price]]-Table2[[#This Row],[200D EMA]])/Table2[[#This Row],[200D EMA]]</f>
        <v>-2.6903757214502742E-2</v>
      </c>
      <c r="V407">
        <v>0.98262253538807598</v>
      </c>
      <c r="W407">
        <v>231.25</v>
      </c>
      <c r="X407">
        <v>241.7</v>
      </c>
      <c r="Y407">
        <v>231.25</v>
      </c>
      <c r="Z407">
        <v>241.7</v>
      </c>
      <c r="AA407">
        <v>231.25</v>
      </c>
      <c r="AB407">
        <v>258.45</v>
      </c>
      <c r="AC407" s="2">
        <f>(Table2[[#This Row],[Close Price]]/Table2[[#This Row],[Day Low]])-1</f>
        <v>3.7621621621621637E-2</v>
      </c>
      <c r="AD407" s="2">
        <f>(Table2[[#This Row],[Day High]]/Table2[[#This Row],[Close Price]])-1</f>
        <v>7.2931860804335003E-3</v>
      </c>
      <c r="AE407" s="2">
        <f>(Table2[[#This Row],[Close Price]]/Table2[[#This Row],[Current Week Low]])-1</f>
        <v>3.7621621621621637E-2</v>
      </c>
      <c r="AF407" s="2">
        <f>(Table2[[#This Row],[Current Week High]]/Table2[[#This Row],[Close Price]])-1</f>
        <v>7.2931860804335003E-3</v>
      </c>
      <c r="AG407" s="2">
        <f>(Table2[[#This Row],[Close Price]]/Table2[[#This Row],[Current Month Low]])-1</f>
        <v>3.7621621621621637E-2</v>
      </c>
      <c r="AH407" s="2">
        <f>(Table2[[#This Row],[Current Month High]]/Table2[[#This Row],[Close Price]])-1</f>
        <v>7.7099395707439067E-2</v>
      </c>
      <c r="AI407">
        <v>24.901021046051198</v>
      </c>
      <c r="AJ407">
        <v>29.179004037685001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-0.13</v>
      </c>
      <c r="AM407" t="s">
        <v>10621</v>
      </c>
      <c r="AN407">
        <v>-6.07</v>
      </c>
      <c r="AO407" t="s">
        <v>10621</v>
      </c>
      <c r="AP407">
        <v>0.13538914528738999</v>
      </c>
      <c r="AQ407">
        <f>(Table2[[#This Row],[Sharpe Ratio]]-AVERAGE(Table2[Sharpe Ratio]))/_xlfn.STDEV.P(Table2[Sharpe Ratio])</f>
        <v>0.85579120474617576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456</v>
      </c>
      <c r="AT407">
        <f>_xlfn.RANK.AVG(Table2[[#This Row],[6M Return vs Nifty Z-Score]],Table2[6M Return vs Nifty Z-Score])</f>
        <v>592</v>
      </c>
      <c r="AU407">
        <f>_xlfn.RANK.AVG(Table2[[#This Row],[Sharpe Ratio Z-Score]],Table2[Sharpe Ratio Z-Score])</f>
        <v>144</v>
      </c>
      <c r="AV407">
        <f>(Table2[[#This Row],[Rank 1Y]]+Table2[[#This Row],[Rank 6M]]+Table2[[#This Row],[Rank Sharpe]])/3</f>
        <v>397.33333333333331</v>
      </c>
    </row>
    <row r="408" spans="1:48" x14ac:dyDescent="0.3">
      <c r="A408" t="s">
        <v>1218</v>
      </c>
      <c r="B408" t="s">
        <v>1219</v>
      </c>
      <c r="C408" t="s">
        <v>10591</v>
      </c>
      <c r="D408" t="s">
        <v>292</v>
      </c>
      <c r="E408">
        <v>9152.9701755749993</v>
      </c>
      <c r="F408">
        <v>741.75</v>
      </c>
      <c r="G408">
        <v>20.120292717726802</v>
      </c>
      <c r="H408">
        <f>(Table2[[#This Row],[1Y Return vs Nifty]]-AVERAGE(Table2[1Y Return vs Nifty]))/_xlfn.STDEV.P(Table2[1Y Return vs Nifty])</f>
        <v>-0.20362845983967651</v>
      </c>
      <c r="I408">
        <v>5.7625112676580903</v>
      </c>
      <c r="J408">
        <f>(Table2[[#This Row],[1M Return vs Nifty]]-AVERAGE(Table2[1M Return vs Nifty]))/_xlfn.STDEV.P(Table2[1M Return vs Nifty])</f>
        <v>0.30295740469292926</v>
      </c>
      <c r="K408">
        <v>7.7263674163416196</v>
      </c>
      <c r="L408">
        <f>(Table2[[#This Row],[6M Return vs Nifty]]-AVERAGE(Table2[6M Return vs Nifty]))/_xlfn.STDEV.P(Table2[6M Return vs Nifty])</f>
        <v>0.1012623824088888</v>
      </c>
      <c r="M408">
        <v>8.1160686822996695</v>
      </c>
      <c r="N408">
        <f>(Table2[[#This Row],[1W Return vs Nifty]]-AVERAGE(Table2[1W Return vs Nifty]))/_xlfn.STDEV.P(Table2[1W Return vs Nifty])</f>
        <v>1.1397591210275908</v>
      </c>
      <c r="O408">
        <v>734.26</v>
      </c>
      <c r="P408">
        <v>702.10529619828606</v>
      </c>
      <c r="Q408">
        <v>652.564402940131</v>
      </c>
      <c r="R408">
        <v>49.129214254556501</v>
      </c>
      <c r="S408" s="2">
        <f>(Table2[[#This Row],[Close Price]]-Table2[[#This Row],[20D EMA]])/Table2[[#This Row],[20D EMA]]</f>
        <v>1.0200746329638015E-2</v>
      </c>
      <c r="T408" s="2">
        <f>(Table2[[#This Row],[Close Price]]-Table2[[#This Row],[50D EMA]])/Table2[[#This Row],[50D EMA]]</f>
        <v>5.6465467525141172E-2</v>
      </c>
      <c r="U408" s="2">
        <f>(Table2[[#This Row],[Close Price]]-Table2[[#This Row],[200D EMA]])/Table2[[#This Row],[200D EMA]]</f>
        <v>0.13666941785062595</v>
      </c>
      <c r="V408">
        <v>1.1613530080074499</v>
      </c>
      <c r="W408">
        <v>674.85</v>
      </c>
      <c r="X408">
        <v>753.3</v>
      </c>
      <c r="Y408">
        <v>674.85</v>
      </c>
      <c r="Z408">
        <v>753.3</v>
      </c>
      <c r="AA408">
        <v>674.85</v>
      </c>
      <c r="AB408">
        <v>806.9</v>
      </c>
      <c r="AC408" s="2">
        <f>(Table2[[#This Row],[Close Price]]/Table2[[#This Row],[Day Low]])-1</f>
        <v>9.9133140697932776E-2</v>
      </c>
      <c r="AD408" s="2">
        <f>(Table2[[#This Row],[Day High]]/Table2[[#This Row],[Close Price]])-1</f>
        <v>1.5571284125379004E-2</v>
      </c>
      <c r="AE408" s="2">
        <f>(Table2[[#This Row],[Close Price]]/Table2[[#This Row],[Current Week Low]])-1</f>
        <v>9.9133140697932776E-2</v>
      </c>
      <c r="AF408" s="2">
        <f>(Table2[[#This Row],[Current Week High]]/Table2[[#This Row],[Close Price]])-1</f>
        <v>1.5571284125379004E-2</v>
      </c>
      <c r="AG408" s="2">
        <f>(Table2[[#This Row],[Close Price]]/Table2[[#This Row],[Current Month Low]])-1</f>
        <v>9.9133140697932776E-2</v>
      </c>
      <c r="AH408" s="2">
        <f>(Table2[[#This Row],[Current Month High]]/Table2[[#This Row],[Close Price]])-1</f>
        <v>8.7832827772160504E-2</v>
      </c>
      <c r="AI408">
        <v>12.9356252106505</v>
      </c>
      <c r="AJ408">
        <v>47.172619047619001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0.13</v>
      </c>
      <c r="AM408" t="s">
        <v>10622</v>
      </c>
      <c r="AN408">
        <v>5.79</v>
      </c>
      <c r="AO408" t="s">
        <v>10622</v>
      </c>
      <c r="AQ408">
        <f>(Table2[[#This Row],[Sharpe Ratio]]-AVERAGE(Table2[Sharpe Ratio]))/_xlfn.STDEV.P(Table2[Sharpe Ratio])</f>
        <v>-0.7077277654969456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0.63262268279278677</v>
      </c>
      <c r="AS408">
        <f>_xlfn.RANK.AVG(Table2[[#This Row],[1Y Return vs Nifty Z-Score]],Table2[1Y Return vs Nifty Z-Score])</f>
        <v>355</v>
      </c>
      <c r="AT408">
        <f>_xlfn.RANK.AVG(Table2[[#This Row],[6M Return vs Nifty Z-Score]],Table2[6M Return vs Nifty Z-Score])</f>
        <v>291</v>
      </c>
      <c r="AU408">
        <f>_xlfn.RANK.AVG(Table2[[#This Row],[Sharpe Ratio Z-Score]],Table2[Sharpe Ratio Z-Score])</f>
        <v>546.5</v>
      </c>
      <c r="AV408">
        <f>(Table2[[#This Row],[Rank 1Y]]+Table2[[#This Row],[Rank 6M]]+Table2[[#This Row],[Rank Sharpe]])/3</f>
        <v>397.5</v>
      </c>
    </row>
    <row r="409" spans="1:48" x14ac:dyDescent="0.3">
      <c r="A409" t="s">
        <v>1452</v>
      </c>
      <c r="B409" t="s">
        <v>1453</v>
      </c>
      <c r="C409" t="s">
        <v>10591</v>
      </c>
      <c r="D409" t="s">
        <v>391</v>
      </c>
      <c r="E409">
        <v>6743.1080742960003</v>
      </c>
      <c r="F409">
        <v>82.76</v>
      </c>
      <c r="G409">
        <v>2.8078538439802498</v>
      </c>
      <c r="H409">
        <f>(Table2[[#This Row],[1Y Return vs Nifty]]-AVERAGE(Table2[1Y Return vs Nifty]))/_xlfn.STDEV.P(Table2[1Y Return vs Nifty])</f>
        <v>-0.46722910501234477</v>
      </c>
      <c r="I409">
        <v>5.1382232948213797</v>
      </c>
      <c r="J409">
        <f>(Table2[[#This Row],[1M Return vs Nifty]]-AVERAGE(Table2[1M Return vs Nifty]))/_xlfn.STDEV.P(Table2[1M Return vs Nifty])</f>
        <v>0.23795516101903574</v>
      </c>
      <c r="K409">
        <v>-4.7941826786270703</v>
      </c>
      <c r="L409">
        <f>(Table2[[#This Row],[6M Return vs Nifty]]-AVERAGE(Table2[6M Return vs Nifty]))/_xlfn.STDEV.P(Table2[6M Return vs Nifty])</f>
        <v>-0.34619368268647743</v>
      </c>
      <c r="M409">
        <v>5.5612075558056198</v>
      </c>
      <c r="N409">
        <f>(Table2[[#This Row],[1W Return vs Nifty]]-AVERAGE(Table2[1W Return vs Nifty]))/_xlfn.STDEV.P(Table2[1W Return vs Nifty])</f>
        <v>0.61723904792205253</v>
      </c>
      <c r="O409">
        <v>86.7</v>
      </c>
      <c r="P409">
        <v>82.573837733614397</v>
      </c>
      <c r="Q409">
        <v>74.250215472562502</v>
      </c>
      <c r="R409">
        <v>37.7851576478594</v>
      </c>
      <c r="S409" s="2">
        <f>(Table2[[#This Row],[Close Price]]-Table2[[#This Row],[20D EMA]])/Table2[[#This Row],[20D EMA]]</f>
        <v>-4.5444059976931919E-2</v>
      </c>
      <c r="T409" s="2">
        <f>(Table2[[#This Row],[Close Price]]-Table2[[#This Row],[50D EMA]])/Table2[[#This Row],[50D EMA]]</f>
        <v>2.254494540827484E-3</v>
      </c>
      <c r="U409" s="2">
        <f>(Table2[[#This Row],[Close Price]]-Table2[[#This Row],[200D EMA]])/Table2[[#This Row],[200D EMA]]</f>
        <v>0.1146095600299248</v>
      </c>
      <c r="V409">
        <v>1.14451989796914</v>
      </c>
      <c r="W409">
        <v>82.5</v>
      </c>
      <c r="X409">
        <v>87.42</v>
      </c>
      <c r="Y409">
        <v>82.5</v>
      </c>
      <c r="Z409">
        <v>87.42</v>
      </c>
      <c r="AA409">
        <v>82.5</v>
      </c>
      <c r="AB409">
        <v>94.29</v>
      </c>
      <c r="AC409" s="2">
        <f>(Table2[[#This Row],[Close Price]]/Table2[[#This Row],[Day Low]])-1</f>
        <v>3.1515151515151274E-3</v>
      </c>
      <c r="AD409" s="2">
        <f>(Table2[[#This Row],[Day High]]/Table2[[#This Row],[Close Price]])-1</f>
        <v>5.630739487675207E-2</v>
      </c>
      <c r="AE409" s="2">
        <f>(Table2[[#This Row],[Close Price]]/Table2[[#This Row],[Current Week Low]])-1</f>
        <v>3.1515151515151274E-3</v>
      </c>
      <c r="AF409" s="2">
        <f>(Table2[[#This Row],[Current Week High]]/Table2[[#This Row],[Close Price]])-1</f>
        <v>5.630739487675207E-2</v>
      </c>
      <c r="AG409" s="2">
        <f>(Table2[[#This Row],[Close Price]]/Table2[[#This Row],[Current Month Low]])-1</f>
        <v>3.1515151515151274E-3</v>
      </c>
      <c r="AH409" s="2">
        <f>(Table2[[#This Row],[Current Month High]]/Table2[[#This Row],[Close Price]])-1</f>
        <v>0.1393185113581441</v>
      </c>
      <c r="AI409">
        <v>18.837602706621499</v>
      </c>
      <c r="AJ409">
        <v>41.108269394714398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0.13</v>
      </c>
      <c r="AM409" t="s">
        <v>10622</v>
      </c>
      <c r="AN409">
        <v>-8.23</v>
      </c>
      <c r="AO409" t="s">
        <v>10621</v>
      </c>
      <c r="AP409">
        <v>7.6645062812360998E-2</v>
      </c>
      <c r="AQ409">
        <f>(Table2[[#This Row],[Sharpe Ratio]]-AVERAGE(Table2[Sharpe Ratio]))/_xlfn.STDEV.P(Table2[Sharpe Ratio])</f>
        <v>0.17739496297753152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0.21916638421979756</v>
      </c>
      <c r="AS409">
        <f>_xlfn.RANK.AVG(Table2[[#This Row],[1Y Return vs Nifty Z-Score]],Table2[1Y Return vs Nifty Z-Score])</f>
        <v>459</v>
      </c>
      <c r="AT409">
        <f>_xlfn.RANK.AVG(Table2[[#This Row],[6M Return vs Nifty Z-Score]],Table2[6M Return vs Nifty Z-Score])</f>
        <v>446</v>
      </c>
      <c r="AU409">
        <f>_xlfn.RANK.AVG(Table2[[#This Row],[Sharpe Ratio Z-Score]],Table2[Sharpe Ratio Z-Score])</f>
        <v>290</v>
      </c>
      <c r="AV409">
        <f>(Table2[[#This Row],[Rank 1Y]]+Table2[[#This Row],[Rank 6M]]+Table2[[#This Row],[Rank Sharpe]])/3</f>
        <v>398.33333333333331</v>
      </c>
    </row>
    <row r="410" spans="1:48" x14ac:dyDescent="0.3">
      <c r="A410" t="s">
        <v>1973</v>
      </c>
      <c r="B410" t="s">
        <v>1974</v>
      </c>
      <c r="C410" t="s">
        <v>10589</v>
      </c>
      <c r="D410" t="s">
        <v>46</v>
      </c>
      <c r="E410">
        <v>3179.5407962999998</v>
      </c>
      <c r="F410">
        <v>1876.05</v>
      </c>
      <c r="G410">
        <v>-5.2120641059772499</v>
      </c>
      <c r="H410">
        <f>(Table2[[#This Row],[1Y Return vs Nifty]]-AVERAGE(Table2[1Y Return vs Nifty]))/_xlfn.STDEV.P(Table2[1Y Return vs Nifty])</f>
        <v>-0.58934104783320984</v>
      </c>
      <c r="I410">
        <v>-1.7895915645939999</v>
      </c>
      <c r="J410">
        <f>(Table2[[#This Row],[1M Return vs Nifty]]-AVERAGE(Table2[1M Return vs Nifty]))/_xlfn.STDEV.P(Table2[1M Return vs Nifty])</f>
        <v>-0.48338423556281379</v>
      </c>
      <c r="K410">
        <v>7.9734521388336796</v>
      </c>
      <c r="L410">
        <f>(Table2[[#This Row],[6M Return vs Nifty]]-AVERAGE(Table2[6M Return vs Nifty]))/_xlfn.STDEV.P(Table2[6M Return vs Nifty])</f>
        <v>0.11009263002843273</v>
      </c>
      <c r="M410">
        <v>1.1522081644214499</v>
      </c>
      <c r="N410">
        <f>(Table2[[#This Row],[1W Return vs Nifty]]-AVERAGE(Table2[1W Return vs Nifty]))/_xlfn.STDEV.P(Table2[1W Return vs Nifty])</f>
        <v>-0.28448929277634949</v>
      </c>
      <c r="O410">
        <v>1917.38</v>
      </c>
      <c r="P410">
        <v>1838.87956366463</v>
      </c>
      <c r="Q410">
        <v>1690.3071172675</v>
      </c>
      <c r="R410">
        <v>38.525277346385401</v>
      </c>
      <c r="S410" s="2">
        <f>(Table2[[#This Row],[Close Price]]-Table2[[#This Row],[20D EMA]])/Table2[[#This Row],[20D EMA]]</f>
        <v>-2.1555455882506416E-2</v>
      </c>
      <c r="T410" s="2">
        <f>(Table2[[#This Row],[Close Price]]-Table2[[#This Row],[50D EMA]])/Table2[[#This Row],[50D EMA]]</f>
        <v>2.0213632839169972E-2</v>
      </c>
      <c r="U410" s="2">
        <f>(Table2[[#This Row],[Close Price]]-Table2[[#This Row],[200D EMA]])/Table2[[#This Row],[200D EMA]]</f>
        <v>0.10988706184516717</v>
      </c>
      <c r="V410">
        <v>0.38592130979654599</v>
      </c>
      <c r="W410">
        <v>1847.05</v>
      </c>
      <c r="X410">
        <v>1912</v>
      </c>
      <c r="Y410">
        <v>1847.05</v>
      </c>
      <c r="Z410">
        <v>1912</v>
      </c>
      <c r="AA410">
        <v>1847.05</v>
      </c>
      <c r="AB410">
        <v>2005.85</v>
      </c>
      <c r="AC410" s="2">
        <f>(Table2[[#This Row],[Close Price]]/Table2[[#This Row],[Day Low]])-1</f>
        <v>1.570071194607614E-2</v>
      </c>
      <c r="AD410" s="2">
        <f>(Table2[[#This Row],[Day High]]/Table2[[#This Row],[Close Price]])-1</f>
        <v>1.9162602276058704E-2</v>
      </c>
      <c r="AE410" s="2">
        <f>(Table2[[#This Row],[Close Price]]/Table2[[#This Row],[Current Week Low]])-1</f>
        <v>1.570071194607614E-2</v>
      </c>
      <c r="AF410" s="2">
        <f>(Table2[[#This Row],[Current Week High]]/Table2[[#This Row],[Close Price]])-1</f>
        <v>1.9162602276058704E-2</v>
      </c>
      <c r="AG410" s="2">
        <f>(Table2[[#This Row],[Close Price]]/Table2[[#This Row],[Current Month Low]])-1</f>
        <v>1.570071194607614E-2</v>
      </c>
      <c r="AH410" s="2">
        <f>(Table2[[#This Row],[Current Month High]]/Table2[[#This Row],[Close Price]])-1</f>
        <v>6.9187921430665433E-2</v>
      </c>
      <c r="AI410">
        <v>11.404280269715599</v>
      </c>
      <c r="AJ410">
        <v>32.676803394625097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0.09</v>
      </c>
      <c r="AM410" t="s">
        <v>10622</v>
      </c>
      <c r="AN410">
        <v>-2.4500000000000002</v>
      </c>
      <c r="AO410" t="s">
        <v>10621</v>
      </c>
      <c r="AP410">
        <v>4.7523071445920002E-2</v>
      </c>
      <c r="AQ410">
        <f>(Table2[[#This Row],[Sharpe Ratio]]-AVERAGE(Table2[Sharpe Ratio]))/_xlfn.STDEV.P(Table2[Sharpe Ratio])</f>
        <v>-0.158915498662762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-1.4060374448067026</v>
      </c>
      <c r="AS410">
        <f>_xlfn.RANK.AVG(Table2[[#This Row],[1Y Return vs Nifty Z-Score]],Table2[1Y Return vs Nifty Z-Score])</f>
        <v>530</v>
      </c>
      <c r="AT410">
        <f>_xlfn.RANK.AVG(Table2[[#This Row],[6M Return vs Nifty Z-Score]],Table2[6M Return vs Nifty Z-Score])</f>
        <v>289</v>
      </c>
      <c r="AU410">
        <f>_xlfn.RANK.AVG(Table2[[#This Row],[Sharpe Ratio Z-Score]],Table2[Sharpe Ratio Z-Score])</f>
        <v>385</v>
      </c>
      <c r="AV410">
        <f>(Table2[[#This Row],[Rank 1Y]]+Table2[[#This Row],[Rank 6M]]+Table2[[#This Row],[Rank Sharpe]])/3</f>
        <v>401.33333333333331</v>
      </c>
    </row>
    <row r="411" spans="1:48" x14ac:dyDescent="0.3">
      <c r="A411" t="s">
        <v>1037</v>
      </c>
      <c r="B411" t="s">
        <v>1038</v>
      </c>
      <c r="C411" t="s">
        <v>10589</v>
      </c>
      <c r="D411" t="s">
        <v>726</v>
      </c>
      <c r="E411">
        <v>12273.25311758</v>
      </c>
      <c r="F411">
        <v>9436.7000000000007</v>
      </c>
      <c r="G411">
        <v>-4.2500964932371197</v>
      </c>
      <c r="H411">
        <f>(Table2[[#This Row],[1Y Return vs Nifty]]-AVERAGE(Table2[1Y Return vs Nifty]))/_xlfn.STDEV.P(Table2[1Y Return vs Nifty])</f>
        <v>-0.57469404834326254</v>
      </c>
      <c r="I411">
        <v>-0.35028014632522803</v>
      </c>
      <c r="J411">
        <f>(Table2[[#This Row],[1M Return vs Nifty]]-AVERAGE(Table2[1M Return vs Nifty]))/_xlfn.STDEV.P(Table2[1M Return vs Nifty])</f>
        <v>-0.33351994920182176</v>
      </c>
      <c r="K411">
        <v>4.0335296310321898</v>
      </c>
      <c r="L411">
        <f>(Table2[[#This Row],[6M Return vs Nifty]]-AVERAGE(Table2[6M Return vs Nifty]))/_xlfn.STDEV.P(Table2[6M Return vs Nifty])</f>
        <v>-3.0711265067993602E-2</v>
      </c>
      <c r="M411">
        <v>0.95040989099291795</v>
      </c>
      <c r="N411">
        <f>(Table2[[#This Row],[1W Return vs Nifty]]-AVERAGE(Table2[1W Return vs Nifty]))/_xlfn.STDEV.P(Table2[1W Return vs Nifty])</f>
        <v>-0.32576106582537806</v>
      </c>
      <c r="O411">
        <v>8936.89</v>
      </c>
      <c r="P411">
        <v>8504.5646514419896</v>
      </c>
      <c r="Q411">
        <v>7893.8891346813898</v>
      </c>
      <c r="R411">
        <v>70.087796266888901</v>
      </c>
      <c r="S411" s="2">
        <f>(Table2[[#This Row],[Close Price]]-Table2[[#This Row],[20D EMA]])/Table2[[#This Row],[20D EMA]]</f>
        <v>5.5926614291996586E-2</v>
      </c>
      <c r="T411" s="2">
        <f>(Table2[[#This Row],[Close Price]]-Table2[[#This Row],[50D EMA]])/Table2[[#This Row],[50D EMA]]</f>
        <v>0.10960412281655865</v>
      </c>
      <c r="U411" s="2">
        <f>(Table2[[#This Row],[Close Price]]-Table2[[#This Row],[200D EMA]])/Table2[[#This Row],[200D EMA]]</f>
        <v>0.19544369562277636</v>
      </c>
      <c r="V411">
        <v>0.92907501831873296</v>
      </c>
      <c r="W411">
        <v>8760</v>
      </c>
      <c r="X411">
        <v>9487</v>
      </c>
      <c r="Y411">
        <v>8760</v>
      </c>
      <c r="Z411">
        <v>9487</v>
      </c>
      <c r="AA411">
        <v>8760</v>
      </c>
      <c r="AB411">
        <v>9487</v>
      </c>
      <c r="AC411" s="2">
        <f>(Table2[[#This Row],[Close Price]]/Table2[[#This Row],[Day Low]])-1</f>
        <v>7.7248858447488633E-2</v>
      </c>
      <c r="AD411" s="2">
        <f>(Table2[[#This Row],[Day High]]/Table2[[#This Row],[Close Price]])-1</f>
        <v>5.3302531605328163E-3</v>
      </c>
      <c r="AE411" s="2">
        <f>(Table2[[#This Row],[Close Price]]/Table2[[#This Row],[Current Week Low]])-1</f>
        <v>7.7248858447488633E-2</v>
      </c>
      <c r="AF411" s="2">
        <f>(Table2[[#This Row],[Current Week High]]/Table2[[#This Row],[Close Price]])-1</f>
        <v>5.3302531605328163E-3</v>
      </c>
      <c r="AG411" s="2">
        <f>(Table2[[#This Row],[Close Price]]/Table2[[#This Row],[Current Month Low]])-1</f>
        <v>7.7248858447488633E-2</v>
      </c>
      <c r="AH411" s="2">
        <f>(Table2[[#This Row],[Current Month High]]/Table2[[#This Row],[Close Price]])-1</f>
        <v>5.3302531605328163E-3</v>
      </c>
      <c r="AI411">
        <v>3.21404728347831</v>
      </c>
      <c r="AJ411">
        <v>43.171197960917503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0.26</v>
      </c>
      <c r="AM411" t="s">
        <v>10622</v>
      </c>
      <c r="AN411">
        <v>4.88</v>
      </c>
      <c r="AO411" t="s">
        <v>10622</v>
      </c>
      <c r="AP411">
        <v>5.7571585579637999E-2</v>
      </c>
      <c r="AQ411">
        <f>(Table2[[#This Row],[Sharpe Ratio]]-AVERAGE(Table2[Sharpe Ratio]))/_xlfn.STDEV.P(Table2[Sharpe Ratio])</f>
        <v>-4.2871908628461644E-2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-1.3075582370669177</v>
      </c>
      <c r="AS411">
        <f>_xlfn.RANK.AVG(Table2[[#This Row],[1Y Return vs Nifty Z-Score]],Table2[1Y Return vs Nifty Z-Score])</f>
        <v>524</v>
      </c>
      <c r="AT411">
        <f>_xlfn.RANK.AVG(Table2[[#This Row],[6M Return vs Nifty Z-Score]],Table2[6M Return vs Nifty Z-Score])</f>
        <v>329</v>
      </c>
      <c r="AU411">
        <f>_xlfn.RANK.AVG(Table2[[#This Row],[Sharpe Ratio Z-Score]],Table2[Sharpe Ratio Z-Score])</f>
        <v>354</v>
      </c>
      <c r="AV411">
        <f>(Table2[[#This Row],[Rank 1Y]]+Table2[[#This Row],[Rank 6M]]+Table2[[#This Row],[Rank Sharpe]])/3</f>
        <v>402.33333333333331</v>
      </c>
    </row>
    <row r="412" spans="1:48" x14ac:dyDescent="0.3">
      <c r="A412" t="s">
        <v>1790</v>
      </c>
      <c r="B412" t="s">
        <v>1791</v>
      </c>
      <c r="C412" t="s">
        <v>10588</v>
      </c>
      <c r="D412" t="s">
        <v>1467</v>
      </c>
      <c r="E412">
        <v>4047.8148477300001</v>
      </c>
      <c r="F412">
        <v>560.54999999999995</v>
      </c>
      <c r="G412">
        <v>12.3896845664912</v>
      </c>
      <c r="H412">
        <f>(Table2[[#This Row],[1Y Return vs Nifty]]-AVERAGE(Table2[1Y Return vs Nifty]))/_xlfn.STDEV.P(Table2[1Y Return vs Nifty])</f>
        <v>-0.32133534741939268</v>
      </c>
      <c r="I412">
        <v>3.9588209551787998</v>
      </c>
      <c r="J412">
        <f>(Table2[[#This Row],[1M Return vs Nifty]]-AVERAGE(Table2[1M Return vs Nifty]))/_xlfn.STDEV.P(Table2[1M Return vs Nifty])</f>
        <v>0.11515318243429155</v>
      </c>
      <c r="K412">
        <v>13.046966535562801</v>
      </c>
      <c r="L412">
        <f>(Table2[[#This Row],[6M Return vs Nifty]]-AVERAGE(Table2[6M Return vs Nifty]))/_xlfn.STDEV.P(Table2[6M Return vs Nifty])</f>
        <v>0.29140852836722536</v>
      </c>
      <c r="M412">
        <v>4.56893791942802</v>
      </c>
      <c r="N412">
        <f>(Table2[[#This Row],[1W Return vs Nifty]]-AVERAGE(Table2[1W Return vs Nifty]))/_xlfn.STDEV.P(Table2[1W Return vs Nifty])</f>
        <v>0.41430011023821728</v>
      </c>
      <c r="O412">
        <v>561.44000000000005</v>
      </c>
      <c r="P412">
        <v>525.32776894788299</v>
      </c>
      <c r="Q412">
        <v>475.22663138370899</v>
      </c>
      <c r="R412">
        <v>43.933494505542299</v>
      </c>
      <c r="S412" s="2">
        <f>(Table2[[#This Row],[Close Price]]-Table2[[#This Row],[20D EMA]])/Table2[[#This Row],[20D EMA]]</f>
        <v>-1.5852094613851881E-3</v>
      </c>
      <c r="T412" s="2">
        <f>(Table2[[#This Row],[Close Price]]-Table2[[#This Row],[50D EMA]])/Table2[[#This Row],[50D EMA]]</f>
        <v>6.7048104315253348E-2</v>
      </c>
      <c r="U412" s="2">
        <f>(Table2[[#This Row],[Close Price]]-Table2[[#This Row],[200D EMA]])/Table2[[#This Row],[200D EMA]]</f>
        <v>0.17954248137958181</v>
      </c>
      <c r="V412">
        <v>0.99692041782450502</v>
      </c>
      <c r="W412">
        <v>552.20000000000005</v>
      </c>
      <c r="X412">
        <v>576.04999999999995</v>
      </c>
      <c r="Y412">
        <v>552.20000000000005</v>
      </c>
      <c r="Z412">
        <v>576.04999999999995</v>
      </c>
      <c r="AA412">
        <v>552.20000000000005</v>
      </c>
      <c r="AB412">
        <v>606</v>
      </c>
      <c r="AC412" s="2">
        <f>(Table2[[#This Row],[Close Price]]/Table2[[#This Row],[Day Low]])-1</f>
        <v>1.512133285041628E-2</v>
      </c>
      <c r="AD412" s="2">
        <f>(Table2[[#This Row],[Day High]]/Table2[[#This Row],[Close Price]])-1</f>
        <v>2.7651413790027668E-2</v>
      </c>
      <c r="AE412" s="2">
        <f>(Table2[[#This Row],[Close Price]]/Table2[[#This Row],[Current Week Low]])-1</f>
        <v>1.512133285041628E-2</v>
      </c>
      <c r="AF412" s="2">
        <f>(Table2[[#This Row],[Current Week High]]/Table2[[#This Row],[Close Price]])-1</f>
        <v>2.7651413790027668E-2</v>
      </c>
      <c r="AG412" s="2">
        <f>(Table2[[#This Row],[Close Price]]/Table2[[#This Row],[Current Month Low]])-1</f>
        <v>1.512133285041628E-2</v>
      </c>
      <c r="AH412" s="2">
        <f>(Table2[[#This Row],[Current Month High]]/Table2[[#This Row],[Close Price]])-1</f>
        <v>8.1081081081081141E-2</v>
      </c>
      <c r="AI412">
        <v>9.2676835251092697</v>
      </c>
      <c r="AJ412">
        <v>51.112009704811904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0.19</v>
      </c>
      <c r="AM412" t="s">
        <v>10622</v>
      </c>
      <c r="AN412">
        <v>1.84</v>
      </c>
      <c r="AO412" t="s">
        <v>10622</v>
      </c>
      <c r="AP412">
        <v>-8.7317249267270004E-3</v>
      </c>
      <c r="AQ412">
        <f>(Table2[[#This Row],[Sharpe Ratio]]-AVERAGE(Table2[Sharpe Ratio]))/_xlfn.STDEV.P(Table2[Sharpe Ratio])</f>
        <v>-0.80856463492915065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-0.30903816130880918</v>
      </c>
      <c r="AS412">
        <f>_xlfn.RANK.AVG(Table2[[#This Row],[1Y Return vs Nifty Z-Score]],Table2[1Y Return vs Nifty Z-Score])</f>
        <v>401</v>
      </c>
      <c r="AT412">
        <f>_xlfn.RANK.AVG(Table2[[#This Row],[6M Return vs Nifty Z-Score]],Table2[6M Return vs Nifty Z-Score])</f>
        <v>228</v>
      </c>
      <c r="AU412">
        <f>_xlfn.RANK.AVG(Table2[[#This Row],[Sharpe Ratio Z-Score]],Table2[Sharpe Ratio Z-Score])</f>
        <v>583</v>
      </c>
      <c r="AV412">
        <f>(Table2[[#This Row],[Rank 1Y]]+Table2[[#This Row],[Rank 6M]]+Table2[[#This Row],[Rank Sharpe]])/3</f>
        <v>404</v>
      </c>
    </row>
    <row r="413" spans="1:48" x14ac:dyDescent="0.3">
      <c r="A413" t="s">
        <v>1664</v>
      </c>
      <c r="B413" t="s">
        <v>1665</v>
      </c>
      <c r="C413" t="s">
        <v>10581</v>
      </c>
      <c r="D413" t="s">
        <v>46</v>
      </c>
      <c r="E413">
        <v>4795.4069163000004</v>
      </c>
      <c r="F413">
        <v>693</v>
      </c>
      <c r="G413">
        <v>11.308508241010699</v>
      </c>
      <c r="H413">
        <f>(Table2[[#This Row],[1Y Return vs Nifty]]-AVERAGE(Table2[1Y Return vs Nifty]))/_xlfn.STDEV.P(Table2[1Y Return vs Nifty])</f>
        <v>-0.3377974287598941</v>
      </c>
      <c r="I413">
        <v>22.710005780083101</v>
      </c>
      <c r="J413">
        <f>(Table2[[#This Row],[1M Return vs Nifty]]-AVERAGE(Table2[1M Return vs Nifty]))/_xlfn.STDEV.P(Table2[1M Return vs Nifty])</f>
        <v>2.067567994502844</v>
      </c>
      <c r="K413">
        <v>-23.544611603038</v>
      </c>
      <c r="L413">
        <f>(Table2[[#This Row],[6M Return vs Nifty]]-AVERAGE(Table2[6M Return vs Nifty]))/_xlfn.STDEV.P(Table2[6M Return vs Nifty])</f>
        <v>-1.016291488432147</v>
      </c>
      <c r="M413">
        <v>2.1350959903797002</v>
      </c>
      <c r="N413">
        <f>(Table2[[#This Row],[1W Return vs Nifty]]-AVERAGE(Table2[1W Return vs Nifty]))/_xlfn.STDEV.P(Table2[1W Return vs Nifty])</f>
        <v>-8.3469122502352971E-2</v>
      </c>
      <c r="O413">
        <v>693.31</v>
      </c>
      <c r="P413">
        <v>634.16946128164398</v>
      </c>
      <c r="Q413">
        <v>592.04034228922899</v>
      </c>
      <c r="R413">
        <v>44.628571051463503</v>
      </c>
      <c r="S413" s="2">
        <f>(Table2[[#This Row],[Close Price]]-Table2[[#This Row],[20D EMA]])/Table2[[#This Row],[20D EMA]]</f>
        <v>-4.4713043227408438E-4</v>
      </c>
      <c r="T413" s="2">
        <f>(Table2[[#This Row],[Close Price]]-Table2[[#This Row],[50D EMA]])/Table2[[#This Row],[50D EMA]]</f>
        <v>9.2767851986219368E-2</v>
      </c>
      <c r="U413" s="2">
        <f>(Table2[[#This Row],[Close Price]]-Table2[[#This Row],[200D EMA]])/Table2[[#This Row],[200D EMA]]</f>
        <v>0.17052834156603686</v>
      </c>
      <c r="V413">
        <v>1.5285335424481601</v>
      </c>
      <c r="W413">
        <v>687.35</v>
      </c>
      <c r="X413">
        <v>741.95</v>
      </c>
      <c r="Y413">
        <v>687.35</v>
      </c>
      <c r="Z413">
        <v>741.95</v>
      </c>
      <c r="AA413">
        <v>687.35</v>
      </c>
      <c r="AB413">
        <v>771.7</v>
      </c>
      <c r="AC413" s="2">
        <f>(Table2[[#This Row],[Close Price]]/Table2[[#This Row],[Day Low]])-1</f>
        <v>8.2199752673310922E-3</v>
      </c>
      <c r="AD413" s="2">
        <f>(Table2[[#This Row],[Day High]]/Table2[[#This Row],[Close Price]])-1</f>
        <v>7.0634920634920606E-2</v>
      </c>
      <c r="AE413" s="2">
        <f>(Table2[[#This Row],[Close Price]]/Table2[[#This Row],[Current Week Low]])-1</f>
        <v>8.2199752673310922E-3</v>
      </c>
      <c r="AF413" s="2">
        <f>(Table2[[#This Row],[Current Week High]]/Table2[[#This Row],[Close Price]])-1</f>
        <v>7.0634920634920606E-2</v>
      </c>
      <c r="AG413" s="2">
        <f>(Table2[[#This Row],[Close Price]]/Table2[[#This Row],[Current Month Low]])-1</f>
        <v>8.2199752673310922E-3</v>
      </c>
      <c r="AH413" s="2">
        <f>(Table2[[#This Row],[Current Month High]]/Table2[[#This Row],[Close Price]])-1</f>
        <v>0.11356421356421365</v>
      </c>
      <c r="AI413">
        <v>45.606060606060602</v>
      </c>
      <c r="AJ413">
        <v>62.390158172231899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0.33</v>
      </c>
      <c r="AM413" t="s">
        <v>10622</v>
      </c>
      <c r="AN413">
        <v>2.15</v>
      </c>
      <c r="AO413" t="s">
        <v>10622</v>
      </c>
      <c r="AP413">
        <v>0.12611486499018601</v>
      </c>
      <c r="AQ413">
        <f>(Table2[[#This Row],[Sharpe Ratio]]-AVERAGE(Table2[Sharpe Ratio]))/_xlfn.STDEV.P(Table2[Sharpe Ratio])</f>
        <v>0.74868872508098361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1.3786986798894334</v>
      </c>
      <c r="AS413">
        <f>_xlfn.RANK.AVG(Table2[[#This Row],[1Y Return vs Nifty Z-Score]],Table2[1Y Return vs Nifty Z-Score])</f>
        <v>407</v>
      </c>
      <c r="AT413">
        <f>_xlfn.RANK.AVG(Table2[[#This Row],[6M Return vs Nifty Z-Score]],Table2[6M Return vs Nifty Z-Score])</f>
        <v>643</v>
      </c>
      <c r="AU413">
        <f>_xlfn.RANK.AVG(Table2[[#This Row],[Sharpe Ratio Z-Score]],Table2[Sharpe Ratio Z-Score])</f>
        <v>168</v>
      </c>
      <c r="AV413">
        <f>(Table2[[#This Row],[Rank 1Y]]+Table2[[#This Row],[Rank 6M]]+Table2[[#This Row],[Rank Sharpe]])/3</f>
        <v>406</v>
      </c>
    </row>
    <row r="414" spans="1:48" x14ac:dyDescent="0.3">
      <c r="A414" t="s">
        <v>900</v>
      </c>
      <c r="B414" t="s">
        <v>901</v>
      </c>
      <c r="C414" t="s">
        <v>10591</v>
      </c>
      <c r="D414" t="s">
        <v>553</v>
      </c>
      <c r="E414">
        <v>15927.39763236</v>
      </c>
      <c r="F414">
        <v>5194.8500000000004</v>
      </c>
      <c r="G414">
        <v>-5.8187893425987998</v>
      </c>
      <c r="H414">
        <f>(Table2[[#This Row],[1Y Return vs Nifty]]-AVERAGE(Table2[1Y Return vs Nifty]))/_xlfn.STDEV.P(Table2[1Y Return vs Nifty])</f>
        <v>-0.59857909713304081</v>
      </c>
      <c r="I414">
        <v>3.82089369834104</v>
      </c>
      <c r="J414">
        <f>(Table2[[#This Row],[1M Return vs Nifty]]-AVERAGE(Table2[1M Return vs Nifty]))/_xlfn.STDEV.P(Table2[1M Return vs Nifty])</f>
        <v>0.10079189157440051</v>
      </c>
      <c r="K414">
        <v>4.8061265910781303</v>
      </c>
      <c r="L414">
        <f>(Table2[[#This Row],[6M Return vs Nifty]]-AVERAGE(Table2[6M Return vs Nifty]))/_xlfn.STDEV.P(Table2[6M Return vs Nifty])</f>
        <v>-3.1004018850958096E-3</v>
      </c>
      <c r="M414">
        <v>8.0922036503019701</v>
      </c>
      <c r="N414">
        <f>(Table2[[#This Row],[1W Return vs Nifty]]-AVERAGE(Table2[1W Return vs Nifty]))/_xlfn.STDEV.P(Table2[1W Return vs Nifty])</f>
        <v>1.1348782458462396</v>
      </c>
      <c r="O414">
        <v>5304.37</v>
      </c>
      <c r="P414">
        <v>5042.4538765733696</v>
      </c>
      <c r="Q414">
        <v>4695.7423797068896</v>
      </c>
      <c r="R414">
        <v>41.523285046163402</v>
      </c>
      <c r="S414" s="2">
        <f>(Table2[[#This Row],[Close Price]]-Table2[[#This Row],[20D EMA]])/Table2[[#This Row],[20D EMA]]</f>
        <v>-2.0647126802994423E-2</v>
      </c>
      <c r="T414" s="2">
        <f>(Table2[[#This Row],[Close Price]]-Table2[[#This Row],[50D EMA]])/Table2[[#This Row],[50D EMA]]</f>
        <v>3.0222611283495265E-2</v>
      </c>
      <c r="U414" s="2">
        <f>(Table2[[#This Row],[Close Price]]-Table2[[#This Row],[200D EMA]])/Table2[[#This Row],[200D EMA]]</f>
        <v>0.10628939578330644</v>
      </c>
      <c r="V414">
        <v>1.95178388898397</v>
      </c>
      <c r="W414">
        <v>5164.5</v>
      </c>
      <c r="X414">
        <v>5359</v>
      </c>
      <c r="Y414">
        <v>5164.5</v>
      </c>
      <c r="Z414">
        <v>5359</v>
      </c>
      <c r="AA414">
        <v>5164.5</v>
      </c>
      <c r="AB414">
        <v>5769</v>
      </c>
      <c r="AC414" s="2">
        <f>(Table2[[#This Row],[Close Price]]/Table2[[#This Row],[Day Low]])-1</f>
        <v>5.8766579533353624E-3</v>
      </c>
      <c r="AD414" s="2">
        <f>(Table2[[#This Row],[Day High]]/Table2[[#This Row],[Close Price]])-1</f>
        <v>3.1598602462053593E-2</v>
      </c>
      <c r="AE414" s="2">
        <f>(Table2[[#This Row],[Close Price]]/Table2[[#This Row],[Current Week Low]])-1</f>
        <v>5.8766579533353624E-3</v>
      </c>
      <c r="AF414" s="2">
        <f>(Table2[[#This Row],[Current Week High]]/Table2[[#This Row],[Close Price]])-1</f>
        <v>3.1598602462053593E-2</v>
      </c>
      <c r="AG414" s="2">
        <f>(Table2[[#This Row],[Close Price]]/Table2[[#This Row],[Current Month Low]])-1</f>
        <v>5.8766579533353624E-3</v>
      </c>
      <c r="AH414" s="2">
        <f>(Table2[[#This Row],[Current Month High]]/Table2[[#This Row],[Close Price]])-1</f>
        <v>0.11052292173979983</v>
      </c>
      <c r="AI414">
        <v>14.706873153219</v>
      </c>
      <c r="AJ414">
        <v>29.192986819199199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0.13</v>
      </c>
      <c r="AM414" t="s">
        <v>10622</v>
      </c>
      <c r="AN414">
        <v>-0.72</v>
      </c>
      <c r="AO414" t="s">
        <v>10621</v>
      </c>
      <c r="AP414">
        <v>5.5265064603262998E-2</v>
      </c>
      <c r="AQ414">
        <f>(Table2[[#This Row],[Sharpe Ratio]]-AVERAGE(Table2[Sharpe Ratio]))/_xlfn.STDEV.P(Table2[Sharpe Ratio])</f>
        <v>-6.9508381546367612E-2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0.56448225685613584</v>
      </c>
      <c r="AS414">
        <f>_xlfn.RANK.AVG(Table2[[#This Row],[1Y Return vs Nifty Z-Score]],Table2[1Y Return vs Nifty Z-Score])</f>
        <v>536</v>
      </c>
      <c r="AT414">
        <f>_xlfn.RANK.AVG(Table2[[#This Row],[6M Return vs Nifty Z-Score]],Table2[6M Return vs Nifty Z-Score])</f>
        <v>318</v>
      </c>
      <c r="AU414">
        <f>_xlfn.RANK.AVG(Table2[[#This Row],[Sharpe Ratio Z-Score]],Table2[Sharpe Ratio Z-Score])</f>
        <v>366</v>
      </c>
      <c r="AV414">
        <f>(Table2[[#This Row],[Rank 1Y]]+Table2[[#This Row],[Rank 6M]]+Table2[[#This Row],[Rank Sharpe]])/3</f>
        <v>406.66666666666669</v>
      </c>
    </row>
    <row r="415" spans="1:48" x14ac:dyDescent="0.3">
      <c r="A415" t="s">
        <v>492</v>
      </c>
      <c r="B415" t="s">
        <v>493</v>
      </c>
      <c r="C415" t="s">
        <v>10588</v>
      </c>
      <c r="D415" t="s">
        <v>269</v>
      </c>
      <c r="E415">
        <v>41118.9653015</v>
      </c>
      <c r="F415">
        <v>4359.5</v>
      </c>
      <c r="G415">
        <v>-0.11531657335284599</v>
      </c>
      <c r="H415">
        <f>(Table2[[#This Row],[1Y Return vs Nifty]]-AVERAGE(Table2[1Y Return vs Nifty]))/_xlfn.STDEV.P(Table2[1Y Return vs Nifty])</f>
        <v>-0.51173754276499217</v>
      </c>
      <c r="I415">
        <v>6.9414240811951498</v>
      </c>
      <c r="J415">
        <f>(Table2[[#This Row],[1M Return vs Nifty]]-AVERAGE(Table2[1M Return vs Nifty]))/_xlfn.STDEV.P(Table2[1M Return vs Nifty])</f>
        <v>0.42570841273750559</v>
      </c>
      <c r="K415">
        <v>-9.6505677365710092</v>
      </c>
      <c r="L415">
        <f>(Table2[[#This Row],[6M Return vs Nifty]]-AVERAGE(Table2[6M Return vs Nifty]))/_xlfn.STDEV.P(Table2[6M Return vs Nifty])</f>
        <v>-0.51974987088373104</v>
      </c>
      <c r="M415">
        <v>4.8160492323264501</v>
      </c>
      <c r="N415">
        <f>(Table2[[#This Row],[1W Return vs Nifty]]-AVERAGE(Table2[1W Return vs Nifty]))/_xlfn.STDEV.P(Table2[1W Return vs Nifty])</f>
        <v>0.46483930391176193</v>
      </c>
      <c r="O415">
        <v>4374.13</v>
      </c>
      <c r="P415">
        <v>4197.0745735959699</v>
      </c>
      <c r="Q415">
        <v>3840.7549414576301</v>
      </c>
      <c r="R415">
        <v>44.729940040094696</v>
      </c>
      <c r="S415" s="2">
        <f>(Table2[[#This Row],[Close Price]]-Table2[[#This Row],[20D EMA]])/Table2[[#This Row],[20D EMA]]</f>
        <v>-3.3446651105477222E-3</v>
      </c>
      <c r="T415" s="2">
        <f>(Table2[[#This Row],[Close Price]]-Table2[[#This Row],[50D EMA]])/Table2[[#This Row],[50D EMA]]</f>
        <v>3.8699676061478033E-2</v>
      </c>
      <c r="U415" s="2">
        <f>(Table2[[#This Row],[Close Price]]-Table2[[#This Row],[200D EMA]])/Table2[[#This Row],[200D EMA]]</f>
        <v>0.13506330563894231</v>
      </c>
      <c r="V415">
        <v>0.77798751179547698</v>
      </c>
      <c r="W415">
        <v>4295</v>
      </c>
      <c r="X415">
        <v>4450.1000000000004</v>
      </c>
      <c r="Y415">
        <v>4295</v>
      </c>
      <c r="Z415">
        <v>4450.1000000000004</v>
      </c>
      <c r="AA415">
        <v>4295</v>
      </c>
      <c r="AB415">
        <v>4666.1000000000004</v>
      </c>
      <c r="AC415" s="2">
        <f>(Table2[[#This Row],[Close Price]]/Table2[[#This Row],[Day Low]])-1</f>
        <v>1.5017462165308526E-2</v>
      </c>
      <c r="AD415" s="2">
        <f>(Table2[[#This Row],[Day High]]/Table2[[#This Row],[Close Price]])-1</f>
        <v>2.0782199793554446E-2</v>
      </c>
      <c r="AE415" s="2">
        <f>(Table2[[#This Row],[Close Price]]/Table2[[#This Row],[Current Week Low]])-1</f>
        <v>1.5017462165308526E-2</v>
      </c>
      <c r="AF415" s="2">
        <f>(Table2[[#This Row],[Current Week High]]/Table2[[#This Row],[Close Price]])-1</f>
        <v>2.0782199793554446E-2</v>
      </c>
      <c r="AG415" s="2">
        <f>(Table2[[#This Row],[Close Price]]/Table2[[#This Row],[Current Month Low]])-1</f>
        <v>1.5017462165308526E-2</v>
      </c>
      <c r="AH415" s="2">
        <f>(Table2[[#This Row],[Current Month High]]/Table2[[#This Row],[Close Price]])-1</f>
        <v>7.0329166188783265E-2</v>
      </c>
      <c r="AI415">
        <v>9.9896777153343201</v>
      </c>
      <c r="AJ415">
        <v>30.52199817368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0.08</v>
      </c>
      <c r="AM415" t="s">
        <v>10622</v>
      </c>
      <c r="AN415">
        <v>3.14</v>
      </c>
      <c r="AO415" t="s">
        <v>10622</v>
      </c>
      <c r="AP415">
        <v>9.3623014252539993E-2</v>
      </c>
      <c r="AQ415">
        <f>(Table2[[#This Row],[Sharpe Ratio]]-AVERAGE(Table2[Sharpe Ratio]))/_xlfn.STDEV.P(Table2[Sharpe Ratio])</f>
        <v>0.37346200436581029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0.2325223073663546</v>
      </c>
      <c r="AS415">
        <f>_xlfn.RANK.AVG(Table2[[#This Row],[1Y Return vs Nifty Z-Score]],Table2[1Y Return vs Nifty Z-Score])</f>
        <v>488</v>
      </c>
      <c r="AT415">
        <f>_xlfn.RANK.AVG(Table2[[#This Row],[6M Return vs Nifty Z-Score]],Table2[6M Return vs Nifty Z-Score])</f>
        <v>498</v>
      </c>
      <c r="AU415">
        <f>_xlfn.RANK.AVG(Table2[[#This Row],[Sharpe Ratio Z-Score]],Table2[Sharpe Ratio Z-Score])</f>
        <v>240</v>
      </c>
      <c r="AV415">
        <f>(Table2[[#This Row],[Rank 1Y]]+Table2[[#This Row],[Rank 6M]]+Table2[[#This Row],[Rank Sharpe]])/3</f>
        <v>408.66666666666669</v>
      </c>
    </row>
    <row r="416" spans="1:48" x14ac:dyDescent="0.3">
      <c r="A416" t="s">
        <v>248</v>
      </c>
      <c r="B416" t="s">
        <v>249</v>
      </c>
      <c r="C416" t="s">
        <v>10578</v>
      </c>
      <c r="D416" t="s">
        <v>37</v>
      </c>
      <c r="E416">
        <v>103060.01110013999</v>
      </c>
      <c r="F416">
        <v>714.2</v>
      </c>
      <c r="G416">
        <v>0.18128115453816901</v>
      </c>
      <c r="H416">
        <f>(Table2[[#This Row],[1Y Return vs Nifty]]-AVERAGE(Table2[1Y Return vs Nifty]))/_xlfn.STDEV.P(Table2[1Y Return vs Nifty])</f>
        <v>-0.50722152090354444</v>
      </c>
      <c r="I416">
        <v>16.148931351451498</v>
      </c>
      <c r="J416">
        <f>(Table2[[#This Row],[1M Return vs Nifty]]-AVERAGE(Table2[1M Return vs Nifty]))/_xlfn.STDEV.P(Table2[1M Return vs Nifty])</f>
        <v>1.3844144222266486</v>
      </c>
      <c r="K416">
        <v>30.991551413298598</v>
      </c>
      <c r="L416">
        <f>(Table2[[#This Row],[6M Return vs Nifty]]-AVERAGE(Table2[6M Return vs Nifty]))/_xlfn.STDEV.P(Table2[6M Return vs Nifty])</f>
        <v>0.93270729545478692</v>
      </c>
      <c r="M416">
        <v>3.8332106394494598</v>
      </c>
      <c r="N416">
        <f>(Table2[[#This Row],[1W Return vs Nifty]]-AVERAGE(Table2[1W Return vs Nifty]))/_xlfn.STDEV.P(Table2[1W Return vs Nifty])</f>
        <v>0.26382920278514582</v>
      </c>
      <c r="O416">
        <v>685.93</v>
      </c>
      <c r="P416">
        <v>644.95759059823195</v>
      </c>
      <c r="Q416">
        <v>583.06855861578003</v>
      </c>
      <c r="R416">
        <v>61.047306116047899</v>
      </c>
      <c r="S416" s="2">
        <f>(Table2[[#This Row],[Close Price]]-Table2[[#This Row],[20D EMA]])/Table2[[#This Row],[20D EMA]]</f>
        <v>4.1214118058694175E-2</v>
      </c>
      <c r="T416" s="2">
        <f>(Table2[[#This Row],[Close Price]]-Table2[[#This Row],[50D EMA]])/Table2[[#This Row],[50D EMA]]</f>
        <v>0.10735963172019131</v>
      </c>
      <c r="U416" s="2">
        <f>(Table2[[#This Row],[Close Price]]-Table2[[#This Row],[200D EMA]])/Table2[[#This Row],[200D EMA]]</f>
        <v>0.22489883813239642</v>
      </c>
      <c r="V416">
        <v>1.42641872287529</v>
      </c>
      <c r="W416">
        <v>705</v>
      </c>
      <c r="X416">
        <v>725.85</v>
      </c>
      <c r="Y416">
        <v>705</v>
      </c>
      <c r="Z416">
        <v>725.85</v>
      </c>
      <c r="AA416">
        <v>705</v>
      </c>
      <c r="AB416">
        <v>742.2</v>
      </c>
      <c r="AC416" s="2">
        <f>(Table2[[#This Row],[Close Price]]/Table2[[#This Row],[Day Low]])-1</f>
        <v>1.304964539007103E-2</v>
      </c>
      <c r="AD416" s="2">
        <f>(Table2[[#This Row],[Day High]]/Table2[[#This Row],[Close Price]])-1</f>
        <v>1.6311957434892221E-2</v>
      </c>
      <c r="AE416" s="2">
        <f>(Table2[[#This Row],[Close Price]]/Table2[[#This Row],[Current Week Low]])-1</f>
        <v>1.304964539007103E-2</v>
      </c>
      <c r="AF416" s="2">
        <f>(Table2[[#This Row],[Current Week High]]/Table2[[#This Row],[Close Price]])-1</f>
        <v>1.6311957434892221E-2</v>
      </c>
      <c r="AG416" s="2">
        <f>(Table2[[#This Row],[Close Price]]/Table2[[#This Row],[Current Month Low]])-1</f>
        <v>1.304964539007103E-2</v>
      </c>
      <c r="AH416" s="2">
        <f>(Table2[[#This Row],[Current Month High]]/Table2[[#This Row],[Close Price]])-1</f>
        <v>3.9204704564547832E-2</v>
      </c>
      <c r="AI416">
        <v>3.9204704564547801</v>
      </c>
      <c r="AJ416">
        <v>54.105081454310003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0.14000000000000001</v>
      </c>
      <c r="AM416" t="s">
        <v>10622</v>
      </c>
      <c r="AN416">
        <v>9.07</v>
      </c>
      <c r="AO416" t="s">
        <v>10622</v>
      </c>
      <c r="AP416">
        <v>-3.7777186511379998E-2</v>
      </c>
      <c r="AQ416">
        <f>(Table2[[#This Row],[Sharpe Ratio]]-AVERAGE(Table2[Sharpe Ratio]))/_xlfn.STDEV.P(Table2[Sharpe Ratio])</f>
        <v>-1.1439913051446582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0.92973809441837862</v>
      </c>
      <c r="AS416">
        <f>_xlfn.RANK.AVG(Table2[[#This Row],[1Y Return vs Nifty Z-Score]],Table2[1Y Return vs Nifty Z-Score])</f>
        <v>482</v>
      </c>
      <c r="AT416">
        <f>_xlfn.RANK.AVG(Table2[[#This Row],[6M Return vs Nifty Z-Score]],Table2[6M Return vs Nifty Z-Score])</f>
        <v>114</v>
      </c>
      <c r="AU416">
        <f>_xlfn.RANK.AVG(Table2[[#This Row],[Sharpe Ratio Z-Score]],Table2[Sharpe Ratio Z-Score])</f>
        <v>632</v>
      </c>
      <c r="AV416">
        <f>(Table2[[#This Row],[Rank 1Y]]+Table2[[#This Row],[Rank 6M]]+Table2[[#This Row],[Rank Sharpe]])/3</f>
        <v>409.33333333333331</v>
      </c>
    </row>
    <row r="417" spans="1:48" x14ac:dyDescent="0.3">
      <c r="A417" t="s">
        <v>1861</v>
      </c>
      <c r="B417" t="s">
        <v>1862</v>
      </c>
      <c r="C417" t="s">
        <v>10582</v>
      </c>
      <c r="D417" t="s">
        <v>277</v>
      </c>
      <c r="E417">
        <v>3677.8239817199901</v>
      </c>
      <c r="F417">
        <v>448.55</v>
      </c>
      <c r="G417">
        <v>11.1021484869789</v>
      </c>
      <c r="H417">
        <f>(Table2[[#This Row],[1Y Return vs Nifty]]-AVERAGE(Table2[1Y Return vs Nifty]))/_xlfn.STDEV.P(Table2[1Y Return vs Nifty])</f>
        <v>-0.34093947966890531</v>
      </c>
      <c r="I417">
        <v>4.6293014236298502</v>
      </c>
      <c r="J417">
        <f>(Table2[[#This Row],[1M Return vs Nifty]]-AVERAGE(Table2[1M Return vs Nifty]))/_xlfn.STDEV.P(Table2[1M Return vs Nifty])</f>
        <v>0.18496509085662632</v>
      </c>
      <c r="K417">
        <v>9.0752835833994006</v>
      </c>
      <c r="L417">
        <f>(Table2[[#This Row],[6M Return vs Nifty]]-AVERAGE(Table2[6M Return vs Nifty]))/_xlfn.STDEV.P(Table2[6M Return vs Nifty])</f>
        <v>0.14946958701867219</v>
      </c>
      <c r="M417">
        <v>-2.2066268906726201</v>
      </c>
      <c r="N417">
        <f>(Table2[[#This Row],[1W Return vs Nifty]]-AVERAGE(Table2[1W Return vs Nifty]))/_xlfn.STDEV.P(Table2[1W Return vs Nifty])</f>
        <v>-0.97143807458571763</v>
      </c>
      <c r="O417">
        <v>442.98</v>
      </c>
      <c r="P417">
        <v>436.12346850296899</v>
      </c>
      <c r="Q417">
        <v>411.669822267526</v>
      </c>
      <c r="R417">
        <v>30.728224659270001</v>
      </c>
      <c r="S417" s="2">
        <f>(Table2[[#This Row],[Close Price]]-Table2[[#This Row],[20D EMA]])/Table2[[#This Row],[20D EMA]]</f>
        <v>1.2573931102984317E-2</v>
      </c>
      <c r="T417" s="2">
        <f>(Table2[[#This Row],[Close Price]]-Table2[[#This Row],[50D EMA]])/Table2[[#This Row],[50D EMA]]</f>
        <v>2.8493150207408353E-2</v>
      </c>
      <c r="U417" s="2">
        <f>(Table2[[#This Row],[Close Price]]-Table2[[#This Row],[200D EMA]])/Table2[[#This Row],[200D EMA]]</f>
        <v>8.9586789552203838E-2</v>
      </c>
      <c r="V417">
        <v>0.88410270009680103</v>
      </c>
      <c r="W417">
        <v>426.3</v>
      </c>
      <c r="X417">
        <v>440.95</v>
      </c>
      <c r="Y417">
        <v>426.3</v>
      </c>
      <c r="Z417">
        <v>440.95</v>
      </c>
      <c r="AA417">
        <v>426.3</v>
      </c>
      <c r="AB417">
        <v>463.9</v>
      </c>
      <c r="AC417" s="2">
        <f>(Table2[[#This Row],[Close Price]]/Table2[[#This Row],[Day Low]])-1</f>
        <v>5.2193291109547291E-2</v>
      </c>
      <c r="AD417" s="2">
        <f>(Table2[[#This Row],[Day High]]/Table2[[#This Row],[Close Price]])-1</f>
        <v>-1.6943484561364408E-2</v>
      </c>
      <c r="AE417" s="2">
        <f>(Table2[[#This Row],[Close Price]]/Table2[[#This Row],[Current Week Low]])-1</f>
        <v>5.2193291109547291E-2</v>
      </c>
      <c r="AF417" s="2">
        <f>(Table2[[#This Row],[Current Week High]]/Table2[[#This Row],[Close Price]])-1</f>
        <v>-1.6943484561364408E-2</v>
      </c>
      <c r="AG417" s="2">
        <f>(Table2[[#This Row],[Close Price]]/Table2[[#This Row],[Current Month Low]])-1</f>
        <v>5.2193291109547291E-2</v>
      </c>
      <c r="AH417" s="2">
        <f>(Table2[[#This Row],[Current Month High]]/Table2[[#This Row],[Close Price]])-1</f>
        <v>3.4221380002229296E-2</v>
      </c>
      <c r="AI417">
        <v>12.5627020399063</v>
      </c>
      <c r="AJ417">
        <v>46.537079385821599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-0.14000000000000001</v>
      </c>
      <c r="AM417" t="s">
        <v>10621</v>
      </c>
      <c r="AN417">
        <v>-2.64</v>
      </c>
      <c r="AO417" t="s">
        <v>10621</v>
      </c>
      <c r="AQ417">
        <f>(Table2[[#This Row],[Sharpe Ratio]]-AVERAGE(Table2[Sharpe Ratio]))/_xlfn.STDEV.P(Table2[Sharpe Ratio])</f>
        <v>-0.7077277654969456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-1.6856706418762701</v>
      </c>
      <c r="AS417">
        <f>_xlfn.RANK.AVG(Table2[[#This Row],[1Y Return vs Nifty Z-Score]],Table2[1Y Return vs Nifty Z-Score])</f>
        <v>408</v>
      </c>
      <c r="AT417">
        <f>_xlfn.RANK.AVG(Table2[[#This Row],[6M Return vs Nifty Z-Score]],Table2[6M Return vs Nifty Z-Score])</f>
        <v>275</v>
      </c>
      <c r="AU417">
        <f>_xlfn.RANK.AVG(Table2[[#This Row],[Sharpe Ratio Z-Score]],Table2[Sharpe Ratio Z-Score])</f>
        <v>546.5</v>
      </c>
      <c r="AV417">
        <f>(Table2[[#This Row],[Rank 1Y]]+Table2[[#This Row],[Rank 6M]]+Table2[[#This Row],[Rank Sharpe]])/3</f>
        <v>409.83333333333331</v>
      </c>
    </row>
    <row r="418" spans="1:48" x14ac:dyDescent="0.3">
      <c r="A418" t="s">
        <v>867</v>
      </c>
      <c r="B418" t="s">
        <v>868</v>
      </c>
      <c r="C418" t="s">
        <v>10578</v>
      </c>
      <c r="D418" t="s">
        <v>54</v>
      </c>
      <c r="E418">
        <v>16882.987104634001</v>
      </c>
      <c r="F418">
        <v>199.46</v>
      </c>
      <c r="G418">
        <v>21.965641706998301</v>
      </c>
      <c r="H418">
        <f>(Table2[[#This Row],[1Y Return vs Nifty]]-AVERAGE(Table2[1Y Return vs Nifty]))/_xlfn.STDEV.P(Table2[1Y Return vs Nifty])</f>
        <v>-0.17553102147827074</v>
      </c>
      <c r="I418">
        <v>1.7363934794145199</v>
      </c>
      <c r="J418">
        <f>(Table2[[#This Row],[1M Return vs Nifty]]-AVERAGE(Table2[1M Return vs Nifty]))/_xlfn.STDEV.P(Table2[1M Return vs Nifty])</f>
        <v>-0.11625087885293693</v>
      </c>
      <c r="K418">
        <v>-0.23041149622492199</v>
      </c>
      <c r="L418">
        <f>(Table2[[#This Row],[6M Return vs Nifty]]-AVERAGE(Table2[6M Return vs Nifty]))/_xlfn.STDEV.P(Table2[6M Return vs Nifty])</f>
        <v>-0.18309485078340529</v>
      </c>
      <c r="M418">
        <v>1.64417648724418</v>
      </c>
      <c r="N418">
        <f>(Table2[[#This Row],[1W Return vs Nifty]]-AVERAGE(Table2[1W Return vs Nifty]))/_xlfn.STDEV.P(Table2[1W Return vs Nifty])</f>
        <v>-0.18387195536368889</v>
      </c>
      <c r="O418">
        <v>209.72</v>
      </c>
      <c r="P418">
        <v>202.12114547815801</v>
      </c>
      <c r="Q418">
        <v>179.28601469833299</v>
      </c>
      <c r="R418">
        <v>31.591426197513002</v>
      </c>
      <c r="S418" s="2">
        <f>(Table2[[#This Row],[Close Price]]-Table2[[#This Row],[20D EMA]])/Table2[[#This Row],[20D EMA]]</f>
        <v>-4.8922372687392669E-2</v>
      </c>
      <c r="T418" s="2">
        <f>(Table2[[#This Row],[Close Price]]-Table2[[#This Row],[50D EMA]])/Table2[[#This Row],[50D EMA]]</f>
        <v>-1.3166091414446187E-2</v>
      </c>
      <c r="U418" s="2">
        <f>(Table2[[#This Row],[Close Price]]-Table2[[#This Row],[200D EMA]])/Table2[[#This Row],[200D EMA]]</f>
        <v>0.11252403225991611</v>
      </c>
      <c r="V418">
        <v>0.89621356213401704</v>
      </c>
      <c r="W418">
        <v>196.94</v>
      </c>
      <c r="X418">
        <v>207.94</v>
      </c>
      <c r="Y418">
        <v>196.94</v>
      </c>
      <c r="Z418">
        <v>207.94</v>
      </c>
      <c r="AA418">
        <v>196.94</v>
      </c>
      <c r="AB418">
        <v>217.61</v>
      </c>
      <c r="AC418" s="2">
        <f>(Table2[[#This Row],[Close Price]]/Table2[[#This Row],[Day Low]])-1</f>
        <v>1.2795775363054762E-2</v>
      </c>
      <c r="AD418" s="2">
        <f>(Table2[[#This Row],[Day High]]/Table2[[#This Row],[Close Price]])-1</f>
        <v>4.2514789932818653E-2</v>
      </c>
      <c r="AE418" s="2">
        <f>(Table2[[#This Row],[Close Price]]/Table2[[#This Row],[Current Week Low]])-1</f>
        <v>1.2795775363054762E-2</v>
      </c>
      <c r="AF418" s="2">
        <f>(Table2[[#This Row],[Current Week High]]/Table2[[#This Row],[Close Price]])-1</f>
        <v>4.2514789932818653E-2</v>
      </c>
      <c r="AG418" s="2">
        <f>(Table2[[#This Row],[Close Price]]/Table2[[#This Row],[Current Month Low]])-1</f>
        <v>1.2795775363054762E-2</v>
      </c>
      <c r="AH418" s="2">
        <f>(Table2[[#This Row],[Current Month High]]/Table2[[#This Row],[Close Price]])-1</f>
        <v>9.0995688358568083E-2</v>
      </c>
      <c r="AI418">
        <v>15.5118820816203</v>
      </c>
      <c r="AJ418">
        <v>59.1224571200638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0.01</v>
      </c>
      <c r="AM418" t="s">
        <v>10622</v>
      </c>
      <c r="AN418">
        <v>-12.64</v>
      </c>
      <c r="AO418" t="s">
        <v>10621</v>
      </c>
      <c r="AP418">
        <v>5.2169634089409998E-3</v>
      </c>
      <c r="AQ418">
        <f>(Table2[[#This Row],[Sharpe Ratio]]-AVERAGE(Table2[Sharpe Ratio]))/_xlfn.STDEV.P(Table2[Sharpe Ratio])</f>
        <v>-0.64748053341915224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-1.3062292398974542</v>
      </c>
      <c r="AS418">
        <f>_xlfn.RANK.AVG(Table2[[#This Row],[1Y Return vs Nifty Z-Score]],Table2[1Y Return vs Nifty Z-Score])</f>
        <v>339</v>
      </c>
      <c r="AT418">
        <f>_xlfn.RANK.AVG(Table2[[#This Row],[6M Return vs Nifty Z-Score]],Table2[6M Return vs Nifty Z-Score])</f>
        <v>375</v>
      </c>
      <c r="AU418">
        <f>_xlfn.RANK.AVG(Table2[[#This Row],[Sharpe Ratio Z-Score]],Table2[Sharpe Ratio Z-Score])</f>
        <v>516</v>
      </c>
      <c r="AV418">
        <f>(Table2[[#This Row],[Rank 1Y]]+Table2[[#This Row],[Rank 6M]]+Table2[[#This Row],[Rank Sharpe]])/3</f>
        <v>410</v>
      </c>
    </row>
    <row r="419" spans="1:48" x14ac:dyDescent="0.3">
      <c r="A419" t="s">
        <v>1127</v>
      </c>
      <c r="B419" t="s">
        <v>1128</v>
      </c>
      <c r="C419" t="s">
        <v>10582</v>
      </c>
      <c r="D419" t="s">
        <v>277</v>
      </c>
      <c r="E419">
        <v>10523.749555875</v>
      </c>
      <c r="F419">
        <v>2053.75</v>
      </c>
      <c r="G419">
        <v>23.904329504510098</v>
      </c>
      <c r="H419">
        <f>(Table2[[#This Row],[1Y Return vs Nifty]]-AVERAGE(Table2[1Y Return vs Nifty]))/_xlfn.STDEV.P(Table2[1Y Return vs Nifty])</f>
        <v>-0.14601239860027437</v>
      </c>
      <c r="I419">
        <v>-6.6552262216576605E-2</v>
      </c>
      <c r="J419">
        <f>(Table2[[#This Row],[1M Return vs Nifty]]-AVERAGE(Table2[1M Return vs Nifty]))/_xlfn.STDEV.P(Table2[1M Return vs Nifty])</f>
        <v>-0.30397757474904219</v>
      </c>
      <c r="K419">
        <v>12.724919241495099</v>
      </c>
      <c r="L419">
        <f>(Table2[[#This Row],[6M Return vs Nifty]]-AVERAGE(Table2[6M Return vs Nifty]))/_xlfn.STDEV.P(Table2[6M Return vs Nifty])</f>
        <v>0.27989928844684436</v>
      </c>
      <c r="M419">
        <v>0.19730136186583899</v>
      </c>
      <c r="N419">
        <f>(Table2[[#This Row],[1W Return vs Nifty]]-AVERAGE(Table2[1W Return vs Nifty]))/_xlfn.STDEV.P(Table2[1W Return vs Nifty])</f>
        <v>-0.47978678550740717</v>
      </c>
      <c r="O419">
        <v>2059.69</v>
      </c>
      <c r="P419">
        <v>1999.83772604312</v>
      </c>
      <c r="Q419">
        <v>1787.1972152947601</v>
      </c>
      <c r="R419">
        <v>44.790917362611502</v>
      </c>
      <c r="S419" s="2">
        <f>(Table2[[#This Row],[Close Price]]-Table2[[#This Row],[20D EMA]])/Table2[[#This Row],[20D EMA]]</f>
        <v>-2.883929134966939E-3</v>
      </c>
      <c r="T419" s="2">
        <f>(Table2[[#This Row],[Close Price]]-Table2[[#This Row],[50D EMA]])/Table2[[#This Row],[50D EMA]]</f>
        <v>2.695832429541712E-2</v>
      </c>
      <c r="U419" s="2">
        <f>(Table2[[#This Row],[Close Price]]-Table2[[#This Row],[200D EMA]])/Table2[[#This Row],[200D EMA]]</f>
        <v>0.14914570279322961</v>
      </c>
      <c r="V419">
        <v>0.46702268842481898</v>
      </c>
      <c r="W419">
        <v>1965.1</v>
      </c>
      <c r="X419">
        <v>2139.9</v>
      </c>
      <c r="Y419">
        <v>1965.1</v>
      </c>
      <c r="Z419">
        <v>2139.9</v>
      </c>
      <c r="AA419">
        <v>1965.1</v>
      </c>
      <c r="AB419">
        <v>2139.9</v>
      </c>
      <c r="AC419" s="2">
        <f>(Table2[[#This Row],[Close Price]]/Table2[[#This Row],[Day Low]])-1</f>
        <v>4.5112208030125833E-2</v>
      </c>
      <c r="AD419" s="2">
        <f>(Table2[[#This Row],[Day High]]/Table2[[#This Row],[Close Price]])-1</f>
        <v>4.1947656725502158E-2</v>
      </c>
      <c r="AE419" s="2">
        <f>(Table2[[#This Row],[Close Price]]/Table2[[#This Row],[Current Week Low]])-1</f>
        <v>4.5112208030125833E-2</v>
      </c>
      <c r="AF419" s="2">
        <f>(Table2[[#This Row],[Current Week High]]/Table2[[#This Row],[Close Price]])-1</f>
        <v>4.1947656725502158E-2</v>
      </c>
      <c r="AG419" s="2">
        <f>(Table2[[#This Row],[Close Price]]/Table2[[#This Row],[Current Month Low]])-1</f>
        <v>4.5112208030125833E-2</v>
      </c>
      <c r="AH419" s="2">
        <f>(Table2[[#This Row],[Current Month High]]/Table2[[#This Row],[Close Price]])-1</f>
        <v>4.1947656725502158E-2</v>
      </c>
      <c r="AI419">
        <v>4.6987218502738903</v>
      </c>
      <c r="AJ419">
        <v>58.468364197530803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-0.03</v>
      </c>
      <c r="AM419" t="s">
        <v>10621</v>
      </c>
      <c r="AN419">
        <v>1.1200000000000001</v>
      </c>
      <c r="AO419" t="s">
        <v>10622</v>
      </c>
      <c r="AP419">
        <v>-6.0000378760159997E-2</v>
      </c>
      <c r="AQ419">
        <f>(Table2[[#This Row],[Sharpe Ratio]]-AVERAGE(Table2[Sharpe Ratio]))/_xlfn.STDEV.P(Table2[Sharpe Ratio])</f>
        <v>-1.400632135445872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-2.0505096058557513</v>
      </c>
      <c r="AS419">
        <f>_xlfn.RANK.AVG(Table2[[#This Row],[1Y Return vs Nifty Z-Score]],Table2[1Y Return vs Nifty Z-Score])</f>
        <v>329</v>
      </c>
      <c r="AT419">
        <f>_xlfn.RANK.AVG(Table2[[#This Row],[6M Return vs Nifty Z-Score]],Table2[6M Return vs Nifty Z-Score])</f>
        <v>229</v>
      </c>
      <c r="AU419">
        <f>_xlfn.RANK.AVG(Table2[[#This Row],[Sharpe Ratio Z-Score]],Table2[Sharpe Ratio Z-Score])</f>
        <v>674</v>
      </c>
      <c r="AV419">
        <f>(Table2[[#This Row],[Rank 1Y]]+Table2[[#This Row],[Rank 6M]]+Table2[[#This Row],[Rank Sharpe]])/3</f>
        <v>410.66666666666669</v>
      </c>
    </row>
    <row r="420" spans="1:48" x14ac:dyDescent="0.3">
      <c r="A420" t="s">
        <v>1108</v>
      </c>
      <c r="B420" t="s">
        <v>1109</v>
      </c>
      <c r="C420" t="s">
        <v>10584</v>
      </c>
      <c r="D420" t="s">
        <v>386</v>
      </c>
      <c r="E420">
        <v>10774.403968425</v>
      </c>
      <c r="F420">
        <v>413.25</v>
      </c>
      <c r="G420">
        <v>29.971207896507099</v>
      </c>
      <c r="H420">
        <f>(Table2[[#This Row],[1Y Return vs Nifty]]-AVERAGE(Table2[1Y Return vs Nifty]))/_xlfn.STDEV.P(Table2[1Y Return vs Nifty])</f>
        <v>-5.3637599764756919E-2</v>
      </c>
      <c r="I420">
        <v>-5.0249380478071304</v>
      </c>
      <c r="J420">
        <f>(Table2[[#This Row],[1M Return vs Nifty]]-AVERAGE(Table2[1M Return vs Nifty]))/_xlfn.STDEV.P(Table2[1M Return vs Nifty])</f>
        <v>-0.82025566288775098</v>
      </c>
      <c r="K420">
        <v>-33.088088315764999</v>
      </c>
      <c r="L420">
        <f>(Table2[[#This Row],[6M Return vs Nifty]]-AVERAGE(Table2[6M Return vs Nifty]))/_xlfn.STDEV.P(Table2[6M Return vs Nifty])</f>
        <v>-1.3573537025374263</v>
      </c>
      <c r="M420">
        <v>-0.65119312302955601</v>
      </c>
      <c r="N420">
        <f>(Table2[[#This Row],[1W Return vs Nifty]]-AVERAGE(Table2[1W Return vs Nifty]))/_xlfn.STDEV.P(Table2[1W Return vs Nifty])</f>
        <v>-0.6533208362155134</v>
      </c>
      <c r="O420">
        <v>438.53</v>
      </c>
      <c r="P420">
        <v>431.95583494985499</v>
      </c>
      <c r="Q420">
        <v>397.07303890991801</v>
      </c>
      <c r="R420">
        <v>26.922639415484401</v>
      </c>
      <c r="S420" s="2">
        <f>(Table2[[#This Row],[Close Price]]-Table2[[#This Row],[20D EMA]])/Table2[[#This Row],[20D EMA]]</f>
        <v>-5.7647139306318776E-2</v>
      </c>
      <c r="T420" s="2">
        <f>(Table2[[#This Row],[Close Price]]-Table2[[#This Row],[50D EMA]])/Table2[[#This Row],[50D EMA]]</f>
        <v>-4.3304971102026017E-2</v>
      </c>
      <c r="U420" s="2">
        <f>(Table2[[#This Row],[Close Price]]-Table2[[#This Row],[200D EMA]])/Table2[[#This Row],[200D EMA]]</f>
        <v>4.0740517498978258E-2</v>
      </c>
      <c r="V420">
        <v>0.70559779105100995</v>
      </c>
      <c r="W420">
        <v>409.05</v>
      </c>
      <c r="X420">
        <v>429.95</v>
      </c>
      <c r="Y420">
        <v>409.05</v>
      </c>
      <c r="Z420">
        <v>429.95</v>
      </c>
      <c r="AA420">
        <v>409.05</v>
      </c>
      <c r="AB420">
        <v>448.25</v>
      </c>
      <c r="AC420" s="2">
        <f>(Table2[[#This Row],[Close Price]]/Table2[[#This Row],[Day Low]])-1</f>
        <v>1.0267693436010195E-2</v>
      </c>
      <c r="AD420" s="2">
        <f>(Table2[[#This Row],[Day High]]/Table2[[#This Row],[Close Price]])-1</f>
        <v>4.041137326073807E-2</v>
      </c>
      <c r="AE420" s="2">
        <f>(Table2[[#This Row],[Close Price]]/Table2[[#This Row],[Current Week Low]])-1</f>
        <v>1.0267693436010195E-2</v>
      </c>
      <c r="AF420" s="2">
        <f>(Table2[[#This Row],[Current Week High]]/Table2[[#This Row],[Close Price]])-1</f>
        <v>4.041137326073807E-2</v>
      </c>
      <c r="AG420" s="2">
        <f>(Table2[[#This Row],[Close Price]]/Table2[[#This Row],[Current Month Low]])-1</f>
        <v>1.0267693436010195E-2</v>
      </c>
      <c r="AH420" s="2">
        <f>(Table2[[#This Row],[Current Month High]]/Table2[[#This Row],[Close Price]])-1</f>
        <v>8.4694494857834313E-2</v>
      </c>
      <c r="AI420">
        <v>34.0471869328493</v>
      </c>
      <c r="AJ420">
        <v>67.987804878048706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-0.04</v>
      </c>
      <c r="AM420" t="s">
        <v>10621</v>
      </c>
      <c r="AN420">
        <v>-10.32</v>
      </c>
      <c r="AO420" t="s">
        <v>10621</v>
      </c>
      <c r="AP420">
        <v>9.7743092981453006E-2</v>
      </c>
      <c r="AQ420">
        <f>(Table2[[#This Row],[Sharpe Ratio]]-AVERAGE(Table2[Sharpe Ratio]))/_xlfn.STDEV.P(Table2[Sharpe Ratio])</f>
        <v>0.42104204660536082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-2.4635257548000871</v>
      </c>
      <c r="AS420">
        <f>_xlfn.RANK.AVG(Table2[[#This Row],[1Y Return vs Nifty Z-Score]],Table2[1Y Return vs Nifty Z-Score])</f>
        <v>304</v>
      </c>
      <c r="AT420">
        <f>_xlfn.RANK.AVG(Table2[[#This Row],[6M Return vs Nifty Z-Score]],Table2[6M Return vs Nifty Z-Score])</f>
        <v>701</v>
      </c>
      <c r="AU420">
        <f>_xlfn.RANK.AVG(Table2[[#This Row],[Sharpe Ratio Z-Score]],Table2[Sharpe Ratio Z-Score])</f>
        <v>230</v>
      </c>
      <c r="AV420">
        <f>(Table2[[#This Row],[Rank 1Y]]+Table2[[#This Row],[Rank 6M]]+Table2[[#This Row],[Rank Sharpe]])/3</f>
        <v>411.66666666666669</v>
      </c>
    </row>
    <row r="421" spans="1:48" x14ac:dyDescent="0.3">
      <c r="A421" t="s">
        <v>1329</v>
      </c>
      <c r="B421" t="s">
        <v>1330</v>
      </c>
      <c r="C421" t="s">
        <v>10582</v>
      </c>
      <c r="D421" t="s">
        <v>51</v>
      </c>
      <c r="E421">
        <v>8012.6982840600003</v>
      </c>
      <c r="F421">
        <v>492.15</v>
      </c>
      <c r="G421">
        <v>10.100586970002301</v>
      </c>
      <c r="H421">
        <f>(Table2[[#This Row],[1Y Return vs Nifty]]-AVERAGE(Table2[1Y Return vs Nifty]))/_xlfn.STDEV.P(Table2[1Y Return vs Nifty])</f>
        <v>-0.35618933926295177</v>
      </c>
      <c r="I421">
        <v>-0.178476101364856</v>
      </c>
      <c r="J421">
        <f>(Table2[[#This Row],[1M Return vs Nifty]]-AVERAGE(Table2[1M Return vs Nifty]))/_xlfn.STDEV.P(Table2[1M Return vs Nifty])</f>
        <v>-0.31563133228048362</v>
      </c>
      <c r="K421">
        <v>4.9566448554516596</v>
      </c>
      <c r="L421">
        <f>(Table2[[#This Row],[6M Return vs Nifty]]-AVERAGE(Table2[6M Return vs Nifty]))/_xlfn.STDEV.P(Table2[6M Return vs Nifty])</f>
        <v>2.2787795239245312E-3</v>
      </c>
      <c r="M421">
        <v>1.9477321061194199</v>
      </c>
      <c r="N421">
        <f>(Table2[[#This Row],[1W Return vs Nifty]]-AVERAGE(Table2[1W Return vs Nifty]))/_xlfn.STDEV.P(Table2[1W Return vs Nifty])</f>
        <v>-0.12178877498200302</v>
      </c>
      <c r="O421">
        <v>498.93</v>
      </c>
      <c r="P421">
        <v>483.55826947220402</v>
      </c>
      <c r="Q421">
        <v>437.380680294755</v>
      </c>
      <c r="R421">
        <v>41.569258618939401</v>
      </c>
      <c r="S421" s="2">
        <f>(Table2[[#This Row],[Close Price]]-Table2[[#This Row],[20D EMA]])/Table2[[#This Row],[20D EMA]]</f>
        <v>-1.3589080632553725E-2</v>
      </c>
      <c r="T421" s="2">
        <f>(Table2[[#This Row],[Close Price]]-Table2[[#This Row],[50D EMA]])/Table2[[#This Row],[50D EMA]]</f>
        <v>1.7767725360531408E-2</v>
      </c>
      <c r="U421" s="2">
        <f>(Table2[[#This Row],[Close Price]]-Table2[[#This Row],[200D EMA]])/Table2[[#This Row],[200D EMA]]</f>
        <v>0.12522116813283893</v>
      </c>
      <c r="V421">
        <v>1.36091856961791</v>
      </c>
      <c r="W421">
        <v>487.45</v>
      </c>
      <c r="X421">
        <v>503.8</v>
      </c>
      <c r="Y421">
        <v>487.45</v>
      </c>
      <c r="Z421">
        <v>503.8</v>
      </c>
      <c r="AA421">
        <v>487.45</v>
      </c>
      <c r="AB421">
        <v>512.85</v>
      </c>
      <c r="AC421" s="2">
        <f>(Table2[[#This Row],[Close Price]]/Table2[[#This Row],[Day Low]])-1</f>
        <v>9.6420145655964351E-3</v>
      </c>
      <c r="AD421" s="2">
        <f>(Table2[[#This Row],[Day High]]/Table2[[#This Row],[Close Price]])-1</f>
        <v>2.3671644823732629E-2</v>
      </c>
      <c r="AE421" s="2">
        <f>(Table2[[#This Row],[Close Price]]/Table2[[#This Row],[Current Week Low]])-1</f>
        <v>9.6420145655964351E-3</v>
      </c>
      <c r="AF421" s="2">
        <f>(Table2[[#This Row],[Current Week High]]/Table2[[#This Row],[Close Price]])-1</f>
        <v>2.3671644823732629E-2</v>
      </c>
      <c r="AG421" s="2">
        <f>(Table2[[#This Row],[Close Price]]/Table2[[#This Row],[Current Month Low]])-1</f>
        <v>9.6420145655964351E-3</v>
      </c>
      <c r="AH421" s="2">
        <f>(Table2[[#This Row],[Current Month High]]/Table2[[#This Row],[Close Price]])-1</f>
        <v>4.2060347455044278E-2</v>
      </c>
      <c r="AI421">
        <v>11.185614142029801</v>
      </c>
      <c r="AJ421">
        <v>43.358578502767202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-0.08</v>
      </c>
      <c r="AM421" t="s">
        <v>10621</v>
      </c>
      <c r="AN421">
        <v>-0.08</v>
      </c>
      <c r="AO421" t="s">
        <v>10621</v>
      </c>
      <c r="AP421">
        <v>9.3526847805049992E-3</v>
      </c>
      <c r="AQ421">
        <f>(Table2[[#This Row],[Sharpe Ratio]]-AVERAGE(Table2[Sharpe Ratio]))/_xlfn.STDEV.P(Table2[Sharpe Ratio])</f>
        <v>-0.59971984472912265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-1.3910505117306364</v>
      </c>
      <c r="AS421">
        <f>_xlfn.RANK.AVG(Table2[[#This Row],[1Y Return vs Nifty Z-Score]],Table2[1Y Return vs Nifty Z-Score])</f>
        <v>415</v>
      </c>
      <c r="AT421">
        <f>_xlfn.RANK.AVG(Table2[[#This Row],[6M Return vs Nifty Z-Score]],Table2[6M Return vs Nifty Z-Score])</f>
        <v>316</v>
      </c>
      <c r="AU421">
        <f>_xlfn.RANK.AVG(Table2[[#This Row],[Sharpe Ratio Z-Score]],Table2[Sharpe Ratio Z-Score])</f>
        <v>504</v>
      </c>
      <c r="AV421">
        <f>(Table2[[#This Row],[Rank 1Y]]+Table2[[#This Row],[Rank 6M]]+Table2[[#This Row],[Rank Sharpe]])/3</f>
        <v>411.66666666666669</v>
      </c>
    </row>
    <row r="422" spans="1:48" x14ac:dyDescent="0.3">
      <c r="A422" t="s">
        <v>1118</v>
      </c>
      <c r="B422" t="s">
        <v>1119</v>
      </c>
      <c r="C422" t="s">
        <v>10588</v>
      </c>
      <c r="D422" t="s">
        <v>133</v>
      </c>
      <c r="E422">
        <v>10630.925018849999</v>
      </c>
      <c r="F422">
        <v>348.85</v>
      </c>
      <c r="G422">
        <v>-20.105574309097499</v>
      </c>
      <c r="H422">
        <f>(Table2[[#This Row],[1Y Return vs Nifty]]-AVERAGE(Table2[1Y Return vs Nifty]))/_xlfn.STDEV.P(Table2[1Y Return vs Nifty])</f>
        <v>-0.81611088234691931</v>
      </c>
      <c r="I422">
        <v>-9.5661455352563198</v>
      </c>
      <c r="J422">
        <f>(Table2[[#This Row],[1M Return vs Nifty]]-AVERAGE(Table2[1M Return vs Nifty]))/_xlfn.STDEV.P(Table2[1M Return vs Nifty])</f>
        <v>-1.2930962244823787</v>
      </c>
      <c r="K422">
        <v>-13.6009026194328</v>
      </c>
      <c r="L422">
        <f>(Table2[[#This Row],[6M Return vs Nifty]]-AVERAGE(Table2[6M Return vs Nifty]))/_xlfn.STDEV.P(Table2[6M Return vs Nifty])</f>
        <v>-0.66092588065063429</v>
      </c>
      <c r="M422">
        <v>1.5597351206577299</v>
      </c>
      <c r="N422">
        <f>(Table2[[#This Row],[1W Return vs Nifty]]-AVERAGE(Table2[1W Return vs Nifty]))/_xlfn.STDEV.P(Table2[1W Return vs Nifty])</f>
        <v>-0.20114189954356337</v>
      </c>
      <c r="O422">
        <v>375.07</v>
      </c>
      <c r="P422">
        <v>373.02790839528899</v>
      </c>
      <c r="Q422">
        <v>339.40633149640797</v>
      </c>
      <c r="R422">
        <v>25.104349023232299</v>
      </c>
      <c r="S422" s="2">
        <f>(Table2[[#This Row],[Close Price]]-Table2[[#This Row],[20D EMA]])/Table2[[#This Row],[20D EMA]]</f>
        <v>-6.9906950702535456E-2</v>
      </c>
      <c r="T422" s="2">
        <f>(Table2[[#This Row],[Close Price]]-Table2[[#This Row],[50D EMA]])/Table2[[#This Row],[50D EMA]]</f>
        <v>-6.4815280173804585E-2</v>
      </c>
      <c r="U422" s="2">
        <f>(Table2[[#This Row],[Close Price]]-Table2[[#This Row],[200D EMA]])/Table2[[#This Row],[200D EMA]]</f>
        <v>2.7824078772944148E-2</v>
      </c>
      <c r="V422">
        <v>0.84739696629079797</v>
      </c>
      <c r="W422">
        <v>345.7</v>
      </c>
      <c r="X422">
        <v>364.8</v>
      </c>
      <c r="Y422">
        <v>345.7</v>
      </c>
      <c r="Z422">
        <v>364.8</v>
      </c>
      <c r="AA422">
        <v>345.7</v>
      </c>
      <c r="AB422">
        <v>387</v>
      </c>
      <c r="AC422" s="2">
        <f>(Table2[[#This Row],[Close Price]]/Table2[[#This Row],[Day Low]])-1</f>
        <v>9.1119467746603178E-3</v>
      </c>
      <c r="AD422" s="2">
        <f>(Table2[[#This Row],[Day High]]/Table2[[#This Row],[Close Price]])-1</f>
        <v>4.572165687258134E-2</v>
      </c>
      <c r="AE422" s="2">
        <f>(Table2[[#This Row],[Close Price]]/Table2[[#This Row],[Current Week Low]])-1</f>
        <v>9.1119467746603178E-3</v>
      </c>
      <c r="AF422" s="2">
        <f>(Table2[[#This Row],[Current Week High]]/Table2[[#This Row],[Close Price]])-1</f>
        <v>4.572165687258134E-2</v>
      </c>
      <c r="AG422" s="2">
        <f>(Table2[[#This Row],[Close Price]]/Table2[[#This Row],[Current Month Low]])-1</f>
        <v>9.1119467746603178E-3</v>
      </c>
      <c r="AH422" s="2">
        <f>(Table2[[#This Row],[Current Month High]]/Table2[[#This Row],[Close Price]])-1</f>
        <v>0.10935932349147182</v>
      </c>
      <c r="AI422">
        <v>22.6315035115379</v>
      </c>
      <c r="AJ422">
        <v>37.994462025316402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0.11</v>
      </c>
      <c r="AM422" t="s">
        <v>10622</v>
      </c>
      <c r="AN422">
        <v>-9.07</v>
      </c>
      <c r="AO422" t="s">
        <v>10621</v>
      </c>
      <c r="AP422">
        <v>0.17626900540142301</v>
      </c>
      <c r="AQ422">
        <f>(Table2[[#This Row],[Sharpe Ratio]]-AVERAGE(Table2[Sharpe Ratio]))/_xlfn.STDEV.P(Table2[Sharpe Ratio])</f>
        <v>1.327885453169863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-1.6433894338536328</v>
      </c>
      <c r="AS422">
        <f>_xlfn.RANK.AVG(Table2[[#This Row],[1Y Return vs Nifty Z-Score]],Table2[1Y Return vs Nifty Z-Score])</f>
        <v>616</v>
      </c>
      <c r="AT422">
        <f>_xlfn.RANK.AVG(Table2[[#This Row],[6M Return vs Nifty Z-Score]],Table2[6M Return vs Nifty Z-Score])</f>
        <v>549</v>
      </c>
      <c r="AU422">
        <f>_xlfn.RANK.AVG(Table2[[#This Row],[Sharpe Ratio Z-Score]],Table2[Sharpe Ratio Z-Score])</f>
        <v>73</v>
      </c>
      <c r="AV422">
        <f>(Table2[[#This Row],[Rank 1Y]]+Table2[[#This Row],[Rank 6M]]+Table2[[#This Row],[Rank Sharpe]])/3</f>
        <v>412.66666666666669</v>
      </c>
    </row>
    <row r="423" spans="1:48" x14ac:dyDescent="0.3">
      <c r="A423" t="s">
        <v>485</v>
      </c>
      <c r="B423" t="s">
        <v>486</v>
      </c>
      <c r="C423" t="s">
        <v>10578</v>
      </c>
      <c r="D423" t="s">
        <v>54</v>
      </c>
      <c r="E423">
        <v>42009.354320056002</v>
      </c>
      <c r="F423">
        <v>168.53</v>
      </c>
      <c r="G423">
        <v>7.59167473681965</v>
      </c>
      <c r="H423">
        <f>(Table2[[#This Row],[1Y Return vs Nifty]]-AVERAGE(Table2[1Y Return vs Nifty]))/_xlfn.STDEV.P(Table2[1Y Return vs Nifty])</f>
        <v>-0.39439024718652876</v>
      </c>
      <c r="I423">
        <v>-4.1686531002829996</v>
      </c>
      <c r="J423">
        <f>(Table2[[#This Row],[1M Return vs Nifty]]-AVERAGE(Table2[1M Return vs Nifty]))/_xlfn.STDEV.P(Table2[1M Return vs Nifty])</f>
        <v>-0.73109738139734448</v>
      </c>
      <c r="K423">
        <v>-13.1584303042287</v>
      </c>
      <c r="L423">
        <f>(Table2[[#This Row],[6M Return vs Nifty]]-AVERAGE(Table2[6M Return vs Nifty]))/_xlfn.STDEV.P(Table2[6M Return vs Nifty])</f>
        <v>-0.64511292358619809</v>
      </c>
      <c r="M423">
        <v>0.63283351722470704</v>
      </c>
      <c r="N423">
        <f>(Table2[[#This Row],[1W Return vs Nifty]]-AVERAGE(Table2[1W Return vs Nifty]))/_xlfn.STDEV.P(Table2[1W Return vs Nifty])</f>
        <v>-0.39071177031461629</v>
      </c>
      <c r="O423">
        <v>177.88</v>
      </c>
      <c r="P423">
        <v>175.49460301300601</v>
      </c>
      <c r="Q423">
        <v>160.004345345649</v>
      </c>
      <c r="R423">
        <v>26.482486579824201</v>
      </c>
      <c r="S423" s="2">
        <f>(Table2[[#This Row],[Close Price]]-Table2[[#This Row],[20D EMA]])/Table2[[#This Row],[20D EMA]]</f>
        <v>-5.2563525972565743E-2</v>
      </c>
      <c r="T423" s="2">
        <f>(Table2[[#This Row],[Close Price]]-Table2[[#This Row],[50D EMA]])/Table2[[#This Row],[50D EMA]]</f>
        <v>-3.968556806553112E-2</v>
      </c>
      <c r="U423" s="2">
        <f>(Table2[[#This Row],[Close Price]]-Table2[[#This Row],[200D EMA]])/Table2[[#This Row],[200D EMA]]</f>
        <v>5.3283894483824652E-2</v>
      </c>
      <c r="V423">
        <v>0.62535530531515204</v>
      </c>
      <c r="W423">
        <v>167.28</v>
      </c>
      <c r="X423">
        <v>173.99</v>
      </c>
      <c r="Y423">
        <v>167.28</v>
      </c>
      <c r="Z423">
        <v>173.99</v>
      </c>
      <c r="AA423">
        <v>167.28</v>
      </c>
      <c r="AB423">
        <v>182.06</v>
      </c>
      <c r="AC423" s="2">
        <f>(Table2[[#This Row],[Close Price]]/Table2[[#This Row],[Day Low]])-1</f>
        <v>7.4725011956002785E-3</v>
      </c>
      <c r="AD423" s="2">
        <f>(Table2[[#This Row],[Day High]]/Table2[[#This Row],[Close Price]])-1</f>
        <v>3.2397792677861581E-2</v>
      </c>
      <c r="AE423" s="2">
        <f>(Table2[[#This Row],[Close Price]]/Table2[[#This Row],[Current Week Low]])-1</f>
        <v>7.4725011956002785E-3</v>
      </c>
      <c r="AF423" s="2">
        <f>(Table2[[#This Row],[Current Week High]]/Table2[[#This Row],[Close Price]])-1</f>
        <v>3.2397792677861581E-2</v>
      </c>
      <c r="AG423" s="2">
        <f>(Table2[[#This Row],[Close Price]]/Table2[[#This Row],[Current Month Low]])-1</f>
        <v>7.4725011956002785E-3</v>
      </c>
      <c r="AH423" s="2">
        <f>(Table2[[#This Row],[Current Month High]]/Table2[[#This Row],[Close Price]])-1</f>
        <v>8.0282442295140255E-2</v>
      </c>
      <c r="AI423">
        <v>15.261377796238</v>
      </c>
      <c r="AJ423">
        <v>44.660944206008502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</v>
      </c>
      <c r="AM423" t="s">
        <v>10623</v>
      </c>
      <c r="AN423">
        <v>-8.69</v>
      </c>
      <c r="AO423" t="s">
        <v>10621</v>
      </c>
      <c r="AP423">
        <v>8.4543970884078001E-2</v>
      </c>
      <c r="AQ423">
        <f>(Table2[[#This Row],[Sharpe Ratio]]-AVERAGE(Table2[Sharpe Ratio]))/_xlfn.STDEV.P(Table2[Sharpe Ratio])</f>
        <v>0.26861418581936686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-1.8926981366653208</v>
      </c>
      <c r="AS423">
        <f>_xlfn.RANK.AVG(Table2[[#This Row],[1Y Return vs Nifty Z-Score]],Table2[1Y Return vs Nifty Z-Score])</f>
        <v>430</v>
      </c>
      <c r="AT423">
        <f>_xlfn.RANK.AVG(Table2[[#This Row],[6M Return vs Nifty Z-Score]],Table2[6M Return vs Nifty Z-Score])</f>
        <v>542</v>
      </c>
      <c r="AU423">
        <f>_xlfn.RANK.AVG(Table2[[#This Row],[Sharpe Ratio Z-Score]],Table2[Sharpe Ratio Z-Score])</f>
        <v>267</v>
      </c>
      <c r="AV423">
        <f>(Table2[[#This Row],[Rank 1Y]]+Table2[[#This Row],[Rank 6M]]+Table2[[#This Row],[Rank Sharpe]])/3</f>
        <v>413</v>
      </c>
    </row>
    <row r="424" spans="1:48" x14ac:dyDescent="0.3">
      <c r="A424" t="s">
        <v>892</v>
      </c>
      <c r="B424" t="s">
        <v>893</v>
      </c>
      <c r="C424" t="s">
        <v>10582</v>
      </c>
      <c r="D424" t="s">
        <v>51</v>
      </c>
      <c r="E424">
        <v>16148.5572494399</v>
      </c>
      <c r="F424">
        <v>1543.6</v>
      </c>
      <c r="G424">
        <v>40.470475691818201</v>
      </c>
      <c r="H424">
        <f>(Table2[[#This Row],[1Y Return vs Nifty]]-AVERAGE(Table2[1Y Return vs Nifty]))/_xlfn.STDEV.P(Table2[1Y Return vs Nifty])</f>
        <v>0.10622513158510351</v>
      </c>
      <c r="I424">
        <v>-6.2736456343665896</v>
      </c>
      <c r="J424">
        <f>(Table2[[#This Row],[1M Return vs Nifty]]-AVERAGE(Table2[1M Return vs Nifty]))/_xlfn.STDEV.P(Table2[1M Return vs Nifty])</f>
        <v>-0.95027385697557476</v>
      </c>
      <c r="K424">
        <v>-3.6925620810008701</v>
      </c>
      <c r="L424">
        <f>(Table2[[#This Row],[6M Return vs Nifty]]-AVERAGE(Table2[6M Return vs Nifty]))/_xlfn.STDEV.P(Table2[6M Return vs Nifty])</f>
        <v>-0.30682426088767767</v>
      </c>
      <c r="M424">
        <v>-4.3838699204902403</v>
      </c>
      <c r="N424">
        <f>(Table2[[#This Row],[1W Return vs Nifty]]-AVERAGE(Table2[1W Return vs Nifty]))/_xlfn.STDEV.P(Table2[1W Return vs Nifty])</f>
        <v>-1.4167277129583482</v>
      </c>
      <c r="O424">
        <v>1638.28</v>
      </c>
      <c r="P424">
        <v>1601.4709070213401</v>
      </c>
      <c r="Q424">
        <v>1430.54285966255</v>
      </c>
      <c r="R424">
        <v>20.056777599345899</v>
      </c>
      <c r="S424" s="2">
        <f>(Table2[[#This Row],[Close Price]]-Table2[[#This Row],[20D EMA]])/Table2[[#This Row],[20D EMA]]</f>
        <v>-5.7792318773347694E-2</v>
      </c>
      <c r="T424" s="2">
        <f>(Table2[[#This Row],[Close Price]]-Table2[[#This Row],[50D EMA]])/Table2[[#This Row],[50D EMA]]</f>
        <v>-3.6136096364670953E-2</v>
      </c>
      <c r="U424" s="2">
        <f>(Table2[[#This Row],[Close Price]]-Table2[[#This Row],[200D EMA]])/Table2[[#This Row],[200D EMA]]</f>
        <v>7.903093540596115E-2</v>
      </c>
      <c r="V424">
        <v>0.40991135804319301</v>
      </c>
      <c r="W424">
        <v>1515.9</v>
      </c>
      <c r="X424">
        <v>1577.5</v>
      </c>
      <c r="Y424">
        <v>1515.9</v>
      </c>
      <c r="Z424">
        <v>1577.5</v>
      </c>
      <c r="AA424">
        <v>1515.9</v>
      </c>
      <c r="AB424">
        <v>1655.1</v>
      </c>
      <c r="AC424" s="2">
        <f>(Table2[[#This Row],[Close Price]]/Table2[[#This Row],[Day Low]])-1</f>
        <v>1.8272973151263194E-2</v>
      </c>
      <c r="AD424" s="2">
        <f>(Table2[[#This Row],[Day High]]/Table2[[#This Row],[Close Price]])-1</f>
        <v>2.1961648095361497E-2</v>
      </c>
      <c r="AE424" s="2">
        <f>(Table2[[#This Row],[Close Price]]/Table2[[#This Row],[Current Week Low]])-1</f>
        <v>1.8272973151263194E-2</v>
      </c>
      <c r="AF424" s="2">
        <f>(Table2[[#This Row],[Current Week High]]/Table2[[#This Row],[Close Price]])-1</f>
        <v>2.1961648095361497E-2</v>
      </c>
      <c r="AG424" s="2">
        <f>(Table2[[#This Row],[Close Price]]/Table2[[#This Row],[Current Month Low]])-1</f>
        <v>1.8272973151263194E-2</v>
      </c>
      <c r="AH424" s="2">
        <f>(Table2[[#This Row],[Current Month High]]/Table2[[#This Row],[Close Price]])-1</f>
        <v>7.2233739310702205E-2</v>
      </c>
      <c r="AI424">
        <v>16.545737237626302</v>
      </c>
      <c r="AJ424">
        <v>71.501583245375201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-7.0000000000000007E-2</v>
      </c>
      <c r="AM424" t="s">
        <v>10621</v>
      </c>
      <c r="AN424">
        <v>-9</v>
      </c>
      <c r="AO424" t="s">
        <v>10621</v>
      </c>
      <c r="AQ424">
        <f>(Table2[[#This Row],[Sharpe Ratio]]-AVERAGE(Table2[Sharpe Ratio]))/_xlfn.STDEV.P(Table2[Sharpe Ratio])</f>
        <v>-0.7077277654969456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-3.2753284647334429</v>
      </c>
      <c r="AS424">
        <f>_xlfn.RANK.AVG(Table2[[#This Row],[1Y Return vs Nifty Z-Score]],Table2[1Y Return vs Nifty Z-Score])</f>
        <v>268</v>
      </c>
      <c r="AT424">
        <f>_xlfn.RANK.AVG(Table2[[#This Row],[6M Return vs Nifty Z-Score]],Table2[6M Return vs Nifty Z-Score])</f>
        <v>426</v>
      </c>
      <c r="AU424">
        <f>_xlfn.RANK.AVG(Table2[[#This Row],[Sharpe Ratio Z-Score]],Table2[Sharpe Ratio Z-Score])</f>
        <v>546.5</v>
      </c>
      <c r="AV424">
        <f>(Table2[[#This Row],[Rank 1Y]]+Table2[[#This Row],[Rank 6M]]+Table2[[#This Row],[Rank Sharpe]])/3</f>
        <v>413.5</v>
      </c>
    </row>
    <row r="425" spans="1:48" x14ac:dyDescent="0.3">
      <c r="A425" t="s">
        <v>427</v>
      </c>
      <c r="B425" t="s">
        <v>428</v>
      </c>
      <c r="C425" t="s">
        <v>10578</v>
      </c>
      <c r="D425" t="s">
        <v>429</v>
      </c>
      <c r="E425">
        <v>53619.990670934902</v>
      </c>
      <c r="F425">
        <v>206.05</v>
      </c>
      <c r="G425">
        <v>-12.206363578010601</v>
      </c>
      <c r="H425">
        <f>(Table2[[#This Row],[1Y Return vs Nifty]]-AVERAGE(Table2[1Y Return vs Nifty]))/_xlfn.STDEV.P(Table2[1Y Return vs Nifty])</f>
        <v>-0.6958368377565306</v>
      </c>
      <c r="I425">
        <v>-9.8730186138685294</v>
      </c>
      <c r="J425">
        <f>(Table2[[#This Row],[1M Return vs Nifty]]-AVERAGE(Table2[1M Return vs Nifty]))/_xlfn.STDEV.P(Table2[1M Return vs Nifty])</f>
        <v>-1.3250485277476001</v>
      </c>
      <c r="K425">
        <v>5.1382837480922197</v>
      </c>
      <c r="L425">
        <f>(Table2[[#This Row],[6M Return vs Nifty]]-AVERAGE(Table2[6M Return vs Nifty]))/_xlfn.STDEV.P(Table2[6M Return vs Nifty])</f>
        <v>8.7701416088767532E-3</v>
      </c>
      <c r="M425">
        <v>-2.7337316149301101</v>
      </c>
      <c r="N425">
        <f>(Table2[[#This Row],[1W Return vs Nifty]]-AVERAGE(Table2[1W Return vs Nifty]))/_xlfn.STDEV.P(Table2[1W Return vs Nifty])</f>
        <v>-1.0792415071078023</v>
      </c>
      <c r="O425">
        <v>221.48</v>
      </c>
      <c r="P425">
        <v>223.398171133538</v>
      </c>
      <c r="Q425">
        <v>202.42424237219299</v>
      </c>
      <c r="R425">
        <v>24.016719096771599</v>
      </c>
      <c r="S425" s="2">
        <f>(Table2[[#This Row],[Close Price]]-Table2[[#This Row],[20D EMA]])/Table2[[#This Row],[20D EMA]]</f>
        <v>-6.966769008488341E-2</v>
      </c>
      <c r="T425" s="2">
        <f>(Table2[[#This Row],[Close Price]]-Table2[[#This Row],[50D EMA]])/Table2[[#This Row],[50D EMA]]</f>
        <v>-7.7655833284185585E-2</v>
      </c>
      <c r="U425" s="2">
        <f>(Table2[[#This Row],[Close Price]]-Table2[[#This Row],[200D EMA]])/Table2[[#This Row],[200D EMA]]</f>
        <v>1.7911676908442708E-2</v>
      </c>
      <c r="V425">
        <v>0.912612844478356</v>
      </c>
      <c r="W425">
        <v>200.05</v>
      </c>
      <c r="X425">
        <v>209.39</v>
      </c>
      <c r="Y425">
        <v>200.05</v>
      </c>
      <c r="Z425">
        <v>209.39</v>
      </c>
      <c r="AA425">
        <v>200.05</v>
      </c>
      <c r="AB425">
        <v>229.4</v>
      </c>
      <c r="AC425" s="2">
        <f>(Table2[[#This Row],[Close Price]]/Table2[[#This Row],[Day Low]])-1</f>
        <v>2.9992501874531285E-2</v>
      </c>
      <c r="AD425" s="2">
        <f>(Table2[[#This Row],[Day High]]/Table2[[#This Row],[Close Price]])-1</f>
        <v>1.6209657850036363E-2</v>
      </c>
      <c r="AE425" s="2">
        <f>(Table2[[#This Row],[Close Price]]/Table2[[#This Row],[Current Week Low]])-1</f>
        <v>2.9992501874531285E-2</v>
      </c>
      <c r="AF425" s="2">
        <f>(Table2[[#This Row],[Current Week High]]/Table2[[#This Row],[Close Price]])-1</f>
        <v>1.6209657850036363E-2</v>
      </c>
      <c r="AG425" s="2">
        <f>(Table2[[#This Row],[Close Price]]/Table2[[#This Row],[Current Month Low]])-1</f>
        <v>2.9992501874531285E-2</v>
      </c>
      <c r="AH425" s="2">
        <f>(Table2[[#This Row],[Current Month High]]/Table2[[#This Row],[Close Price]])-1</f>
        <v>0.11332200922106273</v>
      </c>
      <c r="AI425">
        <v>19.8252851249696</v>
      </c>
      <c r="AJ425">
        <v>32.935483870967701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-0.13</v>
      </c>
      <c r="AM425" t="s">
        <v>10621</v>
      </c>
      <c r="AN425">
        <v>-7.49</v>
      </c>
      <c r="AO425" t="s">
        <v>10621</v>
      </c>
      <c r="AP425">
        <v>5.7228912097469997E-2</v>
      </c>
      <c r="AQ425">
        <f>(Table2[[#This Row],[Sharpe Ratio]]-AVERAGE(Table2[Sharpe Ratio]))/_xlfn.STDEV.P(Table2[Sharpe Ratio])</f>
        <v>-4.6829216201617882E-2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574</v>
      </c>
      <c r="AT425">
        <f>_xlfn.RANK.AVG(Table2[[#This Row],[6M Return vs Nifty Z-Score]],Table2[6M Return vs Nifty Z-Score])</f>
        <v>311</v>
      </c>
      <c r="AU425">
        <f>_xlfn.RANK.AVG(Table2[[#This Row],[Sharpe Ratio Z-Score]],Table2[Sharpe Ratio Z-Score])</f>
        <v>358</v>
      </c>
      <c r="AV425">
        <f>(Table2[[#This Row],[Rank 1Y]]+Table2[[#This Row],[Rank 6M]]+Table2[[#This Row],[Rank Sharpe]])/3</f>
        <v>414.33333333333331</v>
      </c>
    </row>
    <row r="426" spans="1:48" x14ac:dyDescent="0.3">
      <c r="A426" t="s">
        <v>621</v>
      </c>
      <c r="B426" t="s">
        <v>622</v>
      </c>
      <c r="C426" t="s">
        <v>10584</v>
      </c>
      <c r="D426" t="s">
        <v>212</v>
      </c>
      <c r="E426">
        <v>28767.624494849999</v>
      </c>
      <c r="F426">
        <v>1369.05</v>
      </c>
      <c r="G426">
        <v>-9.1385695478539901</v>
      </c>
      <c r="H426">
        <f>(Table2[[#This Row],[1Y Return vs Nifty]]-AVERAGE(Table2[1Y Return vs Nifty]))/_xlfn.STDEV.P(Table2[1Y Return vs Nifty])</f>
        <v>-0.64912634875474973</v>
      </c>
      <c r="I426">
        <v>-1.1946866757811001</v>
      </c>
      <c r="J426">
        <f>(Table2[[#This Row],[1M Return vs Nifty]]-AVERAGE(Table2[1M Return vs Nifty]))/_xlfn.STDEV.P(Table2[1M Return vs Nifty])</f>
        <v>-0.42144142354660141</v>
      </c>
      <c r="K426">
        <v>4.3436969360586497</v>
      </c>
      <c r="L426">
        <f>(Table2[[#This Row],[6M Return vs Nifty]]-AVERAGE(Table2[6M Return vs Nifty]))/_xlfn.STDEV.P(Table2[6M Return vs Nifty])</f>
        <v>-1.9626589013373254E-2</v>
      </c>
      <c r="M426">
        <v>-7.1932385364149296E-2</v>
      </c>
      <c r="N426">
        <f>(Table2[[#This Row],[1W Return vs Nifty]]-AVERAGE(Table2[1W Return vs Nifty]))/_xlfn.STDEV.P(Table2[1W Return vs Nifty])</f>
        <v>-0.53485045837253153</v>
      </c>
      <c r="O426">
        <v>1389.76</v>
      </c>
      <c r="P426">
        <v>1333.00528889982</v>
      </c>
      <c r="Q426">
        <v>1223.0698026785999</v>
      </c>
      <c r="R426">
        <v>31.2058679145726</v>
      </c>
      <c r="S426" s="2">
        <f>(Table2[[#This Row],[Close Price]]-Table2[[#This Row],[20D EMA]])/Table2[[#This Row],[20D EMA]]</f>
        <v>-1.4901853557448795E-2</v>
      </c>
      <c r="T426" s="2">
        <f>(Table2[[#This Row],[Close Price]]-Table2[[#This Row],[50D EMA]])/Table2[[#This Row],[50D EMA]]</f>
        <v>2.7040186112036367E-2</v>
      </c>
      <c r="U426" s="2">
        <f>(Table2[[#This Row],[Close Price]]-Table2[[#This Row],[200D EMA]])/Table2[[#This Row],[200D EMA]]</f>
        <v>0.11935557316654719</v>
      </c>
      <c r="V426">
        <v>0.48618261856316902</v>
      </c>
      <c r="W426">
        <v>1361.25</v>
      </c>
      <c r="X426">
        <v>1396</v>
      </c>
      <c r="Y426">
        <v>1361.25</v>
      </c>
      <c r="Z426">
        <v>1396</v>
      </c>
      <c r="AA426">
        <v>1361.25</v>
      </c>
      <c r="AB426">
        <v>1450</v>
      </c>
      <c r="AC426" s="2">
        <f>(Table2[[#This Row],[Close Price]]/Table2[[#This Row],[Day Low]])-1</f>
        <v>5.7300275482092822E-3</v>
      </c>
      <c r="AD426" s="2">
        <f>(Table2[[#This Row],[Day High]]/Table2[[#This Row],[Close Price]])-1</f>
        <v>1.9685183156203268E-2</v>
      </c>
      <c r="AE426" s="2">
        <f>(Table2[[#This Row],[Close Price]]/Table2[[#This Row],[Current Week Low]])-1</f>
        <v>5.7300275482092822E-3</v>
      </c>
      <c r="AF426" s="2">
        <f>(Table2[[#This Row],[Current Week High]]/Table2[[#This Row],[Close Price]])-1</f>
        <v>1.9685183156203268E-2</v>
      </c>
      <c r="AG426" s="2">
        <f>(Table2[[#This Row],[Close Price]]/Table2[[#This Row],[Current Month Low]])-1</f>
        <v>5.7300275482092822E-3</v>
      </c>
      <c r="AH426" s="2">
        <f>(Table2[[#This Row],[Current Month High]]/Table2[[#This Row],[Close Price]])-1</f>
        <v>5.9128592819838621E-2</v>
      </c>
      <c r="AI426">
        <v>9.9996347832438595</v>
      </c>
      <c r="AJ426">
        <v>36.488709436219501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7.0000000000000007E-2</v>
      </c>
      <c r="AM426" t="s">
        <v>10622</v>
      </c>
      <c r="AN426">
        <v>-2.2999999999999998</v>
      </c>
      <c r="AO426" t="s">
        <v>10621</v>
      </c>
      <c r="AP426">
        <v>5.5730754103467998E-2</v>
      </c>
      <c r="AQ426">
        <f>(Table2[[#This Row],[Sharpe Ratio]]-AVERAGE(Table2[Sharpe Ratio]))/_xlfn.STDEV.P(Table2[Sharpe Ratio])</f>
        <v>-6.4130443999986103E-2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-1.6891752636872421</v>
      </c>
      <c r="AS426">
        <f>_xlfn.RANK.AVG(Table2[[#This Row],[1Y Return vs Nifty Z-Score]],Table2[1Y Return vs Nifty Z-Score])</f>
        <v>556</v>
      </c>
      <c r="AT426">
        <f>_xlfn.RANK.AVG(Table2[[#This Row],[6M Return vs Nifty Z-Score]],Table2[6M Return vs Nifty Z-Score])</f>
        <v>325</v>
      </c>
      <c r="AU426">
        <f>_xlfn.RANK.AVG(Table2[[#This Row],[Sharpe Ratio Z-Score]],Table2[Sharpe Ratio Z-Score])</f>
        <v>363</v>
      </c>
      <c r="AV426">
        <f>(Table2[[#This Row],[Rank 1Y]]+Table2[[#This Row],[Rank 6M]]+Table2[[#This Row],[Rank Sharpe]])/3</f>
        <v>414.66666666666669</v>
      </c>
    </row>
    <row r="427" spans="1:48" x14ac:dyDescent="0.3">
      <c r="A427" t="s">
        <v>963</v>
      </c>
      <c r="B427" t="s">
        <v>964</v>
      </c>
      <c r="C427" t="s">
        <v>10589</v>
      </c>
      <c r="D427" t="s">
        <v>354</v>
      </c>
      <c r="E427">
        <v>14337.866101760001</v>
      </c>
      <c r="F427">
        <v>4249.6000000000004</v>
      </c>
      <c r="G427">
        <v>44.194226237533599</v>
      </c>
      <c r="H427">
        <f>(Table2[[#This Row],[1Y Return vs Nifty]]-AVERAGE(Table2[1Y Return vs Nifty]))/_xlfn.STDEV.P(Table2[1Y Return vs Nifty])</f>
        <v>0.16292326946567537</v>
      </c>
      <c r="I427">
        <v>-1.3816044724543901</v>
      </c>
      <c r="J427">
        <f>(Table2[[#This Row],[1M Return vs Nifty]]-AVERAGE(Table2[1M Return vs Nifty]))/_xlfn.STDEV.P(Table2[1M Return vs Nifty])</f>
        <v>-0.44090371770411269</v>
      </c>
      <c r="K427">
        <v>-13.2665078788631</v>
      </c>
      <c r="L427">
        <f>(Table2[[#This Row],[6M Return vs Nifty]]-AVERAGE(Table2[6M Return vs Nifty]))/_xlfn.STDEV.P(Table2[6M Return vs Nifty])</f>
        <v>-0.64897537099498981</v>
      </c>
      <c r="M427">
        <v>0.90320690682543803</v>
      </c>
      <c r="N427">
        <f>(Table2[[#This Row],[1W Return vs Nifty]]-AVERAGE(Table2[1W Return vs Nifty]))/_xlfn.STDEV.P(Table2[1W Return vs Nifty])</f>
        <v>-0.33541501784735644</v>
      </c>
      <c r="O427">
        <v>4340.8999999999996</v>
      </c>
      <c r="P427">
        <v>4211.2124854903996</v>
      </c>
      <c r="Q427">
        <v>3694.7564410353898</v>
      </c>
      <c r="R427">
        <v>40.897014919055103</v>
      </c>
      <c r="S427" s="2">
        <f>(Table2[[#This Row],[Close Price]]-Table2[[#This Row],[20D EMA]])/Table2[[#This Row],[20D EMA]]</f>
        <v>-2.1032504780114557E-2</v>
      </c>
      <c r="T427" s="2">
        <f>(Table2[[#This Row],[Close Price]]-Table2[[#This Row],[50D EMA]])/Table2[[#This Row],[50D EMA]]</f>
        <v>9.1155491777875804E-3</v>
      </c>
      <c r="U427" s="2">
        <f>(Table2[[#This Row],[Close Price]]-Table2[[#This Row],[200D EMA]])/Table2[[#This Row],[200D EMA]]</f>
        <v>0.15017053703521674</v>
      </c>
      <c r="V427">
        <v>1.02542393216418</v>
      </c>
      <c r="W427">
        <v>4120</v>
      </c>
      <c r="X427">
        <v>4279.05</v>
      </c>
      <c r="Y427">
        <v>4120</v>
      </c>
      <c r="Z427">
        <v>4279.05</v>
      </c>
      <c r="AA427">
        <v>4120</v>
      </c>
      <c r="AB427">
        <v>4615</v>
      </c>
      <c r="AC427" s="2">
        <f>(Table2[[#This Row],[Close Price]]/Table2[[#This Row],[Day Low]])-1</f>
        <v>3.1456310679611743E-2</v>
      </c>
      <c r="AD427" s="2">
        <f>(Table2[[#This Row],[Day High]]/Table2[[#This Row],[Close Price]])-1</f>
        <v>6.9300640060241392E-3</v>
      </c>
      <c r="AE427" s="2">
        <f>(Table2[[#This Row],[Close Price]]/Table2[[#This Row],[Current Week Low]])-1</f>
        <v>3.1456310679611743E-2</v>
      </c>
      <c r="AF427" s="2">
        <f>(Table2[[#This Row],[Current Week High]]/Table2[[#This Row],[Close Price]])-1</f>
        <v>6.9300640060241392E-3</v>
      </c>
      <c r="AG427" s="2">
        <f>(Table2[[#This Row],[Close Price]]/Table2[[#This Row],[Current Month Low]])-1</f>
        <v>3.1456310679611743E-2</v>
      </c>
      <c r="AH427" s="2">
        <f>(Table2[[#This Row],[Current Month High]]/Table2[[#This Row],[Close Price]])-1</f>
        <v>8.5984563253011848E-2</v>
      </c>
      <c r="AI427">
        <v>15.022590361445699</v>
      </c>
      <c r="AJ427">
        <v>74.081887634926105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0.02</v>
      </c>
      <c r="AM427" t="s">
        <v>10622</v>
      </c>
      <c r="AN427">
        <v>-4.04</v>
      </c>
      <c r="AO427" t="s">
        <v>10621</v>
      </c>
      <c r="AP427">
        <v>2.6073049420886001E-2</v>
      </c>
      <c r="AQ427">
        <f>(Table2[[#This Row],[Sharpe Ratio]]-AVERAGE(Table2[Sharpe Ratio]))/_xlfn.STDEV.P(Table2[Sharpe Ratio])</f>
        <v>-0.4066275015495775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-1.6689983386303611</v>
      </c>
      <c r="AS427">
        <f>_xlfn.RANK.AVG(Table2[[#This Row],[1Y Return vs Nifty Z-Score]],Table2[1Y Return vs Nifty Z-Score])</f>
        <v>250</v>
      </c>
      <c r="AT427">
        <f>_xlfn.RANK.AVG(Table2[[#This Row],[6M Return vs Nifty Z-Score]],Table2[6M Return vs Nifty Z-Score])</f>
        <v>544</v>
      </c>
      <c r="AU427">
        <f>_xlfn.RANK.AVG(Table2[[#This Row],[Sharpe Ratio Z-Score]],Table2[Sharpe Ratio Z-Score])</f>
        <v>450</v>
      </c>
      <c r="AV427">
        <f>(Table2[[#This Row],[Rank 1Y]]+Table2[[#This Row],[Rank 6M]]+Table2[[#This Row],[Rank Sharpe]])/3</f>
        <v>414.66666666666669</v>
      </c>
    </row>
    <row r="428" spans="1:48" x14ac:dyDescent="0.3">
      <c r="A428" t="s">
        <v>1442</v>
      </c>
      <c r="B428" t="s">
        <v>1443</v>
      </c>
      <c r="C428" t="s">
        <v>10581</v>
      </c>
      <c r="D428" t="s">
        <v>46</v>
      </c>
      <c r="E428">
        <v>6933.8438141850002</v>
      </c>
      <c r="F428">
        <v>186.77</v>
      </c>
      <c r="G428">
        <v>5.9979966006035399</v>
      </c>
      <c r="H428">
        <f>(Table2[[#This Row],[1Y Return vs Nifty]]-AVERAGE(Table2[1Y Return vs Nifty]))/_xlfn.STDEV.P(Table2[1Y Return vs Nifty])</f>
        <v>-0.41865572404786194</v>
      </c>
      <c r="I428">
        <v>0.70235525719126501</v>
      </c>
      <c r="J428">
        <f>(Table2[[#This Row],[1M Return vs Nifty]]-AVERAGE(Table2[1M Return vs Nifty]))/_xlfn.STDEV.P(Table2[1M Return vs Nifty])</f>
        <v>-0.2239172242154103</v>
      </c>
      <c r="K428">
        <v>-30.3486230321707</v>
      </c>
      <c r="L428">
        <f>(Table2[[#This Row],[6M Return vs Nifty]]-AVERAGE(Table2[6M Return vs Nifty]))/_xlfn.STDEV.P(Table2[6M Return vs Nifty])</f>
        <v>-1.2594514261226668</v>
      </c>
      <c r="M428">
        <v>-6.1412904904904098</v>
      </c>
      <c r="N428">
        <f>(Table2[[#This Row],[1W Return vs Nifty]]-AVERAGE(Table2[1W Return vs Nifty]))/_xlfn.STDEV.P(Table2[1W Return vs Nifty])</f>
        <v>-1.776155282304867</v>
      </c>
      <c r="O428">
        <v>198.68</v>
      </c>
      <c r="P428">
        <v>199.21631572572099</v>
      </c>
      <c r="Q428">
        <v>189.83285972553199</v>
      </c>
      <c r="R428">
        <v>30.056532962138</v>
      </c>
      <c r="S428" s="2">
        <f>(Table2[[#This Row],[Close Price]]-Table2[[#This Row],[20D EMA]])/Table2[[#This Row],[20D EMA]]</f>
        <v>-5.9945641232132051E-2</v>
      </c>
      <c r="T428" s="2">
        <f>(Table2[[#This Row],[Close Price]]-Table2[[#This Row],[50D EMA]])/Table2[[#This Row],[50D EMA]]</f>
        <v>-6.2476387440358751E-2</v>
      </c>
      <c r="U428" s="2">
        <f>(Table2[[#This Row],[Close Price]]-Table2[[#This Row],[200D EMA]])/Table2[[#This Row],[200D EMA]]</f>
        <v>-1.6134507639827926E-2</v>
      </c>
      <c r="V428">
        <v>1.74865998864085</v>
      </c>
      <c r="W428">
        <v>184.75</v>
      </c>
      <c r="X428">
        <v>193.36</v>
      </c>
      <c r="Y428">
        <v>184.75</v>
      </c>
      <c r="Z428">
        <v>193.36</v>
      </c>
      <c r="AA428">
        <v>184.75</v>
      </c>
      <c r="AB428">
        <v>204.4</v>
      </c>
      <c r="AC428" s="2">
        <f>(Table2[[#This Row],[Close Price]]/Table2[[#This Row],[Day Low]])-1</f>
        <v>1.0933694181326281E-2</v>
      </c>
      <c r="AD428" s="2">
        <f>(Table2[[#This Row],[Day High]]/Table2[[#This Row],[Close Price]])-1</f>
        <v>3.5284039192589933E-2</v>
      </c>
      <c r="AE428" s="2">
        <f>(Table2[[#This Row],[Close Price]]/Table2[[#This Row],[Current Week Low]])-1</f>
        <v>1.0933694181326281E-2</v>
      </c>
      <c r="AF428" s="2">
        <f>(Table2[[#This Row],[Current Week High]]/Table2[[#This Row],[Close Price]])-1</f>
        <v>3.5284039192589933E-2</v>
      </c>
      <c r="AG428" s="2">
        <f>(Table2[[#This Row],[Close Price]]/Table2[[#This Row],[Current Month Low]])-1</f>
        <v>1.0933694181326281E-2</v>
      </c>
      <c r="AH428" s="2">
        <f>(Table2[[#This Row],[Current Month High]]/Table2[[#This Row],[Close Price]])-1</f>
        <v>9.4394174653316787E-2</v>
      </c>
      <c r="AI428">
        <v>33.479680890935299</v>
      </c>
      <c r="AJ428">
        <v>40.799095363739099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-0.12</v>
      </c>
      <c r="AM428" t="s">
        <v>10621</v>
      </c>
      <c r="AN428">
        <v>-4.9000000000000004</v>
      </c>
      <c r="AO428" t="s">
        <v>10621</v>
      </c>
      <c r="AP428">
        <v>0.153253489307351</v>
      </c>
      <c r="AQ428">
        <f>(Table2[[#This Row],[Sharpe Ratio]]-AVERAGE(Table2[Sharpe Ratio]))/_xlfn.STDEV.P(Table2[Sharpe Ratio])</f>
        <v>1.0620946030494058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440</v>
      </c>
      <c r="AT428">
        <f>_xlfn.RANK.AVG(Table2[[#This Row],[6M Return vs Nifty Z-Score]],Table2[6M Return vs Nifty Z-Score])</f>
        <v>692</v>
      </c>
      <c r="AU428">
        <f>_xlfn.RANK.AVG(Table2[[#This Row],[Sharpe Ratio Z-Score]],Table2[Sharpe Ratio Z-Score])</f>
        <v>112</v>
      </c>
      <c r="AV428">
        <f>(Table2[[#This Row],[Rank 1Y]]+Table2[[#This Row],[Rank 6M]]+Table2[[#This Row],[Rank Sharpe]])/3</f>
        <v>414.66666666666669</v>
      </c>
    </row>
    <row r="429" spans="1:48" x14ac:dyDescent="0.3">
      <c r="A429" t="s">
        <v>1562</v>
      </c>
      <c r="B429" t="s">
        <v>1563</v>
      </c>
      <c r="C429" t="s">
        <v>10591</v>
      </c>
      <c r="D429" t="s">
        <v>292</v>
      </c>
      <c r="E429">
        <v>5725.6574288699903</v>
      </c>
      <c r="F429">
        <v>597.95000000000005</v>
      </c>
      <c r="G429">
        <v>-7.6669583123248497</v>
      </c>
      <c r="H429">
        <f>(Table2[[#This Row],[1Y Return vs Nifty]]-AVERAGE(Table2[1Y Return vs Nifty]))/_xlfn.STDEV.P(Table2[1Y Return vs Nifty])</f>
        <v>-0.62671947275317796</v>
      </c>
      <c r="I429">
        <v>12.225348323992501</v>
      </c>
      <c r="J429">
        <f>(Table2[[#This Row],[1M Return vs Nifty]]-AVERAGE(Table2[1M Return vs Nifty]))/_xlfn.STDEV.P(Table2[1M Return vs Nifty])</f>
        <v>0.97588228461913529</v>
      </c>
      <c r="K429">
        <v>1.74816218731525</v>
      </c>
      <c r="L429">
        <f>(Table2[[#This Row],[6M Return vs Nifty]]-AVERAGE(Table2[6M Return vs Nifty]))/_xlfn.STDEV.P(Table2[6M Return vs Nifty])</f>
        <v>-0.11238511453196916</v>
      </c>
      <c r="M429">
        <v>16.786364206631902</v>
      </c>
      <c r="N429">
        <f>(Table2[[#This Row],[1W Return vs Nifty]]-AVERAGE(Table2[1W Return vs Nifty]))/_xlfn.STDEV.P(Table2[1W Return vs Nifty])</f>
        <v>2.9130075392058496</v>
      </c>
      <c r="O429">
        <v>560.99</v>
      </c>
      <c r="P429">
        <v>544.54766043538598</v>
      </c>
      <c r="Q429">
        <v>533.37761075297794</v>
      </c>
      <c r="R429">
        <v>63.096760902990702</v>
      </c>
      <c r="S429" s="2">
        <f>(Table2[[#This Row],[Close Price]]-Table2[[#This Row],[20D EMA]])/Table2[[#This Row],[20D EMA]]</f>
        <v>6.5883527335603195E-2</v>
      </c>
      <c r="T429" s="2">
        <f>(Table2[[#This Row],[Close Price]]-Table2[[#This Row],[50D EMA]])/Table2[[#This Row],[50D EMA]]</f>
        <v>9.8067338168190687E-2</v>
      </c>
      <c r="U429" s="2">
        <f>(Table2[[#This Row],[Close Price]]-Table2[[#This Row],[200D EMA]])/Table2[[#This Row],[200D EMA]]</f>
        <v>0.12106317915344103</v>
      </c>
      <c r="V429">
        <v>2.8191036314298699</v>
      </c>
      <c r="W429">
        <v>592.1</v>
      </c>
      <c r="X429">
        <v>619.85</v>
      </c>
      <c r="Y429">
        <v>592.1</v>
      </c>
      <c r="Z429">
        <v>619.85</v>
      </c>
      <c r="AA429">
        <v>538</v>
      </c>
      <c r="AB429">
        <v>662</v>
      </c>
      <c r="AC429" s="2">
        <f>(Table2[[#This Row],[Close Price]]/Table2[[#This Row],[Day Low]])-1</f>
        <v>9.8800878230029809E-3</v>
      </c>
      <c r="AD429" s="2">
        <f>(Table2[[#This Row],[Day High]]/Table2[[#This Row],[Close Price]])-1</f>
        <v>3.6625135880926418E-2</v>
      </c>
      <c r="AE429" s="2">
        <f>(Table2[[#This Row],[Close Price]]/Table2[[#This Row],[Current Week Low]])-1</f>
        <v>9.8800878230029809E-3</v>
      </c>
      <c r="AF429" s="2">
        <f>(Table2[[#This Row],[Current Week High]]/Table2[[#This Row],[Close Price]])-1</f>
        <v>3.6625135880926418E-2</v>
      </c>
      <c r="AG429" s="2">
        <f>(Table2[[#This Row],[Close Price]]/Table2[[#This Row],[Current Month Low]])-1</f>
        <v>0.11143122676579931</v>
      </c>
      <c r="AH429" s="2">
        <f>(Table2[[#This Row],[Current Month High]]/Table2[[#This Row],[Close Price]])-1</f>
        <v>0.10711597959695629</v>
      </c>
      <c r="AI429">
        <v>10.711597959695601</v>
      </c>
      <c r="AJ429">
        <v>37.475571904816597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0.14000000000000001</v>
      </c>
      <c r="AM429" t="s">
        <v>10622</v>
      </c>
      <c r="AN429">
        <v>10.71</v>
      </c>
      <c r="AO429" t="s">
        <v>10622</v>
      </c>
      <c r="AP429">
        <v>5.7748985104147998E-2</v>
      </c>
      <c r="AQ429">
        <f>(Table2[[#This Row],[Sharpe Ratio]]-AVERAGE(Table2[Sharpe Ratio]))/_xlfn.STDEV.P(Table2[Sharpe Ratio])</f>
        <v>-4.082323979836653E-2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3.1089619967414714</v>
      </c>
      <c r="AS429">
        <f>_xlfn.RANK.AVG(Table2[[#This Row],[1Y Return vs Nifty Z-Score]],Table2[1Y Return vs Nifty Z-Score])</f>
        <v>548</v>
      </c>
      <c r="AT429">
        <f>_xlfn.RANK.AVG(Table2[[#This Row],[6M Return vs Nifty Z-Score]],Table2[6M Return vs Nifty Z-Score])</f>
        <v>351</v>
      </c>
      <c r="AU429">
        <f>_xlfn.RANK.AVG(Table2[[#This Row],[Sharpe Ratio Z-Score]],Table2[Sharpe Ratio Z-Score])</f>
        <v>352</v>
      </c>
      <c r="AV429">
        <f>(Table2[[#This Row],[Rank 1Y]]+Table2[[#This Row],[Rank 6M]]+Table2[[#This Row],[Rank Sharpe]])/3</f>
        <v>417</v>
      </c>
    </row>
    <row r="430" spans="1:48" x14ac:dyDescent="0.3">
      <c r="A430" t="s">
        <v>275</v>
      </c>
      <c r="B430" t="s">
        <v>276</v>
      </c>
      <c r="C430" t="s">
        <v>10582</v>
      </c>
      <c r="D430" t="s">
        <v>277</v>
      </c>
      <c r="E430">
        <v>96157.42721532</v>
      </c>
      <c r="F430">
        <v>6687.6</v>
      </c>
      <c r="G430">
        <v>10.1133018916076</v>
      </c>
      <c r="H430">
        <f>(Table2[[#This Row],[1Y Return vs Nifty]]-AVERAGE(Table2[1Y Return vs Nifty]))/_xlfn.STDEV.P(Table2[1Y Return vs Nifty])</f>
        <v>-0.35599574080100665</v>
      </c>
      <c r="I430">
        <v>9.1104991429948896</v>
      </c>
      <c r="J430">
        <f>(Table2[[#This Row],[1M Return vs Nifty]]-AVERAGE(Table2[1M Return vs Nifty]))/_xlfn.STDEV.P(Table2[1M Return vs Nifty])</f>
        <v>0.65155730275120294</v>
      </c>
      <c r="K430">
        <v>-3.2225998402888898</v>
      </c>
      <c r="L430">
        <f>(Table2[[#This Row],[6M Return vs Nifty]]-AVERAGE(Table2[6M Return vs Nifty]))/_xlfn.STDEV.P(Table2[6M Return vs Nifty])</f>
        <v>-0.29002887622986723</v>
      </c>
      <c r="M430">
        <v>2.8780349456062702</v>
      </c>
      <c r="N430">
        <f>(Table2[[#This Row],[1W Return vs Nifty]]-AVERAGE(Table2[1W Return vs Nifty]))/_xlfn.STDEV.P(Table2[1W Return vs Nifty])</f>
        <v>6.8476716421054212E-2</v>
      </c>
      <c r="O430">
        <v>6507.69</v>
      </c>
      <c r="P430">
        <v>6336.3546709152597</v>
      </c>
      <c r="Q430">
        <v>5948.6149092625401</v>
      </c>
      <c r="R430">
        <v>68.859318865006898</v>
      </c>
      <c r="S430" s="2">
        <f>(Table2[[#This Row],[Close Price]]-Table2[[#This Row],[20D EMA]])/Table2[[#This Row],[20D EMA]]</f>
        <v>2.7645754484310218E-2</v>
      </c>
      <c r="T430" s="2">
        <f>(Table2[[#This Row],[Close Price]]-Table2[[#This Row],[50D EMA]])/Table2[[#This Row],[50D EMA]]</f>
        <v>5.5433344142966787E-2</v>
      </c>
      <c r="U430" s="2">
        <f>(Table2[[#This Row],[Close Price]]-Table2[[#This Row],[200D EMA]])/Table2[[#This Row],[200D EMA]]</f>
        <v>0.12422809376797825</v>
      </c>
      <c r="V430">
        <v>0.97973388214345503</v>
      </c>
      <c r="W430">
        <v>6600.05</v>
      </c>
      <c r="X430">
        <v>6756.5</v>
      </c>
      <c r="Y430">
        <v>6600.05</v>
      </c>
      <c r="Z430">
        <v>6756.5</v>
      </c>
      <c r="AA430">
        <v>6600.05</v>
      </c>
      <c r="AB430">
        <v>6795.85</v>
      </c>
      <c r="AC430" s="2">
        <f>(Table2[[#This Row],[Close Price]]/Table2[[#This Row],[Day Low]])-1</f>
        <v>1.3265051022340657E-2</v>
      </c>
      <c r="AD430" s="2">
        <f>(Table2[[#This Row],[Day High]]/Table2[[#This Row],[Close Price]])-1</f>
        <v>1.0302649680004716E-2</v>
      </c>
      <c r="AE430" s="2">
        <f>(Table2[[#This Row],[Close Price]]/Table2[[#This Row],[Current Week Low]])-1</f>
        <v>1.3265051022340657E-2</v>
      </c>
      <c r="AF430" s="2">
        <f>(Table2[[#This Row],[Current Week High]]/Table2[[#This Row],[Close Price]])-1</f>
        <v>1.0302649680004716E-2</v>
      </c>
      <c r="AG430" s="2">
        <f>(Table2[[#This Row],[Close Price]]/Table2[[#This Row],[Current Month Low]])-1</f>
        <v>1.3265051022340657E-2</v>
      </c>
      <c r="AH430" s="2">
        <f>(Table2[[#This Row],[Current Month High]]/Table2[[#This Row],[Close Price]])-1</f>
        <v>1.6186673844129418E-2</v>
      </c>
      <c r="AI430">
        <v>2.79397691249476</v>
      </c>
      <c r="AJ430">
        <v>41.506559458315699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-0.01</v>
      </c>
      <c r="AM430" t="s">
        <v>10621</v>
      </c>
      <c r="AN430">
        <v>2.56</v>
      </c>
      <c r="AO430" t="s">
        <v>10622</v>
      </c>
      <c r="AP430">
        <v>3.5806170560471001E-2</v>
      </c>
      <c r="AQ430">
        <f>(Table2[[#This Row],[Sharpe Ratio]]-AVERAGE(Table2[Sharpe Ratio]))/_xlfn.STDEV.P(Table2[Sharpe Ratio])</f>
        <v>-0.29422617492097314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-0.22021677277958981</v>
      </c>
      <c r="AS430">
        <f>_xlfn.RANK.AVG(Table2[[#This Row],[1Y Return vs Nifty Z-Score]],Table2[1Y Return vs Nifty Z-Score])</f>
        <v>414</v>
      </c>
      <c r="AT430">
        <f>_xlfn.RANK.AVG(Table2[[#This Row],[6M Return vs Nifty Z-Score]],Table2[6M Return vs Nifty Z-Score])</f>
        <v>419</v>
      </c>
      <c r="AU430">
        <f>_xlfn.RANK.AVG(Table2[[#This Row],[Sharpe Ratio Z-Score]],Table2[Sharpe Ratio Z-Score])</f>
        <v>419</v>
      </c>
      <c r="AV430">
        <f>(Table2[[#This Row],[Rank 1Y]]+Table2[[#This Row],[Rank 6M]]+Table2[[#This Row],[Rank Sharpe]])/3</f>
        <v>417.33333333333331</v>
      </c>
    </row>
    <row r="431" spans="1:48" x14ac:dyDescent="0.3">
      <c r="A431" t="s">
        <v>949</v>
      </c>
      <c r="B431" t="s">
        <v>950</v>
      </c>
      <c r="C431" t="s">
        <v>10582</v>
      </c>
      <c r="D431" t="s">
        <v>51</v>
      </c>
      <c r="E431">
        <v>14762.05293645</v>
      </c>
      <c r="F431">
        <v>6409.75</v>
      </c>
      <c r="G431">
        <v>16.368444944874799</v>
      </c>
      <c r="H431">
        <f>(Table2[[#This Row],[1Y Return vs Nifty]]-AVERAGE(Table2[1Y Return vs Nifty]))/_xlfn.STDEV.P(Table2[1Y Return vs Nifty])</f>
        <v>-0.26075440845533804</v>
      </c>
      <c r="I431">
        <v>-2.5446507260285099E-2</v>
      </c>
      <c r="J431">
        <f>(Table2[[#This Row],[1M Return vs Nifty]]-AVERAGE(Table2[1M Return vs Nifty]))/_xlfn.STDEV.P(Table2[1M Return vs Nifty])</f>
        <v>-0.29969755268177883</v>
      </c>
      <c r="K431">
        <v>6.22101362893775</v>
      </c>
      <c r="L431">
        <f>(Table2[[#This Row],[6M Return vs Nifty]]-AVERAGE(Table2[6M Return vs Nifty]))/_xlfn.STDEV.P(Table2[6M Return vs Nifty])</f>
        <v>4.7464452032106391E-2</v>
      </c>
      <c r="M431">
        <v>1.5880434131351999</v>
      </c>
      <c r="N431">
        <f>(Table2[[#This Row],[1W Return vs Nifty]]-AVERAGE(Table2[1W Return vs Nifty]))/_xlfn.STDEV.P(Table2[1W Return vs Nifty])</f>
        <v>-0.19535228894538628</v>
      </c>
      <c r="O431">
        <v>6603.83</v>
      </c>
      <c r="P431">
        <v>6299.3935080172396</v>
      </c>
      <c r="Q431">
        <v>5530.8918374130199</v>
      </c>
      <c r="R431">
        <v>35.999548573177101</v>
      </c>
      <c r="S431" s="2">
        <f>(Table2[[#This Row],[Close Price]]-Table2[[#This Row],[20D EMA]])/Table2[[#This Row],[20D EMA]]</f>
        <v>-2.9389006076776646E-2</v>
      </c>
      <c r="T431" s="2">
        <f>(Table2[[#This Row],[Close Price]]-Table2[[#This Row],[50D EMA]])/Table2[[#This Row],[50D EMA]]</f>
        <v>1.7518589978909826E-2</v>
      </c>
      <c r="U431" s="2">
        <f>(Table2[[#This Row],[Close Price]]-Table2[[#This Row],[200D EMA]])/Table2[[#This Row],[200D EMA]]</f>
        <v>0.15889990049019853</v>
      </c>
      <c r="V431">
        <v>0.72937850915177505</v>
      </c>
      <c r="W431">
        <v>6382.35</v>
      </c>
      <c r="X431">
        <v>6569.9</v>
      </c>
      <c r="Y431">
        <v>6382.35</v>
      </c>
      <c r="Z431">
        <v>6569.9</v>
      </c>
      <c r="AA431">
        <v>6382.35</v>
      </c>
      <c r="AB431">
        <v>6649.8</v>
      </c>
      <c r="AC431" s="2">
        <f>(Table2[[#This Row],[Close Price]]/Table2[[#This Row],[Day Low]])-1</f>
        <v>4.293089535985839E-3</v>
      </c>
      <c r="AD431" s="2">
        <f>(Table2[[#This Row],[Day High]]/Table2[[#This Row],[Close Price]])-1</f>
        <v>2.4985373844533587E-2</v>
      </c>
      <c r="AE431" s="2">
        <f>(Table2[[#This Row],[Close Price]]/Table2[[#This Row],[Current Week Low]])-1</f>
        <v>4.293089535985839E-3</v>
      </c>
      <c r="AF431" s="2">
        <f>(Table2[[#This Row],[Current Week High]]/Table2[[#This Row],[Close Price]])-1</f>
        <v>2.4985373844533587E-2</v>
      </c>
      <c r="AG431" s="2">
        <f>(Table2[[#This Row],[Close Price]]/Table2[[#This Row],[Current Month Low]])-1</f>
        <v>4.293089535985839E-3</v>
      </c>
      <c r="AH431" s="2">
        <f>(Table2[[#This Row],[Current Month High]]/Table2[[#This Row],[Close Price]])-1</f>
        <v>3.745075860993019E-2</v>
      </c>
      <c r="AI431">
        <v>17.627052537150401</v>
      </c>
      <c r="AJ431">
        <v>46.401742261904701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-0.34</v>
      </c>
      <c r="AM431" t="s">
        <v>10621</v>
      </c>
      <c r="AN431">
        <v>1.02</v>
      </c>
      <c r="AO431" t="s">
        <v>10622</v>
      </c>
      <c r="AP431">
        <v>-2.873115545817E-3</v>
      </c>
      <c r="AQ431">
        <f>(Table2[[#This Row],[Sharpe Ratio]]-AVERAGE(Table2[Sharpe Ratio]))/_xlfn.STDEV.P(Table2[Sharpe Ratio])</f>
        <v>-0.7409074613289105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-1.4492472593793073</v>
      </c>
      <c r="AS431">
        <f>_xlfn.RANK.AVG(Table2[[#This Row],[1Y Return vs Nifty Z-Score]],Table2[1Y Return vs Nifty Z-Score])</f>
        <v>376</v>
      </c>
      <c r="AT431">
        <f>_xlfn.RANK.AVG(Table2[[#This Row],[6M Return vs Nifty Z-Score]],Table2[6M Return vs Nifty Z-Score])</f>
        <v>306</v>
      </c>
      <c r="AU431">
        <f>_xlfn.RANK.AVG(Table2[[#This Row],[Sharpe Ratio Z-Score]],Table2[Sharpe Ratio Z-Score])</f>
        <v>573</v>
      </c>
      <c r="AV431">
        <f>(Table2[[#This Row],[Rank 1Y]]+Table2[[#This Row],[Rank 6M]]+Table2[[#This Row],[Rank Sharpe]])/3</f>
        <v>418.33333333333331</v>
      </c>
    </row>
    <row r="432" spans="1:48" x14ac:dyDescent="0.3">
      <c r="A432" t="s">
        <v>1391</v>
      </c>
      <c r="B432" t="s">
        <v>1392</v>
      </c>
      <c r="C432" t="s">
        <v>10578</v>
      </c>
      <c r="D432" t="s">
        <v>260</v>
      </c>
      <c r="E432">
        <v>7383.87009183999</v>
      </c>
      <c r="F432">
        <v>6653.9</v>
      </c>
      <c r="G432">
        <v>20.531124219952801</v>
      </c>
      <c r="H432">
        <f>(Table2[[#This Row],[1Y Return vs Nifty]]-AVERAGE(Table2[1Y Return vs Nifty]))/_xlfn.STDEV.P(Table2[1Y Return vs Nifty])</f>
        <v>-0.19737310495676313</v>
      </c>
      <c r="I432">
        <v>-5.3941322781422798</v>
      </c>
      <c r="J432">
        <f>(Table2[[#This Row],[1M Return vs Nifty]]-AVERAGE(Table2[1M Return vs Nifty]))/_xlfn.STDEV.P(Table2[1M Return vs Nifty])</f>
        <v>-0.85869698222663571</v>
      </c>
      <c r="K432">
        <v>-1.3007061608430499</v>
      </c>
      <c r="L432">
        <f>(Table2[[#This Row],[6M Return vs Nifty]]-AVERAGE(Table2[6M Return vs Nifty]))/_xlfn.STDEV.P(Table2[6M Return vs Nifty])</f>
        <v>-0.22134475478043811</v>
      </c>
      <c r="M432">
        <v>-1.10080525747998</v>
      </c>
      <c r="N432">
        <f>(Table2[[#This Row],[1W Return vs Nifty]]-AVERAGE(Table2[1W Return vs Nifty]))/_xlfn.STDEV.P(Table2[1W Return vs Nifty])</f>
        <v>-0.74527548804606558</v>
      </c>
      <c r="O432">
        <v>6978.01</v>
      </c>
      <c r="P432">
        <v>6925.0331262257996</v>
      </c>
      <c r="Q432">
        <v>6229.2806659569997</v>
      </c>
      <c r="R432">
        <v>26.6357386391281</v>
      </c>
      <c r="S432" s="2">
        <f>(Table2[[#This Row],[Close Price]]-Table2[[#This Row],[20D EMA]])/Table2[[#This Row],[20D EMA]]</f>
        <v>-4.6447339571023913E-2</v>
      </c>
      <c r="T432" s="2">
        <f>(Table2[[#This Row],[Close Price]]-Table2[[#This Row],[50D EMA]])/Table2[[#This Row],[50D EMA]]</f>
        <v>-3.9152610721671706E-2</v>
      </c>
      <c r="U432" s="2">
        <f>(Table2[[#This Row],[Close Price]]-Table2[[#This Row],[200D EMA]])/Table2[[#This Row],[200D EMA]]</f>
        <v>6.8165067013843728E-2</v>
      </c>
      <c r="V432">
        <v>0.428212599548841</v>
      </c>
      <c r="W432">
        <v>6565</v>
      </c>
      <c r="X432">
        <v>6803.4</v>
      </c>
      <c r="Y432">
        <v>6565</v>
      </c>
      <c r="Z432">
        <v>6803.4</v>
      </c>
      <c r="AA432">
        <v>6565</v>
      </c>
      <c r="AB432">
        <v>7088.1</v>
      </c>
      <c r="AC432" s="2">
        <f>(Table2[[#This Row],[Close Price]]/Table2[[#This Row],[Day Low]])-1</f>
        <v>1.3541507996953417E-2</v>
      </c>
      <c r="AD432" s="2">
        <f>(Table2[[#This Row],[Day High]]/Table2[[#This Row],[Close Price]])-1</f>
        <v>2.2468026270307639E-2</v>
      </c>
      <c r="AE432" s="2">
        <f>(Table2[[#This Row],[Close Price]]/Table2[[#This Row],[Current Week Low]])-1</f>
        <v>1.3541507996953417E-2</v>
      </c>
      <c r="AF432" s="2">
        <f>(Table2[[#This Row],[Current Week High]]/Table2[[#This Row],[Close Price]])-1</f>
        <v>2.2468026270307639E-2</v>
      </c>
      <c r="AG432" s="2">
        <f>(Table2[[#This Row],[Close Price]]/Table2[[#This Row],[Current Month Low]])-1</f>
        <v>1.3541507996953417E-2</v>
      </c>
      <c r="AH432" s="2">
        <f>(Table2[[#This Row],[Current Month High]]/Table2[[#This Row],[Close Price]])-1</f>
        <v>6.5254963254632647E-2</v>
      </c>
      <c r="AI432">
        <v>17.600204391409498</v>
      </c>
      <c r="AJ432">
        <v>54.307645926578601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0.01</v>
      </c>
      <c r="AM432" t="s">
        <v>10622</v>
      </c>
      <c r="AN432">
        <v>-4.8499999999999996</v>
      </c>
      <c r="AO432" t="s">
        <v>10621</v>
      </c>
      <c r="AP432">
        <v>8.0429590358819993E-3</v>
      </c>
      <c r="AQ432">
        <f>(Table2[[#This Row],[Sharpe Ratio]]-AVERAGE(Table2[Sharpe Ratio]))/_xlfn.STDEV.P(Table2[Sharpe Ratio])</f>
        <v>-0.61484499411378746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-2.6375353241236899</v>
      </c>
      <c r="AS432">
        <f>_xlfn.RANK.AVG(Table2[[#This Row],[1Y Return vs Nifty Z-Score]],Table2[1Y Return vs Nifty Z-Score])</f>
        <v>353</v>
      </c>
      <c r="AT432">
        <f>_xlfn.RANK.AVG(Table2[[#This Row],[6M Return vs Nifty Z-Score]],Table2[6M Return vs Nifty Z-Score])</f>
        <v>397</v>
      </c>
      <c r="AU432">
        <f>_xlfn.RANK.AVG(Table2[[#This Row],[Sharpe Ratio Z-Score]],Table2[Sharpe Ratio Z-Score])</f>
        <v>512</v>
      </c>
      <c r="AV432">
        <f>(Table2[[#This Row],[Rank 1Y]]+Table2[[#This Row],[Rank 6M]]+Table2[[#This Row],[Rank Sharpe]])/3</f>
        <v>420.66666666666669</v>
      </c>
    </row>
    <row r="433" spans="1:48" x14ac:dyDescent="0.3">
      <c r="A433" t="s">
        <v>213</v>
      </c>
      <c r="B433" t="s">
        <v>214</v>
      </c>
      <c r="C433" t="s">
        <v>10580</v>
      </c>
      <c r="D433" t="s">
        <v>215</v>
      </c>
      <c r="E433">
        <v>118678.50802152</v>
      </c>
      <c r="F433">
        <v>1199.4000000000001</v>
      </c>
      <c r="G433">
        <v>21.685499974210899</v>
      </c>
      <c r="H433">
        <f>(Table2[[#This Row],[1Y Return vs Nifty]]-AVERAGE(Table2[1Y Return vs Nifty]))/_xlfn.STDEV.P(Table2[1Y Return vs Nifty])</f>
        <v>-0.17979648297916487</v>
      </c>
      <c r="I433">
        <v>7.1839409750639804</v>
      </c>
      <c r="J433">
        <f>(Table2[[#This Row],[1M Return vs Nifty]]-AVERAGE(Table2[1M Return vs Nifty]))/_xlfn.STDEV.P(Table2[1M Return vs Nifty])</f>
        <v>0.45095980779268607</v>
      </c>
      <c r="K433">
        <v>-4.9670303705781</v>
      </c>
      <c r="L433">
        <f>(Table2[[#This Row],[6M Return vs Nifty]]-AVERAGE(Table2[6M Return vs Nifty]))/_xlfn.STDEV.P(Table2[6M Return vs Nifty])</f>
        <v>-0.35237086719631</v>
      </c>
      <c r="M433">
        <v>1.33287148523758</v>
      </c>
      <c r="N433">
        <f>(Table2[[#This Row],[1W Return vs Nifty]]-AVERAGE(Table2[1W Return vs Nifty]))/_xlfn.STDEV.P(Table2[1W Return vs Nifty])</f>
        <v>-0.24754003920581358</v>
      </c>
      <c r="O433">
        <v>1178.3</v>
      </c>
      <c r="P433">
        <v>1145.0159181609799</v>
      </c>
      <c r="Q433">
        <v>1065.5154210262599</v>
      </c>
      <c r="R433">
        <v>56.2031123791838</v>
      </c>
      <c r="S433" s="2">
        <f>(Table2[[#This Row],[Close Price]]-Table2[[#This Row],[20D EMA]])/Table2[[#This Row],[20D EMA]]</f>
        <v>1.7907154374947075E-2</v>
      </c>
      <c r="T433" s="2">
        <f>(Table2[[#This Row],[Close Price]]-Table2[[#This Row],[50D EMA]])/Table2[[#This Row],[50D EMA]]</f>
        <v>4.7496354396860181E-2</v>
      </c>
      <c r="U433" s="2">
        <f>(Table2[[#This Row],[Close Price]]-Table2[[#This Row],[200D EMA]])/Table2[[#This Row],[200D EMA]]</f>
        <v>0.12565240852618365</v>
      </c>
      <c r="V433">
        <v>1.2823811018617</v>
      </c>
      <c r="W433">
        <v>1151</v>
      </c>
      <c r="X433">
        <v>1213.5999999999999</v>
      </c>
      <c r="Y433">
        <v>1151</v>
      </c>
      <c r="Z433">
        <v>1213.5999999999999</v>
      </c>
      <c r="AA433">
        <v>1151</v>
      </c>
      <c r="AB433">
        <v>1220</v>
      </c>
      <c r="AC433" s="2">
        <f>(Table2[[#This Row],[Close Price]]/Table2[[#This Row],[Day Low]])-1</f>
        <v>4.2050390964378792E-2</v>
      </c>
      <c r="AD433" s="2">
        <f>(Table2[[#This Row],[Day High]]/Table2[[#This Row],[Close Price]])-1</f>
        <v>1.1839252959813029E-2</v>
      </c>
      <c r="AE433" s="2">
        <f>(Table2[[#This Row],[Close Price]]/Table2[[#This Row],[Current Week Low]])-1</f>
        <v>4.2050390964378792E-2</v>
      </c>
      <c r="AF433" s="2">
        <f>(Table2[[#This Row],[Current Week High]]/Table2[[#This Row],[Close Price]])-1</f>
        <v>1.1839252959813029E-2</v>
      </c>
      <c r="AG433" s="2">
        <f>(Table2[[#This Row],[Close Price]]/Table2[[#This Row],[Current Month Low]])-1</f>
        <v>4.2050390964378792E-2</v>
      </c>
      <c r="AH433" s="2">
        <f>(Table2[[#This Row],[Current Month High]]/Table2[[#This Row],[Close Price]])-1</f>
        <v>1.7175254293813502E-2</v>
      </c>
      <c r="AI433">
        <v>4.5039518778676699</v>
      </c>
      <c r="AJ433">
        <v>46.611306426636297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-0.01</v>
      </c>
      <c r="AM433" t="s">
        <v>10621</v>
      </c>
      <c r="AN433">
        <v>1.75</v>
      </c>
      <c r="AO433" t="s">
        <v>10622</v>
      </c>
      <c r="AP433">
        <v>1.8089804461692002E-2</v>
      </c>
      <c r="AQ433">
        <f>(Table2[[#This Row],[Sharpe Ratio]]-AVERAGE(Table2[Sharpe Ratio]))/_xlfn.STDEV.P(Table2[Sharpe Ratio])</f>
        <v>-0.49882067487453047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-0.82756825646313281</v>
      </c>
      <c r="AS433">
        <f>_xlfn.RANK.AVG(Table2[[#This Row],[1Y Return vs Nifty Z-Score]],Table2[1Y Return vs Nifty Z-Score])</f>
        <v>341</v>
      </c>
      <c r="AT433">
        <f>_xlfn.RANK.AVG(Table2[[#This Row],[6M Return vs Nifty Z-Score]],Table2[6M Return vs Nifty Z-Score])</f>
        <v>449</v>
      </c>
      <c r="AU433">
        <f>_xlfn.RANK.AVG(Table2[[#This Row],[Sharpe Ratio Z-Score]],Table2[Sharpe Ratio Z-Score])</f>
        <v>473</v>
      </c>
      <c r="AV433">
        <f>(Table2[[#This Row],[Rank 1Y]]+Table2[[#This Row],[Rank 6M]]+Table2[[#This Row],[Rank Sharpe]])/3</f>
        <v>421</v>
      </c>
    </row>
    <row r="434" spans="1:48" x14ac:dyDescent="0.3">
      <c r="A434" t="s">
        <v>331</v>
      </c>
      <c r="B434" t="s">
        <v>332</v>
      </c>
      <c r="C434" t="s">
        <v>10587</v>
      </c>
      <c r="D434" t="s">
        <v>127</v>
      </c>
      <c r="E434">
        <v>74040</v>
      </c>
      <c r="F434">
        <v>925.5</v>
      </c>
      <c r="G434">
        <v>18.302452530853198</v>
      </c>
      <c r="H434">
        <f>(Table2[[#This Row],[1Y Return vs Nifty]]-AVERAGE(Table2[1Y Return vs Nifty]))/_xlfn.STDEV.P(Table2[1Y Return vs Nifty])</f>
        <v>-0.23130704687037754</v>
      </c>
      <c r="I434">
        <v>-2.6279073195693501</v>
      </c>
      <c r="J434">
        <f>(Table2[[#This Row],[1M Return vs Nifty]]-AVERAGE(Table2[1M Return vs Nifty]))/_xlfn.STDEV.P(Table2[1M Return vs Nifty])</f>
        <v>-0.57067152500547735</v>
      </c>
      <c r="K434">
        <v>-12.7244178110652</v>
      </c>
      <c r="L434">
        <f>(Table2[[#This Row],[6M Return vs Nifty]]-AVERAGE(Table2[6M Return vs Nifty]))/_xlfn.STDEV.P(Table2[6M Return vs Nifty])</f>
        <v>-0.62960230137550077</v>
      </c>
      <c r="M434">
        <v>0.77848894222619003</v>
      </c>
      <c r="N434">
        <f>(Table2[[#This Row],[1W Return vs Nifty]]-AVERAGE(Table2[1W Return vs Nifty]))/_xlfn.STDEV.P(Table2[1W Return vs Nifty])</f>
        <v>-0.36092232989034029</v>
      </c>
      <c r="O434">
        <v>987.93</v>
      </c>
      <c r="P434">
        <v>1000.3971447328699</v>
      </c>
      <c r="Q434">
        <v>924.86741069560799</v>
      </c>
      <c r="R434">
        <v>19.610728183806199</v>
      </c>
      <c r="S434" s="2">
        <f>(Table2[[#This Row],[Close Price]]-Table2[[#This Row],[20D EMA]])/Table2[[#This Row],[20D EMA]]</f>
        <v>-6.3192736327472548E-2</v>
      </c>
      <c r="T434" s="2">
        <f>(Table2[[#This Row],[Close Price]]-Table2[[#This Row],[50D EMA]])/Table2[[#This Row],[50D EMA]]</f>
        <v>-7.4867411534715322E-2</v>
      </c>
      <c r="U434" s="2">
        <f>(Table2[[#This Row],[Close Price]]-Table2[[#This Row],[200D EMA]])/Table2[[#This Row],[200D EMA]]</f>
        <v>6.8397837038741845E-4</v>
      </c>
      <c r="V434">
        <v>0.65237438535456904</v>
      </c>
      <c r="W434">
        <v>921.15</v>
      </c>
      <c r="X434">
        <v>954</v>
      </c>
      <c r="Y434">
        <v>921.15</v>
      </c>
      <c r="Z434">
        <v>954</v>
      </c>
      <c r="AA434">
        <v>921.15</v>
      </c>
      <c r="AB434">
        <v>995</v>
      </c>
      <c r="AC434" s="2">
        <f>(Table2[[#This Row],[Close Price]]/Table2[[#This Row],[Day Low]])-1</f>
        <v>4.7223579221624679E-3</v>
      </c>
      <c r="AD434" s="2">
        <f>(Table2[[#This Row],[Day High]]/Table2[[#This Row],[Close Price]])-1</f>
        <v>3.0794165316045286E-2</v>
      </c>
      <c r="AE434" s="2">
        <f>(Table2[[#This Row],[Close Price]]/Table2[[#This Row],[Current Week Low]])-1</f>
        <v>4.7223579221624679E-3</v>
      </c>
      <c r="AF434" s="2">
        <f>(Table2[[#This Row],[Current Week High]]/Table2[[#This Row],[Close Price]])-1</f>
        <v>3.0794165316045286E-2</v>
      </c>
      <c r="AG434" s="2">
        <f>(Table2[[#This Row],[Close Price]]/Table2[[#This Row],[Current Month Low]])-1</f>
        <v>4.7223579221624679E-3</v>
      </c>
      <c r="AH434" s="2">
        <f>(Table2[[#This Row],[Current Month High]]/Table2[[#This Row],[Close Price]])-1</f>
        <v>7.5094543490005439E-2</v>
      </c>
      <c r="AI434">
        <v>23.057806591031799</v>
      </c>
      <c r="AJ434">
        <v>45.725082664147301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-0.18</v>
      </c>
      <c r="AM434" t="s">
        <v>10621</v>
      </c>
      <c r="AN434">
        <v>-8.39</v>
      </c>
      <c r="AO434" t="s">
        <v>10621</v>
      </c>
      <c r="AP434">
        <v>5.5300919443627999E-2</v>
      </c>
      <c r="AQ434">
        <f>(Table2[[#This Row],[Sharpe Ratio]]-AVERAGE(Table2[Sharpe Ratio]))/_xlfn.STDEV.P(Table2[Sharpe Ratio])</f>
        <v>-6.9094317900668986E-2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364</v>
      </c>
      <c r="AT434">
        <f>_xlfn.RANK.AVG(Table2[[#This Row],[6M Return vs Nifty Z-Score]],Table2[6M Return vs Nifty Z-Score])</f>
        <v>534</v>
      </c>
      <c r="AU434">
        <f>_xlfn.RANK.AVG(Table2[[#This Row],[Sharpe Ratio Z-Score]],Table2[Sharpe Ratio Z-Score])</f>
        <v>365</v>
      </c>
      <c r="AV434">
        <f>(Table2[[#This Row],[Rank 1Y]]+Table2[[#This Row],[Rank 6M]]+Table2[[#This Row],[Rank Sharpe]])/3</f>
        <v>421</v>
      </c>
    </row>
    <row r="435" spans="1:48" x14ac:dyDescent="0.3">
      <c r="A435" t="s">
        <v>1550</v>
      </c>
      <c r="B435" t="s">
        <v>1551</v>
      </c>
      <c r="C435" t="s">
        <v>10588</v>
      </c>
      <c r="D435" t="s">
        <v>269</v>
      </c>
      <c r="E435">
        <v>5953.9072593000001</v>
      </c>
      <c r="F435">
        <v>750.75</v>
      </c>
      <c r="G435">
        <v>27.437894419603101</v>
      </c>
      <c r="H435">
        <f>(Table2[[#This Row],[1Y Return vs Nifty]]-AVERAGE(Table2[1Y Return vs Nifty]))/_xlfn.STDEV.P(Table2[1Y Return vs Nifty])</f>
        <v>-9.221004307019838E-2</v>
      </c>
      <c r="I435">
        <v>2.3191927115933102</v>
      </c>
      <c r="J435">
        <f>(Table2[[#This Row],[1M Return vs Nifty]]-AVERAGE(Table2[1M Return vs Nifty]))/_xlfn.STDEV.P(Table2[1M Return vs Nifty])</f>
        <v>-5.5568534564121745E-2</v>
      </c>
      <c r="K435">
        <v>-1.80401290647371</v>
      </c>
      <c r="L435">
        <f>(Table2[[#This Row],[6M Return vs Nifty]]-AVERAGE(Table2[6M Return vs Nifty]))/_xlfn.STDEV.P(Table2[6M Return vs Nifty])</f>
        <v>-0.23933179642219057</v>
      </c>
      <c r="M435">
        <v>5.5373826762578497</v>
      </c>
      <c r="N435">
        <f>(Table2[[#This Row],[1W Return vs Nifty]]-AVERAGE(Table2[1W Return vs Nifty]))/_xlfn.STDEV.P(Table2[1W Return vs Nifty])</f>
        <v>0.61236638471780447</v>
      </c>
      <c r="O435">
        <v>775.28</v>
      </c>
      <c r="P435">
        <v>747.37724485267995</v>
      </c>
      <c r="Q435">
        <v>689.98735018541095</v>
      </c>
      <c r="R435">
        <v>36.574193912169399</v>
      </c>
      <c r="S435" s="2">
        <f>(Table2[[#This Row],[Close Price]]-Table2[[#This Row],[20D EMA]])/Table2[[#This Row],[20D EMA]]</f>
        <v>-3.1640181611804735E-2</v>
      </c>
      <c r="T435" s="2">
        <f>(Table2[[#This Row],[Close Price]]-Table2[[#This Row],[50D EMA]])/Table2[[#This Row],[50D EMA]]</f>
        <v>4.5127881141000933E-3</v>
      </c>
      <c r="U435" s="2">
        <f>(Table2[[#This Row],[Close Price]]-Table2[[#This Row],[200D EMA]])/Table2[[#This Row],[200D EMA]]</f>
        <v>8.806342579796736E-2</v>
      </c>
      <c r="V435">
        <v>1.2909794302211</v>
      </c>
      <c r="W435">
        <v>741.55</v>
      </c>
      <c r="X435">
        <v>776</v>
      </c>
      <c r="Y435">
        <v>741.55</v>
      </c>
      <c r="Z435">
        <v>776</v>
      </c>
      <c r="AA435">
        <v>741.55</v>
      </c>
      <c r="AB435">
        <v>816.9</v>
      </c>
      <c r="AC435" s="2">
        <f>(Table2[[#This Row],[Close Price]]/Table2[[#This Row],[Day Low]])-1</f>
        <v>1.2406445957791279E-2</v>
      </c>
      <c r="AD435" s="2">
        <f>(Table2[[#This Row],[Day High]]/Table2[[#This Row],[Close Price]])-1</f>
        <v>3.3633033633033715E-2</v>
      </c>
      <c r="AE435" s="2">
        <f>(Table2[[#This Row],[Close Price]]/Table2[[#This Row],[Current Week Low]])-1</f>
        <v>1.2406445957791279E-2</v>
      </c>
      <c r="AF435" s="2">
        <f>(Table2[[#This Row],[Current Week High]]/Table2[[#This Row],[Close Price]])-1</f>
        <v>3.3633033633033715E-2</v>
      </c>
      <c r="AG435" s="2">
        <f>(Table2[[#This Row],[Close Price]]/Table2[[#This Row],[Current Month Low]])-1</f>
        <v>1.2406445957791279E-2</v>
      </c>
      <c r="AH435" s="2">
        <f>(Table2[[#This Row],[Current Month High]]/Table2[[#This Row],[Close Price]])-1</f>
        <v>8.8111888111888081E-2</v>
      </c>
      <c r="AI435">
        <v>17.722277722277699</v>
      </c>
      <c r="AJ435">
        <v>61.087866108786599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7.0000000000000007E-2</v>
      </c>
      <c r="AM435" t="s">
        <v>10622</v>
      </c>
      <c r="AN435">
        <v>-5.15</v>
      </c>
      <c r="AO435" t="s">
        <v>10621</v>
      </c>
      <c r="AQ435">
        <f>(Table2[[#This Row],[Sharpe Ratio]]-AVERAGE(Table2[Sharpe Ratio]))/_xlfn.STDEV.P(Table2[Sharpe Ratio])</f>
        <v>-0.7077277654969456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-0.48247175483565186</v>
      </c>
      <c r="AS435">
        <f>_xlfn.RANK.AVG(Table2[[#This Row],[1Y Return vs Nifty Z-Score]],Table2[1Y Return vs Nifty Z-Score])</f>
        <v>313</v>
      </c>
      <c r="AT435">
        <f>_xlfn.RANK.AVG(Table2[[#This Row],[6M Return vs Nifty Z-Score]],Table2[6M Return vs Nifty Z-Score])</f>
        <v>404</v>
      </c>
      <c r="AU435">
        <f>_xlfn.RANK.AVG(Table2[[#This Row],[Sharpe Ratio Z-Score]],Table2[Sharpe Ratio Z-Score])</f>
        <v>546.5</v>
      </c>
      <c r="AV435">
        <f>(Table2[[#This Row],[Rank 1Y]]+Table2[[#This Row],[Rank 6M]]+Table2[[#This Row],[Rank Sharpe]])/3</f>
        <v>421.16666666666669</v>
      </c>
    </row>
    <row r="436" spans="1:48" x14ac:dyDescent="0.3">
      <c r="A436" t="s">
        <v>1335</v>
      </c>
      <c r="B436" t="s">
        <v>1336</v>
      </c>
      <c r="C436" t="s">
        <v>10587</v>
      </c>
      <c r="D436" t="s">
        <v>354</v>
      </c>
      <c r="E436">
        <v>7964.6841221619998</v>
      </c>
      <c r="F436">
        <v>207.01</v>
      </c>
      <c r="G436">
        <v>68.613435328086297</v>
      </c>
      <c r="H436">
        <f>(Table2[[#This Row],[1Y Return vs Nifty]]-AVERAGE(Table2[1Y Return vs Nifty]))/_xlfn.STDEV.P(Table2[1Y Return vs Nifty])</f>
        <v>0.5347321935472642</v>
      </c>
      <c r="I436">
        <v>-4.87884611969604</v>
      </c>
      <c r="J436">
        <f>(Table2[[#This Row],[1M Return vs Nifty]]-AVERAGE(Table2[1M Return vs Nifty]))/_xlfn.STDEV.P(Table2[1M Return vs Nifty])</f>
        <v>-0.80504424840748212</v>
      </c>
      <c r="K436">
        <v>-14.429898721095601</v>
      </c>
      <c r="L436">
        <f>(Table2[[#This Row],[6M Return vs Nifty]]-AVERAGE(Table2[6M Return vs Nifty]))/_xlfn.STDEV.P(Table2[6M Return vs Nifty])</f>
        <v>-0.69055232124756105</v>
      </c>
      <c r="M436">
        <v>-2.4553614719474801</v>
      </c>
      <c r="N436">
        <f>(Table2[[#This Row],[1W Return vs Nifty]]-AVERAGE(Table2[1W Return vs Nifty]))/_xlfn.STDEV.P(Table2[1W Return vs Nifty])</f>
        <v>-1.0223092590285163</v>
      </c>
      <c r="O436">
        <v>220.99</v>
      </c>
      <c r="P436">
        <v>221.688354301039</v>
      </c>
      <c r="Q436">
        <v>199.777045181223</v>
      </c>
      <c r="R436">
        <v>24.8123811273835</v>
      </c>
      <c r="S436" s="2">
        <f>(Table2[[#This Row],[Close Price]]-Table2[[#This Row],[20D EMA]])/Table2[[#This Row],[20D EMA]]</f>
        <v>-6.3260781030815949E-2</v>
      </c>
      <c r="T436" s="2">
        <f>(Table2[[#This Row],[Close Price]]-Table2[[#This Row],[50D EMA]])/Table2[[#This Row],[50D EMA]]</f>
        <v>-6.6211661624348189E-2</v>
      </c>
      <c r="U436" s="2">
        <f>(Table2[[#This Row],[Close Price]]-Table2[[#This Row],[200D EMA]])/Table2[[#This Row],[200D EMA]]</f>
        <v>3.6205134640047286E-2</v>
      </c>
      <c r="V436">
        <v>0.92709133565352997</v>
      </c>
      <c r="W436">
        <v>204.41</v>
      </c>
      <c r="X436">
        <v>214.5</v>
      </c>
      <c r="Y436">
        <v>204.41</v>
      </c>
      <c r="Z436">
        <v>214.5</v>
      </c>
      <c r="AA436">
        <v>204.41</v>
      </c>
      <c r="AB436">
        <v>224.4</v>
      </c>
      <c r="AC436" s="2">
        <f>(Table2[[#This Row],[Close Price]]/Table2[[#This Row],[Day Low]])-1</f>
        <v>1.2719534269360677E-2</v>
      </c>
      <c r="AD436" s="2">
        <f>(Table2[[#This Row],[Day High]]/Table2[[#This Row],[Close Price]])-1</f>
        <v>3.6181826964881036E-2</v>
      </c>
      <c r="AE436" s="2">
        <f>(Table2[[#This Row],[Close Price]]/Table2[[#This Row],[Current Week Low]])-1</f>
        <v>1.2719534269360677E-2</v>
      </c>
      <c r="AF436" s="2">
        <f>(Table2[[#This Row],[Current Week High]]/Table2[[#This Row],[Close Price]])-1</f>
        <v>3.6181826964881036E-2</v>
      </c>
      <c r="AG436" s="2">
        <f>(Table2[[#This Row],[Close Price]]/Table2[[#This Row],[Current Month Low]])-1</f>
        <v>1.2719534269360677E-2</v>
      </c>
      <c r="AH436" s="2">
        <f>(Table2[[#This Row],[Current Month High]]/Table2[[#This Row],[Close Price]])-1</f>
        <v>8.400560359402931E-2</v>
      </c>
      <c r="AI436">
        <v>26.5639341094633</v>
      </c>
      <c r="AJ436">
        <v>91.587228135122601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-0.13</v>
      </c>
      <c r="AM436" t="s">
        <v>10621</v>
      </c>
      <c r="AN436">
        <v>-7.2</v>
      </c>
      <c r="AO436" t="s">
        <v>10621</v>
      </c>
      <c r="AQ436">
        <f>(Table2[[#This Row],[Sharpe Ratio]]-AVERAGE(Table2[Sharpe Ratio]))/_xlfn.STDEV.P(Table2[Sharpe Ratio])</f>
        <v>-0.7077277654969456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161</v>
      </c>
      <c r="AT436">
        <f>_xlfn.RANK.AVG(Table2[[#This Row],[6M Return vs Nifty Z-Score]],Table2[6M Return vs Nifty Z-Score])</f>
        <v>557</v>
      </c>
      <c r="AU436">
        <f>_xlfn.RANK.AVG(Table2[[#This Row],[Sharpe Ratio Z-Score]],Table2[Sharpe Ratio Z-Score])</f>
        <v>546.5</v>
      </c>
      <c r="AV436">
        <f>(Table2[[#This Row],[Rank 1Y]]+Table2[[#This Row],[Rank 6M]]+Table2[[#This Row],[Rank Sharpe]])/3</f>
        <v>421.5</v>
      </c>
    </row>
    <row r="437" spans="1:48" x14ac:dyDescent="0.3">
      <c r="A437" t="s">
        <v>565</v>
      </c>
      <c r="B437" t="s">
        <v>566</v>
      </c>
      <c r="C437" t="s">
        <v>10584</v>
      </c>
      <c r="D437" t="s">
        <v>386</v>
      </c>
      <c r="E437">
        <v>33260.23654202</v>
      </c>
      <c r="F437">
        <v>523.70000000000005</v>
      </c>
      <c r="G437">
        <v>-2.8222655667189902</v>
      </c>
      <c r="H437">
        <f>(Table2[[#This Row],[1Y Return vs Nifty]]-AVERAGE(Table2[1Y Return vs Nifty]))/_xlfn.STDEV.P(Table2[1Y Return vs Nifty])</f>
        <v>-0.55295377499573173</v>
      </c>
      <c r="I437">
        <v>3.3416976290754299</v>
      </c>
      <c r="J437">
        <f>(Table2[[#This Row],[1M Return vs Nifty]]-AVERAGE(Table2[1M Return vs Nifty]))/_xlfn.STDEV.P(Table2[1M Return vs Nifty])</f>
        <v>5.0896937615192227E-2</v>
      </c>
      <c r="K437">
        <v>-14.486557185945101</v>
      </c>
      <c r="L437">
        <f>(Table2[[#This Row],[6M Return vs Nifty]]-AVERAGE(Table2[6M Return vs Nifty]))/_xlfn.STDEV.P(Table2[6M Return vs Nifty])</f>
        <v>-0.69257716628580646</v>
      </c>
      <c r="M437">
        <v>-0.605939826950736</v>
      </c>
      <c r="N437">
        <f>(Table2[[#This Row],[1W Return vs Nifty]]-AVERAGE(Table2[1W Return vs Nifty]))/_xlfn.STDEV.P(Table2[1W Return vs Nifty])</f>
        <v>-0.6440656343064296</v>
      </c>
      <c r="O437">
        <v>536.13</v>
      </c>
      <c r="P437">
        <v>519.963542079322</v>
      </c>
      <c r="Q437">
        <v>477.44840267826902</v>
      </c>
      <c r="R437">
        <v>36.594827046818502</v>
      </c>
      <c r="S437" s="2">
        <f>(Table2[[#This Row],[Close Price]]-Table2[[#This Row],[20D EMA]])/Table2[[#This Row],[20D EMA]]</f>
        <v>-2.318467535858831E-2</v>
      </c>
      <c r="T437" s="2">
        <f>(Table2[[#This Row],[Close Price]]-Table2[[#This Row],[50D EMA]])/Table2[[#This Row],[50D EMA]]</f>
        <v>7.1859998217106563E-3</v>
      </c>
      <c r="U437" s="2">
        <f>(Table2[[#This Row],[Close Price]]-Table2[[#This Row],[200D EMA]])/Table2[[#This Row],[200D EMA]]</f>
        <v>9.6872451687513336E-2</v>
      </c>
      <c r="V437">
        <v>0.67985986979965196</v>
      </c>
      <c r="W437">
        <v>519</v>
      </c>
      <c r="X437">
        <v>536.54999999999995</v>
      </c>
      <c r="Y437">
        <v>519</v>
      </c>
      <c r="Z437">
        <v>536.54999999999995</v>
      </c>
      <c r="AA437">
        <v>519</v>
      </c>
      <c r="AB437">
        <v>560</v>
      </c>
      <c r="AC437" s="2">
        <f>(Table2[[#This Row],[Close Price]]/Table2[[#This Row],[Day Low]])-1</f>
        <v>9.0558766859345496E-3</v>
      </c>
      <c r="AD437" s="2">
        <f>(Table2[[#This Row],[Day High]]/Table2[[#This Row],[Close Price]])-1</f>
        <v>2.4536948634714451E-2</v>
      </c>
      <c r="AE437" s="2">
        <f>(Table2[[#This Row],[Close Price]]/Table2[[#This Row],[Current Week Low]])-1</f>
        <v>9.0558766859345496E-3</v>
      </c>
      <c r="AF437" s="2">
        <f>(Table2[[#This Row],[Current Week High]]/Table2[[#This Row],[Close Price]])-1</f>
        <v>2.4536948634714451E-2</v>
      </c>
      <c r="AG437" s="2">
        <f>(Table2[[#This Row],[Close Price]]/Table2[[#This Row],[Current Month Low]])-1</f>
        <v>9.0558766859345496E-3</v>
      </c>
      <c r="AH437" s="2">
        <f>(Table2[[#This Row],[Current Month High]]/Table2[[#This Row],[Close Price]])-1</f>
        <v>6.9314493030360858E-2</v>
      </c>
      <c r="AI437">
        <v>8.4685888867672201</v>
      </c>
      <c r="AJ437">
        <v>43.4794520547945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-0.01</v>
      </c>
      <c r="AM437" t="s">
        <v>10621</v>
      </c>
      <c r="AN437">
        <v>-4.7699999999999996</v>
      </c>
      <c r="AO437" t="s">
        <v>10621</v>
      </c>
      <c r="AP437">
        <v>0.111315939850369</v>
      </c>
      <c r="AQ437">
        <f>(Table2[[#This Row],[Sharpe Ratio]]-AVERAGE(Table2[Sharpe Ratio]))/_xlfn.STDEV.P(Table2[Sharpe Ratio])</f>
        <v>0.57778580560249848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-1.2609138323702771</v>
      </c>
      <c r="AS437">
        <f>_xlfn.RANK.AVG(Table2[[#This Row],[1Y Return vs Nifty Z-Score]],Table2[1Y Return vs Nifty Z-Score])</f>
        <v>507</v>
      </c>
      <c r="AT437">
        <f>_xlfn.RANK.AVG(Table2[[#This Row],[6M Return vs Nifty Z-Score]],Table2[6M Return vs Nifty Z-Score])</f>
        <v>558</v>
      </c>
      <c r="AU437">
        <f>_xlfn.RANK.AVG(Table2[[#This Row],[Sharpe Ratio Z-Score]],Table2[Sharpe Ratio Z-Score])</f>
        <v>201</v>
      </c>
      <c r="AV437">
        <f>(Table2[[#This Row],[Rank 1Y]]+Table2[[#This Row],[Rank 6M]]+Table2[[#This Row],[Rank Sharpe]])/3</f>
        <v>422</v>
      </c>
    </row>
    <row r="438" spans="1:48" x14ac:dyDescent="0.3">
      <c r="A438" t="s">
        <v>394</v>
      </c>
      <c r="B438" t="s">
        <v>395</v>
      </c>
      <c r="C438" t="s">
        <v>10586</v>
      </c>
      <c r="D438" t="s">
        <v>396</v>
      </c>
      <c r="E438">
        <v>59604.219593100002</v>
      </c>
      <c r="F438">
        <v>978.25</v>
      </c>
      <c r="G438">
        <v>16.6953299141359</v>
      </c>
      <c r="H438">
        <f>(Table2[[#This Row],[1Y Return vs Nifty]]-AVERAGE(Table2[1Y Return vs Nifty]))/_xlfn.STDEV.P(Table2[1Y Return vs Nifty])</f>
        <v>-0.25577723051854589</v>
      </c>
      <c r="I438">
        <v>0.88500674900881504</v>
      </c>
      <c r="J438">
        <f>(Table2[[#This Row],[1M Return vs Nifty]]-AVERAGE(Table2[1M Return vs Nifty]))/_xlfn.STDEV.P(Table2[1M Return vs Nifty])</f>
        <v>-0.20489914714982824</v>
      </c>
      <c r="K438">
        <v>-5.3472742779501896</v>
      </c>
      <c r="L438">
        <f>(Table2[[#This Row],[6M Return vs Nifty]]-AVERAGE(Table2[6M Return vs Nifty]))/_xlfn.STDEV.P(Table2[6M Return vs Nifty])</f>
        <v>-0.36595992209235434</v>
      </c>
      <c r="M438">
        <v>1.61311241616181</v>
      </c>
      <c r="N438">
        <f>(Table2[[#This Row],[1W Return vs Nifty]]-AVERAGE(Table2[1W Return vs Nifty]))/_xlfn.STDEV.P(Table2[1W Return vs Nifty])</f>
        <v>-0.19022517766786542</v>
      </c>
      <c r="O438">
        <v>1034.32</v>
      </c>
      <c r="P438">
        <v>1038.2777648721201</v>
      </c>
      <c r="Q438">
        <v>940.38208412961399</v>
      </c>
      <c r="R438">
        <v>23.872990427582899</v>
      </c>
      <c r="S438" s="2">
        <f>(Table2[[#This Row],[Close Price]]-Table2[[#This Row],[20D EMA]])/Table2[[#This Row],[20D EMA]]</f>
        <v>-5.4209528965890576E-2</v>
      </c>
      <c r="T438" s="2">
        <f>(Table2[[#This Row],[Close Price]]-Table2[[#This Row],[50D EMA]])/Table2[[#This Row],[50D EMA]]</f>
        <v>-5.7814745632652001E-2</v>
      </c>
      <c r="U438" s="2">
        <f>(Table2[[#This Row],[Close Price]]-Table2[[#This Row],[200D EMA]])/Table2[[#This Row],[200D EMA]]</f>
        <v>4.0268648785919056E-2</v>
      </c>
      <c r="V438">
        <v>0.76703678128696196</v>
      </c>
      <c r="W438">
        <v>975</v>
      </c>
      <c r="X438">
        <v>1015.1</v>
      </c>
      <c r="Y438">
        <v>975</v>
      </c>
      <c r="Z438">
        <v>1015.1</v>
      </c>
      <c r="AA438">
        <v>975</v>
      </c>
      <c r="AB438">
        <v>1044.95</v>
      </c>
      <c r="AC438" s="2">
        <f>(Table2[[#This Row],[Close Price]]/Table2[[#This Row],[Day Low]])-1</f>
        <v>3.3333333333334103E-3</v>
      </c>
      <c r="AD438" s="2">
        <f>(Table2[[#This Row],[Day High]]/Table2[[#This Row],[Close Price]])-1</f>
        <v>3.7669307436749344E-2</v>
      </c>
      <c r="AE438" s="2">
        <f>(Table2[[#This Row],[Close Price]]/Table2[[#This Row],[Current Week Low]])-1</f>
        <v>3.3333333333334103E-3</v>
      </c>
      <c r="AF438" s="2">
        <f>(Table2[[#This Row],[Current Week High]]/Table2[[#This Row],[Close Price]])-1</f>
        <v>3.7669307436749344E-2</v>
      </c>
      <c r="AG438" s="2">
        <f>(Table2[[#This Row],[Close Price]]/Table2[[#This Row],[Current Month Low]])-1</f>
        <v>3.3333333333334103E-3</v>
      </c>
      <c r="AH438" s="2">
        <f>(Table2[[#This Row],[Current Month High]]/Table2[[#This Row],[Close Price]])-1</f>
        <v>6.8182979810886835E-2</v>
      </c>
      <c r="AI438">
        <v>20.623562484027499</v>
      </c>
      <c r="AJ438">
        <v>51.455333642978701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-0.11</v>
      </c>
      <c r="AM438" t="s">
        <v>10621</v>
      </c>
      <c r="AN438">
        <v>-5.91</v>
      </c>
      <c r="AO438" t="s">
        <v>10621</v>
      </c>
      <c r="AP438">
        <v>2.9107435173704E-2</v>
      </c>
      <c r="AQ438">
        <f>(Table2[[#This Row],[Sharpe Ratio]]-AVERAGE(Table2[Sharpe Ratio]))/_xlfn.STDEV.P(Table2[Sharpe Ratio])</f>
        <v>-0.3715854036214486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374</v>
      </c>
      <c r="AT438">
        <f>_xlfn.RANK.AVG(Table2[[#This Row],[6M Return vs Nifty Z-Score]],Table2[6M Return vs Nifty Z-Score])</f>
        <v>453</v>
      </c>
      <c r="AU438">
        <f>_xlfn.RANK.AVG(Table2[[#This Row],[Sharpe Ratio Z-Score]],Table2[Sharpe Ratio Z-Score])</f>
        <v>440</v>
      </c>
      <c r="AV438">
        <f>(Table2[[#This Row],[Rank 1Y]]+Table2[[#This Row],[Rank 6M]]+Table2[[#This Row],[Rank Sharpe]])/3</f>
        <v>422.33333333333331</v>
      </c>
    </row>
    <row r="439" spans="1:48" x14ac:dyDescent="0.3">
      <c r="A439" t="s">
        <v>945</v>
      </c>
      <c r="B439" t="s">
        <v>946</v>
      </c>
      <c r="C439" t="s">
        <v>10584</v>
      </c>
      <c r="D439" t="s">
        <v>212</v>
      </c>
      <c r="E439">
        <v>14827.270341345</v>
      </c>
      <c r="F439">
        <v>609.95000000000005</v>
      </c>
      <c r="G439">
        <v>-8.3756080663592094</v>
      </c>
      <c r="H439">
        <f>(Table2[[#This Row],[1Y Return vs Nifty]]-AVERAGE(Table2[1Y Return vs Nifty]))/_xlfn.STDEV.P(Table2[1Y Return vs Nifty])</f>
        <v>-0.63750943329699161</v>
      </c>
      <c r="I439">
        <v>-6.1306598679074797</v>
      </c>
      <c r="J439">
        <f>(Table2[[#This Row],[1M Return vs Nifty]]-AVERAGE(Table2[1M Return vs Nifty]))/_xlfn.STDEV.P(Table2[1M Return vs Nifty])</f>
        <v>-0.9353858629124493</v>
      </c>
      <c r="K439">
        <v>3.2215587049689698</v>
      </c>
      <c r="L439">
        <f>(Table2[[#This Row],[6M Return vs Nifty]]-AVERAGE(Table2[6M Return vs Nifty]))/_xlfn.STDEV.P(Table2[6M Return vs Nifty])</f>
        <v>-5.9729264500309881E-2</v>
      </c>
      <c r="M439">
        <v>-3.92139882708384</v>
      </c>
      <c r="N439">
        <f>(Table2[[#This Row],[1W Return vs Nifty]]-AVERAGE(Table2[1W Return vs Nifty]))/_xlfn.STDEV.P(Table2[1W Return vs Nifty])</f>
        <v>-1.3221431474686696</v>
      </c>
      <c r="O439">
        <v>658.46</v>
      </c>
      <c r="P439">
        <v>646.88192349087706</v>
      </c>
      <c r="Q439">
        <v>595.18601489815705</v>
      </c>
      <c r="R439">
        <v>24.673086299702</v>
      </c>
      <c r="S439" s="2">
        <f>(Table2[[#This Row],[Close Price]]-Table2[[#This Row],[20D EMA]])/Table2[[#This Row],[20D EMA]]</f>
        <v>-7.3671901102572657E-2</v>
      </c>
      <c r="T439" s="2">
        <f>(Table2[[#This Row],[Close Price]]-Table2[[#This Row],[50D EMA]])/Table2[[#This Row],[50D EMA]]</f>
        <v>-5.709221752800743E-2</v>
      </c>
      <c r="U439" s="2">
        <f>(Table2[[#This Row],[Close Price]]-Table2[[#This Row],[200D EMA]])/Table2[[#This Row],[200D EMA]]</f>
        <v>2.480566534206835E-2</v>
      </c>
      <c r="V439">
        <v>1.3311836272492501</v>
      </c>
      <c r="W439">
        <v>607</v>
      </c>
      <c r="X439">
        <v>638</v>
      </c>
      <c r="Y439">
        <v>607</v>
      </c>
      <c r="Z439">
        <v>638</v>
      </c>
      <c r="AA439">
        <v>607</v>
      </c>
      <c r="AB439">
        <v>678</v>
      </c>
      <c r="AC439" s="2">
        <f>(Table2[[#This Row],[Close Price]]/Table2[[#This Row],[Day Low]])-1</f>
        <v>4.8599670510709458E-3</v>
      </c>
      <c r="AD439" s="2">
        <f>(Table2[[#This Row],[Day High]]/Table2[[#This Row],[Close Price]])-1</f>
        <v>4.5987376014427372E-2</v>
      </c>
      <c r="AE439" s="2">
        <f>(Table2[[#This Row],[Close Price]]/Table2[[#This Row],[Current Week Low]])-1</f>
        <v>4.8599670510709458E-3</v>
      </c>
      <c r="AF439" s="2">
        <f>(Table2[[#This Row],[Current Week High]]/Table2[[#This Row],[Close Price]])-1</f>
        <v>4.5987376014427372E-2</v>
      </c>
      <c r="AG439" s="2">
        <f>(Table2[[#This Row],[Close Price]]/Table2[[#This Row],[Current Month Low]])-1</f>
        <v>4.8599670510709458E-3</v>
      </c>
      <c r="AH439" s="2">
        <f>(Table2[[#This Row],[Current Month High]]/Table2[[#This Row],[Close Price]])-1</f>
        <v>0.11156652184605287</v>
      </c>
      <c r="AI439">
        <v>18.3703582260841</v>
      </c>
      <c r="AJ439">
        <v>24.074450772986101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-0.05</v>
      </c>
      <c r="AM439" t="s">
        <v>10621</v>
      </c>
      <c r="AN439">
        <v>-4.13</v>
      </c>
      <c r="AO439" t="s">
        <v>10621</v>
      </c>
      <c r="AP439">
        <v>5.0079539957434999E-2</v>
      </c>
      <c r="AQ439">
        <f>(Table2[[#This Row],[Sharpe Ratio]]-AVERAGE(Table2[Sharpe Ratio]))/_xlfn.STDEV.P(Table2[Sharpe Ratio])</f>
        <v>-0.12939254831029251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-3.0841602564887127</v>
      </c>
      <c r="AS439">
        <f>_xlfn.RANK.AVG(Table2[[#This Row],[1Y Return vs Nifty Z-Score]],Table2[1Y Return vs Nifty Z-Score])</f>
        <v>553</v>
      </c>
      <c r="AT439">
        <f>_xlfn.RANK.AVG(Table2[[#This Row],[6M Return vs Nifty Z-Score]],Table2[6M Return vs Nifty Z-Score])</f>
        <v>335</v>
      </c>
      <c r="AU439">
        <f>_xlfn.RANK.AVG(Table2[[#This Row],[Sharpe Ratio Z-Score]],Table2[Sharpe Ratio Z-Score])</f>
        <v>379</v>
      </c>
      <c r="AV439">
        <f>(Table2[[#This Row],[Rank 1Y]]+Table2[[#This Row],[Rank 6M]]+Table2[[#This Row],[Rank Sharpe]])/3</f>
        <v>422.33333333333331</v>
      </c>
    </row>
    <row r="440" spans="1:48" x14ac:dyDescent="0.3">
      <c r="A440" t="s">
        <v>681</v>
      </c>
      <c r="B440" t="s">
        <v>682</v>
      </c>
      <c r="C440" t="s">
        <v>10580</v>
      </c>
      <c r="D440" t="s">
        <v>176</v>
      </c>
      <c r="E440">
        <v>24749.449868010001</v>
      </c>
      <c r="F440">
        <v>7595.3</v>
      </c>
      <c r="G440">
        <v>20.5478732497441</v>
      </c>
      <c r="H440">
        <f>(Table2[[#This Row],[1Y Return vs Nifty]]-AVERAGE(Table2[1Y Return vs Nifty]))/_xlfn.STDEV.P(Table2[1Y Return vs Nifty])</f>
        <v>-0.1971180828254967</v>
      </c>
      <c r="I440">
        <v>11.0659585795183</v>
      </c>
      <c r="J440">
        <f>(Table2[[#This Row],[1M Return vs Nifty]]-AVERAGE(Table2[1M Return vs Nifty]))/_xlfn.STDEV.P(Table2[1M Return vs Nifty])</f>
        <v>0.85516406167967596</v>
      </c>
      <c r="K440">
        <v>3.7007738369276399</v>
      </c>
      <c r="L440">
        <f>(Table2[[#This Row],[6M Return vs Nifty]]-AVERAGE(Table2[6M Return vs Nifty]))/_xlfn.STDEV.P(Table2[6M Return vs Nifty])</f>
        <v>-4.260320249393288E-2</v>
      </c>
      <c r="M440">
        <v>4.3375088652267797</v>
      </c>
      <c r="N440">
        <f>(Table2[[#This Row],[1W Return vs Nifty]]-AVERAGE(Table2[1W Return vs Nifty]))/_xlfn.STDEV.P(Table2[1W Return vs Nifty])</f>
        <v>0.36696825134930738</v>
      </c>
      <c r="O440">
        <v>7705</v>
      </c>
      <c r="P440">
        <v>7475.9001296963697</v>
      </c>
      <c r="Q440">
        <v>6769.2677793141702</v>
      </c>
      <c r="R440">
        <v>38.952805189820502</v>
      </c>
      <c r="S440" s="2">
        <f>(Table2[[#This Row],[Close Price]]-Table2[[#This Row],[20D EMA]])/Table2[[#This Row],[20D EMA]]</f>
        <v>-1.423750811161581E-2</v>
      </c>
      <c r="T440" s="2">
        <f>(Table2[[#This Row],[Close Price]]-Table2[[#This Row],[50D EMA]])/Table2[[#This Row],[50D EMA]]</f>
        <v>1.5971303553045168E-2</v>
      </c>
      <c r="U440" s="2">
        <f>(Table2[[#This Row],[Close Price]]-Table2[[#This Row],[200D EMA]])/Table2[[#This Row],[200D EMA]]</f>
        <v>0.12202681997749536</v>
      </c>
      <c r="V440">
        <v>0.52792177849816901</v>
      </c>
      <c r="W440">
        <v>7551.2</v>
      </c>
      <c r="X440">
        <v>7966</v>
      </c>
      <c r="Y440">
        <v>7551.2</v>
      </c>
      <c r="Z440">
        <v>7966</v>
      </c>
      <c r="AA440">
        <v>7551.2</v>
      </c>
      <c r="AB440">
        <v>8195</v>
      </c>
      <c r="AC440" s="2">
        <f>(Table2[[#This Row],[Close Price]]/Table2[[#This Row],[Day Low]])-1</f>
        <v>5.8401313698486224E-3</v>
      </c>
      <c r="AD440" s="2">
        <f>(Table2[[#This Row],[Day High]]/Table2[[#This Row],[Close Price]])-1</f>
        <v>4.8806498755809447E-2</v>
      </c>
      <c r="AE440" s="2">
        <f>(Table2[[#This Row],[Close Price]]/Table2[[#This Row],[Current Week Low]])-1</f>
        <v>5.8401313698486224E-3</v>
      </c>
      <c r="AF440" s="2">
        <f>(Table2[[#This Row],[Current Week High]]/Table2[[#This Row],[Close Price]])-1</f>
        <v>4.8806498755809447E-2</v>
      </c>
      <c r="AG440" s="2">
        <f>(Table2[[#This Row],[Close Price]]/Table2[[#This Row],[Current Month Low]])-1</f>
        <v>5.8401313698486224E-3</v>
      </c>
      <c r="AH440" s="2">
        <f>(Table2[[#This Row],[Current Month High]]/Table2[[#This Row],[Close Price]])-1</f>
        <v>7.8956723236738524E-2</v>
      </c>
      <c r="AI440">
        <v>7.8956723236738497</v>
      </c>
      <c r="AJ440">
        <v>40.588616381304902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</v>
      </c>
      <c r="AM440" t="s">
        <v>10623</v>
      </c>
      <c r="AN440">
        <v>-4.75</v>
      </c>
      <c r="AO440" t="s">
        <v>10621</v>
      </c>
      <c r="AP440">
        <v>-9.2450551887439999E-3</v>
      </c>
      <c r="AQ440">
        <f>(Table2[[#This Row],[Sharpe Ratio]]-AVERAGE(Table2[Sharpe Ratio]))/_xlfn.STDEV.P(Table2[Sharpe Ratio])</f>
        <v>-0.81449274386993586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0.16791828383961779</v>
      </c>
      <c r="AS440">
        <f>_xlfn.RANK.AVG(Table2[[#This Row],[1Y Return vs Nifty Z-Score]],Table2[1Y Return vs Nifty Z-Score])</f>
        <v>352</v>
      </c>
      <c r="AT440">
        <f>_xlfn.RANK.AVG(Table2[[#This Row],[6M Return vs Nifty Z-Score]],Table2[6M Return vs Nifty Z-Score])</f>
        <v>330</v>
      </c>
      <c r="AU440">
        <f>_xlfn.RANK.AVG(Table2[[#This Row],[Sharpe Ratio Z-Score]],Table2[Sharpe Ratio Z-Score])</f>
        <v>586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1285</v>
      </c>
      <c r="B441" t="s">
        <v>1286</v>
      </c>
      <c r="C441" t="s">
        <v>10587</v>
      </c>
      <c r="D441" t="s">
        <v>308</v>
      </c>
      <c r="E441">
        <v>8533.9322714000009</v>
      </c>
      <c r="F441">
        <v>423.4</v>
      </c>
      <c r="G441">
        <v>3.5498339097040201</v>
      </c>
      <c r="H441">
        <f>(Table2[[#This Row],[1Y Return vs Nifty]]-AVERAGE(Table2[1Y Return vs Nifty]))/_xlfn.STDEV.P(Table2[1Y Return vs Nifty])</f>
        <v>-0.45593165434947824</v>
      </c>
      <c r="I441">
        <v>-0.695279686129611</v>
      </c>
      <c r="J441">
        <f>(Table2[[#This Row],[1M Return vs Nifty]]-AVERAGE(Table2[1M Return vs Nifty]))/_xlfn.STDEV.P(Table2[1M Return vs Nifty])</f>
        <v>-0.36944206388207901</v>
      </c>
      <c r="K441">
        <v>-13.044884076425801</v>
      </c>
      <c r="L441">
        <f>(Table2[[#This Row],[6M Return vs Nifty]]-AVERAGE(Table2[6M Return vs Nifty]))/_xlfn.STDEV.P(Table2[6M Return vs Nifty])</f>
        <v>-0.64105503891549787</v>
      </c>
      <c r="M441">
        <v>-2.7031944410491699</v>
      </c>
      <c r="N441">
        <f>(Table2[[#This Row],[1W Return vs Nifty]]-AVERAGE(Table2[1W Return vs Nifty]))/_xlfn.STDEV.P(Table2[1W Return vs Nifty])</f>
        <v>-1.0729960457935892</v>
      </c>
      <c r="O441">
        <v>450.46</v>
      </c>
      <c r="P441">
        <v>441.65120000285401</v>
      </c>
      <c r="Q441">
        <v>408.47054351032301</v>
      </c>
      <c r="R441">
        <v>26.2316762222469</v>
      </c>
      <c r="S441" s="2">
        <f>(Table2[[#This Row],[Close Price]]-Table2[[#This Row],[20D EMA]])/Table2[[#This Row],[20D EMA]]</f>
        <v>-6.0071926475158736E-2</v>
      </c>
      <c r="T441" s="2">
        <f>(Table2[[#This Row],[Close Price]]-Table2[[#This Row],[50D EMA]])/Table2[[#This Row],[50D EMA]]</f>
        <v>-4.132491885618355E-2</v>
      </c>
      <c r="U441" s="2">
        <f>(Table2[[#This Row],[Close Price]]-Table2[[#This Row],[200D EMA]])/Table2[[#This Row],[200D EMA]]</f>
        <v>3.6549652666201776E-2</v>
      </c>
      <c r="V441">
        <v>1.7151113205297699</v>
      </c>
      <c r="W441">
        <v>418.05</v>
      </c>
      <c r="X441">
        <v>440</v>
      </c>
      <c r="Y441">
        <v>418.05</v>
      </c>
      <c r="Z441">
        <v>440</v>
      </c>
      <c r="AA441">
        <v>418.05</v>
      </c>
      <c r="AB441">
        <v>458.75</v>
      </c>
      <c r="AC441" s="2">
        <f>(Table2[[#This Row],[Close Price]]/Table2[[#This Row],[Day Low]])-1</f>
        <v>1.2797512259299149E-2</v>
      </c>
      <c r="AD441" s="2">
        <f>(Table2[[#This Row],[Day High]]/Table2[[#This Row],[Close Price]])-1</f>
        <v>3.9206424185167732E-2</v>
      </c>
      <c r="AE441" s="2">
        <f>(Table2[[#This Row],[Close Price]]/Table2[[#This Row],[Current Week Low]])-1</f>
        <v>1.2797512259299149E-2</v>
      </c>
      <c r="AF441" s="2">
        <f>(Table2[[#This Row],[Current Week High]]/Table2[[#This Row],[Close Price]])-1</f>
        <v>3.9206424185167732E-2</v>
      </c>
      <c r="AG441" s="2">
        <f>(Table2[[#This Row],[Close Price]]/Table2[[#This Row],[Current Month Low]])-1</f>
        <v>1.2797512259299149E-2</v>
      </c>
      <c r="AH441" s="2">
        <f>(Table2[[#This Row],[Current Month High]]/Table2[[#This Row],[Close Price]])-1</f>
        <v>8.3490788852149223E-2</v>
      </c>
      <c r="AI441">
        <v>19.272555503070301</v>
      </c>
      <c r="AJ441">
        <v>27.741740835721799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10621</v>
      </c>
      <c r="AN441">
        <v>-6.41</v>
      </c>
      <c r="AO441" t="s">
        <v>10621</v>
      </c>
      <c r="AP441">
        <v>8.1238010465285004E-2</v>
      </c>
      <c r="AQ441">
        <f>(Table2[[#This Row],[Sharpe Ratio]]-AVERAGE(Table2[Sharpe Ratio]))/_xlfn.STDEV.P(Table2[Sharpe Ratio])</f>
        <v>0.23043585314222589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-2.3089889497984184</v>
      </c>
      <c r="AS441">
        <f>_xlfn.RANK.AVG(Table2[[#This Row],[1Y Return vs Nifty Z-Score]],Table2[1Y Return vs Nifty Z-Score])</f>
        <v>455</v>
      </c>
      <c r="AT441">
        <f>_xlfn.RANK.AVG(Table2[[#This Row],[6M Return vs Nifty Z-Score]],Table2[6M Return vs Nifty Z-Score])</f>
        <v>540</v>
      </c>
      <c r="AU441">
        <f>_xlfn.RANK.AVG(Table2[[#This Row],[Sharpe Ratio Z-Score]],Table2[Sharpe Ratio Z-Score])</f>
        <v>275</v>
      </c>
      <c r="AV441">
        <f>(Table2[[#This Row],[Rank 1Y]]+Table2[[#This Row],[Rank 6M]]+Table2[[#This Row],[Rank Sharpe]])/3</f>
        <v>423.33333333333331</v>
      </c>
    </row>
    <row r="442" spans="1:48" x14ac:dyDescent="0.3">
      <c r="A442" t="s">
        <v>497</v>
      </c>
      <c r="B442" t="s">
        <v>498</v>
      </c>
      <c r="C442" t="s">
        <v>10585</v>
      </c>
      <c r="D442" t="s">
        <v>133</v>
      </c>
      <c r="E442">
        <v>40845.956404714998</v>
      </c>
      <c r="F442">
        <v>726.1</v>
      </c>
      <c r="G442">
        <v>-11.821203834418201</v>
      </c>
      <c r="H442">
        <f>(Table2[[#This Row],[1Y Return vs Nifty]]-AVERAGE(Table2[1Y Return vs Nifty]))/_xlfn.STDEV.P(Table2[1Y Return vs Nifty])</f>
        <v>-0.68997236322201205</v>
      </c>
      <c r="I442">
        <v>2.6993330478628699</v>
      </c>
      <c r="J442">
        <f>(Table2[[#This Row],[1M Return vs Nifty]]-AVERAGE(Table2[1M Return vs Nifty]))/_xlfn.STDEV.P(Table2[1M Return vs Nifty])</f>
        <v>-1.5987482479793182E-2</v>
      </c>
      <c r="K442">
        <v>21.336210730332901</v>
      </c>
      <c r="L442">
        <f>(Table2[[#This Row],[6M Return vs Nifty]]-AVERAGE(Table2[6M Return vs Nifty]))/_xlfn.STDEV.P(Table2[6M Return vs Nifty])</f>
        <v>0.58764731674896797</v>
      </c>
      <c r="M442">
        <v>7.18280524756082</v>
      </c>
      <c r="N442">
        <f>(Table2[[#This Row],[1W Return vs Nifty]]-AVERAGE(Table2[1W Return vs Nifty]))/_xlfn.STDEV.P(Table2[1W Return vs Nifty])</f>
        <v>0.94888812882784901</v>
      </c>
      <c r="O442">
        <v>738.77</v>
      </c>
      <c r="P442">
        <v>724.238627736735</v>
      </c>
      <c r="Q442">
        <v>635.62418408626104</v>
      </c>
      <c r="R442">
        <v>70.462564345474206</v>
      </c>
      <c r="S442" s="2">
        <f>(Table2[[#This Row],[Close Price]]-Table2[[#This Row],[20D EMA]])/Table2[[#This Row],[20D EMA]]</f>
        <v>-1.7150127915318652E-2</v>
      </c>
      <c r="T442" s="2">
        <f>(Table2[[#This Row],[Close Price]]-Table2[[#This Row],[50D EMA]])/Table2[[#This Row],[50D EMA]]</f>
        <v>2.5701090662367224E-3</v>
      </c>
      <c r="U442" s="2">
        <f>(Table2[[#This Row],[Close Price]]-Table2[[#This Row],[200D EMA]])/Table2[[#This Row],[200D EMA]]</f>
        <v>0.14234168267810976</v>
      </c>
      <c r="V442">
        <v>1.5670320357998</v>
      </c>
      <c r="W442">
        <v>722.05</v>
      </c>
      <c r="X442">
        <v>768.85</v>
      </c>
      <c r="Y442">
        <v>722.05</v>
      </c>
      <c r="Z442">
        <v>768.85</v>
      </c>
      <c r="AA442">
        <v>722.05</v>
      </c>
      <c r="AB442">
        <v>799</v>
      </c>
      <c r="AC442" s="2">
        <f>(Table2[[#This Row],[Close Price]]/Table2[[#This Row],[Day Low]])-1</f>
        <v>5.6090298455786503E-3</v>
      </c>
      <c r="AD442" s="2">
        <f>(Table2[[#This Row],[Day High]]/Table2[[#This Row],[Close Price]])-1</f>
        <v>5.8876187852912709E-2</v>
      </c>
      <c r="AE442" s="2">
        <f>(Table2[[#This Row],[Close Price]]/Table2[[#This Row],[Current Week Low]])-1</f>
        <v>5.6090298455786503E-3</v>
      </c>
      <c r="AF442" s="2">
        <f>(Table2[[#This Row],[Current Week High]]/Table2[[#This Row],[Close Price]])-1</f>
        <v>5.8876187852912709E-2</v>
      </c>
      <c r="AG442" s="2">
        <f>(Table2[[#This Row],[Close Price]]/Table2[[#This Row],[Current Month Low]])-1</f>
        <v>5.6090298455786503E-3</v>
      </c>
      <c r="AH442" s="2">
        <f>(Table2[[#This Row],[Current Month High]]/Table2[[#This Row],[Close Price]])-1</f>
        <v>0.1003993940228618</v>
      </c>
      <c r="AI442">
        <v>10.0399394022861</v>
      </c>
      <c r="AJ442">
        <v>47.581300813008099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0.13</v>
      </c>
      <c r="AM442" t="s">
        <v>10622</v>
      </c>
      <c r="AN442">
        <v>-1.77</v>
      </c>
      <c r="AO442" t="s">
        <v>10621</v>
      </c>
      <c r="AQ442">
        <f>(Table2[[#This Row],[Sharpe Ratio]]-AVERAGE(Table2[Sharpe Ratio]))/_xlfn.STDEV.P(Table2[Sharpe Ratio])</f>
        <v>-0.7077277654969456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0.12284783437806612</v>
      </c>
      <c r="AS442">
        <f>_xlfn.RANK.AVG(Table2[[#This Row],[1Y Return vs Nifty Z-Score]],Table2[1Y Return vs Nifty Z-Score])</f>
        <v>570</v>
      </c>
      <c r="AT442">
        <f>_xlfn.RANK.AVG(Table2[[#This Row],[6M Return vs Nifty Z-Score]],Table2[6M Return vs Nifty Z-Score])</f>
        <v>155</v>
      </c>
      <c r="AU442">
        <f>_xlfn.RANK.AVG(Table2[[#This Row],[Sharpe Ratio Z-Score]],Table2[Sharpe Ratio Z-Score])</f>
        <v>546.5</v>
      </c>
      <c r="AV442">
        <f>(Table2[[#This Row],[Rank 1Y]]+Table2[[#This Row],[Rank 6M]]+Table2[[#This Row],[Rank Sharpe]])/3</f>
        <v>423.83333333333331</v>
      </c>
    </row>
    <row r="443" spans="1:48" x14ac:dyDescent="0.3">
      <c r="A443" t="s">
        <v>366</v>
      </c>
      <c r="B443" t="s">
        <v>367</v>
      </c>
      <c r="C443" t="s">
        <v>10591</v>
      </c>
      <c r="D443" t="s">
        <v>168</v>
      </c>
      <c r="E443">
        <v>63875.20369124</v>
      </c>
      <c r="F443">
        <v>4210.6000000000004</v>
      </c>
      <c r="G443">
        <v>-11.814419641029501</v>
      </c>
      <c r="H443">
        <f>(Table2[[#This Row],[1Y Return vs Nifty]]-AVERAGE(Table2[1Y Return vs Nifty]))/_xlfn.STDEV.P(Table2[1Y Return vs Nifty])</f>
        <v>-0.68986906652492164</v>
      </c>
      <c r="I443">
        <v>13.973687230858401</v>
      </c>
      <c r="J443">
        <f>(Table2[[#This Row],[1M Return vs Nifty]]-AVERAGE(Table2[1M Return vs Nifty]))/_xlfn.STDEV.P(Table2[1M Return vs Nifty])</f>
        <v>1.1579231961751411</v>
      </c>
      <c r="K443">
        <v>17.805454327352599</v>
      </c>
      <c r="L443">
        <f>(Table2[[#This Row],[6M Return vs Nifty]]-AVERAGE(Table2[6M Return vs Nifty]))/_xlfn.STDEV.P(Table2[6M Return vs Nifty])</f>
        <v>0.4614660902928962</v>
      </c>
      <c r="M443">
        <v>4.1756241671719101</v>
      </c>
      <c r="N443">
        <f>(Table2[[#This Row],[1W Return vs Nifty]]-AVERAGE(Table2[1W Return vs Nifty]))/_xlfn.STDEV.P(Table2[1W Return vs Nifty])</f>
        <v>0.33385960079092042</v>
      </c>
      <c r="O443">
        <v>4104.96</v>
      </c>
      <c r="P443">
        <v>3919.3662086653198</v>
      </c>
      <c r="Q443">
        <v>3692.6658790998899</v>
      </c>
      <c r="R443">
        <v>54.138288725498803</v>
      </c>
      <c r="S443" s="2">
        <f>(Table2[[#This Row],[Close Price]]-Table2[[#This Row],[20D EMA]])/Table2[[#This Row],[20D EMA]]</f>
        <v>2.5734720922981059E-2</v>
      </c>
      <c r="T443" s="2">
        <f>(Table2[[#This Row],[Close Price]]-Table2[[#This Row],[50D EMA]])/Table2[[#This Row],[50D EMA]]</f>
        <v>7.4306348483280854E-2</v>
      </c>
      <c r="U443" s="2">
        <f>(Table2[[#This Row],[Close Price]]-Table2[[#This Row],[200D EMA]])/Table2[[#This Row],[200D EMA]]</f>
        <v>0.14026021791778248</v>
      </c>
      <c r="V443">
        <v>1.1246167634917901</v>
      </c>
      <c r="W443">
        <v>4185.1499999999996</v>
      </c>
      <c r="X443">
        <v>4293</v>
      </c>
      <c r="Y443">
        <v>4185.1499999999996</v>
      </c>
      <c r="Z443">
        <v>4293</v>
      </c>
      <c r="AA443">
        <v>4185.1499999999996</v>
      </c>
      <c r="AB443">
        <v>4453.8</v>
      </c>
      <c r="AC443" s="2">
        <f>(Table2[[#This Row],[Close Price]]/Table2[[#This Row],[Day Low]])-1</f>
        <v>6.0810245749856051E-3</v>
      </c>
      <c r="AD443" s="2">
        <f>(Table2[[#This Row],[Day High]]/Table2[[#This Row],[Close Price]])-1</f>
        <v>1.9569657530993156E-2</v>
      </c>
      <c r="AE443" s="2">
        <f>(Table2[[#This Row],[Close Price]]/Table2[[#This Row],[Current Week Low]])-1</f>
        <v>6.0810245749856051E-3</v>
      </c>
      <c r="AF443" s="2">
        <f>(Table2[[#This Row],[Current Week High]]/Table2[[#This Row],[Close Price]])-1</f>
        <v>1.9569657530993156E-2</v>
      </c>
      <c r="AG443" s="2">
        <f>(Table2[[#This Row],[Close Price]]/Table2[[#This Row],[Current Month Low]])-1</f>
        <v>6.0810245749856051E-3</v>
      </c>
      <c r="AH443" s="2">
        <f>(Table2[[#This Row],[Current Month High]]/Table2[[#This Row],[Close Price]])-1</f>
        <v>5.7758989217688628E-2</v>
      </c>
      <c r="AI443">
        <v>6.0905809148339802</v>
      </c>
      <c r="AJ443">
        <v>30.7639751552795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0.12</v>
      </c>
      <c r="AM443" t="s">
        <v>10622</v>
      </c>
      <c r="AN443">
        <v>7.83</v>
      </c>
      <c r="AO443" t="s">
        <v>10622</v>
      </c>
      <c r="AP443">
        <v>3.9181287466610003E-3</v>
      </c>
      <c r="AQ443">
        <f>(Table2[[#This Row],[Sharpe Ratio]]-AVERAGE(Table2[Sharpe Ratio]))/_xlfn.STDEV.P(Table2[Sharpe Ratio])</f>
        <v>-0.66247990895530329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0.60089991177873281</v>
      </c>
      <c r="AS443">
        <f>_xlfn.RANK.AVG(Table2[[#This Row],[1Y Return vs Nifty Z-Score]],Table2[1Y Return vs Nifty Z-Score])</f>
        <v>569</v>
      </c>
      <c r="AT443">
        <f>_xlfn.RANK.AVG(Table2[[#This Row],[6M Return vs Nifty Z-Score]],Table2[6M Return vs Nifty Z-Score])</f>
        <v>184</v>
      </c>
      <c r="AU443">
        <f>_xlfn.RANK.AVG(Table2[[#This Row],[Sharpe Ratio Z-Score]],Table2[Sharpe Ratio Z-Score])</f>
        <v>519</v>
      </c>
      <c r="AV443">
        <f>(Table2[[#This Row],[Rank 1Y]]+Table2[[#This Row],[Rank 6M]]+Table2[[#This Row],[Rank Sharpe]])/3</f>
        <v>424</v>
      </c>
    </row>
    <row r="444" spans="1:48" x14ac:dyDescent="0.3">
      <c r="A444" t="s">
        <v>902</v>
      </c>
      <c r="B444" t="s">
        <v>903</v>
      </c>
      <c r="C444" t="s">
        <v>10581</v>
      </c>
      <c r="D444" t="s">
        <v>46</v>
      </c>
      <c r="E444">
        <v>15848.295629099999</v>
      </c>
      <c r="F444">
        <v>1680.55</v>
      </c>
      <c r="G444">
        <v>2.1268316683433</v>
      </c>
      <c r="H444">
        <f>(Table2[[#This Row],[1Y Return vs Nifty]]-AVERAGE(Table2[1Y Return vs Nifty]))/_xlfn.STDEV.P(Table2[1Y Return vs Nifty])</f>
        <v>-0.47759840573213097</v>
      </c>
      <c r="I444">
        <v>-5.6370860771872398</v>
      </c>
      <c r="J444">
        <f>(Table2[[#This Row],[1M Return vs Nifty]]-AVERAGE(Table2[1M Return vs Nifty]))/_xlfn.STDEV.P(Table2[1M Return vs Nifty])</f>
        <v>-0.88399386881450115</v>
      </c>
      <c r="K444">
        <v>17.347141430858301</v>
      </c>
      <c r="L444">
        <f>(Table2[[#This Row],[6M Return vs Nifty]]-AVERAGE(Table2[6M Return vs Nifty]))/_xlfn.STDEV.P(Table2[6M Return vs Nifty])</f>
        <v>0.44508702677793077</v>
      </c>
      <c r="M444">
        <v>0.17173471889146799</v>
      </c>
      <c r="N444">
        <f>(Table2[[#This Row],[1W Return vs Nifty]]-AVERAGE(Table2[1W Return vs Nifty]))/_xlfn.STDEV.P(Table2[1W Return vs Nifty])</f>
        <v>-0.48501567408279667</v>
      </c>
      <c r="O444">
        <v>1717.68</v>
      </c>
      <c r="P444">
        <v>1669.7772003968901</v>
      </c>
      <c r="Q444">
        <v>1433.6347220059899</v>
      </c>
      <c r="R444">
        <v>32.4832990108602</v>
      </c>
      <c r="S444" s="2">
        <f>(Table2[[#This Row],[Close Price]]-Table2[[#This Row],[20D EMA]])/Table2[[#This Row],[20D EMA]]</f>
        <v>-2.1616366261469021E-2</v>
      </c>
      <c r="T444" s="2">
        <f>(Table2[[#This Row],[Close Price]]-Table2[[#This Row],[50D EMA]])/Table2[[#This Row],[50D EMA]]</f>
        <v>6.4516389375476541E-3</v>
      </c>
      <c r="U444" s="2">
        <f>(Table2[[#This Row],[Close Price]]-Table2[[#This Row],[200D EMA]])/Table2[[#This Row],[200D EMA]]</f>
        <v>0.17223025796174765</v>
      </c>
      <c r="V444">
        <v>0.62052244222115804</v>
      </c>
      <c r="W444">
        <v>1591.5</v>
      </c>
      <c r="X444">
        <v>1651</v>
      </c>
      <c r="Y444">
        <v>1591.5</v>
      </c>
      <c r="Z444">
        <v>1651</v>
      </c>
      <c r="AA444">
        <v>1591.5</v>
      </c>
      <c r="AB444">
        <v>1810</v>
      </c>
      <c r="AC444" s="2">
        <f>(Table2[[#This Row],[Close Price]]/Table2[[#This Row],[Day Low]])-1</f>
        <v>5.5953502984605663E-2</v>
      </c>
      <c r="AD444" s="2">
        <f>(Table2[[#This Row],[Day High]]/Table2[[#This Row],[Close Price]])-1</f>
        <v>-1.7583529201749437E-2</v>
      </c>
      <c r="AE444" s="2">
        <f>(Table2[[#This Row],[Close Price]]/Table2[[#This Row],[Current Week Low]])-1</f>
        <v>5.5953502984605663E-2</v>
      </c>
      <c r="AF444" s="2">
        <f>(Table2[[#This Row],[Current Week High]]/Table2[[#This Row],[Close Price]])-1</f>
        <v>-1.7583529201749437E-2</v>
      </c>
      <c r="AG444" s="2">
        <f>(Table2[[#This Row],[Close Price]]/Table2[[#This Row],[Current Month Low]])-1</f>
        <v>5.5953502984605663E-2</v>
      </c>
      <c r="AH444" s="2">
        <f>(Table2[[#This Row],[Current Month High]]/Table2[[#This Row],[Close Price]])-1</f>
        <v>7.7028353812739869E-2</v>
      </c>
      <c r="AI444">
        <v>10.678051828270499</v>
      </c>
      <c r="AJ444">
        <v>63.964095809551601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0.01</v>
      </c>
      <c r="AM444" t="s">
        <v>10622</v>
      </c>
      <c r="AN444">
        <v>-4.97</v>
      </c>
      <c r="AO444" t="s">
        <v>10621</v>
      </c>
      <c r="AP444">
        <v>-2.9668254287705999E-2</v>
      </c>
      <c r="AQ444">
        <f>(Table2[[#This Row],[Sharpe Ratio]]-AVERAGE(Table2[Sharpe Ratio]))/_xlfn.STDEV.P(Table2[Sharpe Ratio])</f>
        <v>-1.0503466534023231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-2.451867575253821</v>
      </c>
      <c r="AS444">
        <f>_xlfn.RANK.AVG(Table2[[#This Row],[1Y Return vs Nifty Z-Score]],Table2[1Y Return vs Nifty Z-Score])</f>
        <v>464</v>
      </c>
      <c r="AT444">
        <f>_xlfn.RANK.AVG(Table2[[#This Row],[6M Return vs Nifty Z-Score]],Table2[6M Return vs Nifty Z-Score])</f>
        <v>188</v>
      </c>
      <c r="AU444">
        <f>_xlfn.RANK.AVG(Table2[[#This Row],[Sharpe Ratio Z-Score]],Table2[Sharpe Ratio Z-Score])</f>
        <v>621</v>
      </c>
      <c r="AV444">
        <f>(Table2[[#This Row],[Rank 1Y]]+Table2[[#This Row],[Rank 6M]]+Table2[[#This Row],[Rank Sharpe]])/3</f>
        <v>424.33333333333331</v>
      </c>
    </row>
    <row r="445" spans="1:48" x14ac:dyDescent="0.3">
      <c r="A445" t="s">
        <v>1053</v>
      </c>
      <c r="B445" t="s">
        <v>1054</v>
      </c>
      <c r="C445" t="s">
        <v>10581</v>
      </c>
      <c r="D445" t="s">
        <v>46</v>
      </c>
      <c r="E445">
        <v>11966.269351425</v>
      </c>
      <c r="F445">
        <v>466.45</v>
      </c>
      <c r="G445">
        <v>10.456165383549701</v>
      </c>
      <c r="H445">
        <f>(Table2[[#This Row],[1Y Return vs Nifty]]-AVERAGE(Table2[1Y Return vs Nifty]))/_xlfn.STDEV.P(Table2[1Y Return vs Nifty])</f>
        <v>-0.35077527253878232</v>
      </c>
      <c r="I445">
        <v>-0.13650563544222</v>
      </c>
      <c r="J445">
        <f>(Table2[[#This Row],[1M Return vs Nifty]]-AVERAGE(Table2[1M Return vs Nifty]))/_xlfn.STDEV.P(Table2[1M Return vs Nifty])</f>
        <v>-0.31126127459602521</v>
      </c>
      <c r="K445">
        <v>-4.4788599107181097</v>
      </c>
      <c r="L445">
        <f>(Table2[[#This Row],[6M Return vs Nifty]]-AVERAGE(Table2[6M Return vs Nifty]))/_xlfn.STDEV.P(Table2[6M Return vs Nifty])</f>
        <v>-0.33492476208048738</v>
      </c>
      <c r="M445">
        <v>-2.5844403879217102</v>
      </c>
      <c r="N445">
        <f>(Table2[[#This Row],[1W Return vs Nifty]]-AVERAGE(Table2[1W Return vs Nifty]))/_xlfn.STDEV.P(Table2[1W Return vs Nifty])</f>
        <v>-1.0487084726342253</v>
      </c>
      <c r="O445">
        <v>501.71</v>
      </c>
      <c r="P445">
        <v>493.63219820465298</v>
      </c>
      <c r="Q445">
        <v>435.42310423868503</v>
      </c>
      <c r="R445">
        <v>15.984709450300199</v>
      </c>
      <c r="S445" s="2">
        <f>(Table2[[#This Row],[Close Price]]-Table2[[#This Row],[20D EMA]])/Table2[[#This Row],[20D EMA]]</f>
        <v>-7.0279643618823606E-2</v>
      </c>
      <c r="T445" s="2">
        <f>(Table2[[#This Row],[Close Price]]-Table2[[#This Row],[50D EMA]])/Table2[[#This Row],[50D EMA]]</f>
        <v>-5.5065691224184761E-2</v>
      </c>
      <c r="U445" s="2">
        <f>(Table2[[#This Row],[Close Price]]-Table2[[#This Row],[200D EMA]])/Table2[[#This Row],[200D EMA]]</f>
        <v>7.1256888895603956E-2</v>
      </c>
      <c r="V445">
        <v>0.28736081510867001</v>
      </c>
      <c r="W445">
        <v>465</v>
      </c>
      <c r="X445">
        <v>485.25</v>
      </c>
      <c r="Y445">
        <v>465</v>
      </c>
      <c r="Z445">
        <v>485.25</v>
      </c>
      <c r="AA445">
        <v>465</v>
      </c>
      <c r="AB445">
        <v>508.9</v>
      </c>
      <c r="AC445" s="2">
        <f>(Table2[[#This Row],[Close Price]]/Table2[[#This Row],[Day Low]])-1</f>
        <v>3.1182795698925236E-3</v>
      </c>
      <c r="AD445" s="2">
        <f>(Table2[[#This Row],[Day High]]/Table2[[#This Row],[Close Price]])-1</f>
        <v>4.0304427055418701E-2</v>
      </c>
      <c r="AE445" s="2">
        <f>(Table2[[#This Row],[Close Price]]/Table2[[#This Row],[Current Week Low]])-1</f>
        <v>3.1182795698925236E-3</v>
      </c>
      <c r="AF445" s="2">
        <f>(Table2[[#This Row],[Current Week High]]/Table2[[#This Row],[Close Price]])-1</f>
        <v>4.0304427055418701E-2</v>
      </c>
      <c r="AG445" s="2">
        <f>(Table2[[#This Row],[Close Price]]/Table2[[#This Row],[Current Month Low]])-1</f>
        <v>3.1182795698925236E-3</v>
      </c>
      <c r="AH445" s="2">
        <f>(Table2[[#This Row],[Current Month High]]/Table2[[#This Row],[Close Price]])-1</f>
        <v>9.1006538750133981E-2</v>
      </c>
      <c r="AI445">
        <v>23.228641869439301</v>
      </c>
      <c r="AJ445">
        <v>50.419219606578501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0.01</v>
      </c>
      <c r="AM445" t="s">
        <v>10622</v>
      </c>
      <c r="AN445">
        <v>-10.55</v>
      </c>
      <c r="AO445" t="s">
        <v>10621</v>
      </c>
      <c r="AP445">
        <v>3.4067034639523999E-2</v>
      </c>
      <c r="AQ445">
        <f>(Table2[[#This Row],[Sharpe Ratio]]-AVERAGE(Table2[Sharpe Ratio]))/_xlfn.STDEV.P(Table2[Sharpe Ratio])</f>
        <v>-0.31431029612921257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-2.359980077978733</v>
      </c>
      <c r="AS445">
        <f>_xlfn.RANK.AVG(Table2[[#This Row],[1Y Return vs Nifty Z-Score]],Table2[1Y Return vs Nifty Z-Score])</f>
        <v>413</v>
      </c>
      <c r="AT445">
        <f>_xlfn.RANK.AVG(Table2[[#This Row],[6M Return vs Nifty Z-Score]],Table2[6M Return vs Nifty Z-Score])</f>
        <v>439</v>
      </c>
      <c r="AU445">
        <f>_xlfn.RANK.AVG(Table2[[#This Row],[Sharpe Ratio Z-Score]],Table2[Sharpe Ratio Z-Score])</f>
        <v>427</v>
      </c>
      <c r="AV445">
        <f>(Table2[[#This Row],[Rank 1Y]]+Table2[[#This Row],[Rank 6M]]+Table2[[#This Row],[Rank Sharpe]])/3</f>
        <v>426.33333333333331</v>
      </c>
    </row>
    <row r="446" spans="1:48" x14ac:dyDescent="0.3">
      <c r="A446" t="s">
        <v>1277</v>
      </c>
      <c r="B446" t="s">
        <v>1278</v>
      </c>
      <c r="C446" t="s">
        <v>10582</v>
      </c>
      <c r="D446" t="s">
        <v>277</v>
      </c>
      <c r="E446">
        <v>8598.9837853000008</v>
      </c>
      <c r="F446">
        <v>1311.5</v>
      </c>
      <c r="G446">
        <v>0.26788790592551498</v>
      </c>
      <c r="H446">
        <f>(Table2[[#This Row],[1Y Return vs Nifty]]-AVERAGE(Table2[1Y Return vs Nifty]))/_xlfn.STDEV.P(Table2[1Y Return vs Nifty])</f>
        <v>-0.50590283924878154</v>
      </c>
      <c r="I446">
        <v>6.4976401301429503</v>
      </c>
      <c r="J446">
        <f>(Table2[[#This Row],[1M Return vs Nifty]]-AVERAGE(Table2[1M Return vs Nifty]))/_xlfn.STDEV.P(Table2[1M Return vs Nifty])</f>
        <v>0.37950064680253137</v>
      </c>
      <c r="K446">
        <v>10.457809836973199</v>
      </c>
      <c r="L446">
        <f>(Table2[[#This Row],[6M Return vs Nifty]]-AVERAGE(Table2[6M Return vs Nifty]))/_xlfn.STDEV.P(Table2[6M Return vs Nifty])</f>
        <v>0.19887793989637514</v>
      </c>
      <c r="M446">
        <v>2.55629809989339</v>
      </c>
      <c r="N446">
        <f>(Table2[[#This Row],[1W Return vs Nifty]]-AVERAGE(Table2[1W Return vs Nifty]))/_xlfn.STDEV.P(Table2[1W Return vs Nifty])</f>
        <v>2.6751124124102747E-3</v>
      </c>
      <c r="O446">
        <v>1312.49</v>
      </c>
      <c r="P446">
        <v>1281.97673356265</v>
      </c>
      <c r="Q446">
        <v>1189.3387870434001</v>
      </c>
      <c r="R446">
        <v>46.3745656126695</v>
      </c>
      <c r="S446" s="2">
        <f>(Table2[[#This Row],[Close Price]]-Table2[[#This Row],[20D EMA]])/Table2[[#This Row],[20D EMA]]</f>
        <v>-7.5429146126828326E-4</v>
      </c>
      <c r="T446" s="2">
        <f>(Table2[[#This Row],[Close Price]]-Table2[[#This Row],[50D EMA]])/Table2[[#This Row],[50D EMA]]</f>
        <v>2.3029486935620118E-2</v>
      </c>
      <c r="U446" s="2">
        <f>(Table2[[#This Row],[Close Price]]-Table2[[#This Row],[200D EMA]])/Table2[[#This Row],[200D EMA]]</f>
        <v>0.10271355335201234</v>
      </c>
      <c r="V446">
        <v>1.0490051210611999</v>
      </c>
      <c r="W446">
        <v>1299.9000000000001</v>
      </c>
      <c r="X446">
        <v>1346.95</v>
      </c>
      <c r="Y446">
        <v>1299.9000000000001</v>
      </c>
      <c r="Z446">
        <v>1346.95</v>
      </c>
      <c r="AA446">
        <v>1299.9000000000001</v>
      </c>
      <c r="AB446">
        <v>1366</v>
      </c>
      <c r="AC446" s="2">
        <f>(Table2[[#This Row],[Close Price]]/Table2[[#This Row],[Day Low]])-1</f>
        <v>8.9237633664127625E-3</v>
      </c>
      <c r="AD446" s="2">
        <f>(Table2[[#This Row],[Day High]]/Table2[[#This Row],[Close Price]])-1</f>
        <v>2.7030118185284113E-2</v>
      </c>
      <c r="AE446" s="2">
        <f>(Table2[[#This Row],[Close Price]]/Table2[[#This Row],[Current Week Low]])-1</f>
        <v>8.9237633664127625E-3</v>
      </c>
      <c r="AF446" s="2">
        <f>(Table2[[#This Row],[Current Week High]]/Table2[[#This Row],[Close Price]])-1</f>
        <v>2.7030118185284113E-2</v>
      </c>
      <c r="AG446" s="2">
        <f>(Table2[[#This Row],[Close Price]]/Table2[[#This Row],[Current Month Low]])-1</f>
        <v>8.9237633664127625E-3</v>
      </c>
      <c r="AH446" s="2">
        <f>(Table2[[#This Row],[Current Month High]]/Table2[[#This Row],[Close Price]])-1</f>
        <v>4.1555470834921948E-2</v>
      </c>
      <c r="AI446">
        <v>26.1113229126954</v>
      </c>
      <c r="AJ446">
        <v>34.251202784317698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-7.0000000000000007E-2</v>
      </c>
      <c r="AM446" t="s">
        <v>10621</v>
      </c>
      <c r="AN446">
        <v>0.06</v>
      </c>
      <c r="AO446" t="s">
        <v>10622</v>
      </c>
      <c r="AQ446">
        <f>(Table2[[#This Row],[Sharpe Ratio]]-AVERAGE(Table2[Sharpe Ratio]))/_xlfn.STDEV.P(Table2[Sharpe Ratio])</f>
        <v>-0.7077277654969456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-0.63257690563441027</v>
      </c>
      <c r="AS446">
        <f>_xlfn.RANK.AVG(Table2[[#This Row],[1Y Return vs Nifty Z-Score]],Table2[1Y Return vs Nifty Z-Score])</f>
        <v>480</v>
      </c>
      <c r="AT446">
        <f>_xlfn.RANK.AVG(Table2[[#This Row],[6M Return vs Nifty Z-Score]],Table2[6M Return vs Nifty Z-Score])</f>
        <v>253</v>
      </c>
      <c r="AU446">
        <f>_xlfn.RANK.AVG(Table2[[#This Row],[Sharpe Ratio Z-Score]],Table2[Sharpe Ratio Z-Score])</f>
        <v>546.5</v>
      </c>
      <c r="AV446">
        <f>(Table2[[#This Row],[Rank 1Y]]+Table2[[#This Row],[Rank 6M]]+Table2[[#This Row],[Rank Sharpe]])/3</f>
        <v>426.5</v>
      </c>
    </row>
    <row r="447" spans="1:48" x14ac:dyDescent="0.3">
      <c r="A447" t="s">
        <v>817</v>
      </c>
      <c r="B447" t="s">
        <v>818</v>
      </c>
      <c r="C447" t="s">
        <v>10588</v>
      </c>
      <c r="D447" t="s">
        <v>543</v>
      </c>
      <c r="E447">
        <v>18566.0194039649</v>
      </c>
      <c r="F447">
        <v>1645.65</v>
      </c>
      <c r="G447">
        <v>14.106112600522099</v>
      </c>
      <c r="H447">
        <f>(Table2[[#This Row],[1Y Return vs Nifty]]-AVERAGE(Table2[1Y Return vs Nifty]))/_xlfn.STDEV.P(Table2[1Y Return vs Nifty])</f>
        <v>-0.29520087032679077</v>
      </c>
      <c r="I447">
        <v>-3.6932545496041498</v>
      </c>
      <c r="J447">
        <f>(Table2[[#This Row],[1M Return vs Nifty]]-AVERAGE(Table2[1M Return vs Nifty]))/_xlfn.STDEV.P(Table2[1M Return vs Nifty])</f>
        <v>-0.68159783346752212</v>
      </c>
      <c r="K447">
        <v>2.6206431791537201</v>
      </c>
      <c r="L447">
        <f>(Table2[[#This Row],[6M Return vs Nifty]]-AVERAGE(Table2[6M Return vs Nifty]))/_xlfn.STDEV.P(Table2[6M Return vs Nifty])</f>
        <v>-8.1204622579349378E-2</v>
      </c>
      <c r="M447">
        <v>-0.264403051266491</v>
      </c>
      <c r="N447">
        <f>(Table2[[#This Row],[1W Return vs Nifty]]-AVERAGE(Table2[1W Return vs Nifty]))/_xlfn.STDEV.P(Table2[1W Return vs Nifty])</f>
        <v>-0.57421454958478912</v>
      </c>
      <c r="O447">
        <v>1751.33</v>
      </c>
      <c r="P447">
        <v>1738.2951238306</v>
      </c>
      <c r="Q447">
        <v>1594.2990744650799</v>
      </c>
      <c r="R447">
        <v>21.2873429895877</v>
      </c>
      <c r="S447" s="2">
        <f>(Table2[[#This Row],[Close Price]]-Table2[[#This Row],[20D EMA]])/Table2[[#This Row],[20D EMA]]</f>
        <v>-6.0342710968235479E-2</v>
      </c>
      <c r="T447" s="2">
        <f>(Table2[[#This Row],[Close Price]]-Table2[[#This Row],[50D EMA]])/Table2[[#This Row],[50D EMA]]</f>
        <v>-5.3296544735419941E-2</v>
      </c>
      <c r="U447" s="2">
        <f>(Table2[[#This Row],[Close Price]]-Table2[[#This Row],[200D EMA]])/Table2[[#This Row],[200D EMA]]</f>
        <v>3.2209091981157595E-2</v>
      </c>
      <c r="V447">
        <v>0.80076411218413601</v>
      </c>
      <c r="W447">
        <v>1635.35</v>
      </c>
      <c r="X447">
        <v>1684</v>
      </c>
      <c r="Y447">
        <v>1635.35</v>
      </c>
      <c r="Z447">
        <v>1684</v>
      </c>
      <c r="AA447">
        <v>1635.35</v>
      </c>
      <c r="AB447">
        <v>1790</v>
      </c>
      <c r="AC447" s="2">
        <f>(Table2[[#This Row],[Close Price]]/Table2[[#This Row],[Day Low]])-1</f>
        <v>6.2983459198338032E-3</v>
      </c>
      <c r="AD447" s="2">
        <f>(Table2[[#This Row],[Day High]]/Table2[[#This Row],[Close Price]])-1</f>
        <v>2.3303861695986416E-2</v>
      </c>
      <c r="AE447" s="2">
        <f>(Table2[[#This Row],[Close Price]]/Table2[[#This Row],[Current Week Low]])-1</f>
        <v>6.2983459198338032E-3</v>
      </c>
      <c r="AF447" s="2">
        <f>(Table2[[#This Row],[Current Week High]]/Table2[[#This Row],[Close Price]])-1</f>
        <v>2.3303861695986416E-2</v>
      </c>
      <c r="AG447" s="2">
        <f>(Table2[[#This Row],[Close Price]]/Table2[[#This Row],[Current Month Low]])-1</f>
        <v>6.2983459198338032E-3</v>
      </c>
      <c r="AH447" s="2">
        <f>(Table2[[#This Row],[Current Month High]]/Table2[[#This Row],[Close Price]])-1</f>
        <v>8.7716100021268062E-2</v>
      </c>
      <c r="AI447">
        <v>15.5743930969525</v>
      </c>
      <c r="AJ447">
        <v>44.7616115411682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-0.13</v>
      </c>
      <c r="AM447" t="s">
        <v>10621</v>
      </c>
      <c r="AN447">
        <v>-7.56</v>
      </c>
      <c r="AO447" t="s">
        <v>10621</v>
      </c>
      <c r="AQ447">
        <f>(Table2[[#This Row],[Sharpe Ratio]]-AVERAGE(Table2[Sharpe Ratio]))/_xlfn.STDEV.P(Table2[Sharpe Ratio])</f>
        <v>-0.7077277654969456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-2.339945641455397</v>
      </c>
      <c r="AS447">
        <f>_xlfn.RANK.AVG(Table2[[#This Row],[1Y Return vs Nifty Z-Score]],Table2[1Y Return vs Nifty Z-Score])</f>
        <v>393</v>
      </c>
      <c r="AT447">
        <f>_xlfn.RANK.AVG(Table2[[#This Row],[6M Return vs Nifty Z-Score]],Table2[6M Return vs Nifty Z-Score])</f>
        <v>341</v>
      </c>
      <c r="AU447">
        <f>_xlfn.RANK.AVG(Table2[[#This Row],[Sharpe Ratio Z-Score]],Table2[Sharpe Ratio Z-Score])</f>
        <v>546.5</v>
      </c>
      <c r="AV447">
        <f>(Table2[[#This Row],[Rank 1Y]]+Table2[[#This Row],[Rank 6M]]+Table2[[#This Row],[Rank Sharpe]])/3</f>
        <v>426.83333333333331</v>
      </c>
    </row>
    <row r="448" spans="1:48" x14ac:dyDescent="0.3">
      <c r="A448" t="s">
        <v>531</v>
      </c>
      <c r="B448" t="s">
        <v>532</v>
      </c>
      <c r="C448" t="s">
        <v>10578</v>
      </c>
      <c r="D448" t="s">
        <v>37</v>
      </c>
      <c r="E448">
        <v>36880.690002914998</v>
      </c>
      <c r="F448">
        <v>1068.6500000000001</v>
      </c>
      <c r="G448">
        <v>12.8358185095233</v>
      </c>
      <c r="H448">
        <f>(Table2[[#This Row],[1Y Return vs Nifty]]-AVERAGE(Table2[1Y Return vs Nifty]))/_xlfn.STDEV.P(Table2[1Y Return vs Nifty])</f>
        <v>-0.31454247461421997</v>
      </c>
      <c r="I448">
        <v>11.473551482701501</v>
      </c>
      <c r="J448">
        <f>(Table2[[#This Row],[1M Return vs Nifty]]-AVERAGE(Table2[1M Return vs Nifty]))/_xlfn.STDEV.P(Table2[1M Return vs Nifty])</f>
        <v>0.89760353571291029</v>
      </c>
      <c r="K448">
        <v>12.1739178670596</v>
      </c>
      <c r="L448">
        <f>(Table2[[#This Row],[6M Return vs Nifty]]-AVERAGE(Table2[6M Return vs Nifty]))/_xlfn.STDEV.P(Table2[6M Return vs Nifty])</f>
        <v>0.26020774893803944</v>
      </c>
      <c r="M448">
        <v>1.6363640454627899</v>
      </c>
      <c r="N448">
        <f>(Table2[[#This Row],[1W Return vs Nifty]]-AVERAGE(Table2[1W Return vs Nifty]))/_xlfn.STDEV.P(Table2[1W Return vs Nifty])</f>
        <v>-0.18546975557615936</v>
      </c>
      <c r="O448">
        <v>1061.8900000000001</v>
      </c>
      <c r="P448">
        <v>1026.1821124162</v>
      </c>
      <c r="Q448">
        <v>964.25646143701397</v>
      </c>
      <c r="R448">
        <v>47.276480296257702</v>
      </c>
      <c r="S448" s="2">
        <f>(Table2[[#This Row],[Close Price]]-Table2[[#This Row],[20D EMA]])/Table2[[#This Row],[20D EMA]]</f>
        <v>6.3660077785834598E-3</v>
      </c>
      <c r="T448" s="2">
        <f>(Table2[[#This Row],[Close Price]]-Table2[[#This Row],[50D EMA]])/Table2[[#This Row],[50D EMA]]</f>
        <v>4.138435767878202E-2</v>
      </c>
      <c r="U448" s="2">
        <f>(Table2[[#This Row],[Close Price]]-Table2[[#This Row],[200D EMA]])/Table2[[#This Row],[200D EMA]]</f>
        <v>0.10826325022225967</v>
      </c>
      <c r="V448">
        <v>0.697264888129976</v>
      </c>
      <c r="W448">
        <v>1059.3</v>
      </c>
      <c r="X448">
        <v>1092.1500000000001</v>
      </c>
      <c r="Y448">
        <v>1059.3</v>
      </c>
      <c r="Z448">
        <v>1092.1500000000001</v>
      </c>
      <c r="AA448">
        <v>1059.3</v>
      </c>
      <c r="AB448">
        <v>1122</v>
      </c>
      <c r="AC448" s="2">
        <f>(Table2[[#This Row],[Close Price]]/Table2[[#This Row],[Day Low]])-1</f>
        <v>8.8265835929388636E-3</v>
      </c>
      <c r="AD448" s="2">
        <f>(Table2[[#This Row],[Day High]]/Table2[[#This Row],[Close Price]])-1</f>
        <v>2.1990361671267555E-2</v>
      </c>
      <c r="AE448" s="2">
        <f>(Table2[[#This Row],[Close Price]]/Table2[[#This Row],[Current Week Low]])-1</f>
        <v>8.8265835929388636E-3</v>
      </c>
      <c r="AF448" s="2">
        <f>(Table2[[#This Row],[Current Week High]]/Table2[[#This Row],[Close Price]])-1</f>
        <v>2.1990361671267555E-2</v>
      </c>
      <c r="AG448" s="2">
        <f>(Table2[[#This Row],[Close Price]]/Table2[[#This Row],[Current Month Low]])-1</f>
        <v>8.8265835929388636E-3</v>
      </c>
      <c r="AH448" s="2">
        <f>(Table2[[#This Row],[Current Month High]]/Table2[[#This Row],[Close Price]])-1</f>
        <v>4.9922799794132722E-2</v>
      </c>
      <c r="AI448">
        <v>5.9748280540869301</v>
      </c>
      <c r="AJ448">
        <v>38.758683373368797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</v>
      </c>
      <c r="AM448" t="s">
        <v>10623</v>
      </c>
      <c r="AN448">
        <v>2.89</v>
      </c>
      <c r="AO448" t="s">
        <v>10622</v>
      </c>
      <c r="AP448">
        <v>-4.6008788331688998E-2</v>
      </c>
      <c r="AQ448">
        <f>(Table2[[#This Row],[Sharpe Ratio]]-AVERAGE(Table2[Sharpe Ratio]))/_xlfn.STDEV.P(Table2[Sharpe Ratio])</f>
        <v>-1.2390525862704183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-0.58125353180984796</v>
      </c>
      <c r="AS448">
        <f>_xlfn.RANK.AVG(Table2[[#This Row],[1Y Return vs Nifty Z-Score]],Table2[1Y Return vs Nifty Z-Score])</f>
        <v>398</v>
      </c>
      <c r="AT448">
        <f>_xlfn.RANK.AVG(Table2[[#This Row],[6M Return vs Nifty Z-Score]],Table2[6M Return vs Nifty Z-Score])</f>
        <v>237</v>
      </c>
      <c r="AU448">
        <f>_xlfn.RANK.AVG(Table2[[#This Row],[Sharpe Ratio Z-Score]],Table2[Sharpe Ratio Z-Score])</f>
        <v>650</v>
      </c>
      <c r="AV448">
        <f>(Table2[[#This Row],[Rank 1Y]]+Table2[[#This Row],[Rank 6M]]+Table2[[#This Row],[Rank Sharpe]])/3</f>
        <v>428.33333333333331</v>
      </c>
    </row>
    <row r="449" spans="1:48" x14ac:dyDescent="0.3">
      <c r="A449" t="s">
        <v>613</v>
      </c>
      <c r="B449" t="s">
        <v>614</v>
      </c>
      <c r="C449" t="s">
        <v>10591</v>
      </c>
      <c r="D449" t="s">
        <v>391</v>
      </c>
      <c r="E449">
        <v>29830.088854540001</v>
      </c>
      <c r="F449">
        <v>6637.45</v>
      </c>
      <c r="G449">
        <v>21.268715871205799</v>
      </c>
      <c r="H449">
        <f>(Table2[[#This Row],[1Y Return vs Nifty]]-AVERAGE(Table2[1Y Return vs Nifty]))/_xlfn.STDEV.P(Table2[1Y Return vs Nifty])</f>
        <v>-0.18614247266040268</v>
      </c>
      <c r="I449">
        <v>6.6867348217937002</v>
      </c>
      <c r="J449">
        <f>(Table2[[#This Row],[1M Return vs Nifty]]-AVERAGE(Table2[1M Return vs Nifty]))/_xlfn.STDEV.P(Table2[1M Return vs Nifty])</f>
        <v>0.39918960407696019</v>
      </c>
      <c r="K449">
        <v>5.5886844722604998</v>
      </c>
      <c r="L449">
        <f>(Table2[[#This Row],[6M Return vs Nifty]]-AVERAGE(Table2[6M Return vs Nifty]))/_xlfn.STDEV.P(Table2[6M Return vs Nifty])</f>
        <v>2.4866442028890053E-2</v>
      </c>
      <c r="M449">
        <v>6.7462065082464404</v>
      </c>
      <c r="N449">
        <f>(Table2[[#This Row],[1W Return vs Nifty]]-AVERAGE(Table2[1W Return vs Nifty]))/_xlfn.STDEV.P(Table2[1W Return vs Nifty])</f>
        <v>0.85959497593644585</v>
      </c>
      <c r="O449">
        <v>6685.61</v>
      </c>
      <c r="P449">
        <v>6365.5300821460096</v>
      </c>
      <c r="Q449">
        <v>5719.9210557863698</v>
      </c>
      <c r="R449">
        <v>40.174864309659498</v>
      </c>
      <c r="S449" s="2">
        <f>(Table2[[#This Row],[Close Price]]-Table2[[#This Row],[20D EMA]])/Table2[[#This Row],[20D EMA]]</f>
        <v>-7.2035311661912465E-3</v>
      </c>
      <c r="T449" s="2">
        <f>(Table2[[#This Row],[Close Price]]-Table2[[#This Row],[50D EMA]])/Table2[[#This Row],[50D EMA]]</f>
        <v>4.2717560728629519E-2</v>
      </c>
      <c r="U449" s="2">
        <f>(Table2[[#This Row],[Close Price]]-Table2[[#This Row],[200D EMA]])/Table2[[#This Row],[200D EMA]]</f>
        <v>0.1604093719589787</v>
      </c>
      <c r="V449">
        <v>1.17213107223032</v>
      </c>
      <c r="W449">
        <v>6560</v>
      </c>
      <c r="X449">
        <v>6800</v>
      </c>
      <c r="Y449">
        <v>6560</v>
      </c>
      <c r="Z449">
        <v>6800</v>
      </c>
      <c r="AA449">
        <v>6560</v>
      </c>
      <c r="AB449">
        <v>7024.1</v>
      </c>
      <c r="AC449" s="2">
        <f>(Table2[[#This Row],[Close Price]]/Table2[[#This Row],[Day Low]])-1</f>
        <v>1.1806402439024311E-2</v>
      </c>
      <c r="AD449" s="2">
        <f>(Table2[[#This Row],[Day High]]/Table2[[#This Row],[Close Price]])-1</f>
        <v>2.4489826665361036E-2</v>
      </c>
      <c r="AE449" s="2">
        <f>(Table2[[#This Row],[Close Price]]/Table2[[#This Row],[Current Week Low]])-1</f>
        <v>1.1806402439024311E-2</v>
      </c>
      <c r="AF449" s="2">
        <f>(Table2[[#This Row],[Current Week High]]/Table2[[#This Row],[Close Price]])-1</f>
        <v>2.4489826665361036E-2</v>
      </c>
      <c r="AG449" s="2">
        <f>(Table2[[#This Row],[Close Price]]/Table2[[#This Row],[Current Month Low]])-1</f>
        <v>1.1806402439024311E-2</v>
      </c>
      <c r="AH449" s="2">
        <f>(Table2[[#This Row],[Current Month High]]/Table2[[#This Row],[Close Price]])-1</f>
        <v>5.8252792864729841E-2</v>
      </c>
      <c r="AI449">
        <v>7.0245350247459504</v>
      </c>
      <c r="AJ449">
        <v>46.199339207048403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0.18</v>
      </c>
      <c r="AM449" t="s">
        <v>10622</v>
      </c>
      <c r="AN449">
        <v>-0.08</v>
      </c>
      <c r="AO449" t="s">
        <v>10621</v>
      </c>
      <c r="AP449">
        <v>-3.7903623922950998E-2</v>
      </c>
      <c r="AQ449">
        <f>(Table2[[#This Row],[Sharpe Ratio]]-AVERAGE(Table2[Sharpe Ratio]))/_xlfn.STDEV.P(Table2[Sharpe Ratio])</f>
        <v>-1.1454514465106449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-4.7942897128751327E-2</v>
      </c>
      <c r="AS449">
        <f>_xlfn.RANK.AVG(Table2[[#This Row],[1Y Return vs Nifty Z-Score]],Table2[1Y Return vs Nifty Z-Score])</f>
        <v>345</v>
      </c>
      <c r="AT449">
        <f>_xlfn.RANK.AVG(Table2[[#This Row],[6M Return vs Nifty Z-Score]],Table2[6M Return vs Nifty Z-Score])</f>
        <v>309</v>
      </c>
      <c r="AU449">
        <f>_xlfn.RANK.AVG(Table2[[#This Row],[Sharpe Ratio Z-Score]],Table2[Sharpe Ratio Z-Score])</f>
        <v>633</v>
      </c>
      <c r="AV449">
        <f>(Table2[[#This Row],[Rank 1Y]]+Table2[[#This Row],[Rank 6M]]+Table2[[#This Row],[Rank Sharpe]])/3</f>
        <v>429</v>
      </c>
    </row>
    <row r="450" spans="1:48" x14ac:dyDescent="0.3">
      <c r="A450" t="s">
        <v>194</v>
      </c>
      <c r="B450" t="s">
        <v>195</v>
      </c>
      <c r="C450" t="s">
        <v>10582</v>
      </c>
      <c r="D450" t="s">
        <v>196</v>
      </c>
      <c r="E450">
        <v>128140.3562231</v>
      </c>
      <c r="F450">
        <v>4826.95</v>
      </c>
      <c r="G450">
        <v>0.17944524947411</v>
      </c>
      <c r="H450">
        <f>(Table2[[#This Row],[1Y Return vs Nifty]]-AVERAGE(Table2[1Y Return vs Nifty]))/_xlfn.STDEV.P(Table2[1Y Return vs Nifty])</f>
        <v>-0.50724947454790914</v>
      </c>
      <c r="I450">
        <v>10.7199425376885</v>
      </c>
      <c r="J450">
        <f>(Table2[[#This Row],[1M Return vs Nifty]]-AVERAGE(Table2[1M Return vs Nifty]))/_xlfn.STDEV.P(Table2[1M Return vs Nifty])</f>
        <v>0.81913610656163016</v>
      </c>
      <c r="K450">
        <v>19.9855164177783</v>
      </c>
      <c r="L450">
        <f>(Table2[[#This Row],[6M Return vs Nifty]]-AVERAGE(Table2[6M Return vs Nifty]))/_xlfn.STDEV.P(Table2[6M Return vs Nifty])</f>
        <v>0.53937656525177635</v>
      </c>
      <c r="M450">
        <v>6.6965816803562799</v>
      </c>
      <c r="N450">
        <f>(Table2[[#This Row],[1W Return vs Nifty]]-AVERAGE(Table2[1W Return vs Nifty]))/_xlfn.STDEV.P(Table2[1W Return vs Nifty])</f>
        <v>0.84944570855430879</v>
      </c>
      <c r="O450">
        <v>4721.62</v>
      </c>
      <c r="P450">
        <v>4523.4784575276799</v>
      </c>
      <c r="Q450">
        <v>4034.9461637085101</v>
      </c>
      <c r="R450">
        <v>56.296256453818899</v>
      </c>
      <c r="S450" s="2">
        <f>(Table2[[#This Row],[Close Price]]-Table2[[#This Row],[20D EMA]])/Table2[[#This Row],[20D EMA]]</f>
        <v>2.2308021399434923E-2</v>
      </c>
      <c r="T450" s="2">
        <f>(Table2[[#This Row],[Close Price]]-Table2[[#This Row],[50D EMA]])/Table2[[#This Row],[50D EMA]]</f>
        <v>6.7088092785608885E-2</v>
      </c>
      <c r="U450" s="2">
        <f>(Table2[[#This Row],[Close Price]]-Table2[[#This Row],[200D EMA]])/Table2[[#This Row],[200D EMA]]</f>
        <v>0.1962860975482163</v>
      </c>
      <c r="V450">
        <v>1.2499820425892501</v>
      </c>
      <c r="W450">
        <v>4778</v>
      </c>
      <c r="X450">
        <v>4988.8999999999996</v>
      </c>
      <c r="Y450">
        <v>4778</v>
      </c>
      <c r="Z450">
        <v>4988.8999999999996</v>
      </c>
      <c r="AA450">
        <v>4778</v>
      </c>
      <c r="AB450">
        <v>5010</v>
      </c>
      <c r="AC450" s="2">
        <f>(Table2[[#This Row],[Close Price]]/Table2[[#This Row],[Day Low]])-1</f>
        <v>1.0244872331519383E-2</v>
      </c>
      <c r="AD450" s="2">
        <f>(Table2[[#This Row],[Day High]]/Table2[[#This Row],[Close Price]])-1</f>
        <v>3.3551207284102658E-2</v>
      </c>
      <c r="AE450" s="2">
        <f>(Table2[[#This Row],[Close Price]]/Table2[[#This Row],[Current Week Low]])-1</f>
        <v>1.0244872331519383E-2</v>
      </c>
      <c r="AF450" s="2">
        <f>(Table2[[#This Row],[Current Week High]]/Table2[[#This Row],[Close Price]])-1</f>
        <v>3.3551207284102658E-2</v>
      </c>
      <c r="AG450" s="2">
        <f>(Table2[[#This Row],[Close Price]]/Table2[[#This Row],[Current Month Low]])-1</f>
        <v>1.0244872331519383E-2</v>
      </c>
      <c r="AH450" s="2">
        <f>(Table2[[#This Row],[Current Month High]]/Table2[[#This Row],[Close Price]])-1</f>
        <v>3.7922497643439579E-2</v>
      </c>
      <c r="AI450">
        <v>3.7922497643439499</v>
      </c>
      <c r="AJ450">
        <v>46.479834916396001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0.08</v>
      </c>
      <c r="AM450" t="s">
        <v>10622</v>
      </c>
      <c r="AN450">
        <v>5.28</v>
      </c>
      <c r="AO450" t="s">
        <v>10622</v>
      </c>
      <c r="AP450">
        <v>-4.1451354942131001E-2</v>
      </c>
      <c r="AQ450">
        <f>(Table2[[#This Row],[Sharpe Ratio]]-AVERAGE(Table2[Sharpe Ratio]))/_xlfn.STDEV.P(Table2[Sharpe Ratio])</f>
        <v>-1.1864218266547357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0.51428707916507055</v>
      </c>
      <c r="AS450">
        <f>_xlfn.RANK.AVG(Table2[[#This Row],[1Y Return vs Nifty Z-Score]],Table2[1Y Return vs Nifty Z-Score])</f>
        <v>483</v>
      </c>
      <c r="AT450">
        <f>_xlfn.RANK.AVG(Table2[[#This Row],[6M Return vs Nifty Z-Score]],Table2[6M Return vs Nifty Z-Score])</f>
        <v>166</v>
      </c>
      <c r="AU450">
        <f>_xlfn.RANK.AVG(Table2[[#This Row],[Sharpe Ratio Z-Score]],Table2[Sharpe Ratio Z-Score])</f>
        <v>641</v>
      </c>
      <c r="AV450">
        <f>(Table2[[#This Row],[Rank 1Y]]+Table2[[#This Row],[Rank 6M]]+Table2[[#This Row],[Rank Sharpe]])/3</f>
        <v>430</v>
      </c>
    </row>
    <row r="451" spans="1:48" x14ac:dyDescent="0.3">
      <c r="A451" t="s">
        <v>381</v>
      </c>
      <c r="B451" t="s">
        <v>382</v>
      </c>
      <c r="C451" t="s">
        <v>10580</v>
      </c>
      <c r="D451" t="s">
        <v>383</v>
      </c>
      <c r="E451">
        <v>61023.282344475003</v>
      </c>
      <c r="F451">
        <v>1685.75</v>
      </c>
      <c r="G451">
        <v>4.9354924761068703E-2</v>
      </c>
      <c r="H451">
        <f>(Table2[[#This Row],[1Y Return vs Nifty]]-AVERAGE(Table2[1Y Return vs Nifty]))/_xlfn.STDEV.P(Table2[1Y Return vs Nifty])</f>
        <v>-0.50923024073430012</v>
      </c>
      <c r="I451">
        <v>5.4324532316585499</v>
      </c>
      <c r="J451">
        <f>(Table2[[#This Row],[1M Return vs Nifty]]-AVERAGE(Table2[1M Return vs Nifty]))/_xlfn.STDEV.P(Table2[1M Return vs Nifty])</f>
        <v>0.2685910324159152</v>
      </c>
      <c r="K451">
        <v>0.31961014778448399</v>
      </c>
      <c r="L451">
        <f>(Table2[[#This Row],[6M Return vs Nifty]]-AVERAGE(Table2[6M Return vs Nifty]))/_xlfn.STDEV.P(Table2[6M Return vs Nifty])</f>
        <v>-0.16343832461810279</v>
      </c>
      <c r="M451">
        <v>4.5987977005368501</v>
      </c>
      <c r="N451">
        <f>(Table2[[#This Row],[1W Return vs Nifty]]-AVERAGE(Table2[1W Return vs Nifty]))/_xlfn.STDEV.P(Table2[1W Return vs Nifty])</f>
        <v>0.42040703121568418</v>
      </c>
      <c r="O451">
        <v>1649.38</v>
      </c>
      <c r="P451">
        <v>1579.9045129425999</v>
      </c>
      <c r="Q451">
        <v>1469.42721359077</v>
      </c>
      <c r="R451">
        <v>57.804414904035703</v>
      </c>
      <c r="S451" s="2">
        <f>(Table2[[#This Row],[Close Price]]-Table2[[#This Row],[20D EMA]])/Table2[[#This Row],[20D EMA]]</f>
        <v>2.2050709963743885E-2</v>
      </c>
      <c r="T451" s="2">
        <f>(Table2[[#This Row],[Close Price]]-Table2[[#This Row],[50D EMA]])/Table2[[#This Row],[50D EMA]]</f>
        <v>6.6994863417575157E-2</v>
      </c>
      <c r="U451" s="2">
        <f>(Table2[[#This Row],[Close Price]]-Table2[[#This Row],[200D EMA]])/Table2[[#This Row],[200D EMA]]</f>
        <v>0.14721572079818249</v>
      </c>
      <c r="V451">
        <v>0.96503060474258695</v>
      </c>
      <c r="W451">
        <v>1633.9</v>
      </c>
      <c r="X451">
        <v>1695.65</v>
      </c>
      <c r="Y451">
        <v>1633.9</v>
      </c>
      <c r="Z451">
        <v>1695.65</v>
      </c>
      <c r="AA451">
        <v>1633.9</v>
      </c>
      <c r="AB451">
        <v>1730</v>
      </c>
      <c r="AC451" s="2">
        <f>(Table2[[#This Row],[Close Price]]/Table2[[#This Row],[Day Low]])-1</f>
        <v>3.1733888242854391E-2</v>
      </c>
      <c r="AD451" s="2">
        <f>(Table2[[#This Row],[Day High]]/Table2[[#This Row],[Close Price]])-1</f>
        <v>5.8727569331158413E-3</v>
      </c>
      <c r="AE451" s="2">
        <f>(Table2[[#This Row],[Close Price]]/Table2[[#This Row],[Current Week Low]])-1</f>
        <v>3.1733888242854391E-2</v>
      </c>
      <c r="AF451" s="2">
        <f>(Table2[[#This Row],[Current Week High]]/Table2[[#This Row],[Close Price]])-1</f>
        <v>5.8727569331158413E-3</v>
      </c>
      <c r="AG451" s="2">
        <f>(Table2[[#This Row],[Close Price]]/Table2[[#This Row],[Current Month Low]])-1</f>
        <v>3.1733888242854391E-2</v>
      </c>
      <c r="AH451" s="2">
        <f>(Table2[[#This Row],[Current Month High]]/Table2[[#This Row],[Close Price]])-1</f>
        <v>2.6249443867714772E-2</v>
      </c>
      <c r="AI451">
        <v>4.6655791190864697</v>
      </c>
      <c r="AJ451">
        <v>44.087354160434202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0.08</v>
      </c>
      <c r="AM451" t="s">
        <v>10622</v>
      </c>
      <c r="AN451">
        <v>5.32</v>
      </c>
      <c r="AO451" t="s">
        <v>10622</v>
      </c>
      <c r="AP451">
        <v>3.1922540689576999E-2</v>
      </c>
      <c r="AQ451">
        <f>(Table2[[#This Row],[Sharpe Ratio]]-AVERAGE(Table2[Sharpe Ratio]))/_xlfn.STDEV.P(Table2[Sharpe Ratio])</f>
        <v>-0.33907562694799004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-0.32274612866879354</v>
      </c>
      <c r="AS451">
        <f>_xlfn.RANK.AVG(Table2[[#This Row],[1Y Return vs Nifty Z-Score]],Table2[1Y Return vs Nifty Z-Score])</f>
        <v>485</v>
      </c>
      <c r="AT451">
        <f>_xlfn.RANK.AVG(Table2[[#This Row],[6M Return vs Nifty Z-Score]],Table2[6M Return vs Nifty Z-Score])</f>
        <v>373</v>
      </c>
      <c r="AU451">
        <f>_xlfn.RANK.AVG(Table2[[#This Row],[Sharpe Ratio Z-Score]],Table2[Sharpe Ratio Z-Score])</f>
        <v>434</v>
      </c>
      <c r="AV451">
        <f>(Table2[[#This Row],[Rank 1Y]]+Table2[[#This Row],[Rank 6M]]+Table2[[#This Row],[Rank Sharpe]])/3</f>
        <v>430.66666666666669</v>
      </c>
    </row>
    <row r="452" spans="1:48" x14ac:dyDescent="0.3">
      <c r="A452" t="s">
        <v>650</v>
      </c>
      <c r="B452" t="s">
        <v>651</v>
      </c>
      <c r="C452" t="s">
        <v>10582</v>
      </c>
      <c r="D452" t="s">
        <v>277</v>
      </c>
      <c r="E452">
        <v>26301.533431250002</v>
      </c>
      <c r="F452">
        <v>3096.6</v>
      </c>
      <c r="G452">
        <v>7.1697459747457204</v>
      </c>
      <c r="H452">
        <f>(Table2[[#This Row],[1Y Return vs Nifty]]-AVERAGE(Table2[1Y Return vs Nifty]))/_xlfn.STDEV.P(Table2[1Y Return vs Nifty])</f>
        <v>-0.40081456987790032</v>
      </c>
      <c r="I452">
        <v>6.9518840726158198</v>
      </c>
      <c r="J452">
        <f>(Table2[[#This Row],[1M Return vs Nifty]]-AVERAGE(Table2[1M Return vs Nifty]))/_xlfn.STDEV.P(Table2[1M Return vs Nifty])</f>
        <v>0.42679753016525895</v>
      </c>
      <c r="K452">
        <v>17.402393902582599</v>
      </c>
      <c r="L452">
        <f>(Table2[[#This Row],[6M Return vs Nifty]]-AVERAGE(Table2[6M Return vs Nifty]))/_xlfn.STDEV.P(Table2[6M Return vs Nifty])</f>
        <v>0.44706162481052697</v>
      </c>
      <c r="M452">
        <v>3.3365266279783201</v>
      </c>
      <c r="N452">
        <f>(Table2[[#This Row],[1W Return vs Nifty]]-AVERAGE(Table2[1W Return vs Nifty]))/_xlfn.STDEV.P(Table2[1W Return vs Nifty])</f>
        <v>0.16224741295988335</v>
      </c>
      <c r="O452">
        <v>3020.83</v>
      </c>
      <c r="P452">
        <v>2848.2328232907298</v>
      </c>
      <c r="Q452">
        <v>2562.2876285054899</v>
      </c>
      <c r="R452">
        <v>85.1182750886272</v>
      </c>
      <c r="S452" s="2">
        <f>(Table2[[#This Row],[Close Price]]-Table2[[#This Row],[20D EMA]])/Table2[[#This Row],[20D EMA]]</f>
        <v>2.5082510435873579E-2</v>
      </c>
      <c r="T452" s="2">
        <f>(Table2[[#This Row],[Close Price]]-Table2[[#This Row],[50D EMA]])/Table2[[#This Row],[50D EMA]]</f>
        <v>8.7200447476873388E-2</v>
      </c>
      <c r="U452" s="2">
        <f>(Table2[[#This Row],[Close Price]]-Table2[[#This Row],[200D EMA]])/Table2[[#This Row],[200D EMA]]</f>
        <v>0.20852942720023954</v>
      </c>
      <c r="V452">
        <v>0.78996951751594602</v>
      </c>
      <c r="W452">
        <v>3050.15</v>
      </c>
      <c r="X452">
        <v>3185</v>
      </c>
      <c r="Y452">
        <v>3050.15</v>
      </c>
      <c r="Z452">
        <v>3185</v>
      </c>
      <c r="AA452">
        <v>3050.15</v>
      </c>
      <c r="AB452">
        <v>3185</v>
      </c>
      <c r="AC452" s="2">
        <f>(Table2[[#This Row],[Close Price]]/Table2[[#This Row],[Day Low]])-1</f>
        <v>1.5228759241348699E-2</v>
      </c>
      <c r="AD452" s="2">
        <f>(Table2[[#This Row],[Day High]]/Table2[[#This Row],[Close Price]])-1</f>
        <v>2.8547439126784147E-2</v>
      </c>
      <c r="AE452" s="2">
        <f>(Table2[[#This Row],[Close Price]]/Table2[[#This Row],[Current Week Low]])-1</f>
        <v>1.5228759241348699E-2</v>
      </c>
      <c r="AF452" s="2">
        <f>(Table2[[#This Row],[Current Week High]]/Table2[[#This Row],[Close Price]])-1</f>
        <v>2.8547439126784147E-2</v>
      </c>
      <c r="AG452" s="2">
        <f>(Table2[[#This Row],[Close Price]]/Table2[[#This Row],[Current Month Low]])-1</f>
        <v>1.5228759241348699E-2</v>
      </c>
      <c r="AH452" s="2">
        <f>(Table2[[#This Row],[Current Month High]]/Table2[[#This Row],[Close Price]])-1</f>
        <v>2.8547439126784147E-2</v>
      </c>
      <c r="AI452">
        <v>1.7244720015500801</v>
      </c>
      <c r="AJ452">
        <v>59.314709060040101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</v>
      </c>
      <c r="AM452" t="s">
        <v>10622</v>
      </c>
      <c r="AN452">
        <v>5.73</v>
      </c>
      <c r="AO452" t="s">
        <v>10622</v>
      </c>
      <c r="AP452">
        <v>-5.9226610599132E-2</v>
      </c>
      <c r="AQ452">
        <f>(Table2[[#This Row],[Sharpe Ratio]]-AVERAGE(Table2[Sharpe Ratio]))/_xlfn.STDEV.P(Table2[Sharpe Ratio])</f>
        <v>-1.3916964028524696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-0.75640440479470084</v>
      </c>
      <c r="AS452">
        <f>_xlfn.RANK.AVG(Table2[[#This Row],[1Y Return vs Nifty Z-Score]],Table2[1Y Return vs Nifty Z-Score])</f>
        <v>432</v>
      </c>
      <c r="AT452">
        <f>_xlfn.RANK.AVG(Table2[[#This Row],[6M Return vs Nifty Z-Score]],Table2[6M Return vs Nifty Z-Score])</f>
        <v>187</v>
      </c>
      <c r="AU452">
        <f>_xlfn.RANK.AVG(Table2[[#This Row],[Sharpe Ratio Z-Score]],Table2[Sharpe Ratio Z-Score])</f>
        <v>673</v>
      </c>
      <c r="AV452">
        <f>(Table2[[#This Row],[Rank 1Y]]+Table2[[#This Row],[Rank 6M]]+Table2[[#This Row],[Rank Sharpe]])/3</f>
        <v>430.66666666666669</v>
      </c>
    </row>
    <row r="453" spans="1:48" x14ac:dyDescent="0.3">
      <c r="A453" t="s">
        <v>1135</v>
      </c>
      <c r="B453" t="s">
        <v>1136</v>
      </c>
      <c r="C453" t="s">
        <v>10587</v>
      </c>
      <c r="D453" t="s">
        <v>518</v>
      </c>
      <c r="E453">
        <v>10403.400385299999</v>
      </c>
      <c r="F453">
        <v>1631.5</v>
      </c>
      <c r="G453">
        <v>-5.4822748707053002</v>
      </c>
      <c r="H453">
        <f>(Table2[[#This Row],[1Y Return vs Nifty]]-AVERAGE(Table2[1Y Return vs Nifty]))/_xlfn.STDEV.P(Table2[1Y Return vs Nifty])</f>
        <v>-0.59345529958216059</v>
      </c>
      <c r="I453">
        <v>7.1129939042598496</v>
      </c>
      <c r="J453">
        <f>(Table2[[#This Row],[1M Return vs Nifty]]-AVERAGE(Table2[1M Return vs Nifty]))/_xlfn.STDEV.P(Table2[1M Return vs Nifty])</f>
        <v>0.44357264195733631</v>
      </c>
      <c r="K453">
        <v>5.9498435406675902</v>
      </c>
      <c r="L453">
        <f>(Table2[[#This Row],[6M Return vs Nifty]]-AVERAGE(Table2[6M Return vs Nifty]))/_xlfn.STDEV.P(Table2[6M Return vs Nifty])</f>
        <v>3.7773448062745067E-2</v>
      </c>
      <c r="M453">
        <v>9.7860481231355596</v>
      </c>
      <c r="N453">
        <f>(Table2[[#This Row],[1W Return vs Nifty]]-AVERAGE(Table2[1W Return vs Nifty]))/_xlfn.STDEV.P(Table2[1W Return vs Nifty])</f>
        <v>1.4813032348979802</v>
      </c>
      <c r="O453">
        <v>1596.39</v>
      </c>
      <c r="P453">
        <v>1550.12185106116</v>
      </c>
      <c r="Q453">
        <v>1467.3265474796301</v>
      </c>
      <c r="R453">
        <v>55.516349469843703</v>
      </c>
      <c r="S453" s="2">
        <f>(Table2[[#This Row],[Close Price]]-Table2[[#This Row],[20D EMA]])/Table2[[#This Row],[20D EMA]]</f>
        <v>2.1993372546808672E-2</v>
      </c>
      <c r="T453" s="2">
        <f>(Table2[[#This Row],[Close Price]]-Table2[[#This Row],[50D EMA]])/Table2[[#This Row],[50D EMA]]</f>
        <v>5.2497904524816119E-2</v>
      </c>
      <c r="U453" s="2">
        <f>(Table2[[#This Row],[Close Price]]-Table2[[#This Row],[200D EMA]])/Table2[[#This Row],[200D EMA]]</f>
        <v>0.11188610524519185</v>
      </c>
      <c r="V453">
        <v>1.45715329586498</v>
      </c>
      <c r="W453">
        <v>1613.5</v>
      </c>
      <c r="X453">
        <v>1663.35</v>
      </c>
      <c r="Y453">
        <v>1613.5</v>
      </c>
      <c r="Z453">
        <v>1663.35</v>
      </c>
      <c r="AA453">
        <v>1613.5</v>
      </c>
      <c r="AB453">
        <v>1817.2</v>
      </c>
      <c r="AC453" s="2">
        <f>(Table2[[#This Row],[Close Price]]/Table2[[#This Row],[Day Low]])-1</f>
        <v>1.1155872327238914E-2</v>
      </c>
      <c r="AD453" s="2">
        <f>(Table2[[#This Row],[Day High]]/Table2[[#This Row],[Close Price]])-1</f>
        <v>1.9521912350597637E-2</v>
      </c>
      <c r="AE453" s="2">
        <f>(Table2[[#This Row],[Close Price]]/Table2[[#This Row],[Current Week Low]])-1</f>
        <v>1.1155872327238914E-2</v>
      </c>
      <c r="AF453" s="2">
        <f>(Table2[[#This Row],[Current Week High]]/Table2[[#This Row],[Close Price]])-1</f>
        <v>1.9521912350597637E-2</v>
      </c>
      <c r="AG453" s="2">
        <f>(Table2[[#This Row],[Close Price]]/Table2[[#This Row],[Current Month Low]])-1</f>
        <v>1.1155872327238914E-2</v>
      </c>
      <c r="AH453" s="2">
        <f>(Table2[[#This Row],[Current Month High]]/Table2[[#This Row],[Close Price]])-1</f>
        <v>0.1138216365307998</v>
      </c>
      <c r="AI453">
        <v>11.3821636530799</v>
      </c>
      <c r="AJ453">
        <v>34.501236603462402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0.05</v>
      </c>
      <c r="AM453" t="s">
        <v>10622</v>
      </c>
      <c r="AN453">
        <v>5.32</v>
      </c>
      <c r="AO453" t="s">
        <v>10622</v>
      </c>
      <c r="AP453">
        <v>2.3630394622360999E-2</v>
      </c>
      <c r="AQ453">
        <f>(Table2[[#This Row],[Sharpe Ratio]]-AVERAGE(Table2[Sharpe Ratio]))/_xlfn.STDEV.P(Table2[Sharpe Ratio])</f>
        <v>-0.43483609321431083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0.93435793212159013</v>
      </c>
      <c r="AS453">
        <f>_xlfn.RANK.AVG(Table2[[#This Row],[1Y Return vs Nifty Z-Score]],Table2[1Y Return vs Nifty Z-Score])</f>
        <v>532</v>
      </c>
      <c r="AT453">
        <f>_xlfn.RANK.AVG(Table2[[#This Row],[6M Return vs Nifty Z-Score]],Table2[6M Return vs Nifty Z-Score])</f>
        <v>307</v>
      </c>
      <c r="AU453">
        <f>_xlfn.RANK.AVG(Table2[[#This Row],[Sharpe Ratio Z-Score]],Table2[Sharpe Ratio Z-Score])</f>
        <v>457</v>
      </c>
      <c r="AV453">
        <f>(Table2[[#This Row],[Rank 1Y]]+Table2[[#This Row],[Rank 6M]]+Table2[[#This Row],[Rank Sharpe]])/3</f>
        <v>432</v>
      </c>
    </row>
    <row r="454" spans="1:48" x14ac:dyDescent="0.3">
      <c r="A454" t="s">
        <v>1184</v>
      </c>
      <c r="B454" t="s">
        <v>1185</v>
      </c>
      <c r="C454" t="s">
        <v>10589</v>
      </c>
      <c r="D454" t="s">
        <v>144</v>
      </c>
      <c r="E454">
        <v>9586.3747934999992</v>
      </c>
      <c r="F454">
        <v>693.65</v>
      </c>
      <c r="G454">
        <v>17.203030279560501</v>
      </c>
      <c r="H454">
        <f>(Table2[[#This Row],[1Y Return vs Nifty]]-AVERAGE(Table2[1Y Return vs Nifty]))/_xlfn.STDEV.P(Table2[1Y Return vs Nifty])</f>
        <v>-0.24804694220640802</v>
      </c>
      <c r="I454">
        <v>-6.798527771811</v>
      </c>
      <c r="J454">
        <f>(Table2[[#This Row],[1M Return vs Nifty]]-AVERAGE(Table2[1M Return vs Nifty]))/_xlfn.STDEV.P(Table2[1M Return vs Nifty])</f>
        <v>-1.0049257453392155</v>
      </c>
      <c r="K454">
        <v>-0.57895750366550103</v>
      </c>
      <c r="L454">
        <f>(Table2[[#This Row],[6M Return vs Nifty]]-AVERAGE(Table2[6M Return vs Nifty]))/_xlfn.STDEV.P(Table2[6M Return vs Nifty])</f>
        <v>-0.19555109462342102</v>
      </c>
      <c r="M454">
        <v>0.79777531843594196</v>
      </c>
      <c r="N454">
        <f>(Table2[[#This Row],[1W Return vs Nifty]]-AVERAGE(Table2[1W Return vs Nifty]))/_xlfn.STDEV.P(Table2[1W Return vs Nifty])</f>
        <v>-0.35697788116764612</v>
      </c>
      <c r="O454">
        <v>723.97</v>
      </c>
      <c r="P454">
        <v>729.12108114782995</v>
      </c>
      <c r="Q454">
        <v>627.27258200957704</v>
      </c>
      <c r="R454">
        <v>27.2110449284129</v>
      </c>
      <c r="S454" s="2">
        <f>(Table2[[#This Row],[Close Price]]-Table2[[#This Row],[20D EMA]])/Table2[[#This Row],[20D EMA]]</f>
        <v>-4.1880188405596985E-2</v>
      </c>
      <c r="T454" s="2">
        <f>(Table2[[#This Row],[Close Price]]-Table2[[#This Row],[50D EMA]])/Table2[[#This Row],[50D EMA]]</f>
        <v>-4.8649095554868731E-2</v>
      </c>
      <c r="U454" s="2">
        <f>(Table2[[#This Row],[Close Price]]-Table2[[#This Row],[200D EMA]])/Table2[[#This Row],[200D EMA]]</f>
        <v>0.105819096664119</v>
      </c>
      <c r="V454">
        <v>0.96296135350353296</v>
      </c>
      <c r="W454">
        <v>677.2</v>
      </c>
      <c r="X454">
        <v>709.95</v>
      </c>
      <c r="Y454">
        <v>677.2</v>
      </c>
      <c r="Z454">
        <v>709.95</v>
      </c>
      <c r="AA454">
        <v>677.2</v>
      </c>
      <c r="AB454">
        <v>734.5</v>
      </c>
      <c r="AC454" s="2">
        <f>(Table2[[#This Row],[Close Price]]/Table2[[#This Row],[Day Low]])-1</f>
        <v>2.4291199054931933E-2</v>
      </c>
      <c r="AD454" s="2">
        <f>(Table2[[#This Row],[Day High]]/Table2[[#This Row],[Close Price]])-1</f>
        <v>2.3498882721833869E-2</v>
      </c>
      <c r="AE454" s="2">
        <f>(Table2[[#This Row],[Close Price]]/Table2[[#This Row],[Current Week Low]])-1</f>
        <v>2.4291199054931933E-2</v>
      </c>
      <c r="AF454" s="2">
        <f>(Table2[[#This Row],[Current Week High]]/Table2[[#This Row],[Close Price]])-1</f>
        <v>2.3498882721833869E-2</v>
      </c>
      <c r="AG454" s="2">
        <f>(Table2[[#This Row],[Close Price]]/Table2[[#This Row],[Current Month Low]])-1</f>
        <v>2.4291199054931933E-2</v>
      </c>
      <c r="AH454" s="2">
        <f>(Table2[[#This Row],[Current Month High]]/Table2[[#This Row],[Close Price]])-1</f>
        <v>5.8891371729258291E-2</v>
      </c>
      <c r="AI454">
        <v>16.7807972320334</v>
      </c>
      <c r="AJ454">
        <v>68.750760248144999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-0.13</v>
      </c>
      <c r="AM454" t="s">
        <v>10621</v>
      </c>
      <c r="AN454">
        <v>-3.8</v>
      </c>
      <c r="AO454" t="s">
        <v>10621</v>
      </c>
      <c r="AQ454">
        <f>(Table2[[#This Row],[Sharpe Ratio]]-AVERAGE(Table2[Sharpe Ratio]))/_xlfn.STDEV.P(Table2[Sharpe Ratio])</f>
        <v>-0.7077277654969456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369</v>
      </c>
      <c r="AT454">
        <f>_xlfn.RANK.AVG(Table2[[#This Row],[6M Return vs Nifty Z-Score]],Table2[6M Return vs Nifty Z-Score])</f>
        <v>381</v>
      </c>
      <c r="AU454">
        <f>_xlfn.RANK.AVG(Table2[[#This Row],[Sharpe Ratio Z-Score]],Table2[Sharpe Ratio Z-Score])</f>
        <v>546.5</v>
      </c>
      <c r="AV454">
        <f>(Table2[[#This Row],[Rank 1Y]]+Table2[[#This Row],[Rank 6M]]+Table2[[#This Row],[Rank Sharpe]])/3</f>
        <v>432.16666666666669</v>
      </c>
    </row>
    <row r="455" spans="1:48" x14ac:dyDescent="0.3">
      <c r="A455" t="s">
        <v>192</v>
      </c>
      <c r="B455" t="s">
        <v>193</v>
      </c>
      <c r="C455" t="s">
        <v>10580</v>
      </c>
      <c r="D455" t="s">
        <v>116</v>
      </c>
      <c r="E455">
        <v>137244.34637784</v>
      </c>
      <c r="F455">
        <v>5697.9</v>
      </c>
      <c r="G455">
        <v>-0.97550632912802004</v>
      </c>
      <c r="H455">
        <f>(Table2[[#This Row],[1Y Return vs Nifty]]-AVERAGE(Table2[1Y Return vs Nifty]))/_xlfn.STDEV.P(Table2[1Y Return vs Nifty])</f>
        <v>-0.52483486407522684</v>
      </c>
      <c r="I455">
        <v>6.2796597988240404</v>
      </c>
      <c r="J455">
        <f>(Table2[[#This Row],[1M Return vs Nifty]]-AVERAGE(Table2[1M Return vs Nifty]))/_xlfn.STDEV.P(Table2[1M Return vs Nifty])</f>
        <v>0.35680405287629541</v>
      </c>
      <c r="K455">
        <v>0.69916078309679497</v>
      </c>
      <c r="L455">
        <f>(Table2[[#This Row],[6M Return vs Nifty]]-AVERAGE(Table2[6M Return vs Nifty]))/_xlfn.STDEV.P(Table2[6M Return vs Nifty])</f>
        <v>-0.14987404569320639</v>
      </c>
      <c r="M455">
        <v>0.13056492566691999</v>
      </c>
      <c r="N455">
        <f>(Table2[[#This Row],[1W Return vs Nifty]]-AVERAGE(Table2[1W Return vs Nifty]))/_xlfn.STDEV.P(Table2[1W Return vs Nifty])</f>
        <v>-0.49343571818709242</v>
      </c>
      <c r="O455">
        <v>5745.6</v>
      </c>
      <c r="P455">
        <v>5562.3575573631897</v>
      </c>
      <c r="Q455">
        <v>5130.8422805617402</v>
      </c>
      <c r="R455">
        <v>34.686543091895899</v>
      </c>
      <c r="S455" s="2">
        <f>(Table2[[#This Row],[Close Price]]-Table2[[#This Row],[20D EMA]])/Table2[[#This Row],[20D EMA]]</f>
        <v>-8.3020050125314545E-3</v>
      </c>
      <c r="T455" s="2">
        <f>(Table2[[#This Row],[Close Price]]-Table2[[#This Row],[50D EMA]])/Table2[[#This Row],[50D EMA]]</f>
        <v>2.4367804701333012E-2</v>
      </c>
      <c r="U455" s="2">
        <f>(Table2[[#This Row],[Close Price]]-Table2[[#This Row],[200D EMA]])/Table2[[#This Row],[200D EMA]]</f>
        <v>0.11051942126277486</v>
      </c>
      <c r="V455">
        <v>0.90226478462694504</v>
      </c>
      <c r="W455">
        <v>5650.05</v>
      </c>
      <c r="X455">
        <v>5842.95</v>
      </c>
      <c r="Y455">
        <v>5650.05</v>
      </c>
      <c r="Z455">
        <v>5842.95</v>
      </c>
      <c r="AA455">
        <v>5630.3</v>
      </c>
      <c r="AB455">
        <v>5842.95</v>
      </c>
      <c r="AC455" s="2">
        <f>(Table2[[#This Row],[Close Price]]/Table2[[#This Row],[Day Low]])-1</f>
        <v>8.4689516021980715E-3</v>
      </c>
      <c r="AD455" s="2">
        <f>(Table2[[#This Row],[Day High]]/Table2[[#This Row],[Close Price]])-1</f>
        <v>2.5456747222661003E-2</v>
      </c>
      <c r="AE455" s="2">
        <f>(Table2[[#This Row],[Close Price]]/Table2[[#This Row],[Current Week Low]])-1</f>
        <v>8.4689516021980715E-3</v>
      </c>
      <c r="AF455" s="2">
        <f>(Table2[[#This Row],[Current Week High]]/Table2[[#This Row],[Close Price]])-1</f>
        <v>2.5456747222661003E-2</v>
      </c>
      <c r="AG455" s="2">
        <f>(Table2[[#This Row],[Close Price]]/Table2[[#This Row],[Current Month Low]])-1</f>
        <v>1.2006465019625878E-2</v>
      </c>
      <c r="AH455" s="2">
        <f>(Table2[[#This Row],[Current Month High]]/Table2[[#This Row],[Close Price]])-1</f>
        <v>2.5456747222661003E-2</v>
      </c>
      <c r="AI455">
        <v>5.3897049790273703</v>
      </c>
      <c r="AJ455">
        <v>31.055500609517601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-0.01</v>
      </c>
      <c r="AM455" t="s">
        <v>10621</v>
      </c>
      <c r="AN455">
        <v>-2.96</v>
      </c>
      <c r="AO455" t="s">
        <v>10621</v>
      </c>
      <c r="AP455">
        <v>2.9570724793166001E-2</v>
      </c>
      <c r="AQ455">
        <f>(Table2[[#This Row],[Sharpe Ratio]]-AVERAGE(Table2[Sharpe Ratio]))/_xlfn.STDEV.P(Table2[Sharpe Ratio])</f>
        <v>-0.36623518069768352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-1.1775757557769135</v>
      </c>
      <c r="AS455">
        <f>_xlfn.RANK.AVG(Table2[[#This Row],[1Y Return vs Nifty Z-Score]],Table2[1Y Return vs Nifty Z-Score])</f>
        <v>494</v>
      </c>
      <c r="AT455">
        <f>_xlfn.RANK.AVG(Table2[[#This Row],[6M Return vs Nifty Z-Score]],Table2[6M Return vs Nifty Z-Score])</f>
        <v>365</v>
      </c>
      <c r="AU455">
        <f>_xlfn.RANK.AVG(Table2[[#This Row],[Sharpe Ratio Z-Score]],Table2[Sharpe Ratio Z-Score])</f>
        <v>438</v>
      </c>
      <c r="AV455">
        <f>(Table2[[#This Row],[Rank 1Y]]+Table2[[#This Row],[Rank 6M]]+Table2[[#This Row],[Rank Sharpe]])/3</f>
        <v>432.33333333333331</v>
      </c>
    </row>
    <row r="456" spans="1:48" x14ac:dyDescent="0.3">
      <c r="A456" t="s">
        <v>1061</v>
      </c>
      <c r="B456" t="s">
        <v>1062</v>
      </c>
      <c r="C456" t="s">
        <v>10582</v>
      </c>
      <c r="D456" t="s">
        <v>277</v>
      </c>
      <c r="E456">
        <v>11859.520784730001</v>
      </c>
      <c r="F456">
        <v>1167.9000000000001</v>
      </c>
      <c r="G456">
        <v>-15.135731678601401</v>
      </c>
      <c r="H456">
        <f>(Table2[[#This Row],[1Y Return vs Nifty]]-AVERAGE(Table2[1Y Return vs Nifty]))/_xlfn.STDEV.P(Table2[1Y Return vs Nifty])</f>
        <v>-0.74043964195386103</v>
      </c>
      <c r="I456">
        <v>-9.6897810463194496</v>
      </c>
      <c r="J456">
        <f>(Table2[[#This Row],[1M Return vs Nifty]]-AVERAGE(Table2[1M Return vs Nifty]))/_xlfn.STDEV.P(Table2[1M Return vs Nifty])</f>
        <v>-1.3059694271813742</v>
      </c>
      <c r="K456">
        <v>-11.670576383736099</v>
      </c>
      <c r="L456">
        <f>(Table2[[#This Row],[6M Return vs Nifty]]-AVERAGE(Table2[6M Return vs Nifty]))/_xlfn.STDEV.P(Table2[6M Return vs Nifty])</f>
        <v>-0.59194039876495552</v>
      </c>
      <c r="M456">
        <v>2.77296372288958</v>
      </c>
      <c r="N456">
        <f>(Table2[[#This Row],[1W Return vs Nifty]]-AVERAGE(Table2[1W Return vs Nifty]))/_xlfn.STDEV.P(Table2[1W Return vs Nifty])</f>
        <v>4.6987555070608075E-2</v>
      </c>
      <c r="O456">
        <v>1193.3800000000001</v>
      </c>
      <c r="P456">
        <v>1234.3437185294699</v>
      </c>
      <c r="Q456">
        <v>1202.7241257856499</v>
      </c>
      <c r="R456">
        <v>41.953032220754899</v>
      </c>
      <c r="S456" s="2">
        <f>(Table2[[#This Row],[Close Price]]-Table2[[#This Row],[20D EMA]])/Table2[[#This Row],[20D EMA]]</f>
        <v>-2.1351120347249005E-2</v>
      </c>
      <c r="T456" s="2">
        <f>(Table2[[#This Row],[Close Price]]-Table2[[#This Row],[50D EMA]])/Table2[[#This Row],[50D EMA]]</f>
        <v>-5.382918674275531E-2</v>
      </c>
      <c r="U456" s="2">
        <f>(Table2[[#This Row],[Close Price]]-Table2[[#This Row],[200D EMA]])/Table2[[#This Row],[200D EMA]]</f>
        <v>-2.8954375354283187E-2</v>
      </c>
      <c r="V456">
        <v>1.0206679828568099</v>
      </c>
      <c r="W456">
        <v>1143</v>
      </c>
      <c r="X456">
        <v>1184.3499999999999</v>
      </c>
      <c r="Y456">
        <v>1143</v>
      </c>
      <c r="Z456">
        <v>1184.3499999999999</v>
      </c>
      <c r="AA456">
        <v>1143</v>
      </c>
      <c r="AB456">
        <v>1201.8499999999999</v>
      </c>
      <c r="AC456" s="2">
        <f>(Table2[[#This Row],[Close Price]]/Table2[[#This Row],[Day Low]])-1</f>
        <v>2.178477690288716E-2</v>
      </c>
      <c r="AD456" s="2">
        <f>(Table2[[#This Row],[Day High]]/Table2[[#This Row],[Close Price]])-1</f>
        <v>1.4085110026543113E-2</v>
      </c>
      <c r="AE456" s="2">
        <f>(Table2[[#This Row],[Close Price]]/Table2[[#This Row],[Current Week Low]])-1</f>
        <v>2.178477690288716E-2</v>
      </c>
      <c r="AF456" s="2">
        <f>(Table2[[#This Row],[Current Week High]]/Table2[[#This Row],[Close Price]])-1</f>
        <v>1.4085110026543113E-2</v>
      </c>
      <c r="AG456" s="2">
        <f>(Table2[[#This Row],[Close Price]]/Table2[[#This Row],[Current Month Low]])-1</f>
        <v>2.178477690288716E-2</v>
      </c>
      <c r="AH456" s="2">
        <f>(Table2[[#This Row],[Current Month High]]/Table2[[#This Row],[Close Price]])-1</f>
        <v>2.9069269629248939E-2</v>
      </c>
      <c r="AI456">
        <v>41.193595342066899</v>
      </c>
      <c r="AJ456">
        <v>17.619215469056801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-0.24</v>
      </c>
      <c r="AM456" t="s">
        <v>10621</v>
      </c>
      <c r="AN456">
        <v>0.32</v>
      </c>
      <c r="AO456" t="s">
        <v>10622</v>
      </c>
      <c r="AP456">
        <v>0.113841921554402</v>
      </c>
      <c r="AQ456">
        <f>(Table2[[#This Row],[Sharpe Ratio]]-AVERAGE(Table2[Sharpe Ratio]))/_xlfn.STDEV.P(Table2[Sharpe Ratio])</f>
        <v>0.60695668414197967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586</v>
      </c>
      <c r="AT456">
        <f>_xlfn.RANK.AVG(Table2[[#This Row],[6M Return vs Nifty Z-Score]],Table2[6M Return vs Nifty Z-Score])</f>
        <v>514</v>
      </c>
      <c r="AU456">
        <f>_xlfn.RANK.AVG(Table2[[#This Row],[Sharpe Ratio Z-Score]],Table2[Sharpe Ratio Z-Score])</f>
        <v>197</v>
      </c>
      <c r="AV456">
        <f>(Table2[[#This Row],[Rank 1Y]]+Table2[[#This Row],[Rank 6M]]+Table2[[#This Row],[Rank Sharpe]])/3</f>
        <v>432.33333333333331</v>
      </c>
    </row>
    <row r="457" spans="1:48" x14ac:dyDescent="0.3">
      <c r="A457" t="s">
        <v>1188</v>
      </c>
      <c r="B457" t="s">
        <v>1189</v>
      </c>
      <c r="C457" t="s">
        <v>10580</v>
      </c>
      <c r="D457" t="s">
        <v>993</v>
      </c>
      <c r="E457">
        <v>9556.8617356499999</v>
      </c>
      <c r="F457">
        <v>473.7</v>
      </c>
      <c r="G457">
        <v>-5.81317051494218</v>
      </c>
      <c r="H457">
        <f>(Table2[[#This Row],[1Y Return vs Nifty]]-AVERAGE(Table2[1Y Return vs Nifty]))/_xlfn.STDEV.P(Table2[1Y Return vs Nifty])</f>
        <v>-0.59849354439225133</v>
      </c>
      <c r="I457">
        <v>13.175417222268001</v>
      </c>
      <c r="J457">
        <f>(Table2[[#This Row],[1M Return vs Nifty]]-AVERAGE(Table2[1M Return vs Nifty]))/_xlfn.STDEV.P(Table2[1M Return vs Nifty])</f>
        <v>1.0748055583642226</v>
      </c>
      <c r="K457">
        <v>8.6346349968639302</v>
      </c>
      <c r="L457">
        <f>(Table2[[#This Row],[6M Return vs Nifty]]-AVERAGE(Table2[6M Return vs Nifty]))/_xlfn.STDEV.P(Table2[6M Return vs Nifty])</f>
        <v>0.13372180588082677</v>
      </c>
      <c r="M457">
        <v>6.5449856458685396</v>
      </c>
      <c r="N457">
        <f>(Table2[[#This Row],[1W Return vs Nifty]]-AVERAGE(Table2[1W Return vs Nifty]))/_xlfn.STDEV.P(Table2[1W Return vs Nifty])</f>
        <v>0.81844129496735829</v>
      </c>
      <c r="O457">
        <v>457.99</v>
      </c>
      <c r="P457">
        <v>435.408452441875</v>
      </c>
      <c r="Q457">
        <v>407.37180575433899</v>
      </c>
      <c r="R457">
        <v>62.696050153000897</v>
      </c>
      <c r="S457" s="2">
        <f>(Table2[[#This Row],[Close Price]]-Table2[[#This Row],[20D EMA]])/Table2[[#This Row],[20D EMA]]</f>
        <v>3.4302058996921285E-2</v>
      </c>
      <c r="T457" s="2">
        <f>(Table2[[#This Row],[Close Price]]-Table2[[#This Row],[50D EMA]])/Table2[[#This Row],[50D EMA]]</f>
        <v>8.7943969262371482E-2</v>
      </c>
      <c r="U457" s="2">
        <f>(Table2[[#This Row],[Close Price]]-Table2[[#This Row],[200D EMA]])/Table2[[#This Row],[200D EMA]]</f>
        <v>0.16281979584433851</v>
      </c>
      <c r="V457">
        <v>1.13593826693609</v>
      </c>
      <c r="W457">
        <v>468.05</v>
      </c>
      <c r="X457">
        <v>481.05</v>
      </c>
      <c r="Y457">
        <v>468.05</v>
      </c>
      <c r="Z457">
        <v>481.05</v>
      </c>
      <c r="AA457">
        <v>468.05</v>
      </c>
      <c r="AB457">
        <v>491.65</v>
      </c>
      <c r="AC457" s="2">
        <f>(Table2[[#This Row],[Close Price]]/Table2[[#This Row],[Day Low]])-1</f>
        <v>1.2071359897446898E-2</v>
      </c>
      <c r="AD457" s="2">
        <f>(Table2[[#This Row],[Day High]]/Table2[[#This Row],[Close Price]])-1</f>
        <v>1.551614946168467E-2</v>
      </c>
      <c r="AE457" s="2">
        <f>(Table2[[#This Row],[Close Price]]/Table2[[#This Row],[Current Week Low]])-1</f>
        <v>1.2071359897446898E-2</v>
      </c>
      <c r="AF457" s="2">
        <f>(Table2[[#This Row],[Current Week High]]/Table2[[#This Row],[Close Price]])-1</f>
        <v>1.551614946168467E-2</v>
      </c>
      <c r="AG457" s="2">
        <f>(Table2[[#This Row],[Close Price]]/Table2[[#This Row],[Current Month Low]])-1</f>
        <v>1.2071359897446898E-2</v>
      </c>
      <c r="AH457" s="2">
        <f>(Table2[[#This Row],[Current Month High]]/Table2[[#This Row],[Close Price]])-1</f>
        <v>3.7893181338399806E-2</v>
      </c>
      <c r="AI457">
        <v>4.2643023010343999</v>
      </c>
      <c r="AJ457">
        <v>37.903930131004302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0.12</v>
      </c>
      <c r="AM457" t="s">
        <v>10622</v>
      </c>
      <c r="AN457">
        <v>5.34</v>
      </c>
      <c r="AO457" t="s">
        <v>10622</v>
      </c>
      <c r="AP457">
        <v>1.4408825855388E-2</v>
      </c>
      <c r="AQ457">
        <f>(Table2[[#This Row],[Sharpe Ratio]]-AVERAGE(Table2[Sharpe Ratio]))/_xlfn.STDEV.P(Table2[Sharpe Ratio])</f>
        <v>-0.5413298425614872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0.88714527225866902</v>
      </c>
      <c r="AS457">
        <f>_xlfn.RANK.AVG(Table2[[#This Row],[1Y Return vs Nifty Z-Score]],Table2[1Y Return vs Nifty Z-Score])</f>
        <v>535</v>
      </c>
      <c r="AT457">
        <f>_xlfn.RANK.AVG(Table2[[#This Row],[6M Return vs Nifty Z-Score]],Table2[6M Return vs Nifty Z-Score])</f>
        <v>279</v>
      </c>
      <c r="AU457">
        <f>_xlfn.RANK.AVG(Table2[[#This Row],[Sharpe Ratio Z-Score]],Table2[Sharpe Ratio Z-Score])</f>
        <v>484</v>
      </c>
      <c r="AV457">
        <f>(Table2[[#This Row],[Rank 1Y]]+Table2[[#This Row],[Rank 6M]]+Table2[[#This Row],[Rank Sharpe]])/3</f>
        <v>432.66666666666669</v>
      </c>
    </row>
    <row r="458" spans="1:48" x14ac:dyDescent="0.3">
      <c r="A458" t="s">
        <v>1321</v>
      </c>
      <c r="B458" t="s">
        <v>1322</v>
      </c>
      <c r="C458" t="s">
        <v>6579</v>
      </c>
      <c r="D458" t="s">
        <v>75</v>
      </c>
      <c r="E458">
        <v>8102.2006391819996</v>
      </c>
      <c r="F458">
        <v>200.46</v>
      </c>
      <c r="G458">
        <v>-3.3980963129533199</v>
      </c>
      <c r="H458">
        <f>(Table2[[#This Row],[1Y Return vs Nifty]]-AVERAGE(Table2[1Y Return vs Nifty]))/_xlfn.STDEV.P(Table2[1Y Return vs Nifty])</f>
        <v>-0.56172142219579257</v>
      </c>
      <c r="I458">
        <v>-0.104540257134537</v>
      </c>
      <c r="J458">
        <f>(Table2[[#This Row],[1M Return vs Nifty]]-AVERAGE(Table2[1M Return vs Nifty]))/_xlfn.STDEV.P(Table2[1M Return vs Nifty])</f>
        <v>-0.30793296874953779</v>
      </c>
      <c r="K458">
        <v>-2.2796972312922699</v>
      </c>
      <c r="L458">
        <f>(Table2[[#This Row],[6M Return vs Nifty]]-AVERAGE(Table2[6M Return vs Nifty]))/_xlfn.STDEV.P(Table2[6M Return vs Nifty])</f>
        <v>-0.25633167538888152</v>
      </c>
      <c r="M458">
        <v>0.78084360609949599</v>
      </c>
      <c r="N458">
        <f>(Table2[[#This Row],[1W Return vs Nifty]]-AVERAGE(Table2[1W Return vs Nifty]))/_xlfn.STDEV.P(Table2[1W Return vs Nifty])</f>
        <v>-0.36044075414970222</v>
      </c>
      <c r="O458">
        <v>209.13</v>
      </c>
      <c r="P458">
        <v>211.98092376117199</v>
      </c>
      <c r="Q458">
        <v>197.91541865813599</v>
      </c>
      <c r="R458">
        <v>28.268735428475601</v>
      </c>
      <c r="S458" s="2">
        <f>(Table2[[#This Row],[Close Price]]-Table2[[#This Row],[20D EMA]])/Table2[[#This Row],[20D EMA]]</f>
        <v>-4.1457466647539749E-2</v>
      </c>
      <c r="T458" s="2">
        <f>(Table2[[#This Row],[Close Price]]-Table2[[#This Row],[50D EMA]])/Table2[[#This Row],[50D EMA]]</f>
        <v>-5.4348870439643981E-2</v>
      </c>
      <c r="U458" s="2">
        <f>(Table2[[#This Row],[Close Price]]-Table2[[#This Row],[200D EMA]])/Table2[[#This Row],[200D EMA]]</f>
        <v>1.2856913115290592E-2</v>
      </c>
      <c r="V458">
        <v>0.64055210444810096</v>
      </c>
      <c r="W458">
        <v>199</v>
      </c>
      <c r="X458">
        <v>204.37</v>
      </c>
      <c r="Y458">
        <v>199</v>
      </c>
      <c r="Z458">
        <v>204.37</v>
      </c>
      <c r="AA458">
        <v>199</v>
      </c>
      <c r="AB458">
        <v>213</v>
      </c>
      <c r="AC458" s="2">
        <f>(Table2[[#This Row],[Close Price]]/Table2[[#This Row],[Day Low]])-1</f>
        <v>7.3366834170853767E-3</v>
      </c>
      <c r="AD458" s="2">
        <f>(Table2[[#This Row],[Day High]]/Table2[[#This Row],[Close Price]])-1</f>
        <v>1.9505138182180914E-2</v>
      </c>
      <c r="AE458" s="2">
        <f>(Table2[[#This Row],[Close Price]]/Table2[[#This Row],[Current Week Low]])-1</f>
        <v>7.3366834170853767E-3</v>
      </c>
      <c r="AF458" s="2">
        <f>(Table2[[#This Row],[Current Week High]]/Table2[[#This Row],[Close Price]])-1</f>
        <v>1.9505138182180914E-2</v>
      </c>
      <c r="AG458" s="2">
        <f>(Table2[[#This Row],[Close Price]]/Table2[[#This Row],[Current Month Low]])-1</f>
        <v>7.3366834170853767E-3</v>
      </c>
      <c r="AH458" s="2">
        <f>(Table2[[#This Row],[Current Month High]]/Table2[[#This Row],[Close Price]])-1</f>
        <v>6.2556120921879677E-2</v>
      </c>
      <c r="AI458">
        <v>27.7062755661977</v>
      </c>
      <c r="AJ458">
        <v>36.367346938775498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-0.12</v>
      </c>
      <c r="AM458" t="s">
        <v>10621</v>
      </c>
      <c r="AN458">
        <v>-2.98</v>
      </c>
      <c r="AO458" t="s">
        <v>10621</v>
      </c>
      <c r="AP458">
        <v>4.9520813240316999E-2</v>
      </c>
      <c r="AQ458">
        <f>(Table2[[#This Row],[Sharpe Ratio]]-AVERAGE(Table2[Sharpe Ratio]))/_xlfn.STDEV.P(Table2[Sharpe Ratio])</f>
        <v>-0.13584491064363402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511</v>
      </c>
      <c r="AT458">
        <f>_xlfn.RANK.AVG(Table2[[#This Row],[6M Return vs Nifty Z-Score]],Table2[6M Return vs Nifty Z-Score])</f>
        <v>409</v>
      </c>
      <c r="AU458">
        <f>_xlfn.RANK.AVG(Table2[[#This Row],[Sharpe Ratio Z-Score]],Table2[Sharpe Ratio Z-Score])</f>
        <v>380</v>
      </c>
      <c r="AV458">
        <f>(Table2[[#This Row],[Rank 1Y]]+Table2[[#This Row],[Rank 6M]]+Table2[[#This Row],[Rank Sharpe]])/3</f>
        <v>433.33333333333331</v>
      </c>
    </row>
    <row r="459" spans="1:48" x14ac:dyDescent="0.3">
      <c r="A459" t="s">
        <v>1642</v>
      </c>
      <c r="B459" t="s">
        <v>1643</v>
      </c>
      <c r="C459" t="s">
        <v>10588</v>
      </c>
      <c r="D459" t="s">
        <v>1467</v>
      </c>
      <c r="E459">
        <v>4989.1385358150001</v>
      </c>
      <c r="F459">
        <v>771.15</v>
      </c>
      <c r="G459">
        <v>-4.6708679692223498</v>
      </c>
      <c r="H459">
        <f>(Table2[[#This Row],[1Y Return vs Nifty]]-AVERAGE(Table2[1Y Return vs Nifty]))/_xlfn.STDEV.P(Table2[1Y Return vs Nifty])</f>
        <v>-0.58110075009966045</v>
      </c>
      <c r="I459">
        <v>-11.4951018242398</v>
      </c>
      <c r="J459">
        <f>(Table2[[#This Row],[1M Return vs Nifty]]-AVERAGE(Table2[1M Return vs Nifty]))/_xlfn.STDEV.P(Table2[1M Return vs Nifty])</f>
        <v>-1.4939434171057577</v>
      </c>
      <c r="K459">
        <v>-13.6303353350614</v>
      </c>
      <c r="L459">
        <f>(Table2[[#This Row],[6M Return vs Nifty]]-AVERAGE(Table2[6M Return vs Nifty]))/_xlfn.STDEV.P(Table2[6M Return vs Nifty])</f>
        <v>-0.66197773915687819</v>
      </c>
      <c r="M459">
        <v>-2.0744125920540801</v>
      </c>
      <c r="N459">
        <f>(Table2[[#This Row],[1W Return vs Nifty]]-AVERAGE(Table2[1W Return vs Nifty]))/_xlfn.STDEV.P(Table2[1W Return vs Nifty])</f>
        <v>-0.94439761267436551</v>
      </c>
      <c r="O459">
        <v>790.24</v>
      </c>
      <c r="P459">
        <v>775.19685110543901</v>
      </c>
      <c r="Q459">
        <v>760.43824964593102</v>
      </c>
      <c r="R459">
        <v>41.843135199768298</v>
      </c>
      <c r="S459" s="2">
        <f>(Table2[[#This Row],[Close Price]]-Table2[[#This Row],[20D EMA]])/Table2[[#This Row],[20D EMA]]</f>
        <v>-2.415721806033614E-2</v>
      </c>
      <c r="T459" s="2">
        <f>(Table2[[#This Row],[Close Price]]-Table2[[#This Row],[50D EMA]])/Table2[[#This Row],[50D EMA]]</f>
        <v>-5.2204173683989804E-3</v>
      </c>
      <c r="U459" s="2">
        <f>(Table2[[#This Row],[Close Price]]-Table2[[#This Row],[200D EMA]])/Table2[[#This Row],[200D EMA]]</f>
        <v>1.4086285584735474E-2</v>
      </c>
      <c r="V459">
        <v>0.903349797599312</v>
      </c>
      <c r="W459">
        <v>741.75</v>
      </c>
      <c r="X459">
        <v>776.5</v>
      </c>
      <c r="Y459">
        <v>741.75</v>
      </c>
      <c r="Z459">
        <v>776.5</v>
      </c>
      <c r="AA459">
        <v>741.75</v>
      </c>
      <c r="AB459">
        <v>789.7</v>
      </c>
      <c r="AC459" s="2">
        <f>(Table2[[#This Row],[Close Price]]/Table2[[#This Row],[Day Low]])-1</f>
        <v>3.9635995955510595E-2</v>
      </c>
      <c r="AD459" s="2">
        <f>(Table2[[#This Row],[Day High]]/Table2[[#This Row],[Close Price]])-1</f>
        <v>6.9376904622966418E-3</v>
      </c>
      <c r="AE459" s="2">
        <f>(Table2[[#This Row],[Close Price]]/Table2[[#This Row],[Current Week Low]])-1</f>
        <v>3.9635995955510595E-2</v>
      </c>
      <c r="AF459" s="2">
        <f>(Table2[[#This Row],[Current Week High]]/Table2[[#This Row],[Close Price]])-1</f>
        <v>6.9376904622966418E-3</v>
      </c>
      <c r="AG459" s="2">
        <f>(Table2[[#This Row],[Close Price]]/Table2[[#This Row],[Current Month Low]])-1</f>
        <v>3.9635995955510595E-2</v>
      </c>
      <c r="AH459" s="2">
        <f>(Table2[[#This Row],[Current Month High]]/Table2[[#This Row],[Close Price]])-1</f>
        <v>2.4054982817869552E-2</v>
      </c>
      <c r="AI459">
        <v>41.217661933475902</v>
      </c>
      <c r="AJ459">
        <v>26.335190039318402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-0.02</v>
      </c>
      <c r="AM459" t="s">
        <v>10621</v>
      </c>
      <c r="AN459">
        <v>-4.71</v>
      </c>
      <c r="AO459" t="s">
        <v>10621</v>
      </c>
      <c r="AP459">
        <v>0.100712428577655</v>
      </c>
      <c r="AQ459">
        <f>(Table2[[#This Row],[Sharpe Ratio]]-AVERAGE(Table2[Sharpe Ratio]))/_xlfn.STDEV.P(Table2[Sharpe Ratio])</f>
        <v>0.4553329236459473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-3.2260865953907145</v>
      </c>
      <c r="AS459">
        <f>_xlfn.RANK.AVG(Table2[[#This Row],[1Y Return vs Nifty Z-Score]],Table2[1Y Return vs Nifty Z-Score])</f>
        <v>527</v>
      </c>
      <c r="AT459">
        <f>_xlfn.RANK.AVG(Table2[[#This Row],[6M Return vs Nifty Z-Score]],Table2[6M Return vs Nifty Z-Score])</f>
        <v>550</v>
      </c>
      <c r="AU459">
        <f>_xlfn.RANK.AVG(Table2[[#This Row],[Sharpe Ratio Z-Score]],Table2[Sharpe Ratio Z-Score])</f>
        <v>225</v>
      </c>
      <c r="AV459">
        <f>(Table2[[#This Row],[Rank 1Y]]+Table2[[#This Row],[Rank 6M]]+Table2[[#This Row],[Rank Sharpe]])/3</f>
        <v>434</v>
      </c>
    </row>
    <row r="460" spans="1:48" x14ac:dyDescent="0.3">
      <c r="A460" t="s">
        <v>1308</v>
      </c>
      <c r="B460" t="s">
        <v>1309</v>
      </c>
      <c r="C460" t="s">
        <v>10588</v>
      </c>
      <c r="D460" t="s">
        <v>405</v>
      </c>
      <c r="E460">
        <v>8275.1238072600008</v>
      </c>
      <c r="F460">
        <v>617.54999999999995</v>
      </c>
      <c r="G460">
        <v>3.9572667245316402</v>
      </c>
      <c r="H460">
        <f>(Table2[[#This Row],[1Y Return vs Nifty]]-AVERAGE(Table2[1Y Return vs Nifty]))/_xlfn.STDEV.P(Table2[1Y Return vs Nifty])</f>
        <v>-0.44972804816572198</v>
      </c>
      <c r="I460">
        <v>-0.94934750672102397</v>
      </c>
      <c r="J460">
        <f>(Table2[[#This Row],[1M Return vs Nifty]]-AVERAGE(Table2[1M Return vs Nifty]))/_xlfn.STDEV.P(Table2[1M Return vs Nifty])</f>
        <v>-0.39589616696007918</v>
      </c>
      <c r="K460">
        <v>-47.349279832547701</v>
      </c>
      <c r="L460">
        <f>(Table2[[#This Row],[6M Return vs Nifty]]-AVERAGE(Table2[6M Return vs Nifty]))/_xlfn.STDEV.P(Table2[6M Return vs Nifty])</f>
        <v>-1.8670163444556336</v>
      </c>
      <c r="M460">
        <v>0.35194059759395802</v>
      </c>
      <c r="N460">
        <f>(Table2[[#This Row],[1W Return vs Nifty]]-AVERAGE(Table2[1W Return vs Nifty]))/_xlfn.STDEV.P(Table2[1W Return vs Nifty])</f>
        <v>-0.44815997655105372</v>
      </c>
      <c r="O460">
        <v>647.19000000000005</v>
      </c>
      <c r="P460">
        <v>680.91380684109902</v>
      </c>
      <c r="Q460">
        <v>743.91843382291097</v>
      </c>
      <c r="R460">
        <v>29.884677480045799</v>
      </c>
      <c r="S460" s="2">
        <f>(Table2[[#This Row],[Close Price]]-Table2[[#This Row],[20D EMA]])/Table2[[#This Row],[20D EMA]]</f>
        <v>-4.579798822602342E-2</v>
      </c>
      <c r="T460" s="2">
        <f>(Table2[[#This Row],[Close Price]]-Table2[[#This Row],[50D EMA]])/Table2[[#This Row],[50D EMA]]</f>
        <v>-9.3057015740445864E-2</v>
      </c>
      <c r="U460" s="2">
        <f>(Table2[[#This Row],[Close Price]]-Table2[[#This Row],[200D EMA]])/Table2[[#This Row],[200D EMA]]</f>
        <v>-0.16986866849570889</v>
      </c>
      <c r="V460">
        <v>1.09899319945806</v>
      </c>
      <c r="W460">
        <v>613</v>
      </c>
      <c r="X460">
        <v>633</v>
      </c>
      <c r="Y460">
        <v>613</v>
      </c>
      <c r="Z460">
        <v>633</v>
      </c>
      <c r="AA460">
        <v>613</v>
      </c>
      <c r="AB460">
        <v>655.75</v>
      </c>
      <c r="AC460" s="2">
        <f>(Table2[[#This Row],[Close Price]]/Table2[[#This Row],[Day Low]])-1</f>
        <v>7.4225122349103057E-3</v>
      </c>
      <c r="AD460" s="2">
        <f>(Table2[[#This Row],[Day High]]/Table2[[#This Row],[Close Price]])-1</f>
        <v>2.5018217148409017E-2</v>
      </c>
      <c r="AE460" s="2">
        <f>(Table2[[#This Row],[Close Price]]/Table2[[#This Row],[Current Week Low]])-1</f>
        <v>7.4225122349103057E-3</v>
      </c>
      <c r="AF460" s="2">
        <f>(Table2[[#This Row],[Current Week High]]/Table2[[#This Row],[Close Price]])-1</f>
        <v>2.5018217148409017E-2</v>
      </c>
      <c r="AG460" s="2">
        <f>(Table2[[#This Row],[Close Price]]/Table2[[#This Row],[Current Month Low]])-1</f>
        <v>7.4225122349103057E-3</v>
      </c>
      <c r="AH460" s="2">
        <f>(Table2[[#This Row],[Current Month High]]/Table2[[#This Row],[Close Price]])-1</f>
        <v>6.1857339486681262E-2</v>
      </c>
      <c r="AI460">
        <v>77.637438264108098</v>
      </c>
      <c r="AJ460">
        <v>31.379640463780401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-0.18</v>
      </c>
      <c r="AM460" t="s">
        <v>10621</v>
      </c>
      <c r="AN460">
        <v>-4.96</v>
      </c>
      <c r="AO460" t="s">
        <v>10621</v>
      </c>
      <c r="AP460">
        <v>0.146905970712157</v>
      </c>
      <c r="AQ460">
        <f>(Table2[[#This Row],[Sharpe Ratio]]-AVERAGE(Table2[Sharpe Ratio]))/_xlfn.STDEV.P(Table2[Sharpe Ratio])</f>
        <v>0.98879134290628157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453</v>
      </c>
      <c r="AT460">
        <f>_xlfn.RANK.AVG(Table2[[#This Row],[6M Return vs Nifty Z-Score]],Table2[6M Return vs Nifty Z-Score])</f>
        <v>730</v>
      </c>
      <c r="AU460">
        <f>_xlfn.RANK.AVG(Table2[[#This Row],[Sharpe Ratio Z-Score]],Table2[Sharpe Ratio Z-Score])</f>
        <v>122</v>
      </c>
      <c r="AV460">
        <f>(Table2[[#This Row],[Rank 1Y]]+Table2[[#This Row],[Rank 6M]]+Table2[[#This Row],[Rank Sharpe]])/3</f>
        <v>435</v>
      </c>
    </row>
    <row r="461" spans="1:48" x14ac:dyDescent="0.3">
      <c r="A461" t="s">
        <v>166</v>
      </c>
      <c r="B461" t="s">
        <v>167</v>
      </c>
      <c r="C461" t="s">
        <v>10591</v>
      </c>
      <c r="D461" t="s">
        <v>168</v>
      </c>
      <c r="E461">
        <v>156293.1071353</v>
      </c>
      <c r="F461">
        <v>3072.95</v>
      </c>
      <c r="G461">
        <v>-5.54411054468674</v>
      </c>
      <c r="H461">
        <f>(Table2[[#This Row],[1Y Return vs Nifty]]-AVERAGE(Table2[1Y Return vs Nifty]))/_xlfn.STDEV.P(Table2[1Y Return vs Nifty])</f>
        <v>-0.59439681473638373</v>
      </c>
      <c r="I461">
        <v>2.20496108632801</v>
      </c>
      <c r="J461">
        <f>(Table2[[#This Row],[1M Return vs Nifty]]-AVERAGE(Table2[1M Return vs Nifty]))/_xlfn.STDEV.P(Table2[1M Return vs Nifty])</f>
        <v>-6.7462583887256969E-2</v>
      </c>
      <c r="K461">
        <v>9.81946246027867</v>
      </c>
      <c r="L461">
        <f>(Table2[[#This Row],[6M Return vs Nifty]]-AVERAGE(Table2[6M Return vs Nifty]))/_xlfn.STDEV.P(Table2[6M Return vs Nifty])</f>
        <v>0.17606485235843516</v>
      </c>
      <c r="M461">
        <v>2.76433878728561</v>
      </c>
      <c r="N461">
        <f>(Table2[[#This Row],[1W Return vs Nifty]]-AVERAGE(Table2[1W Return vs Nifty]))/_xlfn.STDEV.P(Table2[1W Return vs Nifty])</f>
        <v>4.522358366113214E-2</v>
      </c>
      <c r="O461">
        <v>3133.43</v>
      </c>
      <c r="P461">
        <v>3099.71928769142</v>
      </c>
      <c r="Q461">
        <v>2880.4262613311298</v>
      </c>
      <c r="R461">
        <v>35.110190661176297</v>
      </c>
      <c r="S461" s="2">
        <f>(Table2[[#This Row],[Close Price]]-Table2[[#This Row],[20D EMA]])/Table2[[#This Row],[20D EMA]]</f>
        <v>-1.9301532186772968E-2</v>
      </c>
      <c r="T461" s="2">
        <f>(Table2[[#This Row],[Close Price]]-Table2[[#This Row],[50D EMA]])/Table2[[#This Row],[50D EMA]]</f>
        <v>-8.6360361074364293E-3</v>
      </c>
      <c r="U461" s="2">
        <f>(Table2[[#This Row],[Close Price]]-Table2[[#This Row],[200D EMA]])/Table2[[#This Row],[200D EMA]]</f>
        <v>6.683862775917726E-2</v>
      </c>
      <c r="V461">
        <v>0.60559191151866298</v>
      </c>
      <c r="W461">
        <v>3062.8</v>
      </c>
      <c r="X461">
        <v>3137.45</v>
      </c>
      <c r="Y461">
        <v>3062.8</v>
      </c>
      <c r="Z461">
        <v>3137.45</v>
      </c>
      <c r="AA461">
        <v>3062.8</v>
      </c>
      <c r="AB461">
        <v>3206.85</v>
      </c>
      <c r="AC461" s="2">
        <f>(Table2[[#This Row],[Close Price]]/Table2[[#This Row],[Day Low]])-1</f>
        <v>3.3139610813632814E-3</v>
      </c>
      <c r="AD461" s="2">
        <f>(Table2[[#This Row],[Day High]]/Table2[[#This Row],[Close Price]])-1</f>
        <v>2.0989602824647235E-2</v>
      </c>
      <c r="AE461" s="2">
        <f>(Table2[[#This Row],[Close Price]]/Table2[[#This Row],[Current Week Low]])-1</f>
        <v>3.3139610813632814E-3</v>
      </c>
      <c r="AF461" s="2">
        <f>(Table2[[#This Row],[Current Week High]]/Table2[[#This Row],[Close Price]])-1</f>
        <v>2.0989602824647235E-2</v>
      </c>
      <c r="AG461" s="2">
        <f>(Table2[[#This Row],[Close Price]]/Table2[[#This Row],[Current Month Low]])-1</f>
        <v>3.3139610813632814E-3</v>
      </c>
      <c r="AH461" s="2">
        <f>(Table2[[#This Row],[Current Month High]]/Table2[[#This Row],[Close Price]])-1</f>
        <v>4.3573764623570321E-2</v>
      </c>
      <c r="AI461">
        <v>5.5353975821279304</v>
      </c>
      <c r="AJ461">
        <v>34.040697040413498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-0.02</v>
      </c>
      <c r="AM461" t="s">
        <v>10621</v>
      </c>
      <c r="AN461">
        <v>-3.77</v>
      </c>
      <c r="AO461" t="s">
        <v>10621</v>
      </c>
      <c r="AP461">
        <v>5.1834005631729999E-3</v>
      </c>
      <c r="AQ461">
        <f>(Table2[[#This Row],[Sharpe Ratio]]-AVERAGE(Table2[Sharpe Ratio]))/_xlfn.STDEV.P(Table2[Sharpe Ratio])</f>
        <v>-0.64786812834740304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-1.0884390909514763</v>
      </c>
      <c r="AS461">
        <f>_xlfn.RANK.AVG(Table2[[#This Row],[1Y Return vs Nifty Z-Score]],Table2[1Y Return vs Nifty Z-Score])</f>
        <v>533</v>
      </c>
      <c r="AT461">
        <f>_xlfn.RANK.AVG(Table2[[#This Row],[6M Return vs Nifty Z-Score]],Table2[6M Return vs Nifty Z-Score])</f>
        <v>257</v>
      </c>
      <c r="AU461">
        <f>_xlfn.RANK.AVG(Table2[[#This Row],[Sharpe Ratio Z-Score]],Table2[Sharpe Ratio Z-Score])</f>
        <v>518</v>
      </c>
      <c r="AV461">
        <f>(Table2[[#This Row],[Rank 1Y]]+Table2[[#This Row],[Rank 6M]]+Table2[[#This Row],[Rank Sharpe]])/3</f>
        <v>436</v>
      </c>
    </row>
    <row r="462" spans="1:48" x14ac:dyDescent="0.3">
      <c r="A462" t="s">
        <v>1812</v>
      </c>
      <c r="B462" t="s">
        <v>1813</v>
      </c>
      <c r="C462" t="s">
        <v>10594</v>
      </c>
      <c r="D462" t="s">
        <v>700</v>
      </c>
      <c r="E462">
        <v>3946.7524975400001</v>
      </c>
      <c r="F462">
        <v>630.75</v>
      </c>
      <c r="G462">
        <v>6.4226218396310397</v>
      </c>
      <c r="H462">
        <f>(Table2[[#This Row],[1Y Return vs Nifty]]-AVERAGE(Table2[1Y Return vs Nifty]))/_xlfn.STDEV.P(Table2[1Y Return vs Nifty])</f>
        <v>-0.41219034457241516</v>
      </c>
      <c r="I462">
        <v>-9.4706525192247497</v>
      </c>
      <c r="J462">
        <f>(Table2[[#This Row],[1M Return vs Nifty]]-AVERAGE(Table2[1M Return vs Nifty]))/_xlfn.STDEV.P(Table2[1M Return vs Nifty])</f>
        <v>-1.2831532805729617</v>
      </c>
      <c r="K462">
        <v>-21.6209033639186</v>
      </c>
      <c r="L462">
        <f>(Table2[[#This Row],[6M Return vs Nifty]]-AVERAGE(Table2[6M Return vs Nifty]))/_xlfn.STDEV.P(Table2[6M Return vs Nifty])</f>
        <v>-0.94754251873521655</v>
      </c>
      <c r="M462">
        <v>4.4679041094621104</v>
      </c>
      <c r="N462">
        <f>(Table2[[#This Row],[1W Return vs Nifty]]-AVERAGE(Table2[1W Return vs Nifty]))/_xlfn.STDEV.P(Table2[1W Return vs Nifty])</f>
        <v>0.39363668034683874</v>
      </c>
      <c r="O462">
        <v>643.72</v>
      </c>
      <c r="P462">
        <v>652.311282700025</v>
      </c>
      <c r="Q462">
        <v>644.05894340854104</v>
      </c>
      <c r="R462">
        <v>23.4291979763744</v>
      </c>
      <c r="S462" s="2">
        <f>(Table2[[#This Row],[Close Price]]-Table2[[#This Row],[20D EMA]])/Table2[[#This Row],[20D EMA]]</f>
        <v>-2.0148511775306074E-2</v>
      </c>
      <c r="T462" s="2">
        <f>(Table2[[#This Row],[Close Price]]-Table2[[#This Row],[50D EMA]])/Table2[[#This Row],[50D EMA]]</f>
        <v>-3.3053671263785694E-2</v>
      </c>
      <c r="U462" s="2">
        <f>(Table2[[#This Row],[Close Price]]-Table2[[#This Row],[200D EMA]])/Table2[[#This Row],[200D EMA]]</f>
        <v>-2.0664169863252528E-2</v>
      </c>
      <c r="V462">
        <v>0.59807743601081098</v>
      </c>
      <c r="W462">
        <v>592.04999999999995</v>
      </c>
      <c r="X462">
        <v>617.85</v>
      </c>
      <c r="Y462">
        <v>592.04999999999995</v>
      </c>
      <c r="Z462">
        <v>617.85</v>
      </c>
      <c r="AA462">
        <v>592.04999999999995</v>
      </c>
      <c r="AB462">
        <v>636.4</v>
      </c>
      <c r="AC462" s="2">
        <f>(Table2[[#This Row],[Close Price]]/Table2[[#This Row],[Day Low]])-1</f>
        <v>6.5366100836078189E-2</v>
      </c>
      <c r="AD462" s="2">
        <f>(Table2[[#This Row],[Day High]]/Table2[[#This Row],[Close Price]])-1</f>
        <v>-2.0451843043995166E-2</v>
      </c>
      <c r="AE462" s="2">
        <f>(Table2[[#This Row],[Close Price]]/Table2[[#This Row],[Current Week Low]])-1</f>
        <v>6.5366100836078189E-2</v>
      </c>
      <c r="AF462" s="2">
        <f>(Table2[[#This Row],[Current Week High]]/Table2[[#This Row],[Close Price]])-1</f>
        <v>-2.0451843043995166E-2</v>
      </c>
      <c r="AG462" s="2">
        <f>(Table2[[#This Row],[Close Price]]/Table2[[#This Row],[Current Month Low]])-1</f>
        <v>6.5366100836078189E-2</v>
      </c>
      <c r="AH462" s="2">
        <f>(Table2[[#This Row],[Current Month High]]/Table2[[#This Row],[Close Price]])-1</f>
        <v>8.9575901704319616E-3</v>
      </c>
      <c r="AI462">
        <v>29.2112564407451</v>
      </c>
      <c r="AJ462">
        <v>31.942265453404399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-0.13</v>
      </c>
      <c r="AM462" t="s">
        <v>10621</v>
      </c>
      <c r="AN462">
        <v>-11.3</v>
      </c>
      <c r="AO462" t="s">
        <v>10621</v>
      </c>
      <c r="AP462">
        <v>9.2587736756377007E-2</v>
      </c>
      <c r="AQ462">
        <f>(Table2[[#This Row],[Sharpe Ratio]]-AVERAGE(Table2[Sharpe Ratio]))/_xlfn.STDEV.P(Table2[Sharpe Ratio])</f>
        <v>0.36150627481835895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437</v>
      </c>
      <c r="AT462">
        <f>_xlfn.RANK.AVG(Table2[[#This Row],[6M Return vs Nifty Z-Score]],Table2[6M Return vs Nifty Z-Score])</f>
        <v>629</v>
      </c>
      <c r="AU462">
        <f>_xlfn.RANK.AVG(Table2[[#This Row],[Sharpe Ratio Z-Score]],Table2[Sharpe Ratio Z-Score])</f>
        <v>243</v>
      </c>
      <c r="AV462">
        <f>(Table2[[#This Row],[Rank 1Y]]+Table2[[#This Row],[Rank 6M]]+Table2[[#This Row],[Rank Sharpe]])/3</f>
        <v>436.33333333333331</v>
      </c>
    </row>
    <row r="463" spans="1:48" x14ac:dyDescent="0.3">
      <c r="A463" t="s">
        <v>224</v>
      </c>
      <c r="B463" t="s">
        <v>225</v>
      </c>
      <c r="C463" t="s">
        <v>10582</v>
      </c>
      <c r="D463" t="s">
        <v>51</v>
      </c>
      <c r="E463">
        <v>113451.550351335</v>
      </c>
      <c r="F463">
        <v>6812.05</v>
      </c>
      <c r="G463">
        <v>0.42718168536163098</v>
      </c>
      <c r="H463">
        <f>(Table2[[#This Row],[1Y Return vs Nifty]]-AVERAGE(Table2[1Y Return vs Nifty]))/_xlfn.STDEV.P(Table2[1Y Return vs Nifty])</f>
        <v>-0.50347741881336106</v>
      </c>
      <c r="I463">
        <v>8.5105842729624595</v>
      </c>
      <c r="J463">
        <f>(Table2[[#This Row],[1M Return vs Nifty]]-AVERAGE(Table2[1M Return vs Nifty]))/_xlfn.STDEV.P(Table2[1M Return vs Nifty])</f>
        <v>0.58909284041622223</v>
      </c>
      <c r="K463">
        <v>1.2844238780345401</v>
      </c>
      <c r="L463">
        <f>(Table2[[#This Row],[6M Return vs Nifty]]-AVERAGE(Table2[6M Return vs Nifty]))/_xlfn.STDEV.P(Table2[6M Return vs Nifty])</f>
        <v>-0.12895806999565188</v>
      </c>
      <c r="M463">
        <v>3.5072166374659899</v>
      </c>
      <c r="N463">
        <f>(Table2[[#This Row],[1W Return vs Nifty]]-AVERAGE(Table2[1W Return vs Nifty]))/_xlfn.STDEV.P(Table2[1W Return vs Nifty])</f>
        <v>0.19715692538346985</v>
      </c>
      <c r="O463">
        <v>6720.78</v>
      </c>
      <c r="P463">
        <v>6472.5460343433197</v>
      </c>
      <c r="Q463">
        <v>6024.7093831276497</v>
      </c>
      <c r="R463">
        <v>52.678549032288302</v>
      </c>
      <c r="S463" s="2">
        <f>(Table2[[#This Row],[Close Price]]-Table2[[#This Row],[20D EMA]])/Table2[[#This Row],[20D EMA]]</f>
        <v>1.3580268956877094E-2</v>
      </c>
      <c r="T463" s="2">
        <f>(Table2[[#This Row],[Close Price]]-Table2[[#This Row],[50D EMA]])/Table2[[#This Row],[50D EMA]]</f>
        <v>5.2452924066553254E-2</v>
      </c>
      <c r="U463" s="2">
        <f>(Table2[[#This Row],[Close Price]]-Table2[[#This Row],[200D EMA]])/Table2[[#This Row],[200D EMA]]</f>
        <v>0.13068524418411245</v>
      </c>
      <c r="V463">
        <v>0.92217098686535903</v>
      </c>
      <c r="W463">
        <v>6794</v>
      </c>
      <c r="X463">
        <v>6961</v>
      </c>
      <c r="Y463">
        <v>6794</v>
      </c>
      <c r="Z463">
        <v>6961</v>
      </c>
      <c r="AA463">
        <v>6786.65</v>
      </c>
      <c r="AB463">
        <v>6981</v>
      </c>
      <c r="AC463" s="2">
        <f>(Table2[[#This Row],[Close Price]]/Table2[[#This Row],[Day Low]])-1</f>
        <v>2.656755961142121E-3</v>
      </c>
      <c r="AD463" s="2">
        <f>(Table2[[#This Row],[Day High]]/Table2[[#This Row],[Close Price]])-1</f>
        <v>2.1865664520959172E-2</v>
      </c>
      <c r="AE463" s="2">
        <f>(Table2[[#This Row],[Close Price]]/Table2[[#This Row],[Current Week Low]])-1</f>
        <v>2.656755961142121E-3</v>
      </c>
      <c r="AF463" s="2">
        <f>(Table2[[#This Row],[Current Week High]]/Table2[[#This Row],[Close Price]])-1</f>
        <v>2.1865664520959172E-2</v>
      </c>
      <c r="AG463" s="2">
        <f>(Table2[[#This Row],[Close Price]]/Table2[[#This Row],[Current Month Low]])-1</f>
        <v>3.7426418041301979E-3</v>
      </c>
      <c r="AH463" s="2">
        <f>(Table2[[#This Row],[Current Month High]]/Table2[[#This Row],[Close Price]])-1</f>
        <v>2.4801638273353799E-2</v>
      </c>
      <c r="AI463">
        <v>2.4801638273353799</v>
      </c>
      <c r="AJ463">
        <v>30.861292274591499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0.02</v>
      </c>
      <c r="AM463" t="s">
        <v>10622</v>
      </c>
      <c r="AN463">
        <v>2.17</v>
      </c>
      <c r="AO463" t="s">
        <v>10622</v>
      </c>
      <c r="AP463">
        <v>1.5169620199522E-2</v>
      </c>
      <c r="AQ463">
        <f>(Table2[[#This Row],[Sharpe Ratio]]-AVERAGE(Table2[Sharpe Ratio]))/_xlfn.STDEV.P(Table2[Sharpe Ratio])</f>
        <v>-0.53254393592929594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-0.37872965893861665</v>
      </c>
      <c r="AS463">
        <f>_xlfn.RANK.AVG(Table2[[#This Row],[1Y Return vs Nifty Z-Score]],Table2[1Y Return vs Nifty Z-Score])</f>
        <v>476</v>
      </c>
      <c r="AT463">
        <f>_xlfn.RANK.AVG(Table2[[#This Row],[6M Return vs Nifty Z-Score]],Table2[6M Return vs Nifty Z-Score])</f>
        <v>355</v>
      </c>
      <c r="AU463">
        <f>_xlfn.RANK.AVG(Table2[[#This Row],[Sharpe Ratio Z-Score]],Table2[Sharpe Ratio Z-Score])</f>
        <v>481</v>
      </c>
      <c r="AV463">
        <f>(Table2[[#This Row],[Rank 1Y]]+Table2[[#This Row],[Rank 6M]]+Table2[[#This Row],[Rank Sharpe]])/3</f>
        <v>437.33333333333331</v>
      </c>
    </row>
    <row r="464" spans="1:48" x14ac:dyDescent="0.3">
      <c r="A464" t="s">
        <v>642</v>
      </c>
      <c r="B464" t="s">
        <v>643</v>
      </c>
      <c r="C464" t="s">
        <v>10588</v>
      </c>
      <c r="D464" t="s">
        <v>269</v>
      </c>
      <c r="E464">
        <v>26906.620800000001</v>
      </c>
      <c r="F464">
        <v>2430.15</v>
      </c>
      <c r="G464">
        <v>-16.3091263264232</v>
      </c>
      <c r="H464">
        <f>(Table2[[#This Row],[1Y Return vs Nifty]]-AVERAGE(Table2[1Y Return vs Nifty]))/_xlfn.STDEV.P(Table2[1Y Return vs Nifty])</f>
        <v>-0.75830584719875194</v>
      </c>
      <c r="I464">
        <v>-13.085627555656499</v>
      </c>
      <c r="J464">
        <f>(Table2[[#This Row],[1M Return vs Nifty]]-AVERAGE(Table2[1M Return vs Nifty]))/_xlfn.STDEV.P(Table2[1M Return vs Nifty])</f>
        <v>-1.6595524719997052</v>
      </c>
      <c r="K464">
        <v>-2.44754265345053</v>
      </c>
      <c r="L464">
        <f>(Table2[[#This Row],[6M Return vs Nifty]]-AVERAGE(Table2[6M Return vs Nifty]))/_xlfn.STDEV.P(Table2[6M Return vs Nifty])</f>
        <v>-0.26233009012094555</v>
      </c>
      <c r="M464">
        <v>-0.321272725544824</v>
      </c>
      <c r="N464">
        <f>(Table2[[#This Row],[1W Return vs Nifty]]-AVERAGE(Table2[1W Return vs Nifty]))/_xlfn.STDEV.P(Table2[1W Return vs Nifty])</f>
        <v>-0.58584553259723204</v>
      </c>
      <c r="O464">
        <v>2619.33</v>
      </c>
      <c r="P464">
        <v>2588.6685643201199</v>
      </c>
      <c r="Q464">
        <v>2339.54676203497</v>
      </c>
      <c r="R464">
        <v>27.817957888022399</v>
      </c>
      <c r="S464" s="2">
        <f>(Table2[[#This Row],[Close Price]]-Table2[[#This Row],[20D EMA]])/Table2[[#This Row],[20D EMA]]</f>
        <v>-7.222457651384126E-2</v>
      </c>
      <c r="T464" s="2">
        <f>(Table2[[#This Row],[Close Price]]-Table2[[#This Row],[50D EMA]])/Table2[[#This Row],[50D EMA]]</f>
        <v>-6.123555811856226E-2</v>
      </c>
      <c r="U464" s="2">
        <f>(Table2[[#This Row],[Close Price]]-Table2[[#This Row],[200D EMA]])/Table2[[#This Row],[200D EMA]]</f>
        <v>3.8726833519763519E-2</v>
      </c>
      <c r="V464">
        <v>0.66500503900167995</v>
      </c>
      <c r="W464">
        <v>2388.4499999999998</v>
      </c>
      <c r="X464">
        <v>2475.75</v>
      </c>
      <c r="Y464">
        <v>2388.4499999999998</v>
      </c>
      <c r="Z464">
        <v>2475.75</v>
      </c>
      <c r="AA464">
        <v>2388.4499999999998</v>
      </c>
      <c r="AB464">
        <v>2615</v>
      </c>
      <c r="AC464" s="2">
        <f>(Table2[[#This Row],[Close Price]]/Table2[[#This Row],[Day Low]])-1</f>
        <v>1.7459021541166964E-2</v>
      </c>
      <c r="AD464" s="2">
        <f>(Table2[[#This Row],[Day High]]/Table2[[#This Row],[Close Price]])-1</f>
        <v>1.8764273810258691E-2</v>
      </c>
      <c r="AE464" s="2">
        <f>(Table2[[#This Row],[Close Price]]/Table2[[#This Row],[Current Week Low]])-1</f>
        <v>1.7459021541166964E-2</v>
      </c>
      <c r="AF464" s="2">
        <f>(Table2[[#This Row],[Current Week High]]/Table2[[#This Row],[Close Price]])-1</f>
        <v>1.8764273810258691E-2</v>
      </c>
      <c r="AG464" s="2">
        <f>(Table2[[#This Row],[Close Price]]/Table2[[#This Row],[Current Month Low]])-1</f>
        <v>1.7459021541166964E-2</v>
      </c>
      <c r="AH464" s="2">
        <f>(Table2[[#This Row],[Current Month High]]/Table2[[#This Row],[Close Price]])-1</f>
        <v>7.6065263461103205E-2</v>
      </c>
      <c r="AI464">
        <v>21.8031808736086</v>
      </c>
      <c r="AJ464">
        <v>29.5941766211604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-0.03</v>
      </c>
      <c r="AM464" t="s">
        <v>10621</v>
      </c>
      <c r="AN464">
        <v>-8.2899999999999991</v>
      </c>
      <c r="AO464" t="s">
        <v>10621</v>
      </c>
      <c r="AP464">
        <v>7.1682194665961999E-2</v>
      </c>
      <c r="AQ464">
        <f>(Table2[[#This Row],[Sharpe Ratio]]-AVERAGE(Table2[Sharpe Ratio]))/_xlfn.STDEV.P(Table2[Sharpe Ratio])</f>
        <v>0.12008210767263235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-3.145951834244002</v>
      </c>
      <c r="AS464">
        <f>_xlfn.RANK.AVG(Table2[[#This Row],[1Y Return vs Nifty Z-Score]],Table2[1Y Return vs Nifty Z-Score])</f>
        <v>596</v>
      </c>
      <c r="AT464">
        <f>_xlfn.RANK.AVG(Table2[[#This Row],[6M Return vs Nifty Z-Score]],Table2[6M Return vs Nifty Z-Score])</f>
        <v>411</v>
      </c>
      <c r="AU464">
        <f>_xlfn.RANK.AVG(Table2[[#This Row],[Sharpe Ratio Z-Score]],Table2[Sharpe Ratio Z-Score])</f>
        <v>307</v>
      </c>
      <c r="AV464">
        <f>(Table2[[#This Row],[Rank 1Y]]+Table2[[#This Row],[Rank 6M]]+Table2[[#This Row],[Rank Sharpe]])/3</f>
        <v>438</v>
      </c>
    </row>
    <row r="465" spans="1:48" x14ac:dyDescent="0.3">
      <c r="A465" t="s">
        <v>206</v>
      </c>
      <c r="B465" t="s">
        <v>207</v>
      </c>
      <c r="C465" t="s">
        <v>10582</v>
      </c>
      <c r="D465" t="s">
        <v>51</v>
      </c>
      <c r="E465">
        <v>122349.3656796</v>
      </c>
      <c r="F465">
        <v>1515.05</v>
      </c>
      <c r="G465">
        <v>0.55940054594432098</v>
      </c>
      <c r="H465">
        <f>(Table2[[#This Row],[1Y Return vs Nifty]]-AVERAGE(Table2[1Y Return vs Nifty]))/_xlfn.STDEV.P(Table2[1Y Return vs Nifty])</f>
        <v>-0.50146424336143525</v>
      </c>
      <c r="I465">
        <v>3.67797792873874</v>
      </c>
      <c r="J465">
        <f>(Table2[[#This Row],[1M Return vs Nifty]]-AVERAGE(Table2[1M Return vs Nifty]))/_xlfn.STDEV.P(Table2[1M Return vs Nifty])</f>
        <v>8.5911185738729065E-2</v>
      </c>
      <c r="K465">
        <v>-4.8308330735480398</v>
      </c>
      <c r="L465">
        <f>(Table2[[#This Row],[6M Return vs Nifty]]-AVERAGE(Table2[6M Return vs Nifty]))/_xlfn.STDEV.P(Table2[6M Return vs Nifty])</f>
        <v>-0.3475034846816884</v>
      </c>
      <c r="M465">
        <v>-0.281275806664808</v>
      </c>
      <c r="N465">
        <f>(Table2[[#This Row],[1W Return vs Nifty]]-AVERAGE(Table2[1W Return vs Nifty]))/_xlfn.STDEV.P(Table2[1W Return vs Nifty])</f>
        <v>-0.57766536469673191</v>
      </c>
      <c r="O465">
        <v>1519.9</v>
      </c>
      <c r="P465">
        <v>1500.2410273609</v>
      </c>
      <c r="Q465">
        <v>1389.57222226555</v>
      </c>
      <c r="R465">
        <v>45.632378028056898</v>
      </c>
      <c r="S465" s="2">
        <f>(Table2[[#This Row],[Close Price]]-Table2[[#This Row],[20D EMA]])/Table2[[#This Row],[20D EMA]]</f>
        <v>-3.1909994078558697E-3</v>
      </c>
      <c r="T465" s="2">
        <f>(Table2[[#This Row],[Close Price]]-Table2[[#This Row],[50D EMA]])/Table2[[#This Row],[50D EMA]]</f>
        <v>9.8710622953370637E-3</v>
      </c>
      <c r="U465" s="2">
        <f>(Table2[[#This Row],[Close Price]]-Table2[[#This Row],[200D EMA]])/Table2[[#This Row],[200D EMA]]</f>
        <v>9.0299572576279491E-2</v>
      </c>
      <c r="V465">
        <v>1.0697458132969699</v>
      </c>
      <c r="W465">
        <v>1472</v>
      </c>
      <c r="X465">
        <v>1527.95</v>
      </c>
      <c r="Y465">
        <v>1472</v>
      </c>
      <c r="Z465">
        <v>1527.95</v>
      </c>
      <c r="AA465">
        <v>1472</v>
      </c>
      <c r="AB465">
        <v>1552.5</v>
      </c>
      <c r="AC465" s="2">
        <f>(Table2[[#This Row],[Close Price]]/Table2[[#This Row],[Day Low]])-1</f>
        <v>2.924592391304337E-2</v>
      </c>
      <c r="AD465" s="2">
        <f>(Table2[[#This Row],[Day High]]/Table2[[#This Row],[Close Price]])-1</f>
        <v>8.5145704762219498E-3</v>
      </c>
      <c r="AE465" s="2">
        <f>(Table2[[#This Row],[Close Price]]/Table2[[#This Row],[Current Week Low]])-1</f>
        <v>2.924592391304337E-2</v>
      </c>
      <c r="AF465" s="2">
        <f>(Table2[[#This Row],[Current Week High]]/Table2[[#This Row],[Close Price]])-1</f>
        <v>8.5145704762219498E-3</v>
      </c>
      <c r="AG465" s="2">
        <f>(Table2[[#This Row],[Close Price]]/Table2[[#This Row],[Current Month Low]])-1</f>
        <v>2.924592391304337E-2</v>
      </c>
      <c r="AH465" s="2">
        <f>(Table2[[#This Row],[Current Month High]]/Table2[[#This Row],[Close Price]])-1</f>
        <v>2.4718656149962159E-2</v>
      </c>
      <c r="AI465">
        <v>5.6070756740701704</v>
      </c>
      <c r="AJ465">
        <v>33.838339222614799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-0.06</v>
      </c>
      <c r="AM465" t="s">
        <v>10621</v>
      </c>
      <c r="AN465">
        <v>0.56000000000000005</v>
      </c>
      <c r="AO465" t="s">
        <v>10622</v>
      </c>
      <c r="AP465">
        <v>4.0079833111030999E-2</v>
      </c>
      <c r="AQ465">
        <f>(Table2[[#This Row],[Sharpe Ratio]]-AVERAGE(Table2[Sharpe Ratio]))/_xlfn.STDEV.P(Table2[Sharpe Ratio])</f>
        <v>-0.24487249552492993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-1.5855944025260564</v>
      </c>
      <c r="AS465">
        <f>_xlfn.RANK.AVG(Table2[[#This Row],[1Y Return vs Nifty Z-Score]],Table2[1Y Return vs Nifty Z-Score])</f>
        <v>474</v>
      </c>
      <c r="AT465">
        <f>_xlfn.RANK.AVG(Table2[[#This Row],[6M Return vs Nifty Z-Score]],Table2[6M Return vs Nifty Z-Score])</f>
        <v>447</v>
      </c>
      <c r="AU465">
        <f>_xlfn.RANK.AVG(Table2[[#This Row],[Sharpe Ratio Z-Score]],Table2[Sharpe Ratio Z-Score])</f>
        <v>401</v>
      </c>
      <c r="AV465">
        <f>(Table2[[#This Row],[Rank 1Y]]+Table2[[#This Row],[Rank 6M]]+Table2[[#This Row],[Rank Sharpe]])/3</f>
        <v>440.66666666666669</v>
      </c>
    </row>
    <row r="466" spans="1:48" x14ac:dyDescent="0.3">
      <c r="A466" t="s">
        <v>304</v>
      </c>
      <c r="B466" t="s">
        <v>305</v>
      </c>
      <c r="C466" t="s">
        <v>10580</v>
      </c>
      <c r="D466" t="s">
        <v>176</v>
      </c>
      <c r="E466">
        <v>87018.868873544998</v>
      </c>
      <c r="F466">
        <v>672.15</v>
      </c>
      <c r="G466">
        <v>-6.5213578465264197</v>
      </c>
      <c r="H466">
        <f>(Table2[[#This Row],[1Y Return vs Nifty]]-AVERAGE(Table2[1Y Return vs Nifty]))/_xlfn.STDEV.P(Table2[1Y Return vs Nifty])</f>
        <v>-0.60927646405308578</v>
      </c>
      <c r="I466">
        <v>9.82456674555395</v>
      </c>
      <c r="J466">
        <f>(Table2[[#This Row],[1M Return vs Nifty]]-AVERAGE(Table2[1M Return vs Nifty]))/_xlfn.STDEV.P(Table2[1M Return vs Nifty])</f>
        <v>0.72590759992298204</v>
      </c>
      <c r="K466">
        <v>17.978813150165902</v>
      </c>
      <c r="L466">
        <f>(Table2[[#This Row],[6M Return vs Nifty]]-AVERAGE(Table2[6M Return vs Nifty]))/_xlfn.STDEV.P(Table2[6M Return vs Nifty])</f>
        <v>0.46766154146055505</v>
      </c>
      <c r="M466">
        <v>0.59019393075537596</v>
      </c>
      <c r="N466">
        <f>(Table2[[#This Row],[1W Return vs Nifty]]-AVERAGE(Table2[1W Return vs Nifty]))/_xlfn.STDEV.P(Table2[1W Return vs Nifty])</f>
        <v>-0.39943241646171973</v>
      </c>
      <c r="O466">
        <v>662.02</v>
      </c>
      <c r="P466">
        <v>635.08586195806402</v>
      </c>
      <c r="Q466">
        <v>574.96487158334196</v>
      </c>
      <c r="R466">
        <v>54.593106106852602</v>
      </c>
      <c r="S466" s="2">
        <f>(Table2[[#This Row],[Close Price]]-Table2[[#This Row],[20D EMA]])/Table2[[#This Row],[20D EMA]]</f>
        <v>1.5301652518050808E-2</v>
      </c>
      <c r="T466" s="2">
        <f>(Table2[[#This Row],[Close Price]]-Table2[[#This Row],[50D EMA]])/Table2[[#This Row],[50D EMA]]</f>
        <v>5.8360830026449845E-2</v>
      </c>
      <c r="U466" s="2">
        <f>(Table2[[#This Row],[Close Price]]-Table2[[#This Row],[200D EMA]])/Table2[[#This Row],[200D EMA]]</f>
        <v>0.16902794104451804</v>
      </c>
      <c r="V466">
        <v>0.73282645869809304</v>
      </c>
      <c r="W466">
        <v>656.15</v>
      </c>
      <c r="X466">
        <v>682</v>
      </c>
      <c r="Y466">
        <v>656.15</v>
      </c>
      <c r="Z466">
        <v>682</v>
      </c>
      <c r="AA466">
        <v>656.15</v>
      </c>
      <c r="AB466">
        <v>682</v>
      </c>
      <c r="AC466" s="2">
        <f>(Table2[[#This Row],[Close Price]]/Table2[[#This Row],[Day Low]])-1</f>
        <v>2.438466813990714E-2</v>
      </c>
      <c r="AD466" s="2">
        <f>(Table2[[#This Row],[Day High]]/Table2[[#This Row],[Close Price]])-1</f>
        <v>1.4654467008852201E-2</v>
      </c>
      <c r="AE466" s="2">
        <f>(Table2[[#This Row],[Close Price]]/Table2[[#This Row],[Current Week Low]])-1</f>
        <v>2.438466813990714E-2</v>
      </c>
      <c r="AF466" s="2">
        <f>(Table2[[#This Row],[Current Week High]]/Table2[[#This Row],[Close Price]])-1</f>
        <v>1.4654467008852201E-2</v>
      </c>
      <c r="AG466" s="2">
        <f>(Table2[[#This Row],[Close Price]]/Table2[[#This Row],[Current Month Low]])-1</f>
        <v>2.438466813990714E-2</v>
      </c>
      <c r="AH466" s="2">
        <f>(Table2[[#This Row],[Current Month High]]/Table2[[#This Row],[Close Price]])-1</f>
        <v>1.4654467008852201E-2</v>
      </c>
      <c r="AI466">
        <v>2.80443353418136</v>
      </c>
      <c r="AJ466">
        <v>38.217149907464503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0.02</v>
      </c>
      <c r="AM466" t="s">
        <v>10622</v>
      </c>
      <c r="AN466">
        <v>-1.85</v>
      </c>
      <c r="AO466" t="s">
        <v>10621</v>
      </c>
      <c r="AP466">
        <v>-1.6938962051631E-2</v>
      </c>
      <c r="AQ466">
        <f>(Table2[[#This Row],[Sharpe Ratio]]-AVERAGE(Table2[Sharpe Ratio]))/_xlfn.STDEV.P(Table2[Sharpe Ratio])</f>
        <v>-0.90334454443247336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-0.71848428356374172</v>
      </c>
      <c r="AS466">
        <f>_xlfn.RANK.AVG(Table2[[#This Row],[1Y Return vs Nifty Z-Score]],Table2[1Y Return vs Nifty Z-Score])</f>
        <v>541</v>
      </c>
      <c r="AT466">
        <f>_xlfn.RANK.AVG(Table2[[#This Row],[6M Return vs Nifty Z-Score]],Table2[6M Return vs Nifty Z-Score])</f>
        <v>183</v>
      </c>
      <c r="AU466">
        <f>_xlfn.RANK.AVG(Table2[[#This Row],[Sharpe Ratio Z-Score]],Table2[Sharpe Ratio Z-Score])</f>
        <v>602</v>
      </c>
      <c r="AV466">
        <f>(Table2[[#This Row],[Rank 1Y]]+Table2[[#This Row],[Rank 6M]]+Table2[[#This Row],[Rank Sharpe]])/3</f>
        <v>442</v>
      </c>
    </row>
    <row r="467" spans="1:48" x14ac:dyDescent="0.3">
      <c r="A467" t="s">
        <v>416</v>
      </c>
      <c r="B467" t="s">
        <v>417</v>
      </c>
      <c r="C467" t="s">
        <v>10578</v>
      </c>
      <c r="D467" t="s">
        <v>34</v>
      </c>
      <c r="E467">
        <v>55701.891340509901</v>
      </c>
      <c r="F467">
        <v>122.35</v>
      </c>
      <c r="G467">
        <v>23.7123684118611</v>
      </c>
      <c r="H467">
        <f>(Table2[[#This Row],[1Y Return vs Nifty]]-AVERAGE(Table2[1Y Return vs Nifty]))/_xlfn.STDEV.P(Table2[1Y Return vs Nifty])</f>
        <v>-0.14893521428438114</v>
      </c>
      <c r="I467">
        <v>7.2918728332063303</v>
      </c>
      <c r="J467">
        <f>(Table2[[#This Row],[1M Return vs Nifty]]-AVERAGE(Table2[1M Return vs Nifty]))/_xlfn.STDEV.P(Table2[1M Return vs Nifty])</f>
        <v>0.46219791143781291</v>
      </c>
      <c r="K467">
        <v>-22.214610271468398</v>
      </c>
      <c r="L467">
        <f>(Table2[[#This Row],[6M Return vs Nifty]]-AVERAGE(Table2[6M Return vs Nifty]))/_xlfn.STDEV.P(Table2[6M Return vs Nifty])</f>
        <v>-0.96876025714584169</v>
      </c>
      <c r="M467">
        <v>7.3870289987799103</v>
      </c>
      <c r="N467">
        <f>(Table2[[#This Row],[1W Return vs Nifty]]-AVERAGE(Table2[1W Return vs Nifty]))/_xlfn.STDEV.P(Table2[1W Return vs Nifty])</f>
        <v>0.99065596047642157</v>
      </c>
      <c r="O467">
        <v>123</v>
      </c>
      <c r="P467">
        <v>124.46486656207701</v>
      </c>
      <c r="Q467">
        <v>121.32644248954701</v>
      </c>
      <c r="R467">
        <v>45.562546562079099</v>
      </c>
      <c r="S467" s="2">
        <f>(Table2[[#This Row],[Close Price]]-Table2[[#This Row],[20D EMA]])/Table2[[#This Row],[20D EMA]]</f>
        <v>-5.2845528455285019E-3</v>
      </c>
      <c r="T467" s="2">
        <f>(Table2[[#This Row],[Close Price]]-Table2[[#This Row],[50D EMA]])/Table2[[#This Row],[50D EMA]]</f>
        <v>-1.6991675004305085E-2</v>
      </c>
      <c r="U467" s="2">
        <f>(Table2[[#This Row],[Close Price]]-Table2[[#This Row],[200D EMA]])/Table2[[#This Row],[200D EMA]]</f>
        <v>8.4363926729424561E-3</v>
      </c>
      <c r="V467">
        <v>0.74219696800142199</v>
      </c>
      <c r="W467">
        <v>119.5</v>
      </c>
      <c r="X467">
        <v>124.5</v>
      </c>
      <c r="Y467">
        <v>119.5</v>
      </c>
      <c r="Z467">
        <v>124.5</v>
      </c>
      <c r="AA467">
        <v>119.5</v>
      </c>
      <c r="AB467">
        <v>128.19999999999999</v>
      </c>
      <c r="AC467" s="2">
        <f>(Table2[[#This Row],[Close Price]]/Table2[[#This Row],[Day Low]])-1</f>
        <v>2.3849372384937118E-2</v>
      </c>
      <c r="AD467" s="2">
        <f>(Table2[[#This Row],[Day High]]/Table2[[#This Row],[Close Price]])-1</f>
        <v>1.7572537801389565E-2</v>
      </c>
      <c r="AE467" s="2">
        <f>(Table2[[#This Row],[Close Price]]/Table2[[#This Row],[Current Week Low]])-1</f>
        <v>2.3849372384937118E-2</v>
      </c>
      <c r="AF467" s="2">
        <f>(Table2[[#This Row],[Current Week High]]/Table2[[#This Row],[Close Price]])-1</f>
        <v>1.7572537801389565E-2</v>
      </c>
      <c r="AG467" s="2">
        <f>(Table2[[#This Row],[Close Price]]/Table2[[#This Row],[Current Month Low]])-1</f>
        <v>2.3849372384937118E-2</v>
      </c>
      <c r="AH467" s="2">
        <f>(Table2[[#This Row],[Current Month High]]/Table2[[#This Row],[Close Price]])-1</f>
        <v>4.7813649366571287E-2</v>
      </c>
      <c r="AI467">
        <v>29.096853289742501</v>
      </c>
      <c r="AJ467">
        <v>47.409638554216798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-0.04</v>
      </c>
      <c r="AM467" t="s">
        <v>10621</v>
      </c>
      <c r="AN467">
        <v>-1.04</v>
      </c>
      <c r="AO467" t="s">
        <v>10621</v>
      </c>
      <c r="AP467">
        <v>5.6698201233050999E-2</v>
      </c>
      <c r="AQ467">
        <f>(Table2[[#This Row],[Sharpe Ratio]]-AVERAGE(Table2[Sharpe Ratio]))/_xlfn.STDEV.P(Table2[Sharpe Ratio])</f>
        <v>-5.2958042131287984E-2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332</v>
      </c>
      <c r="AT467">
        <f>_xlfn.RANK.AVG(Table2[[#This Row],[6M Return vs Nifty Z-Score]],Table2[6M Return vs Nifty Z-Score])</f>
        <v>633</v>
      </c>
      <c r="AU467">
        <f>_xlfn.RANK.AVG(Table2[[#This Row],[Sharpe Ratio Z-Score]],Table2[Sharpe Ratio Z-Score])</f>
        <v>361</v>
      </c>
      <c r="AV467">
        <f>(Table2[[#This Row],[Rank 1Y]]+Table2[[#This Row],[Rank 6M]]+Table2[[#This Row],[Rank Sharpe]])/3</f>
        <v>442</v>
      </c>
    </row>
    <row r="468" spans="1:48" x14ac:dyDescent="0.3">
      <c r="A468" t="s">
        <v>1476</v>
      </c>
      <c r="B468" t="s">
        <v>1477</v>
      </c>
      <c r="C468" t="s">
        <v>10578</v>
      </c>
      <c r="D468" t="s">
        <v>24</v>
      </c>
      <c r="E468">
        <v>6571.8084242879904</v>
      </c>
      <c r="F468">
        <v>25.12</v>
      </c>
      <c r="G468">
        <v>15.5576318493173</v>
      </c>
      <c r="H468">
        <f>(Table2[[#This Row],[1Y Return vs Nifty]]-AVERAGE(Table2[1Y Return vs Nifty]))/_xlfn.STDEV.P(Table2[1Y Return vs Nifty])</f>
        <v>-0.27309991659905297</v>
      </c>
      <c r="I468">
        <v>-0.75304369691376105</v>
      </c>
      <c r="J468">
        <f>(Table2[[#This Row],[1M Return vs Nifty]]-AVERAGE(Table2[1M Return vs Nifty]))/_xlfn.STDEV.P(Table2[1M Return vs Nifty])</f>
        <v>-0.37545658036797458</v>
      </c>
      <c r="K468">
        <v>-37.470171772258297</v>
      </c>
      <c r="L468">
        <f>(Table2[[#This Row],[6M Return vs Nifty]]-AVERAGE(Table2[6M Return vs Nifty]))/_xlfn.STDEV.P(Table2[6M Return vs Nifty])</f>
        <v>-1.5139594271652861</v>
      </c>
      <c r="M468">
        <v>0.158078217833692</v>
      </c>
      <c r="N468">
        <f>(Table2[[#This Row],[1W Return vs Nifty]]-AVERAGE(Table2[1W Return vs Nifty]))/_xlfn.STDEV.P(Table2[1W Return vs Nifty])</f>
        <v>-0.48780870101372309</v>
      </c>
      <c r="O468">
        <v>26.67</v>
      </c>
      <c r="P468">
        <v>27.088606341038702</v>
      </c>
      <c r="Q468">
        <v>26.249530222614801</v>
      </c>
      <c r="R468">
        <v>22.009427330532301</v>
      </c>
      <c r="S468" s="2">
        <f>(Table2[[#This Row],[Close Price]]-Table2[[#This Row],[20D EMA]])/Table2[[#This Row],[20D EMA]]</f>
        <v>-5.8117735283089639E-2</v>
      </c>
      <c r="T468" s="2">
        <f>(Table2[[#This Row],[Close Price]]-Table2[[#This Row],[50D EMA]])/Table2[[#This Row],[50D EMA]]</f>
        <v>-7.2672854271439616E-2</v>
      </c>
      <c r="U468" s="2">
        <f>(Table2[[#This Row],[Close Price]]-Table2[[#This Row],[200D EMA]])/Table2[[#This Row],[200D EMA]]</f>
        <v>-4.3030492852084427E-2</v>
      </c>
      <c r="V468">
        <v>0.90607021989716396</v>
      </c>
      <c r="W468">
        <v>25</v>
      </c>
      <c r="X468">
        <v>25.85</v>
      </c>
      <c r="Y468">
        <v>25</v>
      </c>
      <c r="Z468">
        <v>25.85</v>
      </c>
      <c r="AA468">
        <v>25</v>
      </c>
      <c r="AB468">
        <v>26.97</v>
      </c>
      <c r="AC468" s="2">
        <f>(Table2[[#This Row],[Close Price]]/Table2[[#This Row],[Day Low]])-1</f>
        <v>4.8000000000001375E-3</v>
      </c>
      <c r="AD468" s="2">
        <f>(Table2[[#This Row],[Day High]]/Table2[[#This Row],[Close Price]])-1</f>
        <v>2.9060509554140079E-2</v>
      </c>
      <c r="AE468" s="2">
        <f>(Table2[[#This Row],[Close Price]]/Table2[[#This Row],[Current Week Low]])-1</f>
        <v>4.8000000000001375E-3</v>
      </c>
      <c r="AF468" s="2">
        <f>(Table2[[#This Row],[Current Week High]]/Table2[[#This Row],[Close Price]])-1</f>
        <v>2.9060509554140079E-2</v>
      </c>
      <c r="AG468" s="2">
        <f>(Table2[[#This Row],[Close Price]]/Table2[[#This Row],[Current Month Low]])-1</f>
        <v>4.8000000000001375E-3</v>
      </c>
      <c r="AH468" s="2">
        <f>(Table2[[#This Row],[Current Month High]]/Table2[[#This Row],[Close Price]])-1</f>
        <v>7.3646496815286566E-2</v>
      </c>
      <c r="AI468">
        <v>46.822153930674503</v>
      </c>
      <c r="AJ468">
        <v>39.877285880671899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-0.13</v>
      </c>
      <c r="AM468" t="s">
        <v>10621</v>
      </c>
      <c r="AN468">
        <v>-5.24</v>
      </c>
      <c r="AO468" t="s">
        <v>10621</v>
      </c>
      <c r="AP468">
        <v>0.103073966794725</v>
      </c>
      <c r="AQ468">
        <f>(Table2[[#This Row],[Sharpe Ratio]]-AVERAGE(Table2[Sharpe Ratio]))/_xlfn.STDEV.P(Table2[Sharpe Ratio])</f>
        <v>0.48260475399472014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386</v>
      </c>
      <c r="AT468">
        <f>_xlfn.RANK.AVG(Table2[[#This Row],[6M Return vs Nifty Z-Score]],Table2[6M Return vs Nifty Z-Score])</f>
        <v>720</v>
      </c>
      <c r="AU468">
        <f>_xlfn.RANK.AVG(Table2[[#This Row],[Sharpe Ratio Z-Score]],Table2[Sharpe Ratio Z-Score])</f>
        <v>220</v>
      </c>
      <c r="AV468">
        <f>(Table2[[#This Row],[Rank 1Y]]+Table2[[#This Row],[Rank 6M]]+Table2[[#This Row],[Rank Sharpe]])/3</f>
        <v>442</v>
      </c>
    </row>
    <row r="469" spans="1:48" x14ac:dyDescent="0.3">
      <c r="A469" t="s">
        <v>1569</v>
      </c>
      <c r="B469" t="s">
        <v>1570</v>
      </c>
      <c r="C469" t="s">
        <v>10586</v>
      </c>
      <c r="D469" t="s">
        <v>138</v>
      </c>
      <c r="E469">
        <v>5717.1</v>
      </c>
      <c r="F469">
        <v>200.6</v>
      </c>
      <c r="G469">
        <v>54.740077576216201</v>
      </c>
      <c r="H469">
        <f>(Table2[[#This Row],[1Y Return vs Nifty]]-AVERAGE(Table2[1Y Return vs Nifty]))/_xlfn.STDEV.P(Table2[1Y Return vs Nifty])</f>
        <v>0.3234952857508766</v>
      </c>
      <c r="I469">
        <v>11.0844222872896</v>
      </c>
      <c r="J469">
        <f>(Table2[[#This Row],[1M Return vs Nifty]]-AVERAGE(Table2[1M Return vs Nifty]))/_xlfn.STDEV.P(Table2[1M Return vs Nifty])</f>
        <v>0.85708654374547655</v>
      </c>
      <c r="K469">
        <v>-30.7763352101057</v>
      </c>
      <c r="L469">
        <f>(Table2[[#This Row],[6M Return vs Nifty]]-AVERAGE(Table2[6M Return vs Nifty]))/_xlfn.STDEV.P(Table2[6M Return vs Nifty])</f>
        <v>-1.2747368893555537</v>
      </c>
      <c r="M469">
        <v>-2.8018912761986998</v>
      </c>
      <c r="N469">
        <f>(Table2[[#This Row],[1W Return vs Nifty]]-AVERAGE(Table2[1W Return vs Nifty]))/_xlfn.STDEV.P(Table2[1W Return vs Nifty])</f>
        <v>-1.0931815177093904</v>
      </c>
      <c r="O469">
        <v>212.28</v>
      </c>
      <c r="P469">
        <v>207.3882749501</v>
      </c>
      <c r="Q469">
        <v>184.974544711959</v>
      </c>
      <c r="R469">
        <v>26.8680408413266</v>
      </c>
      <c r="S469" s="2">
        <f>(Table2[[#This Row],[Close Price]]-Table2[[#This Row],[20D EMA]])/Table2[[#This Row],[20D EMA]]</f>
        <v>-5.5021669493122323E-2</v>
      </c>
      <c r="T469" s="2">
        <f>(Table2[[#This Row],[Close Price]]-Table2[[#This Row],[50D EMA]])/Table2[[#This Row],[50D EMA]]</f>
        <v>-3.2732202202527316E-2</v>
      </c>
      <c r="U469" s="2">
        <f>(Table2[[#This Row],[Close Price]]-Table2[[#This Row],[200D EMA]])/Table2[[#This Row],[200D EMA]]</f>
        <v>8.4473543710421567E-2</v>
      </c>
      <c r="V469">
        <v>0.94522003625240503</v>
      </c>
      <c r="W469">
        <v>196.8</v>
      </c>
      <c r="X469">
        <v>206</v>
      </c>
      <c r="Y469">
        <v>196.8</v>
      </c>
      <c r="Z469">
        <v>206</v>
      </c>
      <c r="AA469">
        <v>196.8</v>
      </c>
      <c r="AB469">
        <v>219.03</v>
      </c>
      <c r="AC469" s="2">
        <f>(Table2[[#This Row],[Close Price]]/Table2[[#This Row],[Day Low]])-1</f>
        <v>1.9308943089430874E-2</v>
      </c>
      <c r="AD469" s="2">
        <f>(Table2[[#This Row],[Day High]]/Table2[[#This Row],[Close Price]])-1</f>
        <v>2.6919242273180544E-2</v>
      </c>
      <c r="AE469" s="2">
        <f>(Table2[[#This Row],[Close Price]]/Table2[[#This Row],[Current Week Low]])-1</f>
        <v>1.9308943089430874E-2</v>
      </c>
      <c r="AF469" s="2">
        <f>(Table2[[#This Row],[Current Week High]]/Table2[[#This Row],[Close Price]])-1</f>
        <v>2.6919242273180544E-2</v>
      </c>
      <c r="AG469" s="2">
        <f>(Table2[[#This Row],[Close Price]]/Table2[[#This Row],[Current Month Low]])-1</f>
        <v>1.9308943089430874E-2</v>
      </c>
      <c r="AH469" s="2">
        <f>(Table2[[#This Row],[Current Month High]]/Table2[[#This Row],[Close Price]])-1</f>
        <v>9.1874376869391927E-2</v>
      </c>
      <c r="AI469">
        <v>32.078763708873304</v>
      </c>
      <c r="AJ469">
        <v>87.126865671641696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-0.04</v>
      </c>
      <c r="AM469" t="s">
        <v>10621</v>
      </c>
      <c r="AN469">
        <v>-10.24</v>
      </c>
      <c r="AO469" t="s">
        <v>10621</v>
      </c>
      <c r="AP469">
        <v>3.3094119968922003E-2</v>
      </c>
      <c r="AQ469">
        <f>(Table2[[#This Row],[Sharpe Ratio]]-AVERAGE(Table2[Sharpe Ratio]))/_xlfn.STDEV.P(Table2[Sharpe Ratio])</f>
        <v>-0.32554583898373812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-1.5128824165523291</v>
      </c>
      <c r="AS469">
        <f>_xlfn.RANK.AVG(Table2[[#This Row],[1Y Return vs Nifty Z-Score]],Table2[1Y Return vs Nifty Z-Score])</f>
        <v>202</v>
      </c>
      <c r="AT469">
        <f>_xlfn.RANK.AVG(Table2[[#This Row],[6M Return vs Nifty Z-Score]],Table2[6M Return vs Nifty Z-Score])</f>
        <v>694</v>
      </c>
      <c r="AU469">
        <f>_xlfn.RANK.AVG(Table2[[#This Row],[Sharpe Ratio Z-Score]],Table2[Sharpe Ratio Z-Score])</f>
        <v>431</v>
      </c>
      <c r="AV469">
        <f>(Table2[[#This Row],[Rank 1Y]]+Table2[[#This Row],[Rank 6M]]+Table2[[#This Row],[Rank Sharpe]])/3</f>
        <v>442.33333333333331</v>
      </c>
    </row>
    <row r="470" spans="1:48" x14ac:dyDescent="0.3">
      <c r="A470" t="s">
        <v>834</v>
      </c>
      <c r="B470" t="s">
        <v>835</v>
      </c>
      <c r="C470" t="s">
        <v>10579</v>
      </c>
      <c r="D470" t="s">
        <v>27</v>
      </c>
      <c r="E470">
        <v>17916.912617955</v>
      </c>
      <c r="F470">
        <v>91.65</v>
      </c>
      <c r="G470">
        <v>-6.4285947310140097</v>
      </c>
      <c r="H470">
        <f>(Table2[[#This Row],[1Y Return vs Nifty]]-AVERAGE(Table2[1Y Return vs Nifty]))/_xlfn.STDEV.P(Table2[1Y Return vs Nifty])</f>
        <v>-0.60786404508221625</v>
      </c>
      <c r="I470">
        <v>28.532327774047999</v>
      </c>
      <c r="J470">
        <f>(Table2[[#This Row],[1M Return vs Nifty]]-AVERAGE(Table2[1M Return vs Nifty]))/_xlfn.STDEV.P(Table2[1M Return vs Nifty])</f>
        <v>2.6738010303242263</v>
      </c>
      <c r="K470">
        <v>-11.676207374575</v>
      </c>
      <c r="L470">
        <f>(Table2[[#This Row],[6M Return vs Nifty]]-AVERAGE(Table2[6M Return vs Nifty]))/_xlfn.STDEV.P(Table2[6M Return vs Nifty])</f>
        <v>-0.5921416376070392</v>
      </c>
      <c r="M470">
        <v>-2.1078322142896702</v>
      </c>
      <c r="N470">
        <f>(Table2[[#This Row],[1W Return vs Nifty]]-AVERAGE(Table2[1W Return vs Nifty]))/_xlfn.STDEV.P(Table2[1W Return vs Nifty])</f>
        <v>-0.95123259218562484</v>
      </c>
      <c r="O470">
        <v>92.51</v>
      </c>
      <c r="P470">
        <v>86.250975224962403</v>
      </c>
      <c r="Q470">
        <v>84.275048782462704</v>
      </c>
      <c r="R470">
        <v>43.736880697089099</v>
      </c>
      <c r="S470" s="2">
        <f>(Table2[[#This Row],[Close Price]]-Table2[[#This Row],[20D EMA]])/Table2[[#This Row],[20D EMA]]</f>
        <v>-9.296292292725104E-3</v>
      </c>
      <c r="T470" s="2">
        <f>(Table2[[#This Row],[Close Price]]-Table2[[#This Row],[50D EMA]])/Table2[[#This Row],[50D EMA]]</f>
        <v>6.2596680918165892E-2</v>
      </c>
      <c r="U470" s="2">
        <f>(Table2[[#This Row],[Close Price]]-Table2[[#This Row],[200D EMA]])/Table2[[#This Row],[200D EMA]]</f>
        <v>8.7510494791573454E-2</v>
      </c>
      <c r="V470">
        <v>2.6028614498120199</v>
      </c>
      <c r="W470">
        <v>91</v>
      </c>
      <c r="X470">
        <v>95.65</v>
      </c>
      <c r="Y470">
        <v>91</v>
      </c>
      <c r="Z470">
        <v>95.65</v>
      </c>
      <c r="AA470">
        <v>90.9</v>
      </c>
      <c r="AB470">
        <v>99.95</v>
      </c>
      <c r="AC470" s="2">
        <f>(Table2[[#This Row],[Close Price]]/Table2[[#This Row],[Day Low]])-1</f>
        <v>7.1428571428571175E-3</v>
      </c>
      <c r="AD470" s="2">
        <f>(Table2[[#This Row],[Day High]]/Table2[[#This Row],[Close Price]])-1</f>
        <v>4.3644298963447792E-2</v>
      </c>
      <c r="AE470" s="2">
        <f>(Table2[[#This Row],[Close Price]]/Table2[[#This Row],[Current Week Low]])-1</f>
        <v>7.1428571428571175E-3</v>
      </c>
      <c r="AF470" s="2">
        <f>(Table2[[#This Row],[Current Week High]]/Table2[[#This Row],[Close Price]])-1</f>
        <v>4.3644298963447792E-2</v>
      </c>
      <c r="AG470" s="2">
        <f>(Table2[[#This Row],[Close Price]]/Table2[[#This Row],[Current Month Low]])-1</f>
        <v>8.2508250825081841E-3</v>
      </c>
      <c r="AH470" s="2">
        <f>(Table2[[#This Row],[Current Month High]]/Table2[[#This Row],[Close Price]])-1</f>
        <v>9.0561920349154335E-2</v>
      </c>
      <c r="AI470">
        <v>21.549372613202401</v>
      </c>
      <c r="AJ470">
        <v>40.891621829362002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</v>
      </c>
      <c r="AM470" t="s">
        <v>10622</v>
      </c>
      <c r="AN470">
        <v>-5.82</v>
      </c>
      <c r="AO470" t="s">
        <v>10621</v>
      </c>
      <c r="AP470">
        <v>8.2434055965565994E-2</v>
      </c>
      <c r="AQ470">
        <f>(Table2[[#This Row],[Sharpe Ratio]]-AVERAGE(Table2[Sharpe Ratio]))/_xlfn.STDEV.P(Table2[Sharpe Ratio])</f>
        <v>0.24424818517958183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0.76681094062892807</v>
      </c>
      <c r="AS470">
        <f>_xlfn.RANK.AVG(Table2[[#This Row],[1Y Return vs Nifty Z-Score]],Table2[1Y Return vs Nifty Z-Score])</f>
        <v>539</v>
      </c>
      <c r="AT470">
        <f>_xlfn.RANK.AVG(Table2[[#This Row],[6M Return vs Nifty Z-Score]],Table2[6M Return vs Nifty Z-Score])</f>
        <v>515</v>
      </c>
      <c r="AU470">
        <f>_xlfn.RANK.AVG(Table2[[#This Row],[Sharpe Ratio Z-Score]],Table2[Sharpe Ratio Z-Score])</f>
        <v>274</v>
      </c>
      <c r="AV470">
        <f>(Table2[[#This Row],[Rank 1Y]]+Table2[[#This Row],[Rank 6M]]+Table2[[#This Row],[Rank Sharpe]])/3</f>
        <v>442.66666666666669</v>
      </c>
    </row>
    <row r="471" spans="1:48" x14ac:dyDescent="0.3">
      <c r="A471" t="s">
        <v>983</v>
      </c>
      <c r="B471" t="s">
        <v>984</v>
      </c>
      <c r="C471" t="s">
        <v>10589</v>
      </c>
      <c r="D471" t="s">
        <v>354</v>
      </c>
      <c r="E471">
        <v>13462.8866925</v>
      </c>
      <c r="F471">
        <v>971.25</v>
      </c>
      <c r="G471">
        <v>0.41637616953925499</v>
      </c>
      <c r="H471">
        <f>(Table2[[#This Row],[1Y Return vs Nifty]]-AVERAGE(Table2[1Y Return vs Nifty]))/_xlfn.STDEV.P(Table2[1Y Return vs Nifty])</f>
        <v>-0.50364194450283628</v>
      </c>
      <c r="I471">
        <v>12.727979248903001</v>
      </c>
      <c r="J471">
        <f>(Table2[[#This Row],[1M Return vs Nifty]]-AVERAGE(Table2[1M Return vs Nifty]))/_xlfn.STDEV.P(Table2[1M Return vs Nifty])</f>
        <v>1.0282173275490949</v>
      </c>
      <c r="K471">
        <v>13.496500139648299</v>
      </c>
      <c r="L471">
        <f>(Table2[[#This Row],[6M Return vs Nifty]]-AVERAGE(Table2[6M Return vs Nifty]))/_xlfn.STDEV.P(Table2[6M Return vs Nifty])</f>
        <v>0.30747383988201776</v>
      </c>
      <c r="M471">
        <v>10.0308731955658</v>
      </c>
      <c r="N471">
        <f>(Table2[[#This Row],[1W Return vs Nifty]]-AVERAGE(Table2[1W Return vs Nifty]))/_xlfn.STDEV.P(Table2[1W Return vs Nifty])</f>
        <v>1.5313748467823671</v>
      </c>
      <c r="O471">
        <v>910.31</v>
      </c>
      <c r="P471">
        <v>843.70765792207806</v>
      </c>
      <c r="Q471">
        <v>777.47525431346003</v>
      </c>
      <c r="R471">
        <v>71.927683043547304</v>
      </c>
      <c r="S471" s="2">
        <f>(Table2[[#This Row],[Close Price]]-Table2[[#This Row],[20D EMA]])/Table2[[#This Row],[20D EMA]]</f>
        <v>6.6944227790532954E-2</v>
      </c>
      <c r="T471" s="2">
        <f>(Table2[[#This Row],[Close Price]]-Table2[[#This Row],[50D EMA]])/Table2[[#This Row],[50D EMA]]</f>
        <v>0.15116888045325921</v>
      </c>
      <c r="U471" s="2">
        <f>(Table2[[#This Row],[Close Price]]-Table2[[#This Row],[200D EMA]])/Table2[[#This Row],[200D EMA]]</f>
        <v>0.24923590122189854</v>
      </c>
      <c r="V471">
        <v>1.97685702469707</v>
      </c>
      <c r="W471">
        <v>960.5</v>
      </c>
      <c r="X471">
        <v>1021</v>
      </c>
      <c r="Y471">
        <v>960.5</v>
      </c>
      <c r="Z471">
        <v>1021</v>
      </c>
      <c r="AA471">
        <v>944.15</v>
      </c>
      <c r="AB471">
        <v>1021</v>
      </c>
      <c r="AC471" s="2">
        <f>(Table2[[#This Row],[Close Price]]/Table2[[#This Row],[Day Low]])-1</f>
        <v>1.1192087454450883E-2</v>
      </c>
      <c r="AD471" s="2">
        <f>(Table2[[#This Row],[Day High]]/Table2[[#This Row],[Close Price]])-1</f>
        <v>5.1222651222651239E-2</v>
      </c>
      <c r="AE471" s="2">
        <f>(Table2[[#This Row],[Close Price]]/Table2[[#This Row],[Current Week Low]])-1</f>
        <v>1.1192087454450883E-2</v>
      </c>
      <c r="AF471" s="2">
        <f>(Table2[[#This Row],[Current Week High]]/Table2[[#This Row],[Close Price]])-1</f>
        <v>5.1222651222651239E-2</v>
      </c>
      <c r="AG471" s="2">
        <f>(Table2[[#This Row],[Close Price]]/Table2[[#This Row],[Current Month Low]])-1</f>
        <v>2.8703066250066245E-2</v>
      </c>
      <c r="AH471" s="2">
        <f>(Table2[[#This Row],[Current Month High]]/Table2[[#This Row],[Close Price]])-1</f>
        <v>5.1222651222651239E-2</v>
      </c>
      <c r="AI471">
        <v>5.1222651222651203</v>
      </c>
      <c r="AJ471">
        <v>50.081124932395802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0.27</v>
      </c>
      <c r="AM471" t="s">
        <v>10622</v>
      </c>
      <c r="AN471">
        <v>9.1300000000000008</v>
      </c>
      <c r="AO471" t="s">
        <v>10622</v>
      </c>
      <c r="AP471">
        <v>-3.7334849991820997E-2</v>
      </c>
      <c r="AQ471">
        <f>(Table2[[#This Row],[Sharpe Ratio]]-AVERAGE(Table2[Sharpe Ratio]))/_xlfn.STDEV.P(Table2[Sharpe Ratio])</f>
        <v>-1.1388830556015079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1.2245410141091357</v>
      </c>
      <c r="AS471">
        <f>_xlfn.RANK.AVG(Table2[[#This Row],[1Y Return vs Nifty Z-Score]],Table2[1Y Return vs Nifty Z-Score])</f>
        <v>477</v>
      </c>
      <c r="AT471">
        <f>_xlfn.RANK.AVG(Table2[[#This Row],[6M Return vs Nifty Z-Score]],Table2[6M Return vs Nifty Z-Score])</f>
        <v>221</v>
      </c>
      <c r="AU471">
        <f>_xlfn.RANK.AVG(Table2[[#This Row],[Sharpe Ratio Z-Score]],Table2[Sharpe Ratio Z-Score])</f>
        <v>631</v>
      </c>
      <c r="AV471">
        <f>(Table2[[#This Row],[Rank 1Y]]+Table2[[#This Row],[Rank 6M]]+Table2[[#This Row],[Rank Sharpe]])/3</f>
        <v>443</v>
      </c>
    </row>
    <row r="472" spans="1:48" x14ac:dyDescent="0.3">
      <c r="A472" t="s">
        <v>189</v>
      </c>
      <c r="B472" t="s">
        <v>190</v>
      </c>
      <c r="C472" t="s">
        <v>10585</v>
      </c>
      <c r="D472" t="s">
        <v>191</v>
      </c>
      <c r="E472">
        <v>137441.35670628899</v>
      </c>
      <c r="F472">
        <v>614.29999999999995</v>
      </c>
      <c r="G472">
        <v>8.8955574091837306</v>
      </c>
      <c r="H472">
        <f>(Table2[[#This Row],[1Y Return vs Nifty]]-AVERAGE(Table2[1Y Return vs Nifty]))/_xlfn.STDEV.P(Table2[1Y Return vs Nifty])</f>
        <v>-0.37453722034431736</v>
      </c>
      <c r="I472">
        <v>-5.60087610583893</v>
      </c>
      <c r="J472">
        <f>(Table2[[#This Row],[1M Return vs Nifty]]-AVERAGE(Table2[1M Return vs Nifty]))/_xlfn.STDEV.P(Table2[1M Return vs Nifty])</f>
        <v>-0.88022360655826637</v>
      </c>
      <c r="K472">
        <v>-4.5581662958315299</v>
      </c>
      <c r="L472">
        <f>(Table2[[#This Row],[6M Return vs Nifty]]-AVERAGE(Table2[6M Return vs Nifty]))/_xlfn.STDEV.P(Table2[6M Return vs Nifty])</f>
        <v>-0.33775899242584972</v>
      </c>
      <c r="M472">
        <v>-0.60758274811224799</v>
      </c>
      <c r="N472">
        <f>(Table2[[#This Row],[1W Return vs Nifty]]-AVERAGE(Table2[1W Return vs Nifty]))/_xlfn.STDEV.P(Table2[1W Return vs Nifty])</f>
        <v>-0.64440164446233106</v>
      </c>
      <c r="O472">
        <v>665.61</v>
      </c>
      <c r="P472">
        <v>666.09503343986398</v>
      </c>
      <c r="Q472">
        <v>597.21651550916295</v>
      </c>
      <c r="R472">
        <v>23.549895920721401</v>
      </c>
      <c r="S472" s="2">
        <f>(Table2[[#This Row],[Close Price]]-Table2[[#This Row],[20D EMA]])/Table2[[#This Row],[20D EMA]]</f>
        <v>-7.7087183185348865E-2</v>
      </c>
      <c r="T472" s="2">
        <f>(Table2[[#This Row],[Close Price]]-Table2[[#This Row],[50D EMA]])/Table2[[#This Row],[50D EMA]]</f>
        <v>-7.7759224794670623E-2</v>
      </c>
      <c r="U472" s="2">
        <f>(Table2[[#This Row],[Close Price]]-Table2[[#This Row],[200D EMA]])/Table2[[#This Row],[200D EMA]]</f>
        <v>2.8605177598399655E-2</v>
      </c>
      <c r="V472">
        <v>0.86248834625050397</v>
      </c>
      <c r="W472">
        <v>609.25</v>
      </c>
      <c r="X472">
        <v>633.85</v>
      </c>
      <c r="Y472">
        <v>609.25</v>
      </c>
      <c r="Z472">
        <v>633.85</v>
      </c>
      <c r="AA472">
        <v>609.25</v>
      </c>
      <c r="AB472">
        <v>690.9</v>
      </c>
      <c r="AC472" s="2">
        <f>(Table2[[#This Row],[Close Price]]/Table2[[#This Row],[Day Low]])-1</f>
        <v>8.288879770209201E-3</v>
      </c>
      <c r="AD472" s="2">
        <f>(Table2[[#This Row],[Day High]]/Table2[[#This Row],[Close Price]])-1</f>
        <v>3.1824841282761085E-2</v>
      </c>
      <c r="AE472" s="2">
        <f>(Table2[[#This Row],[Close Price]]/Table2[[#This Row],[Current Week Low]])-1</f>
        <v>8.288879770209201E-3</v>
      </c>
      <c r="AF472" s="2">
        <f>(Table2[[#This Row],[Current Week High]]/Table2[[#This Row],[Close Price]])-1</f>
        <v>3.1824841282761085E-2</v>
      </c>
      <c r="AG472" s="2">
        <f>(Table2[[#This Row],[Close Price]]/Table2[[#This Row],[Current Month Low]])-1</f>
        <v>8.288879770209201E-3</v>
      </c>
      <c r="AH472" s="2">
        <f>(Table2[[#This Row],[Current Month High]]/Table2[[#This Row],[Close Price]])-1</f>
        <v>0.12469477454012701</v>
      </c>
      <c r="AI472">
        <v>16.4333387595637</v>
      </c>
      <c r="AJ472">
        <v>40.203126783065102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</v>
      </c>
      <c r="AM472" t="s">
        <v>10623</v>
      </c>
      <c r="AN472">
        <v>-10.96</v>
      </c>
      <c r="AO472" t="s">
        <v>10621</v>
      </c>
      <c r="AP472">
        <v>2.1839713710335999E-2</v>
      </c>
      <c r="AQ472">
        <f>(Table2[[#This Row],[Sharpe Ratio]]-AVERAGE(Table2[Sharpe Ratio]))/_xlfn.STDEV.P(Table2[Sharpe Ratio])</f>
        <v>-0.45551547315766072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427</v>
      </c>
      <c r="AT472">
        <f>_xlfn.RANK.AVG(Table2[[#This Row],[6M Return vs Nifty Z-Score]],Table2[6M Return vs Nifty Z-Score])</f>
        <v>441</v>
      </c>
      <c r="AU472">
        <f>_xlfn.RANK.AVG(Table2[[#This Row],[Sharpe Ratio Z-Score]],Table2[Sharpe Ratio Z-Score])</f>
        <v>464</v>
      </c>
      <c r="AV472">
        <f>(Table2[[#This Row],[Rank 1Y]]+Table2[[#This Row],[Rank 6M]]+Table2[[#This Row],[Rank Sharpe]])/3</f>
        <v>444</v>
      </c>
    </row>
    <row r="473" spans="1:48" x14ac:dyDescent="0.3">
      <c r="A473" t="s">
        <v>1435</v>
      </c>
      <c r="B473" t="s">
        <v>1436</v>
      </c>
      <c r="C473" t="s">
        <v>10593</v>
      </c>
      <c r="D473" t="s">
        <v>1437</v>
      </c>
      <c r="E473">
        <v>6961.4621580000003</v>
      </c>
      <c r="F473">
        <v>909.5</v>
      </c>
      <c r="G473">
        <v>9.6258163765911693</v>
      </c>
      <c r="H473">
        <f>(Table2[[#This Row],[1Y Return vs Nifty]]-AVERAGE(Table2[1Y Return vs Nifty]))/_xlfn.STDEV.P(Table2[1Y Return vs Nifty])</f>
        <v>-0.36341823610671009</v>
      </c>
      <c r="I473">
        <v>8.4422569744637794</v>
      </c>
      <c r="J473">
        <f>(Table2[[#This Row],[1M Return vs Nifty]]-AVERAGE(Table2[1M Return vs Nifty]))/_xlfn.STDEV.P(Table2[1M Return vs Nifty])</f>
        <v>0.58197845106412782</v>
      </c>
      <c r="K473">
        <v>-1.7568862286526801</v>
      </c>
      <c r="L473">
        <f>(Table2[[#This Row],[6M Return vs Nifty]]-AVERAGE(Table2[6M Return vs Nifty]))/_xlfn.STDEV.P(Table2[6M Return vs Nifty])</f>
        <v>-0.23764759583524603</v>
      </c>
      <c r="M473">
        <v>11.8247734472784</v>
      </c>
      <c r="N473">
        <f>(Table2[[#This Row],[1W Return vs Nifty]]-AVERAGE(Table2[1W Return vs Nifty]))/_xlfn.STDEV.P(Table2[1W Return vs Nifty])</f>
        <v>1.8982632388552481</v>
      </c>
      <c r="O473">
        <v>908.46</v>
      </c>
      <c r="P473">
        <v>855.60331963630995</v>
      </c>
      <c r="Q473">
        <v>781.80813239359395</v>
      </c>
      <c r="R473">
        <v>47.567277292054598</v>
      </c>
      <c r="S473" s="2">
        <f>(Table2[[#This Row],[Close Price]]-Table2[[#This Row],[20D EMA]])/Table2[[#This Row],[20D EMA]]</f>
        <v>1.1447944873741976E-3</v>
      </c>
      <c r="T473" s="2">
        <f>(Table2[[#This Row],[Close Price]]-Table2[[#This Row],[50D EMA]])/Table2[[#This Row],[50D EMA]]</f>
        <v>6.2992603145345244E-2</v>
      </c>
      <c r="U473" s="2">
        <f>(Table2[[#This Row],[Close Price]]-Table2[[#This Row],[200D EMA]])/Table2[[#This Row],[200D EMA]]</f>
        <v>0.16332890681945578</v>
      </c>
      <c r="V473">
        <v>1.0774984102335301</v>
      </c>
      <c r="W473">
        <v>902</v>
      </c>
      <c r="X473">
        <v>965.2</v>
      </c>
      <c r="Y473">
        <v>902</v>
      </c>
      <c r="Z473">
        <v>965.2</v>
      </c>
      <c r="AA473">
        <v>902</v>
      </c>
      <c r="AB473">
        <v>1034.9000000000001</v>
      </c>
      <c r="AC473" s="2">
        <f>(Table2[[#This Row],[Close Price]]/Table2[[#This Row],[Day Low]])-1</f>
        <v>8.3148558758314728E-3</v>
      </c>
      <c r="AD473" s="2">
        <f>(Table2[[#This Row],[Day High]]/Table2[[#This Row],[Close Price]])-1</f>
        <v>6.1242440901594364E-2</v>
      </c>
      <c r="AE473" s="2">
        <f>(Table2[[#This Row],[Close Price]]/Table2[[#This Row],[Current Week Low]])-1</f>
        <v>8.3148558758314728E-3</v>
      </c>
      <c r="AF473" s="2">
        <f>(Table2[[#This Row],[Current Week High]]/Table2[[#This Row],[Close Price]])-1</f>
        <v>6.1242440901594364E-2</v>
      </c>
      <c r="AG473" s="2">
        <f>(Table2[[#This Row],[Close Price]]/Table2[[#This Row],[Current Month Low]])-1</f>
        <v>8.3148558758314728E-3</v>
      </c>
      <c r="AH473" s="2">
        <f>(Table2[[#This Row],[Current Month High]]/Table2[[#This Row],[Close Price]])-1</f>
        <v>0.13787795492028598</v>
      </c>
      <c r="AI473">
        <v>13.787795492028501</v>
      </c>
      <c r="AJ473">
        <v>53.761622992392198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0.28999999999999998</v>
      </c>
      <c r="AM473" t="s">
        <v>10622</v>
      </c>
      <c r="AN473">
        <v>-1.91</v>
      </c>
      <c r="AO473" t="s">
        <v>10621</v>
      </c>
      <c r="AP473">
        <v>7.3114395665219998E-3</v>
      </c>
      <c r="AQ473">
        <f>(Table2[[#This Row],[Sharpe Ratio]]-AVERAGE(Table2[Sharpe Ratio]))/_xlfn.STDEV.P(Table2[Sharpe Ratio])</f>
        <v>-0.62329282473579717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1.2558830332416226</v>
      </c>
      <c r="AS473">
        <f>_xlfn.RANK.AVG(Table2[[#This Row],[1Y Return vs Nifty Z-Score]],Table2[1Y Return vs Nifty Z-Score])</f>
        <v>419</v>
      </c>
      <c r="AT473">
        <f>_xlfn.RANK.AVG(Table2[[#This Row],[6M Return vs Nifty Z-Score]],Table2[6M Return vs Nifty Z-Score])</f>
        <v>402</v>
      </c>
      <c r="AU473">
        <f>_xlfn.RANK.AVG(Table2[[#This Row],[Sharpe Ratio Z-Score]],Table2[Sharpe Ratio Z-Score])</f>
        <v>514</v>
      </c>
      <c r="AV473">
        <f>(Table2[[#This Row],[Rank 1Y]]+Table2[[#This Row],[Rank 6M]]+Table2[[#This Row],[Rank Sharpe]])/3</f>
        <v>445</v>
      </c>
    </row>
    <row r="474" spans="1:48" x14ac:dyDescent="0.3">
      <c r="A474" t="s">
        <v>1228</v>
      </c>
      <c r="B474" t="s">
        <v>1229</v>
      </c>
      <c r="C474" t="s">
        <v>10590</v>
      </c>
      <c r="D474" t="s">
        <v>138</v>
      </c>
      <c r="E474">
        <v>9039.4575893700003</v>
      </c>
      <c r="F474">
        <v>583.04999999999995</v>
      </c>
      <c r="G474">
        <v>-9.4554378251360607</v>
      </c>
      <c r="H474">
        <f>(Table2[[#This Row],[1Y Return vs Nifty]]-AVERAGE(Table2[1Y Return vs Nifty]))/_xlfn.STDEV.P(Table2[1Y Return vs Nifty])</f>
        <v>-0.65395101170001324</v>
      </c>
      <c r="I474">
        <v>-4.2934812319986797</v>
      </c>
      <c r="J474">
        <f>(Table2[[#This Row],[1M Return vs Nifty]]-AVERAGE(Table2[1M Return vs Nifty]))/_xlfn.STDEV.P(Table2[1M Return vs Nifty])</f>
        <v>-0.74409476239488281</v>
      </c>
      <c r="K474">
        <v>-13.8467625823875</v>
      </c>
      <c r="L474">
        <f>(Table2[[#This Row],[6M Return vs Nifty]]-AVERAGE(Table2[6M Return vs Nifty]))/_xlfn.STDEV.P(Table2[6M Return vs Nifty])</f>
        <v>-0.66971235814193963</v>
      </c>
      <c r="M474">
        <v>0.91621243000575203</v>
      </c>
      <c r="N474">
        <f>(Table2[[#This Row],[1W Return vs Nifty]]-AVERAGE(Table2[1W Return vs Nifty]))/_xlfn.STDEV.P(Table2[1W Return vs Nifty])</f>
        <v>-0.33275512888020975</v>
      </c>
      <c r="O474">
        <v>605.69000000000005</v>
      </c>
      <c r="P474">
        <v>605.78379654077696</v>
      </c>
      <c r="Q474">
        <v>574.67355237577397</v>
      </c>
      <c r="R474">
        <v>30.7509698706981</v>
      </c>
      <c r="S474" s="2">
        <f>(Table2[[#This Row],[Close Price]]-Table2[[#This Row],[20D EMA]])/Table2[[#This Row],[20D EMA]]</f>
        <v>-3.7378857171160323E-2</v>
      </c>
      <c r="T474" s="2">
        <f>(Table2[[#This Row],[Close Price]]-Table2[[#This Row],[50D EMA]])/Table2[[#This Row],[50D EMA]]</f>
        <v>-3.7527904626360756E-2</v>
      </c>
      <c r="U474" s="2">
        <f>(Table2[[#This Row],[Close Price]]-Table2[[#This Row],[200D EMA]])/Table2[[#This Row],[200D EMA]]</f>
        <v>1.4576010309847535E-2</v>
      </c>
      <c r="V474">
        <v>0.91020647791426001</v>
      </c>
      <c r="W474">
        <v>565</v>
      </c>
      <c r="X474">
        <v>591.25</v>
      </c>
      <c r="Y474">
        <v>565</v>
      </c>
      <c r="Z474">
        <v>591.25</v>
      </c>
      <c r="AA474">
        <v>565</v>
      </c>
      <c r="AB474">
        <v>616</v>
      </c>
      <c r="AC474" s="2">
        <f>(Table2[[#This Row],[Close Price]]/Table2[[#This Row],[Day Low]])-1</f>
        <v>3.1946902654867104E-2</v>
      </c>
      <c r="AD474" s="2">
        <f>(Table2[[#This Row],[Day High]]/Table2[[#This Row],[Close Price]])-1</f>
        <v>1.4063973930194651E-2</v>
      </c>
      <c r="AE474" s="2">
        <f>(Table2[[#This Row],[Close Price]]/Table2[[#This Row],[Current Week Low]])-1</f>
        <v>3.1946902654867104E-2</v>
      </c>
      <c r="AF474" s="2">
        <f>(Table2[[#This Row],[Current Week High]]/Table2[[#This Row],[Close Price]])-1</f>
        <v>1.4063973930194651E-2</v>
      </c>
      <c r="AG474" s="2">
        <f>(Table2[[#This Row],[Close Price]]/Table2[[#This Row],[Current Month Low]])-1</f>
        <v>3.1946902654867104E-2</v>
      </c>
      <c r="AH474" s="2">
        <f>(Table2[[#This Row],[Current Month High]]/Table2[[#This Row],[Close Price]])-1</f>
        <v>5.6513163536574984E-2</v>
      </c>
      <c r="AI474">
        <v>16.422262241660199</v>
      </c>
      <c r="AJ474">
        <v>22.747368421052599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-0.06</v>
      </c>
      <c r="AM474" t="s">
        <v>10621</v>
      </c>
      <c r="AN474">
        <v>-4.28</v>
      </c>
      <c r="AO474" t="s">
        <v>10621</v>
      </c>
      <c r="AP474">
        <v>9.7647657576292998E-2</v>
      </c>
      <c r="AQ474">
        <f>(Table2[[#This Row],[Sharpe Ratio]]-AVERAGE(Table2[Sharpe Ratio]))/_xlfn.STDEV.P(Table2[Sharpe Ratio])</f>
        <v>0.41993992674129216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559</v>
      </c>
      <c r="AT474">
        <f>_xlfn.RANK.AVG(Table2[[#This Row],[6M Return vs Nifty Z-Score]],Table2[6M Return vs Nifty Z-Score])</f>
        <v>553</v>
      </c>
      <c r="AU474">
        <f>_xlfn.RANK.AVG(Table2[[#This Row],[Sharpe Ratio Z-Score]],Table2[Sharpe Ratio Z-Score])</f>
        <v>233</v>
      </c>
      <c r="AV474">
        <f>(Table2[[#This Row],[Rank 1Y]]+Table2[[#This Row],[Rank 6M]]+Table2[[#This Row],[Rank Sharpe]])/3</f>
        <v>448.33333333333331</v>
      </c>
    </row>
    <row r="475" spans="1:48" x14ac:dyDescent="0.3">
      <c r="A475" t="s">
        <v>1245</v>
      </c>
      <c r="B475" t="s">
        <v>1246</v>
      </c>
      <c r="C475" t="s">
        <v>10591</v>
      </c>
      <c r="D475" t="s">
        <v>391</v>
      </c>
      <c r="E475">
        <v>8859.7494020199993</v>
      </c>
      <c r="F475">
        <v>222.34</v>
      </c>
      <c r="G475">
        <v>17.377912513837899</v>
      </c>
      <c r="H475">
        <f>(Table2[[#This Row],[1Y Return vs Nifty]]-AVERAGE(Table2[1Y Return vs Nifty]))/_xlfn.STDEV.P(Table2[1Y Return vs Nifty])</f>
        <v>-0.24538417065117285</v>
      </c>
      <c r="I475">
        <v>-1.9154019062518199</v>
      </c>
      <c r="J475">
        <f>(Table2[[#This Row],[1M Return vs Nifty]]-AVERAGE(Table2[1M Return vs Nifty]))/_xlfn.STDEV.P(Table2[1M Return vs Nifty])</f>
        <v>-0.49648388643062963</v>
      </c>
      <c r="K475">
        <v>-29.136399910052798</v>
      </c>
      <c r="L475">
        <f>(Table2[[#This Row],[6M Return vs Nifty]]-AVERAGE(Table2[6M Return vs Nifty]))/_xlfn.STDEV.P(Table2[6M Return vs Nifty])</f>
        <v>-1.2161293209334978</v>
      </c>
      <c r="M475">
        <v>2.8102372182445898</v>
      </c>
      <c r="N475">
        <f>(Table2[[#This Row],[1W Return vs Nifty]]-AVERAGE(Table2[1W Return vs Nifty]))/_xlfn.STDEV.P(Table2[1W Return vs Nifty])</f>
        <v>5.461072852447213E-2</v>
      </c>
      <c r="O475">
        <v>239.98</v>
      </c>
      <c r="P475">
        <v>238.118334198356</v>
      </c>
      <c r="Q475">
        <v>223.74400711925699</v>
      </c>
      <c r="R475">
        <v>26.379138821577602</v>
      </c>
      <c r="S475" s="2">
        <f>(Table2[[#This Row],[Close Price]]-Table2[[#This Row],[20D EMA]])/Table2[[#This Row],[20D EMA]]</f>
        <v>-7.3506125510459153E-2</v>
      </c>
      <c r="T475" s="2">
        <f>(Table2[[#This Row],[Close Price]]-Table2[[#This Row],[50D EMA]])/Table2[[#This Row],[50D EMA]]</f>
        <v>-6.6262575922492434E-2</v>
      </c>
      <c r="U475" s="2">
        <f>(Table2[[#This Row],[Close Price]]-Table2[[#This Row],[200D EMA]])/Table2[[#This Row],[200D EMA]]</f>
        <v>-6.2750602232159161E-3</v>
      </c>
      <c r="V475">
        <v>0.67430988100641498</v>
      </c>
      <c r="W475">
        <v>220.09</v>
      </c>
      <c r="X475">
        <v>232.51</v>
      </c>
      <c r="Y475">
        <v>220.09</v>
      </c>
      <c r="Z475">
        <v>232.51</v>
      </c>
      <c r="AA475">
        <v>220.09</v>
      </c>
      <c r="AB475">
        <v>247.6</v>
      </c>
      <c r="AC475" s="2">
        <f>(Table2[[#This Row],[Close Price]]/Table2[[#This Row],[Day Low]])-1</f>
        <v>1.0223090553864278E-2</v>
      </c>
      <c r="AD475" s="2">
        <f>(Table2[[#This Row],[Day High]]/Table2[[#This Row],[Close Price]])-1</f>
        <v>4.5740757398578635E-2</v>
      </c>
      <c r="AE475" s="2">
        <f>(Table2[[#This Row],[Close Price]]/Table2[[#This Row],[Current Week Low]])-1</f>
        <v>1.0223090553864278E-2</v>
      </c>
      <c r="AF475" s="2">
        <f>(Table2[[#This Row],[Current Week High]]/Table2[[#This Row],[Close Price]])-1</f>
        <v>4.5740757398578635E-2</v>
      </c>
      <c r="AG475" s="2">
        <f>(Table2[[#This Row],[Close Price]]/Table2[[#This Row],[Current Month Low]])-1</f>
        <v>1.0223090553864278E-2</v>
      </c>
      <c r="AH475" s="2">
        <f>(Table2[[#This Row],[Current Month High]]/Table2[[#This Row],[Close Price]])-1</f>
        <v>0.11360978681298906</v>
      </c>
      <c r="AI475">
        <v>44.9356840874336</v>
      </c>
      <c r="AJ475">
        <v>52.131371878207297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-0.08</v>
      </c>
      <c r="AM475" t="s">
        <v>10621</v>
      </c>
      <c r="AN475">
        <v>-10.39</v>
      </c>
      <c r="AO475" t="s">
        <v>10621</v>
      </c>
      <c r="AP475">
        <v>7.4006835939117999E-2</v>
      </c>
      <c r="AQ475">
        <f>(Table2[[#This Row],[Sharpe Ratio]]-AVERAGE(Table2[Sharpe Ratio]))/_xlfn.STDEV.P(Table2[Sharpe Ratio])</f>
        <v>0.14692783981662613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-1.756458809674202</v>
      </c>
      <c r="AS475">
        <f>_xlfn.RANK.AVG(Table2[[#This Row],[1Y Return vs Nifty Z-Score]],Table2[1Y Return vs Nifty Z-Score])</f>
        <v>367</v>
      </c>
      <c r="AT475">
        <f>_xlfn.RANK.AVG(Table2[[#This Row],[6M Return vs Nifty Z-Score]],Table2[6M Return vs Nifty Z-Score])</f>
        <v>682</v>
      </c>
      <c r="AU475">
        <f>_xlfn.RANK.AVG(Table2[[#This Row],[Sharpe Ratio Z-Score]],Table2[Sharpe Ratio Z-Score])</f>
        <v>296</v>
      </c>
      <c r="AV475">
        <f>(Table2[[#This Row],[Rank 1Y]]+Table2[[#This Row],[Rank 6M]]+Table2[[#This Row],[Rank Sharpe]])/3</f>
        <v>448.33333333333331</v>
      </c>
    </row>
    <row r="476" spans="1:48" x14ac:dyDescent="0.3">
      <c r="A476" t="s">
        <v>683</v>
      </c>
      <c r="B476" t="s">
        <v>684</v>
      </c>
      <c r="C476" t="s">
        <v>10591</v>
      </c>
      <c r="D476" t="s">
        <v>292</v>
      </c>
      <c r="E476">
        <v>24630.346342919998</v>
      </c>
      <c r="F476">
        <v>493.45</v>
      </c>
      <c r="G476">
        <v>-4.37962866833153</v>
      </c>
      <c r="H476">
        <f>(Table2[[#This Row],[1Y Return vs Nifty]]-AVERAGE(Table2[1Y Return vs Nifty]))/_xlfn.STDEV.P(Table2[1Y Return vs Nifty])</f>
        <v>-0.5766663160967842</v>
      </c>
      <c r="I476">
        <v>4.62256712284566</v>
      </c>
      <c r="J476">
        <f>(Table2[[#This Row],[1M Return vs Nifty]]-AVERAGE(Table2[1M Return vs Nifty]))/_xlfn.STDEV.P(Table2[1M Return vs Nifty])</f>
        <v>0.18426390057330538</v>
      </c>
      <c r="K476">
        <v>13.914163191856799</v>
      </c>
      <c r="L476">
        <f>(Table2[[#This Row],[6M Return vs Nifty]]-AVERAGE(Table2[6M Return vs Nifty]))/_xlfn.STDEV.P(Table2[6M Return vs Nifty])</f>
        <v>0.32240017015180639</v>
      </c>
      <c r="M476">
        <v>-1.53352179201575</v>
      </c>
      <c r="N476">
        <f>(Table2[[#This Row],[1W Return vs Nifty]]-AVERAGE(Table2[1W Return vs Nifty]))/_xlfn.STDEV.P(Table2[1W Return vs Nifty])</f>
        <v>-0.83377465260530681</v>
      </c>
      <c r="O476">
        <v>504.82</v>
      </c>
      <c r="P476">
        <v>484.21807395634301</v>
      </c>
      <c r="Q476">
        <v>435.54496370619398</v>
      </c>
      <c r="R476">
        <v>38.440978908860998</v>
      </c>
      <c r="S476" s="2">
        <f>(Table2[[#This Row],[Close Price]]-Table2[[#This Row],[20D EMA]])/Table2[[#This Row],[20D EMA]]</f>
        <v>-2.2522879442177419E-2</v>
      </c>
      <c r="T476" s="2">
        <f>(Table2[[#This Row],[Close Price]]-Table2[[#This Row],[50D EMA]])/Table2[[#This Row],[50D EMA]]</f>
        <v>1.9065637034625296E-2</v>
      </c>
      <c r="U476" s="2">
        <f>(Table2[[#This Row],[Close Price]]-Table2[[#This Row],[200D EMA]])/Table2[[#This Row],[200D EMA]]</f>
        <v>0.13294846943257749</v>
      </c>
      <c r="V476">
        <v>0.96289745303012397</v>
      </c>
      <c r="W476">
        <v>488.85</v>
      </c>
      <c r="X476">
        <v>512.29999999999995</v>
      </c>
      <c r="Y476">
        <v>488.85</v>
      </c>
      <c r="Z476">
        <v>512.29999999999995</v>
      </c>
      <c r="AA476">
        <v>488.85</v>
      </c>
      <c r="AB476">
        <v>525.6</v>
      </c>
      <c r="AC476" s="2">
        <f>(Table2[[#This Row],[Close Price]]/Table2[[#This Row],[Day Low]])-1</f>
        <v>9.4098394190447188E-3</v>
      </c>
      <c r="AD476" s="2">
        <f>(Table2[[#This Row],[Day High]]/Table2[[#This Row],[Close Price]])-1</f>
        <v>3.8200425575032781E-2</v>
      </c>
      <c r="AE476" s="2">
        <f>(Table2[[#This Row],[Close Price]]/Table2[[#This Row],[Current Week Low]])-1</f>
        <v>9.4098394190447188E-3</v>
      </c>
      <c r="AF476" s="2">
        <f>(Table2[[#This Row],[Current Week High]]/Table2[[#This Row],[Close Price]])-1</f>
        <v>3.8200425575032781E-2</v>
      </c>
      <c r="AG476" s="2">
        <f>(Table2[[#This Row],[Close Price]]/Table2[[#This Row],[Current Month Low]])-1</f>
        <v>9.4098394190447188E-3</v>
      </c>
      <c r="AH476" s="2">
        <f>(Table2[[#This Row],[Current Month High]]/Table2[[#This Row],[Close Price]])-1</f>
        <v>6.5153510994021779E-2</v>
      </c>
      <c r="AI476">
        <v>10.8318978619921</v>
      </c>
      <c r="AJ476">
        <v>46.816423683427502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0.2</v>
      </c>
      <c r="AM476" t="s">
        <v>10622</v>
      </c>
      <c r="AN476">
        <v>-2.33</v>
      </c>
      <c r="AO476" t="s">
        <v>10621</v>
      </c>
      <c r="AP476">
        <v>-1.7555191571326002E-2</v>
      </c>
      <c r="AQ476">
        <f>(Table2[[#This Row],[Sharpe Ratio]]-AVERAGE(Table2[Sharpe Ratio]))/_xlfn.STDEV.P(Table2[Sharpe Ratio])</f>
        <v>-0.91046096829364587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-1.8142378662706249</v>
      </c>
      <c r="AS476">
        <f>_xlfn.RANK.AVG(Table2[[#This Row],[1Y Return vs Nifty Z-Score]],Table2[1Y Return vs Nifty Z-Score])</f>
        <v>525</v>
      </c>
      <c r="AT476">
        <f>_xlfn.RANK.AVG(Table2[[#This Row],[6M Return vs Nifty Z-Score]],Table2[6M Return vs Nifty Z-Score])</f>
        <v>217</v>
      </c>
      <c r="AU476">
        <f>_xlfn.RANK.AVG(Table2[[#This Row],[Sharpe Ratio Z-Score]],Table2[Sharpe Ratio Z-Score])</f>
        <v>605</v>
      </c>
      <c r="AV476">
        <f>(Table2[[#This Row],[Rank 1Y]]+Table2[[#This Row],[Rank 6M]]+Table2[[#This Row],[Rank Sharpe]])/3</f>
        <v>449</v>
      </c>
    </row>
    <row r="477" spans="1:48" x14ac:dyDescent="0.3">
      <c r="A477" t="s">
        <v>676</v>
      </c>
      <c r="B477" t="s">
        <v>677</v>
      </c>
      <c r="C477" t="s">
        <v>10582</v>
      </c>
      <c r="D477" t="s">
        <v>277</v>
      </c>
      <c r="E477">
        <v>24818.799836999999</v>
      </c>
      <c r="F477">
        <v>1222</v>
      </c>
      <c r="G477">
        <v>-2.2285512143115001</v>
      </c>
      <c r="H477">
        <f>(Table2[[#This Row],[1Y Return vs Nifty]]-AVERAGE(Table2[1Y Return vs Nifty]))/_xlfn.STDEV.P(Table2[1Y Return vs Nifty])</f>
        <v>-0.5439138305093304</v>
      </c>
      <c r="I477">
        <v>2.8766969899681E-2</v>
      </c>
      <c r="J477">
        <f>(Table2[[#This Row],[1M Return vs Nifty]]-AVERAGE(Table2[1M Return vs Nifty]))/_xlfn.STDEV.P(Table2[1M Return vs Nifty])</f>
        <v>-0.29405272560502382</v>
      </c>
      <c r="K477">
        <v>-21.717567268704599</v>
      </c>
      <c r="L477">
        <f>(Table2[[#This Row],[6M Return vs Nifty]]-AVERAGE(Table2[6M Return vs Nifty]))/_xlfn.STDEV.P(Table2[6M Return vs Nifty])</f>
        <v>-0.95099706746863666</v>
      </c>
      <c r="M477">
        <v>1.46894602427534</v>
      </c>
      <c r="N477">
        <f>(Table2[[#This Row],[1W Return vs Nifty]]-AVERAGE(Table2[1W Return vs Nifty]))/_xlfn.STDEV.P(Table2[1W Return vs Nifty])</f>
        <v>-0.21971008111201176</v>
      </c>
      <c r="O477">
        <v>1243.43</v>
      </c>
      <c r="P477">
        <v>1240.7854060904899</v>
      </c>
      <c r="Q477">
        <v>1198.7692926191601</v>
      </c>
      <c r="R477">
        <v>34.051164817758298</v>
      </c>
      <c r="S477" s="2">
        <f>(Table2[[#This Row],[Close Price]]-Table2[[#This Row],[20D EMA]])/Table2[[#This Row],[20D EMA]]</f>
        <v>-1.7234584978647823E-2</v>
      </c>
      <c r="T477" s="2">
        <f>(Table2[[#This Row],[Close Price]]-Table2[[#This Row],[50D EMA]])/Table2[[#This Row],[50D EMA]]</f>
        <v>-1.5139931529078528E-2</v>
      </c>
      <c r="U477" s="2">
        <f>(Table2[[#This Row],[Close Price]]-Table2[[#This Row],[200D EMA]])/Table2[[#This Row],[200D EMA]]</f>
        <v>1.9378797508304336E-2</v>
      </c>
      <c r="V477">
        <v>0.61808574542944805</v>
      </c>
      <c r="W477">
        <v>1206.75</v>
      </c>
      <c r="X477">
        <v>1247.9000000000001</v>
      </c>
      <c r="Y477">
        <v>1206.75</v>
      </c>
      <c r="Z477">
        <v>1247.9000000000001</v>
      </c>
      <c r="AA477">
        <v>1206.75</v>
      </c>
      <c r="AB477">
        <v>1273.95</v>
      </c>
      <c r="AC477" s="2">
        <f>(Table2[[#This Row],[Close Price]]/Table2[[#This Row],[Day Low]])-1</f>
        <v>1.263724880878403E-2</v>
      </c>
      <c r="AD477" s="2">
        <f>(Table2[[#This Row],[Day High]]/Table2[[#This Row],[Close Price]])-1</f>
        <v>2.1194762684124457E-2</v>
      </c>
      <c r="AE477" s="2">
        <f>(Table2[[#This Row],[Close Price]]/Table2[[#This Row],[Current Week Low]])-1</f>
        <v>1.263724880878403E-2</v>
      </c>
      <c r="AF477" s="2">
        <f>(Table2[[#This Row],[Current Week High]]/Table2[[#This Row],[Close Price]])-1</f>
        <v>2.1194762684124457E-2</v>
      </c>
      <c r="AG477" s="2">
        <f>(Table2[[#This Row],[Close Price]]/Table2[[#This Row],[Current Month Low]])-1</f>
        <v>1.263724880878403E-2</v>
      </c>
      <c r="AH477" s="2">
        <f>(Table2[[#This Row],[Current Month High]]/Table2[[#This Row],[Close Price]])-1</f>
        <v>4.2512274959083607E-2</v>
      </c>
      <c r="AI477">
        <v>18.240589198036002</v>
      </c>
      <c r="AJ477">
        <v>25.539346620094499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-0.15</v>
      </c>
      <c r="AM477" t="s">
        <v>10621</v>
      </c>
      <c r="AN477">
        <v>-1.64</v>
      </c>
      <c r="AO477" t="s">
        <v>10621</v>
      </c>
      <c r="AP477">
        <v>0.10504714736946399</v>
      </c>
      <c r="AQ477">
        <f>(Table2[[#This Row],[Sharpe Ratio]]-AVERAGE(Table2[Sharpe Ratio]))/_xlfn.STDEV.P(Table2[Sharpe Ratio])</f>
        <v>0.50539170086384255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-1.5032820038311603</v>
      </c>
      <c r="AS477">
        <f>_xlfn.RANK.AVG(Table2[[#This Row],[1Y Return vs Nifty Z-Score]],Table2[1Y Return vs Nifty Z-Score])</f>
        <v>503</v>
      </c>
      <c r="AT477">
        <f>_xlfn.RANK.AVG(Table2[[#This Row],[6M Return vs Nifty Z-Score]],Table2[6M Return vs Nifty Z-Score])</f>
        <v>630</v>
      </c>
      <c r="AU477">
        <f>_xlfn.RANK.AVG(Table2[[#This Row],[Sharpe Ratio Z-Score]],Table2[Sharpe Ratio Z-Score])</f>
        <v>215</v>
      </c>
      <c r="AV477">
        <f>(Table2[[#This Row],[Rank 1Y]]+Table2[[#This Row],[Rank 6M]]+Table2[[#This Row],[Rank Sharpe]])/3</f>
        <v>449.33333333333331</v>
      </c>
    </row>
    <row r="478" spans="1:48" x14ac:dyDescent="0.3">
      <c r="A478" t="s">
        <v>1804</v>
      </c>
      <c r="B478" t="s">
        <v>1805</v>
      </c>
      <c r="C478" t="s">
        <v>10588</v>
      </c>
      <c r="D478" t="s">
        <v>543</v>
      </c>
      <c r="E478">
        <v>3983.17862951999</v>
      </c>
      <c r="F478">
        <v>357.6</v>
      </c>
      <c r="G478">
        <v>21.3470997869888</v>
      </c>
      <c r="H478">
        <f>(Table2[[#This Row],[1Y Return vs Nifty]]-AVERAGE(Table2[1Y Return vs Nifty]))/_xlfn.STDEV.P(Table2[1Y Return vs Nifty])</f>
        <v>-0.18494899258967204</v>
      </c>
      <c r="I478">
        <v>-13.016958007807901</v>
      </c>
      <c r="J478">
        <f>(Table2[[#This Row],[1M Return vs Nifty]]-AVERAGE(Table2[1M Return vs Nifty]))/_xlfn.STDEV.P(Table2[1M Return vs Nifty])</f>
        <v>-1.6524024468887806</v>
      </c>
      <c r="K478">
        <v>-5.9899313203137599</v>
      </c>
      <c r="L478">
        <f>(Table2[[#This Row],[6M Return vs Nifty]]-AVERAGE(Table2[6M Return vs Nifty]))/_xlfn.STDEV.P(Table2[6M Return vs Nifty])</f>
        <v>-0.38892702730743461</v>
      </c>
      <c r="M478">
        <v>-1.1611945637115899</v>
      </c>
      <c r="N478">
        <f>(Table2[[#This Row],[1W Return vs Nifty]]-AVERAGE(Table2[1W Return vs Nifty]))/_xlfn.STDEV.P(Table2[1W Return vs Nifty])</f>
        <v>-0.75762630601409919</v>
      </c>
      <c r="O478">
        <v>384.83</v>
      </c>
      <c r="P478">
        <v>371.33785970920701</v>
      </c>
      <c r="Q478">
        <v>330.561792136451</v>
      </c>
      <c r="R478">
        <v>25.427052521381899</v>
      </c>
      <c r="S478" s="2">
        <f>(Table2[[#This Row],[Close Price]]-Table2[[#This Row],[20D EMA]])/Table2[[#This Row],[20D EMA]]</f>
        <v>-7.0758516747654709E-2</v>
      </c>
      <c r="T478" s="2">
        <f>(Table2[[#This Row],[Close Price]]-Table2[[#This Row],[50D EMA]])/Table2[[#This Row],[50D EMA]]</f>
        <v>-3.6995580574426326E-2</v>
      </c>
      <c r="U478" s="2">
        <f>(Table2[[#This Row],[Close Price]]-Table2[[#This Row],[200D EMA]])/Table2[[#This Row],[200D EMA]]</f>
        <v>8.1794715864766512E-2</v>
      </c>
      <c r="V478">
        <v>0.16150973376164299</v>
      </c>
      <c r="W478">
        <v>357.25</v>
      </c>
      <c r="X478">
        <v>370.05</v>
      </c>
      <c r="Y478">
        <v>357.25</v>
      </c>
      <c r="Z478">
        <v>370.05</v>
      </c>
      <c r="AA478">
        <v>357.25</v>
      </c>
      <c r="AB478">
        <v>388</v>
      </c>
      <c r="AC478" s="2">
        <f>(Table2[[#This Row],[Close Price]]/Table2[[#This Row],[Day Low]])-1</f>
        <v>9.7970608817354865E-4</v>
      </c>
      <c r="AD478" s="2">
        <f>(Table2[[#This Row],[Day High]]/Table2[[#This Row],[Close Price]])-1</f>
        <v>3.4815436241610653E-2</v>
      </c>
      <c r="AE478" s="2">
        <f>(Table2[[#This Row],[Close Price]]/Table2[[#This Row],[Current Week Low]])-1</f>
        <v>9.7970608817354865E-4</v>
      </c>
      <c r="AF478" s="2">
        <f>(Table2[[#This Row],[Current Week High]]/Table2[[#This Row],[Close Price]])-1</f>
        <v>3.4815436241610653E-2</v>
      </c>
      <c r="AG478" s="2">
        <f>(Table2[[#This Row],[Close Price]]/Table2[[#This Row],[Current Month Low]])-1</f>
        <v>9.7970608817354865E-4</v>
      </c>
      <c r="AH478" s="2">
        <f>(Table2[[#This Row],[Current Month High]]/Table2[[#This Row],[Close Price]])-1</f>
        <v>8.5011185682326573E-2</v>
      </c>
      <c r="AI478">
        <v>26.3702460850111</v>
      </c>
      <c r="AJ478">
        <v>51.976200594985102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0.02</v>
      </c>
      <c r="AM478" t="s">
        <v>10622</v>
      </c>
      <c r="AN478">
        <v>-9.35</v>
      </c>
      <c r="AO478" t="s">
        <v>10621</v>
      </c>
      <c r="AQ478">
        <f>(Table2[[#This Row],[Sharpe Ratio]]-AVERAGE(Table2[Sharpe Ratio]))/_xlfn.STDEV.P(Table2[Sharpe Ratio])</f>
        <v>-0.7077277654969456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-3.6916325382969322</v>
      </c>
      <c r="AS478">
        <f>_xlfn.RANK.AVG(Table2[[#This Row],[1Y Return vs Nifty Z-Score]],Table2[1Y Return vs Nifty Z-Score])</f>
        <v>344</v>
      </c>
      <c r="AT478">
        <f>_xlfn.RANK.AVG(Table2[[#This Row],[6M Return vs Nifty Z-Score]],Table2[6M Return vs Nifty Z-Score])</f>
        <v>458</v>
      </c>
      <c r="AU478">
        <f>_xlfn.RANK.AVG(Table2[[#This Row],[Sharpe Ratio Z-Score]],Table2[Sharpe Ratio Z-Score])</f>
        <v>546.5</v>
      </c>
      <c r="AV478">
        <f>(Table2[[#This Row],[Rank 1Y]]+Table2[[#This Row],[Rank 6M]]+Table2[[#This Row],[Rank Sharpe]])/3</f>
        <v>449.5</v>
      </c>
    </row>
    <row r="479" spans="1:48" x14ac:dyDescent="0.3">
      <c r="A479" t="s">
        <v>368</v>
      </c>
      <c r="B479" t="s">
        <v>369</v>
      </c>
      <c r="C479" t="s">
        <v>10582</v>
      </c>
      <c r="D479" t="s">
        <v>51</v>
      </c>
      <c r="E479">
        <v>63539.232300000003</v>
      </c>
      <c r="F479">
        <v>5314.2</v>
      </c>
      <c r="G479">
        <v>5.3609126565790204</v>
      </c>
      <c r="H479">
        <f>(Table2[[#This Row],[1Y Return vs Nifty]]-AVERAGE(Table2[1Y Return vs Nifty]))/_xlfn.STDEV.P(Table2[1Y Return vs Nifty])</f>
        <v>-0.42835601757084313</v>
      </c>
      <c r="I479">
        <v>7.1430379214187703</v>
      </c>
      <c r="J479">
        <f>(Table2[[#This Row],[1M Return vs Nifty]]-AVERAGE(Table2[1M Return vs Nifty]))/_xlfn.STDEV.P(Table2[1M Return vs Nifty])</f>
        <v>0.44670089143398861</v>
      </c>
      <c r="K479">
        <v>-2.5668677728714999</v>
      </c>
      <c r="L479">
        <f>(Table2[[#This Row],[6M Return vs Nifty]]-AVERAGE(Table2[6M Return vs Nifty]))/_xlfn.STDEV.P(Table2[6M Return vs Nifty])</f>
        <v>-0.26659449927215351</v>
      </c>
      <c r="M479">
        <v>2.7567997112061802</v>
      </c>
      <c r="N479">
        <f>(Table2[[#This Row],[1W Return vs Nifty]]-AVERAGE(Table2[1W Return vs Nifty]))/_xlfn.STDEV.P(Table2[1W Return vs Nifty])</f>
        <v>4.3681692188706905E-2</v>
      </c>
      <c r="O479">
        <v>5223.59</v>
      </c>
      <c r="P479">
        <v>5154.4354225218603</v>
      </c>
      <c r="Q479">
        <v>4815.41172549356</v>
      </c>
      <c r="R479">
        <v>60.265690746681301</v>
      </c>
      <c r="S479" s="2">
        <f>(Table2[[#This Row],[Close Price]]-Table2[[#This Row],[20D EMA]])/Table2[[#This Row],[20D EMA]]</f>
        <v>1.7346307807465683E-2</v>
      </c>
      <c r="T479" s="2">
        <f>(Table2[[#This Row],[Close Price]]-Table2[[#This Row],[50D EMA]])/Table2[[#This Row],[50D EMA]]</f>
        <v>3.0995553223940289E-2</v>
      </c>
      <c r="U479" s="2">
        <f>(Table2[[#This Row],[Close Price]]-Table2[[#This Row],[200D EMA]])/Table2[[#This Row],[200D EMA]]</f>
        <v>0.10358164637631606</v>
      </c>
      <c r="V479">
        <v>0.59684985520874501</v>
      </c>
      <c r="W479">
        <v>5164.75</v>
      </c>
      <c r="X479">
        <v>5368.3</v>
      </c>
      <c r="Y479">
        <v>5164.75</v>
      </c>
      <c r="Z479">
        <v>5368.3</v>
      </c>
      <c r="AA479">
        <v>5164.75</v>
      </c>
      <c r="AB479">
        <v>5405.85</v>
      </c>
      <c r="AC479" s="2">
        <f>(Table2[[#This Row],[Close Price]]/Table2[[#This Row],[Day Low]])-1</f>
        <v>2.8936540974877634E-2</v>
      </c>
      <c r="AD479" s="2">
        <f>(Table2[[#This Row],[Day High]]/Table2[[#This Row],[Close Price]])-1</f>
        <v>1.0180271724812728E-2</v>
      </c>
      <c r="AE479" s="2">
        <f>(Table2[[#This Row],[Close Price]]/Table2[[#This Row],[Current Week Low]])-1</f>
        <v>2.8936540974877634E-2</v>
      </c>
      <c r="AF479" s="2">
        <f>(Table2[[#This Row],[Current Week High]]/Table2[[#This Row],[Close Price]])-1</f>
        <v>1.0180271724812728E-2</v>
      </c>
      <c r="AG479" s="2">
        <f>(Table2[[#This Row],[Close Price]]/Table2[[#This Row],[Current Month Low]])-1</f>
        <v>2.8936540974877634E-2</v>
      </c>
      <c r="AH479" s="2">
        <f>(Table2[[#This Row],[Current Month High]]/Table2[[#This Row],[Close Price]])-1</f>
        <v>1.7246245907192259E-2</v>
      </c>
      <c r="AI479">
        <v>4.9791125663317199</v>
      </c>
      <c r="AJ479">
        <v>54.168842471714498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-0.12</v>
      </c>
      <c r="AM479" t="s">
        <v>10621</v>
      </c>
      <c r="AN479">
        <v>0.79</v>
      </c>
      <c r="AO479" t="s">
        <v>10622</v>
      </c>
      <c r="AP479">
        <v>1.1140885675167999E-2</v>
      </c>
      <c r="AQ479">
        <f>(Table2[[#This Row],[Sharpe Ratio]]-AVERAGE(Table2[Sharpe Ratio]))/_xlfn.STDEV.P(Table2[Sharpe Ratio])</f>
        <v>-0.57906910485277208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-0.78363703807307328</v>
      </c>
      <c r="AS479">
        <f>_xlfn.RANK.AVG(Table2[[#This Row],[1Y Return vs Nifty Z-Score]],Table2[1Y Return vs Nifty Z-Score])</f>
        <v>446</v>
      </c>
      <c r="AT479">
        <f>_xlfn.RANK.AVG(Table2[[#This Row],[6M Return vs Nifty Z-Score]],Table2[6M Return vs Nifty Z-Score])</f>
        <v>413</v>
      </c>
      <c r="AU479">
        <f>_xlfn.RANK.AVG(Table2[[#This Row],[Sharpe Ratio Z-Score]],Table2[Sharpe Ratio Z-Score])</f>
        <v>493</v>
      </c>
      <c r="AV479">
        <f>(Table2[[#This Row],[Rank 1Y]]+Table2[[#This Row],[Rank 6M]]+Table2[[#This Row],[Rank Sharpe]])/3</f>
        <v>450.66666666666669</v>
      </c>
    </row>
    <row r="480" spans="1:48" x14ac:dyDescent="0.3">
      <c r="A480" t="s">
        <v>499</v>
      </c>
      <c r="B480" t="s">
        <v>500</v>
      </c>
      <c r="C480" t="s">
        <v>10582</v>
      </c>
      <c r="D480" t="s">
        <v>501</v>
      </c>
      <c r="E480">
        <v>40754.513565200003</v>
      </c>
      <c r="F480">
        <v>340.4</v>
      </c>
      <c r="G480">
        <v>6.9672836178092696</v>
      </c>
      <c r="H480">
        <f>(Table2[[#This Row],[1Y Return vs Nifty]]-AVERAGE(Table2[1Y Return vs Nifty]))/_xlfn.STDEV.P(Table2[1Y Return vs Nifty])</f>
        <v>-0.40389727869211361</v>
      </c>
      <c r="I480">
        <v>-0.26972532637382601</v>
      </c>
      <c r="J480">
        <f>(Table2[[#This Row],[1M Return vs Nifty]]-AVERAGE(Table2[1M Return vs Nifty]))/_xlfn.STDEV.P(Table2[1M Return vs Nifty])</f>
        <v>-0.32513240328804321</v>
      </c>
      <c r="K480">
        <v>9.0952322758587005</v>
      </c>
      <c r="L480">
        <f>(Table2[[#This Row],[6M Return vs Nifty]]-AVERAGE(Table2[6M Return vs Nifty]))/_xlfn.STDEV.P(Table2[6M Return vs Nifty])</f>
        <v>0.15018250804561833</v>
      </c>
      <c r="M480">
        <v>-0.30099796303611698</v>
      </c>
      <c r="N480">
        <f>(Table2[[#This Row],[1W Return vs Nifty]]-AVERAGE(Table2[1W Return vs Nifty]))/_xlfn.STDEV.P(Table2[1W Return vs Nifty])</f>
        <v>-0.58169893915683435</v>
      </c>
      <c r="O480">
        <v>352.3</v>
      </c>
      <c r="P480">
        <v>340.66847608259297</v>
      </c>
      <c r="Q480">
        <v>298.97265823717498</v>
      </c>
      <c r="R480">
        <v>35.339836448028997</v>
      </c>
      <c r="S480" s="2">
        <f>(Table2[[#This Row],[Close Price]]-Table2[[#This Row],[20D EMA]])/Table2[[#This Row],[20D EMA]]</f>
        <v>-3.377803008799328E-2</v>
      </c>
      <c r="T480" s="2">
        <f>(Table2[[#This Row],[Close Price]]-Table2[[#This Row],[50D EMA]])/Table2[[#This Row],[50D EMA]]</f>
        <v>-7.8808607617661299E-4</v>
      </c>
      <c r="U480" s="2">
        <f>(Table2[[#This Row],[Close Price]]-Table2[[#This Row],[200D EMA]])/Table2[[#This Row],[200D EMA]]</f>
        <v>0.13856565348514474</v>
      </c>
      <c r="V480">
        <v>0.60891203002739203</v>
      </c>
      <c r="W480">
        <v>333.7</v>
      </c>
      <c r="X480">
        <v>352.85</v>
      </c>
      <c r="Y480">
        <v>333.7</v>
      </c>
      <c r="Z480">
        <v>352.85</v>
      </c>
      <c r="AA480">
        <v>333.7</v>
      </c>
      <c r="AB480">
        <v>370.45</v>
      </c>
      <c r="AC480" s="2">
        <f>(Table2[[#This Row],[Close Price]]/Table2[[#This Row],[Day Low]])-1</f>
        <v>2.0077914294276189E-2</v>
      </c>
      <c r="AD480" s="2">
        <f>(Table2[[#This Row],[Day High]]/Table2[[#This Row],[Close Price]])-1</f>
        <v>3.6574618096357314E-2</v>
      </c>
      <c r="AE480" s="2">
        <f>(Table2[[#This Row],[Close Price]]/Table2[[#This Row],[Current Week Low]])-1</f>
        <v>2.0077914294276189E-2</v>
      </c>
      <c r="AF480" s="2">
        <f>(Table2[[#This Row],[Current Week High]]/Table2[[#This Row],[Close Price]])-1</f>
        <v>3.6574618096357314E-2</v>
      </c>
      <c r="AG480" s="2">
        <f>(Table2[[#This Row],[Close Price]]/Table2[[#This Row],[Current Month Low]])-1</f>
        <v>2.0077914294276189E-2</v>
      </c>
      <c r="AH480" s="2">
        <f>(Table2[[#This Row],[Current Month High]]/Table2[[#This Row],[Close Price]])-1</f>
        <v>8.827849588719161E-2</v>
      </c>
      <c r="AI480">
        <v>10.693301997649799</v>
      </c>
      <c r="AJ480">
        <v>56.505747126436702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10621</v>
      </c>
      <c r="AN480">
        <v>-0.82</v>
      </c>
      <c r="AO480" t="s">
        <v>10621</v>
      </c>
      <c r="AP480">
        <v>-4.3487896064882001E-2</v>
      </c>
      <c r="AQ480">
        <f>(Table2[[#This Row],[Sharpe Ratio]]-AVERAGE(Table2[Sharpe Ratio]))/_xlfn.STDEV.P(Table2[Sharpe Ratio])</f>
        <v>-1.2099404822481541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-2.3704865953395267</v>
      </c>
      <c r="AS480">
        <f>_xlfn.RANK.AVG(Table2[[#This Row],[1Y Return vs Nifty Z-Score]],Table2[1Y Return vs Nifty Z-Score])</f>
        <v>434</v>
      </c>
      <c r="AT480">
        <f>_xlfn.RANK.AVG(Table2[[#This Row],[6M Return vs Nifty Z-Score]],Table2[6M Return vs Nifty Z-Score])</f>
        <v>272</v>
      </c>
      <c r="AU480">
        <f>_xlfn.RANK.AVG(Table2[[#This Row],[Sharpe Ratio Z-Score]],Table2[Sharpe Ratio Z-Score])</f>
        <v>646</v>
      </c>
      <c r="AV480">
        <f>(Table2[[#This Row],[Rank 1Y]]+Table2[[#This Row],[Rank 6M]]+Table2[[#This Row],[Rank Sharpe]])/3</f>
        <v>450.66666666666669</v>
      </c>
    </row>
    <row r="481" spans="1:48" x14ac:dyDescent="0.3">
      <c r="A481" t="s">
        <v>1899</v>
      </c>
      <c r="B481" t="s">
        <v>1900</v>
      </c>
      <c r="C481" t="s">
        <v>10586</v>
      </c>
      <c r="D481" t="s">
        <v>396</v>
      </c>
      <c r="E481">
        <v>3492.6402799749999</v>
      </c>
      <c r="F481">
        <v>484.75</v>
      </c>
      <c r="G481">
        <v>11.398179222671899</v>
      </c>
      <c r="H481">
        <f>(Table2[[#This Row],[1Y Return vs Nifty]]-AVERAGE(Table2[1Y Return vs Nifty]))/_xlfn.STDEV.P(Table2[1Y Return vs Nifty])</f>
        <v>-0.33643209087818154</v>
      </c>
      <c r="I481">
        <v>-6.9180521125553396E-2</v>
      </c>
      <c r="J481">
        <f>(Table2[[#This Row],[1M Return vs Nifty]]-AVERAGE(Table2[1M Return vs Nifty]))/_xlfn.STDEV.P(Table2[1M Return vs Nifty])</f>
        <v>-0.30425123487621569</v>
      </c>
      <c r="K481">
        <v>10.757900514949201</v>
      </c>
      <c r="L481">
        <f>(Table2[[#This Row],[6M Return vs Nifty]]-AVERAGE(Table2[6M Return vs Nifty]))/_xlfn.STDEV.P(Table2[6M Return vs Nifty])</f>
        <v>0.20960250015294893</v>
      </c>
      <c r="M481">
        <v>-3.1239058848644099</v>
      </c>
      <c r="N481">
        <f>(Table2[[#This Row],[1W Return vs Nifty]]-AVERAGE(Table2[1W Return vs Nifty]))/_xlfn.STDEV.P(Table2[1W Return vs Nifty])</f>
        <v>-1.1590399297836129</v>
      </c>
      <c r="O481">
        <v>514.28</v>
      </c>
      <c r="P481">
        <v>497.344944178172</v>
      </c>
      <c r="Q481">
        <v>447.50070655942</v>
      </c>
      <c r="R481">
        <v>28.0970110379759</v>
      </c>
      <c r="S481" s="2">
        <f>(Table2[[#This Row],[Close Price]]-Table2[[#This Row],[20D EMA]])/Table2[[#This Row],[20D EMA]]</f>
        <v>-5.7420082445360454E-2</v>
      </c>
      <c r="T481" s="2">
        <f>(Table2[[#This Row],[Close Price]]-Table2[[#This Row],[50D EMA]])/Table2[[#This Row],[50D EMA]]</f>
        <v>-2.5324363554120915E-2</v>
      </c>
      <c r="U481" s="2">
        <f>(Table2[[#This Row],[Close Price]]-Table2[[#This Row],[200D EMA]])/Table2[[#This Row],[200D EMA]]</f>
        <v>8.323851313435629E-2</v>
      </c>
      <c r="V481">
        <v>1.0834526611376201</v>
      </c>
      <c r="W481">
        <v>482.2</v>
      </c>
      <c r="X481">
        <v>504.7</v>
      </c>
      <c r="Y481">
        <v>482.2</v>
      </c>
      <c r="Z481">
        <v>504.7</v>
      </c>
      <c r="AA481">
        <v>482.2</v>
      </c>
      <c r="AB481">
        <v>524.4</v>
      </c>
      <c r="AC481" s="2">
        <f>(Table2[[#This Row],[Close Price]]/Table2[[#This Row],[Day Low]])-1</f>
        <v>5.2882621318954826E-3</v>
      </c>
      <c r="AD481" s="2">
        <f>(Table2[[#This Row],[Day High]]/Table2[[#This Row],[Close Price]])-1</f>
        <v>4.115523465703963E-2</v>
      </c>
      <c r="AE481" s="2">
        <f>(Table2[[#This Row],[Close Price]]/Table2[[#This Row],[Current Week Low]])-1</f>
        <v>5.2882621318954826E-3</v>
      </c>
      <c r="AF481" s="2">
        <f>(Table2[[#This Row],[Current Week High]]/Table2[[#This Row],[Close Price]])-1</f>
        <v>4.115523465703963E-2</v>
      </c>
      <c r="AG481" s="2">
        <f>(Table2[[#This Row],[Close Price]]/Table2[[#This Row],[Current Month Low]])-1</f>
        <v>5.2882621318954826E-3</v>
      </c>
      <c r="AH481" s="2">
        <f>(Table2[[#This Row],[Current Month High]]/Table2[[#This Row],[Close Price]])-1</f>
        <v>8.1794739556472429E-2</v>
      </c>
      <c r="AI481">
        <v>14.430118617844199</v>
      </c>
      <c r="AJ481">
        <v>39.275966096825101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10622</v>
      </c>
      <c r="AN481">
        <v>-7.43</v>
      </c>
      <c r="AO481" t="s">
        <v>10621</v>
      </c>
      <c r="AP481">
        <v>-7.6848468306866993E-2</v>
      </c>
      <c r="AQ481">
        <f>(Table2[[#This Row],[Sharpe Ratio]]-AVERAGE(Table2[Sharpe Ratio]))/_xlfn.STDEV.P(Table2[Sharpe Ratio])</f>
        <v>-1.5951994884099112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-3.1853202437949726</v>
      </c>
      <c r="AS481">
        <f>_xlfn.RANK.AVG(Table2[[#This Row],[1Y Return vs Nifty Z-Score]],Table2[1Y Return vs Nifty Z-Score])</f>
        <v>406</v>
      </c>
      <c r="AT481">
        <f>_xlfn.RANK.AVG(Table2[[#This Row],[6M Return vs Nifty Z-Score]],Table2[6M Return vs Nifty Z-Score])</f>
        <v>249</v>
      </c>
      <c r="AU481">
        <f>_xlfn.RANK.AVG(Table2[[#This Row],[Sharpe Ratio Z-Score]],Table2[Sharpe Ratio Z-Score])</f>
        <v>698</v>
      </c>
      <c r="AV481">
        <f>(Table2[[#This Row],[Rank 1Y]]+Table2[[#This Row],[Rank 6M]]+Table2[[#This Row],[Rank Sharpe]])/3</f>
        <v>451</v>
      </c>
    </row>
    <row r="482" spans="1:48" x14ac:dyDescent="0.3">
      <c r="A482" t="s">
        <v>1617</v>
      </c>
      <c r="B482" t="s">
        <v>1618</v>
      </c>
      <c r="C482" t="s">
        <v>10584</v>
      </c>
      <c r="D482" t="s">
        <v>212</v>
      </c>
      <c r="E482">
        <v>5216.237058875</v>
      </c>
      <c r="F482">
        <v>130.75</v>
      </c>
      <c r="G482">
        <v>-5.5678298782380997</v>
      </c>
      <c r="H482">
        <f>(Table2[[#This Row],[1Y Return vs Nifty]]-AVERAGE(Table2[1Y Return vs Nifty]))/_xlfn.STDEV.P(Table2[1Y Return vs Nifty])</f>
        <v>-0.59475796729685204</v>
      </c>
      <c r="I482">
        <v>10.315546079191799</v>
      </c>
      <c r="J482">
        <f>(Table2[[#This Row],[1M Return vs Nifty]]-AVERAGE(Table2[1M Return vs Nifty]))/_xlfn.STDEV.P(Table2[1M Return vs Nifty])</f>
        <v>0.77702945341465746</v>
      </c>
      <c r="K482">
        <v>-2.3877018438986202</v>
      </c>
      <c r="L482">
        <f>(Table2[[#This Row],[6M Return vs Nifty]]-AVERAGE(Table2[6M Return vs Nifty]))/_xlfn.STDEV.P(Table2[6M Return vs Nifty])</f>
        <v>-0.26019151530026108</v>
      </c>
      <c r="M482">
        <v>3.8344449340461302</v>
      </c>
      <c r="N482">
        <f>(Table2[[#This Row],[1W Return vs Nifty]]-AVERAGE(Table2[1W Return vs Nifty]))/_xlfn.STDEV.P(Table2[1W Return vs Nifty])</f>
        <v>0.26408164065591611</v>
      </c>
      <c r="O482">
        <v>132.94</v>
      </c>
      <c r="P482">
        <v>130.01737348834399</v>
      </c>
      <c r="Q482">
        <v>123.40565174548701</v>
      </c>
      <c r="R482">
        <v>42.091227840570497</v>
      </c>
      <c r="S482" s="2">
        <f>(Table2[[#This Row],[Close Price]]-Table2[[#This Row],[20D EMA]])/Table2[[#This Row],[20D EMA]]</f>
        <v>-1.6473597111478847E-2</v>
      </c>
      <c r="T482" s="2">
        <f>(Table2[[#This Row],[Close Price]]-Table2[[#This Row],[50D EMA]])/Table2[[#This Row],[50D EMA]]</f>
        <v>5.6348354992856991E-3</v>
      </c>
      <c r="U482" s="2">
        <f>(Table2[[#This Row],[Close Price]]-Table2[[#This Row],[200D EMA]])/Table2[[#This Row],[200D EMA]]</f>
        <v>5.9513872749199913E-2</v>
      </c>
      <c r="V482">
        <v>1.9740685481150899</v>
      </c>
      <c r="W482">
        <v>129.34</v>
      </c>
      <c r="X482">
        <v>136</v>
      </c>
      <c r="Y482">
        <v>129.34</v>
      </c>
      <c r="Z482">
        <v>136</v>
      </c>
      <c r="AA482">
        <v>129.34</v>
      </c>
      <c r="AB482">
        <v>148.4</v>
      </c>
      <c r="AC482" s="2">
        <f>(Table2[[#This Row],[Close Price]]/Table2[[#This Row],[Day Low]])-1</f>
        <v>1.090149992268441E-2</v>
      </c>
      <c r="AD482" s="2">
        <f>(Table2[[#This Row],[Day High]]/Table2[[#This Row],[Close Price]])-1</f>
        <v>4.0152963671128195E-2</v>
      </c>
      <c r="AE482" s="2">
        <f>(Table2[[#This Row],[Close Price]]/Table2[[#This Row],[Current Week Low]])-1</f>
        <v>1.090149992268441E-2</v>
      </c>
      <c r="AF482" s="2">
        <f>(Table2[[#This Row],[Current Week High]]/Table2[[#This Row],[Close Price]])-1</f>
        <v>4.0152963671128195E-2</v>
      </c>
      <c r="AG482" s="2">
        <f>(Table2[[#This Row],[Close Price]]/Table2[[#This Row],[Current Month Low]])-1</f>
        <v>1.090149992268441E-2</v>
      </c>
      <c r="AH482" s="2">
        <f>(Table2[[#This Row],[Current Month High]]/Table2[[#This Row],[Close Price]])-1</f>
        <v>0.13499043977055458</v>
      </c>
      <c r="AI482">
        <v>14.4627151051625</v>
      </c>
      <c r="AJ482">
        <v>27.7479237909135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-0.1</v>
      </c>
      <c r="AM482" t="s">
        <v>10621</v>
      </c>
      <c r="AN482">
        <v>2.82</v>
      </c>
      <c r="AO482" t="s">
        <v>10622</v>
      </c>
      <c r="AP482">
        <v>3.7339866140584002E-2</v>
      </c>
      <c r="AQ482">
        <f>(Table2[[#This Row],[Sharpe Ratio]]-AVERAGE(Table2[Sharpe Ratio]))/_xlfn.STDEV.P(Table2[Sharpe Ratio])</f>
        <v>-0.27651454723476121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-9.0352935761300768E-2</v>
      </c>
      <c r="AS482">
        <f>_xlfn.RANK.AVG(Table2[[#This Row],[1Y Return vs Nifty Z-Score]],Table2[1Y Return vs Nifty Z-Score])</f>
        <v>534</v>
      </c>
      <c r="AT482">
        <f>_xlfn.RANK.AVG(Table2[[#This Row],[6M Return vs Nifty Z-Score]],Table2[6M Return vs Nifty Z-Score])</f>
        <v>410</v>
      </c>
      <c r="AU482">
        <f>_xlfn.RANK.AVG(Table2[[#This Row],[Sharpe Ratio Z-Score]],Table2[Sharpe Ratio Z-Score])</f>
        <v>411</v>
      </c>
      <c r="AV482">
        <f>(Table2[[#This Row],[Rank 1Y]]+Table2[[#This Row],[Rank 6M]]+Table2[[#This Row],[Rank Sharpe]])/3</f>
        <v>451.66666666666669</v>
      </c>
    </row>
    <row r="483" spans="1:48" x14ac:dyDescent="0.3">
      <c r="A483" t="s">
        <v>1913</v>
      </c>
      <c r="B483" t="s">
        <v>1914</v>
      </c>
      <c r="C483" t="s">
        <v>10582</v>
      </c>
      <c r="D483" t="s">
        <v>51</v>
      </c>
      <c r="E483">
        <v>3446.03649369</v>
      </c>
      <c r="F483">
        <v>343.65</v>
      </c>
      <c r="G483">
        <v>2.2338075066067899</v>
      </c>
      <c r="H483">
        <f>(Table2[[#This Row],[1Y Return vs Nifty]]-AVERAGE(Table2[1Y Return vs Nifty]))/_xlfn.STDEV.P(Table2[1Y Return vs Nifty])</f>
        <v>-0.47596958265354639</v>
      </c>
      <c r="I483">
        <v>-4.1799657186276296</v>
      </c>
      <c r="J483">
        <f>(Table2[[#This Row],[1M Return vs Nifty]]-AVERAGE(Table2[1M Return vs Nifty]))/_xlfn.STDEV.P(Table2[1M Return vs Nifty])</f>
        <v>-0.73227527622508892</v>
      </c>
      <c r="K483">
        <v>-7.0435047030119096</v>
      </c>
      <c r="L483">
        <f>(Table2[[#This Row],[6M Return vs Nifty]]-AVERAGE(Table2[6M Return vs Nifty]))/_xlfn.STDEV.P(Table2[6M Return vs Nifty])</f>
        <v>-0.42657935061076691</v>
      </c>
      <c r="M483">
        <v>3.7593556298292898</v>
      </c>
      <c r="N483">
        <f>(Table2[[#This Row],[1W Return vs Nifty]]-AVERAGE(Table2[1W Return vs Nifty]))/_xlfn.STDEV.P(Table2[1W Return vs Nifty])</f>
        <v>0.24872437981619713</v>
      </c>
      <c r="O483">
        <v>351.14</v>
      </c>
      <c r="P483">
        <v>346.446448899872</v>
      </c>
      <c r="Q483">
        <v>318.70181344939601</v>
      </c>
      <c r="R483">
        <v>39.274075000508603</v>
      </c>
      <c r="S483" s="2">
        <f>(Table2[[#This Row],[Close Price]]-Table2[[#This Row],[20D EMA]])/Table2[[#This Row],[20D EMA]]</f>
        <v>-2.1330523437945007E-2</v>
      </c>
      <c r="T483" s="2">
        <f>(Table2[[#This Row],[Close Price]]-Table2[[#This Row],[50D EMA]])/Table2[[#This Row],[50D EMA]]</f>
        <v>-8.071807082312546E-3</v>
      </c>
      <c r="U483" s="2">
        <f>(Table2[[#This Row],[Close Price]]-Table2[[#This Row],[200D EMA]])/Table2[[#This Row],[200D EMA]]</f>
        <v>7.8280654510819961E-2</v>
      </c>
      <c r="V483">
        <v>0.55085846237047298</v>
      </c>
      <c r="W483">
        <v>330.55</v>
      </c>
      <c r="X483">
        <v>345.45</v>
      </c>
      <c r="Y483">
        <v>330.55</v>
      </c>
      <c r="Z483">
        <v>345.45</v>
      </c>
      <c r="AA483">
        <v>330.55</v>
      </c>
      <c r="AB483">
        <v>360.85</v>
      </c>
      <c r="AC483" s="2">
        <f>(Table2[[#This Row],[Close Price]]/Table2[[#This Row],[Day Low]])-1</f>
        <v>3.9630918166691842E-2</v>
      </c>
      <c r="AD483" s="2">
        <f>(Table2[[#This Row],[Day High]]/Table2[[#This Row],[Close Price]])-1</f>
        <v>5.2378873854213026E-3</v>
      </c>
      <c r="AE483" s="2">
        <f>(Table2[[#This Row],[Close Price]]/Table2[[#This Row],[Current Week Low]])-1</f>
        <v>3.9630918166691842E-2</v>
      </c>
      <c r="AF483" s="2">
        <f>(Table2[[#This Row],[Current Week High]]/Table2[[#This Row],[Close Price]])-1</f>
        <v>5.2378873854213026E-3</v>
      </c>
      <c r="AG483" s="2">
        <f>(Table2[[#This Row],[Close Price]]/Table2[[#This Row],[Current Month Low]])-1</f>
        <v>3.9630918166691842E-2</v>
      </c>
      <c r="AH483" s="2">
        <f>(Table2[[#This Row],[Current Month High]]/Table2[[#This Row],[Close Price]])-1</f>
        <v>5.0050923905136102E-2</v>
      </c>
      <c r="AI483">
        <v>12.6000290993743</v>
      </c>
      <c r="AJ483">
        <v>44.7861807457341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-0.1</v>
      </c>
      <c r="AM483" t="s">
        <v>10621</v>
      </c>
      <c r="AN483">
        <v>-1.91</v>
      </c>
      <c r="AO483" t="s">
        <v>10621</v>
      </c>
      <c r="AP483">
        <v>3.4877555911896001E-2</v>
      </c>
      <c r="AQ483">
        <f>(Table2[[#This Row],[Sharpe Ratio]]-AVERAGE(Table2[Sharpe Ratio]))/_xlfn.STDEV.P(Table2[Sharpe Ratio])</f>
        <v>-0.30495012635748386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-1.6910499560306891</v>
      </c>
      <c r="AS483">
        <f>_xlfn.RANK.AVG(Table2[[#This Row],[1Y Return vs Nifty Z-Score]],Table2[1Y Return vs Nifty Z-Score])</f>
        <v>463</v>
      </c>
      <c r="AT483">
        <f>_xlfn.RANK.AVG(Table2[[#This Row],[6M Return vs Nifty Z-Score]],Table2[6M Return vs Nifty Z-Score])</f>
        <v>468</v>
      </c>
      <c r="AU483">
        <f>_xlfn.RANK.AVG(Table2[[#This Row],[Sharpe Ratio Z-Score]],Table2[Sharpe Ratio Z-Score])</f>
        <v>426</v>
      </c>
      <c r="AV483">
        <f>(Table2[[#This Row],[Rank 1Y]]+Table2[[#This Row],[Rank 6M]]+Table2[[#This Row],[Rank Sharpe]])/3</f>
        <v>452.33333333333331</v>
      </c>
    </row>
    <row r="484" spans="1:48" x14ac:dyDescent="0.3">
      <c r="A484" t="s">
        <v>1747</v>
      </c>
      <c r="B484" t="s">
        <v>1748</v>
      </c>
      <c r="C484" t="s">
        <v>10585</v>
      </c>
      <c r="D484" t="s">
        <v>133</v>
      </c>
      <c r="E484">
        <v>4265.7943341600003</v>
      </c>
      <c r="F484">
        <v>236.7</v>
      </c>
      <c r="G484">
        <v>-25.585937527666101</v>
      </c>
      <c r="H484">
        <f>(Table2[[#This Row],[1Y Return vs Nifty]]-AVERAGE(Table2[1Y Return vs Nifty]))/_xlfn.STDEV.P(Table2[1Y Return vs Nifty])</f>
        <v>-0.89955535199850312</v>
      </c>
      <c r="I484">
        <v>1.0932934428690499</v>
      </c>
      <c r="J484">
        <f>(Table2[[#This Row],[1M Return vs Nifty]]-AVERAGE(Table2[1M Return vs Nifty]))/_xlfn.STDEV.P(Table2[1M Return vs Nifty])</f>
        <v>-0.18321187618285423</v>
      </c>
      <c r="K484">
        <v>-7.59954760706872</v>
      </c>
      <c r="L484">
        <f>(Table2[[#This Row],[6M Return vs Nifty]]-AVERAGE(Table2[6M Return vs Nifty]))/_xlfn.STDEV.P(Table2[6M Return vs Nifty])</f>
        <v>-0.44645106295457526</v>
      </c>
      <c r="M484">
        <v>6.4345209262959902</v>
      </c>
      <c r="N484">
        <f>(Table2[[#This Row],[1W Return vs Nifty]]-AVERAGE(Table2[1W Return vs Nifty]))/_xlfn.STDEV.P(Table2[1W Return vs Nifty])</f>
        <v>0.79584905590274857</v>
      </c>
      <c r="O484">
        <v>247.44</v>
      </c>
      <c r="P484">
        <v>235.87793223913999</v>
      </c>
      <c r="Q484">
        <v>212.18111452977499</v>
      </c>
      <c r="R484">
        <v>36.5567326168036</v>
      </c>
      <c r="S484" s="2">
        <f>(Table2[[#This Row],[Close Price]]-Table2[[#This Row],[20D EMA]])/Table2[[#This Row],[20D EMA]]</f>
        <v>-4.3404461687681903E-2</v>
      </c>
      <c r="T484" s="2">
        <f>(Table2[[#This Row],[Close Price]]-Table2[[#This Row],[50D EMA]])/Table2[[#This Row],[50D EMA]]</f>
        <v>3.4851406108925768E-3</v>
      </c>
      <c r="U484" s="2">
        <f>(Table2[[#This Row],[Close Price]]-Table2[[#This Row],[200D EMA]])/Table2[[#This Row],[200D EMA]]</f>
        <v>0.11555639871419524</v>
      </c>
      <c r="V484">
        <v>0.97792381578362197</v>
      </c>
      <c r="W484">
        <v>234.05</v>
      </c>
      <c r="X484">
        <v>251.15</v>
      </c>
      <c r="Y484">
        <v>234.05</v>
      </c>
      <c r="Z484">
        <v>251.15</v>
      </c>
      <c r="AA484">
        <v>234.05</v>
      </c>
      <c r="AB484">
        <v>274.95</v>
      </c>
      <c r="AC484" s="2">
        <f>(Table2[[#This Row],[Close Price]]/Table2[[#This Row],[Day Low]])-1</f>
        <v>1.1322367015594859E-2</v>
      </c>
      <c r="AD484" s="2">
        <f>(Table2[[#This Row],[Day High]]/Table2[[#This Row],[Close Price]])-1</f>
        <v>6.1047739754964248E-2</v>
      </c>
      <c r="AE484" s="2">
        <f>(Table2[[#This Row],[Close Price]]/Table2[[#This Row],[Current Week Low]])-1</f>
        <v>1.1322367015594859E-2</v>
      </c>
      <c r="AF484" s="2">
        <f>(Table2[[#This Row],[Current Week High]]/Table2[[#This Row],[Close Price]])-1</f>
        <v>6.1047739754964248E-2</v>
      </c>
      <c r="AG484" s="2">
        <f>(Table2[[#This Row],[Close Price]]/Table2[[#This Row],[Current Month Low]])-1</f>
        <v>1.1322367015594859E-2</v>
      </c>
      <c r="AH484" s="2">
        <f>(Table2[[#This Row],[Current Month High]]/Table2[[#This Row],[Close Price]])-1</f>
        <v>0.16159695817490505</v>
      </c>
      <c r="AI484">
        <v>16.159695817490501</v>
      </c>
      <c r="AJ484">
        <v>48.821125432253901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0.23</v>
      </c>
      <c r="AM484" t="s">
        <v>10622</v>
      </c>
      <c r="AN484">
        <v>-2.66</v>
      </c>
      <c r="AO484" t="s">
        <v>10621</v>
      </c>
      <c r="AP484">
        <v>9.4550286169603995E-2</v>
      </c>
      <c r="AQ484">
        <f>(Table2[[#This Row],[Sharpe Ratio]]-AVERAGE(Table2[Sharpe Ratio]))/_xlfn.STDEV.P(Table2[Sharpe Ratio])</f>
        <v>0.38417044949134654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-0.3491987857418376</v>
      </c>
      <c r="AS484">
        <f>_xlfn.RANK.AVG(Table2[[#This Row],[1Y Return vs Nifty Z-Score]],Table2[1Y Return vs Nifty Z-Score])</f>
        <v>644</v>
      </c>
      <c r="AT484">
        <f>_xlfn.RANK.AVG(Table2[[#This Row],[6M Return vs Nifty Z-Score]],Table2[6M Return vs Nifty Z-Score])</f>
        <v>476</v>
      </c>
      <c r="AU484">
        <f>_xlfn.RANK.AVG(Table2[[#This Row],[Sharpe Ratio Z-Score]],Table2[Sharpe Ratio Z-Score])</f>
        <v>239</v>
      </c>
      <c r="AV484">
        <f>(Table2[[#This Row],[Rank 1Y]]+Table2[[#This Row],[Rank 6M]]+Table2[[#This Row],[Rank Sharpe]])/3</f>
        <v>453</v>
      </c>
    </row>
    <row r="485" spans="1:48" x14ac:dyDescent="0.3">
      <c r="A485" t="s">
        <v>435</v>
      </c>
      <c r="B485" t="s">
        <v>436</v>
      </c>
      <c r="C485" t="s">
        <v>10580</v>
      </c>
      <c r="D485" t="s">
        <v>252</v>
      </c>
      <c r="E485">
        <v>51635.681548209999</v>
      </c>
      <c r="F485">
        <v>1952.9</v>
      </c>
      <c r="G485">
        <v>8.9050784880313899E-2</v>
      </c>
      <c r="H485">
        <f>(Table2[[#This Row],[1Y Return vs Nifty]]-AVERAGE(Table2[1Y Return vs Nifty]))/_xlfn.STDEV.P(Table2[1Y Return vs Nifty])</f>
        <v>-0.50862582824138525</v>
      </c>
      <c r="I485">
        <v>0.188907574659783</v>
      </c>
      <c r="J485">
        <f>(Table2[[#This Row],[1M Return vs Nifty]]-AVERAGE(Table2[1M Return vs Nifty]))/_xlfn.STDEV.P(Table2[1M Return vs Nifty])</f>
        <v>-0.27737853185850497</v>
      </c>
      <c r="K485">
        <v>-0.57296120678794604</v>
      </c>
      <c r="L485">
        <f>(Table2[[#This Row],[6M Return vs Nifty]]-AVERAGE(Table2[6M Return vs Nifty]))/_xlfn.STDEV.P(Table2[6M Return vs Nifty])</f>
        <v>-0.19533680057199171</v>
      </c>
      <c r="M485">
        <v>0.94103734691289698</v>
      </c>
      <c r="N485">
        <f>(Table2[[#This Row],[1W Return vs Nifty]]-AVERAGE(Table2[1W Return vs Nifty]))/_xlfn.STDEV.P(Table2[1W Return vs Nifty])</f>
        <v>-0.32767793808394885</v>
      </c>
      <c r="O485">
        <v>2025.53</v>
      </c>
      <c r="P485">
        <v>2007.66839659019</v>
      </c>
      <c r="Q485">
        <v>1847.2994145653499</v>
      </c>
      <c r="R485">
        <v>30.671391548410899</v>
      </c>
      <c r="S485" s="2">
        <f>(Table2[[#This Row],[Close Price]]-Table2[[#This Row],[20D EMA]])/Table2[[#This Row],[20D EMA]]</f>
        <v>-3.5857281797850381E-2</v>
      </c>
      <c r="T485" s="2">
        <f>(Table2[[#This Row],[Close Price]]-Table2[[#This Row],[50D EMA]])/Table2[[#This Row],[50D EMA]]</f>
        <v>-2.7279602888210117E-2</v>
      </c>
      <c r="U485" s="2">
        <f>(Table2[[#This Row],[Close Price]]-Table2[[#This Row],[200D EMA]])/Table2[[#This Row],[200D EMA]]</f>
        <v>5.7164845396487529E-2</v>
      </c>
      <c r="V485">
        <v>1.38681932040629</v>
      </c>
      <c r="W485">
        <v>1935.75</v>
      </c>
      <c r="X485">
        <v>1988</v>
      </c>
      <c r="Y485">
        <v>1935.75</v>
      </c>
      <c r="Z485">
        <v>1988</v>
      </c>
      <c r="AA485">
        <v>1935.75</v>
      </c>
      <c r="AB485">
        <v>2042.95</v>
      </c>
      <c r="AC485" s="2">
        <f>(Table2[[#This Row],[Close Price]]/Table2[[#This Row],[Day Low]])-1</f>
        <v>8.8596151362521081E-3</v>
      </c>
      <c r="AD485" s="2">
        <f>(Table2[[#This Row],[Day High]]/Table2[[#This Row],[Close Price]])-1</f>
        <v>1.7973270520764029E-2</v>
      </c>
      <c r="AE485" s="2">
        <f>(Table2[[#This Row],[Close Price]]/Table2[[#This Row],[Current Week Low]])-1</f>
        <v>8.8596151362521081E-3</v>
      </c>
      <c r="AF485" s="2">
        <f>(Table2[[#This Row],[Current Week High]]/Table2[[#This Row],[Close Price]])-1</f>
        <v>1.7973270520764029E-2</v>
      </c>
      <c r="AG485" s="2">
        <f>(Table2[[#This Row],[Close Price]]/Table2[[#This Row],[Current Month Low]])-1</f>
        <v>8.8596151362521081E-3</v>
      </c>
      <c r="AH485" s="2">
        <f>(Table2[[#This Row],[Current Month High]]/Table2[[#This Row],[Close Price]])-1</f>
        <v>4.6110911977059743E-2</v>
      </c>
      <c r="AI485">
        <v>11.754314096983901</v>
      </c>
      <c r="AJ485">
        <v>30.878262909224901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-0.06</v>
      </c>
      <c r="AM485" t="s">
        <v>10621</v>
      </c>
      <c r="AN485">
        <v>-6.64</v>
      </c>
      <c r="AO485" t="s">
        <v>10621</v>
      </c>
      <c r="AP485">
        <v>9.8914255090189994E-3</v>
      </c>
      <c r="AQ485">
        <f>(Table2[[#This Row],[Sharpe Ratio]]-AVERAGE(Table2[Sharpe Ratio]))/_xlfn.STDEV.P(Table2[Sharpe Ratio])</f>
        <v>-0.59349828725281073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-1.9025173860086415</v>
      </c>
      <c r="AS485">
        <f>_xlfn.RANK.AVG(Table2[[#This Row],[1Y Return vs Nifty Z-Score]],Table2[1Y Return vs Nifty Z-Score])</f>
        <v>484</v>
      </c>
      <c r="AT485">
        <f>_xlfn.RANK.AVG(Table2[[#This Row],[6M Return vs Nifty Z-Score]],Table2[6M Return vs Nifty Z-Score])</f>
        <v>380</v>
      </c>
      <c r="AU485">
        <f>_xlfn.RANK.AVG(Table2[[#This Row],[Sharpe Ratio Z-Score]],Table2[Sharpe Ratio Z-Score])</f>
        <v>499</v>
      </c>
      <c r="AV485">
        <f>(Table2[[#This Row],[Rank 1Y]]+Table2[[#This Row],[Rank 6M]]+Table2[[#This Row],[Rank Sharpe]])/3</f>
        <v>454.33333333333331</v>
      </c>
    </row>
    <row r="486" spans="1:48" x14ac:dyDescent="0.3">
      <c r="A486" t="s">
        <v>577</v>
      </c>
      <c r="B486" t="s">
        <v>578</v>
      </c>
      <c r="C486" t="s">
        <v>10582</v>
      </c>
      <c r="D486" t="s">
        <v>51</v>
      </c>
      <c r="E486">
        <v>32562.936380300001</v>
      </c>
      <c r="F486">
        <v>1283.5</v>
      </c>
      <c r="G486">
        <v>14.7413158626987</v>
      </c>
      <c r="H486">
        <f>(Table2[[#This Row],[1Y Return vs Nifty]]-AVERAGE(Table2[1Y Return vs Nifty]))/_xlfn.STDEV.P(Table2[1Y Return vs Nifty])</f>
        <v>-0.28552921222323785</v>
      </c>
      <c r="I486">
        <v>11.7882367973868</v>
      </c>
      <c r="J486">
        <f>(Table2[[#This Row],[1M Return vs Nifty]]-AVERAGE(Table2[1M Return vs Nifty]))/_xlfn.STDEV.P(Table2[1M Return vs Nifty])</f>
        <v>0.93036926626642835</v>
      </c>
      <c r="K486">
        <v>2.6582755933951798</v>
      </c>
      <c r="L486">
        <f>(Table2[[#This Row],[6M Return vs Nifty]]-AVERAGE(Table2[6M Return vs Nifty]))/_xlfn.STDEV.P(Table2[6M Return vs Nifty])</f>
        <v>-7.9859725440741311E-2</v>
      </c>
      <c r="M486">
        <v>3.6676183462734699</v>
      </c>
      <c r="N486">
        <f>(Table2[[#This Row],[1W Return vs Nifty]]-AVERAGE(Table2[1W Return vs Nifty]))/_xlfn.STDEV.P(Table2[1W Return vs Nifty])</f>
        <v>0.22996227505323905</v>
      </c>
      <c r="O486">
        <v>1252.21</v>
      </c>
      <c r="P486">
        <v>1229.2004311472101</v>
      </c>
      <c r="Q486">
        <v>1156.23139842569</v>
      </c>
      <c r="R486">
        <v>60.679957684774202</v>
      </c>
      <c r="S486" s="2">
        <f>(Table2[[#This Row],[Close Price]]-Table2[[#This Row],[20D EMA]])/Table2[[#This Row],[20D EMA]]</f>
        <v>2.4987821531532221E-2</v>
      </c>
      <c r="T486" s="2">
        <f>(Table2[[#This Row],[Close Price]]-Table2[[#This Row],[50D EMA]])/Table2[[#This Row],[50D EMA]]</f>
        <v>4.4174706969564125E-2</v>
      </c>
      <c r="U486" s="2">
        <f>(Table2[[#This Row],[Close Price]]-Table2[[#This Row],[200D EMA]])/Table2[[#This Row],[200D EMA]]</f>
        <v>0.11007191272231258</v>
      </c>
      <c r="V486">
        <v>0.79454129029706499</v>
      </c>
      <c r="W486">
        <v>1276.05</v>
      </c>
      <c r="X486">
        <v>1319.95</v>
      </c>
      <c r="Y486">
        <v>1276.05</v>
      </c>
      <c r="Z486">
        <v>1319.95</v>
      </c>
      <c r="AA486">
        <v>1276.05</v>
      </c>
      <c r="AB486">
        <v>1319.95</v>
      </c>
      <c r="AC486" s="2">
        <f>(Table2[[#This Row],[Close Price]]/Table2[[#This Row],[Day Low]])-1</f>
        <v>5.8383292190744562E-3</v>
      </c>
      <c r="AD486" s="2">
        <f>(Table2[[#This Row],[Day High]]/Table2[[#This Row],[Close Price]])-1</f>
        <v>2.839890923256716E-2</v>
      </c>
      <c r="AE486" s="2">
        <f>(Table2[[#This Row],[Close Price]]/Table2[[#This Row],[Current Week Low]])-1</f>
        <v>5.8383292190744562E-3</v>
      </c>
      <c r="AF486" s="2">
        <f>(Table2[[#This Row],[Current Week High]]/Table2[[#This Row],[Close Price]])-1</f>
        <v>2.839890923256716E-2</v>
      </c>
      <c r="AG486" s="2">
        <f>(Table2[[#This Row],[Close Price]]/Table2[[#This Row],[Current Month Low]])-1</f>
        <v>5.8383292190744562E-3</v>
      </c>
      <c r="AH486" s="2">
        <f>(Table2[[#This Row],[Current Month High]]/Table2[[#This Row],[Close Price]])-1</f>
        <v>2.839890923256716E-2</v>
      </c>
      <c r="AI486">
        <v>7.0977795091546403</v>
      </c>
      <c r="AJ486">
        <v>51.481175498642699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-0.12</v>
      </c>
      <c r="AM486" t="s">
        <v>10621</v>
      </c>
      <c r="AN486">
        <v>4.58</v>
      </c>
      <c r="AO486" t="s">
        <v>10622</v>
      </c>
      <c r="AP486">
        <v>-3.9152292066531001E-2</v>
      </c>
      <c r="AQ486">
        <f>(Table2[[#This Row],[Sharpe Ratio]]-AVERAGE(Table2[Sharpe Ratio]))/_xlfn.STDEV.P(Table2[Sharpe Ratio])</f>
        <v>-1.1598714823701035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-0.36492887871441515</v>
      </c>
      <c r="AS486">
        <f>_xlfn.RANK.AVG(Table2[[#This Row],[1Y Return vs Nifty Z-Score]],Table2[1Y Return vs Nifty Z-Score])</f>
        <v>391</v>
      </c>
      <c r="AT486">
        <f>_xlfn.RANK.AVG(Table2[[#This Row],[6M Return vs Nifty Z-Score]],Table2[6M Return vs Nifty Z-Score])</f>
        <v>340</v>
      </c>
      <c r="AU486">
        <f>_xlfn.RANK.AVG(Table2[[#This Row],[Sharpe Ratio Z-Score]],Table2[Sharpe Ratio Z-Score])</f>
        <v>636</v>
      </c>
      <c r="AV486">
        <f>(Table2[[#This Row],[Rank 1Y]]+Table2[[#This Row],[Rank 6M]]+Table2[[#This Row],[Rank Sharpe]])/3</f>
        <v>455.66666666666669</v>
      </c>
    </row>
    <row r="487" spans="1:48" x14ac:dyDescent="0.3">
      <c r="A487" t="s">
        <v>1504</v>
      </c>
      <c r="B487" t="s">
        <v>1505</v>
      </c>
      <c r="C487" t="s">
        <v>10588</v>
      </c>
      <c r="D487" t="s">
        <v>133</v>
      </c>
      <c r="E487">
        <v>6402.4891677599999</v>
      </c>
      <c r="F487">
        <v>590.1</v>
      </c>
      <c r="G487">
        <v>20.6634552221029</v>
      </c>
      <c r="H487">
        <f>(Table2[[#This Row],[1Y Return vs Nifty]]-AVERAGE(Table2[1Y Return vs Nifty]))/_xlfn.STDEV.P(Table2[1Y Return vs Nifty])</f>
        <v>-0.19535822202793388</v>
      </c>
      <c r="I487">
        <v>-10.154925288081699</v>
      </c>
      <c r="J487">
        <f>(Table2[[#This Row],[1M Return vs Nifty]]-AVERAGE(Table2[1M Return vs Nifty]))/_xlfn.STDEV.P(Table2[1M Return vs Nifty])</f>
        <v>-1.354401273800413</v>
      </c>
      <c r="K487">
        <v>-31.757735221531298</v>
      </c>
      <c r="L487">
        <f>(Table2[[#This Row],[6M Return vs Nifty]]-AVERAGE(Table2[6M Return vs Nifty]))/_xlfn.STDEV.P(Table2[6M Return vs Nifty])</f>
        <v>-1.3098099000512666</v>
      </c>
      <c r="M487">
        <v>1.1540595331207399</v>
      </c>
      <c r="N487">
        <f>(Table2[[#This Row],[1W Return vs Nifty]]-AVERAGE(Table2[1W Return vs Nifty]))/_xlfn.STDEV.P(Table2[1W Return vs Nifty])</f>
        <v>-0.28411065094017818</v>
      </c>
      <c r="O487">
        <v>607.91</v>
      </c>
      <c r="P487">
        <v>608.94847814059403</v>
      </c>
      <c r="Q487">
        <v>577.98006102655995</v>
      </c>
      <c r="R487">
        <v>34.073928407929699</v>
      </c>
      <c r="S487" s="2">
        <f>(Table2[[#This Row],[Close Price]]-Table2[[#This Row],[20D EMA]])/Table2[[#This Row],[20D EMA]]</f>
        <v>-2.929709989965611E-2</v>
      </c>
      <c r="T487" s="2">
        <f>(Table2[[#This Row],[Close Price]]-Table2[[#This Row],[50D EMA]])/Table2[[#This Row],[50D EMA]]</f>
        <v>-3.0952500609160362E-2</v>
      </c>
      <c r="U487" s="2">
        <f>(Table2[[#This Row],[Close Price]]-Table2[[#This Row],[200D EMA]])/Table2[[#This Row],[200D EMA]]</f>
        <v>2.0969475922601285E-2</v>
      </c>
      <c r="V487">
        <v>0.53208611136844297</v>
      </c>
      <c r="W487">
        <v>566.04999999999995</v>
      </c>
      <c r="X487">
        <v>605</v>
      </c>
      <c r="Y487">
        <v>566.04999999999995</v>
      </c>
      <c r="Z487">
        <v>605</v>
      </c>
      <c r="AA487">
        <v>566.04999999999995</v>
      </c>
      <c r="AB487">
        <v>629</v>
      </c>
      <c r="AC487" s="2">
        <f>(Table2[[#This Row],[Close Price]]/Table2[[#This Row],[Day Low]])-1</f>
        <v>4.2487412772723276E-2</v>
      </c>
      <c r="AD487" s="2">
        <f>(Table2[[#This Row],[Day High]]/Table2[[#This Row],[Close Price]])-1</f>
        <v>2.5249957634299269E-2</v>
      </c>
      <c r="AE487" s="2">
        <f>(Table2[[#This Row],[Close Price]]/Table2[[#This Row],[Current Week Low]])-1</f>
        <v>4.2487412772723276E-2</v>
      </c>
      <c r="AF487" s="2">
        <f>(Table2[[#This Row],[Current Week High]]/Table2[[#This Row],[Close Price]])-1</f>
        <v>2.5249957634299269E-2</v>
      </c>
      <c r="AG487" s="2">
        <f>(Table2[[#This Row],[Close Price]]/Table2[[#This Row],[Current Month Low]])-1</f>
        <v>4.2487412772723276E-2</v>
      </c>
      <c r="AH487" s="2">
        <f>(Table2[[#This Row],[Current Month High]]/Table2[[#This Row],[Close Price]])-1</f>
        <v>6.5921030333841779E-2</v>
      </c>
      <c r="AI487">
        <v>42.628368073207902</v>
      </c>
      <c r="AJ487">
        <v>61.881901104176599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</v>
      </c>
      <c r="AM487">
        <v>0</v>
      </c>
      <c r="AN487">
        <v>-2.98</v>
      </c>
      <c r="AO487" t="s">
        <v>10621</v>
      </c>
      <c r="AP487">
        <v>6.7479947422199996E-2</v>
      </c>
      <c r="AQ487">
        <f>(Table2[[#This Row],[Sharpe Ratio]]-AVERAGE(Table2[Sharpe Ratio]))/_xlfn.STDEV.P(Table2[Sharpe Ratio])</f>
        <v>7.1553156039715057E-2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350</v>
      </c>
      <c r="AT487">
        <f>_xlfn.RANK.AVG(Table2[[#This Row],[6M Return vs Nifty Z-Score]],Table2[6M Return vs Nifty Z-Score])</f>
        <v>696</v>
      </c>
      <c r="AU487">
        <f>_xlfn.RANK.AVG(Table2[[#This Row],[Sharpe Ratio Z-Score]],Table2[Sharpe Ratio Z-Score])</f>
        <v>321</v>
      </c>
      <c r="AV487">
        <f>(Table2[[#This Row],[Rank 1Y]]+Table2[[#This Row],[Rank 6M]]+Table2[[#This Row],[Rank Sharpe]])/3</f>
        <v>455.66666666666669</v>
      </c>
    </row>
    <row r="488" spans="1:48" x14ac:dyDescent="0.3">
      <c r="A488" t="s">
        <v>597</v>
      </c>
      <c r="B488" t="s">
        <v>598</v>
      </c>
      <c r="C488" t="s">
        <v>10582</v>
      </c>
      <c r="D488" t="s">
        <v>277</v>
      </c>
      <c r="E488">
        <v>30929.944721849999</v>
      </c>
      <c r="F488">
        <v>1151.75</v>
      </c>
      <c r="G488">
        <v>43.496523494988203</v>
      </c>
      <c r="H488">
        <f>(Table2[[#This Row],[1Y Return vs Nifty]]-AVERAGE(Table2[1Y Return vs Nifty]))/_xlfn.STDEV.P(Table2[1Y Return vs Nifty])</f>
        <v>0.15229998903621467</v>
      </c>
      <c r="I488">
        <v>-3.8710607000881598</v>
      </c>
      <c r="J488">
        <f>(Table2[[#This Row],[1M Return vs Nifty]]-AVERAGE(Table2[1M Return vs Nifty]))/_xlfn.STDEV.P(Table2[1M Return vs Nifty])</f>
        <v>-0.7001114028831894</v>
      </c>
      <c r="K488">
        <v>-15.6257148575174</v>
      </c>
      <c r="L488">
        <f>(Table2[[#This Row],[6M Return vs Nifty]]-AVERAGE(Table2[6M Return vs Nifty]))/_xlfn.STDEV.P(Table2[6M Return vs Nifty])</f>
        <v>-0.73328807797728002</v>
      </c>
      <c r="M488">
        <v>2.73519549723542</v>
      </c>
      <c r="N488">
        <f>(Table2[[#This Row],[1W Return vs Nifty]]-AVERAGE(Table2[1W Return vs Nifty]))/_xlfn.STDEV.P(Table2[1W Return vs Nifty])</f>
        <v>3.9263199400067429E-2</v>
      </c>
      <c r="O488">
        <v>1220.54</v>
      </c>
      <c r="P488">
        <v>1247.5601389778401</v>
      </c>
      <c r="Q488">
        <v>1143.0980925758499</v>
      </c>
      <c r="R488">
        <v>24.798332071260699</v>
      </c>
      <c r="S488" s="2">
        <f>(Table2[[#This Row],[Close Price]]-Table2[[#This Row],[20D EMA]])/Table2[[#This Row],[20D EMA]]</f>
        <v>-5.6360299539548041E-2</v>
      </c>
      <c r="T488" s="2">
        <f>(Table2[[#This Row],[Close Price]]-Table2[[#This Row],[50D EMA]])/Table2[[#This Row],[50D EMA]]</f>
        <v>-7.6798012363828771E-2</v>
      </c>
      <c r="U488" s="2">
        <f>(Table2[[#This Row],[Close Price]]-Table2[[#This Row],[200D EMA]])/Table2[[#This Row],[200D EMA]]</f>
        <v>7.5688232535266638E-3</v>
      </c>
      <c r="V488">
        <v>0.479977160192468</v>
      </c>
      <c r="W488">
        <v>1145.3499999999999</v>
      </c>
      <c r="X488">
        <v>1196.05</v>
      </c>
      <c r="Y488">
        <v>1145.3499999999999</v>
      </c>
      <c r="Z488">
        <v>1196.05</v>
      </c>
      <c r="AA488">
        <v>1145.3499999999999</v>
      </c>
      <c r="AB488">
        <v>1253.8</v>
      </c>
      <c r="AC488" s="2">
        <f>(Table2[[#This Row],[Close Price]]/Table2[[#This Row],[Day Low]])-1</f>
        <v>5.5878115859782085E-3</v>
      </c>
      <c r="AD488" s="2">
        <f>(Table2[[#This Row],[Day High]]/Table2[[#This Row],[Close Price]])-1</f>
        <v>3.846320816149329E-2</v>
      </c>
      <c r="AE488" s="2">
        <f>(Table2[[#This Row],[Close Price]]/Table2[[#This Row],[Current Week Low]])-1</f>
        <v>5.5878115859782085E-3</v>
      </c>
      <c r="AF488" s="2">
        <f>(Table2[[#This Row],[Current Week High]]/Table2[[#This Row],[Close Price]])-1</f>
        <v>3.846320816149329E-2</v>
      </c>
      <c r="AG488" s="2">
        <f>(Table2[[#This Row],[Close Price]]/Table2[[#This Row],[Current Month Low]])-1</f>
        <v>5.5878115859782085E-3</v>
      </c>
      <c r="AH488" s="2">
        <f>(Table2[[#This Row],[Current Month High]]/Table2[[#This Row],[Close Price]])-1</f>
        <v>8.8604297807683974E-2</v>
      </c>
      <c r="AI488">
        <v>31.4434556110267</v>
      </c>
      <c r="AJ488">
        <v>74.125028346813806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-0.27</v>
      </c>
      <c r="AM488" t="s">
        <v>10621</v>
      </c>
      <c r="AN488">
        <v>-4.3499999999999996</v>
      </c>
      <c r="AO488" t="s">
        <v>10621</v>
      </c>
      <c r="AQ488">
        <f>(Table2[[#This Row],[Sharpe Ratio]]-AVERAGE(Table2[Sharpe Ratio]))/_xlfn.STDEV.P(Table2[Sharpe Ratio])</f>
        <v>-0.7077277654969456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254</v>
      </c>
      <c r="AT488">
        <f>_xlfn.RANK.AVG(Table2[[#This Row],[6M Return vs Nifty Z-Score]],Table2[6M Return vs Nifty Z-Score])</f>
        <v>568</v>
      </c>
      <c r="AU488">
        <f>_xlfn.RANK.AVG(Table2[[#This Row],[Sharpe Ratio Z-Score]],Table2[Sharpe Ratio Z-Score])</f>
        <v>546.5</v>
      </c>
      <c r="AV488">
        <f>(Table2[[#This Row],[Rank 1Y]]+Table2[[#This Row],[Rank 6M]]+Table2[[#This Row],[Rank Sharpe]])/3</f>
        <v>456.16666666666669</v>
      </c>
    </row>
    <row r="489" spans="1:48" x14ac:dyDescent="0.3">
      <c r="A489" t="s">
        <v>70</v>
      </c>
      <c r="B489" t="s">
        <v>71</v>
      </c>
      <c r="C489" t="s">
        <v>10585</v>
      </c>
      <c r="D489" t="s">
        <v>72</v>
      </c>
      <c r="E489">
        <v>346355.14058221999</v>
      </c>
      <c r="F489">
        <v>3038.2</v>
      </c>
      <c r="G489">
        <v>-4.1328577199754397</v>
      </c>
      <c r="H489">
        <f>(Table2[[#This Row],[1Y Return vs Nifty]]-AVERAGE(Table2[1Y Return vs Nifty]))/_xlfn.STDEV.P(Table2[1Y Return vs Nifty])</f>
        <v>-0.57290896095630317</v>
      </c>
      <c r="I489">
        <v>1.9966841610066499</v>
      </c>
      <c r="J489">
        <f>(Table2[[#This Row],[1M Return vs Nifty]]-AVERAGE(Table2[1M Return vs Nifty]))/_xlfn.STDEV.P(Table2[1M Return vs Nifty])</f>
        <v>-8.91488377323707E-2</v>
      </c>
      <c r="K489">
        <v>-14.752146690663601</v>
      </c>
      <c r="L489">
        <f>(Table2[[#This Row],[6M Return vs Nifty]]-AVERAGE(Table2[6M Return vs Nifty]))/_xlfn.STDEV.P(Table2[6M Return vs Nifty])</f>
        <v>-0.70206873285521154</v>
      </c>
      <c r="M489">
        <v>5.1548344322928603</v>
      </c>
      <c r="N489">
        <f>(Table2[[#This Row],[1W Return vs Nifty]]-AVERAGE(Table2[1W Return vs Nifty]))/_xlfn.STDEV.P(Table2[1W Return vs Nifty])</f>
        <v>0.53412763650166062</v>
      </c>
      <c r="O489">
        <v>3102.22</v>
      </c>
      <c r="P489">
        <v>3121.0915184667901</v>
      </c>
      <c r="Q489">
        <v>2984.2110960909999</v>
      </c>
      <c r="R489">
        <v>40.289898322469803</v>
      </c>
      <c r="S489" s="2">
        <f>(Table2[[#This Row],[Close Price]]-Table2[[#This Row],[20D EMA]])/Table2[[#This Row],[20D EMA]]</f>
        <v>-2.0636834267073252E-2</v>
      </c>
      <c r="T489" s="2">
        <f>(Table2[[#This Row],[Close Price]]-Table2[[#This Row],[50D EMA]])/Table2[[#This Row],[50D EMA]]</f>
        <v>-2.6558503003305103E-2</v>
      </c>
      <c r="U489" s="2">
        <f>(Table2[[#This Row],[Close Price]]-Table2[[#This Row],[200D EMA]])/Table2[[#This Row],[200D EMA]]</f>
        <v>1.8091516374200072E-2</v>
      </c>
      <c r="V489">
        <v>0.73939797531062001</v>
      </c>
      <c r="W489">
        <v>2996.3</v>
      </c>
      <c r="X489">
        <v>3133.05</v>
      </c>
      <c r="Y489">
        <v>2996.3</v>
      </c>
      <c r="Z489">
        <v>3133.05</v>
      </c>
      <c r="AA489">
        <v>2996.3</v>
      </c>
      <c r="AB489">
        <v>3258</v>
      </c>
      <c r="AC489" s="2">
        <f>(Table2[[#This Row],[Close Price]]/Table2[[#This Row],[Day Low]])-1</f>
        <v>1.3983913493308187E-2</v>
      </c>
      <c r="AD489" s="2">
        <f>(Table2[[#This Row],[Day High]]/Table2[[#This Row],[Close Price]])-1</f>
        <v>3.121914291356731E-2</v>
      </c>
      <c r="AE489" s="2">
        <f>(Table2[[#This Row],[Close Price]]/Table2[[#This Row],[Current Week Low]])-1</f>
        <v>1.3983913493308187E-2</v>
      </c>
      <c r="AF489" s="2">
        <f>(Table2[[#This Row],[Current Week High]]/Table2[[#This Row],[Close Price]])-1</f>
        <v>3.121914291356731E-2</v>
      </c>
      <c r="AG489" s="2">
        <f>(Table2[[#This Row],[Close Price]]/Table2[[#This Row],[Current Month Low]])-1</f>
        <v>1.3983913493308187E-2</v>
      </c>
      <c r="AH489" s="2">
        <f>(Table2[[#This Row],[Current Month High]]/Table2[[#This Row],[Close Price]])-1</f>
        <v>7.2345467711144806E-2</v>
      </c>
      <c r="AI489">
        <v>23.227568955302399</v>
      </c>
      <c r="AJ489">
        <v>41.839402427637701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-0.08</v>
      </c>
      <c r="AM489" t="s">
        <v>10621</v>
      </c>
      <c r="AN489">
        <v>-1.75</v>
      </c>
      <c r="AO489" t="s">
        <v>10621</v>
      </c>
      <c r="AP489">
        <v>7.6419144478855006E-2</v>
      </c>
      <c r="AQ489">
        <f>(Table2[[#This Row],[Sharpe Ratio]]-AVERAGE(Table2[Sharpe Ratio]))/_xlfn.STDEV.P(Table2[Sharpe Ratio])</f>
        <v>0.17478598277152949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522</v>
      </c>
      <c r="AT489">
        <f>_xlfn.RANK.AVG(Table2[[#This Row],[6M Return vs Nifty Z-Score]],Table2[6M Return vs Nifty Z-Score])</f>
        <v>564</v>
      </c>
      <c r="AU489">
        <f>_xlfn.RANK.AVG(Table2[[#This Row],[Sharpe Ratio Z-Score]],Table2[Sharpe Ratio Z-Score])</f>
        <v>291</v>
      </c>
      <c r="AV489">
        <f>(Table2[[#This Row],[Rank 1Y]]+Table2[[#This Row],[Rank 6M]]+Table2[[#This Row],[Rank Sharpe]])/3</f>
        <v>459</v>
      </c>
    </row>
    <row r="490" spans="1:48" x14ac:dyDescent="0.3">
      <c r="A490" t="s">
        <v>662</v>
      </c>
      <c r="B490" t="s">
        <v>663</v>
      </c>
      <c r="C490" t="s">
        <v>10591</v>
      </c>
      <c r="D490" t="s">
        <v>553</v>
      </c>
      <c r="E490">
        <v>25615.46627058</v>
      </c>
      <c r="F490">
        <v>706.6</v>
      </c>
      <c r="G490">
        <v>25.55028719829</v>
      </c>
      <c r="H490">
        <f>(Table2[[#This Row],[1Y Return vs Nifty]]-AVERAGE(Table2[1Y Return vs Nifty]))/_xlfn.STDEV.P(Table2[1Y Return vs Nifty])</f>
        <v>-0.12095090881415013</v>
      </c>
      <c r="I490">
        <v>3.9151767098421</v>
      </c>
      <c r="J490">
        <f>(Table2[[#This Row],[1M Return vs Nifty]]-AVERAGE(Table2[1M Return vs Nifty]))/_xlfn.STDEV.P(Table2[1M Return vs Nifty])</f>
        <v>0.1106088471374759</v>
      </c>
      <c r="K490">
        <v>-0.73564137870646595</v>
      </c>
      <c r="L490">
        <f>(Table2[[#This Row],[6M Return vs Nifty]]-AVERAGE(Table2[6M Return vs Nifty]))/_xlfn.STDEV.P(Table2[6M Return vs Nifty])</f>
        <v>-0.20115062097473504</v>
      </c>
      <c r="M490">
        <v>7.0036339194821204</v>
      </c>
      <c r="N490">
        <f>(Table2[[#This Row],[1W Return vs Nifty]]-AVERAGE(Table2[1W Return vs Nifty]))/_xlfn.STDEV.P(Table2[1W Return vs Nifty])</f>
        <v>0.91224401753927531</v>
      </c>
      <c r="O490">
        <v>712.08</v>
      </c>
      <c r="P490">
        <v>696.65863201821196</v>
      </c>
      <c r="Q490">
        <v>648.95080513732296</v>
      </c>
      <c r="R490">
        <v>43.7643393071505</v>
      </c>
      <c r="S490" s="2">
        <f>(Table2[[#This Row],[Close Price]]-Table2[[#This Row],[20D EMA]])/Table2[[#This Row],[20D EMA]]</f>
        <v>-7.6957645208403803E-3</v>
      </c>
      <c r="T490" s="2">
        <f>(Table2[[#This Row],[Close Price]]-Table2[[#This Row],[50D EMA]])/Table2[[#This Row],[50D EMA]]</f>
        <v>1.4270070770512145E-2</v>
      </c>
      <c r="U490" s="2">
        <f>(Table2[[#This Row],[Close Price]]-Table2[[#This Row],[200D EMA]])/Table2[[#This Row],[200D EMA]]</f>
        <v>8.8834460803971199E-2</v>
      </c>
      <c r="V490">
        <v>0.89560319121348697</v>
      </c>
      <c r="W490">
        <v>701</v>
      </c>
      <c r="X490">
        <v>737.95</v>
      </c>
      <c r="Y490">
        <v>701</v>
      </c>
      <c r="Z490">
        <v>737.95</v>
      </c>
      <c r="AA490">
        <v>701</v>
      </c>
      <c r="AB490">
        <v>757</v>
      </c>
      <c r="AC490" s="2">
        <f>(Table2[[#This Row],[Close Price]]/Table2[[#This Row],[Day Low]])-1</f>
        <v>7.9885877318117693E-3</v>
      </c>
      <c r="AD490" s="2">
        <f>(Table2[[#This Row],[Day High]]/Table2[[#This Row],[Close Price]])-1</f>
        <v>4.4367393150297252E-2</v>
      </c>
      <c r="AE490" s="2">
        <f>(Table2[[#This Row],[Close Price]]/Table2[[#This Row],[Current Week Low]])-1</f>
        <v>7.9885877318117693E-3</v>
      </c>
      <c r="AF490" s="2">
        <f>(Table2[[#This Row],[Current Week High]]/Table2[[#This Row],[Close Price]])-1</f>
        <v>4.4367393150297252E-2</v>
      </c>
      <c r="AG490" s="2">
        <f>(Table2[[#This Row],[Close Price]]/Table2[[#This Row],[Current Month Low]])-1</f>
        <v>7.9885877318117693E-3</v>
      </c>
      <c r="AH490" s="2">
        <f>(Table2[[#This Row],[Current Month High]]/Table2[[#This Row],[Close Price]])-1</f>
        <v>7.1327483724879626E-2</v>
      </c>
      <c r="AI490">
        <v>8.8664024908010095</v>
      </c>
      <c r="AJ490">
        <v>61.324200913242002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0.08</v>
      </c>
      <c r="AM490" t="s">
        <v>10622</v>
      </c>
      <c r="AN490">
        <v>0.35</v>
      </c>
      <c r="AO490" t="s">
        <v>10622</v>
      </c>
      <c r="AP490">
        <v>-6.2645779693647E-2</v>
      </c>
      <c r="AQ490">
        <f>(Table2[[#This Row],[Sharpe Ratio]]-AVERAGE(Table2[Sharpe Ratio]))/_xlfn.STDEV.P(Table2[Sharpe Ratio])</f>
        <v>-1.4311821070453383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-0.73043077215747221</v>
      </c>
      <c r="AS490">
        <f>_xlfn.RANK.AVG(Table2[[#This Row],[1Y Return vs Nifty Z-Score]],Table2[1Y Return vs Nifty Z-Score])</f>
        <v>318</v>
      </c>
      <c r="AT490">
        <f>_xlfn.RANK.AVG(Table2[[#This Row],[6M Return vs Nifty Z-Score]],Table2[6M Return vs Nifty Z-Score])</f>
        <v>383</v>
      </c>
      <c r="AU490">
        <f>_xlfn.RANK.AVG(Table2[[#This Row],[Sharpe Ratio Z-Score]],Table2[Sharpe Ratio Z-Score])</f>
        <v>676</v>
      </c>
      <c r="AV490">
        <f>(Table2[[#This Row],[Rank 1Y]]+Table2[[#This Row],[Rank 6M]]+Table2[[#This Row],[Rank Sharpe]])/3</f>
        <v>459</v>
      </c>
    </row>
    <row r="491" spans="1:48" x14ac:dyDescent="0.3">
      <c r="A491" t="s">
        <v>1211</v>
      </c>
      <c r="B491" t="s">
        <v>1212</v>
      </c>
      <c r="C491" t="s">
        <v>10593</v>
      </c>
      <c r="D491" t="s">
        <v>1202</v>
      </c>
      <c r="E491">
        <v>9185.9263057059998</v>
      </c>
      <c r="F491">
        <v>87.74</v>
      </c>
      <c r="G491">
        <v>25.331345560050799</v>
      </c>
      <c r="H491">
        <f>(Table2[[#This Row],[1Y Return vs Nifty]]-AVERAGE(Table2[1Y Return vs Nifty]))/_xlfn.STDEV.P(Table2[1Y Return vs Nifty])</f>
        <v>-0.12428453254653675</v>
      </c>
      <c r="I491">
        <v>8.5270094865109005</v>
      </c>
      <c r="J491">
        <f>(Table2[[#This Row],[1M Return vs Nifty]]-AVERAGE(Table2[1M Return vs Nifty]))/_xlfn.STDEV.P(Table2[1M Return vs Nifty])</f>
        <v>0.5908030699575989</v>
      </c>
      <c r="K491">
        <v>-33.794419351277497</v>
      </c>
      <c r="L491">
        <f>(Table2[[#This Row],[6M Return vs Nifty]]-AVERAGE(Table2[6M Return vs Nifty]))/_xlfn.STDEV.P(Table2[6M Return vs Nifty])</f>
        <v>-1.3825963718616887</v>
      </c>
      <c r="M491">
        <v>3.87694415734263</v>
      </c>
      <c r="N491">
        <f>(Table2[[#This Row],[1W Return vs Nifty]]-AVERAGE(Table2[1W Return vs Nifty]))/_xlfn.STDEV.P(Table2[1W Return vs Nifty])</f>
        <v>0.27277357973375133</v>
      </c>
      <c r="O491">
        <v>87.77</v>
      </c>
      <c r="P491">
        <v>85.764349408223893</v>
      </c>
      <c r="Q491">
        <v>85.529600809665297</v>
      </c>
      <c r="R491">
        <v>47.209121739231399</v>
      </c>
      <c r="S491" s="2">
        <f>(Table2[[#This Row],[Close Price]]-Table2[[#This Row],[20D EMA]])/Table2[[#This Row],[20D EMA]]</f>
        <v>-3.4180243819073873E-4</v>
      </c>
      <c r="T491" s="2">
        <f>(Table2[[#This Row],[Close Price]]-Table2[[#This Row],[50D EMA]])/Table2[[#This Row],[50D EMA]]</f>
        <v>2.3035802234939565E-2</v>
      </c>
      <c r="U491" s="2">
        <f>(Table2[[#This Row],[Close Price]]-Table2[[#This Row],[200D EMA]])/Table2[[#This Row],[200D EMA]]</f>
        <v>2.5843674814449866E-2</v>
      </c>
      <c r="V491">
        <v>2.7702955473583701</v>
      </c>
      <c r="W491">
        <v>86.88</v>
      </c>
      <c r="X491">
        <v>91.9</v>
      </c>
      <c r="Y491">
        <v>86.88</v>
      </c>
      <c r="Z491">
        <v>91.9</v>
      </c>
      <c r="AA491">
        <v>86.88</v>
      </c>
      <c r="AB491">
        <v>99.7</v>
      </c>
      <c r="AC491" s="2">
        <f>(Table2[[#This Row],[Close Price]]/Table2[[#This Row],[Day Low]])-1</f>
        <v>9.8987108655617106E-3</v>
      </c>
      <c r="AD491" s="2">
        <f>(Table2[[#This Row],[Day High]]/Table2[[#This Row],[Close Price]])-1</f>
        <v>4.741281057670399E-2</v>
      </c>
      <c r="AE491" s="2">
        <f>(Table2[[#This Row],[Close Price]]/Table2[[#This Row],[Current Week Low]])-1</f>
        <v>9.8987108655617106E-3</v>
      </c>
      <c r="AF491" s="2">
        <f>(Table2[[#This Row],[Current Week High]]/Table2[[#This Row],[Close Price]])-1</f>
        <v>4.741281057670399E-2</v>
      </c>
      <c r="AG491" s="2">
        <f>(Table2[[#This Row],[Close Price]]/Table2[[#This Row],[Current Month Low]])-1</f>
        <v>9.8987108655617106E-3</v>
      </c>
      <c r="AH491" s="2">
        <f>(Table2[[#This Row],[Current Month High]]/Table2[[#This Row],[Close Price]])-1</f>
        <v>0.13631183040802375</v>
      </c>
      <c r="AI491">
        <v>54.661499886026803</v>
      </c>
      <c r="AJ491">
        <v>51.799307958477499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-0.02</v>
      </c>
      <c r="AM491" t="s">
        <v>10621</v>
      </c>
      <c r="AN491">
        <v>9.24</v>
      </c>
      <c r="AO491" t="s">
        <v>10622</v>
      </c>
      <c r="AP491">
        <v>5.7444722087259002E-2</v>
      </c>
      <c r="AQ491">
        <f>(Table2[[#This Row],[Sharpe Ratio]]-AVERAGE(Table2[Sharpe Ratio]))/_xlfn.STDEV.P(Table2[Sharpe Ratio])</f>
        <v>-4.4336970517616869E-2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-0.68764122523449211</v>
      </c>
      <c r="AS491">
        <f>_xlfn.RANK.AVG(Table2[[#This Row],[1Y Return vs Nifty Z-Score]],Table2[1Y Return vs Nifty Z-Score])</f>
        <v>319</v>
      </c>
      <c r="AT491">
        <f>_xlfn.RANK.AVG(Table2[[#This Row],[6M Return vs Nifty Z-Score]],Table2[6M Return vs Nifty Z-Score])</f>
        <v>705</v>
      </c>
      <c r="AU491">
        <f>_xlfn.RANK.AVG(Table2[[#This Row],[Sharpe Ratio Z-Score]],Table2[Sharpe Ratio Z-Score])</f>
        <v>355</v>
      </c>
      <c r="AV491">
        <f>(Table2[[#This Row],[Rank 1Y]]+Table2[[#This Row],[Rank 6M]]+Table2[[#This Row],[Rank Sharpe]])/3</f>
        <v>459.66666666666669</v>
      </c>
    </row>
    <row r="492" spans="1:48" x14ac:dyDescent="0.3">
      <c r="A492" t="s">
        <v>718</v>
      </c>
      <c r="B492" t="s">
        <v>719</v>
      </c>
      <c r="C492" t="s">
        <v>10580</v>
      </c>
      <c r="D492" t="s">
        <v>252</v>
      </c>
      <c r="E492">
        <v>22359.138552429999</v>
      </c>
      <c r="F492">
        <v>1671.55</v>
      </c>
      <c r="G492">
        <v>1.5438186466263</v>
      </c>
      <c r="H492">
        <f>(Table2[[#This Row],[1Y Return vs Nifty]]-AVERAGE(Table2[1Y Return vs Nifty]))/_xlfn.STDEV.P(Table2[1Y Return vs Nifty])</f>
        <v>-0.48647541086060658</v>
      </c>
      <c r="I492">
        <v>-0.36741229067122799</v>
      </c>
      <c r="J492">
        <f>(Table2[[#This Row],[1M Return vs Nifty]]-AVERAGE(Table2[1M Return vs Nifty]))/_xlfn.STDEV.P(Table2[1M Return vs Nifty])</f>
        <v>-0.33530378594045823</v>
      </c>
      <c r="K492">
        <v>-14.2415910832135</v>
      </c>
      <c r="L492">
        <f>(Table2[[#This Row],[6M Return vs Nifty]]-AVERAGE(Table2[6M Return vs Nifty]))/_xlfn.STDEV.P(Table2[6M Return vs Nifty])</f>
        <v>-0.68382263333169313</v>
      </c>
      <c r="M492">
        <v>1.5051962339403</v>
      </c>
      <c r="N492">
        <f>(Table2[[#This Row],[1W Return vs Nifty]]-AVERAGE(Table2[1W Return vs Nifty]))/_xlfn.STDEV.P(Table2[1W Return vs Nifty])</f>
        <v>-0.21229618999761732</v>
      </c>
      <c r="O492">
        <v>1710.27</v>
      </c>
      <c r="P492">
        <v>1708.2788282501999</v>
      </c>
      <c r="Q492">
        <v>1604.4501587657101</v>
      </c>
      <c r="R492">
        <v>31.159187917364601</v>
      </c>
      <c r="S492" s="2">
        <f>(Table2[[#This Row],[Close Price]]-Table2[[#This Row],[20D EMA]])/Table2[[#This Row],[20D EMA]]</f>
        <v>-2.2639700164301561E-2</v>
      </c>
      <c r="T492" s="2">
        <f>(Table2[[#This Row],[Close Price]]-Table2[[#This Row],[50D EMA]])/Table2[[#This Row],[50D EMA]]</f>
        <v>-2.1500487884534354E-2</v>
      </c>
      <c r="U492" s="2">
        <f>(Table2[[#This Row],[Close Price]]-Table2[[#This Row],[200D EMA]])/Table2[[#This Row],[200D EMA]]</f>
        <v>4.1821081738001281E-2</v>
      </c>
      <c r="V492">
        <v>0.76429940789685402</v>
      </c>
      <c r="W492">
        <v>1628.65</v>
      </c>
      <c r="X492">
        <v>1689.9</v>
      </c>
      <c r="Y492">
        <v>1628.65</v>
      </c>
      <c r="Z492">
        <v>1689.9</v>
      </c>
      <c r="AA492">
        <v>1628.65</v>
      </c>
      <c r="AB492">
        <v>1744.65</v>
      </c>
      <c r="AC492" s="2">
        <f>(Table2[[#This Row],[Close Price]]/Table2[[#This Row],[Day Low]])-1</f>
        <v>2.6340834433426386E-2</v>
      </c>
      <c r="AD492" s="2">
        <f>(Table2[[#This Row],[Day High]]/Table2[[#This Row],[Close Price]])-1</f>
        <v>1.0977834943615372E-2</v>
      </c>
      <c r="AE492" s="2">
        <f>(Table2[[#This Row],[Close Price]]/Table2[[#This Row],[Current Week Low]])-1</f>
        <v>2.6340834433426386E-2</v>
      </c>
      <c r="AF492" s="2">
        <f>(Table2[[#This Row],[Current Week High]]/Table2[[#This Row],[Close Price]])-1</f>
        <v>1.0977834943615372E-2</v>
      </c>
      <c r="AG492" s="2">
        <f>(Table2[[#This Row],[Close Price]]/Table2[[#This Row],[Current Month Low]])-1</f>
        <v>2.6340834433426386E-2</v>
      </c>
      <c r="AH492" s="2">
        <f>(Table2[[#This Row],[Current Month High]]/Table2[[#This Row],[Close Price]])-1</f>
        <v>4.3731865633693356E-2</v>
      </c>
      <c r="AI492">
        <v>12.7755675869701</v>
      </c>
      <c r="AJ492">
        <v>46.4665936473165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-0.11</v>
      </c>
      <c r="AM492" t="s">
        <v>10621</v>
      </c>
      <c r="AN492">
        <v>-0.95</v>
      </c>
      <c r="AO492" t="s">
        <v>10621</v>
      </c>
      <c r="AP492">
        <v>5.7367656108527003E-2</v>
      </c>
      <c r="AQ492">
        <f>(Table2[[#This Row],[Sharpe Ratio]]-AVERAGE(Table2[Sharpe Ratio]))/_xlfn.STDEV.P(Table2[Sharpe Ratio])</f>
        <v>-4.5226954123407874E-2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-1.7631249742537831</v>
      </c>
      <c r="AS492">
        <f>_xlfn.RANK.AVG(Table2[[#This Row],[1Y Return vs Nifty Z-Score]],Table2[1Y Return vs Nifty Z-Score])</f>
        <v>469</v>
      </c>
      <c r="AT492">
        <f>_xlfn.RANK.AVG(Table2[[#This Row],[6M Return vs Nifty Z-Score]],Table2[6M Return vs Nifty Z-Score])</f>
        <v>555</v>
      </c>
      <c r="AU492">
        <f>_xlfn.RANK.AVG(Table2[[#This Row],[Sharpe Ratio Z-Score]],Table2[Sharpe Ratio Z-Score])</f>
        <v>356</v>
      </c>
      <c r="AV492">
        <f>(Table2[[#This Row],[Rank 1Y]]+Table2[[#This Row],[Rank 6M]]+Table2[[#This Row],[Rank Sharpe]])/3</f>
        <v>460</v>
      </c>
    </row>
    <row r="493" spans="1:48" x14ac:dyDescent="0.3">
      <c r="A493" t="s">
        <v>1047</v>
      </c>
      <c r="B493" t="s">
        <v>1048</v>
      </c>
      <c r="C493" t="s">
        <v>10578</v>
      </c>
      <c r="D493" t="s">
        <v>24</v>
      </c>
      <c r="E493">
        <v>12036.6591119039</v>
      </c>
      <c r="F493">
        <v>162.51</v>
      </c>
      <c r="G493">
        <v>-1.4786525078971</v>
      </c>
      <c r="H493">
        <f>(Table2[[#This Row],[1Y Return vs Nifty]]-AVERAGE(Table2[1Y Return vs Nifty]))/_xlfn.STDEV.P(Table2[1Y Return vs Nifty])</f>
        <v>-0.53249580995968104</v>
      </c>
      <c r="I493">
        <v>-1.31201382917954</v>
      </c>
      <c r="J493">
        <f>(Table2[[#This Row],[1M Return vs Nifty]]-AVERAGE(Table2[1M Return vs Nifty]))/_xlfn.STDEV.P(Table2[1M Return vs Nifty])</f>
        <v>-0.43365778610139388</v>
      </c>
      <c r="K493">
        <v>9.09035040435311</v>
      </c>
      <c r="L493">
        <f>(Table2[[#This Row],[6M Return vs Nifty]]-AVERAGE(Table2[6M Return vs Nifty]))/_xlfn.STDEV.P(Table2[6M Return vs Nifty])</f>
        <v>0.15000804102958282</v>
      </c>
      <c r="M493">
        <v>4.5520804259065004</v>
      </c>
      <c r="N493">
        <f>(Table2[[#This Row],[1W Return vs Nifty]]-AVERAGE(Table2[1W Return vs Nifty]))/_xlfn.STDEV.P(Table2[1W Return vs Nifty])</f>
        <v>0.4108524164845736</v>
      </c>
      <c r="O493">
        <v>164.23</v>
      </c>
      <c r="P493">
        <v>160.06942231421201</v>
      </c>
      <c r="Q493">
        <v>149.93070660850299</v>
      </c>
      <c r="R493">
        <v>43.370588547277301</v>
      </c>
      <c r="S493" s="2">
        <f>(Table2[[#This Row],[Close Price]]-Table2[[#This Row],[20D EMA]])/Table2[[#This Row],[20D EMA]]</f>
        <v>-1.0473116970102898E-2</v>
      </c>
      <c r="T493" s="2">
        <f>(Table2[[#This Row],[Close Price]]-Table2[[#This Row],[50D EMA]])/Table2[[#This Row],[50D EMA]]</f>
        <v>1.5246995025678277E-2</v>
      </c>
      <c r="U493" s="2">
        <f>(Table2[[#This Row],[Close Price]]-Table2[[#This Row],[200D EMA]])/Table2[[#This Row],[200D EMA]]</f>
        <v>8.3900714376968041E-2</v>
      </c>
      <c r="V493">
        <v>1.1398155237366101</v>
      </c>
      <c r="W493">
        <v>157.25</v>
      </c>
      <c r="X493">
        <v>165.21</v>
      </c>
      <c r="Y493">
        <v>157.25</v>
      </c>
      <c r="Z493">
        <v>165.21</v>
      </c>
      <c r="AA493">
        <v>157.25</v>
      </c>
      <c r="AB493">
        <v>176.82</v>
      </c>
      <c r="AC493" s="2">
        <f>(Table2[[#This Row],[Close Price]]/Table2[[#This Row],[Day Low]])-1</f>
        <v>3.3449920508743958E-2</v>
      </c>
      <c r="AD493" s="2">
        <f>(Table2[[#This Row],[Day High]]/Table2[[#This Row],[Close Price]])-1</f>
        <v>1.6614362193095866E-2</v>
      </c>
      <c r="AE493" s="2">
        <f>(Table2[[#This Row],[Close Price]]/Table2[[#This Row],[Current Week Low]])-1</f>
        <v>3.3449920508743958E-2</v>
      </c>
      <c r="AF493" s="2">
        <f>(Table2[[#This Row],[Current Week High]]/Table2[[#This Row],[Close Price]])-1</f>
        <v>1.6614362193095866E-2</v>
      </c>
      <c r="AG493" s="2">
        <f>(Table2[[#This Row],[Close Price]]/Table2[[#This Row],[Current Month Low]])-1</f>
        <v>3.3449920508743958E-2</v>
      </c>
      <c r="AH493" s="2">
        <f>(Table2[[#This Row],[Current Month High]]/Table2[[#This Row],[Close Price]])-1</f>
        <v>8.8056119623407758E-2</v>
      </c>
      <c r="AI493">
        <v>8.8056119623407696</v>
      </c>
      <c r="AJ493">
        <v>35.3685964181591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0.01</v>
      </c>
      <c r="AM493" t="s">
        <v>10622</v>
      </c>
      <c r="AN493">
        <v>2.2999999999999998</v>
      </c>
      <c r="AO493" t="s">
        <v>10622</v>
      </c>
      <c r="AP493">
        <v>-2.2383797581238998E-2</v>
      </c>
      <c r="AQ493">
        <f>(Table2[[#This Row],[Sharpe Ratio]]-AVERAGE(Table2[Sharpe Ratio]))/_xlfn.STDEV.P(Table2[Sharpe Ratio])</f>
        <v>-0.96622331970153297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-1.3715164582484518</v>
      </c>
      <c r="AS493">
        <f>_xlfn.RANK.AVG(Table2[[#This Row],[1Y Return vs Nifty Z-Score]],Table2[1Y Return vs Nifty Z-Score])</f>
        <v>498</v>
      </c>
      <c r="AT493">
        <f>_xlfn.RANK.AVG(Table2[[#This Row],[6M Return vs Nifty Z-Score]],Table2[6M Return vs Nifty Z-Score])</f>
        <v>273</v>
      </c>
      <c r="AU493">
        <f>_xlfn.RANK.AVG(Table2[[#This Row],[Sharpe Ratio Z-Score]],Table2[Sharpe Ratio Z-Score])</f>
        <v>609</v>
      </c>
      <c r="AV493">
        <f>(Table2[[#This Row],[Rank 1Y]]+Table2[[#This Row],[Rank 6M]]+Table2[[#This Row],[Rank Sharpe]])/3</f>
        <v>460</v>
      </c>
    </row>
    <row r="494" spans="1:48" x14ac:dyDescent="0.3">
      <c r="A494" t="s">
        <v>821</v>
      </c>
      <c r="B494" t="s">
        <v>822</v>
      </c>
      <c r="C494" t="s">
        <v>10582</v>
      </c>
      <c r="D494" t="s">
        <v>277</v>
      </c>
      <c r="E494">
        <v>18351.530493660001</v>
      </c>
      <c r="F494">
        <v>368.55</v>
      </c>
      <c r="G494">
        <v>-6.8274938323131904</v>
      </c>
      <c r="H494">
        <f>(Table2[[#This Row],[1Y Return vs Nifty]]-AVERAGE(Table2[1Y Return vs Nifty]))/_xlfn.STDEV.P(Table2[1Y Return vs Nifty])</f>
        <v>-0.6139377162286147</v>
      </c>
      <c r="I494">
        <v>8.1674762629572601</v>
      </c>
      <c r="J494">
        <f>(Table2[[#This Row],[1M Return vs Nifty]]-AVERAGE(Table2[1M Return vs Nifty]))/_xlfn.STDEV.P(Table2[1M Return vs Nifty])</f>
        <v>0.5533676759997419</v>
      </c>
      <c r="K494">
        <v>-23.813365597881301</v>
      </c>
      <c r="L494">
        <f>(Table2[[#This Row],[6M Return vs Nifty]]-AVERAGE(Table2[6M Return vs Nifty]))/_xlfn.STDEV.P(Table2[6M Return vs Nifty])</f>
        <v>-1.0258961467018799</v>
      </c>
      <c r="M494">
        <v>14.6816408186245</v>
      </c>
      <c r="N494">
        <f>(Table2[[#This Row],[1W Return vs Nifty]]-AVERAGE(Table2[1W Return vs Nifty]))/_xlfn.STDEV.P(Table2[1W Return vs Nifty])</f>
        <v>2.4825496144427421</v>
      </c>
      <c r="O494">
        <v>346.61</v>
      </c>
      <c r="P494">
        <v>353.055217314635</v>
      </c>
      <c r="Q494">
        <v>367.853856650897</v>
      </c>
      <c r="R494">
        <v>75.759296335431898</v>
      </c>
      <c r="S494" s="2">
        <f>(Table2[[#This Row],[Close Price]]-Table2[[#This Row],[20D EMA]])/Table2[[#This Row],[20D EMA]]</f>
        <v>6.3298808459075026E-2</v>
      </c>
      <c r="T494" s="2">
        <f>(Table2[[#This Row],[Close Price]]-Table2[[#This Row],[50D EMA]])/Table2[[#This Row],[50D EMA]]</f>
        <v>4.3887703468085001E-2</v>
      </c>
      <c r="U494" s="2">
        <f>(Table2[[#This Row],[Close Price]]-Table2[[#This Row],[200D EMA]])/Table2[[#This Row],[200D EMA]]</f>
        <v>1.8924454277603757E-3</v>
      </c>
      <c r="V494">
        <v>1.29086055023935</v>
      </c>
      <c r="W494">
        <v>358.1</v>
      </c>
      <c r="X494">
        <v>372.15</v>
      </c>
      <c r="Y494">
        <v>358.1</v>
      </c>
      <c r="Z494">
        <v>372.15</v>
      </c>
      <c r="AA494">
        <v>354.9</v>
      </c>
      <c r="AB494">
        <v>379.2</v>
      </c>
      <c r="AC494" s="2">
        <f>(Table2[[#This Row],[Close Price]]/Table2[[#This Row],[Day Low]])-1</f>
        <v>2.9181792795308636E-2</v>
      </c>
      <c r="AD494" s="2">
        <f>(Table2[[#This Row],[Day High]]/Table2[[#This Row],[Close Price]])-1</f>
        <v>9.7680097680097333E-3</v>
      </c>
      <c r="AE494" s="2">
        <f>(Table2[[#This Row],[Close Price]]/Table2[[#This Row],[Current Week Low]])-1</f>
        <v>2.9181792795308636E-2</v>
      </c>
      <c r="AF494" s="2">
        <f>(Table2[[#This Row],[Current Week High]]/Table2[[#This Row],[Close Price]])-1</f>
        <v>9.7680097680097333E-3</v>
      </c>
      <c r="AG494" s="2">
        <f>(Table2[[#This Row],[Close Price]]/Table2[[#This Row],[Current Month Low]])-1</f>
        <v>3.8461538461538547E-2</v>
      </c>
      <c r="AH494" s="2">
        <f>(Table2[[#This Row],[Current Month High]]/Table2[[#This Row],[Close Price]])-1</f>
        <v>2.8897028897028942E-2</v>
      </c>
      <c r="AI494">
        <v>51.404151404151399</v>
      </c>
      <c r="AJ494">
        <v>25.208085612366201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-7.0000000000000007E-2</v>
      </c>
      <c r="AM494" t="s">
        <v>10621</v>
      </c>
      <c r="AN494">
        <v>10.44</v>
      </c>
      <c r="AO494" t="s">
        <v>10622</v>
      </c>
      <c r="AP494">
        <v>0.11433031764646299</v>
      </c>
      <c r="AQ494">
        <f>(Table2[[#This Row],[Sharpe Ratio]]-AVERAGE(Table2[Sharpe Ratio]))/_xlfn.STDEV.P(Table2[Sharpe Ratio])</f>
        <v>0.61259684497842681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542</v>
      </c>
      <c r="AT494">
        <f>_xlfn.RANK.AVG(Table2[[#This Row],[6M Return vs Nifty Z-Score]],Table2[6M Return vs Nifty Z-Score])</f>
        <v>646</v>
      </c>
      <c r="AU494">
        <f>_xlfn.RANK.AVG(Table2[[#This Row],[Sharpe Ratio Z-Score]],Table2[Sharpe Ratio Z-Score])</f>
        <v>195</v>
      </c>
      <c r="AV494">
        <f>(Table2[[#This Row],[Rank 1Y]]+Table2[[#This Row],[Rank 6M]]+Table2[[#This Row],[Rank Sharpe]])/3</f>
        <v>461</v>
      </c>
    </row>
    <row r="495" spans="1:48" x14ac:dyDescent="0.3">
      <c r="A495" t="s">
        <v>1626</v>
      </c>
      <c r="B495" t="s">
        <v>1627</v>
      </c>
      <c r="C495" t="s">
        <v>10586</v>
      </c>
      <c r="D495" t="s">
        <v>396</v>
      </c>
      <c r="E495">
        <v>5139.8361409319996</v>
      </c>
      <c r="F495">
        <v>102.87</v>
      </c>
      <c r="G495">
        <v>15.9382265570018</v>
      </c>
      <c r="H495">
        <f>(Table2[[#This Row],[1Y Return vs Nifty]]-AVERAGE(Table2[1Y Return vs Nifty]))/_xlfn.STDEV.P(Table2[1Y Return vs Nifty])</f>
        <v>-0.26730494968384411</v>
      </c>
      <c r="I495">
        <v>4.0697796761993699</v>
      </c>
      <c r="J495">
        <f>(Table2[[#This Row],[1M Return vs Nifty]]-AVERAGE(Table2[1M Return vs Nifty]))/_xlfn.STDEV.P(Table2[1M Return vs Nifty])</f>
        <v>0.12670644973295403</v>
      </c>
      <c r="K495">
        <v>-16.7162946500899</v>
      </c>
      <c r="L495">
        <f>(Table2[[#This Row],[6M Return vs Nifty]]-AVERAGE(Table2[6M Return vs Nifty]))/_xlfn.STDEV.P(Table2[6M Return vs Nifty])</f>
        <v>-0.77226292644285222</v>
      </c>
      <c r="M495">
        <v>-0.63064775966186004</v>
      </c>
      <c r="N495">
        <f>(Table2[[#This Row],[1W Return vs Nifty]]-AVERAGE(Table2[1W Return vs Nifty]))/_xlfn.STDEV.P(Table2[1W Return vs Nifty])</f>
        <v>-0.64911889950062029</v>
      </c>
      <c r="O495">
        <v>108.46</v>
      </c>
      <c r="P495">
        <v>106.77959438977101</v>
      </c>
      <c r="Q495">
        <v>101.24638609957999</v>
      </c>
      <c r="R495">
        <v>22.8933608974306</v>
      </c>
      <c r="S495" s="2">
        <f>(Table2[[#This Row],[Close Price]]-Table2[[#This Row],[20D EMA]])/Table2[[#This Row],[20D EMA]]</f>
        <v>-5.1539738152314121E-2</v>
      </c>
      <c r="T495" s="2">
        <f>(Table2[[#This Row],[Close Price]]-Table2[[#This Row],[50D EMA]])/Table2[[#This Row],[50D EMA]]</f>
        <v>-3.6613684591271706E-2</v>
      </c>
      <c r="U495" s="2">
        <f>(Table2[[#This Row],[Close Price]]-Table2[[#This Row],[200D EMA]])/Table2[[#This Row],[200D EMA]]</f>
        <v>1.6036265223561857E-2</v>
      </c>
      <c r="V495">
        <v>1.3116875817223801</v>
      </c>
      <c r="W495">
        <v>102.63</v>
      </c>
      <c r="X495">
        <v>107.66</v>
      </c>
      <c r="Y495">
        <v>102.63</v>
      </c>
      <c r="Z495">
        <v>107.66</v>
      </c>
      <c r="AA495">
        <v>102.63</v>
      </c>
      <c r="AB495">
        <v>111.46</v>
      </c>
      <c r="AC495" s="2">
        <f>(Table2[[#This Row],[Close Price]]/Table2[[#This Row],[Day Low]])-1</f>
        <v>2.3384975153464271E-3</v>
      </c>
      <c r="AD495" s="2">
        <f>(Table2[[#This Row],[Day High]]/Table2[[#This Row],[Close Price]])-1</f>
        <v>4.6563623991445535E-2</v>
      </c>
      <c r="AE495" s="2">
        <f>(Table2[[#This Row],[Close Price]]/Table2[[#This Row],[Current Week Low]])-1</f>
        <v>2.3384975153464271E-3</v>
      </c>
      <c r="AF495" s="2">
        <f>(Table2[[#This Row],[Current Week High]]/Table2[[#This Row],[Close Price]])-1</f>
        <v>4.6563623991445535E-2</v>
      </c>
      <c r="AG495" s="2">
        <f>(Table2[[#This Row],[Close Price]]/Table2[[#This Row],[Current Month Low]])-1</f>
        <v>2.3384975153464271E-3</v>
      </c>
      <c r="AH495" s="2">
        <f>(Table2[[#This Row],[Current Month High]]/Table2[[#This Row],[Close Price]])-1</f>
        <v>8.3503450957518988E-2</v>
      </c>
      <c r="AI495">
        <v>18.158841255954101</v>
      </c>
      <c r="AJ495">
        <v>33.597402597402599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-0.09</v>
      </c>
      <c r="AM495" t="s">
        <v>10621</v>
      </c>
      <c r="AN495">
        <v>-8.09</v>
      </c>
      <c r="AO495" t="s">
        <v>10621</v>
      </c>
      <c r="AP495">
        <v>3.6129449013402003E-2</v>
      </c>
      <c r="AQ495">
        <f>(Table2[[#This Row],[Sharpe Ratio]]-AVERAGE(Table2[Sharpe Ratio]))/_xlfn.STDEV.P(Table2[Sharpe Ratio])</f>
        <v>-0.2904928476091303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-1.8524731735034929</v>
      </c>
      <c r="AS495">
        <f>_xlfn.RANK.AVG(Table2[[#This Row],[1Y Return vs Nifty Z-Score]],Table2[1Y Return vs Nifty Z-Score])</f>
        <v>382</v>
      </c>
      <c r="AT495">
        <f>_xlfn.RANK.AVG(Table2[[#This Row],[6M Return vs Nifty Z-Score]],Table2[6M Return vs Nifty Z-Score])</f>
        <v>584</v>
      </c>
      <c r="AU495">
        <f>_xlfn.RANK.AVG(Table2[[#This Row],[Sharpe Ratio Z-Score]],Table2[Sharpe Ratio Z-Score])</f>
        <v>417</v>
      </c>
      <c r="AV495">
        <f>(Table2[[#This Row],[Rank 1Y]]+Table2[[#This Row],[Rank 6M]]+Table2[[#This Row],[Rank Sharpe]])/3</f>
        <v>461</v>
      </c>
    </row>
    <row r="496" spans="1:48" x14ac:dyDescent="0.3">
      <c r="A496" t="s">
        <v>134</v>
      </c>
      <c r="B496" t="s">
        <v>135</v>
      </c>
      <c r="C496" t="s">
        <v>10578</v>
      </c>
      <c r="D496" t="s">
        <v>54</v>
      </c>
      <c r="E496">
        <v>201430.87518054</v>
      </c>
      <c r="F496">
        <v>317.05</v>
      </c>
      <c r="G496">
        <v>4.1258755308725004</v>
      </c>
      <c r="H496">
        <f>(Table2[[#This Row],[1Y Return vs Nifty]]-AVERAGE(Table2[1Y Return vs Nifty]))/_xlfn.STDEV.P(Table2[1Y Return vs Nifty])</f>
        <v>-0.44716079634999756</v>
      </c>
      <c r="I496">
        <v>-6.25455339069517</v>
      </c>
      <c r="J496">
        <f>(Table2[[#This Row],[1M Return vs Nifty]]-AVERAGE(Table2[1M Return vs Nifty]))/_xlfn.STDEV.P(Table2[1M Return vs Nifty])</f>
        <v>-0.94828593036252185</v>
      </c>
      <c r="K496">
        <v>-0.82228857648334597</v>
      </c>
      <c r="L496">
        <f>(Table2[[#This Row],[6M Return vs Nifty]]-AVERAGE(Table2[6M Return vs Nifty]))/_xlfn.STDEV.P(Table2[6M Return vs Nifty])</f>
        <v>-0.20424719531649357</v>
      </c>
      <c r="M496">
        <v>0.67623519163835399</v>
      </c>
      <c r="N496">
        <f>(Table2[[#This Row],[1W Return vs Nifty]]-AVERAGE(Table2[1W Return vs Nifty]))/_xlfn.STDEV.P(Table2[1W Return vs Nifty])</f>
        <v>-0.38183526197827389</v>
      </c>
      <c r="O496">
        <v>335.5</v>
      </c>
      <c r="P496">
        <v>343.45613298595998</v>
      </c>
      <c r="Q496">
        <v>300.11716201495102</v>
      </c>
      <c r="R496">
        <v>15.509279007723</v>
      </c>
      <c r="S496" s="2">
        <f>(Table2[[#This Row],[Close Price]]-Table2[[#This Row],[20D EMA]])/Table2[[#This Row],[20D EMA]]</f>
        <v>-5.4992548435171353E-2</v>
      </c>
      <c r="T496" s="2">
        <f>(Table2[[#This Row],[Close Price]]-Table2[[#This Row],[50D EMA]])/Table2[[#This Row],[50D EMA]]</f>
        <v>-7.6883568088852314E-2</v>
      </c>
      <c r="U496" s="2">
        <f>(Table2[[#This Row],[Close Price]]-Table2[[#This Row],[200D EMA]])/Table2[[#This Row],[200D EMA]]</f>
        <v>5.6420758717575251E-2</v>
      </c>
      <c r="V496">
        <v>0.65051322331708705</v>
      </c>
      <c r="W496">
        <v>315</v>
      </c>
      <c r="X496">
        <v>322.2</v>
      </c>
      <c r="Y496">
        <v>315</v>
      </c>
      <c r="Z496">
        <v>322.2</v>
      </c>
      <c r="AA496">
        <v>315</v>
      </c>
      <c r="AB496">
        <v>332.9</v>
      </c>
      <c r="AC496" s="2">
        <f>(Table2[[#This Row],[Close Price]]/Table2[[#This Row],[Day Low]])-1</f>
        <v>6.5079365079365736E-3</v>
      </c>
      <c r="AD496" s="2">
        <f>(Table2[[#This Row],[Day High]]/Table2[[#This Row],[Close Price]])-1</f>
        <v>1.6243494716921658E-2</v>
      </c>
      <c r="AE496" s="2">
        <f>(Table2[[#This Row],[Close Price]]/Table2[[#This Row],[Current Week Low]])-1</f>
        <v>6.5079365079365736E-3</v>
      </c>
      <c r="AF496" s="2">
        <f>(Table2[[#This Row],[Current Week High]]/Table2[[#This Row],[Close Price]])-1</f>
        <v>1.6243494716921658E-2</v>
      </c>
      <c r="AG496" s="2">
        <f>(Table2[[#This Row],[Close Price]]/Table2[[#This Row],[Current Month Low]])-1</f>
        <v>6.5079365079365736E-3</v>
      </c>
      <c r="AH496" s="2">
        <f>(Table2[[#This Row],[Current Month High]]/Table2[[#This Row],[Close Price]])-1</f>
        <v>4.999211480838972E-2</v>
      </c>
      <c r="AI496">
        <v>24.491405141144899</v>
      </c>
      <c r="AJ496">
        <v>56.3362919132149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-0.16</v>
      </c>
      <c r="AM496" t="s">
        <v>10621</v>
      </c>
      <c r="AN496">
        <v>-5.92</v>
      </c>
      <c r="AO496" t="s">
        <v>10621</v>
      </c>
      <c r="AQ496">
        <f>(Table2[[#This Row],[Sharpe Ratio]]-AVERAGE(Table2[Sharpe Ratio]))/_xlfn.STDEV.P(Table2[Sharpe Ratio])</f>
        <v>-0.7077277654969456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452</v>
      </c>
      <c r="AT496">
        <f>_xlfn.RANK.AVG(Table2[[#This Row],[6M Return vs Nifty Z-Score]],Table2[6M Return vs Nifty Z-Score])</f>
        <v>386</v>
      </c>
      <c r="AU496">
        <f>_xlfn.RANK.AVG(Table2[[#This Row],[Sharpe Ratio Z-Score]],Table2[Sharpe Ratio Z-Score])</f>
        <v>546.5</v>
      </c>
      <c r="AV496">
        <f>(Table2[[#This Row],[Rank 1Y]]+Table2[[#This Row],[Rank 6M]]+Table2[[#This Row],[Rank Sharpe]])/3</f>
        <v>461.5</v>
      </c>
    </row>
    <row r="497" spans="1:48" x14ac:dyDescent="0.3">
      <c r="A497" t="s">
        <v>1088</v>
      </c>
      <c r="B497" t="s">
        <v>1089</v>
      </c>
      <c r="C497" t="s">
        <v>10586</v>
      </c>
      <c r="D497" t="s">
        <v>804</v>
      </c>
      <c r="E497">
        <v>11361.452521089999</v>
      </c>
      <c r="F497">
        <v>2419.9</v>
      </c>
      <c r="G497">
        <v>15.288398918136</v>
      </c>
      <c r="H497">
        <f>(Table2[[#This Row],[1Y Return vs Nifty]]-AVERAGE(Table2[1Y Return vs Nifty]))/_xlfn.STDEV.P(Table2[1Y Return vs Nifty])</f>
        <v>-0.27719927977247283</v>
      </c>
      <c r="I497">
        <v>-1.73121790298234</v>
      </c>
      <c r="J497">
        <f>(Table2[[#This Row],[1M Return vs Nifty]]-AVERAGE(Table2[1M Return vs Nifty]))/_xlfn.STDEV.P(Table2[1M Return vs Nifty])</f>
        <v>-0.47730624088517004</v>
      </c>
      <c r="K497">
        <v>-18.287750742219899</v>
      </c>
      <c r="L497">
        <f>(Table2[[#This Row],[6M Return vs Nifty]]-AVERAGE(Table2[6M Return vs Nifty]))/_xlfn.STDEV.P(Table2[6M Return vs Nifty])</f>
        <v>-0.82842320327742924</v>
      </c>
      <c r="M497">
        <v>4.9989302516156098</v>
      </c>
      <c r="N497">
        <f>(Table2[[#This Row],[1W Return vs Nifty]]-AVERAGE(Table2[1W Return vs Nifty]))/_xlfn.STDEV.P(Table2[1W Return vs Nifty])</f>
        <v>0.5022421210659449</v>
      </c>
      <c r="O497">
        <v>2428.59</v>
      </c>
      <c r="P497">
        <v>2413.4588316264299</v>
      </c>
      <c r="Q497">
        <v>2309.18651925107</v>
      </c>
      <c r="R497">
        <v>47.922064968024998</v>
      </c>
      <c r="S497" s="2">
        <f>(Table2[[#This Row],[Close Price]]-Table2[[#This Row],[20D EMA]])/Table2[[#This Row],[20D EMA]]</f>
        <v>-3.5782079313511355E-3</v>
      </c>
      <c r="T497" s="2">
        <f>(Table2[[#This Row],[Close Price]]-Table2[[#This Row],[50D EMA]])/Table2[[#This Row],[50D EMA]]</f>
        <v>2.6688536341137967E-3</v>
      </c>
      <c r="U497" s="2">
        <f>(Table2[[#This Row],[Close Price]]-Table2[[#This Row],[200D EMA]])/Table2[[#This Row],[200D EMA]]</f>
        <v>4.7944797800412164E-2</v>
      </c>
      <c r="V497">
        <v>0.74556422902807196</v>
      </c>
      <c r="W497">
        <v>2325.85</v>
      </c>
      <c r="X497">
        <v>2430</v>
      </c>
      <c r="Y497">
        <v>2325.85</v>
      </c>
      <c r="Z497">
        <v>2430</v>
      </c>
      <c r="AA497">
        <v>2325.85</v>
      </c>
      <c r="AB497">
        <v>2480</v>
      </c>
      <c r="AC497" s="2">
        <f>(Table2[[#This Row],[Close Price]]/Table2[[#This Row],[Day Low]])-1</f>
        <v>4.0436829546187436E-2</v>
      </c>
      <c r="AD497" s="2">
        <f>(Table2[[#This Row],[Day High]]/Table2[[#This Row],[Close Price]])-1</f>
        <v>4.1737261870324893E-3</v>
      </c>
      <c r="AE497" s="2">
        <f>(Table2[[#This Row],[Close Price]]/Table2[[#This Row],[Current Week Low]])-1</f>
        <v>4.0436829546187436E-2</v>
      </c>
      <c r="AF497" s="2">
        <f>(Table2[[#This Row],[Current Week High]]/Table2[[#This Row],[Close Price]])-1</f>
        <v>4.1737261870324893E-3</v>
      </c>
      <c r="AG497" s="2">
        <f>(Table2[[#This Row],[Close Price]]/Table2[[#This Row],[Current Month Low]])-1</f>
        <v>4.0436829546187436E-2</v>
      </c>
      <c r="AH497" s="2">
        <f>(Table2[[#This Row],[Current Month High]]/Table2[[#This Row],[Close Price]])-1</f>
        <v>2.4835737013926051E-2</v>
      </c>
      <c r="AI497">
        <v>16.8643332369106</v>
      </c>
      <c r="AJ497">
        <v>52.964601769911503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-0.12</v>
      </c>
      <c r="AM497" t="s">
        <v>10621</v>
      </c>
      <c r="AN497">
        <v>-2.27</v>
      </c>
      <c r="AO497" t="s">
        <v>10621</v>
      </c>
      <c r="AP497">
        <v>4.2795554905708001E-2</v>
      </c>
      <c r="AQ497">
        <f>(Table2[[#This Row],[Sharpe Ratio]]-AVERAGE(Table2[Sharpe Ratio]))/_xlfn.STDEV.P(Table2[Sharpe Ratio])</f>
        <v>-0.21351043518495921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-1.2941970380540864</v>
      </c>
      <c r="AS497">
        <f>_xlfn.RANK.AVG(Table2[[#This Row],[1Y Return vs Nifty Z-Score]],Table2[1Y Return vs Nifty Z-Score])</f>
        <v>388</v>
      </c>
      <c r="AT497">
        <f>_xlfn.RANK.AVG(Table2[[#This Row],[6M Return vs Nifty Z-Score]],Table2[6M Return vs Nifty Z-Score])</f>
        <v>604</v>
      </c>
      <c r="AU497">
        <f>_xlfn.RANK.AVG(Table2[[#This Row],[Sharpe Ratio Z-Score]],Table2[Sharpe Ratio Z-Score])</f>
        <v>393</v>
      </c>
      <c r="AV497">
        <f>(Table2[[#This Row],[Rank 1Y]]+Table2[[#This Row],[Rank 6M]]+Table2[[#This Row],[Rank Sharpe]])/3</f>
        <v>461.66666666666669</v>
      </c>
    </row>
    <row r="498" spans="1:48" x14ac:dyDescent="0.3">
      <c r="A498" t="s">
        <v>1347</v>
      </c>
      <c r="B498" t="s">
        <v>1348</v>
      </c>
      <c r="C498" t="s">
        <v>10578</v>
      </c>
      <c r="D498" t="s">
        <v>530</v>
      </c>
      <c r="E498">
        <v>7887.4484924399903</v>
      </c>
      <c r="F498">
        <v>244.35</v>
      </c>
      <c r="G498">
        <v>-5.3250618755691104</v>
      </c>
      <c r="H498">
        <f>(Table2[[#This Row],[1Y Return vs Nifty]]-AVERAGE(Table2[1Y Return vs Nifty]))/_xlfn.STDEV.P(Table2[1Y Return vs Nifty])</f>
        <v>-0.59106156134287235</v>
      </c>
      <c r="I498">
        <v>1.37771529639288</v>
      </c>
      <c r="J498">
        <f>(Table2[[#This Row],[1M Return vs Nifty]]-AVERAGE(Table2[1M Return vs Nifty]))/_xlfn.STDEV.P(Table2[1M Return vs Nifty])</f>
        <v>-0.1535972441005985</v>
      </c>
      <c r="K498">
        <v>-5.61897891188862</v>
      </c>
      <c r="L498">
        <f>(Table2[[#This Row],[6M Return vs Nifty]]-AVERAGE(Table2[6M Return vs Nifty]))/_xlfn.STDEV.P(Table2[6M Return vs Nifty])</f>
        <v>-0.37567002951160594</v>
      </c>
      <c r="M498">
        <v>-2.69917583220737</v>
      </c>
      <c r="N498">
        <f>(Table2[[#This Row],[1W Return vs Nifty]]-AVERAGE(Table2[1W Return vs Nifty]))/_xlfn.STDEV.P(Table2[1W Return vs Nifty])</f>
        <v>-1.07217416010907</v>
      </c>
      <c r="O498">
        <v>245.56</v>
      </c>
      <c r="P498">
        <v>238.162628780376</v>
      </c>
      <c r="Q498">
        <v>223.58746590289999</v>
      </c>
      <c r="R498">
        <v>34.336360572187999</v>
      </c>
      <c r="S498" s="2">
        <f>(Table2[[#This Row],[Close Price]]-Table2[[#This Row],[20D EMA]])/Table2[[#This Row],[20D EMA]]</f>
        <v>-4.9275126242059293E-3</v>
      </c>
      <c r="T498" s="2">
        <f>(Table2[[#This Row],[Close Price]]-Table2[[#This Row],[50D EMA]])/Table2[[#This Row],[50D EMA]]</f>
        <v>2.5979605831986944E-2</v>
      </c>
      <c r="U498" s="2">
        <f>(Table2[[#This Row],[Close Price]]-Table2[[#This Row],[200D EMA]])/Table2[[#This Row],[200D EMA]]</f>
        <v>9.2860903509308507E-2</v>
      </c>
      <c r="V498">
        <v>0.89708552508972805</v>
      </c>
      <c r="W498">
        <v>234.75</v>
      </c>
      <c r="X498">
        <v>240.4</v>
      </c>
      <c r="Y498">
        <v>234.75</v>
      </c>
      <c r="Z498">
        <v>240.4</v>
      </c>
      <c r="AA498">
        <v>234.75</v>
      </c>
      <c r="AB498">
        <v>255.4</v>
      </c>
      <c r="AC498" s="2">
        <f>(Table2[[#This Row],[Close Price]]/Table2[[#This Row],[Day Low]])-1</f>
        <v>4.0894568690095889E-2</v>
      </c>
      <c r="AD498" s="2">
        <f>(Table2[[#This Row],[Day High]]/Table2[[#This Row],[Close Price]])-1</f>
        <v>-1.6165336607325553E-2</v>
      </c>
      <c r="AE498" s="2">
        <f>(Table2[[#This Row],[Close Price]]/Table2[[#This Row],[Current Week Low]])-1</f>
        <v>4.0894568690095889E-2</v>
      </c>
      <c r="AF498" s="2">
        <f>(Table2[[#This Row],[Current Week High]]/Table2[[#This Row],[Close Price]])-1</f>
        <v>-1.6165336607325553E-2</v>
      </c>
      <c r="AG498" s="2">
        <f>(Table2[[#This Row],[Close Price]]/Table2[[#This Row],[Current Month Low]])-1</f>
        <v>4.0894568690095889E-2</v>
      </c>
      <c r="AH498" s="2">
        <f>(Table2[[#This Row],[Current Month High]]/Table2[[#This Row],[Close Price]])-1</f>
        <v>4.5222017597708275E-2</v>
      </c>
      <c r="AI498">
        <v>14.8352772662164</v>
      </c>
      <c r="AJ498">
        <v>25.953608247422601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0.02</v>
      </c>
      <c r="AM498" t="s">
        <v>10622</v>
      </c>
      <c r="AN498">
        <v>-0.81</v>
      </c>
      <c r="AO498" t="s">
        <v>10621</v>
      </c>
      <c r="AP498">
        <v>3.9975824402727997E-2</v>
      </c>
      <c r="AQ498">
        <f>(Table2[[#This Row],[Sharpe Ratio]]-AVERAGE(Table2[Sharpe Ratio]))/_xlfn.STDEV.P(Table2[Sharpe Ratio])</f>
        <v>-0.24607362275087583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-2.4385766178150226</v>
      </c>
      <c r="AS498">
        <f>_xlfn.RANK.AVG(Table2[[#This Row],[1Y Return vs Nifty Z-Score]],Table2[1Y Return vs Nifty Z-Score])</f>
        <v>531</v>
      </c>
      <c r="AT498">
        <f>_xlfn.RANK.AVG(Table2[[#This Row],[6M Return vs Nifty Z-Score]],Table2[6M Return vs Nifty Z-Score])</f>
        <v>455</v>
      </c>
      <c r="AU498">
        <f>_xlfn.RANK.AVG(Table2[[#This Row],[Sharpe Ratio Z-Score]],Table2[Sharpe Ratio Z-Score])</f>
        <v>402</v>
      </c>
      <c r="AV498">
        <f>(Table2[[#This Row],[Rank 1Y]]+Table2[[#This Row],[Rank 6M]]+Table2[[#This Row],[Rank Sharpe]])/3</f>
        <v>462.66666666666669</v>
      </c>
    </row>
    <row r="499" spans="1:48" x14ac:dyDescent="0.3">
      <c r="A499" t="s">
        <v>401</v>
      </c>
      <c r="B499" t="s">
        <v>402</v>
      </c>
      <c r="C499" t="s">
        <v>10584</v>
      </c>
      <c r="D499" t="s">
        <v>386</v>
      </c>
      <c r="E499">
        <v>57878.284760980001</v>
      </c>
      <c r="F499">
        <v>136468.6</v>
      </c>
      <c r="G499">
        <v>2.8527097280771798</v>
      </c>
      <c r="H499">
        <f>(Table2[[#This Row],[1Y Return vs Nifty]]-AVERAGE(Table2[1Y Return vs Nifty]))/_xlfn.STDEV.P(Table2[1Y Return vs Nifty])</f>
        <v>-0.46654612556190633</v>
      </c>
      <c r="I499">
        <v>8.6228821502285804</v>
      </c>
      <c r="J499">
        <f>(Table2[[#This Row],[1M Return vs Nifty]]-AVERAGE(Table2[1M Return vs Nifty]))/_xlfn.STDEV.P(Table2[1M Return vs Nifty])</f>
        <v>0.60078554362327674</v>
      </c>
      <c r="K499">
        <v>-14.145222020385701</v>
      </c>
      <c r="L499">
        <f>(Table2[[#This Row],[6M Return vs Nifty]]-AVERAGE(Table2[6M Return vs Nifty]))/_xlfn.STDEV.P(Table2[6M Return vs Nifty])</f>
        <v>-0.68037862158118856</v>
      </c>
      <c r="M499">
        <v>2.5648102431096298</v>
      </c>
      <c r="N499">
        <f>(Table2[[#This Row],[1W Return vs Nifty]]-AVERAGE(Table2[1W Return vs Nifty]))/_xlfn.STDEV.P(Table2[1W Return vs Nifty])</f>
        <v>4.4160155282434105E-3</v>
      </c>
      <c r="O499">
        <v>135223.97</v>
      </c>
      <c r="P499">
        <v>132238.63544275399</v>
      </c>
      <c r="Q499">
        <v>126543.987188459</v>
      </c>
      <c r="R499">
        <v>49.696968504418997</v>
      </c>
      <c r="S499" s="2">
        <f>(Table2[[#This Row],[Close Price]]-Table2[[#This Row],[20D EMA]])/Table2[[#This Row],[20D EMA]]</f>
        <v>9.2042113539485982E-3</v>
      </c>
      <c r="T499" s="2">
        <f>(Table2[[#This Row],[Close Price]]-Table2[[#This Row],[50D EMA]])/Table2[[#This Row],[50D EMA]]</f>
        <v>3.1987357878304506E-2</v>
      </c>
      <c r="U499" s="2">
        <f>(Table2[[#This Row],[Close Price]]-Table2[[#This Row],[200D EMA]])/Table2[[#This Row],[200D EMA]]</f>
        <v>7.8428165826326598E-2</v>
      </c>
      <c r="V499">
        <v>1.33626385768684</v>
      </c>
      <c r="W499">
        <v>135275</v>
      </c>
      <c r="X499">
        <v>137900</v>
      </c>
      <c r="Y499">
        <v>135275</v>
      </c>
      <c r="Z499">
        <v>137900</v>
      </c>
      <c r="AA499">
        <v>135275</v>
      </c>
      <c r="AB499">
        <v>143849.9</v>
      </c>
      <c r="AC499" s="2">
        <f>(Table2[[#This Row],[Close Price]]/Table2[[#This Row],[Day Low]])-1</f>
        <v>8.8235076695619696E-3</v>
      </c>
      <c r="AD499" s="2">
        <f>(Table2[[#This Row],[Day High]]/Table2[[#This Row],[Close Price]])-1</f>
        <v>1.0488859708386977E-2</v>
      </c>
      <c r="AE499" s="2">
        <f>(Table2[[#This Row],[Close Price]]/Table2[[#This Row],[Current Week Low]])-1</f>
        <v>8.8235076695619696E-3</v>
      </c>
      <c r="AF499" s="2">
        <f>(Table2[[#This Row],[Current Week High]]/Table2[[#This Row],[Close Price]])-1</f>
        <v>1.0488859708386977E-2</v>
      </c>
      <c r="AG499" s="2">
        <f>(Table2[[#This Row],[Close Price]]/Table2[[#This Row],[Current Month Low]])-1</f>
        <v>8.8235076695619696E-3</v>
      </c>
      <c r="AH499" s="2">
        <f>(Table2[[#This Row],[Current Month High]]/Table2[[#This Row],[Close Price]])-1</f>
        <v>5.4087900073716444E-2</v>
      </c>
      <c r="AI499">
        <v>10.9742460903094</v>
      </c>
      <c r="AJ499">
        <v>30.209432576068401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-0.02</v>
      </c>
      <c r="AM499" t="s">
        <v>10621</v>
      </c>
      <c r="AN499">
        <v>3.15</v>
      </c>
      <c r="AO499" t="s">
        <v>10622</v>
      </c>
      <c r="AP499">
        <v>5.0786962852135999E-2</v>
      </c>
      <c r="AQ499">
        <f>(Table2[[#This Row],[Sharpe Ratio]]-AVERAGE(Table2[Sharpe Ratio]))/_xlfn.STDEV.P(Table2[Sharpe Ratio])</f>
        <v>-0.12122299296298999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-0.6629461809545647</v>
      </c>
      <c r="AS499">
        <f>_xlfn.RANK.AVG(Table2[[#This Row],[1Y Return vs Nifty Z-Score]],Table2[1Y Return vs Nifty Z-Score])</f>
        <v>458</v>
      </c>
      <c r="AT499">
        <f>_xlfn.RANK.AVG(Table2[[#This Row],[6M Return vs Nifty Z-Score]],Table2[6M Return vs Nifty Z-Score])</f>
        <v>554</v>
      </c>
      <c r="AU499">
        <f>_xlfn.RANK.AVG(Table2[[#This Row],[Sharpe Ratio Z-Score]],Table2[Sharpe Ratio Z-Score])</f>
        <v>377</v>
      </c>
      <c r="AV499">
        <f>(Table2[[#This Row],[Rank 1Y]]+Table2[[#This Row],[Rank 6M]]+Table2[[#This Row],[Rank Sharpe]])/3</f>
        <v>463</v>
      </c>
    </row>
    <row r="500" spans="1:48" x14ac:dyDescent="0.3">
      <c r="A500" t="s">
        <v>47</v>
      </c>
      <c r="B500" t="s">
        <v>48</v>
      </c>
      <c r="C500" t="s">
        <v>10577</v>
      </c>
      <c r="D500" t="s">
        <v>21</v>
      </c>
      <c r="E500">
        <v>422806.25882376003</v>
      </c>
      <c r="F500">
        <v>1562.4</v>
      </c>
      <c r="G500">
        <v>12.511824802558399</v>
      </c>
      <c r="H500">
        <f>(Table2[[#This Row],[1Y Return vs Nifty]]-AVERAGE(Table2[1Y Return vs Nifty]))/_xlfn.STDEV.P(Table2[1Y Return vs Nifty])</f>
        <v>-0.31947562994898587</v>
      </c>
      <c r="I500">
        <v>6.6018199355601697</v>
      </c>
      <c r="J500">
        <f>(Table2[[#This Row],[1M Return vs Nifty]]-AVERAGE(Table2[1M Return vs Nifty]))/_xlfn.STDEV.P(Table2[1M Return vs Nifty])</f>
        <v>0.39034807842428421</v>
      </c>
      <c r="K500">
        <v>-10.036949364421799</v>
      </c>
      <c r="L500">
        <f>(Table2[[#This Row],[6M Return vs Nifty]]-AVERAGE(Table2[6M Return vs Nifty]))/_xlfn.STDEV.P(Table2[6M Return vs Nifty])</f>
        <v>-0.53355827398997557</v>
      </c>
      <c r="M500">
        <v>1.0646571198608099</v>
      </c>
      <c r="N500">
        <f>(Table2[[#This Row],[1W Return vs Nifty]]-AVERAGE(Table2[1W Return vs Nifty]))/_xlfn.STDEV.P(Table2[1W Return vs Nifty])</f>
        <v>-0.30239522814398689</v>
      </c>
      <c r="O500">
        <v>1579.04</v>
      </c>
      <c r="P500">
        <v>1521.3038201356701</v>
      </c>
      <c r="Q500">
        <v>1440.69082428915</v>
      </c>
      <c r="R500">
        <v>36.790555223130198</v>
      </c>
      <c r="S500" s="2">
        <f>(Table2[[#This Row],[Close Price]]-Table2[[#This Row],[20D EMA]])/Table2[[#This Row],[20D EMA]]</f>
        <v>-1.0538048434491763E-2</v>
      </c>
      <c r="T500" s="2">
        <f>(Table2[[#This Row],[Close Price]]-Table2[[#This Row],[50D EMA]])/Table2[[#This Row],[50D EMA]]</f>
        <v>2.7013788646547299E-2</v>
      </c>
      <c r="U500" s="2">
        <f>(Table2[[#This Row],[Close Price]]-Table2[[#This Row],[200D EMA]])/Table2[[#This Row],[200D EMA]]</f>
        <v>8.4479732680259503E-2</v>
      </c>
      <c r="V500">
        <v>0.62489962997077297</v>
      </c>
      <c r="W500">
        <v>1537</v>
      </c>
      <c r="X500">
        <v>1595.7</v>
      </c>
      <c r="Y500">
        <v>1537</v>
      </c>
      <c r="Z500">
        <v>1595.7</v>
      </c>
      <c r="AA500">
        <v>1537</v>
      </c>
      <c r="AB500">
        <v>1655.5</v>
      </c>
      <c r="AC500" s="2">
        <f>(Table2[[#This Row],[Close Price]]/Table2[[#This Row],[Day Low]])-1</f>
        <v>1.6525699414443817E-2</v>
      </c>
      <c r="AD500" s="2">
        <f>(Table2[[#This Row],[Day High]]/Table2[[#This Row],[Close Price]])-1</f>
        <v>2.13133640552996E-2</v>
      </c>
      <c r="AE500" s="2">
        <f>(Table2[[#This Row],[Close Price]]/Table2[[#This Row],[Current Week Low]])-1</f>
        <v>1.6525699414443817E-2</v>
      </c>
      <c r="AF500" s="2">
        <f>(Table2[[#This Row],[Current Week High]]/Table2[[#This Row],[Close Price]])-1</f>
        <v>2.13133640552996E-2</v>
      </c>
      <c r="AG500" s="2">
        <f>(Table2[[#This Row],[Close Price]]/Table2[[#This Row],[Current Month Low]])-1</f>
        <v>1.6525699414443817E-2</v>
      </c>
      <c r="AH500" s="2">
        <f>(Table2[[#This Row],[Current Month High]]/Table2[[#This Row],[Close Price]])-1</f>
        <v>5.9587813620071595E-2</v>
      </c>
      <c r="AI500">
        <v>8.6373527905785696</v>
      </c>
      <c r="AJ500">
        <v>38.880000000000003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0.02</v>
      </c>
      <c r="AM500" t="s">
        <v>10622</v>
      </c>
      <c r="AN500">
        <v>-2.02</v>
      </c>
      <c r="AO500" t="s">
        <v>10621</v>
      </c>
      <c r="AP500">
        <v>1.1363629639039001E-2</v>
      </c>
      <c r="AQ500">
        <f>(Table2[[#This Row],[Sharpe Ratio]]-AVERAGE(Table2[Sharpe Ratio]))/_xlfn.STDEV.P(Table2[Sharpe Ratio])</f>
        <v>-0.57649678332522125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-1.3415778369838853</v>
      </c>
      <c r="AS500">
        <f>_xlfn.RANK.AVG(Table2[[#This Row],[1Y Return vs Nifty Z-Score]],Table2[1Y Return vs Nifty Z-Score])</f>
        <v>400</v>
      </c>
      <c r="AT500">
        <f>_xlfn.RANK.AVG(Table2[[#This Row],[6M Return vs Nifty Z-Score]],Table2[6M Return vs Nifty Z-Score])</f>
        <v>501</v>
      </c>
      <c r="AU500">
        <f>_xlfn.RANK.AVG(Table2[[#This Row],[Sharpe Ratio Z-Score]],Table2[Sharpe Ratio Z-Score])</f>
        <v>492</v>
      </c>
      <c r="AV500">
        <f>(Table2[[#This Row],[Rank 1Y]]+Table2[[#This Row],[Rank 6M]]+Table2[[#This Row],[Rank Sharpe]])/3</f>
        <v>464.33333333333331</v>
      </c>
    </row>
    <row r="501" spans="1:48" x14ac:dyDescent="0.3">
      <c r="A501" t="s">
        <v>68</v>
      </c>
      <c r="B501" t="s">
        <v>69</v>
      </c>
      <c r="C501" t="s">
        <v>10578</v>
      </c>
      <c r="D501" t="s">
        <v>24</v>
      </c>
      <c r="E501">
        <v>350378.50266745</v>
      </c>
      <c r="F501">
        <v>1133.5</v>
      </c>
      <c r="G501">
        <v>-3.6113644406873799</v>
      </c>
      <c r="H501">
        <f>(Table2[[#This Row],[1Y Return vs Nifty]]-AVERAGE(Table2[1Y Return vs Nifty]))/_xlfn.STDEV.P(Table2[1Y Return vs Nifty])</f>
        <v>-0.56496866058175554</v>
      </c>
      <c r="I501">
        <v>-8.3407972586858108</v>
      </c>
      <c r="J501">
        <f>(Table2[[#This Row],[1M Return vs Nifty]]-AVERAGE(Table2[1M Return vs Nifty]))/_xlfn.STDEV.P(Table2[1M Return vs Nifty])</f>
        <v>-1.165510253384622</v>
      </c>
      <c r="K501">
        <v>-3.7073690958335099</v>
      </c>
      <c r="L501">
        <f>(Table2[[#This Row],[6M Return vs Nifty]]-AVERAGE(Table2[6M Return vs Nifty]))/_xlfn.STDEV.P(Table2[6M Return vs Nifty])</f>
        <v>-0.30735343001703436</v>
      </c>
      <c r="M501">
        <v>1.6407574165430501</v>
      </c>
      <c r="N501">
        <f>(Table2[[#This Row],[1W Return vs Nifty]]-AVERAGE(Table2[1W Return vs Nifty]))/_xlfn.STDEV.P(Table2[1W Return vs Nifty])</f>
        <v>-0.18457122353689054</v>
      </c>
      <c r="O501">
        <v>1212.28</v>
      </c>
      <c r="P501">
        <v>1210.82989883037</v>
      </c>
      <c r="Q501">
        <v>1119.2760576118501</v>
      </c>
      <c r="R501">
        <v>13.045532750126901</v>
      </c>
      <c r="S501" s="2">
        <f>(Table2[[#This Row],[Close Price]]-Table2[[#This Row],[20D EMA]])/Table2[[#This Row],[20D EMA]]</f>
        <v>-6.4984986966707334E-2</v>
      </c>
      <c r="T501" s="2">
        <f>(Table2[[#This Row],[Close Price]]-Table2[[#This Row],[50D EMA]])/Table2[[#This Row],[50D EMA]]</f>
        <v>-6.3865204274414306E-2</v>
      </c>
      <c r="U501" s="2">
        <f>(Table2[[#This Row],[Close Price]]-Table2[[#This Row],[200D EMA]])/Table2[[#This Row],[200D EMA]]</f>
        <v>1.2708162826692555E-2</v>
      </c>
      <c r="V501">
        <v>1.4091342167693</v>
      </c>
      <c r="W501">
        <v>1124.3</v>
      </c>
      <c r="X501">
        <v>1151.45</v>
      </c>
      <c r="Y501">
        <v>1124.3</v>
      </c>
      <c r="Z501">
        <v>1151.45</v>
      </c>
      <c r="AA501">
        <v>1124.3</v>
      </c>
      <c r="AB501">
        <v>1175.6500000000001</v>
      </c>
      <c r="AC501" s="2">
        <f>(Table2[[#This Row],[Close Price]]/Table2[[#This Row],[Day Low]])-1</f>
        <v>8.1828693409233821E-3</v>
      </c>
      <c r="AD501" s="2">
        <f>(Table2[[#This Row],[Day High]]/Table2[[#This Row],[Close Price]])-1</f>
        <v>1.5835906484340523E-2</v>
      </c>
      <c r="AE501" s="2">
        <f>(Table2[[#This Row],[Close Price]]/Table2[[#This Row],[Current Week Low]])-1</f>
        <v>8.1828693409233821E-3</v>
      </c>
      <c r="AF501" s="2">
        <f>(Table2[[#This Row],[Current Week High]]/Table2[[#This Row],[Close Price]])-1</f>
        <v>1.5835906484340523E-2</v>
      </c>
      <c r="AG501" s="2">
        <f>(Table2[[#This Row],[Close Price]]/Table2[[#This Row],[Current Month Low]])-1</f>
        <v>8.1828693409233821E-3</v>
      </c>
      <c r="AH501" s="2">
        <f>(Table2[[#This Row],[Current Month High]]/Table2[[#This Row],[Close Price]])-1</f>
        <v>3.718570798412002E-2</v>
      </c>
      <c r="AI501">
        <v>18.187031318923601</v>
      </c>
      <c r="AJ501">
        <v>22.026052319948299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-0.05</v>
      </c>
      <c r="AM501" t="s">
        <v>10621</v>
      </c>
      <c r="AN501">
        <v>-13.43</v>
      </c>
      <c r="AO501" t="s">
        <v>10621</v>
      </c>
      <c r="AP501">
        <v>2.5072221368664001E-2</v>
      </c>
      <c r="AQ501">
        <f>(Table2[[#This Row],[Sharpe Ratio]]-AVERAGE(Table2[Sharpe Ratio]))/_xlfn.STDEV.P(Table2[Sharpe Ratio])</f>
        <v>-0.41818539743760419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-2.6405889649579066</v>
      </c>
      <c r="AS501">
        <f>_xlfn.RANK.AVG(Table2[[#This Row],[1Y Return vs Nifty Z-Score]],Table2[1Y Return vs Nifty Z-Score])</f>
        <v>515</v>
      </c>
      <c r="AT501">
        <f>_xlfn.RANK.AVG(Table2[[#This Row],[6M Return vs Nifty Z-Score]],Table2[6M Return vs Nifty Z-Score])</f>
        <v>427</v>
      </c>
      <c r="AU501">
        <f>_xlfn.RANK.AVG(Table2[[#This Row],[Sharpe Ratio Z-Score]],Table2[Sharpe Ratio Z-Score])</f>
        <v>454</v>
      </c>
      <c r="AV501">
        <f>(Table2[[#This Row],[Rank 1Y]]+Table2[[#This Row],[Rank 6M]]+Table2[[#This Row],[Rank Sharpe]])/3</f>
        <v>465.33333333333331</v>
      </c>
    </row>
    <row r="502" spans="1:48" x14ac:dyDescent="0.3">
      <c r="A502" t="s">
        <v>1567</v>
      </c>
      <c r="B502" t="s">
        <v>1568</v>
      </c>
      <c r="C502" t="s">
        <v>10578</v>
      </c>
      <c r="D502" t="s">
        <v>429</v>
      </c>
      <c r="E502">
        <v>5718.0132874800001</v>
      </c>
      <c r="F502">
        <v>63.6</v>
      </c>
      <c r="G502">
        <v>19.097073505304099</v>
      </c>
      <c r="H502">
        <f>(Table2[[#This Row],[1Y Return vs Nifty]]-AVERAGE(Table2[1Y Return vs Nifty]))/_xlfn.STDEV.P(Table2[1Y Return vs Nifty])</f>
        <v>-0.21920808131962366</v>
      </c>
      <c r="I502">
        <v>1.6685539188992999</v>
      </c>
      <c r="J502">
        <f>(Table2[[#This Row],[1M Return vs Nifty]]-AVERAGE(Table2[1M Return vs Nifty]))/_xlfn.STDEV.P(Table2[1M Return vs Nifty])</f>
        <v>-0.12331448384808487</v>
      </c>
      <c r="K502">
        <v>-17.778853284690999</v>
      </c>
      <c r="L502">
        <f>(Table2[[#This Row],[6M Return vs Nifty]]-AVERAGE(Table2[6M Return vs Nifty]))/_xlfn.STDEV.P(Table2[6M Return vs Nifty])</f>
        <v>-0.81023636227158402</v>
      </c>
      <c r="M502">
        <v>3.11229987433981</v>
      </c>
      <c r="N502">
        <f>(Table2[[#This Row],[1W Return vs Nifty]]-AVERAGE(Table2[1W Return vs Nifty]))/_xlfn.STDEV.P(Table2[1W Return vs Nifty])</f>
        <v>0.11638856823113264</v>
      </c>
      <c r="O502">
        <v>65.81</v>
      </c>
      <c r="P502">
        <v>67.7731527025433</v>
      </c>
      <c r="Q502">
        <v>67.380557470715601</v>
      </c>
      <c r="R502">
        <v>39.2780742905869</v>
      </c>
      <c r="S502" s="2">
        <f>(Table2[[#This Row],[Close Price]]-Table2[[#This Row],[20D EMA]])/Table2[[#This Row],[20D EMA]]</f>
        <v>-3.3581522564959741E-2</v>
      </c>
      <c r="T502" s="2">
        <f>(Table2[[#This Row],[Close Price]]-Table2[[#This Row],[50D EMA]])/Table2[[#This Row],[50D EMA]]</f>
        <v>-6.1575307273357728E-2</v>
      </c>
      <c r="U502" s="2">
        <f>(Table2[[#This Row],[Close Price]]-Table2[[#This Row],[200D EMA]])/Table2[[#This Row],[200D EMA]]</f>
        <v>-5.6107542184682509E-2</v>
      </c>
      <c r="V502">
        <v>1.01487626761806</v>
      </c>
      <c r="W502">
        <v>63.01</v>
      </c>
      <c r="X502">
        <v>65.12</v>
      </c>
      <c r="Y502">
        <v>63.01</v>
      </c>
      <c r="Z502">
        <v>65.12</v>
      </c>
      <c r="AA502">
        <v>63.01</v>
      </c>
      <c r="AB502">
        <v>71.87</v>
      </c>
      <c r="AC502" s="2">
        <f>(Table2[[#This Row],[Close Price]]/Table2[[#This Row],[Day Low]])-1</f>
        <v>9.3635930804634171E-3</v>
      </c>
      <c r="AD502" s="2">
        <f>(Table2[[#This Row],[Day High]]/Table2[[#This Row],[Close Price]])-1</f>
        <v>2.3899371069182385E-2</v>
      </c>
      <c r="AE502" s="2">
        <f>(Table2[[#This Row],[Close Price]]/Table2[[#This Row],[Current Week Low]])-1</f>
        <v>9.3635930804634171E-3</v>
      </c>
      <c r="AF502" s="2">
        <f>(Table2[[#This Row],[Current Week High]]/Table2[[#This Row],[Close Price]])-1</f>
        <v>2.3899371069182385E-2</v>
      </c>
      <c r="AG502" s="2">
        <f>(Table2[[#This Row],[Close Price]]/Table2[[#This Row],[Current Month Low]])-1</f>
        <v>9.3635930804634171E-3</v>
      </c>
      <c r="AH502" s="2">
        <f>(Table2[[#This Row],[Current Month High]]/Table2[[#This Row],[Close Price]])-1</f>
        <v>0.1300314465408805</v>
      </c>
      <c r="AI502">
        <v>38.050314465408803</v>
      </c>
      <c r="AJ502">
        <v>45.537757437070901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-0.24</v>
      </c>
      <c r="AM502" t="s">
        <v>10621</v>
      </c>
      <c r="AN502">
        <v>0.9</v>
      </c>
      <c r="AO502" t="s">
        <v>10622</v>
      </c>
      <c r="AP502">
        <v>2.9057715088088E-2</v>
      </c>
      <c r="AQ502">
        <f>(Table2[[#This Row],[Sharpe Ratio]]-AVERAGE(Table2[Sharpe Ratio]))/_xlfn.STDEV.P(Table2[Sharpe Ratio])</f>
        <v>-0.37215958774010677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360</v>
      </c>
      <c r="AT502">
        <f>_xlfn.RANK.AVG(Table2[[#This Row],[6M Return vs Nifty Z-Score]],Table2[6M Return vs Nifty Z-Score])</f>
        <v>595</v>
      </c>
      <c r="AU502">
        <f>_xlfn.RANK.AVG(Table2[[#This Row],[Sharpe Ratio Z-Score]],Table2[Sharpe Ratio Z-Score])</f>
        <v>441</v>
      </c>
      <c r="AV502">
        <f>(Table2[[#This Row],[Rank 1Y]]+Table2[[#This Row],[Rank 6M]]+Table2[[#This Row],[Rank Sharpe]])/3</f>
        <v>465.33333333333331</v>
      </c>
    </row>
    <row r="503" spans="1:48" x14ac:dyDescent="0.3">
      <c r="A503" t="s">
        <v>1304</v>
      </c>
      <c r="B503" t="s">
        <v>1305</v>
      </c>
      <c r="C503" t="s">
        <v>10588</v>
      </c>
      <c r="D503" t="s">
        <v>158</v>
      </c>
      <c r="E503">
        <v>8294.4784999999993</v>
      </c>
      <c r="F503">
        <v>442.75</v>
      </c>
      <c r="G503">
        <v>-2.11916763855313</v>
      </c>
      <c r="H503">
        <f>(Table2[[#This Row],[1Y Return vs Nifty]]-AVERAGE(Table2[1Y Return vs Nifty]))/_xlfn.STDEV.P(Table2[1Y Return vs Nifty])</f>
        <v>-0.54224834701786662</v>
      </c>
      <c r="I503">
        <v>1.62363395836543</v>
      </c>
      <c r="J503">
        <f>(Table2[[#This Row],[1M Return vs Nifty]]-AVERAGE(Table2[1M Return vs Nifty]))/_xlfn.STDEV.P(Table2[1M Return vs Nifty])</f>
        <v>-0.12799164943110344</v>
      </c>
      <c r="K503">
        <v>-24.2682177048227</v>
      </c>
      <c r="L503">
        <f>(Table2[[#This Row],[6M Return vs Nifty]]-AVERAGE(Table2[6M Return vs Nifty]))/_xlfn.STDEV.P(Table2[6M Return vs Nifty])</f>
        <v>-1.0421515294469337</v>
      </c>
      <c r="M503">
        <v>-1.68029083159889</v>
      </c>
      <c r="N503">
        <f>(Table2[[#This Row],[1W Return vs Nifty]]-AVERAGE(Table2[1W Return vs Nifty]))/_xlfn.STDEV.P(Table2[1W Return vs Nifty])</f>
        <v>-0.86379184942956277</v>
      </c>
      <c r="O503">
        <v>483.77</v>
      </c>
      <c r="P503">
        <v>472.067668556537</v>
      </c>
      <c r="Q503">
        <v>424.561291617091</v>
      </c>
      <c r="R503">
        <v>24.413805476132001</v>
      </c>
      <c r="S503" s="2">
        <f>(Table2[[#This Row],[Close Price]]-Table2[[#This Row],[20D EMA]])/Table2[[#This Row],[20D EMA]]</f>
        <v>-8.479236000578784E-2</v>
      </c>
      <c r="T503" s="2">
        <f>(Table2[[#This Row],[Close Price]]-Table2[[#This Row],[50D EMA]])/Table2[[#This Row],[50D EMA]]</f>
        <v>-6.2104800877770303E-2</v>
      </c>
      <c r="U503" s="2">
        <f>(Table2[[#This Row],[Close Price]]-Table2[[#This Row],[200D EMA]])/Table2[[#This Row],[200D EMA]]</f>
        <v>4.2841183928075274E-2</v>
      </c>
      <c r="V503">
        <v>0.45054507033123797</v>
      </c>
      <c r="W503">
        <v>440.7</v>
      </c>
      <c r="X503">
        <v>464</v>
      </c>
      <c r="Y503">
        <v>440.7</v>
      </c>
      <c r="Z503">
        <v>464</v>
      </c>
      <c r="AA503">
        <v>440.7</v>
      </c>
      <c r="AB503">
        <v>493.7</v>
      </c>
      <c r="AC503" s="2">
        <f>(Table2[[#This Row],[Close Price]]/Table2[[#This Row],[Day Low]])-1</f>
        <v>4.6516904923985525E-3</v>
      </c>
      <c r="AD503" s="2">
        <f>(Table2[[#This Row],[Day High]]/Table2[[#This Row],[Close Price]])-1</f>
        <v>4.7995482778091514E-2</v>
      </c>
      <c r="AE503" s="2">
        <f>(Table2[[#This Row],[Close Price]]/Table2[[#This Row],[Current Week Low]])-1</f>
        <v>4.6516904923985525E-3</v>
      </c>
      <c r="AF503" s="2">
        <f>(Table2[[#This Row],[Current Week High]]/Table2[[#This Row],[Close Price]])-1</f>
        <v>4.7995482778091514E-2</v>
      </c>
      <c r="AG503" s="2">
        <f>(Table2[[#This Row],[Close Price]]/Table2[[#This Row],[Current Month Low]])-1</f>
        <v>4.6516904923985525E-3</v>
      </c>
      <c r="AH503" s="2">
        <f>(Table2[[#This Row],[Current Month High]]/Table2[[#This Row],[Close Price]])-1</f>
        <v>0.11507622811970641</v>
      </c>
      <c r="AI503">
        <v>23.658949745906199</v>
      </c>
      <c r="AJ503">
        <v>30.220588235294102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0.05</v>
      </c>
      <c r="AM503" t="s">
        <v>10622</v>
      </c>
      <c r="AN503">
        <v>-9.9600000000000009</v>
      </c>
      <c r="AO503" t="s">
        <v>10621</v>
      </c>
      <c r="AP503">
        <v>9.3090494845983002E-2</v>
      </c>
      <c r="AQ503">
        <f>(Table2[[#This Row],[Sharpe Ratio]]-AVERAGE(Table2[Sharpe Ratio]))/_xlfn.STDEV.P(Table2[Sharpe Ratio])</f>
        <v>0.36731229278880684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-2.2088710825366595</v>
      </c>
      <c r="AS503">
        <f>_xlfn.RANK.AVG(Table2[[#This Row],[1Y Return vs Nifty Z-Score]],Table2[1Y Return vs Nifty Z-Score])</f>
        <v>502</v>
      </c>
      <c r="AT503">
        <f>_xlfn.RANK.AVG(Table2[[#This Row],[6M Return vs Nifty Z-Score]],Table2[6M Return vs Nifty Z-Score])</f>
        <v>655</v>
      </c>
      <c r="AU503">
        <f>_xlfn.RANK.AVG(Table2[[#This Row],[Sharpe Ratio Z-Score]],Table2[Sharpe Ratio Z-Score])</f>
        <v>241</v>
      </c>
      <c r="AV503">
        <f>(Table2[[#This Row],[Rank 1Y]]+Table2[[#This Row],[Rank 6M]]+Table2[[#This Row],[Rank Sharpe]])/3</f>
        <v>466</v>
      </c>
    </row>
    <row r="504" spans="1:48" x14ac:dyDescent="0.3">
      <c r="A504" t="s">
        <v>2008</v>
      </c>
      <c r="B504" t="s">
        <v>2009</v>
      </c>
      <c r="C504" t="s">
        <v>10584</v>
      </c>
      <c r="D504" t="s">
        <v>269</v>
      </c>
      <c r="E504">
        <v>3031.7389280000002</v>
      </c>
      <c r="F504">
        <v>312.8</v>
      </c>
      <c r="G504">
        <v>-3.3389382139135502</v>
      </c>
      <c r="H504">
        <f>(Table2[[#This Row],[1Y Return vs Nifty]]-AVERAGE(Table2[1Y Return vs Nifty]))/_xlfn.STDEV.P(Table2[1Y Return vs Nifty])</f>
        <v>-0.56082067602202734</v>
      </c>
      <c r="I504">
        <v>-5.9246264417921601</v>
      </c>
      <c r="J504">
        <f>(Table2[[#This Row],[1M Return vs Nifty]]-AVERAGE(Table2[1M Return vs Nifty]))/_xlfn.STDEV.P(Table2[1M Return vs Nifty])</f>
        <v>-0.91393320716375681</v>
      </c>
      <c r="K504">
        <v>-24.626924068629901</v>
      </c>
      <c r="L504">
        <f>(Table2[[#This Row],[6M Return vs Nifty]]-AVERAGE(Table2[6M Return vs Nifty]))/_xlfn.STDEV.P(Table2[6M Return vs Nifty])</f>
        <v>-1.0549708813808663</v>
      </c>
      <c r="M504">
        <v>1.9188530934931101</v>
      </c>
      <c r="N504">
        <f>(Table2[[#This Row],[1W Return vs Nifty]]-AVERAGE(Table2[1W Return vs Nifty]))/_xlfn.STDEV.P(Table2[1W Return vs Nifty])</f>
        <v>-0.12769510923721261</v>
      </c>
      <c r="O504">
        <v>327.74</v>
      </c>
      <c r="P504">
        <v>327.87285519812298</v>
      </c>
      <c r="Q504">
        <v>304.25228007476699</v>
      </c>
      <c r="R504">
        <v>26.3619659931936</v>
      </c>
      <c r="S504" s="2">
        <f>(Table2[[#This Row],[Close Price]]-Table2[[#This Row],[20D EMA]])/Table2[[#This Row],[20D EMA]]</f>
        <v>-4.5584914871544507E-2</v>
      </c>
      <c r="T504" s="2">
        <f>(Table2[[#This Row],[Close Price]]-Table2[[#This Row],[50D EMA]])/Table2[[#This Row],[50D EMA]]</f>
        <v>-4.5971647116120444E-2</v>
      </c>
      <c r="U504" s="2">
        <f>(Table2[[#This Row],[Close Price]]-Table2[[#This Row],[200D EMA]])/Table2[[#This Row],[200D EMA]]</f>
        <v>2.809418526997565E-2</v>
      </c>
      <c r="V504">
        <v>0.34260745046472502</v>
      </c>
      <c r="W504">
        <v>310.10000000000002</v>
      </c>
      <c r="X504">
        <v>320</v>
      </c>
      <c r="Y504">
        <v>310.10000000000002</v>
      </c>
      <c r="Z504">
        <v>320</v>
      </c>
      <c r="AA504">
        <v>310.10000000000002</v>
      </c>
      <c r="AB504">
        <v>335.6</v>
      </c>
      <c r="AC504" s="2">
        <f>(Table2[[#This Row],[Close Price]]/Table2[[#This Row],[Day Low]])-1</f>
        <v>8.7068687520155397E-3</v>
      </c>
      <c r="AD504" s="2">
        <f>(Table2[[#This Row],[Day High]]/Table2[[#This Row],[Close Price]])-1</f>
        <v>2.3017902813299296E-2</v>
      </c>
      <c r="AE504" s="2">
        <f>(Table2[[#This Row],[Close Price]]/Table2[[#This Row],[Current Week Low]])-1</f>
        <v>8.7068687520155397E-3</v>
      </c>
      <c r="AF504" s="2">
        <f>(Table2[[#This Row],[Current Week High]]/Table2[[#This Row],[Close Price]])-1</f>
        <v>2.3017902813299296E-2</v>
      </c>
      <c r="AG504" s="2">
        <f>(Table2[[#This Row],[Close Price]]/Table2[[#This Row],[Current Month Low]])-1</f>
        <v>8.7068687520155397E-3</v>
      </c>
      <c r="AH504" s="2">
        <f>(Table2[[#This Row],[Current Month High]]/Table2[[#This Row],[Close Price]])-1</f>
        <v>7.2890025575447659E-2</v>
      </c>
      <c r="AI504">
        <v>28.3727621483375</v>
      </c>
      <c r="AJ504">
        <v>46.854460093896698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</v>
      </c>
      <c r="AM504" t="s">
        <v>10621</v>
      </c>
      <c r="AN504">
        <v>-3.4</v>
      </c>
      <c r="AO504" t="s">
        <v>10621</v>
      </c>
      <c r="AP504">
        <v>9.4760347249633003E-2</v>
      </c>
      <c r="AQ504">
        <f>(Table2[[#This Row],[Sharpe Ratio]]-AVERAGE(Table2[Sharpe Ratio]))/_xlfn.STDEV.P(Table2[Sharpe Ratio])</f>
        <v>0.38659630484952867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510</v>
      </c>
      <c r="AT504">
        <f>_xlfn.RANK.AVG(Table2[[#This Row],[6M Return vs Nifty Z-Score]],Table2[6M Return vs Nifty Z-Score])</f>
        <v>657</v>
      </c>
      <c r="AU504">
        <f>_xlfn.RANK.AVG(Table2[[#This Row],[Sharpe Ratio Z-Score]],Table2[Sharpe Ratio Z-Score])</f>
        <v>238</v>
      </c>
      <c r="AV504">
        <f>(Table2[[#This Row],[Rank 1Y]]+Table2[[#This Row],[Rank 6M]]+Table2[[#This Row],[Rank Sharpe]])/3</f>
        <v>468.33333333333331</v>
      </c>
    </row>
    <row r="505" spans="1:48" x14ac:dyDescent="0.3">
      <c r="A505" t="s">
        <v>93</v>
      </c>
      <c r="B505" t="s">
        <v>94</v>
      </c>
      <c r="C505" t="s">
        <v>10589</v>
      </c>
      <c r="D505" t="s">
        <v>95</v>
      </c>
      <c r="E505">
        <v>299467.54734819999</v>
      </c>
      <c r="F505">
        <v>3375.95</v>
      </c>
      <c r="G505">
        <v>-7.0268907812298798</v>
      </c>
      <c r="H505">
        <f>(Table2[[#This Row],[1Y Return vs Nifty]]-AVERAGE(Table2[1Y Return vs Nifty]))/_xlfn.STDEV.P(Table2[1Y Return vs Nifty])</f>
        <v>-0.61697375088342055</v>
      </c>
      <c r="I505">
        <v>5.7414944256547003</v>
      </c>
      <c r="J505">
        <f>(Table2[[#This Row],[1M Return vs Nifty]]-AVERAGE(Table2[1M Return vs Nifty]))/_xlfn.STDEV.P(Table2[1M Return vs Nifty])</f>
        <v>0.30076908464737007</v>
      </c>
      <c r="K505">
        <v>-15.4479240299015</v>
      </c>
      <c r="L505">
        <f>(Table2[[#This Row],[6M Return vs Nifty]]-AVERAGE(Table2[6M Return vs Nifty]))/_xlfn.STDEV.P(Table2[6M Return vs Nifty])</f>
        <v>-0.72693423700929982</v>
      </c>
      <c r="M505">
        <v>2.2325103213249999</v>
      </c>
      <c r="N505">
        <f>(Table2[[#This Row],[1W Return vs Nifty]]-AVERAGE(Table2[1W Return vs Nifty]))/_xlfn.STDEV.P(Table2[1W Return vs Nifty])</f>
        <v>-6.3545948283911288E-2</v>
      </c>
      <c r="O505">
        <v>3388.92</v>
      </c>
      <c r="P505">
        <v>3389.58061493997</v>
      </c>
      <c r="Q505">
        <v>3392.1087728582602</v>
      </c>
      <c r="R505">
        <v>45.520342967613999</v>
      </c>
      <c r="S505" s="2">
        <f>(Table2[[#This Row],[Close Price]]-Table2[[#This Row],[20D EMA]])/Table2[[#This Row],[20D EMA]]</f>
        <v>-3.8271779800055044E-3</v>
      </c>
      <c r="T505" s="2">
        <f>(Table2[[#This Row],[Close Price]]-Table2[[#This Row],[50D EMA]])/Table2[[#This Row],[50D EMA]]</f>
        <v>-4.0213278539214213E-3</v>
      </c>
      <c r="U505" s="2">
        <f>(Table2[[#This Row],[Close Price]]-Table2[[#This Row],[200D EMA]])/Table2[[#This Row],[200D EMA]]</f>
        <v>-4.7636364103515027E-3</v>
      </c>
      <c r="V505">
        <v>1.2830995007102399</v>
      </c>
      <c r="W505">
        <v>3316.5</v>
      </c>
      <c r="X505">
        <v>3459</v>
      </c>
      <c r="Y505">
        <v>3316.5</v>
      </c>
      <c r="Z505">
        <v>3459</v>
      </c>
      <c r="AA505">
        <v>3316.5</v>
      </c>
      <c r="AB505">
        <v>3492</v>
      </c>
      <c r="AC505" s="2">
        <f>(Table2[[#This Row],[Close Price]]/Table2[[#This Row],[Day Low]])-1</f>
        <v>1.7925523895673035E-2</v>
      </c>
      <c r="AD505" s="2">
        <f>(Table2[[#This Row],[Day High]]/Table2[[#This Row],[Close Price]])-1</f>
        <v>2.4600482827056069E-2</v>
      </c>
      <c r="AE505" s="2">
        <f>(Table2[[#This Row],[Close Price]]/Table2[[#This Row],[Current Week Low]])-1</f>
        <v>1.7925523895673035E-2</v>
      </c>
      <c r="AF505" s="2">
        <f>(Table2[[#This Row],[Current Week High]]/Table2[[#This Row],[Close Price]])-1</f>
        <v>2.4600482827056069E-2</v>
      </c>
      <c r="AG505" s="2">
        <f>(Table2[[#This Row],[Close Price]]/Table2[[#This Row],[Current Month Low]])-1</f>
        <v>1.7925523895673035E-2</v>
      </c>
      <c r="AH505" s="2">
        <f>(Table2[[#This Row],[Current Month High]]/Table2[[#This Row],[Close Price]])-1</f>
        <v>3.4375509115952552E-2</v>
      </c>
      <c r="AI505">
        <v>15.136480101897201</v>
      </c>
      <c r="AJ505">
        <v>17.120852052941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-0.08</v>
      </c>
      <c r="AM505" t="s">
        <v>10621</v>
      </c>
      <c r="AN505">
        <v>3.49</v>
      </c>
      <c r="AO505" t="s">
        <v>10622</v>
      </c>
      <c r="AP505">
        <v>7.4010095572658002E-2</v>
      </c>
      <c r="AQ505">
        <f>(Table2[[#This Row],[Sharpe Ratio]]-AVERAGE(Table2[Sharpe Ratio]))/_xlfn.STDEV.P(Table2[Sharpe Ratio])</f>
        <v>0.14696548315106786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544</v>
      </c>
      <c r="AT505">
        <f>_xlfn.RANK.AVG(Table2[[#This Row],[6M Return vs Nifty Z-Score]],Table2[6M Return vs Nifty Z-Score])</f>
        <v>567</v>
      </c>
      <c r="AU505">
        <f>_xlfn.RANK.AVG(Table2[[#This Row],[Sharpe Ratio Z-Score]],Table2[Sharpe Ratio Z-Score])</f>
        <v>295</v>
      </c>
      <c r="AV505">
        <f>(Table2[[#This Row],[Rank 1Y]]+Table2[[#This Row],[Rank 6M]]+Table2[[#This Row],[Rank Sharpe]])/3</f>
        <v>468.66666666666669</v>
      </c>
    </row>
    <row r="506" spans="1:48" x14ac:dyDescent="0.3">
      <c r="A506" t="s">
        <v>1273</v>
      </c>
      <c r="B506" t="s">
        <v>1274</v>
      </c>
      <c r="C506" t="s">
        <v>10591</v>
      </c>
      <c r="D506" t="s">
        <v>405</v>
      </c>
      <c r="E506">
        <v>8624.8772616999995</v>
      </c>
      <c r="F506">
        <v>545.5</v>
      </c>
      <c r="G506">
        <v>-2.0323763328835698</v>
      </c>
      <c r="H506">
        <f>(Table2[[#This Row],[1Y Return vs Nifty]]-AVERAGE(Table2[1Y Return vs Nifty]))/_xlfn.STDEV.P(Table2[1Y Return vs Nifty])</f>
        <v>-0.54092685532413609</v>
      </c>
      <c r="I506">
        <v>-1.580916173536</v>
      </c>
      <c r="J506">
        <f>(Table2[[#This Row],[1M Return vs Nifty]]-AVERAGE(Table2[1M Return vs Nifty]))/_xlfn.STDEV.P(Table2[1M Return vs Nifty])</f>
        <v>-0.46165649258442226</v>
      </c>
      <c r="K506">
        <v>4.4728955256263596</v>
      </c>
      <c r="L506">
        <f>(Table2[[#This Row],[6M Return vs Nifty]]-AVERAGE(Table2[6M Return vs Nifty]))/_xlfn.STDEV.P(Table2[6M Return vs Nifty])</f>
        <v>-1.5009324431119027E-2</v>
      </c>
      <c r="M506">
        <v>6.3320963380387099</v>
      </c>
      <c r="N506">
        <f>(Table2[[#This Row],[1W Return vs Nifty]]-AVERAGE(Table2[1W Return vs Nifty]))/_xlfn.STDEV.P(Table2[1W Return vs Nifty])</f>
        <v>0.77490118410298425</v>
      </c>
      <c r="O506">
        <v>538.57000000000005</v>
      </c>
      <c r="P506">
        <v>528.47086854507199</v>
      </c>
      <c r="Q506">
        <v>493.86541645402002</v>
      </c>
      <c r="R506">
        <v>58.521322835452999</v>
      </c>
      <c r="S506" s="2">
        <f>(Table2[[#This Row],[Close Price]]-Table2[[#This Row],[20D EMA]])/Table2[[#This Row],[20D EMA]]</f>
        <v>1.286740813636101E-2</v>
      </c>
      <c r="T506" s="2">
        <f>(Table2[[#This Row],[Close Price]]-Table2[[#This Row],[50D EMA]])/Table2[[#This Row],[50D EMA]]</f>
        <v>3.2223406186628112E-2</v>
      </c>
      <c r="U506" s="2">
        <f>(Table2[[#This Row],[Close Price]]-Table2[[#This Row],[200D EMA]])/Table2[[#This Row],[200D EMA]]</f>
        <v>0.10455193221813149</v>
      </c>
      <c r="V506">
        <v>0.94405152258950198</v>
      </c>
      <c r="W506">
        <v>525.25</v>
      </c>
      <c r="X506">
        <v>548.54999999999995</v>
      </c>
      <c r="Y506">
        <v>525.25</v>
      </c>
      <c r="Z506">
        <v>548.54999999999995</v>
      </c>
      <c r="AA506">
        <v>525.25</v>
      </c>
      <c r="AB506">
        <v>556.35</v>
      </c>
      <c r="AC506" s="2">
        <f>(Table2[[#This Row],[Close Price]]/Table2[[#This Row],[Day Low]])-1</f>
        <v>3.8553069966682507E-2</v>
      </c>
      <c r="AD506" s="2">
        <f>(Table2[[#This Row],[Day High]]/Table2[[#This Row],[Close Price]])-1</f>
        <v>5.5912007332721281E-3</v>
      </c>
      <c r="AE506" s="2">
        <f>(Table2[[#This Row],[Close Price]]/Table2[[#This Row],[Current Week Low]])-1</f>
        <v>3.8553069966682507E-2</v>
      </c>
      <c r="AF506" s="2">
        <f>(Table2[[#This Row],[Current Week High]]/Table2[[#This Row],[Close Price]])-1</f>
        <v>5.5912007332721281E-3</v>
      </c>
      <c r="AG506" s="2">
        <f>(Table2[[#This Row],[Close Price]]/Table2[[#This Row],[Current Month Low]])-1</f>
        <v>3.8553069966682507E-2</v>
      </c>
      <c r="AH506" s="2">
        <f>(Table2[[#This Row],[Current Month High]]/Table2[[#This Row],[Close Price]])-1</f>
        <v>1.9890009165902889E-2</v>
      </c>
      <c r="AI506">
        <v>16.205316223648001</v>
      </c>
      <c r="AJ506">
        <v>35.4270109235352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0.08</v>
      </c>
      <c r="AM506" t="s">
        <v>10622</v>
      </c>
      <c r="AN506">
        <v>2.4700000000000002</v>
      </c>
      <c r="AO506" t="s">
        <v>10622</v>
      </c>
      <c r="AP506">
        <v>-8.6401528899370007E-3</v>
      </c>
      <c r="AQ506">
        <f>(Table2[[#This Row],[Sharpe Ratio]]-AVERAGE(Table2[Sharpe Ratio]))/_xlfn.STDEV.P(Table2[Sharpe Ratio])</f>
        <v>-0.80750713053054435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-1.0501986187672376</v>
      </c>
      <c r="AS506">
        <f>_xlfn.RANK.AVG(Table2[[#This Row],[1Y Return vs Nifty Z-Score]],Table2[1Y Return vs Nifty Z-Score])</f>
        <v>501</v>
      </c>
      <c r="AT506">
        <f>_xlfn.RANK.AVG(Table2[[#This Row],[6M Return vs Nifty Z-Score]],Table2[6M Return vs Nifty Z-Score])</f>
        <v>323</v>
      </c>
      <c r="AU506">
        <f>_xlfn.RANK.AVG(Table2[[#This Row],[Sharpe Ratio Z-Score]],Table2[Sharpe Ratio Z-Score])</f>
        <v>582</v>
      </c>
      <c r="AV506">
        <f>(Table2[[#This Row],[Rank 1Y]]+Table2[[#This Row],[Rank 6M]]+Table2[[#This Row],[Rank Sharpe]])/3</f>
        <v>468.66666666666669</v>
      </c>
    </row>
    <row r="507" spans="1:48" x14ac:dyDescent="0.3">
      <c r="A507" t="s">
        <v>1650</v>
      </c>
      <c r="B507" t="s">
        <v>1651</v>
      </c>
      <c r="C507" t="s">
        <v>10591</v>
      </c>
      <c r="D507" t="s">
        <v>292</v>
      </c>
      <c r="E507">
        <v>4955.2687096500003</v>
      </c>
      <c r="F507">
        <v>297.3</v>
      </c>
      <c r="G507">
        <v>6.8548106352661904</v>
      </c>
      <c r="H507">
        <f>(Table2[[#This Row],[1Y Return vs Nifty]]-AVERAGE(Table2[1Y Return vs Nifty]))/_xlfn.STDEV.P(Table2[1Y Return vs Nifty])</f>
        <v>-0.40560980175019123</v>
      </c>
      <c r="I507">
        <v>6.1771715620441796</v>
      </c>
      <c r="J507">
        <f>(Table2[[#This Row],[1M Return vs Nifty]]-AVERAGE(Table2[1M Return vs Nifty]))/_xlfn.STDEV.P(Table2[1M Return vs Nifty])</f>
        <v>0.34613275112015102</v>
      </c>
      <c r="K507">
        <v>-1.1083250923356101</v>
      </c>
      <c r="L507">
        <f>(Table2[[#This Row],[6M Return vs Nifty]]-AVERAGE(Table2[6M Return vs Nifty]))/_xlfn.STDEV.P(Table2[6M Return vs Nifty])</f>
        <v>-0.21446949169213556</v>
      </c>
      <c r="M507">
        <v>5.6224740801661799</v>
      </c>
      <c r="N507">
        <f>(Table2[[#This Row],[1W Return vs Nifty]]-AVERAGE(Table2[1W Return vs Nifty]))/_xlfn.STDEV.P(Table2[1W Return vs Nifty])</f>
        <v>0.62976927449907694</v>
      </c>
      <c r="O507">
        <v>303.94</v>
      </c>
      <c r="P507">
        <v>290.502469452323</v>
      </c>
      <c r="Q507">
        <v>266.18893882720198</v>
      </c>
      <c r="R507">
        <v>42.117814677649299</v>
      </c>
      <c r="S507" s="2">
        <f>(Table2[[#This Row],[Close Price]]-Table2[[#This Row],[20D EMA]])/Table2[[#This Row],[20D EMA]]</f>
        <v>-2.1846417055997849E-2</v>
      </c>
      <c r="T507" s="2">
        <f>(Table2[[#This Row],[Close Price]]-Table2[[#This Row],[50D EMA]])/Table2[[#This Row],[50D EMA]]</f>
        <v>2.3399217777708488E-2</v>
      </c>
      <c r="U507" s="2">
        <f>(Table2[[#This Row],[Close Price]]-Table2[[#This Row],[200D EMA]])/Table2[[#This Row],[200D EMA]]</f>
        <v>0.11687586009347274</v>
      </c>
      <c r="V507">
        <v>1.64057030398514</v>
      </c>
      <c r="W507">
        <v>295.14999999999998</v>
      </c>
      <c r="X507">
        <v>310.85000000000002</v>
      </c>
      <c r="Y507">
        <v>295.14999999999998</v>
      </c>
      <c r="Z507">
        <v>310.85000000000002</v>
      </c>
      <c r="AA507">
        <v>295.14999999999998</v>
      </c>
      <c r="AB507">
        <v>336</v>
      </c>
      <c r="AC507" s="2">
        <f>(Table2[[#This Row],[Close Price]]/Table2[[#This Row],[Day Low]])-1</f>
        <v>7.2844316449263147E-3</v>
      </c>
      <c r="AD507" s="2">
        <f>(Table2[[#This Row],[Day High]]/Table2[[#This Row],[Close Price]])-1</f>
        <v>4.5576858392196495E-2</v>
      </c>
      <c r="AE507" s="2">
        <f>(Table2[[#This Row],[Close Price]]/Table2[[#This Row],[Current Week Low]])-1</f>
        <v>7.2844316449263147E-3</v>
      </c>
      <c r="AF507" s="2">
        <f>(Table2[[#This Row],[Current Week High]]/Table2[[#This Row],[Close Price]])-1</f>
        <v>4.5576858392196495E-2</v>
      </c>
      <c r="AG507" s="2">
        <f>(Table2[[#This Row],[Close Price]]/Table2[[#This Row],[Current Month Low]])-1</f>
        <v>7.2844316449263147E-3</v>
      </c>
      <c r="AH507" s="2">
        <f>(Table2[[#This Row],[Current Month High]]/Table2[[#This Row],[Close Price]])-1</f>
        <v>0.13017154389505547</v>
      </c>
      <c r="AI507">
        <v>13.0171543895055</v>
      </c>
      <c r="AJ507">
        <v>41.7401668653158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0.11</v>
      </c>
      <c r="AM507" t="s">
        <v>10622</v>
      </c>
      <c r="AN507">
        <v>-3.74</v>
      </c>
      <c r="AO507" t="s">
        <v>10621</v>
      </c>
      <c r="AP507">
        <v>-8.9067991429890008E-3</v>
      </c>
      <c r="AQ507">
        <f>(Table2[[#This Row],[Sharpe Ratio]]-AVERAGE(Table2[Sharpe Ratio]))/_xlfn.STDEV.P(Table2[Sharpe Ratio])</f>
        <v>-0.81058645032465404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-0.45476371814775274</v>
      </c>
      <c r="AS507">
        <f>_xlfn.RANK.AVG(Table2[[#This Row],[1Y Return vs Nifty Z-Score]],Table2[1Y Return vs Nifty Z-Score])</f>
        <v>435</v>
      </c>
      <c r="AT507">
        <f>_xlfn.RANK.AVG(Table2[[#This Row],[6M Return vs Nifty Z-Score]],Table2[6M Return vs Nifty Z-Score])</f>
        <v>392</v>
      </c>
      <c r="AU507">
        <f>_xlfn.RANK.AVG(Table2[[#This Row],[Sharpe Ratio Z-Score]],Table2[Sharpe Ratio Z-Score])</f>
        <v>585</v>
      </c>
      <c r="AV507">
        <f>(Table2[[#This Row],[Rank 1Y]]+Table2[[#This Row],[Rank 6M]]+Table2[[#This Row],[Rank Sharpe]])/3</f>
        <v>470.66666666666669</v>
      </c>
    </row>
    <row r="508" spans="1:48" x14ac:dyDescent="0.3">
      <c r="A508" t="s">
        <v>544</v>
      </c>
      <c r="B508" t="s">
        <v>545</v>
      </c>
      <c r="C508" t="s">
        <v>10578</v>
      </c>
      <c r="D508" t="s">
        <v>54</v>
      </c>
      <c r="E508">
        <v>36119.124869519997</v>
      </c>
      <c r="F508">
        <v>292.60000000000002</v>
      </c>
      <c r="G508">
        <v>-24.2527376178701</v>
      </c>
      <c r="H508">
        <f>(Table2[[#This Row],[1Y Return vs Nifty]]-AVERAGE(Table2[1Y Return vs Nifty]))/_xlfn.STDEV.P(Table2[1Y Return vs Nifty])</f>
        <v>-0.87925593844220185</v>
      </c>
      <c r="I508">
        <v>3.0946591659334901</v>
      </c>
      <c r="J508">
        <f>(Table2[[#This Row],[1M Return vs Nifty]]-AVERAGE(Table2[1M Return vs Nifty]))/_xlfn.STDEV.P(Table2[1M Return vs Nifty])</f>
        <v>2.5174746772703108E-2</v>
      </c>
      <c r="K508">
        <v>-8.4323233029240807</v>
      </c>
      <c r="L508">
        <f>(Table2[[#This Row],[6M Return vs Nifty]]-AVERAGE(Table2[6M Return vs Nifty]))/_xlfn.STDEV.P(Table2[6M Return vs Nifty])</f>
        <v>-0.47621257767621955</v>
      </c>
      <c r="M508">
        <v>6.4922899288350102</v>
      </c>
      <c r="N508">
        <f>(Table2[[#This Row],[1W Return vs Nifty]]-AVERAGE(Table2[1W Return vs Nifty]))/_xlfn.STDEV.P(Table2[1W Return vs Nifty])</f>
        <v>0.8076639694872475</v>
      </c>
      <c r="O508">
        <v>298.86</v>
      </c>
      <c r="P508">
        <v>293.682943534012</v>
      </c>
      <c r="Q508">
        <v>283.086448963387</v>
      </c>
      <c r="R508">
        <v>38.552356092419103</v>
      </c>
      <c r="S508" s="2">
        <f>(Table2[[#This Row],[Close Price]]-Table2[[#This Row],[20D EMA]])/Table2[[#This Row],[20D EMA]]</f>
        <v>-2.094626246402995E-2</v>
      </c>
      <c r="T508" s="2">
        <f>(Table2[[#This Row],[Close Price]]-Table2[[#This Row],[50D EMA]])/Table2[[#This Row],[50D EMA]]</f>
        <v>-3.687458049079914E-3</v>
      </c>
      <c r="U508" s="2">
        <f>(Table2[[#This Row],[Close Price]]-Table2[[#This Row],[200D EMA]])/Table2[[#This Row],[200D EMA]]</f>
        <v>3.3606522217682906E-2</v>
      </c>
      <c r="V508">
        <v>0.84260067038105402</v>
      </c>
      <c r="W508">
        <v>287.10000000000002</v>
      </c>
      <c r="X508">
        <v>297.89999999999998</v>
      </c>
      <c r="Y508">
        <v>287.10000000000002</v>
      </c>
      <c r="Z508">
        <v>297.89999999999998</v>
      </c>
      <c r="AA508">
        <v>287.10000000000002</v>
      </c>
      <c r="AB508">
        <v>310.85000000000002</v>
      </c>
      <c r="AC508" s="2">
        <f>(Table2[[#This Row],[Close Price]]/Table2[[#This Row],[Day Low]])-1</f>
        <v>1.9157088122605304E-2</v>
      </c>
      <c r="AD508" s="2">
        <f>(Table2[[#This Row],[Day High]]/Table2[[#This Row],[Close Price]])-1</f>
        <v>1.8113465481886415E-2</v>
      </c>
      <c r="AE508" s="2">
        <f>(Table2[[#This Row],[Close Price]]/Table2[[#This Row],[Current Week Low]])-1</f>
        <v>1.9157088122605304E-2</v>
      </c>
      <c r="AF508" s="2">
        <f>(Table2[[#This Row],[Current Week High]]/Table2[[#This Row],[Close Price]])-1</f>
        <v>1.8113465481886415E-2</v>
      </c>
      <c r="AG508" s="2">
        <f>(Table2[[#This Row],[Close Price]]/Table2[[#This Row],[Current Month Low]])-1</f>
        <v>1.9157088122605304E-2</v>
      </c>
      <c r="AH508" s="2">
        <f>(Table2[[#This Row],[Current Month High]]/Table2[[#This Row],[Close Price]])-1</f>
        <v>6.2371838687628189E-2</v>
      </c>
      <c r="AI508">
        <v>8.1168831168831197</v>
      </c>
      <c r="AJ508">
        <v>23.277859700863701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0.03</v>
      </c>
      <c r="AM508" t="s">
        <v>10622</v>
      </c>
      <c r="AN508">
        <v>-0.88</v>
      </c>
      <c r="AO508" t="s">
        <v>10621</v>
      </c>
      <c r="AP508">
        <v>7.3876971157831997E-2</v>
      </c>
      <c r="AQ508">
        <f>(Table2[[#This Row],[Sharpe Ratio]]-AVERAGE(Table2[Sharpe Ratio]))/_xlfn.STDEV.P(Table2[Sharpe Ratio])</f>
        <v>0.14542811804294822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-0.37720168181552249</v>
      </c>
      <c r="AS508">
        <f>_xlfn.RANK.AVG(Table2[[#This Row],[1Y Return vs Nifty Z-Score]],Table2[1Y Return vs Nifty Z-Score])</f>
        <v>635</v>
      </c>
      <c r="AT508">
        <f>_xlfn.RANK.AVG(Table2[[#This Row],[6M Return vs Nifty Z-Score]],Table2[6M Return vs Nifty Z-Score])</f>
        <v>483</v>
      </c>
      <c r="AU508">
        <f>_xlfn.RANK.AVG(Table2[[#This Row],[Sharpe Ratio Z-Score]],Table2[Sharpe Ratio Z-Score])</f>
        <v>297</v>
      </c>
      <c r="AV508">
        <f>(Table2[[#This Row],[Rank 1Y]]+Table2[[#This Row],[Rank 6M]]+Table2[[#This Row],[Rank Sharpe]])/3</f>
        <v>471.66666666666669</v>
      </c>
    </row>
    <row r="509" spans="1:48" x14ac:dyDescent="0.3">
      <c r="A509" t="s">
        <v>1298</v>
      </c>
      <c r="B509" t="s">
        <v>1299</v>
      </c>
      <c r="C509" t="s">
        <v>10578</v>
      </c>
      <c r="D509" t="s">
        <v>24</v>
      </c>
      <c r="E509">
        <v>8348.92401995</v>
      </c>
      <c r="F509">
        <v>221.15</v>
      </c>
      <c r="G509">
        <v>-20.5851463731188</v>
      </c>
      <c r="H509">
        <f>(Table2[[#This Row],[1Y Return vs Nifty]]-AVERAGE(Table2[1Y Return vs Nifty]))/_xlfn.STDEV.P(Table2[1Y Return vs Nifty])</f>
        <v>-0.82341288678457858</v>
      </c>
      <c r="I509">
        <v>4.3177989578215099</v>
      </c>
      <c r="J509">
        <f>(Table2[[#This Row],[1M Return vs Nifty]]-AVERAGE(Table2[1M Return vs Nifty]))/_xlfn.STDEV.P(Table2[1M Return vs Nifty])</f>
        <v>0.15253076556362791</v>
      </c>
      <c r="K509">
        <v>-24.4061441387516</v>
      </c>
      <c r="L509">
        <f>(Table2[[#This Row],[6M Return vs Nifty]]-AVERAGE(Table2[6M Return vs Nifty]))/_xlfn.STDEV.P(Table2[6M Return vs Nifty])</f>
        <v>-1.0470807073928181</v>
      </c>
      <c r="M509">
        <v>3.9948756319155598</v>
      </c>
      <c r="N509">
        <f>(Table2[[#This Row],[1W Return vs Nifty]]-AVERAGE(Table2[1W Return vs Nifty]))/_xlfn.STDEV.P(Table2[1W Return vs Nifty])</f>
        <v>0.29689291916722277</v>
      </c>
      <c r="O509">
        <v>228.59</v>
      </c>
      <c r="P509">
        <v>226.034526074772</v>
      </c>
      <c r="Q509">
        <v>222.308345186667</v>
      </c>
      <c r="R509">
        <v>35.435075047212997</v>
      </c>
      <c r="S509" s="2">
        <f>(Table2[[#This Row],[Close Price]]-Table2[[#This Row],[20D EMA]])/Table2[[#This Row],[20D EMA]]</f>
        <v>-3.2547355527363389E-2</v>
      </c>
      <c r="T509" s="2">
        <f>(Table2[[#This Row],[Close Price]]-Table2[[#This Row],[50D EMA]])/Table2[[#This Row],[50D EMA]]</f>
        <v>-2.1609645922659626E-2</v>
      </c>
      <c r="U509" s="2">
        <f>(Table2[[#This Row],[Close Price]]-Table2[[#This Row],[200D EMA]])/Table2[[#This Row],[200D EMA]]</f>
        <v>-5.2105339801542631E-3</v>
      </c>
      <c r="V509">
        <v>1.6519307344747001</v>
      </c>
      <c r="W509">
        <v>219.65</v>
      </c>
      <c r="X509">
        <v>228</v>
      </c>
      <c r="Y509">
        <v>219.65</v>
      </c>
      <c r="Z509">
        <v>228</v>
      </c>
      <c r="AA509">
        <v>219.65</v>
      </c>
      <c r="AB509">
        <v>240.05</v>
      </c>
      <c r="AC509" s="2">
        <f>(Table2[[#This Row],[Close Price]]/Table2[[#This Row],[Day Low]])-1</f>
        <v>6.8290462098794524E-3</v>
      </c>
      <c r="AD509" s="2">
        <f>(Table2[[#This Row],[Day High]]/Table2[[#This Row],[Close Price]])-1</f>
        <v>3.0974451729595343E-2</v>
      </c>
      <c r="AE509" s="2">
        <f>(Table2[[#This Row],[Close Price]]/Table2[[#This Row],[Current Week Low]])-1</f>
        <v>6.8290462098794524E-3</v>
      </c>
      <c r="AF509" s="2">
        <f>(Table2[[#This Row],[Current Week High]]/Table2[[#This Row],[Close Price]])-1</f>
        <v>3.0974451729595343E-2</v>
      </c>
      <c r="AG509" s="2">
        <f>(Table2[[#This Row],[Close Price]]/Table2[[#This Row],[Current Month Low]])-1</f>
        <v>6.8290462098794524E-3</v>
      </c>
      <c r="AH509" s="2">
        <f>(Table2[[#This Row],[Current Month High]]/Table2[[#This Row],[Close Price]])-1</f>
        <v>8.5462355867058637E-2</v>
      </c>
      <c r="AI509">
        <v>29.572688220664698</v>
      </c>
      <c r="AJ509">
        <v>15.1822916666666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10621</v>
      </c>
      <c r="AN509">
        <v>-1.03</v>
      </c>
      <c r="AO509" t="s">
        <v>10621</v>
      </c>
      <c r="AP509">
        <v>0.13568892108139199</v>
      </c>
      <c r="AQ509">
        <f>(Table2[[#This Row],[Sharpe Ratio]]-AVERAGE(Table2[Sharpe Ratio]))/_xlfn.STDEV.P(Table2[Sharpe Ratio])</f>
        <v>0.85925311552009276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-0.56181679392645334</v>
      </c>
      <c r="AS509">
        <f>_xlfn.RANK.AVG(Table2[[#This Row],[1Y Return vs Nifty Z-Score]],Table2[1Y Return vs Nifty Z-Score])</f>
        <v>619</v>
      </c>
      <c r="AT509">
        <f>_xlfn.RANK.AVG(Table2[[#This Row],[6M Return vs Nifty Z-Score]],Table2[6M Return vs Nifty Z-Score])</f>
        <v>656</v>
      </c>
      <c r="AU509">
        <f>_xlfn.RANK.AVG(Table2[[#This Row],[Sharpe Ratio Z-Score]],Table2[Sharpe Ratio Z-Score])</f>
        <v>142</v>
      </c>
      <c r="AV509">
        <f>(Table2[[#This Row],[Rank 1Y]]+Table2[[#This Row],[Rank 6M]]+Table2[[#This Row],[Rank Sharpe]])/3</f>
        <v>472.33333333333331</v>
      </c>
    </row>
    <row r="510" spans="1:48" x14ac:dyDescent="0.3">
      <c r="A510" t="s">
        <v>1355</v>
      </c>
      <c r="B510" t="s">
        <v>1356</v>
      </c>
      <c r="C510" t="s">
        <v>10587</v>
      </c>
      <c r="D510" t="s">
        <v>86</v>
      </c>
      <c r="E510">
        <v>7774.9083541350001</v>
      </c>
      <c r="F510">
        <v>706.95</v>
      </c>
      <c r="G510">
        <v>-36.581393136114798</v>
      </c>
      <c r="H510">
        <f>(Table2[[#This Row],[1Y Return vs Nifty]]-AVERAGE(Table2[1Y Return vs Nifty]))/_xlfn.STDEV.P(Table2[1Y Return vs Nifty])</f>
        <v>-1.0669730805745619</v>
      </c>
      <c r="I510">
        <v>-4.1332480458298502</v>
      </c>
      <c r="J510">
        <f>(Table2[[#This Row],[1M Return vs Nifty]]-AVERAGE(Table2[1M Return vs Nifty]))/_xlfn.STDEV.P(Table2[1M Return vs Nifty])</f>
        <v>-0.72741092886744285</v>
      </c>
      <c r="K510">
        <v>-16.167341625800798</v>
      </c>
      <c r="L510">
        <f>(Table2[[#This Row],[6M Return vs Nifty]]-AVERAGE(Table2[6M Return vs Nifty]))/_xlfn.STDEV.P(Table2[6M Return vs Nifty])</f>
        <v>-0.7526445903228357</v>
      </c>
      <c r="M510">
        <v>-0.772218883320542</v>
      </c>
      <c r="N510">
        <f>(Table2[[#This Row],[1W Return vs Nifty]]-AVERAGE(Table2[1W Return vs Nifty]))/_xlfn.STDEV.P(Table2[1W Return vs Nifty])</f>
        <v>-0.67807301881327331</v>
      </c>
      <c r="O510">
        <v>767.69</v>
      </c>
      <c r="P510">
        <v>764.48774290296399</v>
      </c>
      <c r="Q510">
        <v>737.30787936980698</v>
      </c>
      <c r="R510">
        <v>26.2088986654799</v>
      </c>
      <c r="S510" s="2">
        <f>(Table2[[#This Row],[Close Price]]-Table2[[#This Row],[20D EMA]])/Table2[[#This Row],[20D EMA]]</f>
        <v>-7.9120478318071105E-2</v>
      </c>
      <c r="T510" s="2">
        <f>(Table2[[#This Row],[Close Price]]-Table2[[#This Row],[50D EMA]])/Table2[[#This Row],[50D EMA]]</f>
        <v>-7.5263133303455951E-2</v>
      </c>
      <c r="U510" s="2">
        <f>(Table2[[#This Row],[Close Price]]-Table2[[#This Row],[200D EMA]])/Table2[[#This Row],[200D EMA]]</f>
        <v>-4.1173952183658304E-2</v>
      </c>
      <c r="V510">
        <v>0.804042594570057</v>
      </c>
      <c r="W510">
        <v>702.75</v>
      </c>
      <c r="X510">
        <v>735.8</v>
      </c>
      <c r="Y510">
        <v>702.75</v>
      </c>
      <c r="Z510">
        <v>735.8</v>
      </c>
      <c r="AA510">
        <v>702.75</v>
      </c>
      <c r="AB510">
        <v>781.45</v>
      </c>
      <c r="AC510" s="2">
        <f>(Table2[[#This Row],[Close Price]]/Table2[[#This Row],[Day Low]])-1</f>
        <v>5.9765208110993395E-3</v>
      </c>
      <c r="AD510" s="2">
        <f>(Table2[[#This Row],[Day High]]/Table2[[#This Row],[Close Price]])-1</f>
        <v>4.0809109555131062E-2</v>
      </c>
      <c r="AE510" s="2">
        <f>(Table2[[#This Row],[Close Price]]/Table2[[#This Row],[Current Week Low]])-1</f>
        <v>5.9765208110993395E-3</v>
      </c>
      <c r="AF510" s="2">
        <f>(Table2[[#This Row],[Current Week High]]/Table2[[#This Row],[Close Price]])-1</f>
        <v>4.0809109555131062E-2</v>
      </c>
      <c r="AG510" s="2">
        <f>(Table2[[#This Row],[Close Price]]/Table2[[#This Row],[Current Month Low]])-1</f>
        <v>5.9765208110993395E-3</v>
      </c>
      <c r="AH510" s="2">
        <f>(Table2[[#This Row],[Current Month High]]/Table2[[#This Row],[Close Price]])-1</f>
        <v>0.10538227597425553</v>
      </c>
      <c r="AI510">
        <v>30.136501874248498</v>
      </c>
      <c r="AJ510">
        <v>14.764610389610301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-0.12</v>
      </c>
      <c r="AM510" t="s">
        <v>10621</v>
      </c>
      <c r="AN510">
        <v>-13.72</v>
      </c>
      <c r="AO510" t="s">
        <v>10621</v>
      </c>
      <c r="AP510">
        <v>0.12809296674666301</v>
      </c>
      <c r="AQ510">
        <f>(Table2[[#This Row],[Sharpe Ratio]]-AVERAGE(Table2[Sharpe Ratio]))/_xlfn.STDEV.P(Table2[Sharpe Ratio])</f>
        <v>0.77153250339687407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-2.4535691151812395</v>
      </c>
      <c r="AS510">
        <f>_xlfn.RANK.AVG(Table2[[#This Row],[1Y Return vs Nifty Z-Score]],Table2[1Y Return vs Nifty Z-Score])</f>
        <v>690</v>
      </c>
      <c r="AT510">
        <f>_xlfn.RANK.AVG(Table2[[#This Row],[6M Return vs Nifty Z-Score]],Table2[6M Return vs Nifty Z-Score])</f>
        <v>577</v>
      </c>
      <c r="AU510">
        <f>_xlfn.RANK.AVG(Table2[[#This Row],[Sharpe Ratio Z-Score]],Table2[Sharpe Ratio Z-Score])</f>
        <v>161</v>
      </c>
      <c r="AV510">
        <f>(Table2[[#This Row],[Rank 1Y]]+Table2[[#This Row],[Rank 6M]]+Table2[[#This Row],[Rank Sharpe]])/3</f>
        <v>476</v>
      </c>
    </row>
    <row r="511" spans="1:48" x14ac:dyDescent="0.3">
      <c r="A511" t="s">
        <v>16</v>
      </c>
      <c r="B511" t="s">
        <v>17</v>
      </c>
      <c r="C511" t="s">
        <v>10576</v>
      </c>
      <c r="D511" t="s">
        <v>18</v>
      </c>
      <c r="E511">
        <v>1958465.65363613</v>
      </c>
      <c r="F511">
        <v>2998.65</v>
      </c>
      <c r="G511">
        <v>-4.4420700767889301</v>
      </c>
      <c r="H511">
        <f>(Table2[[#This Row],[1Y Return vs Nifty]]-AVERAGE(Table2[1Y Return vs Nifty]))/_xlfn.STDEV.P(Table2[1Y Return vs Nifty])</f>
        <v>-0.57761705421490239</v>
      </c>
      <c r="I511">
        <v>-2.54052611146024</v>
      </c>
      <c r="J511">
        <f>(Table2[[#This Row],[1M Return vs Nifty]]-AVERAGE(Table2[1M Return vs Nifty]))/_xlfn.STDEV.P(Table2[1M Return vs Nifty])</f>
        <v>-0.56157320046749504</v>
      </c>
      <c r="K511">
        <v>-6.2998863395975198</v>
      </c>
      <c r="L511">
        <f>(Table2[[#This Row],[6M Return vs Nifty]]-AVERAGE(Table2[6M Return vs Nifty]))/_xlfn.STDEV.P(Table2[6M Return vs Nifty])</f>
        <v>-0.40000411675105274</v>
      </c>
      <c r="M511">
        <v>1.9774743614655099</v>
      </c>
      <c r="N511">
        <f>(Table2[[#This Row],[1W Return vs Nifty]]-AVERAGE(Table2[1W Return vs Nifty]))/_xlfn.STDEV.P(Table2[1W Return vs Nifty])</f>
        <v>-0.11570589036780529</v>
      </c>
      <c r="O511">
        <v>3031.97</v>
      </c>
      <c r="P511">
        <v>3017.54080330532</v>
      </c>
      <c r="Q511">
        <v>2815.93302155629</v>
      </c>
      <c r="R511">
        <v>23.722838675184601</v>
      </c>
      <c r="S511" s="2">
        <f>(Table2[[#This Row],[Close Price]]-Table2[[#This Row],[20D EMA]])/Table2[[#This Row],[20D EMA]]</f>
        <v>-1.0989554645989146E-2</v>
      </c>
      <c r="T511" s="2">
        <f>(Table2[[#This Row],[Close Price]]-Table2[[#This Row],[50D EMA]])/Table2[[#This Row],[50D EMA]]</f>
        <v>-6.260330692008367E-3</v>
      </c>
      <c r="U511" s="2">
        <f>(Table2[[#This Row],[Close Price]]-Table2[[#This Row],[200D EMA]])/Table2[[#This Row],[200D EMA]]</f>
        <v>6.4886833971188482E-2</v>
      </c>
      <c r="V511">
        <v>0.95587058009826498</v>
      </c>
      <c r="W511">
        <v>2866.5</v>
      </c>
      <c r="X511">
        <v>2967.8</v>
      </c>
      <c r="Y511">
        <v>2866.5</v>
      </c>
      <c r="Z511">
        <v>2967.8</v>
      </c>
      <c r="AA511">
        <v>2866.5</v>
      </c>
      <c r="AB511">
        <v>3036</v>
      </c>
      <c r="AC511" s="2">
        <f>(Table2[[#This Row],[Close Price]]/Table2[[#This Row],[Day Low]])-1</f>
        <v>4.6101517530088953E-2</v>
      </c>
      <c r="AD511" s="2">
        <f>(Table2[[#This Row],[Day High]]/Table2[[#This Row],[Close Price]])-1</f>
        <v>-1.0287962916645799E-2</v>
      </c>
      <c r="AE511" s="2">
        <f>(Table2[[#This Row],[Close Price]]/Table2[[#This Row],[Current Week Low]])-1</f>
        <v>4.6101517530088953E-2</v>
      </c>
      <c r="AF511" s="2">
        <f>(Table2[[#This Row],[Current Week High]]/Table2[[#This Row],[Close Price]])-1</f>
        <v>-1.0287962916645799E-2</v>
      </c>
      <c r="AG511" s="2">
        <f>(Table2[[#This Row],[Close Price]]/Table2[[#This Row],[Current Month Low]])-1</f>
        <v>4.6101517530088953E-2</v>
      </c>
      <c r="AH511" s="2">
        <f>(Table2[[#This Row],[Current Month High]]/Table2[[#This Row],[Close Price]])-1</f>
        <v>1.2455605022259952E-2</v>
      </c>
      <c r="AI511">
        <v>7.3016190619111798</v>
      </c>
      <c r="AJ511">
        <v>35.056073503580599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-0.05</v>
      </c>
      <c r="AM511" t="s">
        <v>10621</v>
      </c>
      <c r="AN511">
        <v>-8.7799999999999994</v>
      </c>
      <c r="AO511" t="s">
        <v>10621</v>
      </c>
      <c r="AP511">
        <v>2.6688985014708001E-2</v>
      </c>
      <c r="AQ511">
        <f>(Table2[[#This Row],[Sharpe Ratio]]-AVERAGE(Table2[Sharpe Ratio]))/_xlfn.STDEV.P(Table2[Sharpe Ratio])</f>
        <v>-0.39951447204234164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-2.0544147338435974</v>
      </c>
      <c r="AS511">
        <f>_xlfn.RANK.AVG(Table2[[#This Row],[1Y Return vs Nifty Z-Score]],Table2[1Y Return vs Nifty Z-Score])</f>
        <v>526</v>
      </c>
      <c r="AT511">
        <f>_xlfn.RANK.AVG(Table2[[#This Row],[6M Return vs Nifty Z-Score]],Table2[6M Return vs Nifty Z-Score])</f>
        <v>460</v>
      </c>
      <c r="AU511">
        <f>_xlfn.RANK.AVG(Table2[[#This Row],[Sharpe Ratio Z-Score]],Table2[Sharpe Ratio Z-Score])</f>
        <v>446</v>
      </c>
      <c r="AV511">
        <f>(Table2[[#This Row],[Rank 1Y]]+Table2[[#This Row],[Rank 6M]]+Table2[[#This Row],[Rank Sharpe]])/3</f>
        <v>477.33333333333331</v>
      </c>
    </row>
    <row r="512" spans="1:48" x14ac:dyDescent="0.3">
      <c r="A512" t="s">
        <v>1261</v>
      </c>
      <c r="B512" t="s">
        <v>1262</v>
      </c>
      <c r="C512" t="s">
        <v>10578</v>
      </c>
      <c r="D512" t="s">
        <v>525</v>
      </c>
      <c r="E512">
        <v>8735.3546530799995</v>
      </c>
      <c r="F512">
        <v>981.2</v>
      </c>
      <c r="G512">
        <v>-7.7377631418729198</v>
      </c>
      <c r="H512">
        <f>(Table2[[#This Row],[1Y Return vs Nifty]]-AVERAGE(Table2[1Y Return vs Nifty]))/_xlfn.STDEV.P(Table2[1Y Return vs Nifty])</f>
        <v>-0.62779755302172491</v>
      </c>
      <c r="I512">
        <v>-2.6655053367676298</v>
      </c>
      <c r="J512">
        <f>(Table2[[#This Row],[1M Return vs Nifty]]-AVERAGE(Table2[1M Return vs Nifty]))/_xlfn.STDEV.P(Table2[1M Return vs Nifty])</f>
        <v>-0.5745863136637831</v>
      </c>
      <c r="K512">
        <v>-9.5021626166576993</v>
      </c>
      <c r="L512">
        <f>(Table2[[#This Row],[6M Return vs Nifty]]-AVERAGE(Table2[6M Return vs Nifty]))/_xlfn.STDEV.P(Table2[6M Return vs Nifty])</f>
        <v>-0.51444620846532818</v>
      </c>
      <c r="M512">
        <v>4.3400112058269803E-2</v>
      </c>
      <c r="N512">
        <f>(Table2[[#This Row],[1W Return vs Nifty]]-AVERAGE(Table2[1W Return vs Nifty]))/_xlfn.STDEV.P(Table2[1W Return vs Nifty])</f>
        <v>-0.51126266161924794</v>
      </c>
      <c r="O512">
        <v>1042.7</v>
      </c>
      <c r="P512">
        <v>1009.0071135931501</v>
      </c>
      <c r="Q512">
        <v>931.76995482251004</v>
      </c>
      <c r="R512">
        <v>28.274157712808599</v>
      </c>
      <c r="S512" s="2">
        <f>(Table2[[#This Row],[Close Price]]-Table2[[#This Row],[20D EMA]])/Table2[[#This Row],[20D EMA]]</f>
        <v>-5.8981490361561327E-2</v>
      </c>
      <c r="T512" s="2">
        <f>(Table2[[#This Row],[Close Price]]-Table2[[#This Row],[50D EMA]])/Table2[[#This Row],[50D EMA]]</f>
        <v>-2.7558887562374845E-2</v>
      </c>
      <c r="U512" s="2">
        <f>(Table2[[#This Row],[Close Price]]-Table2[[#This Row],[200D EMA]])/Table2[[#This Row],[200D EMA]]</f>
        <v>5.3049623377162632E-2</v>
      </c>
      <c r="V512">
        <v>1.0007414164630699</v>
      </c>
      <c r="W512">
        <v>977.15</v>
      </c>
      <c r="X512">
        <v>1039.95</v>
      </c>
      <c r="Y512">
        <v>977.15</v>
      </c>
      <c r="Z512">
        <v>1039.95</v>
      </c>
      <c r="AA512">
        <v>977.15</v>
      </c>
      <c r="AB512">
        <v>1057.2</v>
      </c>
      <c r="AC512" s="2">
        <f>(Table2[[#This Row],[Close Price]]/Table2[[#This Row],[Day Low]])-1</f>
        <v>4.1447065445427977E-3</v>
      </c>
      <c r="AD512" s="2">
        <f>(Table2[[#This Row],[Day High]]/Table2[[#This Row],[Close Price]])-1</f>
        <v>5.987566245413789E-2</v>
      </c>
      <c r="AE512" s="2">
        <f>(Table2[[#This Row],[Close Price]]/Table2[[#This Row],[Current Week Low]])-1</f>
        <v>4.1447065445427977E-3</v>
      </c>
      <c r="AF512" s="2">
        <f>(Table2[[#This Row],[Current Week High]]/Table2[[#This Row],[Close Price]])-1</f>
        <v>5.987566245413789E-2</v>
      </c>
      <c r="AG512" s="2">
        <f>(Table2[[#This Row],[Close Price]]/Table2[[#This Row],[Current Month Low]])-1</f>
        <v>4.1447065445427977E-3</v>
      </c>
      <c r="AH512" s="2">
        <f>(Table2[[#This Row],[Current Month High]]/Table2[[#This Row],[Close Price]])-1</f>
        <v>7.7456176110884734E-2</v>
      </c>
      <c r="AI512">
        <v>21.789645332246199</v>
      </c>
      <c r="AJ512">
        <v>26.337475053112701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0.11</v>
      </c>
      <c r="AM512" t="s">
        <v>10622</v>
      </c>
      <c r="AN512">
        <v>-10.76</v>
      </c>
      <c r="AO512" t="s">
        <v>10621</v>
      </c>
      <c r="AP512">
        <v>4.5343618494289001E-2</v>
      </c>
      <c r="AQ512">
        <f>(Table2[[#This Row],[Sharpe Ratio]]-AVERAGE(Table2[Sharpe Ratio]))/_xlfn.STDEV.P(Table2[Sharpe Ratio])</f>
        <v>-0.18408454768359822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-2.4121772844536826</v>
      </c>
      <c r="AS512">
        <f>_xlfn.RANK.AVG(Table2[[#This Row],[1Y Return vs Nifty Z-Score]],Table2[1Y Return vs Nifty Z-Score])</f>
        <v>550</v>
      </c>
      <c r="AT512">
        <f>_xlfn.RANK.AVG(Table2[[#This Row],[6M Return vs Nifty Z-Score]],Table2[6M Return vs Nifty Z-Score])</f>
        <v>495</v>
      </c>
      <c r="AU512">
        <f>_xlfn.RANK.AVG(Table2[[#This Row],[Sharpe Ratio Z-Score]],Table2[Sharpe Ratio Z-Score])</f>
        <v>390</v>
      </c>
      <c r="AV512">
        <f>(Table2[[#This Row],[Rank 1Y]]+Table2[[#This Row],[Rank 6M]]+Table2[[#This Row],[Rank Sharpe]])/3</f>
        <v>478.33333333333331</v>
      </c>
    </row>
    <row r="513" spans="1:48" x14ac:dyDescent="0.3">
      <c r="A513" t="s">
        <v>403</v>
      </c>
      <c r="B513" t="s">
        <v>404</v>
      </c>
      <c r="C513" t="s">
        <v>10588</v>
      </c>
      <c r="D513" t="s">
        <v>405</v>
      </c>
      <c r="E513">
        <v>56559.416744950002</v>
      </c>
      <c r="F513">
        <v>2105.5</v>
      </c>
      <c r="G513">
        <v>-17.4877828621334</v>
      </c>
      <c r="H513">
        <f>(Table2[[#This Row],[1Y Return vs Nifty]]-AVERAGE(Table2[1Y Return vs Nifty]))/_xlfn.STDEV.P(Table2[1Y Return vs Nifty])</f>
        <v>-0.77625217038960759</v>
      </c>
      <c r="I513">
        <v>-9.4564537547956995</v>
      </c>
      <c r="J513">
        <f>(Table2[[#This Row],[1M Return vs Nifty]]-AVERAGE(Table2[1M Return vs Nifty]))/_xlfn.STDEV.P(Table2[1M Return vs Nifty])</f>
        <v>-1.2816748738352961</v>
      </c>
      <c r="K513">
        <v>1.81508901959202</v>
      </c>
      <c r="L513">
        <f>(Table2[[#This Row],[6M Return vs Nifty]]-AVERAGE(Table2[6M Return vs Nifty]))/_xlfn.STDEV.P(Table2[6M Return vs Nifty])</f>
        <v>-0.10999330132945701</v>
      </c>
      <c r="M513">
        <v>-1.67365980059563</v>
      </c>
      <c r="N513">
        <f>(Table2[[#This Row],[1W Return vs Nifty]]-AVERAGE(Table2[1W Return vs Nifty]))/_xlfn.STDEV.P(Table2[1W Return vs Nifty])</f>
        <v>-0.86243567129187149</v>
      </c>
      <c r="O513">
        <v>2218.9899999999998</v>
      </c>
      <c r="P513">
        <v>2221.14247160083</v>
      </c>
      <c r="Q513">
        <v>2058.90519308899</v>
      </c>
      <c r="R513">
        <v>18.793628109631399</v>
      </c>
      <c r="S513" s="2">
        <f>(Table2[[#This Row],[Close Price]]-Table2[[#This Row],[20D EMA]])/Table2[[#This Row],[20D EMA]]</f>
        <v>-5.1144890242858142E-2</v>
      </c>
      <c r="T513" s="2">
        <f>(Table2[[#This Row],[Close Price]]-Table2[[#This Row],[50D EMA]])/Table2[[#This Row],[50D EMA]]</f>
        <v>-5.2064409680790888E-2</v>
      </c>
      <c r="U513" s="2">
        <f>(Table2[[#This Row],[Close Price]]-Table2[[#This Row],[200D EMA]])/Table2[[#This Row],[200D EMA]]</f>
        <v>2.2630865698630574E-2</v>
      </c>
      <c r="V513">
        <v>0.65722135968570194</v>
      </c>
      <c r="W513">
        <v>2063.15</v>
      </c>
      <c r="X513">
        <v>2121.8000000000002</v>
      </c>
      <c r="Y513">
        <v>2063.15</v>
      </c>
      <c r="Z513">
        <v>2121.8000000000002</v>
      </c>
      <c r="AA513">
        <v>2063.15</v>
      </c>
      <c r="AB513">
        <v>2209</v>
      </c>
      <c r="AC513" s="2">
        <f>(Table2[[#This Row],[Close Price]]/Table2[[#This Row],[Day Low]])-1</f>
        <v>2.0526864260960176E-2</v>
      </c>
      <c r="AD513" s="2">
        <f>(Table2[[#This Row],[Day High]]/Table2[[#This Row],[Close Price]])-1</f>
        <v>7.741629066730038E-3</v>
      </c>
      <c r="AE513" s="2">
        <f>(Table2[[#This Row],[Close Price]]/Table2[[#This Row],[Current Week Low]])-1</f>
        <v>2.0526864260960176E-2</v>
      </c>
      <c r="AF513" s="2">
        <f>(Table2[[#This Row],[Current Week High]]/Table2[[#This Row],[Close Price]])-1</f>
        <v>7.741629066730038E-3</v>
      </c>
      <c r="AG513" s="2">
        <f>(Table2[[#This Row],[Close Price]]/Table2[[#This Row],[Current Month Low]])-1</f>
        <v>2.0526864260960176E-2</v>
      </c>
      <c r="AH513" s="2">
        <f>(Table2[[#This Row],[Current Month High]]/Table2[[#This Row],[Close Price]])-1</f>
        <v>4.9156969840892906E-2</v>
      </c>
      <c r="AI513">
        <v>16.5518879126098</v>
      </c>
      <c r="AJ513">
        <v>21.005747126436699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-0.15</v>
      </c>
      <c r="AM513" t="s">
        <v>10621</v>
      </c>
      <c r="AN513">
        <v>-6.41</v>
      </c>
      <c r="AO513" t="s">
        <v>10621</v>
      </c>
      <c r="AP513">
        <v>1.2772447594211001E-2</v>
      </c>
      <c r="AQ513">
        <f>(Table2[[#This Row],[Sharpe Ratio]]-AVERAGE(Table2[Sharpe Ratio]))/_xlfn.STDEV.P(Table2[Sharpe Ratio])</f>
        <v>-0.56022728406917044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602</v>
      </c>
      <c r="AT513">
        <f>_xlfn.RANK.AVG(Table2[[#This Row],[6M Return vs Nifty Z-Score]],Table2[6M Return vs Nifty Z-Score])</f>
        <v>348</v>
      </c>
      <c r="AU513">
        <f>_xlfn.RANK.AVG(Table2[[#This Row],[Sharpe Ratio Z-Score]],Table2[Sharpe Ratio Z-Score])</f>
        <v>488</v>
      </c>
      <c r="AV513">
        <f>(Table2[[#This Row],[Rank 1Y]]+Table2[[#This Row],[Rank 6M]]+Table2[[#This Row],[Rank Sharpe]])/3</f>
        <v>479.33333333333331</v>
      </c>
    </row>
    <row r="514" spans="1:48" x14ac:dyDescent="0.3">
      <c r="A514" t="s">
        <v>1161</v>
      </c>
      <c r="B514" t="s">
        <v>1162</v>
      </c>
      <c r="C514" t="s">
        <v>10587</v>
      </c>
      <c r="D514" t="s">
        <v>875</v>
      </c>
      <c r="E514">
        <v>9935.4863107799993</v>
      </c>
      <c r="F514">
        <v>71.95</v>
      </c>
      <c r="G514">
        <v>27.5839758683742</v>
      </c>
      <c r="H514">
        <f>(Table2[[#This Row],[1Y Return vs Nifty]]-AVERAGE(Table2[1Y Return vs Nifty]))/_xlfn.STDEV.P(Table2[1Y Return vs Nifty])</f>
        <v>-8.9985794688752022E-2</v>
      </c>
      <c r="I514">
        <v>-4.5225143071786604</v>
      </c>
      <c r="J514">
        <f>(Table2[[#This Row],[1M Return vs Nifty]]-AVERAGE(Table2[1M Return vs Nifty]))/_xlfn.STDEV.P(Table2[1M Return vs Nifty])</f>
        <v>-0.76794219244320172</v>
      </c>
      <c r="K514">
        <v>-28.261652118510298</v>
      </c>
      <c r="L514">
        <f>(Table2[[#This Row],[6M Return vs Nifty]]-AVERAGE(Table2[6M Return vs Nifty]))/_xlfn.STDEV.P(Table2[6M Return vs Nifty])</f>
        <v>-1.1848678187003205</v>
      </c>
      <c r="M514">
        <v>1.97338794897022</v>
      </c>
      <c r="N514">
        <f>(Table2[[#This Row],[1W Return vs Nifty]]-AVERAGE(Table2[1W Return vs Nifty]))/_xlfn.STDEV.P(Table2[1W Return vs Nifty])</f>
        <v>-0.11654164325223249</v>
      </c>
      <c r="O514">
        <v>77.209999999999994</v>
      </c>
      <c r="P514">
        <v>77.441142056038203</v>
      </c>
      <c r="Q514">
        <v>72.6214774151032</v>
      </c>
      <c r="R514">
        <v>29.498852750385399</v>
      </c>
      <c r="S514" s="2">
        <f>(Table2[[#This Row],[Close Price]]-Table2[[#This Row],[20D EMA]])/Table2[[#This Row],[20D EMA]]</f>
        <v>-6.8125890428700833E-2</v>
      </c>
      <c r="T514" s="2">
        <f>(Table2[[#This Row],[Close Price]]-Table2[[#This Row],[50D EMA]])/Table2[[#This Row],[50D EMA]]</f>
        <v>-7.0907296951595603E-2</v>
      </c>
      <c r="U514" s="2">
        <f>(Table2[[#This Row],[Close Price]]-Table2[[#This Row],[200D EMA]])/Table2[[#This Row],[200D EMA]]</f>
        <v>-9.2462648654893561E-3</v>
      </c>
      <c r="V514">
        <v>0.82915008036545401</v>
      </c>
      <c r="W514">
        <v>71.25</v>
      </c>
      <c r="X514">
        <v>75</v>
      </c>
      <c r="Y514">
        <v>71.25</v>
      </c>
      <c r="Z514">
        <v>75</v>
      </c>
      <c r="AA514">
        <v>71.25</v>
      </c>
      <c r="AB514">
        <v>80.099999999999994</v>
      </c>
      <c r="AC514" s="2">
        <f>(Table2[[#This Row],[Close Price]]/Table2[[#This Row],[Day Low]])-1</f>
        <v>9.8245614035088469E-3</v>
      </c>
      <c r="AD514" s="2">
        <f>(Table2[[#This Row],[Day High]]/Table2[[#This Row],[Close Price]])-1</f>
        <v>4.2390548992355725E-2</v>
      </c>
      <c r="AE514" s="2">
        <f>(Table2[[#This Row],[Close Price]]/Table2[[#This Row],[Current Week Low]])-1</f>
        <v>9.8245614035088469E-3</v>
      </c>
      <c r="AF514" s="2">
        <f>(Table2[[#This Row],[Current Week High]]/Table2[[#This Row],[Close Price]])-1</f>
        <v>4.2390548992355725E-2</v>
      </c>
      <c r="AG514" s="2">
        <f>(Table2[[#This Row],[Close Price]]/Table2[[#This Row],[Current Month Low]])-1</f>
        <v>9.8245614035088469E-3</v>
      </c>
      <c r="AH514" s="2">
        <f>(Table2[[#This Row],[Current Month High]]/Table2[[#This Row],[Close Price]])-1</f>
        <v>0.11327310632383591</v>
      </c>
      <c r="AI514">
        <v>31.827658095899899</v>
      </c>
      <c r="AJ514">
        <v>59.534368070953398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0</v>
      </c>
      <c r="AM514">
        <v>0</v>
      </c>
      <c r="AN514">
        <v>-4.95</v>
      </c>
      <c r="AO514" t="s">
        <v>10621</v>
      </c>
      <c r="AP514">
        <v>2.5477506982355E-2</v>
      </c>
      <c r="AQ514">
        <f>(Table2[[#This Row],[Sharpe Ratio]]-AVERAGE(Table2[Sharpe Ratio]))/_xlfn.STDEV.P(Table2[Sharpe Ratio])</f>
        <v>-0.41350502410318796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311</v>
      </c>
      <c r="AT514">
        <f>_xlfn.RANK.AVG(Table2[[#This Row],[6M Return vs Nifty Z-Score]],Table2[6M Return vs Nifty Z-Score])</f>
        <v>677</v>
      </c>
      <c r="AU514">
        <f>_xlfn.RANK.AVG(Table2[[#This Row],[Sharpe Ratio Z-Score]],Table2[Sharpe Ratio Z-Score])</f>
        <v>451</v>
      </c>
      <c r="AV514">
        <f>(Table2[[#This Row],[Rank 1Y]]+Table2[[#This Row],[Rank 6M]]+Table2[[#This Row],[Rank Sharpe]])/3</f>
        <v>479.66666666666669</v>
      </c>
    </row>
    <row r="515" spans="1:48" x14ac:dyDescent="0.3">
      <c r="A515" t="s">
        <v>406</v>
      </c>
      <c r="B515" t="s">
        <v>407</v>
      </c>
      <c r="C515" t="s">
        <v>10585</v>
      </c>
      <c r="D515" t="s">
        <v>133</v>
      </c>
      <c r="E515">
        <v>56431.236498318001</v>
      </c>
      <c r="F515">
        <v>136.62</v>
      </c>
      <c r="G515">
        <v>22.008559339630999</v>
      </c>
      <c r="H515">
        <f>(Table2[[#This Row],[1Y Return vs Nifty]]-AVERAGE(Table2[1Y Return vs Nifty]))/_xlfn.STDEV.P(Table2[1Y Return vs Nifty])</f>
        <v>-0.1748775540070632</v>
      </c>
      <c r="I515">
        <v>-2.1234539215327599</v>
      </c>
      <c r="J515">
        <f>(Table2[[#This Row],[1M Return vs Nifty]]-AVERAGE(Table2[1M Return vs Nifty]))/_xlfn.STDEV.P(Table2[1M Return vs Nifty])</f>
        <v>-0.51814672214518787</v>
      </c>
      <c r="K515">
        <v>-9.5146137909841908</v>
      </c>
      <c r="L515">
        <f>(Table2[[#This Row],[6M Return vs Nifty]]-AVERAGE(Table2[6M Return vs Nifty]))/_xlfn.STDEV.P(Table2[6M Return vs Nifty])</f>
        <v>-0.5148911851977952</v>
      </c>
      <c r="M515">
        <v>1.7135499892400701</v>
      </c>
      <c r="N515">
        <f>(Table2[[#This Row],[1W Return vs Nifty]]-AVERAGE(Table2[1W Return vs Nifty]))/_xlfn.STDEV.P(Table2[1W Return vs Nifty])</f>
        <v>-0.16968369011569751</v>
      </c>
      <c r="O515">
        <v>147.34</v>
      </c>
      <c r="P515">
        <v>149.382104014199</v>
      </c>
      <c r="Q515">
        <v>133.64294934587301</v>
      </c>
      <c r="R515">
        <v>30.497184427481599</v>
      </c>
      <c r="S515" s="2">
        <f>(Table2[[#This Row],[Close Price]]-Table2[[#This Row],[20D EMA]])/Table2[[#This Row],[20D EMA]]</f>
        <v>-7.2756888828559782E-2</v>
      </c>
      <c r="T515" s="2">
        <f>(Table2[[#This Row],[Close Price]]-Table2[[#This Row],[50D EMA]])/Table2[[#This Row],[50D EMA]]</f>
        <v>-8.5432616566880989E-2</v>
      </c>
      <c r="U515" s="2">
        <f>(Table2[[#This Row],[Close Price]]-Table2[[#This Row],[200D EMA]])/Table2[[#This Row],[200D EMA]]</f>
        <v>2.227615200576185E-2</v>
      </c>
      <c r="V515">
        <v>0.85983468649727102</v>
      </c>
      <c r="W515">
        <v>135</v>
      </c>
      <c r="X515">
        <v>142</v>
      </c>
      <c r="Y515">
        <v>135</v>
      </c>
      <c r="Z515">
        <v>142</v>
      </c>
      <c r="AA515">
        <v>135</v>
      </c>
      <c r="AB515">
        <v>156.35</v>
      </c>
      <c r="AC515" s="2">
        <f>(Table2[[#This Row],[Close Price]]/Table2[[#This Row],[Day Low]])-1</f>
        <v>1.2000000000000011E-2</v>
      </c>
      <c r="AD515" s="2">
        <f>(Table2[[#This Row],[Day High]]/Table2[[#This Row],[Close Price]])-1</f>
        <v>3.9379300248865379E-2</v>
      </c>
      <c r="AE515" s="2">
        <f>(Table2[[#This Row],[Close Price]]/Table2[[#This Row],[Current Week Low]])-1</f>
        <v>1.2000000000000011E-2</v>
      </c>
      <c r="AF515" s="2">
        <f>(Table2[[#This Row],[Current Week High]]/Table2[[#This Row],[Close Price]])-1</f>
        <v>3.9379300248865379E-2</v>
      </c>
      <c r="AG515" s="2">
        <f>(Table2[[#This Row],[Close Price]]/Table2[[#This Row],[Current Month Low]])-1</f>
        <v>1.2000000000000011E-2</v>
      </c>
      <c r="AH515" s="2">
        <f>(Table2[[#This Row],[Current Month High]]/Table2[[#This Row],[Close Price]])-1</f>
        <v>0.1444151661542965</v>
      </c>
      <c r="AI515">
        <v>28.348704435660899</v>
      </c>
      <c r="AJ515">
        <v>67.017114914425406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-0.11</v>
      </c>
      <c r="AM515" t="s">
        <v>10621</v>
      </c>
      <c r="AN515">
        <v>-7.62</v>
      </c>
      <c r="AO515" t="s">
        <v>10621</v>
      </c>
      <c r="AP515">
        <v>-1.8675063488139E-2</v>
      </c>
      <c r="AQ515">
        <f>(Table2[[#This Row],[Sharpe Ratio]]-AVERAGE(Table2[Sharpe Ratio]))/_xlfn.STDEV.P(Table2[Sharpe Ratio])</f>
        <v>-0.92339362240312362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338</v>
      </c>
      <c r="AT515">
        <f>_xlfn.RANK.AVG(Table2[[#This Row],[6M Return vs Nifty Z-Score]],Table2[6M Return vs Nifty Z-Score])</f>
        <v>496</v>
      </c>
      <c r="AU515">
        <f>_xlfn.RANK.AVG(Table2[[#This Row],[Sharpe Ratio Z-Score]],Table2[Sharpe Ratio Z-Score])</f>
        <v>607</v>
      </c>
      <c r="AV515">
        <f>(Table2[[#This Row],[Rank 1Y]]+Table2[[#This Row],[Rank 6M]]+Table2[[#This Row],[Rank Sharpe]])/3</f>
        <v>480.33333333333331</v>
      </c>
    </row>
    <row r="516" spans="1:48" x14ac:dyDescent="0.3">
      <c r="A516" t="s">
        <v>422</v>
      </c>
      <c r="B516" t="s">
        <v>423</v>
      </c>
      <c r="C516" t="s">
        <v>10587</v>
      </c>
      <c r="D516" t="s">
        <v>424</v>
      </c>
      <c r="E516">
        <v>54197.407557090002</v>
      </c>
      <c r="F516">
        <v>189.7</v>
      </c>
      <c r="G516">
        <v>5.74914166930765</v>
      </c>
      <c r="H516">
        <f>(Table2[[#This Row],[1Y Return vs Nifty]]-AVERAGE(Table2[1Y Return vs Nifty]))/_xlfn.STDEV.P(Table2[1Y Return vs Nifty])</f>
        <v>-0.42244481008723406</v>
      </c>
      <c r="I516">
        <v>17.490472316376302</v>
      </c>
      <c r="J516">
        <f>(Table2[[#This Row],[1M Return vs Nifty]]-AVERAGE(Table2[1M Return vs Nifty]))/_xlfn.STDEV.P(Table2[1M Return vs Nifty])</f>
        <v>1.5240986328711508</v>
      </c>
      <c r="K516">
        <v>7.0438532806753598</v>
      </c>
      <c r="L516">
        <f>(Table2[[#This Row],[6M Return vs Nifty]]-AVERAGE(Table2[6M Return vs Nifty]))/_xlfn.STDEV.P(Table2[6M Return vs Nifty])</f>
        <v>7.6870875070891659E-2</v>
      </c>
      <c r="M516">
        <v>11.9626137801186</v>
      </c>
      <c r="N516">
        <f>(Table2[[#This Row],[1W Return vs Nifty]]-AVERAGE(Table2[1W Return vs Nifty]))/_xlfn.STDEV.P(Table2[1W Return vs Nifty])</f>
        <v>1.9264543370114871</v>
      </c>
      <c r="O516">
        <v>185.07</v>
      </c>
      <c r="P516">
        <v>178.677995124387</v>
      </c>
      <c r="Q516">
        <v>168.28172499193499</v>
      </c>
      <c r="R516">
        <v>53.336558974858001</v>
      </c>
      <c r="S516" s="2">
        <f>(Table2[[#This Row],[Close Price]]-Table2[[#This Row],[20D EMA]])/Table2[[#This Row],[20D EMA]]</f>
        <v>2.5017560922894016E-2</v>
      </c>
      <c r="T516" s="2">
        <f>(Table2[[#This Row],[Close Price]]-Table2[[#This Row],[50D EMA]])/Table2[[#This Row],[50D EMA]]</f>
        <v>6.1686414535488857E-2</v>
      </c>
      <c r="U516" s="2">
        <f>(Table2[[#This Row],[Close Price]]-Table2[[#This Row],[200D EMA]])/Table2[[#This Row],[200D EMA]]</f>
        <v>0.1272762981784949</v>
      </c>
      <c r="V516">
        <v>1.9862538360080699</v>
      </c>
      <c r="W516">
        <v>183.63</v>
      </c>
      <c r="X516">
        <v>196</v>
      </c>
      <c r="Y516">
        <v>183.63</v>
      </c>
      <c r="Z516">
        <v>196</v>
      </c>
      <c r="AA516">
        <v>183.63</v>
      </c>
      <c r="AB516">
        <v>204.44</v>
      </c>
      <c r="AC516" s="2">
        <f>(Table2[[#This Row],[Close Price]]/Table2[[#This Row],[Day Low]])-1</f>
        <v>3.3055600936666041E-2</v>
      </c>
      <c r="AD516" s="2">
        <f>(Table2[[#This Row],[Day High]]/Table2[[#This Row],[Close Price]])-1</f>
        <v>3.3210332103321027E-2</v>
      </c>
      <c r="AE516" s="2">
        <f>(Table2[[#This Row],[Close Price]]/Table2[[#This Row],[Current Week Low]])-1</f>
        <v>3.3055600936666041E-2</v>
      </c>
      <c r="AF516" s="2">
        <f>(Table2[[#This Row],[Current Week High]]/Table2[[#This Row],[Close Price]])-1</f>
        <v>3.3210332103321027E-2</v>
      </c>
      <c r="AG516" s="2">
        <f>(Table2[[#This Row],[Close Price]]/Table2[[#This Row],[Current Month Low]])-1</f>
        <v>3.3055600936666041E-2</v>
      </c>
      <c r="AH516" s="2">
        <f>(Table2[[#This Row],[Current Month High]]/Table2[[#This Row],[Close Price]])-1</f>
        <v>7.7701634159198729E-2</v>
      </c>
      <c r="AI516">
        <v>7.7701634159198703</v>
      </c>
      <c r="AJ516">
        <v>45.810914681014502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-0.04</v>
      </c>
      <c r="AM516" t="s">
        <v>10621</v>
      </c>
      <c r="AN516">
        <v>4.99</v>
      </c>
      <c r="AO516" t="s">
        <v>10622</v>
      </c>
      <c r="AP516">
        <v>-7.9153911975425997E-2</v>
      </c>
      <c r="AQ516">
        <f>(Table2[[#This Row],[Sharpe Ratio]]-AVERAGE(Table2[Sharpe Ratio]))/_xlfn.STDEV.P(Table2[Sharpe Ratio])</f>
        <v>-1.621823520218129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1.4831555146481663</v>
      </c>
      <c r="AS516">
        <f>_xlfn.RANK.AVG(Table2[[#This Row],[1Y Return vs Nifty Z-Score]],Table2[1Y Return vs Nifty Z-Score])</f>
        <v>443</v>
      </c>
      <c r="AT516">
        <f>_xlfn.RANK.AVG(Table2[[#This Row],[6M Return vs Nifty Z-Score]],Table2[6M Return vs Nifty Z-Score])</f>
        <v>299</v>
      </c>
      <c r="AU516">
        <f>_xlfn.RANK.AVG(Table2[[#This Row],[Sharpe Ratio Z-Score]],Table2[Sharpe Ratio Z-Score])</f>
        <v>699</v>
      </c>
      <c r="AV516">
        <f>(Table2[[#This Row],[Rank 1Y]]+Table2[[#This Row],[Rank 6M]]+Table2[[#This Row],[Rank Sharpe]])/3</f>
        <v>480.33333333333331</v>
      </c>
    </row>
    <row r="517" spans="1:48" x14ac:dyDescent="0.3">
      <c r="A517" t="s">
        <v>1415</v>
      </c>
      <c r="B517" t="s">
        <v>1416</v>
      </c>
      <c r="C517" t="s">
        <v>10589</v>
      </c>
      <c r="D517" t="s">
        <v>1417</v>
      </c>
      <c r="E517">
        <v>7141.1098510399997</v>
      </c>
      <c r="F517">
        <v>267.85000000000002</v>
      </c>
      <c r="G517">
        <v>1.9674678310559599</v>
      </c>
      <c r="H517">
        <f>(Table2[[#This Row],[1Y Return vs Nifty]]-AVERAGE(Table2[1Y Return vs Nifty]))/_xlfn.STDEV.P(Table2[1Y Return vs Nifty])</f>
        <v>-0.48002489287426547</v>
      </c>
      <c r="I517">
        <v>-10.3947989168988</v>
      </c>
      <c r="J517">
        <f>(Table2[[#This Row],[1M Return vs Nifty]]-AVERAGE(Table2[1M Return vs Nifty]))/_xlfn.STDEV.P(Table2[1M Return vs Nifty])</f>
        <v>-1.3793774462556665</v>
      </c>
      <c r="K517">
        <v>-24.997085979255299</v>
      </c>
      <c r="L517">
        <f>(Table2[[#This Row],[6M Return vs Nifty]]-AVERAGE(Table2[6M Return vs Nifty]))/_xlfn.STDEV.P(Table2[6M Return vs Nifty])</f>
        <v>-1.0681996285780986</v>
      </c>
      <c r="M517">
        <v>0.49655479467720598</v>
      </c>
      <c r="N517">
        <f>(Table2[[#This Row],[1W Return vs Nifty]]-AVERAGE(Table2[1W Return vs Nifty]))/_xlfn.STDEV.P(Table2[1W Return vs Nifty])</f>
        <v>-0.41858348800988154</v>
      </c>
      <c r="O517">
        <v>288.14</v>
      </c>
      <c r="P517">
        <v>295.85926159465299</v>
      </c>
      <c r="Q517">
        <v>287.54979349399298</v>
      </c>
      <c r="R517">
        <v>28.952033846870201</v>
      </c>
      <c r="S517" s="2">
        <f>(Table2[[#This Row],[Close Price]]-Table2[[#This Row],[20D EMA]])/Table2[[#This Row],[20D EMA]]</f>
        <v>-7.0417158325813717E-2</v>
      </c>
      <c r="T517" s="2">
        <f>(Table2[[#This Row],[Close Price]]-Table2[[#This Row],[50D EMA]])/Table2[[#This Row],[50D EMA]]</f>
        <v>-9.4670896708407032E-2</v>
      </c>
      <c r="U517" s="2">
        <f>(Table2[[#This Row],[Close Price]]-Table2[[#This Row],[200D EMA]])/Table2[[#This Row],[200D EMA]]</f>
        <v>-6.8509155421822593E-2</v>
      </c>
      <c r="V517">
        <v>1.0293517386304001</v>
      </c>
      <c r="W517">
        <v>264.25</v>
      </c>
      <c r="X517">
        <v>277.95</v>
      </c>
      <c r="Y517">
        <v>264.25</v>
      </c>
      <c r="Z517">
        <v>277.95</v>
      </c>
      <c r="AA517">
        <v>264.25</v>
      </c>
      <c r="AB517">
        <v>290.2</v>
      </c>
      <c r="AC517" s="2">
        <f>(Table2[[#This Row],[Close Price]]/Table2[[#This Row],[Day Low]])-1</f>
        <v>1.3623462630085292E-2</v>
      </c>
      <c r="AD517" s="2">
        <f>(Table2[[#This Row],[Day High]]/Table2[[#This Row],[Close Price]])-1</f>
        <v>3.7707672204591924E-2</v>
      </c>
      <c r="AE517" s="2">
        <f>(Table2[[#This Row],[Close Price]]/Table2[[#This Row],[Current Week Low]])-1</f>
        <v>1.3623462630085292E-2</v>
      </c>
      <c r="AF517" s="2">
        <f>(Table2[[#This Row],[Current Week High]]/Table2[[#This Row],[Close Price]])-1</f>
        <v>3.7707672204591924E-2</v>
      </c>
      <c r="AG517" s="2">
        <f>(Table2[[#This Row],[Close Price]]/Table2[[#This Row],[Current Month Low]])-1</f>
        <v>1.3623462630085292E-2</v>
      </c>
      <c r="AH517" s="2">
        <f>(Table2[[#This Row],[Current Month High]]/Table2[[#This Row],[Close Price]])-1</f>
        <v>8.3442225126003189E-2</v>
      </c>
      <c r="AI517">
        <v>36.251633376889998</v>
      </c>
      <c r="AJ517">
        <v>28.3421178725443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-0.16</v>
      </c>
      <c r="AM517" t="s">
        <v>10621</v>
      </c>
      <c r="AN517">
        <v>-4.37</v>
      </c>
      <c r="AO517" t="s">
        <v>10621</v>
      </c>
      <c r="AP517">
        <v>6.9586314298511004E-2</v>
      </c>
      <c r="AQ517">
        <f>(Table2[[#This Row],[Sharpe Ratio]]-AVERAGE(Table2[Sharpe Ratio]))/_xlfn.STDEV.P(Table2[Sharpe Ratio])</f>
        <v>9.5878182705724638E-2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468</v>
      </c>
      <c r="AT517">
        <f>_xlfn.RANK.AVG(Table2[[#This Row],[6M Return vs Nifty Z-Score]],Table2[6M Return vs Nifty Z-Score])</f>
        <v>660</v>
      </c>
      <c r="AU517">
        <f>_xlfn.RANK.AVG(Table2[[#This Row],[Sharpe Ratio Z-Score]],Table2[Sharpe Ratio Z-Score])</f>
        <v>313</v>
      </c>
      <c r="AV517">
        <f>(Table2[[#This Row],[Rank 1Y]]+Table2[[#This Row],[Rank 6M]]+Table2[[#This Row],[Rank Sharpe]])/3</f>
        <v>480.33333333333331</v>
      </c>
    </row>
    <row r="518" spans="1:48" x14ac:dyDescent="0.3">
      <c r="A518" t="s">
        <v>595</v>
      </c>
      <c r="B518" t="s">
        <v>596</v>
      </c>
      <c r="C518" t="s">
        <v>10584</v>
      </c>
      <c r="D518" t="s">
        <v>543</v>
      </c>
      <c r="E518">
        <v>30974.282171592</v>
      </c>
      <c r="F518">
        <v>70.06</v>
      </c>
      <c r="G518">
        <v>-7.06886057832304</v>
      </c>
      <c r="H518">
        <f>(Table2[[#This Row],[1Y Return vs Nifty]]-AVERAGE(Table2[1Y Return vs Nifty]))/_xlfn.STDEV.P(Table2[1Y Return vs Nifty])</f>
        <v>-0.61761278653126905</v>
      </c>
      <c r="I518">
        <v>0.51658294824526496</v>
      </c>
      <c r="J518">
        <f>(Table2[[#This Row],[1M Return vs Nifty]]-AVERAGE(Table2[1M Return vs Nifty]))/_xlfn.STDEV.P(Table2[1M Return vs Nifty])</f>
        <v>-0.24326024765874071</v>
      </c>
      <c r="K518">
        <v>-11.744628057300201</v>
      </c>
      <c r="L518">
        <f>(Table2[[#This Row],[6M Return vs Nifty]]-AVERAGE(Table2[6M Return vs Nifty]))/_xlfn.STDEV.P(Table2[6M Return vs Nifty])</f>
        <v>-0.59458683763668174</v>
      </c>
      <c r="M518">
        <v>4.2854593608278702E-2</v>
      </c>
      <c r="N518">
        <f>(Table2[[#This Row],[1W Return vs Nifty]]-AVERAGE(Table2[1W Return vs Nifty]))/_xlfn.STDEV.P(Table2[1W Return vs Nifty])</f>
        <v>-0.51137423102605983</v>
      </c>
      <c r="O518">
        <v>73.319999999999993</v>
      </c>
      <c r="P518">
        <v>72.384956663344894</v>
      </c>
      <c r="Q518">
        <v>67.608047846050198</v>
      </c>
      <c r="R518">
        <v>25.671372182114599</v>
      </c>
      <c r="S518" s="2">
        <f>(Table2[[#This Row],[Close Price]]-Table2[[#This Row],[20D EMA]])/Table2[[#This Row],[20D EMA]]</f>
        <v>-4.4462629569012431E-2</v>
      </c>
      <c r="T518" s="2">
        <f>(Table2[[#This Row],[Close Price]]-Table2[[#This Row],[50D EMA]])/Table2[[#This Row],[50D EMA]]</f>
        <v>-3.2119334880008704E-2</v>
      </c>
      <c r="U518" s="2">
        <f>(Table2[[#This Row],[Close Price]]-Table2[[#This Row],[200D EMA]])/Table2[[#This Row],[200D EMA]]</f>
        <v>3.6267163926003709E-2</v>
      </c>
      <c r="V518">
        <v>0.597062849035774</v>
      </c>
      <c r="W518">
        <v>69.41</v>
      </c>
      <c r="X518">
        <v>72.36</v>
      </c>
      <c r="Y518">
        <v>69.41</v>
      </c>
      <c r="Z518">
        <v>72.36</v>
      </c>
      <c r="AA518">
        <v>69.41</v>
      </c>
      <c r="AB518">
        <v>74.45</v>
      </c>
      <c r="AC518" s="2">
        <f>(Table2[[#This Row],[Close Price]]/Table2[[#This Row],[Day Low]])-1</f>
        <v>9.3646448638524671E-3</v>
      </c>
      <c r="AD518" s="2">
        <f>(Table2[[#This Row],[Day High]]/Table2[[#This Row],[Close Price]])-1</f>
        <v>3.2829003711104754E-2</v>
      </c>
      <c r="AE518" s="2">
        <f>(Table2[[#This Row],[Close Price]]/Table2[[#This Row],[Current Week Low]])-1</f>
        <v>9.3646448638524671E-3</v>
      </c>
      <c r="AF518" s="2">
        <f>(Table2[[#This Row],[Current Week High]]/Table2[[#This Row],[Close Price]])-1</f>
        <v>3.2829003711104754E-2</v>
      </c>
      <c r="AG518" s="2">
        <f>(Table2[[#This Row],[Close Price]]/Table2[[#This Row],[Current Month Low]])-1</f>
        <v>9.3646448638524671E-3</v>
      </c>
      <c r="AH518" s="2">
        <f>(Table2[[#This Row],[Current Month High]]/Table2[[#This Row],[Close Price]])-1</f>
        <v>6.2660576648587041E-2</v>
      </c>
      <c r="AI518">
        <v>14.187838995147001</v>
      </c>
      <c r="AJ518">
        <v>21.106309420916102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7.0000000000000007E-2</v>
      </c>
      <c r="AM518" t="s">
        <v>10622</v>
      </c>
      <c r="AN518">
        <v>-5.9</v>
      </c>
      <c r="AO518" t="s">
        <v>10621</v>
      </c>
      <c r="AP518">
        <v>4.895201693634E-2</v>
      </c>
      <c r="AQ518">
        <f>(Table2[[#This Row],[Sharpe Ratio]]-AVERAGE(Table2[Sharpe Ratio]))/_xlfn.STDEV.P(Table2[Sharpe Ratio])</f>
        <v>-0.14241355992186416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-2.1092476627746155</v>
      </c>
      <c r="AS518">
        <f>_xlfn.RANK.AVG(Table2[[#This Row],[1Y Return vs Nifty Z-Score]],Table2[1Y Return vs Nifty Z-Score])</f>
        <v>545</v>
      </c>
      <c r="AT518">
        <f>_xlfn.RANK.AVG(Table2[[#This Row],[6M Return vs Nifty Z-Score]],Table2[6M Return vs Nifty Z-Score])</f>
        <v>516</v>
      </c>
      <c r="AU518">
        <f>_xlfn.RANK.AVG(Table2[[#This Row],[Sharpe Ratio Z-Score]],Table2[Sharpe Ratio Z-Score])</f>
        <v>382</v>
      </c>
      <c r="AV518">
        <f>(Table2[[#This Row],[Rank 1Y]]+Table2[[#This Row],[Rank 6M]]+Table2[[#This Row],[Rank Sharpe]])/3</f>
        <v>481</v>
      </c>
    </row>
    <row r="519" spans="1:48" x14ac:dyDescent="0.3">
      <c r="A519" t="s">
        <v>169</v>
      </c>
      <c r="B519" t="s">
        <v>170</v>
      </c>
      <c r="C519" t="s">
        <v>10578</v>
      </c>
      <c r="D519" t="s">
        <v>37</v>
      </c>
      <c r="E519">
        <v>152874.74497917001</v>
      </c>
      <c r="F519">
        <v>710.9</v>
      </c>
      <c r="G519">
        <v>-13.6830819089898</v>
      </c>
      <c r="H519">
        <f>(Table2[[#This Row],[1Y Return vs Nifty]]-AVERAGE(Table2[1Y Return vs Nifty]))/_xlfn.STDEV.P(Table2[1Y Return vs Nifty])</f>
        <v>-0.71832147482142861</v>
      </c>
      <c r="I519">
        <v>18.009234990862101</v>
      </c>
      <c r="J519">
        <f>(Table2[[#This Row],[1M Return vs Nifty]]-AVERAGE(Table2[1M Return vs Nifty]))/_xlfn.STDEV.P(Table2[1M Return vs Nifty])</f>
        <v>1.5781133492249233</v>
      </c>
      <c r="K519">
        <v>15.7013092478059</v>
      </c>
      <c r="L519">
        <f>(Table2[[#This Row],[6M Return vs Nifty]]-AVERAGE(Table2[6M Return vs Nifty]))/_xlfn.STDEV.P(Table2[6M Return vs Nifty])</f>
        <v>0.38626871713098665</v>
      </c>
      <c r="M519">
        <v>2.9732548944819501</v>
      </c>
      <c r="N519">
        <f>(Table2[[#This Row],[1W Return vs Nifty]]-AVERAGE(Table2[1W Return vs Nifty]))/_xlfn.STDEV.P(Table2[1W Return vs Nifty])</f>
        <v>8.7951095725538012E-2</v>
      </c>
      <c r="O519">
        <v>669.88</v>
      </c>
      <c r="P519">
        <v>632.77415397120899</v>
      </c>
      <c r="Q519">
        <v>611.49496885412998</v>
      </c>
      <c r="R519">
        <v>77.081857715634598</v>
      </c>
      <c r="S519" s="2">
        <f>(Table2[[#This Row],[Close Price]]-Table2[[#This Row],[20D EMA]])/Table2[[#This Row],[20D EMA]]</f>
        <v>6.1234848032483406E-2</v>
      </c>
      <c r="T519" s="2">
        <f>(Table2[[#This Row],[Close Price]]-Table2[[#This Row],[50D EMA]])/Table2[[#This Row],[50D EMA]]</f>
        <v>0.12346560860377001</v>
      </c>
      <c r="U519" s="2">
        <f>(Table2[[#This Row],[Close Price]]-Table2[[#This Row],[200D EMA]])/Table2[[#This Row],[200D EMA]]</f>
        <v>0.16256066886722453</v>
      </c>
      <c r="V519">
        <v>1.16055356692113</v>
      </c>
      <c r="W519">
        <v>690.05</v>
      </c>
      <c r="X519">
        <v>713.9</v>
      </c>
      <c r="Y519">
        <v>690.05</v>
      </c>
      <c r="Z519">
        <v>713.9</v>
      </c>
      <c r="AA519">
        <v>690.05</v>
      </c>
      <c r="AB519">
        <v>722.5</v>
      </c>
      <c r="AC519" s="2">
        <f>(Table2[[#This Row],[Close Price]]/Table2[[#This Row],[Day Low]])-1</f>
        <v>3.0215201796971236E-2</v>
      </c>
      <c r="AD519" s="2">
        <f>(Table2[[#This Row],[Day High]]/Table2[[#This Row],[Close Price]])-1</f>
        <v>4.220002813335233E-3</v>
      </c>
      <c r="AE519" s="2">
        <f>(Table2[[#This Row],[Close Price]]/Table2[[#This Row],[Current Week Low]])-1</f>
        <v>3.0215201796971236E-2</v>
      </c>
      <c r="AF519" s="2">
        <f>(Table2[[#This Row],[Current Week High]]/Table2[[#This Row],[Close Price]])-1</f>
        <v>4.220002813335233E-3</v>
      </c>
      <c r="AG519" s="2">
        <f>(Table2[[#This Row],[Close Price]]/Table2[[#This Row],[Current Month Low]])-1</f>
        <v>3.0215201796971236E-2</v>
      </c>
      <c r="AH519" s="2">
        <f>(Table2[[#This Row],[Current Month High]]/Table2[[#This Row],[Close Price]])-1</f>
        <v>1.6317344211562945E-2</v>
      </c>
      <c r="AI519">
        <v>1.6317344211562901</v>
      </c>
      <c r="AJ519">
        <v>39.01055924912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0.18</v>
      </c>
      <c r="AM519" t="s">
        <v>10622</v>
      </c>
      <c r="AN519">
        <v>9.5500000000000007</v>
      </c>
      <c r="AO519" t="s">
        <v>10622</v>
      </c>
      <c r="AP519">
        <v>-5.0648192287689998E-2</v>
      </c>
      <c r="AQ519">
        <f>(Table2[[#This Row],[Sharpe Ratio]]-AVERAGE(Table2[Sharpe Ratio]))/_xlfn.STDEV.P(Table2[Sharpe Ratio])</f>
        <v>-1.2926299693053056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4.1381717954713973E-2</v>
      </c>
      <c r="AS519">
        <f>_xlfn.RANK.AVG(Table2[[#This Row],[1Y Return vs Nifty Z-Score]],Table2[1Y Return vs Nifty Z-Score])</f>
        <v>581</v>
      </c>
      <c r="AT519">
        <f>_xlfn.RANK.AVG(Table2[[#This Row],[6M Return vs Nifty Z-Score]],Table2[6M Return vs Nifty Z-Score])</f>
        <v>206</v>
      </c>
      <c r="AU519">
        <f>_xlfn.RANK.AVG(Table2[[#This Row],[Sharpe Ratio Z-Score]],Table2[Sharpe Ratio Z-Score])</f>
        <v>660</v>
      </c>
      <c r="AV519">
        <f>(Table2[[#This Row],[Rank 1Y]]+Table2[[#This Row],[Rank 6M]]+Table2[[#This Row],[Rank Sharpe]])/3</f>
        <v>482.33333333333331</v>
      </c>
    </row>
    <row r="520" spans="1:48" x14ac:dyDescent="0.3">
      <c r="A520" t="s">
        <v>794</v>
      </c>
      <c r="B520" t="s">
        <v>795</v>
      </c>
      <c r="C520" t="s">
        <v>10578</v>
      </c>
      <c r="D520" t="s">
        <v>530</v>
      </c>
      <c r="E520">
        <v>19119.9259676</v>
      </c>
      <c r="F520">
        <v>2121.8000000000002</v>
      </c>
      <c r="G520">
        <v>16.895340346443099</v>
      </c>
      <c r="H520">
        <f>(Table2[[#This Row],[1Y Return vs Nifty]]-AVERAGE(Table2[1Y Return vs Nifty]))/_xlfn.STDEV.P(Table2[1Y Return vs Nifty])</f>
        <v>-0.25273185491422284</v>
      </c>
      <c r="I520">
        <v>-4.0126221394522803</v>
      </c>
      <c r="J520">
        <f>(Table2[[#This Row],[1M Return vs Nifty]]-AVERAGE(Table2[1M Return vs Nifty]))/_xlfn.STDEV.P(Table2[1M Return vs Nifty])</f>
        <v>-0.71485109286081516</v>
      </c>
      <c r="K520">
        <v>-44.443002492156502</v>
      </c>
      <c r="L520">
        <f>(Table2[[#This Row],[6M Return vs Nifty]]-AVERAGE(Table2[6M Return vs Nifty]))/_xlfn.STDEV.P(Table2[6M Return vs Nifty])</f>
        <v>-1.7631525834432606</v>
      </c>
      <c r="M520">
        <v>7.5544360131595099</v>
      </c>
      <c r="N520">
        <f>(Table2[[#This Row],[1W Return vs Nifty]]-AVERAGE(Table2[1W Return vs Nifty]))/_xlfn.STDEV.P(Table2[1W Return vs Nifty])</f>
        <v>1.0248940349004689</v>
      </c>
      <c r="O520">
        <v>2223.42</v>
      </c>
      <c r="P520">
        <v>2369.9873660015201</v>
      </c>
      <c r="Q520">
        <v>2521.9099043153901</v>
      </c>
      <c r="R520">
        <v>38.020730116049798</v>
      </c>
      <c r="S520" s="2">
        <f>(Table2[[#This Row],[Close Price]]-Table2[[#This Row],[20D EMA]])/Table2[[#This Row],[20D EMA]]</f>
        <v>-4.5704365347077877E-2</v>
      </c>
      <c r="T520" s="2">
        <f>(Table2[[#This Row],[Close Price]]-Table2[[#This Row],[50D EMA]])/Table2[[#This Row],[50D EMA]]</f>
        <v>-0.1047209658422123</v>
      </c>
      <c r="U520" s="2">
        <f>(Table2[[#This Row],[Close Price]]-Table2[[#This Row],[200D EMA]])/Table2[[#This Row],[200D EMA]]</f>
        <v>-0.15865352827662005</v>
      </c>
      <c r="V520">
        <v>1.6307425029109699</v>
      </c>
      <c r="W520">
        <v>2115</v>
      </c>
      <c r="X520">
        <v>2200</v>
      </c>
      <c r="Y520">
        <v>2115</v>
      </c>
      <c r="Z520">
        <v>2200</v>
      </c>
      <c r="AA520">
        <v>2115</v>
      </c>
      <c r="AB520">
        <v>2309.5</v>
      </c>
      <c r="AC520" s="2">
        <f>(Table2[[#This Row],[Close Price]]/Table2[[#This Row],[Day Low]])-1</f>
        <v>3.215130023640711E-3</v>
      </c>
      <c r="AD520" s="2">
        <f>(Table2[[#This Row],[Day High]]/Table2[[#This Row],[Close Price]])-1</f>
        <v>3.6855500047129786E-2</v>
      </c>
      <c r="AE520" s="2">
        <f>(Table2[[#This Row],[Close Price]]/Table2[[#This Row],[Current Week Low]])-1</f>
        <v>3.215130023640711E-3</v>
      </c>
      <c r="AF520" s="2">
        <f>(Table2[[#This Row],[Current Week High]]/Table2[[#This Row],[Close Price]])-1</f>
        <v>3.6855500047129786E-2</v>
      </c>
      <c r="AG520" s="2">
        <f>(Table2[[#This Row],[Close Price]]/Table2[[#This Row],[Current Month Low]])-1</f>
        <v>3.215130023640711E-3</v>
      </c>
      <c r="AH520" s="2">
        <f>(Table2[[#This Row],[Current Month High]]/Table2[[#This Row],[Close Price]])-1</f>
        <v>8.8462626072202788E-2</v>
      </c>
      <c r="AI520">
        <v>83.617683099255302</v>
      </c>
      <c r="AJ520">
        <v>41.354385263648702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-0.27</v>
      </c>
      <c r="AM520" t="s">
        <v>10621</v>
      </c>
      <c r="AN520">
        <v>-1.71</v>
      </c>
      <c r="AO520" t="s">
        <v>10621</v>
      </c>
      <c r="AP520">
        <v>5.7881023699559997E-2</v>
      </c>
      <c r="AQ520">
        <f>(Table2[[#This Row],[Sharpe Ratio]]-AVERAGE(Table2[Sharpe Ratio]))/_xlfn.STDEV.P(Table2[Sharpe Ratio])</f>
        <v>-3.9298414094705456E-2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373</v>
      </c>
      <c r="AT520">
        <f>_xlfn.RANK.AVG(Table2[[#This Row],[6M Return vs Nifty Z-Score]],Table2[6M Return vs Nifty Z-Score])</f>
        <v>727</v>
      </c>
      <c r="AU520">
        <f>_xlfn.RANK.AVG(Table2[[#This Row],[Sharpe Ratio Z-Score]],Table2[Sharpe Ratio Z-Score])</f>
        <v>351</v>
      </c>
      <c r="AV520">
        <f>(Table2[[#This Row],[Rank 1Y]]+Table2[[#This Row],[Rank 6M]]+Table2[[#This Row],[Rank Sharpe]])/3</f>
        <v>483.66666666666669</v>
      </c>
    </row>
    <row r="521" spans="1:48" x14ac:dyDescent="0.3">
      <c r="A521" t="s">
        <v>1027</v>
      </c>
      <c r="B521" t="s">
        <v>1028</v>
      </c>
      <c r="C521" t="s">
        <v>10577</v>
      </c>
      <c r="D521" t="s">
        <v>313</v>
      </c>
      <c r="E521">
        <v>12419.953313919999</v>
      </c>
      <c r="F521">
        <v>900.8</v>
      </c>
      <c r="G521">
        <v>5.4954907752736597</v>
      </c>
      <c r="H521">
        <f>(Table2[[#This Row],[1Y Return vs Nifty]]-AVERAGE(Table2[1Y Return vs Nifty]))/_xlfn.STDEV.P(Table2[1Y Return vs Nifty])</f>
        <v>-0.42630691985718555</v>
      </c>
      <c r="I521">
        <v>-12.9788263161812</v>
      </c>
      <c r="J521">
        <f>(Table2[[#This Row],[1M Return vs Nifty]]-AVERAGE(Table2[1M Return vs Nifty]))/_xlfn.STDEV.P(Table2[1M Return vs Nifty])</f>
        <v>-1.6484320908693399</v>
      </c>
      <c r="K521">
        <v>-13.463080074440599</v>
      </c>
      <c r="L521">
        <f>(Table2[[#This Row],[6M Return vs Nifty]]-AVERAGE(Table2[6M Return vs Nifty]))/_xlfn.STDEV.P(Table2[6M Return vs Nifty])</f>
        <v>-0.6560004154597382</v>
      </c>
      <c r="M521">
        <v>-1.1900563471266199</v>
      </c>
      <c r="N521">
        <f>(Table2[[#This Row],[1W Return vs Nifty]]-AVERAGE(Table2[1W Return vs Nifty]))/_xlfn.STDEV.P(Table2[1W Return vs Nifty])</f>
        <v>-0.76352911655185729</v>
      </c>
      <c r="O521">
        <v>1000.63</v>
      </c>
      <c r="P521">
        <v>1011.831484129</v>
      </c>
      <c r="Q521">
        <v>922.28655714830597</v>
      </c>
      <c r="R521">
        <v>9.2589978994093194</v>
      </c>
      <c r="S521" s="2">
        <f>(Table2[[#This Row],[Close Price]]-Table2[[#This Row],[20D EMA]])/Table2[[#This Row],[20D EMA]]</f>
        <v>-9.9767146697580564E-2</v>
      </c>
      <c r="T521" s="2">
        <f>(Table2[[#This Row],[Close Price]]-Table2[[#This Row],[50D EMA]])/Table2[[#This Row],[50D EMA]]</f>
        <v>-0.1097331777776985</v>
      </c>
      <c r="U521" s="2">
        <f>(Table2[[#This Row],[Close Price]]-Table2[[#This Row],[200D EMA]])/Table2[[#This Row],[200D EMA]]</f>
        <v>-2.3297051205801028E-2</v>
      </c>
      <c r="V521">
        <v>0.63457130648132598</v>
      </c>
      <c r="W521">
        <v>890.1</v>
      </c>
      <c r="X521">
        <v>935.05</v>
      </c>
      <c r="Y521">
        <v>890.1</v>
      </c>
      <c r="Z521">
        <v>935.05</v>
      </c>
      <c r="AA521">
        <v>890.1</v>
      </c>
      <c r="AB521">
        <v>984.35</v>
      </c>
      <c r="AC521" s="2">
        <f>(Table2[[#This Row],[Close Price]]/Table2[[#This Row],[Day Low]])-1</f>
        <v>1.2021121222334452E-2</v>
      </c>
      <c r="AD521" s="2">
        <f>(Table2[[#This Row],[Day High]]/Table2[[#This Row],[Close Price]])-1</f>
        <v>3.8021758436944886E-2</v>
      </c>
      <c r="AE521" s="2">
        <f>(Table2[[#This Row],[Close Price]]/Table2[[#This Row],[Current Week Low]])-1</f>
        <v>1.2021121222334452E-2</v>
      </c>
      <c r="AF521" s="2">
        <f>(Table2[[#This Row],[Current Week High]]/Table2[[#This Row],[Close Price]])-1</f>
        <v>3.8021758436944886E-2</v>
      </c>
      <c r="AG521" s="2">
        <f>(Table2[[#This Row],[Close Price]]/Table2[[#This Row],[Current Month Low]])-1</f>
        <v>1.2021121222334452E-2</v>
      </c>
      <c r="AH521" s="2">
        <f>(Table2[[#This Row],[Current Month High]]/Table2[[#This Row],[Close Price]])-1</f>
        <v>9.2750888099467188E-2</v>
      </c>
      <c r="AI521">
        <v>33.103907637655396</v>
      </c>
      <c r="AJ521">
        <v>44.127999999999901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</v>
      </c>
      <c r="AM521" t="s">
        <v>10621</v>
      </c>
      <c r="AN521">
        <v>-16.13</v>
      </c>
      <c r="AO521" t="s">
        <v>10621</v>
      </c>
      <c r="AP521">
        <v>2.2551680000215998E-2</v>
      </c>
      <c r="AQ521">
        <f>(Table2[[#This Row],[Sharpe Ratio]]-AVERAGE(Table2[Sharpe Ratio]))/_xlfn.STDEV.P(Table2[Sharpe Ratio])</f>
        <v>-0.44729344916867647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445</v>
      </c>
      <c r="AT521">
        <f>_xlfn.RANK.AVG(Table2[[#This Row],[6M Return vs Nifty Z-Score]],Table2[6M Return vs Nifty Z-Score])</f>
        <v>546</v>
      </c>
      <c r="AU521">
        <f>_xlfn.RANK.AVG(Table2[[#This Row],[Sharpe Ratio Z-Score]],Table2[Sharpe Ratio Z-Score])</f>
        <v>460</v>
      </c>
      <c r="AV521">
        <f>(Table2[[#This Row],[Rank 1Y]]+Table2[[#This Row],[Rank 6M]]+Table2[[#This Row],[Rank Sharpe]])/3</f>
        <v>483.66666666666669</v>
      </c>
    </row>
    <row r="522" spans="1:48" x14ac:dyDescent="0.3">
      <c r="A522" t="s">
        <v>1029</v>
      </c>
      <c r="B522" t="s">
        <v>1030</v>
      </c>
      <c r="C522" t="s">
        <v>625</v>
      </c>
      <c r="D522" t="s">
        <v>625</v>
      </c>
      <c r="E522">
        <v>12368.413838891</v>
      </c>
      <c r="F522">
        <v>24.91</v>
      </c>
      <c r="G522">
        <v>40.626980392262602</v>
      </c>
      <c r="H522">
        <f>(Table2[[#This Row],[1Y Return vs Nifty]]-AVERAGE(Table2[1Y Return vs Nifty]))/_xlfn.STDEV.P(Table2[1Y Return vs Nifty])</f>
        <v>0.10860808527005543</v>
      </c>
      <c r="I522">
        <v>-5.8556864435512797</v>
      </c>
      <c r="J522">
        <f>(Table2[[#This Row],[1M Return vs Nifty]]-AVERAGE(Table2[1M Return vs Nifty]))/_xlfn.STDEV.P(Table2[1M Return vs Nifty])</f>
        <v>-0.90675502216017734</v>
      </c>
      <c r="K522">
        <v>-28.9517620086202</v>
      </c>
      <c r="L522">
        <f>(Table2[[#This Row],[6M Return vs Nifty]]-AVERAGE(Table2[6M Return vs Nifty]))/_xlfn.STDEV.P(Table2[6M Return vs Nifty])</f>
        <v>-1.2095307810757563</v>
      </c>
      <c r="M522">
        <v>3.4944747040175299E-2</v>
      </c>
      <c r="N522">
        <f>(Table2[[#This Row],[1W Return vs Nifty]]-AVERAGE(Table2[1W Return vs Nifty]))/_xlfn.STDEV.P(Table2[1W Return vs Nifty])</f>
        <v>-0.5129919524607629</v>
      </c>
      <c r="O522">
        <v>26.64</v>
      </c>
      <c r="P522">
        <v>26.966552107948601</v>
      </c>
      <c r="Q522">
        <v>25.502536656997801</v>
      </c>
      <c r="R522">
        <v>28.455832896927099</v>
      </c>
      <c r="S522" s="2">
        <f>(Table2[[#This Row],[Close Price]]-Table2[[#This Row],[20D EMA]])/Table2[[#This Row],[20D EMA]]</f>
        <v>-6.4939939939939961E-2</v>
      </c>
      <c r="T522" s="2">
        <f>(Table2[[#This Row],[Close Price]]-Table2[[#This Row],[50D EMA]])/Table2[[#This Row],[50D EMA]]</f>
        <v>-7.6263072109334154E-2</v>
      </c>
      <c r="U522" s="2">
        <f>(Table2[[#This Row],[Close Price]]-Table2[[#This Row],[200D EMA]])/Table2[[#This Row],[200D EMA]]</f>
        <v>-2.3234420362462694E-2</v>
      </c>
      <c r="V522">
        <v>1.1815057983636501</v>
      </c>
      <c r="W522">
        <v>24.8</v>
      </c>
      <c r="X522">
        <v>25.75</v>
      </c>
      <c r="Y522">
        <v>24.8</v>
      </c>
      <c r="Z522">
        <v>25.75</v>
      </c>
      <c r="AA522">
        <v>24.8</v>
      </c>
      <c r="AB522">
        <v>27.14</v>
      </c>
      <c r="AC522" s="2">
        <f>(Table2[[#This Row],[Close Price]]/Table2[[#This Row],[Day Low]])-1</f>
        <v>4.4354838709677047E-3</v>
      </c>
      <c r="AD522" s="2">
        <f>(Table2[[#This Row],[Day High]]/Table2[[#This Row],[Close Price]])-1</f>
        <v>3.3721397029305544E-2</v>
      </c>
      <c r="AE522" s="2">
        <f>(Table2[[#This Row],[Close Price]]/Table2[[#This Row],[Current Week Low]])-1</f>
        <v>4.4354838709677047E-3</v>
      </c>
      <c r="AF522" s="2">
        <f>(Table2[[#This Row],[Current Week High]]/Table2[[#This Row],[Close Price]])-1</f>
        <v>3.3721397029305544E-2</v>
      </c>
      <c r="AG522" s="2">
        <f>(Table2[[#This Row],[Close Price]]/Table2[[#This Row],[Current Month Low]])-1</f>
        <v>4.4354838709677047E-3</v>
      </c>
      <c r="AH522" s="2">
        <f>(Table2[[#This Row],[Current Month High]]/Table2[[#This Row],[Close Price]])-1</f>
        <v>8.9522280208751415E-2</v>
      </c>
      <c r="AI522">
        <v>56.764351665997502</v>
      </c>
      <c r="AJ522">
        <v>64.966887417218501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-0.15</v>
      </c>
      <c r="AM522" t="s">
        <v>10621</v>
      </c>
      <c r="AN522">
        <v>-3.79</v>
      </c>
      <c r="AO522" t="s">
        <v>10621</v>
      </c>
      <c r="AP522">
        <v>8.9050911632370007E-3</v>
      </c>
      <c r="AQ522">
        <f>(Table2[[#This Row],[Sharpe Ratio]]-AVERAGE(Table2[Sharpe Ratio]))/_xlfn.STDEV.P(Table2[Sharpe Ratio])</f>
        <v>-0.60488880498862319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267</v>
      </c>
      <c r="AT522">
        <f>_xlfn.RANK.AVG(Table2[[#This Row],[6M Return vs Nifty Z-Score]],Table2[6M Return vs Nifty Z-Score])</f>
        <v>680</v>
      </c>
      <c r="AU522">
        <f>_xlfn.RANK.AVG(Table2[[#This Row],[Sharpe Ratio Z-Score]],Table2[Sharpe Ratio Z-Score])</f>
        <v>505</v>
      </c>
      <c r="AV522">
        <f>(Table2[[#This Row],[Rank 1Y]]+Table2[[#This Row],[Rank 6M]]+Table2[[#This Row],[Rank Sharpe]])/3</f>
        <v>484</v>
      </c>
    </row>
    <row r="523" spans="1:48" x14ac:dyDescent="0.3">
      <c r="A523" t="s">
        <v>735</v>
      </c>
      <c r="B523" t="s">
        <v>736</v>
      </c>
      <c r="C523" t="s">
        <v>10587</v>
      </c>
      <c r="D523" t="s">
        <v>518</v>
      </c>
      <c r="E523">
        <v>21865.582776505998</v>
      </c>
      <c r="F523">
        <v>181.27</v>
      </c>
      <c r="G523">
        <v>-27.974703679941499</v>
      </c>
      <c r="H523">
        <f>(Table2[[#This Row],[1Y Return vs Nifty]]-AVERAGE(Table2[1Y Return vs Nifty]))/_xlfn.STDEV.P(Table2[1Y Return vs Nifty])</f>
        <v>-0.93592690562526026</v>
      </c>
      <c r="I523">
        <v>7.6986513229093001</v>
      </c>
      <c r="J523">
        <f>(Table2[[#This Row],[1M Return vs Nifty]]-AVERAGE(Table2[1M Return vs Nifty]))/_xlfn.STDEV.P(Table2[1M Return vs Nifty])</f>
        <v>0.50455258693928529</v>
      </c>
      <c r="K523">
        <v>1.23242668404306</v>
      </c>
      <c r="L523">
        <f>(Table2[[#This Row],[6M Return vs Nifty]]-AVERAGE(Table2[6M Return vs Nifty]))/_xlfn.STDEV.P(Table2[6M Return vs Nifty])</f>
        <v>-0.13081633178470681</v>
      </c>
      <c r="M523">
        <v>3.0527203137771499</v>
      </c>
      <c r="N523">
        <f>(Table2[[#This Row],[1W Return vs Nifty]]-AVERAGE(Table2[1W Return vs Nifty]))/_xlfn.STDEV.P(Table2[1W Return vs Nifty])</f>
        <v>0.10420335940785787</v>
      </c>
      <c r="O523">
        <v>175.27</v>
      </c>
      <c r="P523">
        <v>170.41922461393099</v>
      </c>
      <c r="Q523">
        <v>170.794633600705</v>
      </c>
      <c r="R523">
        <v>62.289573474368403</v>
      </c>
      <c r="S523" s="2">
        <f>(Table2[[#This Row],[Close Price]]-Table2[[#This Row],[20D EMA]])/Table2[[#This Row],[20D EMA]]</f>
        <v>3.4232897814800017E-2</v>
      </c>
      <c r="T523" s="2">
        <f>(Table2[[#This Row],[Close Price]]-Table2[[#This Row],[50D EMA]])/Table2[[#This Row],[50D EMA]]</f>
        <v>6.367107590502448E-2</v>
      </c>
      <c r="U523" s="2">
        <f>(Table2[[#This Row],[Close Price]]-Table2[[#This Row],[200D EMA]])/Table2[[#This Row],[200D EMA]]</f>
        <v>6.1333112044872656E-2</v>
      </c>
      <c r="V523">
        <v>1.4380891238457401</v>
      </c>
      <c r="W523">
        <v>167</v>
      </c>
      <c r="X523">
        <v>188.57</v>
      </c>
      <c r="Y523">
        <v>167</v>
      </c>
      <c r="Z523">
        <v>188.57</v>
      </c>
      <c r="AA523">
        <v>167</v>
      </c>
      <c r="AB523">
        <v>188.57</v>
      </c>
      <c r="AC523" s="2">
        <f>(Table2[[#This Row],[Close Price]]/Table2[[#This Row],[Day Low]])-1</f>
        <v>8.544910179640719E-2</v>
      </c>
      <c r="AD523" s="2">
        <f>(Table2[[#This Row],[Day High]]/Table2[[#This Row],[Close Price]])-1</f>
        <v>4.0271418326253583E-2</v>
      </c>
      <c r="AE523" s="2">
        <f>(Table2[[#This Row],[Close Price]]/Table2[[#This Row],[Current Week Low]])-1</f>
        <v>8.544910179640719E-2</v>
      </c>
      <c r="AF523" s="2">
        <f>(Table2[[#This Row],[Current Week High]]/Table2[[#This Row],[Close Price]])-1</f>
        <v>4.0271418326253583E-2</v>
      </c>
      <c r="AG523" s="2">
        <f>(Table2[[#This Row],[Close Price]]/Table2[[#This Row],[Current Month Low]])-1</f>
        <v>8.544910179640719E-2</v>
      </c>
      <c r="AH523" s="2">
        <f>(Table2[[#This Row],[Current Month High]]/Table2[[#This Row],[Close Price]])-1</f>
        <v>4.0271418326253583E-2</v>
      </c>
      <c r="AI523">
        <v>25.503392729078101</v>
      </c>
      <c r="AJ523">
        <v>27.430579964850601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7.0000000000000007E-2</v>
      </c>
      <c r="AM523" t="s">
        <v>10622</v>
      </c>
      <c r="AN523">
        <v>2.95</v>
      </c>
      <c r="AO523" t="s">
        <v>10622</v>
      </c>
      <c r="AP523">
        <v>2.7350103714558E-2</v>
      </c>
      <c r="AQ523">
        <f>(Table2[[#This Row],[Sharpe Ratio]]-AVERAGE(Table2[Sharpe Ratio]))/_xlfn.STDEV.P(Table2[Sharpe Ratio])</f>
        <v>-0.39187965296874622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653</v>
      </c>
      <c r="AT523">
        <f>_xlfn.RANK.AVG(Table2[[#This Row],[6M Return vs Nifty Z-Score]],Table2[6M Return vs Nifty Z-Score])</f>
        <v>357</v>
      </c>
      <c r="AU523">
        <f>_xlfn.RANK.AVG(Table2[[#This Row],[Sharpe Ratio Z-Score]],Table2[Sharpe Ratio Z-Score])</f>
        <v>444</v>
      </c>
      <c r="AV523">
        <f>(Table2[[#This Row],[Rank 1Y]]+Table2[[#This Row],[Rank 6M]]+Table2[[#This Row],[Rank Sharpe]])/3</f>
        <v>484.66666666666669</v>
      </c>
    </row>
    <row r="524" spans="1:48" x14ac:dyDescent="0.3">
      <c r="A524" t="s">
        <v>2153</v>
      </c>
      <c r="B524" t="s">
        <v>2154</v>
      </c>
      <c r="C524" t="s">
        <v>10577</v>
      </c>
      <c r="D524" t="s">
        <v>313</v>
      </c>
      <c r="E524">
        <v>2608.8118975799998</v>
      </c>
      <c r="F524">
        <v>1747.8</v>
      </c>
      <c r="G524">
        <v>4.2941134057786696</v>
      </c>
      <c r="H524">
        <f>(Table2[[#This Row],[1Y Return vs Nifty]]-AVERAGE(Table2[1Y Return vs Nifty]))/_xlfn.STDEV.P(Table2[1Y Return vs Nifty])</f>
        <v>-0.44459919236738382</v>
      </c>
      <c r="I524">
        <v>4.6107451504143304</v>
      </c>
      <c r="J524">
        <f>(Table2[[#This Row],[1M Return vs Nifty]]-AVERAGE(Table2[1M Return vs Nifty]))/_xlfn.STDEV.P(Table2[1M Return vs Nifty])</f>
        <v>0.18303297067216448</v>
      </c>
      <c r="K524">
        <v>-11.8475619222263</v>
      </c>
      <c r="L524">
        <f>(Table2[[#This Row],[6M Return vs Nifty]]-AVERAGE(Table2[6M Return vs Nifty]))/_xlfn.STDEV.P(Table2[6M Return vs Nifty])</f>
        <v>-0.59826546052589469</v>
      </c>
      <c r="M524">
        <v>1.1421169566392699</v>
      </c>
      <c r="N524">
        <f>(Table2[[#This Row],[1W Return vs Nifty]]-AVERAGE(Table2[1W Return vs Nifty]))/_xlfn.STDEV.P(Table2[1W Return vs Nifty])</f>
        <v>-0.28655314610026911</v>
      </c>
      <c r="O524">
        <v>1815.4</v>
      </c>
      <c r="P524">
        <v>1780.3195500645099</v>
      </c>
      <c r="Q524">
        <v>1676.38267303048</v>
      </c>
      <c r="R524">
        <v>32.7762728831974</v>
      </c>
      <c r="S524" s="2">
        <f>(Table2[[#This Row],[Close Price]]-Table2[[#This Row],[20D EMA]])/Table2[[#This Row],[20D EMA]]</f>
        <v>-3.7236972568029159E-2</v>
      </c>
      <c r="T524" s="2">
        <f>(Table2[[#This Row],[Close Price]]-Table2[[#This Row],[50D EMA]])/Table2[[#This Row],[50D EMA]]</f>
        <v>-1.8266130966955701E-2</v>
      </c>
      <c r="U524" s="2">
        <f>(Table2[[#This Row],[Close Price]]-Table2[[#This Row],[200D EMA]])/Table2[[#This Row],[200D EMA]]</f>
        <v>4.2602043148307747E-2</v>
      </c>
      <c r="V524">
        <v>0.80359729399586799</v>
      </c>
      <c r="W524">
        <v>1720</v>
      </c>
      <c r="X524">
        <v>1759.75</v>
      </c>
      <c r="Y524">
        <v>1720</v>
      </c>
      <c r="Z524">
        <v>1759.75</v>
      </c>
      <c r="AA524">
        <v>1720</v>
      </c>
      <c r="AB524">
        <v>1851.4</v>
      </c>
      <c r="AC524" s="2">
        <f>(Table2[[#This Row],[Close Price]]/Table2[[#This Row],[Day Low]])-1</f>
        <v>1.6162790697674456E-2</v>
      </c>
      <c r="AD524" s="2">
        <f>(Table2[[#This Row],[Day High]]/Table2[[#This Row],[Close Price]])-1</f>
        <v>6.8371667238815714E-3</v>
      </c>
      <c r="AE524" s="2">
        <f>(Table2[[#This Row],[Close Price]]/Table2[[#This Row],[Current Week Low]])-1</f>
        <v>1.6162790697674456E-2</v>
      </c>
      <c r="AF524" s="2">
        <f>(Table2[[#This Row],[Current Week High]]/Table2[[#This Row],[Close Price]])-1</f>
        <v>6.8371667238815714E-3</v>
      </c>
      <c r="AG524" s="2">
        <f>(Table2[[#This Row],[Close Price]]/Table2[[#This Row],[Current Month Low]])-1</f>
        <v>1.6162790697674456E-2</v>
      </c>
      <c r="AH524" s="2">
        <f>(Table2[[#This Row],[Current Month High]]/Table2[[#This Row],[Close Price]])-1</f>
        <v>5.9274516535072763E-2</v>
      </c>
      <c r="AI524">
        <v>21.718732120379901</v>
      </c>
      <c r="AJ524">
        <v>33.419847328244202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-0.09</v>
      </c>
      <c r="AM524" t="s">
        <v>10621</v>
      </c>
      <c r="AN524">
        <v>-6.57</v>
      </c>
      <c r="AO524" t="s">
        <v>10621</v>
      </c>
      <c r="AP524">
        <v>1.5154786260354E-2</v>
      </c>
      <c r="AQ524">
        <f>(Table2[[#This Row],[Sharpe Ratio]]-AVERAGE(Table2[Sharpe Ratio]))/_xlfn.STDEV.P(Table2[Sharpe Ratio])</f>
        <v>-0.53271524320244079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-1.679100071523824</v>
      </c>
      <c r="AS524">
        <f>_xlfn.RANK.AVG(Table2[[#This Row],[1Y Return vs Nifty Z-Score]],Table2[1Y Return vs Nifty Z-Score])</f>
        <v>451</v>
      </c>
      <c r="AT524">
        <f>_xlfn.RANK.AVG(Table2[[#This Row],[6M Return vs Nifty Z-Score]],Table2[6M Return vs Nifty Z-Score])</f>
        <v>521</v>
      </c>
      <c r="AU524">
        <f>_xlfn.RANK.AVG(Table2[[#This Row],[Sharpe Ratio Z-Score]],Table2[Sharpe Ratio Z-Score])</f>
        <v>482</v>
      </c>
      <c r="AV524">
        <f>(Table2[[#This Row],[Rank 1Y]]+Table2[[#This Row],[Rank 6M]]+Table2[[#This Row],[Rank Sharpe]])/3</f>
        <v>484.66666666666669</v>
      </c>
    </row>
    <row r="525" spans="1:48" x14ac:dyDescent="0.3">
      <c r="A525" t="s">
        <v>526</v>
      </c>
      <c r="B525" t="s">
        <v>527</v>
      </c>
      <c r="C525" t="s">
        <v>10576</v>
      </c>
      <c r="D525" t="s">
        <v>181</v>
      </c>
      <c r="E525">
        <v>36974.042256000001</v>
      </c>
      <c r="F525">
        <v>528.20000000000005</v>
      </c>
      <c r="G525">
        <v>-7.7252897187103304</v>
      </c>
      <c r="H525">
        <f>(Table2[[#This Row],[1Y Return vs Nifty]]-AVERAGE(Table2[1Y Return vs Nifty]))/_xlfn.STDEV.P(Table2[1Y Return vs Nifty])</f>
        <v>-0.62760763163530742</v>
      </c>
      <c r="I525">
        <v>5.0300585044121497</v>
      </c>
      <c r="J525">
        <f>(Table2[[#This Row],[1M Return vs Nifty]]-AVERAGE(Table2[1M Return vs Nifty]))/_xlfn.STDEV.P(Table2[1M Return vs Nifty])</f>
        <v>0.22669280395140182</v>
      </c>
      <c r="K525">
        <v>9.5688740776483403</v>
      </c>
      <c r="L525">
        <f>(Table2[[#This Row],[6M Return vs Nifty]]-AVERAGE(Table2[6M Return vs Nifty]))/_xlfn.STDEV.P(Table2[6M Return vs Nifty])</f>
        <v>0.16710939187148444</v>
      </c>
      <c r="M525">
        <v>2.0437018057417302</v>
      </c>
      <c r="N525">
        <f>(Table2[[#This Row],[1W Return vs Nifty]]-AVERAGE(Table2[1W Return vs Nifty]))/_xlfn.STDEV.P(Table2[1W Return vs Nifty])</f>
        <v>-0.10216105669134981</v>
      </c>
      <c r="O525">
        <v>532.25</v>
      </c>
      <c r="P525">
        <v>508.06512140339498</v>
      </c>
      <c r="Q525">
        <v>464.04553548475002</v>
      </c>
      <c r="R525">
        <v>41.226007053877801</v>
      </c>
      <c r="S525" s="2">
        <f>(Table2[[#This Row],[Close Price]]-Table2[[#This Row],[20D EMA]])/Table2[[#This Row],[20D EMA]]</f>
        <v>-7.609206200093855E-3</v>
      </c>
      <c r="T525" s="2">
        <f>(Table2[[#This Row],[Close Price]]-Table2[[#This Row],[50D EMA]])/Table2[[#This Row],[50D EMA]]</f>
        <v>3.9630507484922028E-2</v>
      </c>
      <c r="U525" s="2">
        <f>(Table2[[#This Row],[Close Price]]-Table2[[#This Row],[200D EMA]])/Table2[[#This Row],[200D EMA]]</f>
        <v>0.13825036469370006</v>
      </c>
      <c r="V525">
        <v>0.51780624851268098</v>
      </c>
      <c r="W525">
        <v>513.29999999999995</v>
      </c>
      <c r="X525">
        <v>532.20000000000005</v>
      </c>
      <c r="Y525">
        <v>513.29999999999995</v>
      </c>
      <c r="Z525">
        <v>532.20000000000005</v>
      </c>
      <c r="AA525">
        <v>513.29999999999995</v>
      </c>
      <c r="AB525">
        <v>553.54999999999995</v>
      </c>
      <c r="AC525" s="2">
        <f>(Table2[[#This Row],[Close Price]]/Table2[[#This Row],[Day Low]])-1</f>
        <v>2.9027858951880203E-2</v>
      </c>
      <c r="AD525" s="2">
        <f>(Table2[[#This Row],[Day High]]/Table2[[#This Row],[Close Price]])-1</f>
        <v>7.5728890571753471E-3</v>
      </c>
      <c r="AE525" s="2">
        <f>(Table2[[#This Row],[Close Price]]/Table2[[#This Row],[Current Week Low]])-1</f>
        <v>2.9027858951880203E-2</v>
      </c>
      <c r="AF525" s="2">
        <f>(Table2[[#This Row],[Current Week High]]/Table2[[#This Row],[Close Price]])-1</f>
        <v>7.5728890571753471E-3</v>
      </c>
      <c r="AG525" s="2">
        <f>(Table2[[#This Row],[Close Price]]/Table2[[#This Row],[Current Month Low]])-1</f>
        <v>2.9027858951880203E-2</v>
      </c>
      <c r="AH525" s="2">
        <f>(Table2[[#This Row],[Current Month High]]/Table2[[#This Row],[Close Price]])-1</f>
        <v>4.7993184399848454E-2</v>
      </c>
      <c r="AI525">
        <v>5.9068534645967397</v>
      </c>
      <c r="AJ525">
        <v>40.590896992281003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0.13</v>
      </c>
      <c r="AM525" t="s">
        <v>10622</v>
      </c>
      <c r="AN525">
        <v>-1.04</v>
      </c>
      <c r="AO525" t="s">
        <v>10621</v>
      </c>
      <c r="AP525">
        <v>-4.3352136777920998E-2</v>
      </c>
      <c r="AQ525">
        <f>(Table2[[#This Row],[Sharpe Ratio]]-AVERAGE(Table2[Sharpe Ratio]))/_xlfn.STDEV.P(Table2[Sharpe Ratio])</f>
        <v>-1.2083726887585087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-1.5443391812622795</v>
      </c>
      <c r="AS525">
        <f>_xlfn.RANK.AVG(Table2[[#This Row],[1Y Return vs Nifty Z-Score]],Table2[1Y Return vs Nifty Z-Score])</f>
        <v>549</v>
      </c>
      <c r="AT525">
        <f>_xlfn.RANK.AVG(Table2[[#This Row],[6M Return vs Nifty Z-Score]],Table2[6M Return vs Nifty Z-Score])</f>
        <v>261</v>
      </c>
      <c r="AU525">
        <f>_xlfn.RANK.AVG(Table2[[#This Row],[Sharpe Ratio Z-Score]],Table2[Sharpe Ratio Z-Score])</f>
        <v>645</v>
      </c>
      <c r="AV525">
        <f>(Table2[[#This Row],[Rank 1Y]]+Table2[[#This Row],[Rank 6M]]+Table2[[#This Row],[Rank Sharpe]])/3</f>
        <v>485</v>
      </c>
    </row>
    <row r="526" spans="1:48" x14ac:dyDescent="0.3">
      <c r="A526" t="s">
        <v>433</v>
      </c>
      <c r="B526" t="s">
        <v>434</v>
      </c>
      <c r="C526" t="s">
        <v>10579</v>
      </c>
      <c r="D526" t="s">
        <v>27</v>
      </c>
      <c r="E526">
        <v>53293.574999999997</v>
      </c>
      <c r="F526">
        <v>1869.95</v>
      </c>
      <c r="G526">
        <v>-13.059837365913401</v>
      </c>
      <c r="H526">
        <f>(Table2[[#This Row],[1Y Return vs Nifty]]-AVERAGE(Table2[1Y Return vs Nifty]))/_xlfn.STDEV.P(Table2[1Y Return vs Nifty])</f>
        <v>-0.70883190117710415</v>
      </c>
      <c r="I526">
        <v>4.8000149128883898</v>
      </c>
      <c r="J526">
        <f>(Table2[[#This Row],[1M Return vs Nifty]]-AVERAGE(Table2[1M Return vs Nifty]))/_xlfn.STDEV.P(Table2[1M Return vs Nifty])</f>
        <v>0.20274015670769738</v>
      </c>
      <c r="K526">
        <v>0.60801487492460204</v>
      </c>
      <c r="L526">
        <f>(Table2[[#This Row],[6M Return vs Nifty]]-AVERAGE(Table2[6M Return vs Nifty]))/_xlfn.STDEV.P(Table2[6M Return vs Nifty])</f>
        <v>-0.15313139374188853</v>
      </c>
      <c r="M526">
        <v>6.1019482055932004</v>
      </c>
      <c r="N526">
        <f>(Table2[[#This Row],[1W Return vs Nifty]]-AVERAGE(Table2[1W Return vs Nifty]))/_xlfn.STDEV.P(Table2[1W Return vs Nifty])</f>
        <v>0.72783129926914392</v>
      </c>
      <c r="O526">
        <v>1881.84</v>
      </c>
      <c r="P526">
        <v>1858.4983753214101</v>
      </c>
      <c r="Q526">
        <v>1789.08241392475</v>
      </c>
      <c r="R526">
        <v>45.494073770289901</v>
      </c>
      <c r="S526" s="2">
        <f>(Table2[[#This Row],[Close Price]]-Table2[[#This Row],[20D EMA]])/Table2[[#This Row],[20D EMA]]</f>
        <v>-6.3182842324532758E-3</v>
      </c>
      <c r="T526" s="2">
        <f>(Table2[[#This Row],[Close Price]]-Table2[[#This Row],[50D EMA]])/Table2[[#This Row],[50D EMA]]</f>
        <v>6.161762006711197E-3</v>
      </c>
      <c r="U526" s="2">
        <f>(Table2[[#This Row],[Close Price]]-Table2[[#This Row],[200D EMA]])/Table2[[#This Row],[200D EMA]]</f>
        <v>4.5200593022346608E-2</v>
      </c>
      <c r="V526">
        <v>1.5111441070246401</v>
      </c>
      <c r="W526">
        <v>1858</v>
      </c>
      <c r="X526">
        <v>1939</v>
      </c>
      <c r="Y526">
        <v>1858</v>
      </c>
      <c r="Z526">
        <v>1939</v>
      </c>
      <c r="AA526">
        <v>1858</v>
      </c>
      <c r="AB526">
        <v>2005.85</v>
      </c>
      <c r="AC526" s="2">
        <f>(Table2[[#This Row],[Close Price]]/Table2[[#This Row],[Day Low]])-1</f>
        <v>6.431646932185231E-3</v>
      </c>
      <c r="AD526" s="2">
        <f>(Table2[[#This Row],[Day High]]/Table2[[#This Row],[Close Price]])-1</f>
        <v>3.6926121019278613E-2</v>
      </c>
      <c r="AE526" s="2">
        <f>(Table2[[#This Row],[Close Price]]/Table2[[#This Row],[Current Week Low]])-1</f>
        <v>6.431646932185231E-3</v>
      </c>
      <c r="AF526" s="2">
        <f>(Table2[[#This Row],[Current Week High]]/Table2[[#This Row],[Close Price]])-1</f>
        <v>3.6926121019278613E-2</v>
      </c>
      <c r="AG526" s="2">
        <f>(Table2[[#This Row],[Close Price]]/Table2[[#This Row],[Current Month Low]])-1</f>
        <v>6.431646932185231E-3</v>
      </c>
      <c r="AH526" s="2">
        <f>(Table2[[#This Row],[Current Month High]]/Table2[[#This Row],[Close Price]])-1</f>
        <v>7.2675739993047772E-2</v>
      </c>
      <c r="AI526">
        <v>11.481590416855999</v>
      </c>
      <c r="AJ526">
        <v>21.157833354930599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-0.04</v>
      </c>
      <c r="AM526" t="s">
        <v>10621</v>
      </c>
      <c r="AN526">
        <v>-0.03</v>
      </c>
      <c r="AO526" t="s">
        <v>10621</v>
      </c>
      <c r="AP526">
        <v>7.3838285950729998E-3</v>
      </c>
      <c r="AQ526">
        <f>(Table2[[#This Row],[Sharpe Ratio]]-AVERAGE(Table2[Sharpe Ratio]))/_xlfn.STDEV.P(Table2[Sharpe Ratio])</f>
        <v>-0.62245685210936019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-0.55384869105151158</v>
      </c>
      <c r="AS526">
        <f>_xlfn.RANK.AVG(Table2[[#This Row],[1Y Return vs Nifty Z-Score]],Table2[1Y Return vs Nifty Z-Score])</f>
        <v>578</v>
      </c>
      <c r="AT526">
        <f>_xlfn.RANK.AVG(Table2[[#This Row],[6M Return vs Nifty Z-Score]],Table2[6M Return vs Nifty Z-Score])</f>
        <v>367</v>
      </c>
      <c r="AU526">
        <f>_xlfn.RANK.AVG(Table2[[#This Row],[Sharpe Ratio Z-Score]],Table2[Sharpe Ratio Z-Score])</f>
        <v>513</v>
      </c>
      <c r="AV526">
        <f>(Table2[[#This Row],[Rank 1Y]]+Table2[[#This Row],[Rank 6M]]+Table2[[#This Row],[Rank Sharpe]])/3</f>
        <v>486</v>
      </c>
    </row>
    <row r="527" spans="1:48" x14ac:dyDescent="0.3">
      <c r="A527" t="s">
        <v>2070</v>
      </c>
      <c r="B527" t="s">
        <v>2071</v>
      </c>
      <c r="C527" t="s">
        <v>10578</v>
      </c>
      <c r="D527" t="s">
        <v>530</v>
      </c>
      <c r="E527">
        <v>2842.5603170159902</v>
      </c>
      <c r="F527">
        <v>49.56</v>
      </c>
      <c r="G527">
        <v>-19.246204011559001</v>
      </c>
      <c r="H527">
        <f>(Table2[[#This Row],[1Y Return vs Nifty]]-AVERAGE(Table2[1Y Return vs Nifty]))/_xlfn.STDEV.P(Table2[1Y Return vs Nifty])</f>
        <v>-0.80302603817647156</v>
      </c>
      <c r="I527">
        <v>-3.8429092780645799</v>
      </c>
      <c r="J527">
        <f>(Table2[[#This Row],[1M Return vs Nifty]]-AVERAGE(Table2[1M Return vs Nifty]))/_xlfn.STDEV.P(Table2[1M Return vs Nifty])</f>
        <v>-0.69718021459546953</v>
      </c>
      <c r="K527">
        <v>19.2479963482062</v>
      </c>
      <c r="L527">
        <f>(Table2[[#This Row],[6M Return vs Nifty]]-AVERAGE(Table2[6M Return vs Nifty]))/_xlfn.STDEV.P(Table2[6M Return vs Nifty])</f>
        <v>0.51301927058369268</v>
      </c>
      <c r="M527">
        <v>-6.4152202246088503</v>
      </c>
      <c r="N527">
        <f>(Table2[[#This Row],[1W Return vs Nifty]]-AVERAGE(Table2[1W Return vs Nifty]))/_xlfn.STDEV.P(Table2[1W Return vs Nifty])</f>
        <v>-1.8321793781796065</v>
      </c>
      <c r="O527">
        <v>54.81</v>
      </c>
      <c r="P527">
        <v>52.439278333195602</v>
      </c>
      <c r="Q527">
        <v>46.198745098712202</v>
      </c>
      <c r="R527">
        <v>24.982093588577801</v>
      </c>
      <c r="S527" s="2">
        <f>(Table2[[#This Row],[Close Price]]-Table2[[#This Row],[20D EMA]])/Table2[[#This Row],[20D EMA]]</f>
        <v>-9.5785440613026809E-2</v>
      </c>
      <c r="T527" s="2">
        <f>(Table2[[#This Row],[Close Price]]-Table2[[#This Row],[50D EMA]])/Table2[[#This Row],[50D EMA]]</f>
        <v>-5.4906902320448842E-2</v>
      </c>
      <c r="U527" s="2">
        <f>(Table2[[#This Row],[Close Price]]-Table2[[#This Row],[200D EMA]])/Table2[[#This Row],[200D EMA]]</f>
        <v>7.2756411329049198E-2</v>
      </c>
      <c r="V527">
        <v>0.90838622519677203</v>
      </c>
      <c r="W527">
        <v>49.2</v>
      </c>
      <c r="X527">
        <v>52.33</v>
      </c>
      <c r="Y527">
        <v>49.2</v>
      </c>
      <c r="Z527">
        <v>52.33</v>
      </c>
      <c r="AA527">
        <v>49.2</v>
      </c>
      <c r="AB527">
        <v>57.73</v>
      </c>
      <c r="AC527" s="2">
        <f>(Table2[[#This Row],[Close Price]]/Table2[[#This Row],[Day Low]])-1</f>
        <v>7.3170731707317138E-3</v>
      </c>
      <c r="AD527" s="2">
        <f>(Table2[[#This Row],[Day High]]/Table2[[#This Row],[Close Price]])-1</f>
        <v>5.5891848264729482E-2</v>
      </c>
      <c r="AE527" s="2">
        <f>(Table2[[#This Row],[Close Price]]/Table2[[#This Row],[Current Week Low]])-1</f>
        <v>7.3170731707317138E-3</v>
      </c>
      <c r="AF527" s="2">
        <f>(Table2[[#This Row],[Current Week High]]/Table2[[#This Row],[Close Price]])-1</f>
        <v>5.5891848264729482E-2</v>
      </c>
      <c r="AG527" s="2">
        <f>(Table2[[#This Row],[Close Price]]/Table2[[#This Row],[Current Month Low]])-1</f>
        <v>7.3170731707317138E-3</v>
      </c>
      <c r="AH527" s="2">
        <f>(Table2[[#This Row],[Current Month High]]/Table2[[#This Row],[Close Price]])-1</f>
        <v>0.1648506860371266</v>
      </c>
      <c r="AI527">
        <v>25.6255044390637</v>
      </c>
      <c r="AJ527">
        <v>49.052631578947299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0.01</v>
      </c>
      <c r="AM527" t="s">
        <v>10622</v>
      </c>
      <c r="AN527">
        <v>-13.61</v>
      </c>
      <c r="AO527" t="s">
        <v>10621</v>
      </c>
      <c r="AP527">
        <v>-6.2998206687770994E-2</v>
      </c>
      <c r="AQ527">
        <f>(Table2[[#This Row],[Sharpe Ratio]]-AVERAGE(Table2[Sharpe Ratio]))/_xlfn.STDEV.P(Table2[Sharpe Ratio])</f>
        <v>-1.4352520514250666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-4.2546184117929213</v>
      </c>
      <c r="AS527">
        <f>_xlfn.RANK.AVG(Table2[[#This Row],[1Y Return vs Nifty Z-Score]],Table2[1Y Return vs Nifty Z-Score])</f>
        <v>610</v>
      </c>
      <c r="AT527">
        <f>_xlfn.RANK.AVG(Table2[[#This Row],[6M Return vs Nifty Z-Score]],Table2[6M Return vs Nifty Z-Score])</f>
        <v>172</v>
      </c>
      <c r="AU527">
        <f>_xlfn.RANK.AVG(Table2[[#This Row],[Sharpe Ratio Z-Score]],Table2[Sharpe Ratio Z-Score])</f>
        <v>679</v>
      </c>
      <c r="AV527">
        <f>(Table2[[#This Row],[Rank 1Y]]+Table2[[#This Row],[Rank 6M]]+Table2[[#This Row],[Rank Sharpe]])/3</f>
        <v>487</v>
      </c>
    </row>
    <row r="528" spans="1:48" x14ac:dyDescent="0.3">
      <c r="A528" t="s">
        <v>335</v>
      </c>
      <c r="B528" t="s">
        <v>336</v>
      </c>
      <c r="C528" t="s">
        <v>10591</v>
      </c>
      <c r="D528" t="s">
        <v>168</v>
      </c>
      <c r="E528">
        <v>73305.859222500003</v>
      </c>
      <c r="F528">
        <v>2473</v>
      </c>
      <c r="G528">
        <v>-14.9867527481316</v>
      </c>
      <c r="H528">
        <f>(Table2[[#This Row],[1Y Return vs Nifty]]-AVERAGE(Table2[1Y Return vs Nifty]))/_xlfn.STDEV.P(Table2[1Y Return vs Nifty])</f>
        <v>-0.73817127627324475</v>
      </c>
      <c r="I528">
        <v>6.6392703566805302</v>
      </c>
      <c r="J528">
        <f>(Table2[[#This Row],[1M Return vs Nifty]]-AVERAGE(Table2[1M Return vs Nifty]))/_xlfn.STDEV.P(Table2[1M Return vs Nifty])</f>
        <v>0.39424749905270678</v>
      </c>
      <c r="K528">
        <v>-0.63282049968269705</v>
      </c>
      <c r="L528">
        <f>(Table2[[#This Row],[6M Return vs Nifty]]-AVERAGE(Table2[6M Return vs Nifty]))/_xlfn.STDEV.P(Table2[6M Return vs Nifty])</f>
        <v>-0.19747603594543103</v>
      </c>
      <c r="M528">
        <v>5.2389201850960996</v>
      </c>
      <c r="N528">
        <f>(Table2[[#This Row],[1W Return vs Nifty]]-AVERAGE(Table2[1W Return vs Nifty]))/_xlfn.STDEV.P(Table2[1W Return vs Nifty])</f>
        <v>0.55132485056792002</v>
      </c>
      <c r="O528">
        <v>2463.85</v>
      </c>
      <c r="P528">
        <v>2426.0167598029402</v>
      </c>
      <c r="Q528">
        <v>2397.9959574728</v>
      </c>
      <c r="R528">
        <v>48.229700259058603</v>
      </c>
      <c r="S528" s="2">
        <f>(Table2[[#This Row],[Close Price]]-Table2[[#This Row],[20D EMA]])/Table2[[#This Row],[20D EMA]]</f>
        <v>3.7137001034965975E-3</v>
      </c>
      <c r="T528" s="2">
        <f>(Table2[[#This Row],[Close Price]]-Table2[[#This Row],[50D EMA]])/Table2[[#This Row],[50D EMA]]</f>
        <v>1.9366412044439514E-2</v>
      </c>
      <c r="U528" s="2">
        <f>(Table2[[#This Row],[Close Price]]-Table2[[#This Row],[200D EMA]])/Table2[[#This Row],[200D EMA]]</f>
        <v>3.127780190515636E-2</v>
      </c>
      <c r="V528">
        <v>1.58853364555073</v>
      </c>
      <c r="W528">
        <v>2418</v>
      </c>
      <c r="X528">
        <v>2504.5500000000002</v>
      </c>
      <c r="Y528">
        <v>2418</v>
      </c>
      <c r="Z528">
        <v>2504.5500000000002</v>
      </c>
      <c r="AA528">
        <v>2418</v>
      </c>
      <c r="AB528">
        <v>2653.55</v>
      </c>
      <c r="AC528" s="2">
        <f>(Table2[[#This Row],[Close Price]]/Table2[[#This Row],[Day Low]])-1</f>
        <v>2.2746071133167955E-2</v>
      </c>
      <c r="AD528" s="2">
        <f>(Table2[[#This Row],[Day High]]/Table2[[#This Row],[Close Price]])-1</f>
        <v>1.2757784067933819E-2</v>
      </c>
      <c r="AE528" s="2">
        <f>(Table2[[#This Row],[Close Price]]/Table2[[#This Row],[Current Week Low]])-1</f>
        <v>2.2746071133167955E-2</v>
      </c>
      <c r="AF528" s="2">
        <f>(Table2[[#This Row],[Current Week High]]/Table2[[#This Row],[Close Price]])-1</f>
        <v>1.2757784067933819E-2</v>
      </c>
      <c r="AG528" s="2">
        <f>(Table2[[#This Row],[Close Price]]/Table2[[#This Row],[Current Month Low]])-1</f>
        <v>2.2746071133167955E-2</v>
      </c>
      <c r="AH528" s="2">
        <f>(Table2[[#This Row],[Current Month High]]/Table2[[#This Row],[Close Price]])-1</f>
        <v>7.3008491710473189E-2</v>
      </c>
      <c r="AI528">
        <v>8.9344925192074296</v>
      </c>
      <c r="AJ528">
        <v>18.765758194261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0.04</v>
      </c>
      <c r="AM528" t="s">
        <v>10622</v>
      </c>
      <c r="AN528">
        <v>2.85</v>
      </c>
      <c r="AO528" t="s">
        <v>10622</v>
      </c>
      <c r="AP528">
        <v>1.0751689256215001E-2</v>
      </c>
      <c r="AQ528">
        <f>(Table2[[#This Row],[Sharpe Ratio]]-AVERAGE(Table2[Sharpe Ratio]))/_xlfn.STDEV.P(Table2[Sharpe Ratio])</f>
        <v>-0.58356367480438831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-0.57363863740243737</v>
      </c>
      <c r="AS528">
        <f>_xlfn.RANK.AVG(Table2[[#This Row],[1Y Return vs Nifty Z-Score]],Table2[1Y Return vs Nifty Z-Score])</f>
        <v>585</v>
      </c>
      <c r="AT528">
        <f>_xlfn.RANK.AVG(Table2[[#This Row],[6M Return vs Nifty Z-Score]],Table2[6M Return vs Nifty Z-Score])</f>
        <v>382</v>
      </c>
      <c r="AU528">
        <f>_xlfn.RANK.AVG(Table2[[#This Row],[Sharpe Ratio Z-Score]],Table2[Sharpe Ratio Z-Score])</f>
        <v>497</v>
      </c>
      <c r="AV528">
        <f>(Table2[[#This Row],[Rank 1Y]]+Table2[[#This Row],[Rank 6M]]+Table2[[#This Row],[Rank Sharpe]])/3</f>
        <v>488</v>
      </c>
    </row>
    <row r="529" spans="1:48" x14ac:dyDescent="0.3">
      <c r="A529" t="s">
        <v>557</v>
      </c>
      <c r="B529" t="s">
        <v>558</v>
      </c>
      <c r="C529" t="s">
        <v>10582</v>
      </c>
      <c r="D529" t="s">
        <v>51</v>
      </c>
      <c r="E529">
        <v>34851.579483419999</v>
      </c>
      <c r="F529">
        <v>2115.4</v>
      </c>
      <c r="G529">
        <v>35.149185289071298</v>
      </c>
      <c r="H529">
        <f>(Table2[[#This Row],[1Y Return vs Nifty]]-AVERAGE(Table2[1Y Return vs Nifty]))/_xlfn.STDEV.P(Table2[1Y Return vs Nifty])</f>
        <v>2.5202717958429016E-2</v>
      </c>
      <c r="I529">
        <v>18.552199943755699</v>
      </c>
      <c r="J529">
        <f>(Table2[[#This Row],[1M Return vs Nifty]]-AVERAGE(Table2[1M Return vs Nifty]))/_xlfn.STDEV.P(Table2[1M Return vs Nifty])</f>
        <v>1.6346480603038525</v>
      </c>
      <c r="K529">
        <v>-5.6636625956446798</v>
      </c>
      <c r="L529">
        <f>(Table2[[#This Row],[6M Return vs Nifty]]-AVERAGE(Table2[6M Return vs Nifty]))/_xlfn.STDEV.P(Table2[6M Return vs Nifty])</f>
        <v>-0.37726692303112364</v>
      </c>
      <c r="M529">
        <v>7.3416278685077003</v>
      </c>
      <c r="N529">
        <f>(Table2[[#This Row],[1W Return vs Nifty]]-AVERAGE(Table2[1W Return vs Nifty]))/_xlfn.STDEV.P(Table2[1W Return vs Nifty])</f>
        <v>0.98137052352530907</v>
      </c>
      <c r="O529">
        <v>2025.74</v>
      </c>
      <c r="P529">
        <v>1940.6213730776001</v>
      </c>
      <c r="Q529">
        <v>1813.4169947540199</v>
      </c>
      <c r="R529">
        <v>69.059973279649896</v>
      </c>
      <c r="S529" s="2">
        <f>(Table2[[#This Row],[Close Price]]-Table2[[#This Row],[20D EMA]])/Table2[[#This Row],[20D EMA]]</f>
        <v>4.4260369050322393E-2</v>
      </c>
      <c r="T529" s="2">
        <f>(Table2[[#This Row],[Close Price]]-Table2[[#This Row],[50D EMA]])/Table2[[#This Row],[50D EMA]]</f>
        <v>9.0063228895197314E-2</v>
      </c>
      <c r="U529" s="2">
        <f>(Table2[[#This Row],[Close Price]]-Table2[[#This Row],[200D EMA]])/Table2[[#This Row],[200D EMA]]</f>
        <v>0.16652706251214025</v>
      </c>
      <c r="V529">
        <v>0.86052534604933895</v>
      </c>
      <c r="W529">
        <v>2020</v>
      </c>
      <c r="X529">
        <v>2150</v>
      </c>
      <c r="Y529">
        <v>2020</v>
      </c>
      <c r="Z529">
        <v>2150</v>
      </c>
      <c r="AA529">
        <v>2020</v>
      </c>
      <c r="AB529">
        <v>2159.9499999999998</v>
      </c>
      <c r="AC529" s="2">
        <f>(Table2[[#This Row],[Close Price]]/Table2[[#This Row],[Day Low]])-1</f>
        <v>4.722772277227727E-2</v>
      </c>
      <c r="AD529" s="2">
        <f>(Table2[[#This Row],[Day High]]/Table2[[#This Row],[Close Price]])-1</f>
        <v>1.6356244681856813E-2</v>
      </c>
      <c r="AE529" s="2">
        <f>(Table2[[#This Row],[Close Price]]/Table2[[#This Row],[Current Week Low]])-1</f>
        <v>4.722772277227727E-2</v>
      </c>
      <c r="AF529" s="2">
        <f>(Table2[[#This Row],[Current Week High]]/Table2[[#This Row],[Close Price]])-1</f>
        <v>1.6356244681856813E-2</v>
      </c>
      <c r="AG529" s="2">
        <f>(Table2[[#This Row],[Close Price]]/Table2[[#This Row],[Current Month Low]])-1</f>
        <v>4.722772277227727E-2</v>
      </c>
      <c r="AH529" s="2">
        <f>(Table2[[#This Row],[Current Month High]]/Table2[[#This Row],[Close Price]])-1</f>
        <v>2.1059846837477414E-2</v>
      </c>
      <c r="AI529">
        <v>3.71560934102297</v>
      </c>
      <c r="AJ529">
        <v>62.591752815033999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0.05</v>
      </c>
      <c r="AM529" t="s">
        <v>10622</v>
      </c>
      <c r="AN529">
        <v>5.26</v>
      </c>
      <c r="AO529" t="s">
        <v>10622</v>
      </c>
      <c r="AP529">
        <v>-0.112476097804658</v>
      </c>
      <c r="AQ529">
        <f>(Table2[[#This Row],[Sharpe Ratio]]-AVERAGE(Table2[Sharpe Ratio]))/_xlfn.STDEV.P(Table2[Sharpe Ratio])</f>
        <v>-2.0066392272925668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0.25731515146390016</v>
      </c>
      <c r="AS529">
        <f>_xlfn.RANK.AVG(Table2[[#This Row],[1Y Return vs Nifty Z-Score]],Table2[1Y Return vs Nifty Z-Score])</f>
        <v>284</v>
      </c>
      <c r="AT529">
        <f>_xlfn.RANK.AVG(Table2[[#This Row],[6M Return vs Nifty Z-Score]],Table2[6M Return vs Nifty Z-Score])</f>
        <v>456</v>
      </c>
      <c r="AU529">
        <f>_xlfn.RANK.AVG(Table2[[#This Row],[Sharpe Ratio Z-Score]],Table2[Sharpe Ratio Z-Score])</f>
        <v>724</v>
      </c>
      <c r="AV529">
        <f>(Table2[[#This Row],[Rank 1Y]]+Table2[[#This Row],[Rank 6M]]+Table2[[#This Row],[Rank Sharpe]])/3</f>
        <v>488</v>
      </c>
    </row>
    <row r="530" spans="1:48" x14ac:dyDescent="0.3">
      <c r="A530" t="s">
        <v>1139</v>
      </c>
      <c r="B530" t="s">
        <v>1140</v>
      </c>
      <c r="C530" t="s">
        <v>10584</v>
      </c>
      <c r="D530" t="s">
        <v>386</v>
      </c>
      <c r="E530">
        <v>10319.42522058</v>
      </c>
      <c r="F530">
        <v>2551.15</v>
      </c>
      <c r="G530">
        <v>-17.461403589421199</v>
      </c>
      <c r="H530">
        <f>(Table2[[#This Row],[1Y Return vs Nifty]]-AVERAGE(Table2[1Y Return vs Nifty]))/_xlfn.STDEV.P(Table2[1Y Return vs Nifty])</f>
        <v>-0.77585051737255839</v>
      </c>
      <c r="I530">
        <v>0.95442321816765396</v>
      </c>
      <c r="J530">
        <f>(Table2[[#This Row],[1M Return vs Nifty]]-AVERAGE(Table2[1M Return vs Nifty]))/_xlfn.STDEV.P(Table2[1M Return vs Nifty])</f>
        <v>-0.19767135094106741</v>
      </c>
      <c r="K530">
        <v>-12.3690697009279</v>
      </c>
      <c r="L530">
        <f>(Table2[[#This Row],[6M Return vs Nifty]]-AVERAGE(Table2[6M Return vs Nifty]))/_xlfn.STDEV.P(Table2[6M Return vs Nifty])</f>
        <v>-0.61690296581156212</v>
      </c>
      <c r="M530">
        <v>4.4688628515924398</v>
      </c>
      <c r="N530">
        <f>(Table2[[#This Row],[1W Return vs Nifty]]-AVERAGE(Table2[1W Return vs Nifty]))/_xlfn.STDEV.P(Table2[1W Return vs Nifty])</f>
        <v>0.39383276224061925</v>
      </c>
      <c r="O530">
        <v>2642.24</v>
      </c>
      <c r="P530">
        <v>2602.0902658138698</v>
      </c>
      <c r="Q530">
        <v>2466.1427625113101</v>
      </c>
      <c r="R530">
        <v>37.933201829688599</v>
      </c>
      <c r="S530" s="2">
        <f>(Table2[[#This Row],[Close Price]]-Table2[[#This Row],[20D EMA]])/Table2[[#This Row],[20D EMA]]</f>
        <v>-3.4474536756691175E-2</v>
      </c>
      <c r="T530" s="2">
        <f>(Table2[[#This Row],[Close Price]]-Table2[[#This Row],[50D EMA]])/Table2[[#This Row],[50D EMA]]</f>
        <v>-1.9576671295043195E-2</v>
      </c>
      <c r="U530" s="2">
        <f>(Table2[[#This Row],[Close Price]]-Table2[[#This Row],[200D EMA]])/Table2[[#This Row],[200D EMA]]</f>
        <v>3.4469714722486632E-2</v>
      </c>
      <c r="V530">
        <v>0.72782745615915401</v>
      </c>
      <c r="W530">
        <v>2512.25</v>
      </c>
      <c r="X530">
        <v>2622.9</v>
      </c>
      <c r="Y530">
        <v>2512.25</v>
      </c>
      <c r="Z530">
        <v>2622.9</v>
      </c>
      <c r="AA530">
        <v>2512.25</v>
      </c>
      <c r="AB530">
        <v>2707.55</v>
      </c>
      <c r="AC530" s="2">
        <f>(Table2[[#This Row],[Close Price]]/Table2[[#This Row],[Day Low]])-1</f>
        <v>1.5484127773907952E-2</v>
      </c>
      <c r="AD530" s="2">
        <f>(Table2[[#This Row],[Day High]]/Table2[[#This Row],[Close Price]])-1</f>
        <v>2.8124571271779475E-2</v>
      </c>
      <c r="AE530" s="2">
        <f>(Table2[[#This Row],[Close Price]]/Table2[[#This Row],[Current Week Low]])-1</f>
        <v>1.5484127773907952E-2</v>
      </c>
      <c r="AF530" s="2">
        <f>(Table2[[#This Row],[Current Week High]]/Table2[[#This Row],[Close Price]])-1</f>
        <v>2.8124571271779475E-2</v>
      </c>
      <c r="AG530" s="2">
        <f>(Table2[[#This Row],[Close Price]]/Table2[[#This Row],[Current Month Low]])-1</f>
        <v>1.5484127773907952E-2</v>
      </c>
      <c r="AH530" s="2">
        <f>(Table2[[#This Row],[Current Month High]]/Table2[[#This Row],[Close Price]])-1</f>
        <v>6.1305685671168009E-2</v>
      </c>
      <c r="AI530">
        <v>17.533269309919</v>
      </c>
      <c r="AJ530">
        <v>24.062051693534599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0.04</v>
      </c>
      <c r="AM530" t="s">
        <v>10622</v>
      </c>
      <c r="AN530">
        <v>-8.3800000000000008</v>
      </c>
      <c r="AO530" t="s">
        <v>10621</v>
      </c>
      <c r="AP530">
        <v>6.4554005831191003E-2</v>
      </c>
      <c r="AQ530">
        <f>(Table2[[#This Row],[Sharpe Ratio]]-AVERAGE(Table2[Sharpe Ratio]))/_xlfn.STDEV.P(Table2[Sharpe Ratio])</f>
        <v>3.7763407432800773E-2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-1.1588286644517678</v>
      </c>
      <c r="AS530">
        <f>_xlfn.RANK.AVG(Table2[[#This Row],[1Y Return vs Nifty Z-Score]],Table2[1Y Return vs Nifty Z-Score])</f>
        <v>601</v>
      </c>
      <c r="AT530">
        <f>_xlfn.RANK.AVG(Table2[[#This Row],[6M Return vs Nifty Z-Score]],Table2[6M Return vs Nifty Z-Score])</f>
        <v>529</v>
      </c>
      <c r="AU530">
        <f>_xlfn.RANK.AVG(Table2[[#This Row],[Sharpe Ratio Z-Score]],Table2[Sharpe Ratio Z-Score])</f>
        <v>334</v>
      </c>
      <c r="AV530">
        <f>(Table2[[#This Row],[Rank 1Y]]+Table2[[#This Row],[Rank 6M]]+Table2[[#This Row],[Rank Sharpe]])/3</f>
        <v>488</v>
      </c>
    </row>
    <row r="531" spans="1:48" x14ac:dyDescent="0.3">
      <c r="A531" t="s">
        <v>579</v>
      </c>
      <c r="B531" t="s">
        <v>580</v>
      </c>
      <c r="C531" t="s">
        <v>6579</v>
      </c>
      <c r="D531" t="s">
        <v>75</v>
      </c>
      <c r="E531">
        <v>32490.913204245</v>
      </c>
      <c r="F531">
        <v>4204.95</v>
      </c>
      <c r="G531">
        <v>6.4317448941909996</v>
      </c>
      <c r="H531">
        <f>(Table2[[#This Row],[1Y Return vs Nifty]]-AVERAGE(Table2[1Y Return vs Nifty]))/_xlfn.STDEV.P(Table2[1Y Return vs Nifty])</f>
        <v>-0.41205143617912132</v>
      </c>
      <c r="I531">
        <v>1.5217297725865699</v>
      </c>
      <c r="J531">
        <f>(Table2[[#This Row],[1M Return vs Nifty]]-AVERAGE(Table2[1M Return vs Nifty]))/_xlfn.STDEV.P(Table2[1M Return vs Nifty])</f>
        <v>-0.13860213850602232</v>
      </c>
      <c r="K531">
        <v>-13.092544442085501</v>
      </c>
      <c r="L531">
        <f>(Table2[[#This Row],[6M Return vs Nifty]]-AVERAGE(Table2[6M Return vs Nifty]))/_xlfn.STDEV.P(Table2[6M Return vs Nifty])</f>
        <v>-0.64275831229544833</v>
      </c>
      <c r="M531">
        <v>0.198928011392115</v>
      </c>
      <c r="N531">
        <f>(Table2[[#This Row],[1W Return vs Nifty]]-AVERAGE(Table2[1W Return vs Nifty]))/_xlfn.STDEV.P(Table2[1W Return vs Nifty])</f>
        <v>-0.47945410322555138</v>
      </c>
      <c r="O531">
        <v>4358.3500000000004</v>
      </c>
      <c r="P531">
        <v>4286.8916039031401</v>
      </c>
      <c r="Q531">
        <v>3996.3102878363002</v>
      </c>
      <c r="R531">
        <v>31.5699557808998</v>
      </c>
      <c r="S531" s="2">
        <f>(Table2[[#This Row],[Close Price]]-Table2[[#This Row],[20D EMA]])/Table2[[#This Row],[20D EMA]]</f>
        <v>-3.5196806130760615E-2</v>
      </c>
      <c r="T531" s="2">
        <f>(Table2[[#This Row],[Close Price]]-Table2[[#This Row],[50D EMA]])/Table2[[#This Row],[50D EMA]]</f>
        <v>-1.9114456691308422E-2</v>
      </c>
      <c r="U531" s="2">
        <f>(Table2[[#This Row],[Close Price]]-Table2[[#This Row],[200D EMA]])/Table2[[#This Row],[200D EMA]]</f>
        <v>5.2208086243639075E-2</v>
      </c>
      <c r="V531">
        <v>0.91485784609767196</v>
      </c>
      <c r="W531">
        <v>4148.2</v>
      </c>
      <c r="X531">
        <v>4268.95</v>
      </c>
      <c r="Y531">
        <v>4148.2</v>
      </c>
      <c r="Z531">
        <v>4268.95</v>
      </c>
      <c r="AA531">
        <v>4148.2</v>
      </c>
      <c r="AB531">
        <v>4460</v>
      </c>
      <c r="AC531" s="2">
        <f>(Table2[[#This Row],[Close Price]]/Table2[[#This Row],[Day Low]])-1</f>
        <v>1.3680632563521478E-2</v>
      </c>
      <c r="AD531" s="2">
        <f>(Table2[[#This Row],[Day High]]/Table2[[#This Row],[Close Price]])-1</f>
        <v>1.5220157195686035E-2</v>
      </c>
      <c r="AE531" s="2">
        <f>(Table2[[#This Row],[Close Price]]/Table2[[#This Row],[Current Week Low]])-1</f>
        <v>1.3680632563521478E-2</v>
      </c>
      <c r="AF531" s="2">
        <f>(Table2[[#This Row],[Current Week High]]/Table2[[#This Row],[Close Price]])-1</f>
        <v>1.5220157195686035E-2</v>
      </c>
      <c r="AG531" s="2">
        <f>(Table2[[#This Row],[Close Price]]/Table2[[#This Row],[Current Month Low]])-1</f>
        <v>1.3680632563521478E-2</v>
      </c>
      <c r="AH531" s="2">
        <f>(Table2[[#This Row],[Current Month High]]/Table2[[#This Row],[Close Price]])-1</f>
        <v>6.0654704574370832E-2</v>
      </c>
      <c r="AI531">
        <v>9.3936907692124798</v>
      </c>
      <c r="AJ531">
        <v>38.765778401121999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0.03</v>
      </c>
      <c r="AM531" t="s">
        <v>10622</v>
      </c>
      <c r="AN531">
        <v>-3.83</v>
      </c>
      <c r="AO531" t="s">
        <v>10621</v>
      </c>
      <c r="AP531">
        <v>1.1486715626049001E-2</v>
      </c>
      <c r="AQ531">
        <f>(Table2[[#This Row],[Sharpe Ratio]]-AVERAGE(Table2[Sharpe Ratio]))/_xlfn.STDEV.P(Table2[Sharpe Ratio])</f>
        <v>-0.57507534532697757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-2.2479413355331208</v>
      </c>
      <c r="AS531">
        <f>_xlfn.RANK.AVG(Table2[[#This Row],[1Y Return vs Nifty Z-Score]],Table2[1Y Return vs Nifty Z-Score])</f>
        <v>436</v>
      </c>
      <c r="AT531">
        <f>_xlfn.RANK.AVG(Table2[[#This Row],[6M Return vs Nifty Z-Score]],Table2[6M Return vs Nifty Z-Score])</f>
        <v>541</v>
      </c>
      <c r="AU531">
        <f>_xlfn.RANK.AVG(Table2[[#This Row],[Sharpe Ratio Z-Score]],Table2[Sharpe Ratio Z-Score])</f>
        <v>491</v>
      </c>
      <c r="AV531">
        <f>(Table2[[#This Row],[Rank 1Y]]+Table2[[#This Row],[Rank 6M]]+Table2[[#This Row],[Rank Sharpe]])/3</f>
        <v>489.33333333333331</v>
      </c>
    </row>
    <row r="532" spans="1:48" x14ac:dyDescent="0.3">
      <c r="A532" t="s">
        <v>1542</v>
      </c>
      <c r="B532" t="s">
        <v>1543</v>
      </c>
      <c r="C532" t="s">
        <v>10578</v>
      </c>
      <c r="D532" t="s">
        <v>530</v>
      </c>
      <c r="E532">
        <v>6051.5187988500002</v>
      </c>
      <c r="F532">
        <v>294.10000000000002</v>
      </c>
      <c r="G532">
        <v>-7.16554826695549</v>
      </c>
      <c r="H532">
        <f>(Table2[[#This Row],[1Y Return vs Nifty]]-AVERAGE(Table2[1Y Return vs Nifty]))/_xlfn.STDEV.P(Table2[1Y Return vs Nifty])</f>
        <v>-0.61908496138136582</v>
      </c>
      <c r="I532">
        <v>-0.26004101176050298</v>
      </c>
      <c r="J532">
        <f>(Table2[[#This Row],[1M Return vs Nifty]]-AVERAGE(Table2[1M Return vs Nifty]))/_xlfn.STDEV.P(Table2[1M Return vs Nifty])</f>
        <v>-0.32412405104404679</v>
      </c>
      <c r="K532">
        <v>-33.359355464207297</v>
      </c>
      <c r="L532">
        <f>(Table2[[#This Row],[6M Return vs Nifty]]-AVERAGE(Table2[6M Return vs Nifty]))/_xlfn.STDEV.P(Table2[6M Return vs Nifty])</f>
        <v>-1.3670481752172174</v>
      </c>
      <c r="M532">
        <v>0.25720818912979598</v>
      </c>
      <c r="N532">
        <f>(Table2[[#This Row],[1W Return vs Nifty]]-AVERAGE(Table2[1W Return vs Nifty]))/_xlfn.STDEV.P(Table2[1W Return vs Nifty])</f>
        <v>-0.4675346441143291</v>
      </c>
      <c r="O532">
        <v>303.75</v>
      </c>
      <c r="P532">
        <v>308.44028064963101</v>
      </c>
      <c r="Q532">
        <v>317.37304230656298</v>
      </c>
      <c r="R532">
        <v>30.880273817216299</v>
      </c>
      <c r="S532" s="2">
        <f>(Table2[[#This Row],[Close Price]]-Table2[[#This Row],[20D EMA]])/Table2[[#This Row],[20D EMA]]</f>
        <v>-3.1769547325102808E-2</v>
      </c>
      <c r="T532" s="2">
        <f>(Table2[[#This Row],[Close Price]]-Table2[[#This Row],[50D EMA]])/Table2[[#This Row],[50D EMA]]</f>
        <v>-4.6492891977104156E-2</v>
      </c>
      <c r="U532" s="2">
        <f>(Table2[[#This Row],[Close Price]]-Table2[[#This Row],[200D EMA]])/Table2[[#This Row],[200D EMA]]</f>
        <v>-7.3330242976599819E-2</v>
      </c>
      <c r="V532">
        <v>0.88091665931126095</v>
      </c>
      <c r="W532">
        <v>285.55</v>
      </c>
      <c r="X532">
        <v>296.89999999999998</v>
      </c>
      <c r="Y532">
        <v>285.55</v>
      </c>
      <c r="Z532">
        <v>296.89999999999998</v>
      </c>
      <c r="AA532">
        <v>285.55</v>
      </c>
      <c r="AB532">
        <v>306</v>
      </c>
      <c r="AC532" s="2">
        <f>(Table2[[#This Row],[Close Price]]/Table2[[#This Row],[Day Low]])-1</f>
        <v>2.994221677464548E-2</v>
      </c>
      <c r="AD532" s="2">
        <f>(Table2[[#This Row],[Day High]]/Table2[[#This Row],[Close Price]])-1</f>
        <v>9.5205712342738558E-3</v>
      </c>
      <c r="AE532" s="2">
        <f>(Table2[[#This Row],[Close Price]]/Table2[[#This Row],[Current Week Low]])-1</f>
        <v>2.994221677464548E-2</v>
      </c>
      <c r="AF532" s="2">
        <f>(Table2[[#This Row],[Current Week High]]/Table2[[#This Row],[Close Price]])-1</f>
        <v>9.5205712342738558E-3</v>
      </c>
      <c r="AG532" s="2">
        <f>(Table2[[#This Row],[Close Price]]/Table2[[#This Row],[Current Month Low]])-1</f>
        <v>2.994221677464548E-2</v>
      </c>
      <c r="AH532" s="2">
        <f>(Table2[[#This Row],[Current Month High]]/Table2[[#This Row],[Close Price]])-1</f>
        <v>4.0462427745664664E-2</v>
      </c>
      <c r="AI532">
        <v>37.803468208092397</v>
      </c>
      <c r="AJ532">
        <v>21.5741391426563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-0.16</v>
      </c>
      <c r="AM532" t="s">
        <v>10621</v>
      </c>
      <c r="AN532">
        <v>-6.22</v>
      </c>
      <c r="AO532" t="s">
        <v>10621</v>
      </c>
      <c r="AP532">
        <v>0.103320478534142</v>
      </c>
      <c r="AQ532">
        <f>(Table2[[#This Row],[Sharpe Ratio]]-AVERAGE(Table2[Sharpe Ratio]))/_xlfn.STDEV.P(Table2[Sharpe Ratio])</f>
        <v>0.48545155371524407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546</v>
      </c>
      <c r="AT532">
        <f>_xlfn.RANK.AVG(Table2[[#This Row],[6M Return vs Nifty Z-Score]],Table2[6M Return vs Nifty Z-Score])</f>
        <v>703</v>
      </c>
      <c r="AU532">
        <f>_xlfn.RANK.AVG(Table2[[#This Row],[Sharpe Ratio Z-Score]],Table2[Sharpe Ratio Z-Score])</f>
        <v>219</v>
      </c>
      <c r="AV532">
        <f>(Table2[[#This Row],[Rank 1Y]]+Table2[[#This Row],[Rank 6M]]+Table2[[#This Row],[Rank Sharpe]])/3</f>
        <v>489.33333333333331</v>
      </c>
    </row>
    <row r="533" spans="1:48" x14ac:dyDescent="0.3">
      <c r="A533" t="s">
        <v>765</v>
      </c>
      <c r="B533" t="s">
        <v>766</v>
      </c>
      <c r="C533" t="s">
        <v>10578</v>
      </c>
      <c r="D533" t="s">
        <v>525</v>
      </c>
      <c r="E533">
        <v>20126.3444946899</v>
      </c>
      <c r="F533">
        <v>774.9</v>
      </c>
      <c r="G533">
        <v>-0.186227237707246</v>
      </c>
      <c r="H533">
        <f>(Table2[[#This Row],[1Y Return vs Nifty]]-AVERAGE(Table2[1Y Return vs Nifty]))/_xlfn.STDEV.P(Table2[1Y Return vs Nifty])</f>
        <v>-0.51281723448316996</v>
      </c>
      <c r="I533">
        <v>1.89489765938076</v>
      </c>
      <c r="J533">
        <f>(Table2[[#This Row],[1M Return vs Nifty]]-AVERAGE(Table2[1M Return vs Nifty]))/_xlfn.STDEV.P(Table2[1M Return vs Nifty])</f>
        <v>-9.9747073273150258E-2</v>
      </c>
      <c r="K533">
        <v>-12.612239462201099</v>
      </c>
      <c r="L533">
        <f>(Table2[[#This Row],[6M Return vs Nifty]]-AVERAGE(Table2[6M Return vs Nifty]))/_xlfn.STDEV.P(Table2[6M Return vs Nifty])</f>
        <v>-0.6255933015958669</v>
      </c>
      <c r="M533">
        <v>4.5818119654024896</v>
      </c>
      <c r="N533">
        <f>(Table2[[#This Row],[1W Return vs Nifty]]-AVERAGE(Table2[1W Return vs Nifty]))/_xlfn.STDEV.P(Table2[1W Return vs Nifty])</f>
        <v>0.41693310949363083</v>
      </c>
      <c r="O533">
        <v>791.85</v>
      </c>
      <c r="P533">
        <v>784.35020320854699</v>
      </c>
      <c r="Q533">
        <v>739.94391593219802</v>
      </c>
      <c r="R533">
        <v>40.327592812137503</v>
      </c>
      <c r="S533" s="2">
        <f>(Table2[[#This Row],[Close Price]]-Table2[[#This Row],[20D EMA]])/Table2[[#This Row],[20D EMA]]</f>
        <v>-2.1405569236597897E-2</v>
      </c>
      <c r="T533" s="2">
        <f>(Table2[[#This Row],[Close Price]]-Table2[[#This Row],[50D EMA]])/Table2[[#This Row],[50D EMA]]</f>
        <v>-1.204844872850035E-2</v>
      </c>
      <c r="U533" s="2">
        <f>(Table2[[#This Row],[Close Price]]-Table2[[#This Row],[200D EMA]])/Table2[[#This Row],[200D EMA]]</f>
        <v>4.7241531844698648E-2</v>
      </c>
      <c r="V533">
        <v>1.2045329868658201</v>
      </c>
      <c r="W533">
        <v>768.05</v>
      </c>
      <c r="X533">
        <v>792.05</v>
      </c>
      <c r="Y533">
        <v>768.05</v>
      </c>
      <c r="Z533">
        <v>792.05</v>
      </c>
      <c r="AA533">
        <v>768.05</v>
      </c>
      <c r="AB533">
        <v>826</v>
      </c>
      <c r="AC533" s="2">
        <f>(Table2[[#This Row],[Close Price]]/Table2[[#This Row],[Day Low]])-1</f>
        <v>8.9186901894409143E-3</v>
      </c>
      <c r="AD533" s="2">
        <f>(Table2[[#This Row],[Day High]]/Table2[[#This Row],[Close Price]])-1</f>
        <v>2.213188798554655E-2</v>
      </c>
      <c r="AE533" s="2">
        <f>(Table2[[#This Row],[Close Price]]/Table2[[#This Row],[Current Week Low]])-1</f>
        <v>8.9186901894409143E-3</v>
      </c>
      <c r="AF533" s="2">
        <f>(Table2[[#This Row],[Current Week High]]/Table2[[#This Row],[Close Price]])-1</f>
        <v>2.213188798554655E-2</v>
      </c>
      <c r="AG533" s="2">
        <f>(Table2[[#This Row],[Close Price]]/Table2[[#This Row],[Current Month Low]])-1</f>
        <v>8.9186901894409143E-3</v>
      </c>
      <c r="AH533" s="2">
        <f>(Table2[[#This Row],[Current Month High]]/Table2[[#This Row],[Close Price]])-1</f>
        <v>6.5943992773261018E-2</v>
      </c>
      <c r="AI533">
        <v>17.911988643695899</v>
      </c>
      <c r="AJ533">
        <v>28.294701986754902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-0.02</v>
      </c>
      <c r="AM533" t="s">
        <v>10621</v>
      </c>
      <c r="AN533">
        <v>-1.81</v>
      </c>
      <c r="AO533" t="s">
        <v>10621</v>
      </c>
      <c r="AP533">
        <v>2.6438281385738002E-2</v>
      </c>
      <c r="AQ533">
        <f>(Table2[[#This Row],[Sharpe Ratio]]-AVERAGE(Table2[Sharpe Ratio]))/_xlfn.STDEV.P(Table2[Sharpe Ratio])</f>
        <v>-0.40240968110043357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-1.2236341809589897</v>
      </c>
      <c r="AS533">
        <f>_xlfn.RANK.AVG(Table2[[#This Row],[1Y Return vs Nifty Z-Score]],Table2[1Y Return vs Nifty Z-Score])</f>
        <v>489</v>
      </c>
      <c r="AT533">
        <f>_xlfn.RANK.AVG(Table2[[#This Row],[6M Return vs Nifty Z-Score]],Table2[6M Return vs Nifty Z-Score])</f>
        <v>533</v>
      </c>
      <c r="AU533">
        <f>_xlfn.RANK.AVG(Table2[[#This Row],[Sharpe Ratio Z-Score]],Table2[Sharpe Ratio Z-Score])</f>
        <v>448</v>
      </c>
      <c r="AV533">
        <f>(Table2[[#This Row],[Rank 1Y]]+Table2[[#This Row],[Rank 6M]]+Table2[[#This Row],[Rank Sharpe]])/3</f>
        <v>490</v>
      </c>
    </row>
    <row r="534" spans="1:48" x14ac:dyDescent="0.3">
      <c r="A534" t="s">
        <v>599</v>
      </c>
      <c r="B534" t="s">
        <v>600</v>
      </c>
      <c r="C534" t="s">
        <v>10578</v>
      </c>
      <c r="D534" t="s">
        <v>583</v>
      </c>
      <c r="E534">
        <v>30838.773405</v>
      </c>
      <c r="F534">
        <v>4217</v>
      </c>
      <c r="G534">
        <v>-13.393975916054</v>
      </c>
      <c r="H534">
        <f>(Table2[[#This Row],[1Y Return vs Nifty]]-AVERAGE(Table2[1Y Return vs Nifty]))/_xlfn.STDEV.P(Table2[1Y Return vs Nifty])</f>
        <v>-0.71391952274425885</v>
      </c>
      <c r="I534">
        <v>1.05082969581792</v>
      </c>
      <c r="J534">
        <f>(Table2[[#This Row],[1M Return vs Nifty]]-AVERAGE(Table2[1M Return vs Nifty]))/_xlfn.STDEV.P(Table2[1M Return vs Nifty])</f>
        <v>-0.18763329538877269</v>
      </c>
      <c r="K534">
        <v>-9.65933108489034</v>
      </c>
      <c r="L534">
        <f>(Table2[[#This Row],[6M Return vs Nifty]]-AVERAGE(Table2[6M Return vs Nifty]))/_xlfn.STDEV.P(Table2[6M Return vs Nifty])</f>
        <v>-0.52006305307830603</v>
      </c>
      <c r="M534">
        <v>4.2178717218471302</v>
      </c>
      <c r="N534">
        <f>(Table2[[#This Row],[1W Return vs Nifty]]-AVERAGE(Table2[1W Return vs Nifty]))/_xlfn.STDEV.P(Table2[1W Return vs Nifty])</f>
        <v>0.34250006861459398</v>
      </c>
      <c r="O534">
        <v>4300.2</v>
      </c>
      <c r="P534">
        <v>4303.6181607642802</v>
      </c>
      <c r="Q534">
        <v>4275.2402799976899</v>
      </c>
      <c r="R534">
        <v>37.0810436053304</v>
      </c>
      <c r="S534" s="2">
        <f>(Table2[[#This Row],[Close Price]]-Table2[[#This Row],[20D EMA]])/Table2[[#This Row],[20D EMA]]</f>
        <v>-1.9347937305241574E-2</v>
      </c>
      <c r="T534" s="2">
        <f>(Table2[[#This Row],[Close Price]]-Table2[[#This Row],[50D EMA]])/Table2[[#This Row],[50D EMA]]</f>
        <v>-2.0126822949575452E-2</v>
      </c>
      <c r="U534" s="2">
        <f>(Table2[[#This Row],[Close Price]]-Table2[[#This Row],[200D EMA]])/Table2[[#This Row],[200D EMA]]</f>
        <v>-1.362269163447378E-2</v>
      </c>
      <c r="V534">
        <v>0.93373303659812201</v>
      </c>
      <c r="W534">
        <v>4200</v>
      </c>
      <c r="X534">
        <v>4300</v>
      </c>
      <c r="Y534">
        <v>4200</v>
      </c>
      <c r="Z534">
        <v>4300</v>
      </c>
      <c r="AA534">
        <v>4200</v>
      </c>
      <c r="AB534">
        <v>4420</v>
      </c>
      <c r="AC534" s="2">
        <f>(Table2[[#This Row],[Close Price]]/Table2[[#This Row],[Day Low]])-1</f>
        <v>4.0476190476190776E-3</v>
      </c>
      <c r="AD534" s="2">
        <f>(Table2[[#This Row],[Day High]]/Table2[[#This Row],[Close Price]])-1</f>
        <v>1.9682238558216714E-2</v>
      </c>
      <c r="AE534" s="2">
        <f>(Table2[[#This Row],[Close Price]]/Table2[[#This Row],[Current Week Low]])-1</f>
        <v>4.0476190476190776E-3</v>
      </c>
      <c r="AF534" s="2">
        <f>(Table2[[#This Row],[Current Week High]]/Table2[[#This Row],[Close Price]])-1</f>
        <v>1.9682238558216714E-2</v>
      </c>
      <c r="AG534" s="2">
        <f>(Table2[[#This Row],[Close Price]]/Table2[[#This Row],[Current Month Low]])-1</f>
        <v>4.0476190476190776E-3</v>
      </c>
      <c r="AH534" s="2">
        <f>(Table2[[#This Row],[Current Month High]]/Table2[[#This Row],[Close Price]])-1</f>
        <v>4.8138487076120562E-2</v>
      </c>
      <c r="AI534">
        <v>24.934787763813102</v>
      </c>
      <c r="AJ534">
        <v>15.1965471084765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-0.09</v>
      </c>
      <c r="AM534" t="s">
        <v>10621</v>
      </c>
      <c r="AN534">
        <v>-2.0299999999999998</v>
      </c>
      <c r="AO534" t="s">
        <v>10621</v>
      </c>
      <c r="AP534">
        <v>4.3305091029149E-2</v>
      </c>
      <c r="AQ534">
        <f>(Table2[[#This Row],[Sharpe Ratio]]-AVERAGE(Table2[Sharpe Ratio]))/_xlfn.STDEV.P(Table2[Sharpe Ratio])</f>
        <v>-0.20762614222090323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580</v>
      </c>
      <c r="AT534">
        <f>_xlfn.RANK.AVG(Table2[[#This Row],[6M Return vs Nifty Z-Score]],Table2[6M Return vs Nifty Z-Score])</f>
        <v>499</v>
      </c>
      <c r="AU534">
        <f>_xlfn.RANK.AVG(Table2[[#This Row],[Sharpe Ratio Z-Score]],Table2[Sharpe Ratio Z-Score])</f>
        <v>392</v>
      </c>
      <c r="AV534">
        <f>(Table2[[#This Row],[Rank 1Y]]+Table2[[#This Row],[Rank 6M]]+Table2[[#This Row],[Rank Sharpe]])/3</f>
        <v>490.33333333333331</v>
      </c>
    </row>
    <row r="535" spans="1:48" x14ac:dyDescent="0.3">
      <c r="A535" t="s">
        <v>1190</v>
      </c>
      <c r="B535" t="s">
        <v>1191</v>
      </c>
      <c r="C535" t="s">
        <v>10591</v>
      </c>
      <c r="D535" t="s">
        <v>391</v>
      </c>
      <c r="E535">
        <v>9538.6544369450003</v>
      </c>
      <c r="F535">
        <v>649.15</v>
      </c>
      <c r="G535">
        <v>-1.8592081673981</v>
      </c>
      <c r="H535">
        <f>(Table2[[#This Row],[1Y Return vs Nifty]]-AVERAGE(Table2[1Y Return vs Nifty]))/_xlfn.STDEV.P(Table2[1Y Return vs Nifty])</f>
        <v>-0.53829018232397552</v>
      </c>
      <c r="I535">
        <v>-5.2217322709189702</v>
      </c>
      <c r="J535">
        <f>(Table2[[#This Row],[1M Return vs Nifty]]-AVERAGE(Table2[1M Return vs Nifty]))/_xlfn.STDEV.P(Table2[1M Return vs Nifty])</f>
        <v>-0.84074631239715025</v>
      </c>
      <c r="K535">
        <v>-19.304663777451101</v>
      </c>
      <c r="L535">
        <f>(Table2[[#This Row],[6M Return vs Nifty]]-AVERAGE(Table2[6M Return vs Nifty]))/_xlfn.STDEV.P(Table2[6M Return vs Nifty])</f>
        <v>-0.86476536890412881</v>
      </c>
      <c r="M535">
        <v>1.85682635372028</v>
      </c>
      <c r="N535">
        <f>(Table2[[#This Row],[1W Return vs Nifty]]-AVERAGE(Table2[1W Return vs Nifty]))/_xlfn.STDEV.P(Table2[1W Return vs Nifty])</f>
        <v>-0.14038081503331309</v>
      </c>
      <c r="O535">
        <v>686.32</v>
      </c>
      <c r="P535">
        <v>685.19479658606394</v>
      </c>
      <c r="Q535">
        <v>672.52835252820796</v>
      </c>
      <c r="R535">
        <v>30.9259241958089</v>
      </c>
      <c r="S535" s="2">
        <f>(Table2[[#This Row],[Close Price]]-Table2[[#This Row],[20D EMA]])/Table2[[#This Row],[20D EMA]]</f>
        <v>-5.415841007110396E-2</v>
      </c>
      <c r="T535" s="2">
        <f>(Table2[[#This Row],[Close Price]]-Table2[[#This Row],[50D EMA]])/Table2[[#This Row],[50D EMA]]</f>
        <v>-5.2605181425274525E-2</v>
      </c>
      <c r="U535" s="2">
        <f>(Table2[[#This Row],[Close Price]]-Table2[[#This Row],[200D EMA]])/Table2[[#This Row],[200D EMA]]</f>
        <v>-3.4761883927008748E-2</v>
      </c>
      <c r="V535">
        <v>1.0522917692093401</v>
      </c>
      <c r="W535">
        <v>645</v>
      </c>
      <c r="X535">
        <v>672</v>
      </c>
      <c r="Y535">
        <v>645</v>
      </c>
      <c r="Z535">
        <v>672</v>
      </c>
      <c r="AA535">
        <v>645</v>
      </c>
      <c r="AB535">
        <v>720.5</v>
      </c>
      <c r="AC535" s="2">
        <f>(Table2[[#This Row],[Close Price]]/Table2[[#This Row],[Day Low]])-1</f>
        <v>6.4341085271317766E-3</v>
      </c>
      <c r="AD535" s="2">
        <f>(Table2[[#This Row],[Day High]]/Table2[[#This Row],[Close Price]])-1</f>
        <v>3.5199876761919491E-2</v>
      </c>
      <c r="AE535" s="2">
        <f>(Table2[[#This Row],[Close Price]]/Table2[[#This Row],[Current Week Low]])-1</f>
        <v>6.4341085271317766E-3</v>
      </c>
      <c r="AF535" s="2">
        <f>(Table2[[#This Row],[Current Week High]]/Table2[[#This Row],[Close Price]])-1</f>
        <v>3.5199876761919491E-2</v>
      </c>
      <c r="AG535" s="2">
        <f>(Table2[[#This Row],[Close Price]]/Table2[[#This Row],[Current Month Low]])-1</f>
        <v>6.4341085271317766E-3</v>
      </c>
      <c r="AH535" s="2">
        <f>(Table2[[#This Row],[Current Month High]]/Table2[[#This Row],[Close Price]])-1</f>
        <v>0.10991296310559973</v>
      </c>
      <c r="AI535">
        <v>25.5333898174535</v>
      </c>
      <c r="AJ535">
        <v>22.0206766917293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-0.06</v>
      </c>
      <c r="AM535" t="s">
        <v>10621</v>
      </c>
      <c r="AN535">
        <v>-4.4800000000000004</v>
      </c>
      <c r="AO535" t="s">
        <v>10621</v>
      </c>
      <c r="AP535">
        <v>5.6826310930242999E-2</v>
      </c>
      <c r="AQ535">
        <f>(Table2[[#This Row],[Sharpe Ratio]]-AVERAGE(Table2[Sharpe Ratio]))/_xlfn.STDEV.P(Table2[Sharpe Ratio])</f>
        <v>-5.1478588653635748E-2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-2.4356612673122036</v>
      </c>
      <c r="AS535">
        <f>_xlfn.RANK.AVG(Table2[[#This Row],[1Y Return vs Nifty Z-Score]],Table2[1Y Return vs Nifty Z-Score])</f>
        <v>500</v>
      </c>
      <c r="AT535">
        <f>_xlfn.RANK.AVG(Table2[[#This Row],[6M Return vs Nifty Z-Score]],Table2[6M Return vs Nifty Z-Score])</f>
        <v>611</v>
      </c>
      <c r="AU535">
        <f>_xlfn.RANK.AVG(Table2[[#This Row],[Sharpe Ratio Z-Score]],Table2[Sharpe Ratio Z-Score])</f>
        <v>360</v>
      </c>
      <c r="AV535">
        <f>(Table2[[#This Row],[Rank 1Y]]+Table2[[#This Row],[Rank 6M]]+Table2[[#This Row],[Rank Sharpe]])/3</f>
        <v>490.33333333333331</v>
      </c>
    </row>
    <row r="536" spans="1:48" x14ac:dyDescent="0.3">
      <c r="A536" t="s">
        <v>1249</v>
      </c>
      <c r="B536" t="s">
        <v>1250</v>
      </c>
      <c r="C536" t="s">
        <v>10577</v>
      </c>
      <c r="D536" t="s">
        <v>21</v>
      </c>
      <c r="E536">
        <v>8798.6114578199995</v>
      </c>
      <c r="F536">
        <v>2851.4</v>
      </c>
      <c r="G536">
        <v>16.096393527779501</v>
      </c>
      <c r="H536">
        <f>(Table2[[#This Row],[1Y Return vs Nifty]]-AVERAGE(Table2[1Y Return vs Nifty]))/_xlfn.STDEV.P(Table2[1Y Return vs Nifty])</f>
        <v>-0.26489668613148964</v>
      </c>
      <c r="I536">
        <v>0.65482064831854503</v>
      </c>
      <c r="J536">
        <f>(Table2[[#This Row],[1M Return vs Nifty]]-AVERAGE(Table2[1M Return vs Nifty]))/_xlfn.STDEV.P(Table2[1M Return vs Nifty])</f>
        <v>-0.22886663276295563</v>
      </c>
      <c r="K536">
        <v>-11.9826577348797</v>
      </c>
      <c r="L536">
        <f>(Table2[[#This Row],[6M Return vs Nifty]]-AVERAGE(Table2[6M Return vs Nifty]))/_xlfn.STDEV.P(Table2[6M Return vs Nifty])</f>
        <v>-0.60309347848694594</v>
      </c>
      <c r="M536">
        <v>6.0523800433919304</v>
      </c>
      <c r="N536">
        <f>(Table2[[#This Row],[1W Return vs Nifty]]-AVERAGE(Table2[1W Return vs Nifty]))/_xlfn.STDEV.P(Table2[1W Return vs Nifty])</f>
        <v>0.71769362115093749</v>
      </c>
      <c r="O536">
        <v>2789.24</v>
      </c>
      <c r="P536">
        <v>2734.1981110577299</v>
      </c>
      <c r="Q536">
        <v>2594.72266885305</v>
      </c>
      <c r="R536">
        <v>61.126603658557698</v>
      </c>
      <c r="S536" s="2">
        <f>(Table2[[#This Row],[Close Price]]-Table2[[#This Row],[20D EMA]])/Table2[[#This Row],[20D EMA]]</f>
        <v>2.2285640532905132E-2</v>
      </c>
      <c r="T536" s="2">
        <f>(Table2[[#This Row],[Close Price]]-Table2[[#This Row],[50D EMA]])/Table2[[#This Row],[50D EMA]]</f>
        <v>4.2865178082114333E-2</v>
      </c>
      <c r="U536" s="2">
        <f>(Table2[[#This Row],[Close Price]]-Table2[[#This Row],[200D EMA]])/Table2[[#This Row],[200D EMA]]</f>
        <v>9.8922838354979059E-2</v>
      </c>
      <c r="V536">
        <v>0.68575285855901402</v>
      </c>
      <c r="W536">
        <v>2730.1</v>
      </c>
      <c r="X536">
        <v>2865</v>
      </c>
      <c r="Y536">
        <v>2730.1</v>
      </c>
      <c r="Z536">
        <v>2865</v>
      </c>
      <c r="AA536">
        <v>2730.1</v>
      </c>
      <c r="AB536">
        <v>2885</v>
      </c>
      <c r="AC536" s="2">
        <f>(Table2[[#This Row],[Close Price]]/Table2[[#This Row],[Day Low]])-1</f>
        <v>4.4430606937474915E-2</v>
      </c>
      <c r="AD536" s="2">
        <f>(Table2[[#This Row],[Day High]]/Table2[[#This Row],[Close Price]])-1</f>
        <v>4.7695868696078225E-3</v>
      </c>
      <c r="AE536" s="2">
        <f>(Table2[[#This Row],[Close Price]]/Table2[[#This Row],[Current Week Low]])-1</f>
        <v>4.4430606937474915E-2</v>
      </c>
      <c r="AF536" s="2">
        <f>(Table2[[#This Row],[Current Week High]]/Table2[[#This Row],[Close Price]])-1</f>
        <v>4.7695868696078225E-3</v>
      </c>
      <c r="AG536" s="2">
        <f>(Table2[[#This Row],[Close Price]]/Table2[[#This Row],[Current Month Low]])-1</f>
        <v>4.4430606937474915E-2</v>
      </c>
      <c r="AH536" s="2">
        <f>(Table2[[#This Row],[Current Month High]]/Table2[[#This Row],[Close Price]])-1</f>
        <v>1.1783685207266581E-2</v>
      </c>
      <c r="AI536">
        <v>10.296696359682899</v>
      </c>
      <c r="AJ536">
        <v>44.374683544303799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0.01</v>
      </c>
      <c r="AM536" t="s">
        <v>10622</v>
      </c>
      <c r="AN536">
        <v>1.55</v>
      </c>
      <c r="AO536" t="s">
        <v>10622</v>
      </c>
      <c r="AP536">
        <v>-6.3631364989500002E-4</v>
      </c>
      <c r="AQ536">
        <f>(Table2[[#This Row],[Sharpe Ratio]]-AVERAGE(Table2[Sharpe Ratio]))/_xlfn.STDEV.P(Table2[Sharpe Ratio])</f>
        <v>-0.71507612758700556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-1.0942393038174594</v>
      </c>
      <c r="AS536">
        <f>_xlfn.RANK.AVG(Table2[[#This Row],[1Y Return vs Nifty Z-Score]],Table2[1Y Return vs Nifty Z-Score])</f>
        <v>379</v>
      </c>
      <c r="AT536">
        <f>_xlfn.RANK.AVG(Table2[[#This Row],[6M Return vs Nifty Z-Score]],Table2[6M Return vs Nifty Z-Score])</f>
        <v>523</v>
      </c>
      <c r="AU536">
        <f>_xlfn.RANK.AVG(Table2[[#This Row],[Sharpe Ratio Z-Score]],Table2[Sharpe Ratio Z-Score])</f>
        <v>569</v>
      </c>
      <c r="AV536">
        <f>(Table2[[#This Row],[Rank 1Y]]+Table2[[#This Row],[Rank 6M]]+Table2[[#This Row],[Rank Sharpe]])/3</f>
        <v>490.33333333333331</v>
      </c>
    </row>
    <row r="537" spans="1:48" x14ac:dyDescent="0.3">
      <c r="A537" t="s">
        <v>1869</v>
      </c>
      <c r="B537" t="s">
        <v>1870</v>
      </c>
      <c r="C537" t="s">
        <v>10593</v>
      </c>
      <c r="D537" t="s">
        <v>1566</v>
      </c>
      <c r="E537">
        <v>3641.8060009189999</v>
      </c>
      <c r="F537">
        <v>160.99</v>
      </c>
      <c r="G537">
        <v>-11.919882095907999</v>
      </c>
      <c r="H537">
        <f>(Table2[[#This Row],[1Y Return vs Nifty]]-AVERAGE(Table2[1Y Return vs Nifty]))/_xlfn.STDEV.P(Table2[1Y Return vs Nifty])</f>
        <v>-0.69147484670125625</v>
      </c>
      <c r="I537">
        <v>6.3297944185401898</v>
      </c>
      <c r="J537">
        <f>(Table2[[#This Row],[1M Return vs Nifty]]-AVERAGE(Table2[1M Return vs Nifty]))/_xlfn.STDEV.P(Table2[1M Return vs Nifty])</f>
        <v>0.36202418029998923</v>
      </c>
      <c r="K537">
        <v>-8.3392083186553396</v>
      </c>
      <c r="L537">
        <f>(Table2[[#This Row],[6M Return vs Nifty]]-AVERAGE(Table2[6M Return vs Nifty]))/_xlfn.STDEV.P(Table2[6M Return vs Nifty])</f>
        <v>-0.47288485931350555</v>
      </c>
      <c r="M537">
        <v>8.9397963772442708</v>
      </c>
      <c r="N537">
        <f>(Table2[[#This Row],[1W Return vs Nifty]]-AVERAGE(Table2[1W Return vs Nifty]))/_xlfn.STDEV.P(Table2[1W Return vs Nifty])</f>
        <v>1.3082278690617168</v>
      </c>
      <c r="O537">
        <v>158.41</v>
      </c>
      <c r="P537">
        <v>155.203408572227</v>
      </c>
      <c r="Q537">
        <v>149.00133146184501</v>
      </c>
      <c r="R537">
        <v>53.5346229874988</v>
      </c>
      <c r="S537" s="2">
        <f>(Table2[[#This Row],[Close Price]]-Table2[[#This Row],[20D EMA]])/Table2[[#This Row],[20D EMA]]</f>
        <v>1.6286850577615128E-2</v>
      </c>
      <c r="T537" s="2">
        <f>(Table2[[#This Row],[Close Price]]-Table2[[#This Row],[50D EMA]])/Table2[[#This Row],[50D EMA]]</f>
        <v>3.7283919734791768E-2</v>
      </c>
      <c r="U537" s="2">
        <f>(Table2[[#This Row],[Close Price]]-Table2[[#This Row],[200D EMA]])/Table2[[#This Row],[200D EMA]]</f>
        <v>8.0460143681500937E-2</v>
      </c>
      <c r="V537">
        <v>1.98194411255162</v>
      </c>
      <c r="W537">
        <v>159.01</v>
      </c>
      <c r="X537">
        <v>166.95</v>
      </c>
      <c r="Y537">
        <v>159.01</v>
      </c>
      <c r="Z537">
        <v>166.95</v>
      </c>
      <c r="AA537">
        <v>159.01</v>
      </c>
      <c r="AB537">
        <v>171</v>
      </c>
      <c r="AC537" s="2">
        <f>(Table2[[#This Row],[Close Price]]/Table2[[#This Row],[Day Low]])-1</f>
        <v>1.2452047041066727E-2</v>
      </c>
      <c r="AD537" s="2">
        <f>(Table2[[#This Row],[Day High]]/Table2[[#This Row],[Close Price]])-1</f>
        <v>3.7020932977203325E-2</v>
      </c>
      <c r="AE537" s="2">
        <f>(Table2[[#This Row],[Close Price]]/Table2[[#This Row],[Current Week Low]])-1</f>
        <v>1.2452047041066727E-2</v>
      </c>
      <c r="AF537" s="2">
        <f>(Table2[[#This Row],[Current Week High]]/Table2[[#This Row],[Close Price]])-1</f>
        <v>3.7020932977203325E-2</v>
      </c>
      <c r="AG537" s="2">
        <f>(Table2[[#This Row],[Close Price]]/Table2[[#This Row],[Current Month Low]])-1</f>
        <v>1.2452047041066727E-2</v>
      </c>
      <c r="AH537" s="2">
        <f>(Table2[[#This Row],[Current Month High]]/Table2[[#This Row],[Close Price]])-1</f>
        <v>6.2177775017081771E-2</v>
      </c>
      <c r="AI537">
        <v>9.2614448102366502</v>
      </c>
      <c r="AJ537">
        <v>24.7984496124031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-0.09</v>
      </c>
      <c r="AM537" t="s">
        <v>10621</v>
      </c>
      <c r="AN537">
        <v>4.51</v>
      </c>
      <c r="AO537" t="s">
        <v>10622</v>
      </c>
      <c r="AP537">
        <v>3.6123752057109999E-2</v>
      </c>
      <c r="AQ537">
        <f>(Table2[[#This Row],[Sharpe Ratio]]-AVERAGE(Table2[Sharpe Ratio]))/_xlfn.STDEV.P(Table2[Sharpe Ratio])</f>
        <v>-0.29055863795898657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0.21533370538795782</v>
      </c>
      <c r="AS537">
        <f>_xlfn.RANK.AVG(Table2[[#This Row],[1Y Return vs Nifty Z-Score]],Table2[1Y Return vs Nifty Z-Score])</f>
        <v>572</v>
      </c>
      <c r="AT537">
        <f>_xlfn.RANK.AVG(Table2[[#This Row],[6M Return vs Nifty Z-Score]],Table2[6M Return vs Nifty Z-Score])</f>
        <v>482</v>
      </c>
      <c r="AU537">
        <f>_xlfn.RANK.AVG(Table2[[#This Row],[Sharpe Ratio Z-Score]],Table2[Sharpe Ratio Z-Score])</f>
        <v>418</v>
      </c>
      <c r="AV537">
        <f>(Table2[[#This Row],[Rank 1Y]]+Table2[[#This Row],[Rank 6M]]+Table2[[#This Row],[Rank Sharpe]])/3</f>
        <v>490.66666666666669</v>
      </c>
    </row>
    <row r="538" spans="1:48" x14ac:dyDescent="0.3">
      <c r="A538" t="s">
        <v>1677</v>
      </c>
      <c r="B538" t="s">
        <v>1678</v>
      </c>
      <c r="C538" t="s">
        <v>10582</v>
      </c>
      <c r="D538" t="s">
        <v>553</v>
      </c>
      <c r="E538">
        <v>4650.2041588749998</v>
      </c>
      <c r="F538">
        <v>415.85</v>
      </c>
      <c r="G538">
        <v>1.9825645227439199</v>
      </c>
      <c r="H538">
        <f>(Table2[[#This Row],[1Y Return vs Nifty]]-AVERAGE(Table2[1Y Return vs Nifty]))/_xlfn.STDEV.P(Table2[1Y Return vs Nifty])</f>
        <v>-0.47979502938143581</v>
      </c>
      <c r="I538">
        <v>8.3822627392389002</v>
      </c>
      <c r="J538">
        <f>(Table2[[#This Row],[1M Return vs Nifty]]-AVERAGE(Table2[1M Return vs Nifty]))/_xlfn.STDEV.P(Table2[1M Return vs Nifty])</f>
        <v>0.57573171867971829</v>
      </c>
      <c r="K538">
        <v>-1.1135796754352301</v>
      </c>
      <c r="L538">
        <f>(Table2[[#This Row],[6M Return vs Nifty]]-AVERAGE(Table2[6M Return vs Nifty]))/_xlfn.STDEV.P(Table2[6M Return vs Nifty])</f>
        <v>-0.21465727857527078</v>
      </c>
      <c r="M538">
        <v>10.424336650772799</v>
      </c>
      <c r="N538">
        <f>(Table2[[#This Row],[1W Return vs Nifty]]-AVERAGE(Table2[1W Return vs Nifty]))/_xlfn.STDEV.P(Table2[1W Return vs Nifty])</f>
        <v>1.6118459734698858</v>
      </c>
      <c r="O538">
        <v>400.08</v>
      </c>
      <c r="P538">
        <v>388.09433471095599</v>
      </c>
      <c r="Q538">
        <v>365.63291011128598</v>
      </c>
      <c r="R538">
        <v>59.535018273614398</v>
      </c>
      <c r="S538" s="2">
        <f>(Table2[[#This Row],[Close Price]]-Table2[[#This Row],[20D EMA]])/Table2[[#This Row],[20D EMA]]</f>
        <v>3.9417116576684764E-2</v>
      </c>
      <c r="T538" s="2">
        <f>(Table2[[#This Row],[Close Price]]-Table2[[#This Row],[50D EMA]])/Table2[[#This Row],[50D EMA]]</f>
        <v>7.1517831636774165E-2</v>
      </c>
      <c r="U538" s="2">
        <f>(Table2[[#This Row],[Close Price]]-Table2[[#This Row],[200D EMA]])/Table2[[#This Row],[200D EMA]]</f>
        <v>0.13734291553085223</v>
      </c>
      <c r="V538">
        <v>1.96723166397948</v>
      </c>
      <c r="W538">
        <v>408.6</v>
      </c>
      <c r="X538">
        <v>428.9</v>
      </c>
      <c r="Y538">
        <v>408.6</v>
      </c>
      <c r="Z538">
        <v>428.9</v>
      </c>
      <c r="AA538">
        <v>408.6</v>
      </c>
      <c r="AB538">
        <v>441.95</v>
      </c>
      <c r="AC538" s="2">
        <f>(Table2[[#This Row],[Close Price]]/Table2[[#This Row],[Day Low]])-1</f>
        <v>1.774351443954969E-2</v>
      </c>
      <c r="AD538" s="2">
        <f>(Table2[[#This Row],[Day High]]/Table2[[#This Row],[Close Price]])-1</f>
        <v>3.1381507755199989E-2</v>
      </c>
      <c r="AE538" s="2">
        <f>(Table2[[#This Row],[Close Price]]/Table2[[#This Row],[Current Week Low]])-1</f>
        <v>1.774351443954969E-2</v>
      </c>
      <c r="AF538" s="2">
        <f>(Table2[[#This Row],[Current Week High]]/Table2[[#This Row],[Close Price]])-1</f>
        <v>3.1381507755199989E-2</v>
      </c>
      <c r="AG538" s="2">
        <f>(Table2[[#This Row],[Close Price]]/Table2[[#This Row],[Current Month Low]])-1</f>
        <v>1.774351443954969E-2</v>
      </c>
      <c r="AH538" s="2">
        <f>(Table2[[#This Row],[Current Month High]]/Table2[[#This Row],[Close Price]])-1</f>
        <v>6.27630155104002E-2</v>
      </c>
      <c r="AI538">
        <v>6.27630155104002</v>
      </c>
      <c r="AJ538">
        <v>42.854689110271302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-0.04</v>
      </c>
      <c r="AM538" t="s">
        <v>10621</v>
      </c>
      <c r="AN538">
        <v>10.28</v>
      </c>
      <c r="AO538" t="s">
        <v>10622</v>
      </c>
      <c r="AP538">
        <v>-2.7464603542749998E-2</v>
      </c>
      <c r="AQ538">
        <f>(Table2[[#This Row],[Sharpe Ratio]]-AVERAGE(Table2[Sharpe Ratio]))/_xlfn.STDEV.P(Table2[Sharpe Ratio])</f>
        <v>-1.0248981601998921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0.4682272239930052</v>
      </c>
      <c r="AS538">
        <f>_xlfn.RANK.AVG(Table2[[#This Row],[1Y Return vs Nifty Z-Score]],Table2[1Y Return vs Nifty Z-Score])</f>
        <v>466</v>
      </c>
      <c r="AT538">
        <f>_xlfn.RANK.AVG(Table2[[#This Row],[6M Return vs Nifty Z-Score]],Table2[6M Return vs Nifty Z-Score])</f>
        <v>393</v>
      </c>
      <c r="AU538">
        <f>_xlfn.RANK.AVG(Table2[[#This Row],[Sharpe Ratio Z-Score]],Table2[Sharpe Ratio Z-Score])</f>
        <v>616</v>
      </c>
      <c r="AV538">
        <f>(Table2[[#This Row],[Rank 1Y]]+Table2[[#This Row],[Rank 6M]]+Table2[[#This Row],[Rank Sharpe]])/3</f>
        <v>491.66666666666669</v>
      </c>
    </row>
    <row r="539" spans="1:48" x14ac:dyDescent="0.3">
      <c r="A539" t="s">
        <v>2056</v>
      </c>
      <c r="B539" t="s">
        <v>2057</v>
      </c>
      <c r="C539" t="s">
        <v>10580</v>
      </c>
      <c r="D539" t="s">
        <v>491</v>
      </c>
      <c r="E539">
        <v>2892.5895117</v>
      </c>
      <c r="F539">
        <v>397.95</v>
      </c>
      <c r="G539">
        <v>-0.81766095368965996</v>
      </c>
      <c r="H539">
        <f>(Table2[[#This Row],[1Y Return vs Nifty]]-AVERAGE(Table2[1Y Return vs Nifty]))/_xlfn.STDEV.P(Table2[1Y Return vs Nifty])</f>
        <v>-0.52243149716046078</v>
      </c>
      <c r="I539">
        <v>16.656738995648102</v>
      </c>
      <c r="J539">
        <f>(Table2[[#This Row],[1M Return vs Nifty]]-AVERAGE(Table2[1M Return vs Nifty]))/_xlfn.STDEV.P(Table2[1M Return vs Nifty])</f>
        <v>1.4372884766114304</v>
      </c>
      <c r="K539">
        <v>-0.77144769927364498</v>
      </c>
      <c r="L539">
        <f>(Table2[[#This Row],[6M Return vs Nifty]]-AVERAGE(Table2[6M Return vs Nifty]))/_xlfn.STDEV.P(Table2[6M Return vs Nifty])</f>
        <v>-0.20243025766681388</v>
      </c>
      <c r="M539">
        <v>1.1470898570575301</v>
      </c>
      <c r="N539">
        <f>(Table2[[#This Row],[1W Return vs Nifty]]-AVERAGE(Table2[1W Return vs Nifty]))/_xlfn.STDEV.P(Table2[1W Return vs Nifty])</f>
        <v>-0.28553608874903003</v>
      </c>
      <c r="O539">
        <v>400.58</v>
      </c>
      <c r="P539">
        <v>377.33040456601299</v>
      </c>
      <c r="Q539">
        <v>355.322133183213</v>
      </c>
      <c r="R539">
        <v>40.152458541148498</v>
      </c>
      <c r="S539" s="2">
        <f>(Table2[[#This Row],[Close Price]]-Table2[[#This Row],[20D EMA]])/Table2[[#This Row],[20D EMA]]</f>
        <v>-6.5654800539218022E-3</v>
      </c>
      <c r="T539" s="2">
        <f>(Table2[[#This Row],[Close Price]]-Table2[[#This Row],[50D EMA]])/Table2[[#This Row],[50D EMA]]</f>
        <v>5.4645995086726851E-2</v>
      </c>
      <c r="U539" s="2">
        <f>(Table2[[#This Row],[Close Price]]-Table2[[#This Row],[200D EMA]])/Table2[[#This Row],[200D EMA]]</f>
        <v>0.1199696355385973</v>
      </c>
      <c r="V539">
        <v>1.82917037421448</v>
      </c>
      <c r="W539">
        <v>392.6</v>
      </c>
      <c r="X539">
        <v>409</v>
      </c>
      <c r="Y539">
        <v>392.6</v>
      </c>
      <c r="Z539">
        <v>409</v>
      </c>
      <c r="AA539">
        <v>392.6</v>
      </c>
      <c r="AB539">
        <v>426.6</v>
      </c>
      <c r="AC539" s="2">
        <f>(Table2[[#This Row],[Close Price]]/Table2[[#This Row],[Day Low]])-1</f>
        <v>1.3627101375445649E-2</v>
      </c>
      <c r="AD539" s="2">
        <f>(Table2[[#This Row],[Day High]]/Table2[[#This Row],[Close Price]])-1</f>
        <v>2.7767307450684786E-2</v>
      </c>
      <c r="AE539" s="2">
        <f>(Table2[[#This Row],[Close Price]]/Table2[[#This Row],[Current Week Low]])-1</f>
        <v>1.3627101375445649E-2</v>
      </c>
      <c r="AF539" s="2">
        <f>(Table2[[#This Row],[Current Week High]]/Table2[[#This Row],[Close Price]])-1</f>
        <v>2.7767307450684786E-2</v>
      </c>
      <c r="AG539" s="2">
        <f>(Table2[[#This Row],[Close Price]]/Table2[[#This Row],[Current Month Low]])-1</f>
        <v>1.3627101375445649E-2</v>
      </c>
      <c r="AH539" s="2">
        <f>(Table2[[#This Row],[Current Month High]]/Table2[[#This Row],[Close Price]])-1</f>
        <v>7.1993969091594501E-2</v>
      </c>
      <c r="AI539">
        <v>16.346274657620299</v>
      </c>
      <c r="AJ539">
        <v>34.8754448398576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0.13</v>
      </c>
      <c r="AM539" t="s">
        <v>10622</v>
      </c>
      <c r="AN539">
        <v>-1.1499999999999999</v>
      </c>
      <c r="AO539" t="s">
        <v>10621</v>
      </c>
      <c r="AP539">
        <v>-1.6888284194850001E-2</v>
      </c>
      <c r="AQ539">
        <f>(Table2[[#This Row],[Sharpe Ratio]]-AVERAGE(Table2[Sharpe Ratio]))/_xlfn.STDEV.P(Table2[Sharpe Ratio])</f>
        <v>-0.90275929965321011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-0.47586866661808425</v>
      </c>
      <c r="AS539">
        <f>_xlfn.RANK.AVG(Table2[[#This Row],[1Y Return vs Nifty Z-Score]],Table2[1Y Return vs Nifty Z-Score])</f>
        <v>492</v>
      </c>
      <c r="AT539">
        <f>_xlfn.RANK.AVG(Table2[[#This Row],[6M Return vs Nifty Z-Score]],Table2[6M Return vs Nifty Z-Score])</f>
        <v>384</v>
      </c>
      <c r="AU539">
        <f>_xlfn.RANK.AVG(Table2[[#This Row],[Sharpe Ratio Z-Score]],Table2[Sharpe Ratio Z-Score])</f>
        <v>601</v>
      </c>
      <c r="AV539">
        <f>(Table2[[#This Row],[Rank 1Y]]+Table2[[#This Row],[Rank 6M]]+Table2[[#This Row],[Rank Sharpe]])/3</f>
        <v>492.33333333333331</v>
      </c>
    </row>
    <row r="540" spans="1:48" x14ac:dyDescent="0.3">
      <c r="A540" t="s">
        <v>472</v>
      </c>
      <c r="B540" t="s">
        <v>473</v>
      </c>
      <c r="C540" t="s">
        <v>10576</v>
      </c>
      <c r="D540" t="s">
        <v>181</v>
      </c>
      <c r="E540">
        <v>44194.646025000002</v>
      </c>
      <c r="F540">
        <v>642</v>
      </c>
      <c r="G540">
        <v>15.796733478682301</v>
      </c>
      <c r="H540">
        <f>(Table2[[#This Row],[1Y Return vs Nifty]]-AVERAGE(Table2[1Y Return vs Nifty]))/_xlfn.STDEV.P(Table2[1Y Return vs Nifty])</f>
        <v>-0.26945933515226284</v>
      </c>
      <c r="I540">
        <v>4.8660193403297898</v>
      </c>
      <c r="J540">
        <f>(Table2[[#This Row],[1M Return vs Nifty]]-AVERAGE(Table2[1M Return vs Nifty]))/_xlfn.STDEV.P(Table2[1M Return vs Nifty])</f>
        <v>0.20961268359077401</v>
      </c>
      <c r="K540">
        <v>-2.9074837062773899</v>
      </c>
      <c r="L540">
        <f>(Table2[[#This Row],[6M Return vs Nifty]]-AVERAGE(Table2[6M Return vs Nifty]))/_xlfn.STDEV.P(Table2[6M Return vs Nifty])</f>
        <v>-0.27876734025074834</v>
      </c>
      <c r="M540">
        <v>4.2041413661812896</v>
      </c>
      <c r="N540">
        <f>(Table2[[#This Row],[1W Return vs Nifty]]-AVERAGE(Table2[1W Return vs Nifty]))/_xlfn.STDEV.P(Table2[1W Return vs Nifty])</f>
        <v>0.33969193694282473</v>
      </c>
      <c r="O540">
        <v>647.69000000000005</v>
      </c>
      <c r="P540">
        <v>623.43569701272099</v>
      </c>
      <c r="Q540">
        <v>557.54023393895204</v>
      </c>
      <c r="R540">
        <v>42.080883324054902</v>
      </c>
      <c r="S540" s="2">
        <f>(Table2[[#This Row],[Close Price]]-Table2[[#This Row],[20D EMA]])/Table2[[#This Row],[20D EMA]]</f>
        <v>-8.7850669301672932E-3</v>
      </c>
      <c r="T540" s="2">
        <f>(Table2[[#This Row],[Close Price]]-Table2[[#This Row],[50D EMA]])/Table2[[#This Row],[50D EMA]]</f>
        <v>2.9777414216466031E-2</v>
      </c>
      <c r="U540" s="2">
        <f>(Table2[[#This Row],[Close Price]]-Table2[[#This Row],[200D EMA]])/Table2[[#This Row],[200D EMA]]</f>
        <v>0.15148640567937183</v>
      </c>
      <c r="V540">
        <v>0.89487086568021901</v>
      </c>
      <c r="W540">
        <v>628.75</v>
      </c>
      <c r="X540">
        <v>654.04999999999995</v>
      </c>
      <c r="Y540">
        <v>628.75</v>
      </c>
      <c r="Z540">
        <v>654.04999999999995</v>
      </c>
      <c r="AA540">
        <v>628.75</v>
      </c>
      <c r="AB540">
        <v>682.75</v>
      </c>
      <c r="AC540" s="2">
        <f>(Table2[[#This Row],[Close Price]]/Table2[[#This Row],[Day Low]])-1</f>
        <v>2.1073558648111224E-2</v>
      </c>
      <c r="AD540" s="2">
        <f>(Table2[[#This Row],[Day High]]/Table2[[#This Row],[Close Price]])-1</f>
        <v>1.8769470404984334E-2</v>
      </c>
      <c r="AE540" s="2">
        <f>(Table2[[#This Row],[Close Price]]/Table2[[#This Row],[Current Week Low]])-1</f>
        <v>2.1073558648111224E-2</v>
      </c>
      <c r="AF540" s="2">
        <f>(Table2[[#This Row],[Current Week High]]/Table2[[#This Row],[Close Price]])-1</f>
        <v>1.8769470404984334E-2</v>
      </c>
      <c r="AG540" s="2">
        <f>(Table2[[#This Row],[Close Price]]/Table2[[#This Row],[Current Month Low]])-1</f>
        <v>2.1073558648111224E-2</v>
      </c>
      <c r="AH540" s="2">
        <f>(Table2[[#This Row],[Current Month High]]/Table2[[#This Row],[Close Price]])-1</f>
        <v>6.3473520249221149E-2</v>
      </c>
      <c r="AI540">
        <v>7.0560747663551204</v>
      </c>
      <c r="AJ540">
        <v>61.692482055156702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</v>
      </c>
      <c r="AM540" t="s">
        <v>10622</v>
      </c>
      <c r="AN540">
        <v>1.2</v>
      </c>
      <c r="AO540" t="s">
        <v>10622</v>
      </c>
      <c r="AP540">
        <v>-6.4036194427130003E-2</v>
      </c>
      <c r="AQ540">
        <f>(Table2[[#This Row],[Sharpe Ratio]]-AVERAGE(Table2[Sharpe Ratio]))/_xlfn.STDEV.P(Table2[Sharpe Ratio])</f>
        <v>-1.4472390797641745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-1.4461611346335865</v>
      </c>
      <c r="AS540">
        <f>_xlfn.RANK.AVG(Table2[[#This Row],[1Y Return vs Nifty Z-Score]],Table2[1Y Return vs Nifty Z-Score])</f>
        <v>385</v>
      </c>
      <c r="AT540">
        <f>_xlfn.RANK.AVG(Table2[[#This Row],[6M Return vs Nifty Z-Score]],Table2[6M Return vs Nifty Z-Score])</f>
        <v>416</v>
      </c>
      <c r="AU540">
        <f>_xlfn.RANK.AVG(Table2[[#This Row],[Sharpe Ratio Z-Score]],Table2[Sharpe Ratio Z-Score])</f>
        <v>682</v>
      </c>
      <c r="AV540">
        <f>(Table2[[#This Row],[Rank 1Y]]+Table2[[#This Row],[Rank 6M]]+Table2[[#This Row],[Rank Sharpe]])/3</f>
        <v>494.33333333333331</v>
      </c>
    </row>
    <row r="541" spans="1:48" x14ac:dyDescent="0.3">
      <c r="A541" t="s">
        <v>865</v>
      </c>
      <c r="B541" t="s">
        <v>866</v>
      </c>
      <c r="C541" t="s">
        <v>10591</v>
      </c>
      <c r="D541" t="s">
        <v>553</v>
      </c>
      <c r="E541">
        <v>16898.849976179899</v>
      </c>
      <c r="F541">
        <v>1590.45</v>
      </c>
      <c r="G541">
        <v>-4.18220205888659</v>
      </c>
      <c r="H541">
        <f>(Table2[[#This Row],[1Y Return vs Nifty]]-AVERAGE(Table2[1Y Return vs Nifty]))/_xlfn.STDEV.P(Table2[1Y Return vs Nifty])</f>
        <v>-0.57366028199590102</v>
      </c>
      <c r="I541">
        <v>12.321422424975699</v>
      </c>
      <c r="J541">
        <f>(Table2[[#This Row],[1M Return vs Nifty]]-AVERAGE(Table2[1M Return vs Nifty]))/_xlfn.STDEV.P(Table2[1M Return vs Nifty])</f>
        <v>0.98588573237816102</v>
      </c>
      <c r="K541">
        <v>3.11334788148968</v>
      </c>
      <c r="L541">
        <f>(Table2[[#This Row],[6M Return vs Nifty]]-AVERAGE(Table2[6M Return vs Nifty]))/_xlfn.STDEV.P(Table2[6M Return vs Nifty])</f>
        <v>-6.3596473920623564E-2</v>
      </c>
      <c r="M541">
        <v>9.8325501998864802</v>
      </c>
      <c r="N541">
        <f>(Table2[[#This Row],[1W Return vs Nifty]]-AVERAGE(Table2[1W Return vs Nifty]))/_xlfn.STDEV.P(Table2[1W Return vs Nifty])</f>
        <v>1.4908138373692754</v>
      </c>
      <c r="O541">
        <v>1526.74</v>
      </c>
      <c r="P541">
        <v>1464.42584238113</v>
      </c>
      <c r="Q541">
        <v>1415.82465058149</v>
      </c>
      <c r="R541">
        <v>58.275450221883297</v>
      </c>
      <c r="S541" s="2">
        <f>(Table2[[#This Row],[Close Price]]-Table2[[#This Row],[20D EMA]])/Table2[[#This Row],[20D EMA]]</f>
        <v>4.1729436577282335E-2</v>
      </c>
      <c r="T541" s="2">
        <f>(Table2[[#This Row],[Close Price]]-Table2[[#This Row],[50D EMA]])/Table2[[#This Row],[50D EMA]]</f>
        <v>8.605704295272272E-2</v>
      </c>
      <c r="U541" s="2">
        <f>(Table2[[#This Row],[Close Price]]-Table2[[#This Row],[200D EMA]])/Table2[[#This Row],[200D EMA]]</f>
        <v>0.12333826038894723</v>
      </c>
      <c r="V541">
        <v>2.5153614722705502</v>
      </c>
      <c r="W541">
        <v>1569.95</v>
      </c>
      <c r="X541">
        <v>1688.8</v>
      </c>
      <c r="Y541">
        <v>1569.95</v>
      </c>
      <c r="Z541">
        <v>1688.8</v>
      </c>
      <c r="AA541">
        <v>1518.05</v>
      </c>
      <c r="AB541">
        <v>1690</v>
      </c>
      <c r="AC541" s="2">
        <f>(Table2[[#This Row],[Close Price]]/Table2[[#This Row],[Day Low]])-1</f>
        <v>1.3057740692378639E-2</v>
      </c>
      <c r="AD541" s="2">
        <f>(Table2[[#This Row],[Day High]]/Table2[[#This Row],[Close Price]])-1</f>
        <v>6.1837844635166173E-2</v>
      </c>
      <c r="AE541" s="2">
        <f>(Table2[[#This Row],[Close Price]]/Table2[[#This Row],[Current Week Low]])-1</f>
        <v>1.3057740692378639E-2</v>
      </c>
      <c r="AF541" s="2">
        <f>(Table2[[#This Row],[Current Week High]]/Table2[[#This Row],[Close Price]])-1</f>
        <v>6.1837844635166173E-2</v>
      </c>
      <c r="AG541" s="2">
        <f>(Table2[[#This Row],[Close Price]]/Table2[[#This Row],[Current Month Low]])-1</f>
        <v>4.7692763742959832E-2</v>
      </c>
      <c r="AH541" s="2">
        <f>(Table2[[#This Row],[Current Month High]]/Table2[[#This Row],[Close Price]])-1</f>
        <v>6.2592348077588067E-2</v>
      </c>
      <c r="AI541">
        <v>6.2592348077587996</v>
      </c>
      <c r="AJ541">
        <v>27.9525341914722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0.13</v>
      </c>
      <c r="AM541" t="s">
        <v>10622</v>
      </c>
      <c r="AN541">
        <v>7.53</v>
      </c>
      <c r="AO541" t="s">
        <v>10622</v>
      </c>
      <c r="AP541">
        <v>-3.3444103098954001E-2</v>
      </c>
      <c r="AQ541">
        <f>(Table2[[#This Row],[Sharpe Ratio]]-AVERAGE(Table2[Sharpe Ratio]))/_xlfn.STDEV.P(Table2[Sharpe Ratio])</f>
        <v>-1.0939514138328925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0.74549139999801928</v>
      </c>
      <c r="AS541">
        <f>_xlfn.RANK.AVG(Table2[[#This Row],[1Y Return vs Nifty Z-Score]],Table2[1Y Return vs Nifty Z-Score])</f>
        <v>523</v>
      </c>
      <c r="AT541">
        <f>_xlfn.RANK.AVG(Table2[[#This Row],[6M Return vs Nifty Z-Score]],Table2[6M Return vs Nifty Z-Score])</f>
        <v>336</v>
      </c>
      <c r="AU541">
        <f>_xlfn.RANK.AVG(Table2[[#This Row],[Sharpe Ratio Z-Score]],Table2[Sharpe Ratio Z-Score])</f>
        <v>626</v>
      </c>
      <c r="AV541">
        <f>(Table2[[#This Row],[Rank 1Y]]+Table2[[#This Row],[Rank 6M]]+Table2[[#This Row],[Rank Sharpe]])/3</f>
        <v>495</v>
      </c>
    </row>
    <row r="542" spans="1:48" x14ac:dyDescent="0.3">
      <c r="A542" t="s">
        <v>514</v>
      </c>
      <c r="B542" t="s">
        <v>515</v>
      </c>
      <c r="C542" t="s">
        <v>10584</v>
      </c>
      <c r="D542" t="s">
        <v>212</v>
      </c>
      <c r="E542">
        <v>38610.415852470003</v>
      </c>
      <c r="F542">
        <v>658.35</v>
      </c>
      <c r="G542">
        <v>-4.9633399080839498</v>
      </c>
      <c r="H542">
        <f>(Table2[[#This Row],[1Y Return vs Nifty]]-AVERAGE(Table2[1Y Return vs Nifty]))/_xlfn.STDEV.P(Table2[1Y Return vs Nifty])</f>
        <v>-0.58555395235158181</v>
      </c>
      <c r="I542">
        <v>4.4642901170045501</v>
      </c>
      <c r="J542">
        <f>(Table2[[#This Row],[1M Return vs Nifty]]-AVERAGE(Table2[1M Return vs Nifty]))/_xlfn.STDEV.P(Table2[1M Return vs Nifty])</f>
        <v>0.16778374886557879</v>
      </c>
      <c r="K542">
        <v>-7.5426082226095001</v>
      </c>
      <c r="L542">
        <f>(Table2[[#This Row],[6M Return vs Nifty]]-AVERAGE(Table2[6M Return vs Nifty]))/_xlfn.STDEV.P(Table2[6M Return vs Nifty])</f>
        <v>-0.44441617848657472</v>
      </c>
      <c r="M542">
        <v>2.1869371720855302</v>
      </c>
      <c r="N542">
        <f>(Table2[[#This Row],[1W Return vs Nifty]]-AVERAGE(Table2[1W Return vs Nifty]))/_xlfn.STDEV.P(Table2[1W Return vs Nifty])</f>
        <v>-7.2866566545826364E-2</v>
      </c>
      <c r="O542">
        <v>682.93</v>
      </c>
      <c r="P542">
        <v>670.71914524930105</v>
      </c>
      <c r="Q542">
        <v>629.62299630415896</v>
      </c>
      <c r="R542">
        <v>33.6350374252658</v>
      </c>
      <c r="S542" s="2">
        <f>(Table2[[#This Row],[Close Price]]-Table2[[#This Row],[20D EMA]])/Table2[[#This Row],[20D EMA]]</f>
        <v>-3.5991975751541047E-2</v>
      </c>
      <c r="T542" s="2">
        <f>(Table2[[#This Row],[Close Price]]-Table2[[#This Row],[50D EMA]])/Table2[[#This Row],[50D EMA]]</f>
        <v>-1.8441616490168195E-2</v>
      </c>
      <c r="U542" s="2">
        <f>(Table2[[#This Row],[Close Price]]-Table2[[#This Row],[200D EMA]])/Table2[[#This Row],[200D EMA]]</f>
        <v>4.5625721843812056E-2</v>
      </c>
      <c r="V542">
        <v>0.91453937527137097</v>
      </c>
      <c r="W542">
        <v>647.6</v>
      </c>
      <c r="X542">
        <v>676.75</v>
      </c>
      <c r="Y542">
        <v>647.6</v>
      </c>
      <c r="Z542">
        <v>676.75</v>
      </c>
      <c r="AA542">
        <v>647.6</v>
      </c>
      <c r="AB542">
        <v>693</v>
      </c>
      <c r="AC542" s="2">
        <f>(Table2[[#This Row],[Close Price]]/Table2[[#This Row],[Day Low]])-1</f>
        <v>1.6599752933909917E-2</v>
      </c>
      <c r="AD542" s="2">
        <f>(Table2[[#This Row],[Day High]]/Table2[[#This Row],[Close Price]])-1</f>
        <v>2.7948659527606834E-2</v>
      </c>
      <c r="AE542" s="2">
        <f>(Table2[[#This Row],[Close Price]]/Table2[[#This Row],[Current Week Low]])-1</f>
        <v>1.6599752933909917E-2</v>
      </c>
      <c r="AF542" s="2">
        <f>(Table2[[#This Row],[Current Week High]]/Table2[[#This Row],[Close Price]])-1</f>
        <v>2.7948659527606834E-2</v>
      </c>
      <c r="AG542" s="2">
        <f>(Table2[[#This Row],[Close Price]]/Table2[[#This Row],[Current Month Low]])-1</f>
        <v>1.6599752933909917E-2</v>
      </c>
      <c r="AH542" s="2">
        <f>(Table2[[#This Row],[Current Month High]]/Table2[[#This Row],[Close Price]])-1</f>
        <v>5.2631578947368363E-2</v>
      </c>
      <c r="AI542">
        <v>16.123642439431901</v>
      </c>
      <c r="AJ542">
        <v>34.880147510755897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0.01</v>
      </c>
      <c r="AM542" t="s">
        <v>10622</v>
      </c>
      <c r="AN542">
        <v>-7.47</v>
      </c>
      <c r="AO542" t="s">
        <v>10621</v>
      </c>
      <c r="AP542">
        <v>1.4259586589904E-2</v>
      </c>
      <c r="AQ542">
        <f>(Table2[[#This Row],[Sharpe Ratio]]-AVERAGE(Table2[Sharpe Ratio]))/_xlfn.STDEV.P(Table2[Sharpe Ratio])</f>
        <v>-0.54305330733552115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-1.4781062558539253</v>
      </c>
      <c r="AS542">
        <f>_xlfn.RANK.AVG(Table2[[#This Row],[1Y Return vs Nifty Z-Score]],Table2[1Y Return vs Nifty Z-Score])</f>
        <v>529</v>
      </c>
      <c r="AT542">
        <f>_xlfn.RANK.AVG(Table2[[#This Row],[6M Return vs Nifty Z-Score]],Table2[6M Return vs Nifty Z-Score])</f>
        <v>474</v>
      </c>
      <c r="AU542">
        <f>_xlfn.RANK.AVG(Table2[[#This Row],[Sharpe Ratio Z-Score]],Table2[Sharpe Ratio Z-Score])</f>
        <v>485</v>
      </c>
      <c r="AV542">
        <f>(Table2[[#This Row],[Rank 1Y]]+Table2[[#This Row],[Rank 6M]]+Table2[[#This Row],[Rank Sharpe]])/3</f>
        <v>496</v>
      </c>
    </row>
    <row r="543" spans="1:48" x14ac:dyDescent="0.3">
      <c r="A543" t="s">
        <v>1522</v>
      </c>
      <c r="B543" t="s">
        <v>1523</v>
      </c>
      <c r="C543" t="s">
        <v>10587</v>
      </c>
      <c r="D543" t="s">
        <v>1524</v>
      </c>
      <c r="E543">
        <v>6261.3033859999996</v>
      </c>
      <c r="F543">
        <v>460</v>
      </c>
      <c r="G543">
        <v>-3.1501599128081401</v>
      </c>
      <c r="H543">
        <f>(Table2[[#This Row],[1Y Return vs Nifty]]-AVERAGE(Table2[1Y Return vs Nifty]))/_xlfn.STDEV.P(Table2[1Y Return vs Nifty])</f>
        <v>-0.55794632178869941</v>
      </c>
      <c r="I543">
        <v>0.96956694948946898</v>
      </c>
      <c r="J543">
        <f>(Table2[[#This Row],[1M Return vs Nifty]]-AVERAGE(Table2[1M Return vs Nifty]))/_xlfn.STDEV.P(Table2[1M Return vs Nifty])</f>
        <v>-0.1960945521617482</v>
      </c>
      <c r="K543">
        <v>-4.27918683500602</v>
      </c>
      <c r="L543">
        <f>(Table2[[#This Row],[6M Return vs Nifty]]-AVERAGE(Table2[6M Return vs Nifty]))/_xlfn.STDEV.P(Table2[6M Return vs Nifty])</f>
        <v>-0.32778889919220083</v>
      </c>
      <c r="M543">
        <v>0.85548834470818702</v>
      </c>
      <c r="N543">
        <f>(Table2[[#This Row],[1W Return vs Nifty]]-AVERAGE(Table2[1W Return vs Nifty]))/_xlfn.STDEV.P(Table2[1W Return vs Nifty])</f>
        <v>-0.34517441584650055</v>
      </c>
      <c r="O543">
        <v>469.54</v>
      </c>
      <c r="P543">
        <v>465.46648468064399</v>
      </c>
      <c r="Q543">
        <v>447.05407843592201</v>
      </c>
      <c r="R543">
        <v>38.5414322590143</v>
      </c>
      <c r="S543" s="2">
        <f>(Table2[[#This Row],[Close Price]]-Table2[[#This Row],[20D EMA]])/Table2[[#This Row],[20D EMA]]</f>
        <v>-2.0317757805511819E-2</v>
      </c>
      <c r="T543" s="2">
        <f>(Table2[[#This Row],[Close Price]]-Table2[[#This Row],[50D EMA]])/Table2[[#This Row],[50D EMA]]</f>
        <v>-1.1744099436921942E-2</v>
      </c>
      <c r="U543" s="2">
        <f>(Table2[[#This Row],[Close Price]]-Table2[[#This Row],[200D EMA]])/Table2[[#This Row],[200D EMA]]</f>
        <v>2.8958289809973361E-2</v>
      </c>
      <c r="V543">
        <v>1.01274992266317</v>
      </c>
      <c r="W543">
        <v>449.1</v>
      </c>
      <c r="X543">
        <v>473</v>
      </c>
      <c r="Y543">
        <v>449.1</v>
      </c>
      <c r="Z543">
        <v>473</v>
      </c>
      <c r="AA543">
        <v>449.1</v>
      </c>
      <c r="AB543">
        <v>491.95</v>
      </c>
      <c r="AC543" s="2">
        <f>(Table2[[#This Row],[Close Price]]/Table2[[#This Row],[Day Low]])-1</f>
        <v>2.4270763749721702E-2</v>
      </c>
      <c r="AD543" s="2">
        <f>(Table2[[#This Row],[Day High]]/Table2[[#This Row],[Close Price]])-1</f>
        <v>2.8260869565217339E-2</v>
      </c>
      <c r="AE543" s="2">
        <f>(Table2[[#This Row],[Close Price]]/Table2[[#This Row],[Current Week Low]])-1</f>
        <v>2.4270763749721702E-2</v>
      </c>
      <c r="AF543" s="2">
        <f>(Table2[[#This Row],[Current Week High]]/Table2[[#This Row],[Close Price]])-1</f>
        <v>2.8260869565217339E-2</v>
      </c>
      <c r="AG543" s="2">
        <f>(Table2[[#This Row],[Close Price]]/Table2[[#This Row],[Current Month Low]])-1</f>
        <v>2.4270763749721702E-2</v>
      </c>
      <c r="AH543" s="2">
        <f>(Table2[[#This Row],[Current Month High]]/Table2[[#This Row],[Close Price]])-1</f>
        <v>6.9456521739130306E-2</v>
      </c>
      <c r="AI543">
        <v>25.4130434782608</v>
      </c>
      <c r="AJ543">
        <v>34.385042360502403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-0.14000000000000001</v>
      </c>
      <c r="AM543" t="s">
        <v>10621</v>
      </c>
      <c r="AN543">
        <v>-4.8099999999999996</v>
      </c>
      <c r="AO543" t="s">
        <v>10621</v>
      </c>
      <c r="AQ543">
        <f>(Table2[[#This Row],[Sharpe Ratio]]-AVERAGE(Table2[Sharpe Ratio]))/_xlfn.STDEV.P(Table2[Sharpe Ratio])</f>
        <v>-0.7077277654969456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-2.134731954486095</v>
      </c>
      <c r="AS543">
        <f>_xlfn.RANK.AVG(Table2[[#This Row],[1Y Return vs Nifty Z-Score]],Table2[1Y Return vs Nifty Z-Score])</f>
        <v>509</v>
      </c>
      <c r="AT543">
        <f>_xlfn.RANK.AVG(Table2[[#This Row],[6M Return vs Nifty Z-Score]],Table2[6M Return vs Nifty Z-Score])</f>
        <v>433</v>
      </c>
      <c r="AU543">
        <f>_xlfn.RANK.AVG(Table2[[#This Row],[Sharpe Ratio Z-Score]],Table2[Sharpe Ratio Z-Score])</f>
        <v>546.5</v>
      </c>
      <c r="AV543">
        <f>(Table2[[#This Row],[Rank 1Y]]+Table2[[#This Row],[Rank 6M]]+Table2[[#This Row],[Rank Sharpe]])/3</f>
        <v>496.16666666666669</v>
      </c>
    </row>
    <row r="544" spans="1:48" x14ac:dyDescent="0.3">
      <c r="A544" t="s">
        <v>1361</v>
      </c>
      <c r="B544" t="s">
        <v>1362</v>
      </c>
      <c r="C544" t="s">
        <v>10583</v>
      </c>
      <c r="D544" t="s">
        <v>186</v>
      </c>
      <c r="E544">
        <v>7728.8407624020001</v>
      </c>
      <c r="F544">
        <v>195.33</v>
      </c>
      <c r="G544">
        <v>-30.2624538276599</v>
      </c>
      <c r="H544">
        <f>(Table2[[#This Row],[1Y Return vs Nifty]]-AVERAGE(Table2[1Y Return vs Nifty]))/_xlfn.STDEV.P(Table2[1Y Return vs Nifty])</f>
        <v>-0.97076038110091589</v>
      </c>
      <c r="I544">
        <v>15.8796988212597</v>
      </c>
      <c r="J544">
        <f>(Table2[[#This Row],[1M Return vs Nifty]]-AVERAGE(Table2[1M Return vs Nifty]))/_xlfn.STDEV.P(Table2[1M Return vs Nifty])</f>
        <v>1.3563813360645935</v>
      </c>
      <c r="K544">
        <v>-19.427286484144599</v>
      </c>
      <c r="L544">
        <f>(Table2[[#This Row],[6M Return vs Nifty]]-AVERAGE(Table2[6M Return vs Nifty]))/_xlfn.STDEV.P(Table2[6M Return vs Nifty])</f>
        <v>-0.86914762634587361</v>
      </c>
      <c r="M544">
        <v>14.9435876157078</v>
      </c>
      <c r="N544">
        <f>(Table2[[#This Row],[1W Return vs Nifty]]-AVERAGE(Table2[1W Return vs Nifty]))/_xlfn.STDEV.P(Table2[1W Return vs Nifty])</f>
        <v>2.5361229606189211</v>
      </c>
      <c r="O544">
        <v>196.49</v>
      </c>
      <c r="P544">
        <v>194.11017523790201</v>
      </c>
      <c r="Q544">
        <v>194.76859748389899</v>
      </c>
      <c r="R544">
        <v>46.659667422352101</v>
      </c>
      <c r="S544" s="2">
        <f>(Table2[[#This Row],[Close Price]]-Table2[[#This Row],[20D EMA]])/Table2[[#This Row],[20D EMA]]</f>
        <v>-5.9036083261234489E-3</v>
      </c>
      <c r="T544" s="2">
        <f>(Table2[[#This Row],[Close Price]]-Table2[[#This Row],[50D EMA]])/Table2[[#This Row],[50D EMA]]</f>
        <v>6.2841876300558635E-3</v>
      </c>
      <c r="U544" s="2">
        <f>(Table2[[#This Row],[Close Price]]-Table2[[#This Row],[200D EMA]])/Table2[[#This Row],[200D EMA]]</f>
        <v>2.8824077564528119E-3</v>
      </c>
      <c r="V544">
        <v>1.3895058091134</v>
      </c>
      <c r="W544">
        <v>193.5</v>
      </c>
      <c r="X544">
        <v>212.63</v>
      </c>
      <c r="Y544">
        <v>193.5</v>
      </c>
      <c r="Z544">
        <v>212.63</v>
      </c>
      <c r="AA544">
        <v>193.5</v>
      </c>
      <c r="AB544">
        <v>224.79</v>
      </c>
      <c r="AC544" s="2">
        <f>(Table2[[#This Row],[Close Price]]/Table2[[#This Row],[Day Low]])-1</f>
        <v>9.4573643410853503E-3</v>
      </c>
      <c r="AD544" s="2">
        <f>(Table2[[#This Row],[Day High]]/Table2[[#This Row],[Close Price]])-1</f>
        <v>8.8568064301438598E-2</v>
      </c>
      <c r="AE544" s="2">
        <f>(Table2[[#This Row],[Close Price]]/Table2[[#This Row],[Current Week Low]])-1</f>
        <v>9.4573643410853503E-3</v>
      </c>
      <c r="AF544" s="2">
        <f>(Table2[[#This Row],[Current Week High]]/Table2[[#This Row],[Close Price]])-1</f>
        <v>8.8568064301438598E-2</v>
      </c>
      <c r="AG544" s="2">
        <f>(Table2[[#This Row],[Close Price]]/Table2[[#This Row],[Current Month Low]])-1</f>
        <v>9.4573643410853503E-3</v>
      </c>
      <c r="AH544" s="2">
        <f>(Table2[[#This Row],[Current Month High]]/Table2[[#This Row],[Close Price]])-1</f>
        <v>0.15082168637690052</v>
      </c>
      <c r="AI544">
        <v>57.681871704295197</v>
      </c>
      <c r="AJ544">
        <v>35.223260643821398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7.0000000000000007E-2</v>
      </c>
      <c r="AM544" t="s">
        <v>10622</v>
      </c>
      <c r="AN544">
        <v>3.9</v>
      </c>
      <c r="AO544" t="s">
        <v>10622</v>
      </c>
      <c r="AP544">
        <v>0.102339335056821</v>
      </c>
      <c r="AQ544">
        <f>(Table2[[#This Row],[Sharpe Ratio]]-AVERAGE(Table2[Sharpe Ratio]))/_xlfn.STDEV.P(Table2[Sharpe Ratio])</f>
        <v>0.47412098185835405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656</v>
      </c>
      <c r="AT544">
        <f>_xlfn.RANK.AVG(Table2[[#This Row],[6M Return vs Nifty Z-Score]],Table2[6M Return vs Nifty Z-Score])</f>
        <v>612</v>
      </c>
      <c r="AU544">
        <f>_xlfn.RANK.AVG(Table2[[#This Row],[Sharpe Ratio Z-Score]],Table2[Sharpe Ratio Z-Score])</f>
        <v>221</v>
      </c>
      <c r="AV544">
        <f>(Table2[[#This Row],[Rank 1Y]]+Table2[[#This Row],[Rank 6M]]+Table2[[#This Row],[Rank Sharpe]])/3</f>
        <v>496.33333333333331</v>
      </c>
    </row>
    <row r="545" spans="1:48" x14ac:dyDescent="0.3">
      <c r="A545" t="s">
        <v>551</v>
      </c>
      <c r="B545" t="s">
        <v>552</v>
      </c>
      <c r="C545" t="s">
        <v>10591</v>
      </c>
      <c r="D545" t="s">
        <v>553</v>
      </c>
      <c r="E545">
        <v>35240.429250000001</v>
      </c>
      <c r="F545">
        <v>3208.05</v>
      </c>
      <c r="G545">
        <v>-4.0043834088063202</v>
      </c>
      <c r="H545">
        <f>(Table2[[#This Row],[1Y Return vs Nifty]]-AVERAGE(Table2[1Y Return vs Nifty]))/_xlfn.STDEV.P(Table2[1Y Return vs Nifty])</f>
        <v>-0.5709528003275629</v>
      </c>
      <c r="I545">
        <v>2.7757859454864802</v>
      </c>
      <c r="J545">
        <f>(Table2[[#This Row],[1M Return vs Nifty]]-AVERAGE(Table2[1M Return vs Nifty]))/_xlfn.STDEV.P(Table2[1M Return vs Nifty])</f>
        <v>-8.0270377857785367E-3</v>
      </c>
      <c r="K545">
        <v>-21.6061063482177</v>
      </c>
      <c r="L545">
        <f>(Table2[[#This Row],[6M Return vs Nifty]]-AVERAGE(Table2[6M Return vs Nifty]))/_xlfn.STDEV.P(Table2[6M Return vs Nifty])</f>
        <v>-0.94701370695215126</v>
      </c>
      <c r="M545">
        <v>4.0115746971815103</v>
      </c>
      <c r="N545">
        <f>(Table2[[#This Row],[1W Return vs Nifty]]-AVERAGE(Table2[1W Return vs Nifty]))/_xlfn.STDEV.P(Table2[1W Return vs Nifty])</f>
        <v>0.30030821118175682</v>
      </c>
      <c r="O545">
        <v>3268.6</v>
      </c>
      <c r="P545">
        <v>3261.8704560728702</v>
      </c>
      <c r="Q545">
        <v>3256.15306988988</v>
      </c>
      <c r="R545">
        <v>40.243686150176003</v>
      </c>
      <c r="S545" s="2">
        <f>(Table2[[#This Row],[Close Price]]-Table2[[#This Row],[20D EMA]])/Table2[[#This Row],[20D EMA]]</f>
        <v>-1.8524750657773887E-2</v>
      </c>
      <c r="T545" s="2">
        <f>(Table2[[#This Row],[Close Price]]-Table2[[#This Row],[50D EMA]])/Table2[[#This Row],[50D EMA]]</f>
        <v>-1.6499875392864974E-2</v>
      </c>
      <c r="U545" s="2">
        <f>(Table2[[#This Row],[Close Price]]-Table2[[#This Row],[200D EMA]])/Table2[[#This Row],[200D EMA]]</f>
        <v>-1.4772975611833463E-2</v>
      </c>
      <c r="V545">
        <v>0.78336748453855998</v>
      </c>
      <c r="W545">
        <v>3169.35</v>
      </c>
      <c r="X545">
        <v>3323.85</v>
      </c>
      <c r="Y545">
        <v>3169.35</v>
      </c>
      <c r="Z545">
        <v>3323.85</v>
      </c>
      <c r="AA545">
        <v>3169.35</v>
      </c>
      <c r="AB545">
        <v>3464</v>
      </c>
      <c r="AC545" s="2">
        <f>(Table2[[#This Row],[Close Price]]/Table2[[#This Row],[Day Low]])-1</f>
        <v>1.2210705665199661E-2</v>
      </c>
      <c r="AD545" s="2">
        <f>(Table2[[#This Row],[Day High]]/Table2[[#This Row],[Close Price]])-1</f>
        <v>3.6096694253518358E-2</v>
      </c>
      <c r="AE545" s="2">
        <f>(Table2[[#This Row],[Close Price]]/Table2[[#This Row],[Current Week Low]])-1</f>
        <v>1.2210705665199661E-2</v>
      </c>
      <c r="AF545" s="2">
        <f>(Table2[[#This Row],[Current Week High]]/Table2[[#This Row],[Close Price]])-1</f>
        <v>3.6096694253518358E-2</v>
      </c>
      <c r="AG545" s="2">
        <f>(Table2[[#This Row],[Close Price]]/Table2[[#This Row],[Current Month Low]])-1</f>
        <v>1.2210705665199661E-2</v>
      </c>
      <c r="AH545" s="2">
        <f>(Table2[[#This Row],[Current Month High]]/Table2[[#This Row],[Close Price]])-1</f>
        <v>7.9783669207150743E-2</v>
      </c>
      <c r="AI545">
        <v>22.192609217437301</v>
      </c>
      <c r="AJ545">
        <v>29.565831987075899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-0.05</v>
      </c>
      <c r="AM545" t="s">
        <v>10621</v>
      </c>
      <c r="AN545">
        <v>-1.67</v>
      </c>
      <c r="AO545" t="s">
        <v>10621</v>
      </c>
      <c r="AP545">
        <v>6.0583751114513001E-2</v>
      </c>
      <c r="AQ545">
        <f>(Table2[[#This Row],[Sharpe Ratio]]-AVERAGE(Table2[Sharpe Ratio]))/_xlfn.STDEV.P(Table2[Sharpe Ratio])</f>
        <v>-8.0864171823594976E-3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-1.2337717510660955</v>
      </c>
      <c r="AS545">
        <f>_xlfn.RANK.AVG(Table2[[#This Row],[1Y Return vs Nifty Z-Score]],Table2[1Y Return vs Nifty Z-Score])</f>
        <v>521</v>
      </c>
      <c r="AT545">
        <f>_xlfn.RANK.AVG(Table2[[#This Row],[6M Return vs Nifty Z-Score]],Table2[6M Return vs Nifty Z-Score])</f>
        <v>628</v>
      </c>
      <c r="AU545">
        <f>_xlfn.RANK.AVG(Table2[[#This Row],[Sharpe Ratio Z-Score]],Table2[Sharpe Ratio Z-Score])</f>
        <v>344</v>
      </c>
      <c r="AV545">
        <f>(Table2[[#This Row],[Rank 1Y]]+Table2[[#This Row],[Rank 6M]]+Table2[[#This Row],[Rank Sharpe]])/3</f>
        <v>497.66666666666669</v>
      </c>
    </row>
    <row r="546" spans="1:48" x14ac:dyDescent="0.3">
      <c r="A546" t="s">
        <v>876</v>
      </c>
      <c r="B546" t="s">
        <v>877</v>
      </c>
      <c r="C546" t="s">
        <v>10582</v>
      </c>
      <c r="D546" t="s">
        <v>277</v>
      </c>
      <c r="E546">
        <v>16675.790116125001</v>
      </c>
      <c r="F546">
        <v>2083.75</v>
      </c>
      <c r="G546">
        <v>-11.001729945506</v>
      </c>
      <c r="H546">
        <f>(Table2[[#This Row],[1Y Return vs Nifty]]-AVERAGE(Table2[1Y Return vs Nifty]))/_xlfn.STDEV.P(Table2[1Y Return vs Nifty])</f>
        <v>-0.67749498511285455</v>
      </c>
      <c r="I546">
        <v>0.87911540234998198</v>
      </c>
      <c r="J546">
        <f>(Table2[[#This Row],[1M Return vs Nifty]]-AVERAGE(Table2[1M Return vs Nifty]))/_xlfn.STDEV.P(Table2[1M Return vs Nifty])</f>
        <v>-0.2055125671863296</v>
      </c>
      <c r="K546">
        <v>-10.927415959523801</v>
      </c>
      <c r="L546">
        <f>(Table2[[#This Row],[6M Return vs Nifty]]-AVERAGE(Table2[6M Return vs Nifty]))/_xlfn.STDEV.P(Table2[6M Return vs Nifty])</f>
        <v>-0.56538153061376595</v>
      </c>
      <c r="M546">
        <v>1.6254158389521101</v>
      </c>
      <c r="N546">
        <f>(Table2[[#This Row],[1W Return vs Nifty]]-AVERAGE(Table2[1W Return vs Nifty]))/_xlfn.STDEV.P(Table2[1W Return vs Nifty])</f>
        <v>-0.18770888223827473</v>
      </c>
      <c r="O546">
        <v>2123.0100000000002</v>
      </c>
      <c r="P546">
        <v>2080.3955420592001</v>
      </c>
      <c r="Q546">
        <v>1994.6958015917201</v>
      </c>
      <c r="R546">
        <v>32.875585618450003</v>
      </c>
      <c r="S546" s="2">
        <f>(Table2[[#This Row],[Close Price]]-Table2[[#This Row],[20D EMA]])/Table2[[#This Row],[20D EMA]]</f>
        <v>-1.8492611904795651E-2</v>
      </c>
      <c r="T546" s="2">
        <f>(Table2[[#This Row],[Close Price]]-Table2[[#This Row],[50D EMA]])/Table2[[#This Row],[50D EMA]]</f>
        <v>1.6124135401095858E-3</v>
      </c>
      <c r="U546" s="2">
        <f>(Table2[[#This Row],[Close Price]]-Table2[[#This Row],[200D EMA]])/Table2[[#This Row],[200D EMA]]</f>
        <v>4.4645503508463198E-2</v>
      </c>
      <c r="V546">
        <v>0.63737863358630698</v>
      </c>
      <c r="W546">
        <v>2060</v>
      </c>
      <c r="X546">
        <v>2120.9</v>
      </c>
      <c r="Y546">
        <v>2060</v>
      </c>
      <c r="Z546">
        <v>2120.9</v>
      </c>
      <c r="AA546">
        <v>2060</v>
      </c>
      <c r="AB546">
        <v>2165.9</v>
      </c>
      <c r="AC546" s="2">
        <f>(Table2[[#This Row],[Close Price]]/Table2[[#This Row],[Day Low]])-1</f>
        <v>1.1529126213592145E-2</v>
      </c>
      <c r="AD546" s="2">
        <f>(Table2[[#This Row],[Day High]]/Table2[[#This Row],[Close Price]])-1</f>
        <v>1.7828434313137409E-2</v>
      </c>
      <c r="AE546" s="2">
        <f>(Table2[[#This Row],[Close Price]]/Table2[[#This Row],[Current Week Low]])-1</f>
        <v>1.1529126213592145E-2</v>
      </c>
      <c r="AF546" s="2">
        <f>(Table2[[#This Row],[Current Week High]]/Table2[[#This Row],[Close Price]])-1</f>
        <v>1.7828434313137409E-2</v>
      </c>
      <c r="AG546" s="2">
        <f>(Table2[[#This Row],[Close Price]]/Table2[[#This Row],[Current Month Low]])-1</f>
        <v>1.1529126213592145E-2</v>
      </c>
      <c r="AH546" s="2">
        <f>(Table2[[#This Row],[Current Month High]]/Table2[[#This Row],[Close Price]])-1</f>
        <v>3.9424115176964758E-2</v>
      </c>
      <c r="AI546">
        <v>13.084583083383301</v>
      </c>
      <c r="AJ546">
        <v>19.071428571428498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-0.05</v>
      </c>
      <c r="AM546" t="s">
        <v>10621</v>
      </c>
      <c r="AN546">
        <v>-2.39</v>
      </c>
      <c r="AO546" t="s">
        <v>10621</v>
      </c>
      <c r="AP546">
        <v>3.5775904405740001E-2</v>
      </c>
      <c r="AQ546">
        <f>(Table2[[#This Row],[Sharpe Ratio]]-AVERAGE(Table2[Sharpe Ratio]))/_xlfn.STDEV.P(Table2[Sharpe Ratio])</f>
        <v>-0.29457569856245697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-1.9306736637136817</v>
      </c>
      <c r="AS546">
        <f>_xlfn.RANK.AVG(Table2[[#This Row],[1Y Return vs Nifty Z-Score]],Table2[1Y Return vs Nifty Z-Score])</f>
        <v>564</v>
      </c>
      <c r="AT546">
        <f>_xlfn.RANK.AVG(Table2[[#This Row],[6M Return vs Nifty Z-Score]],Table2[6M Return vs Nifty Z-Score])</f>
        <v>510</v>
      </c>
      <c r="AU546">
        <f>_xlfn.RANK.AVG(Table2[[#This Row],[Sharpe Ratio Z-Score]],Table2[Sharpe Ratio Z-Score])</f>
        <v>420</v>
      </c>
      <c r="AV546">
        <f>(Table2[[#This Row],[Rank 1Y]]+Table2[[#This Row],[Rank 6M]]+Table2[[#This Row],[Rank Sharpe]])/3</f>
        <v>498</v>
      </c>
    </row>
    <row r="547" spans="1:48" x14ac:dyDescent="0.3">
      <c r="A547" t="s">
        <v>849</v>
      </c>
      <c r="B547" t="s">
        <v>850</v>
      </c>
      <c r="C547" t="s">
        <v>10577</v>
      </c>
      <c r="D547" t="s">
        <v>21</v>
      </c>
      <c r="E547">
        <v>17395.19774616</v>
      </c>
      <c r="F547">
        <v>626.6</v>
      </c>
      <c r="G547">
        <v>-2.4001697012555598</v>
      </c>
      <c r="H547">
        <f>(Table2[[#This Row],[1Y Return vs Nifty]]-AVERAGE(Table2[1Y Return vs Nifty]))/_xlfn.STDEV.P(Table2[1Y Return vs Nifty])</f>
        <v>-0.54652690797414738</v>
      </c>
      <c r="I547">
        <v>2.51685231766906</v>
      </c>
      <c r="J547">
        <f>(Table2[[#This Row],[1M Return vs Nifty]]-AVERAGE(Table2[1M Return vs Nifty]))/_xlfn.STDEV.P(Table2[1M Return vs Nifty])</f>
        <v>-3.4987779467655529E-2</v>
      </c>
      <c r="K547">
        <v>-32.964705452432803</v>
      </c>
      <c r="L547">
        <f>(Table2[[#This Row],[6M Return vs Nifty]]-AVERAGE(Table2[6M Return vs Nifty]))/_xlfn.STDEV.P(Table2[6M Return vs Nifty])</f>
        <v>-1.3529442788213701</v>
      </c>
      <c r="M547">
        <v>-8.6935022455717501</v>
      </c>
      <c r="N547">
        <f>(Table2[[#This Row],[1W Return vs Nifty]]-AVERAGE(Table2[1W Return vs Nifty]))/_xlfn.STDEV.P(Table2[1W Return vs Nifty])</f>
        <v>-2.2981335060981678</v>
      </c>
      <c r="O547">
        <v>675.65</v>
      </c>
      <c r="P547">
        <v>647.85406479510902</v>
      </c>
      <c r="Q547">
        <v>637.01739798163703</v>
      </c>
      <c r="R547">
        <v>33.139285279082699</v>
      </c>
      <c r="S547" s="2">
        <f>(Table2[[#This Row],[Close Price]]-Table2[[#This Row],[20D EMA]])/Table2[[#This Row],[20D EMA]]</f>
        <v>-7.2596758676829659E-2</v>
      </c>
      <c r="T547" s="2">
        <f>(Table2[[#This Row],[Close Price]]-Table2[[#This Row],[50D EMA]])/Table2[[#This Row],[50D EMA]]</f>
        <v>-3.2806871099636974E-2</v>
      </c>
      <c r="U547" s="2">
        <f>(Table2[[#This Row],[Close Price]]-Table2[[#This Row],[200D EMA]])/Table2[[#This Row],[200D EMA]]</f>
        <v>-1.6353396335239977E-2</v>
      </c>
      <c r="V547">
        <v>1.2314597107682499</v>
      </c>
      <c r="W547">
        <v>622</v>
      </c>
      <c r="X547">
        <v>659</v>
      </c>
      <c r="Y547">
        <v>622</v>
      </c>
      <c r="Z547">
        <v>659</v>
      </c>
      <c r="AA547">
        <v>622</v>
      </c>
      <c r="AB547">
        <v>730</v>
      </c>
      <c r="AC547" s="2">
        <f>(Table2[[#This Row],[Close Price]]/Table2[[#This Row],[Day Low]])-1</f>
        <v>7.3954983922830397E-3</v>
      </c>
      <c r="AD547" s="2">
        <f>(Table2[[#This Row],[Day High]]/Table2[[#This Row],[Close Price]])-1</f>
        <v>5.1707628471113987E-2</v>
      </c>
      <c r="AE547" s="2">
        <f>(Table2[[#This Row],[Close Price]]/Table2[[#This Row],[Current Week Low]])-1</f>
        <v>7.3954983922830397E-3</v>
      </c>
      <c r="AF547" s="2">
        <f>(Table2[[#This Row],[Current Week High]]/Table2[[#This Row],[Close Price]])-1</f>
        <v>5.1707628471113987E-2</v>
      </c>
      <c r="AG547" s="2">
        <f>(Table2[[#This Row],[Close Price]]/Table2[[#This Row],[Current Month Low]])-1</f>
        <v>7.3954983922830397E-3</v>
      </c>
      <c r="AH547" s="2">
        <f>(Table2[[#This Row],[Current Month High]]/Table2[[#This Row],[Close Price]])-1</f>
        <v>0.16501755505904869</v>
      </c>
      <c r="AI547">
        <v>38.844557931694801</v>
      </c>
      <c r="AJ547">
        <v>33.432708688245299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0.03</v>
      </c>
      <c r="AM547" t="s">
        <v>10622</v>
      </c>
      <c r="AN547">
        <v>-9.76</v>
      </c>
      <c r="AO547" t="s">
        <v>10621</v>
      </c>
      <c r="AP547">
        <v>7.4138537161928003E-2</v>
      </c>
      <c r="AQ547">
        <f>(Table2[[#This Row],[Sharpe Ratio]]-AVERAGE(Table2[Sharpe Ratio]))/_xlfn.STDEV.P(Table2[Sharpe Ratio])</f>
        <v>0.14844876942904489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-4.0841437029322964</v>
      </c>
      <c r="AS547">
        <f>_xlfn.RANK.AVG(Table2[[#This Row],[1Y Return vs Nifty Z-Score]],Table2[1Y Return vs Nifty Z-Score])</f>
        <v>505</v>
      </c>
      <c r="AT547">
        <f>_xlfn.RANK.AVG(Table2[[#This Row],[6M Return vs Nifty Z-Score]],Table2[6M Return vs Nifty Z-Score])</f>
        <v>700</v>
      </c>
      <c r="AU547">
        <f>_xlfn.RANK.AVG(Table2[[#This Row],[Sharpe Ratio Z-Score]],Table2[Sharpe Ratio Z-Score])</f>
        <v>294</v>
      </c>
      <c r="AV547">
        <f>(Table2[[#This Row],[Rank 1Y]]+Table2[[#This Row],[Rank 6M]]+Table2[[#This Row],[Rank Sharpe]])/3</f>
        <v>499.66666666666669</v>
      </c>
    </row>
    <row r="548" spans="1:48" x14ac:dyDescent="0.3">
      <c r="A548" t="s">
        <v>1023</v>
      </c>
      <c r="B548" t="s">
        <v>1024</v>
      </c>
      <c r="C548" t="s">
        <v>10578</v>
      </c>
      <c r="D548" t="s">
        <v>260</v>
      </c>
      <c r="E548">
        <v>12533.584084800001</v>
      </c>
      <c r="F548">
        <v>984</v>
      </c>
      <c r="G548">
        <v>3.71314338037807</v>
      </c>
      <c r="H548">
        <f>(Table2[[#This Row],[1Y Return vs Nifty]]-AVERAGE(Table2[1Y Return vs Nifty]))/_xlfn.STDEV.P(Table2[1Y Return vs Nifty])</f>
        <v>-0.4534450906627312</v>
      </c>
      <c r="I548">
        <v>-0.65717581851551998</v>
      </c>
      <c r="J548">
        <f>(Table2[[#This Row],[1M Return vs Nifty]]-AVERAGE(Table2[1M Return vs Nifty]))/_xlfn.STDEV.P(Table2[1M Return vs Nifty])</f>
        <v>-0.36547460496033429</v>
      </c>
      <c r="K548">
        <v>-3.5278886375758001</v>
      </c>
      <c r="L548">
        <f>(Table2[[#This Row],[6M Return vs Nifty]]-AVERAGE(Table2[6M Return vs Nifty]))/_xlfn.STDEV.P(Table2[6M Return vs Nifty])</f>
        <v>-0.30093920548182168</v>
      </c>
      <c r="M548">
        <v>-0.39187581826339202</v>
      </c>
      <c r="N548">
        <f>(Table2[[#This Row],[1W Return vs Nifty]]-AVERAGE(Table2[1W Return vs Nifty]))/_xlfn.STDEV.P(Table2[1W Return vs Nifty])</f>
        <v>-0.60028527367991391</v>
      </c>
      <c r="O548">
        <v>1024.96</v>
      </c>
      <c r="P548">
        <v>1001.84997240211</v>
      </c>
      <c r="Q548">
        <v>911.04377678271806</v>
      </c>
      <c r="R548">
        <v>35.108153666398501</v>
      </c>
      <c r="S548" s="2">
        <f>(Table2[[#This Row],[Close Price]]-Table2[[#This Row],[20D EMA]])/Table2[[#This Row],[20D EMA]]</f>
        <v>-3.9962535123321923E-2</v>
      </c>
      <c r="T548" s="2">
        <f>(Table2[[#This Row],[Close Price]]-Table2[[#This Row],[50D EMA]])/Table2[[#This Row],[50D EMA]]</f>
        <v>-1.7817011422689929E-2</v>
      </c>
      <c r="U548" s="2">
        <f>(Table2[[#This Row],[Close Price]]-Table2[[#This Row],[200D EMA]])/Table2[[#This Row],[200D EMA]]</f>
        <v>8.0079821712762594E-2</v>
      </c>
      <c r="V548">
        <v>1.3505995143563001</v>
      </c>
      <c r="W548">
        <v>970</v>
      </c>
      <c r="X548">
        <v>1019.95</v>
      </c>
      <c r="Y548">
        <v>970</v>
      </c>
      <c r="Z548">
        <v>1019.95</v>
      </c>
      <c r="AA548">
        <v>970</v>
      </c>
      <c r="AB548">
        <v>1053.1500000000001</v>
      </c>
      <c r="AC548" s="2">
        <f>(Table2[[#This Row],[Close Price]]/Table2[[#This Row],[Day Low]])-1</f>
        <v>1.4432989690721598E-2</v>
      </c>
      <c r="AD548" s="2">
        <f>(Table2[[#This Row],[Day High]]/Table2[[#This Row],[Close Price]])-1</f>
        <v>3.6534552845528534E-2</v>
      </c>
      <c r="AE548" s="2">
        <f>(Table2[[#This Row],[Close Price]]/Table2[[#This Row],[Current Week Low]])-1</f>
        <v>1.4432989690721598E-2</v>
      </c>
      <c r="AF548" s="2">
        <f>(Table2[[#This Row],[Current Week High]]/Table2[[#This Row],[Close Price]])-1</f>
        <v>3.6534552845528534E-2</v>
      </c>
      <c r="AG548" s="2">
        <f>(Table2[[#This Row],[Close Price]]/Table2[[#This Row],[Current Month Low]])-1</f>
        <v>1.4432989690721598E-2</v>
      </c>
      <c r="AH548" s="2">
        <f>(Table2[[#This Row],[Current Month High]]/Table2[[#This Row],[Close Price]])-1</f>
        <v>7.0274390243902474E-2</v>
      </c>
      <c r="AI548">
        <v>13.0081300813008</v>
      </c>
      <c r="AJ548">
        <v>34.573304157549202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0.01</v>
      </c>
      <c r="AM548" t="s">
        <v>10622</v>
      </c>
      <c r="AN548">
        <v>-5.58</v>
      </c>
      <c r="AO548" t="s">
        <v>10621</v>
      </c>
      <c r="AP548">
        <v>-3.1793577897698003E-2</v>
      </c>
      <c r="AQ548">
        <f>(Table2[[#This Row],[Sharpe Ratio]]-AVERAGE(Table2[Sharpe Ratio]))/_xlfn.STDEV.P(Table2[Sharpe Ratio])</f>
        <v>-1.074890598746497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-2.7950347735312979</v>
      </c>
      <c r="AS548">
        <f>_xlfn.RANK.AVG(Table2[[#This Row],[1Y Return vs Nifty Z-Score]],Table2[1Y Return vs Nifty Z-Score])</f>
        <v>454</v>
      </c>
      <c r="AT548">
        <f>_xlfn.RANK.AVG(Table2[[#This Row],[6M Return vs Nifty Z-Score]],Table2[6M Return vs Nifty Z-Score])</f>
        <v>422</v>
      </c>
      <c r="AU548">
        <f>_xlfn.RANK.AVG(Table2[[#This Row],[Sharpe Ratio Z-Score]],Table2[Sharpe Ratio Z-Score])</f>
        <v>624</v>
      </c>
      <c r="AV548">
        <f>(Table2[[#This Row],[Rank 1Y]]+Table2[[#This Row],[Rank 6M]]+Table2[[#This Row],[Rank Sharpe]])/3</f>
        <v>500</v>
      </c>
    </row>
    <row r="549" spans="1:48" x14ac:dyDescent="0.3">
      <c r="A549" t="s">
        <v>1084</v>
      </c>
      <c r="B549" t="s">
        <v>1085</v>
      </c>
      <c r="C549" t="s">
        <v>10582</v>
      </c>
      <c r="D549" t="s">
        <v>51</v>
      </c>
      <c r="E549">
        <v>11436.686234479999</v>
      </c>
      <c r="F549">
        <v>884</v>
      </c>
      <c r="G549">
        <v>13.0915107994094</v>
      </c>
      <c r="H549">
        <f>(Table2[[#This Row],[1Y Return vs Nifty]]-AVERAGE(Table2[1Y Return vs Nifty]))/_xlfn.STDEV.P(Table2[1Y Return vs Nifty])</f>
        <v>-0.31064928237994366</v>
      </c>
      <c r="I549">
        <v>-2.5675976719717801</v>
      </c>
      <c r="J549">
        <f>(Table2[[#This Row],[1M Return vs Nifty]]-AVERAGE(Table2[1M Return vs Nifty]))/_xlfn.STDEV.P(Table2[1M Return vs Nifty])</f>
        <v>-0.56439195118762775</v>
      </c>
      <c r="K549">
        <v>-9.2302006375743009</v>
      </c>
      <c r="L549">
        <f>(Table2[[#This Row],[6M Return vs Nifty]]-AVERAGE(Table2[6M Return vs Nifty]))/_xlfn.STDEV.P(Table2[6M Return vs Nifty])</f>
        <v>-0.50472690411422727</v>
      </c>
      <c r="M549">
        <v>5.8190872431187497</v>
      </c>
      <c r="N549">
        <f>(Table2[[#This Row],[1W Return vs Nifty]]-AVERAGE(Table2[1W Return vs Nifty]))/_xlfn.STDEV.P(Table2[1W Return vs Nifty])</f>
        <v>0.66998058900620505</v>
      </c>
      <c r="O549">
        <v>876.68</v>
      </c>
      <c r="P549">
        <v>857.40500900712698</v>
      </c>
      <c r="Q549">
        <v>777.52015475207099</v>
      </c>
      <c r="R549">
        <v>72.199919089505499</v>
      </c>
      <c r="S549" s="2">
        <f>(Table2[[#This Row],[Close Price]]-Table2[[#This Row],[20D EMA]])/Table2[[#This Row],[20D EMA]]</f>
        <v>8.3496828945567939E-3</v>
      </c>
      <c r="T549" s="2">
        <f>(Table2[[#This Row],[Close Price]]-Table2[[#This Row],[50D EMA]])/Table2[[#This Row],[50D EMA]]</f>
        <v>3.1018002826540471E-2</v>
      </c>
      <c r="U549" s="2">
        <f>(Table2[[#This Row],[Close Price]]-Table2[[#This Row],[200D EMA]])/Table2[[#This Row],[200D EMA]]</f>
        <v>0.13694801941421364</v>
      </c>
      <c r="V549">
        <v>1.6777006191947501</v>
      </c>
      <c r="W549">
        <v>851.25</v>
      </c>
      <c r="X549">
        <v>955</v>
      </c>
      <c r="Y549">
        <v>851.25</v>
      </c>
      <c r="Z549">
        <v>955</v>
      </c>
      <c r="AA549">
        <v>851.25</v>
      </c>
      <c r="AB549">
        <v>955</v>
      </c>
      <c r="AC549" s="2">
        <f>(Table2[[#This Row],[Close Price]]/Table2[[#This Row],[Day Low]])-1</f>
        <v>3.8472834067547756E-2</v>
      </c>
      <c r="AD549" s="2">
        <f>(Table2[[#This Row],[Day High]]/Table2[[#This Row],[Close Price]])-1</f>
        <v>8.0316742081447901E-2</v>
      </c>
      <c r="AE549" s="2">
        <f>(Table2[[#This Row],[Close Price]]/Table2[[#This Row],[Current Week Low]])-1</f>
        <v>3.8472834067547756E-2</v>
      </c>
      <c r="AF549" s="2">
        <f>(Table2[[#This Row],[Current Week High]]/Table2[[#This Row],[Close Price]])-1</f>
        <v>8.0316742081447901E-2</v>
      </c>
      <c r="AG549" s="2">
        <f>(Table2[[#This Row],[Close Price]]/Table2[[#This Row],[Current Month Low]])-1</f>
        <v>3.8472834067547756E-2</v>
      </c>
      <c r="AH549" s="2">
        <f>(Table2[[#This Row],[Current Month High]]/Table2[[#This Row],[Close Price]])-1</f>
        <v>8.0316742081447901E-2</v>
      </c>
      <c r="AI549">
        <v>9.9547511312217196</v>
      </c>
      <c r="AJ549">
        <v>48.322147651006702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-0.01</v>
      </c>
      <c r="AM549" t="s">
        <v>10621</v>
      </c>
      <c r="AN549">
        <v>9.64</v>
      </c>
      <c r="AO549" t="s">
        <v>10622</v>
      </c>
      <c r="AP549">
        <v>-2.5988503749235999E-2</v>
      </c>
      <c r="AQ549">
        <f>(Table2[[#This Row],[Sharpe Ratio]]-AVERAGE(Table2[Sharpe Ratio]))/_xlfn.STDEV.P(Table2[Sharpe Ratio])</f>
        <v>-1.0078516678519858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-1.7176392165275796</v>
      </c>
      <c r="AS549">
        <f>_xlfn.RANK.AVG(Table2[[#This Row],[1Y Return vs Nifty Z-Score]],Table2[1Y Return vs Nifty Z-Score])</f>
        <v>396</v>
      </c>
      <c r="AT549">
        <f>_xlfn.RANK.AVG(Table2[[#This Row],[6M Return vs Nifty Z-Score]],Table2[6M Return vs Nifty Z-Score])</f>
        <v>491</v>
      </c>
      <c r="AU549">
        <f>_xlfn.RANK.AVG(Table2[[#This Row],[Sharpe Ratio Z-Score]],Table2[Sharpe Ratio Z-Score])</f>
        <v>614</v>
      </c>
      <c r="AV549">
        <f>(Table2[[#This Row],[Rank 1Y]]+Table2[[#This Row],[Rank 6M]]+Table2[[#This Row],[Rank Sharpe]])/3</f>
        <v>500.33333333333331</v>
      </c>
    </row>
    <row r="550" spans="1:48" x14ac:dyDescent="0.3">
      <c r="A550" t="s">
        <v>182</v>
      </c>
      <c r="B550" t="s">
        <v>183</v>
      </c>
      <c r="C550" t="s">
        <v>10577</v>
      </c>
      <c r="D550" t="s">
        <v>21</v>
      </c>
      <c r="E550">
        <v>142453.35409787999</v>
      </c>
      <c r="F550">
        <v>1456.35</v>
      </c>
      <c r="G550">
        <v>-0.21569347336712799</v>
      </c>
      <c r="H550">
        <f>(Table2[[#This Row],[1Y Return vs Nifty]]-AVERAGE(Table2[1Y Return vs Nifty]))/_xlfn.STDEV.P(Table2[1Y Return vs Nifty])</f>
        <v>-0.51326588985676569</v>
      </c>
      <c r="I550">
        <v>4.0694765809322302</v>
      </c>
      <c r="J550">
        <f>(Table2[[#This Row],[1M Return vs Nifty]]-AVERAGE(Table2[1M Return vs Nifty]))/_xlfn.STDEV.P(Table2[1M Return vs Nifty])</f>
        <v>0.12667489078376992</v>
      </c>
      <c r="K550">
        <v>-1.2161661469692</v>
      </c>
      <c r="L550">
        <f>(Table2[[#This Row],[6M Return vs Nifty]]-AVERAGE(Table2[6M Return vs Nifty]))/_xlfn.STDEV.P(Table2[6M Return vs Nifty])</f>
        <v>-0.21832348641250102</v>
      </c>
      <c r="M550">
        <v>0.558122708222343</v>
      </c>
      <c r="N550">
        <f>(Table2[[#This Row],[1W Return vs Nifty]]-AVERAGE(Table2[1W Return vs Nifty]))/_xlfn.STDEV.P(Table2[1W Return vs Nifty])</f>
        <v>-0.40599162133151268</v>
      </c>
      <c r="O550">
        <v>1499.19</v>
      </c>
      <c r="P550">
        <v>1439.7609051076399</v>
      </c>
      <c r="Q550">
        <v>1316.7152741981299</v>
      </c>
      <c r="R550">
        <v>31.683773353081602</v>
      </c>
      <c r="S550" s="2">
        <f>(Table2[[#This Row],[Close Price]]-Table2[[#This Row],[20D EMA]])/Table2[[#This Row],[20D EMA]]</f>
        <v>-2.8575430732595698E-2</v>
      </c>
      <c r="T550" s="2">
        <f>(Table2[[#This Row],[Close Price]]-Table2[[#This Row],[50D EMA]])/Table2[[#This Row],[50D EMA]]</f>
        <v>1.152211789715164E-2</v>
      </c>
      <c r="U550" s="2">
        <f>(Table2[[#This Row],[Close Price]]-Table2[[#This Row],[200D EMA]])/Table2[[#This Row],[200D EMA]]</f>
        <v>0.10604777550477382</v>
      </c>
      <c r="V550">
        <v>1.20425850044578</v>
      </c>
      <c r="W550">
        <v>1426.75</v>
      </c>
      <c r="X550">
        <v>1484.25</v>
      </c>
      <c r="Y550">
        <v>1426.75</v>
      </c>
      <c r="Z550">
        <v>1484.25</v>
      </c>
      <c r="AA550">
        <v>1426.75</v>
      </c>
      <c r="AB550">
        <v>1569</v>
      </c>
      <c r="AC550" s="2">
        <f>(Table2[[#This Row],[Close Price]]/Table2[[#This Row],[Day Low]])-1</f>
        <v>2.0746451725950577E-2</v>
      </c>
      <c r="AD550" s="2">
        <f>(Table2[[#This Row],[Day High]]/Table2[[#This Row],[Close Price]])-1</f>
        <v>1.9157482747965915E-2</v>
      </c>
      <c r="AE550" s="2">
        <f>(Table2[[#This Row],[Close Price]]/Table2[[#This Row],[Current Week Low]])-1</f>
        <v>2.0746451725950577E-2</v>
      </c>
      <c r="AF550" s="2">
        <f>(Table2[[#This Row],[Current Week High]]/Table2[[#This Row],[Close Price]])-1</f>
        <v>1.9157482747965915E-2</v>
      </c>
      <c r="AG550" s="2">
        <f>(Table2[[#This Row],[Close Price]]/Table2[[#This Row],[Current Month Low]])-1</f>
        <v>2.0746451725950577E-2</v>
      </c>
      <c r="AH550" s="2">
        <f>(Table2[[#This Row],[Current Month High]]/Table2[[#This Row],[Close Price]])-1</f>
        <v>7.7350911525388977E-2</v>
      </c>
      <c r="AI550">
        <v>7.7350911525388897</v>
      </c>
      <c r="AJ550">
        <v>32.618494741155502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-0.02</v>
      </c>
      <c r="AM550" t="s">
        <v>10621</v>
      </c>
      <c r="AN550">
        <v>-5.39</v>
      </c>
      <c r="AO550" t="s">
        <v>10621</v>
      </c>
      <c r="AP550">
        <v>-2.8247678526397001E-2</v>
      </c>
      <c r="AQ550">
        <f>(Table2[[#This Row],[Sharpe Ratio]]-AVERAGE(Table2[Sharpe Ratio]))/_xlfn.STDEV.P(Table2[Sharpe Ratio])</f>
        <v>-1.0339413710825371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-2.0448474778995465</v>
      </c>
      <c r="AS550">
        <f>_xlfn.RANK.AVG(Table2[[#This Row],[1Y Return vs Nifty Z-Score]],Table2[1Y Return vs Nifty Z-Score])</f>
        <v>490</v>
      </c>
      <c r="AT550">
        <f>_xlfn.RANK.AVG(Table2[[#This Row],[6M Return vs Nifty Z-Score]],Table2[6M Return vs Nifty Z-Score])</f>
        <v>395</v>
      </c>
      <c r="AU550">
        <f>_xlfn.RANK.AVG(Table2[[#This Row],[Sharpe Ratio Z-Score]],Table2[Sharpe Ratio Z-Score])</f>
        <v>618</v>
      </c>
      <c r="AV550">
        <f>(Table2[[#This Row],[Rank 1Y]]+Table2[[#This Row],[Rank 6M]]+Table2[[#This Row],[Rank Sharpe]])/3</f>
        <v>501</v>
      </c>
    </row>
    <row r="551" spans="1:48" x14ac:dyDescent="0.3">
      <c r="A551" t="s">
        <v>1734</v>
      </c>
      <c r="B551" t="s">
        <v>1735</v>
      </c>
      <c r="C551" t="s">
        <v>10581</v>
      </c>
      <c r="D551" t="s">
        <v>46</v>
      </c>
      <c r="E551">
        <v>4318.1507600730001</v>
      </c>
      <c r="F551">
        <v>53.49</v>
      </c>
      <c r="G551">
        <v>-18.062858142126402</v>
      </c>
      <c r="H551">
        <f>(Table2[[#This Row],[1Y Return vs Nifty]]-AVERAGE(Table2[1Y Return vs Nifty]))/_xlfn.STDEV.P(Table2[1Y Return vs Nifty])</f>
        <v>-0.78500831479736566</v>
      </c>
      <c r="I551">
        <v>-16.418802540087199</v>
      </c>
      <c r="J551">
        <f>(Table2[[#This Row],[1M Return vs Nifty]]-AVERAGE(Table2[1M Return vs Nifty]))/_xlfn.STDEV.P(Table2[1M Return vs Nifty])</f>
        <v>-2.0066100191140421</v>
      </c>
      <c r="K551">
        <v>-34.293642350500498</v>
      </c>
      <c r="L551">
        <f>(Table2[[#This Row],[6M Return vs Nifty]]-AVERAGE(Table2[6M Return vs Nifty]))/_xlfn.STDEV.P(Table2[6M Return vs Nifty])</f>
        <v>-1.4004374696683413</v>
      </c>
      <c r="M551">
        <v>-3.36092805282144</v>
      </c>
      <c r="N551">
        <f>(Table2[[#This Row],[1W Return vs Nifty]]-AVERAGE(Table2[1W Return vs Nifty]))/_xlfn.STDEV.P(Table2[1W Return vs Nifty])</f>
        <v>-1.207515692025334</v>
      </c>
      <c r="O551">
        <v>59.97</v>
      </c>
      <c r="P551">
        <v>61.524171489601699</v>
      </c>
      <c r="Q551">
        <v>58.016725214437798</v>
      </c>
      <c r="R551">
        <v>16.233692952037799</v>
      </c>
      <c r="S551" s="2">
        <f>(Table2[[#This Row],[Close Price]]-Table2[[#This Row],[20D EMA]])/Table2[[#This Row],[20D EMA]]</f>
        <v>-0.10805402701350671</v>
      </c>
      <c r="T551" s="2">
        <f>(Table2[[#This Row],[Close Price]]-Table2[[#This Row],[50D EMA]])/Table2[[#This Row],[50D EMA]]</f>
        <v>-0.13058561042076877</v>
      </c>
      <c r="U551" s="2">
        <f>(Table2[[#This Row],[Close Price]]-Table2[[#This Row],[200D EMA]])/Table2[[#This Row],[200D EMA]]</f>
        <v>-7.8024486864889345E-2</v>
      </c>
      <c r="V551">
        <v>0.60574381270006505</v>
      </c>
      <c r="W551">
        <v>52.8</v>
      </c>
      <c r="X551">
        <v>55.79</v>
      </c>
      <c r="Y551">
        <v>52.8</v>
      </c>
      <c r="Z551">
        <v>55.79</v>
      </c>
      <c r="AA551">
        <v>52.8</v>
      </c>
      <c r="AB551">
        <v>59.98</v>
      </c>
      <c r="AC551" s="2">
        <f>(Table2[[#This Row],[Close Price]]/Table2[[#This Row],[Day Low]])-1</f>
        <v>1.3068181818181923E-2</v>
      </c>
      <c r="AD551" s="2">
        <f>(Table2[[#This Row],[Day High]]/Table2[[#This Row],[Close Price]])-1</f>
        <v>4.2998691344176443E-2</v>
      </c>
      <c r="AE551" s="2">
        <f>(Table2[[#This Row],[Close Price]]/Table2[[#This Row],[Current Week Low]])-1</f>
        <v>1.3068181818181923E-2</v>
      </c>
      <c r="AF551" s="2">
        <f>(Table2[[#This Row],[Current Week High]]/Table2[[#This Row],[Close Price]])-1</f>
        <v>4.2998691344176443E-2</v>
      </c>
      <c r="AG551" s="2">
        <f>(Table2[[#This Row],[Close Price]]/Table2[[#This Row],[Current Month Low]])-1</f>
        <v>1.3068181818181923E-2</v>
      </c>
      <c r="AH551" s="2">
        <f>(Table2[[#This Row],[Current Month High]]/Table2[[#This Row],[Close Price]])-1</f>
        <v>0.12133108992334996</v>
      </c>
      <c r="AI551">
        <v>47.691157225649597</v>
      </c>
      <c r="AJ551">
        <v>27.205707491081998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</v>
      </c>
      <c r="AM551" t="s">
        <v>10621</v>
      </c>
      <c r="AN551">
        <v>-10.92</v>
      </c>
      <c r="AO551" t="s">
        <v>10621</v>
      </c>
      <c r="AP551">
        <v>0.114820437850965</v>
      </c>
      <c r="AQ551">
        <f>(Table2[[#This Row],[Sharpe Ratio]]-AVERAGE(Table2[Sharpe Ratio]))/_xlfn.STDEV.P(Table2[Sharpe Ratio])</f>
        <v>0.61825691643992897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606</v>
      </c>
      <c r="AT551">
        <f>_xlfn.RANK.AVG(Table2[[#This Row],[6M Return vs Nifty Z-Score]],Table2[6M Return vs Nifty Z-Score])</f>
        <v>709</v>
      </c>
      <c r="AU551">
        <f>_xlfn.RANK.AVG(Table2[[#This Row],[Sharpe Ratio Z-Score]],Table2[Sharpe Ratio Z-Score])</f>
        <v>193</v>
      </c>
      <c r="AV551">
        <f>(Table2[[#This Row],[Rank 1Y]]+Table2[[#This Row],[Rank 6M]]+Table2[[#This Row],[Rank Sharpe]])/3</f>
        <v>502.66666666666669</v>
      </c>
    </row>
    <row r="552" spans="1:48" x14ac:dyDescent="0.3">
      <c r="A552" t="s">
        <v>516</v>
      </c>
      <c r="B552" t="s">
        <v>517</v>
      </c>
      <c r="C552" t="s">
        <v>10587</v>
      </c>
      <c r="D552" t="s">
        <v>518</v>
      </c>
      <c r="E552">
        <v>38490.0853581599</v>
      </c>
      <c r="F552">
        <v>585.4</v>
      </c>
      <c r="G552">
        <v>-9.2637505364123793</v>
      </c>
      <c r="H552">
        <f>(Table2[[#This Row],[1Y Return vs Nifty]]-AVERAGE(Table2[1Y Return vs Nifty]))/_xlfn.STDEV.P(Table2[1Y Return vs Nifty])</f>
        <v>-0.65103236497741968</v>
      </c>
      <c r="I552">
        <v>8.9988821513213999</v>
      </c>
      <c r="J552">
        <f>(Table2[[#This Row],[1M Return vs Nifty]]-AVERAGE(Table2[1M Return vs Nifty]))/_xlfn.STDEV.P(Table2[1M Return vs Nifty])</f>
        <v>0.63993549485710011</v>
      </c>
      <c r="K552">
        <v>10.248149145503501</v>
      </c>
      <c r="L552">
        <f>(Table2[[#This Row],[6M Return vs Nifty]]-AVERAGE(Table2[6M Return vs Nifty]))/_xlfn.STDEV.P(Table2[6M Return vs Nifty])</f>
        <v>0.19138514227178008</v>
      </c>
      <c r="M552">
        <v>7.5121195053653702</v>
      </c>
      <c r="N552">
        <f>(Table2[[#This Row],[1W Return vs Nifty]]-AVERAGE(Table2[1W Return vs Nifty]))/_xlfn.STDEV.P(Table2[1W Return vs Nifty])</f>
        <v>1.0162394647882735</v>
      </c>
      <c r="O552">
        <v>580.34</v>
      </c>
      <c r="P552">
        <v>554.430615079527</v>
      </c>
      <c r="Q552">
        <v>516.72394634871898</v>
      </c>
      <c r="R552">
        <v>50.133378218563898</v>
      </c>
      <c r="S552" s="2">
        <f>(Table2[[#This Row],[Close Price]]-Table2[[#This Row],[20D EMA]])/Table2[[#This Row],[20D EMA]]</f>
        <v>8.7190267774062535E-3</v>
      </c>
      <c r="T552" s="2">
        <f>(Table2[[#This Row],[Close Price]]-Table2[[#This Row],[50D EMA]])/Table2[[#This Row],[50D EMA]]</f>
        <v>5.5857999320673798E-2</v>
      </c>
      <c r="U552" s="2">
        <f>(Table2[[#This Row],[Close Price]]-Table2[[#This Row],[200D EMA]])/Table2[[#This Row],[200D EMA]]</f>
        <v>0.13290665961304979</v>
      </c>
      <c r="V552">
        <v>0.68376272373730895</v>
      </c>
      <c r="W552">
        <v>582</v>
      </c>
      <c r="X552">
        <v>601.4</v>
      </c>
      <c r="Y552">
        <v>582</v>
      </c>
      <c r="Z552">
        <v>601.4</v>
      </c>
      <c r="AA552">
        <v>582</v>
      </c>
      <c r="AB552">
        <v>615.45000000000005</v>
      </c>
      <c r="AC552" s="2">
        <f>(Table2[[#This Row],[Close Price]]/Table2[[#This Row],[Day Low]])-1</f>
        <v>5.8419243986254088E-3</v>
      </c>
      <c r="AD552" s="2">
        <f>(Table2[[#This Row],[Day High]]/Table2[[#This Row],[Close Price]])-1</f>
        <v>2.7331738981892784E-2</v>
      </c>
      <c r="AE552" s="2">
        <f>(Table2[[#This Row],[Close Price]]/Table2[[#This Row],[Current Week Low]])-1</f>
        <v>5.8419243986254088E-3</v>
      </c>
      <c r="AF552" s="2">
        <f>(Table2[[#This Row],[Current Week High]]/Table2[[#This Row],[Close Price]])-1</f>
        <v>2.7331738981892784E-2</v>
      </c>
      <c r="AG552" s="2">
        <f>(Table2[[#This Row],[Close Price]]/Table2[[#This Row],[Current Month Low]])-1</f>
        <v>5.8419243986254088E-3</v>
      </c>
      <c r="AH552" s="2">
        <f>(Table2[[#This Row],[Current Month High]]/Table2[[#This Row],[Close Price]])-1</f>
        <v>5.1332422275367495E-2</v>
      </c>
      <c r="AI552">
        <v>5.1332422275367398</v>
      </c>
      <c r="AJ552">
        <v>39.033368958555897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0.11</v>
      </c>
      <c r="AM552" t="s">
        <v>10622</v>
      </c>
      <c r="AN552">
        <v>3.09</v>
      </c>
      <c r="AO552" t="s">
        <v>10622</v>
      </c>
      <c r="AP552">
        <v>-8.1543138629370002E-2</v>
      </c>
      <c r="AQ552">
        <f>(Table2[[#This Row],[Sharpe Ratio]]-AVERAGE(Table2[Sharpe Ratio]))/_xlfn.STDEV.P(Table2[Sharpe Ratio])</f>
        <v>-1.6494151058635103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-0.45288736892377623</v>
      </c>
      <c r="AS552">
        <f>_xlfn.RANK.AVG(Table2[[#This Row],[1Y Return vs Nifty Z-Score]],Table2[1Y Return vs Nifty Z-Score])</f>
        <v>557</v>
      </c>
      <c r="AT552">
        <f>_xlfn.RANK.AVG(Table2[[#This Row],[6M Return vs Nifty Z-Score]],Table2[6M Return vs Nifty Z-Score])</f>
        <v>254</v>
      </c>
      <c r="AU552">
        <f>_xlfn.RANK.AVG(Table2[[#This Row],[Sharpe Ratio Z-Score]],Table2[Sharpe Ratio Z-Score])</f>
        <v>701</v>
      </c>
      <c r="AV552">
        <f>(Table2[[#This Row],[Rank 1Y]]+Table2[[#This Row],[Rank 6M]]+Table2[[#This Row],[Rank Sharpe]])/3</f>
        <v>504</v>
      </c>
    </row>
    <row r="553" spans="1:48" x14ac:dyDescent="0.3">
      <c r="A553" t="s">
        <v>465</v>
      </c>
      <c r="B553" t="s">
        <v>466</v>
      </c>
      <c r="C553" t="s">
        <v>625</v>
      </c>
      <c r="D553" t="s">
        <v>467</v>
      </c>
      <c r="E553">
        <v>46209.942288300001</v>
      </c>
      <c r="F553">
        <v>41429.5</v>
      </c>
      <c r="G553">
        <v>-17.940132067142802</v>
      </c>
      <c r="H553">
        <f>(Table2[[#This Row],[1Y Return vs Nifty]]-AVERAGE(Table2[1Y Return vs Nifty]))/_xlfn.STDEV.P(Table2[1Y Return vs Nifty])</f>
        <v>-0.78313967729452116</v>
      </c>
      <c r="I553">
        <v>11.529442567716099</v>
      </c>
      <c r="J553">
        <f>(Table2[[#This Row],[1M Return vs Nifty]]-AVERAGE(Table2[1M Return vs Nifty]))/_xlfn.STDEV.P(Table2[1M Return vs Nifty])</f>
        <v>0.90342303902771715</v>
      </c>
      <c r="K553">
        <v>2.20661747582511</v>
      </c>
      <c r="L553">
        <f>(Table2[[#This Row],[6M Return vs Nifty]]-AVERAGE(Table2[6M Return vs Nifty]))/_xlfn.STDEV.P(Table2[6M Return vs Nifty])</f>
        <v>-9.6000962249297772E-2</v>
      </c>
      <c r="M553">
        <v>6.0691389152235704</v>
      </c>
      <c r="N553">
        <f>(Table2[[#This Row],[1W Return vs Nifty]]-AVERAGE(Table2[1W Return vs Nifty]))/_xlfn.STDEV.P(Table2[1W Return vs Nifty])</f>
        <v>0.72112114480137235</v>
      </c>
      <c r="O553">
        <v>41005.480000000003</v>
      </c>
      <c r="P553">
        <v>39547.9980874377</v>
      </c>
      <c r="Q553">
        <v>37989.0786963254</v>
      </c>
      <c r="R553">
        <v>50.672695207000402</v>
      </c>
      <c r="S553" s="2">
        <f>(Table2[[#This Row],[Close Price]]-Table2[[#This Row],[20D EMA]])/Table2[[#This Row],[20D EMA]]</f>
        <v>1.0340569114176856E-2</v>
      </c>
      <c r="T553" s="2">
        <f>(Table2[[#This Row],[Close Price]]-Table2[[#This Row],[50D EMA]])/Table2[[#This Row],[50D EMA]]</f>
        <v>4.7575149275633083E-2</v>
      </c>
      <c r="U553" s="2">
        <f>(Table2[[#This Row],[Close Price]]-Table2[[#This Row],[200D EMA]])/Table2[[#This Row],[200D EMA]]</f>
        <v>9.0563430905403475E-2</v>
      </c>
      <c r="V553">
        <v>0.84432803947748503</v>
      </c>
      <c r="W553">
        <v>41250</v>
      </c>
      <c r="X553">
        <v>42386.85</v>
      </c>
      <c r="Y553">
        <v>41250</v>
      </c>
      <c r="Z553">
        <v>42386.85</v>
      </c>
      <c r="AA553">
        <v>41250</v>
      </c>
      <c r="AB553">
        <v>42922</v>
      </c>
      <c r="AC553" s="2">
        <f>(Table2[[#This Row],[Close Price]]/Table2[[#This Row],[Day Low]])-1</f>
        <v>4.3515151515152173E-3</v>
      </c>
      <c r="AD553" s="2">
        <f>(Table2[[#This Row],[Day High]]/Table2[[#This Row],[Close Price]])-1</f>
        <v>2.3107930339492322E-2</v>
      </c>
      <c r="AE553" s="2">
        <f>(Table2[[#This Row],[Close Price]]/Table2[[#This Row],[Current Week Low]])-1</f>
        <v>4.3515151515152173E-3</v>
      </c>
      <c r="AF553" s="2">
        <f>(Table2[[#This Row],[Current Week High]]/Table2[[#This Row],[Close Price]])-1</f>
        <v>2.3107930339492322E-2</v>
      </c>
      <c r="AG553" s="2">
        <f>(Table2[[#This Row],[Close Price]]/Table2[[#This Row],[Current Month Low]])-1</f>
        <v>4.3515151515152173E-3</v>
      </c>
      <c r="AH553" s="2">
        <f>(Table2[[#This Row],[Current Month High]]/Table2[[#This Row],[Close Price]])-1</f>
        <v>3.6025054610844931E-2</v>
      </c>
      <c r="AI553">
        <v>3.60250546108449</v>
      </c>
      <c r="AJ553">
        <v>25.278008348944098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0.06</v>
      </c>
      <c r="AM553" t="s">
        <v>10622</v>
      </c>
      <c r="AN553">
        <v>3.2</v>
      </c>
      <c r="AO553" t="s">
        <v>10622</v>
      </c>
      <c r="AP553">
        <v>-8.8435733191699996E-4</v>
      </c>
      <c r="AQ553">
        <f>(Table2[[#This Row],[Sharpe Ratio]]-AVERAGE(Table2[Sharpe Ratio]))/_xlfn.STDEV.P(Table2[Sharpe Ratio])</f>
        <v>-0.71794061869127479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2.7462925593995879E-2</v>
      </c>
      <c r="AS553">
        <f>_xlfn.RANK.AVG(Table2[[#This Row],[1Y Return vs Nifty Z-Score]],Table2[1Y Return vs Nifty Z-Score])</f>
        <v>604</v>
      </c>
      <c r="AT553">
        <f>_xlfn.RANK.AVG(Table2[[#This Row],[6M Return vs Nifty Z-Score]],Table2[6M Return vs Nifty Z-Score])</f>
        <v>346</v>
      </c>
      <c r="AU553">
        <f>_xlfn.RANK.AVG(Table2[[#This Row],[Sharpe Ratio Z-Score]],Table2[Sharpe Ratio Z-Score])</f>
        <v>570</v>
      </c>
      <c r="AV553">
        <f>(Table2[[#This Row],[Rank 1Y]]+Table2[[#This Row],[Rank 6M]]+Table2[[#This Row],[Rank Sharpe]])/3</f>
        <v>506.66666666666669</v>
      </c>
    </row>
    <row r="554" spans="1:48" x14ac:dyDescent="0.3">
      <c r="A554" t="s">
        <v>869</v>
      </c>
      <c r="B554" t="s">
        <v>870</v>
      </c>
      <c r="C554" t="s">
        <v>10578</v>
      </c>
      <c r="D554" t="s">
        <v>429</v>
      </c>
      <c r="E554">
        <v>16779.036780332</v>
      </c>
      <c r="F554">
        <v>104.87</v>
      </c>
      <c r="G554">
        <v>-35.4605424646914</v>
      </c>
      <c r="H554">
        <f>(Table2[[#This Row],[1Y Return vs Nifty]]-AVERAGE(Table2[1Y Return vs Nifty]))/_xlfn.STDEV.P(Table2[1Y Return vs Nifty])</f>
        <v>-1.0499069143177977</v>
      </c>
      <c r="I554">
        <v>-8.9367865067228998</v>
      </c>
      <c r="J554">
        <f>(Table2[[#This Row],[1M Return vs Nifty]]-AVERAGE(Table2[1M Return vs Nifty]))/_xlfn.STDEV.P(Table2[1M Return vs Nifty])</f>
        <v>-1.2275659712801523</v>
      </c>
      <c r="K554">
        <v>-22.066952046238502</v>
      </c>
      <c r="L554">
        <f>(Table2[[#This Row],[6M Return vs Nifty]]-AVERAGE(Table2[6M Return vs Nifty]))/_xlfn.STDEV.P(Table2[6M Return vs Nifty])</f>
        <v>-0.96348328704954489</v>
      </c>
      <c r="M554">
        <v>1.28691422794704</v>
      </c>
      <c r="N554">
        <f>(Table2[[#This Row],[1W Return vs Nifty]]-AVERAGE(Table2[1W Return vs Nifty]))/_xlfn.STDEV.P(Table2[1W Return vs Nifty])</f>
        <v>-0.25693921522761798</v>
      </c>
      <c r="O554">
        <v>113.23</v>
      </c>
      <c r="P554">
        <v>115.477690216235</v>
      </c>
      <c r="Q554">
        <v>115.278344047753</v>
      </c>
      <c r="R554">
        <v>15.207751492503901</v>
      </c>
      <c r="S554" s="2">
        <f>(Table2[[#This Row],[Close Price]]-Table2[[#This Row],[20D EMA]])/Table2[[#This Row],[20D EMA]]</f>
        <v>-7.3832023315375778E-2</v>
      </c>
      <c r="T554" s="2">
        <f>(Table2[[#This Row],[Close Price]]-Table2[[#This Row],[50D EMA]])/Table2[[#This Row],[50D EMA]]</f>
        <v>-9.1859217103942944E-2</v>
      </c>
      <c r="U554" s="2">
        <f>(Table2[[#This Row],[Close Price]]-Table2[[#This Row],[200D EMA]])/Table2[[#This Row],[200D EMA]]</f>
        <v>-9.0288806052257559E-2</v>
      </c>
      <c r="V554">
        <v>1.1102513653245101</v>
      </c>
      <c r="W554">
        <v>104.5</v>
      </c>
      <c r="X554">
        <v>108.2</v>
      </c>
      <c r="Y554">
        <v>104.5</v>
      </c>
      <c r="Z554">
        <v>108.2</v>
      </c>
      <c r="AA554">
        <v>104.5</v>
      </c>
      <c r="AB554">
        <v>113.4</v>
      </c>
      <c r="AC554" s="2">
        <f>(Table2[[#This Row],[Close Price]]/Table2[[#This Row],[Day Low]])-1</f>
        <v>3.5406698564592887E-3</v>
      </c>
      <c r="AD554" s="2">
        <f>(Table2[[#This Row],[Day High]]/Table2[[#This Row],[Close Price]])-1</f>
        <v>3.1753599694860357E-2</v>
      </c>
      <c r="AE554" s="2">
        <f>(Table2[[#This Row],[Close Price]]/Table2[[#This Row],[Current Week Low]])-1</f>
        <v>3.5406698564592887E-3</v>
      </c>
      <c r="AF554" s="2">
        <f>(Table2[[#This Row],[Current Week High]]/Table2[[#This Row],[Close Price]])-1</f>
        <v>3.1753599694860357E-2</v>
      </c>
      <c r="AG554" s="2">
        <f>(Table2[[#This Row],[Close Price]]/Table2[[#This Row],[Current Month Low]])-1</f>
        <v>3.5406698564592887E-3</v>
      </c>
      <c r="AH554" s="2">
        <f>(Table2[[#This Row],[Current Month High]]/Table2[[#This Row],[Close Price]])-1</f>
        <v>8.1338800419566981E-2</v>
      </c>
      <c r="AI554">
        <v>30.6379326785543</v>
      </c>
      <c r="AJ554">
        <v>0.35406698564592798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-0.13</v>
      </c>
      <c r="AM554" t="s">
        <v>10621</v>
      </c>
      <c r="AN554">
        <v>-9.4</v>
      </c>
      <c r="AO554" t="s">
        <v>10621</v>
      </c>
      <c r="AP554">
        <v>0.10612961992730099</v>
      </c>
      <c r="AQ554">
        <f>(Table2[[#This Row],[Sharpe Ratio]]-AVERAGE(Table2[Sharpe Ratio]))/_xlfn.STDEV.P(Table2[Sharpe Ratio])</f>
        <v>0.51789245471196788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681</v>
      </c>
      <c r="AT554">
        <f>_xlfn.RANK.AVG(Table2[[#This Row],[6M Return vs Nifty Z-Score]],Table2[6M Return vs Nifty Z-Score])</f>
        <v>632</v>
      </c>
      <c r="AU554">
        <f>_xlfn.RANK.AVG(Table2[[#This Row],[Sharpe Ratio Z-Score]],Table2[Sharpe Ratio Z-Score])</f>
        <v>211</v>
      </c>
      <c r="AV554">
        <f>(Table2[[#This Row],[Rank 1Y]]+Table2[[#This Row],[Rank 6M]]+Table2[[#This Row],[Rank Sharpe]])/3</f>
        <v>508</v>
      </c>
    </row>
    <row r="555" spans="1:48" x14ac:dyDescent="0.3">
      <c r="A555" t="s">
        <v>145</v>
      </c>
      <c r="B555" t="s">
        <v>146</v>
      </c>
      <c r="C555" t="s">
        <v>10585</v>
      </c>
      <c r="D555" t="s">
        <v>133</v>
      </c>
      <c r="E555">
        <v>187028.269547262</v>
      </c>
      <c r="F555">
        <v>149.82</v>
      </c>
      <c r="G555">
        <v>2.8034578184743402</v>
      </c>
      <c r="H555">
        <f>(Table2[[#This Row],[1Y Return vs Nifty]]-AVERAGE(Table2[1Y Return vs Nifty]))/_xlfn.STDEV.P(Table2[1Y Return vs Nifty])</f>
        <v>-0.46729603926510976</v>
      </c>
      <c r="I555">
        <v>-8.6847895773676704</v>
      </c>
      <c r="J555">
        <f>(Table2[[#This Row],[1M Return vs Nifty]]-AVERAGE(Table2[1M Return vs Nifty]))/_xlfn.STDEV.P(Table2[1M Return vs Nifty])</f>
        <v>-1.2013274939752148</v>
      </c>
      <c r="K555">
        <v>-4.6477650518503903</v>
      </c>
      <c r="L555">
        <f>(Table2[[#This Row],[6M Return vs Nifty]]-AVERAGE(Table2[6M Return vs Nifty]))/_xlfn.STDEV.P(Table2[6M Return vs Nifty])</f>
        <v>-0.3409610487653511</v>
      </c>
      <c r="M555">
        <v>-0.39943208895589399</v>
      </c>
      <c r="N555">
        <f>(Table2[[#This Row],[1W Return vs Nifty]]-AVERAGE(Table2[1W Return vs Nifty]))/_xlfn.STDEV.P(Table2[1W Return vs Nifty])</f>
        <v>-0.60183068179376686</v>
      </c>
      <c r="O555">
        <v>163.37</v>
      </c>
      <c r="P555">
        <v>166.632149351761</v>
      </c>
      <c r="Q555">
        <v>152.71786371857101</v>
      </c>
      <c r="R555">
        <v>21.130384634841199</v>
      </c>
      <c r="S555" s="2">
        <f>(Table2[[#This Row],[Close Price]]-Table2[[#This Row],[20D EMA]])/Table2[[#This Row],[20D EMA]]</f>
        <v>-8.2940564363102223E-2</v>
      </c>
      <c r="T555" s="2">
        <f>(Table2[[#This Row],[Close Price]]-Table2[[#This Row],[50D EMA]])/Table2[[#This Row],[50D EMA]]</f>
        <v>-0.10089379160722764</v>
      </c>
      <c r="U555" s="2">
        <f>(Table2[[#This Row],[Close Price]]-Table2[[#This Row],[200D EMA]])/Table2[[#This Row],[200D EMA]]</f>
        <v>-1.8975276683487467E-2</v>
      </c>
      <c r="V555">
        <v>1.1832515015754601</v>
      </c>
      <c r="W555">
        <v>149</v>
      </c>
      <c r="X555">
        <v>154</v>
      </c>
      <c r="Y555">
        <v>149</v>
      </c>
      <c r="Z555">
        <v>154</v>
      </c>
      <c r="AA555">
        <v>149</v>
      </c>
      <c r="AB555">
        <v>168.95</v>
      </c>
      <c r="AC555" s="2">
        <f>(Table2[[#This Row],[Close Price]]/Table2[[#This Row],[Day Low]])-1</f>
        <v>5.5033557046979542E-3</v>
      </c>
      <c r="AD555" s="2">
        <f>(Table2[[#This Row],[Day High]]/Table2[[#This Row],[Close Price]])-1</f>
        <v>2.7900146842878115E-2</v>
      </c>
      <c r="AE555" s="2">
        <f>(Table2[[#This Row],[Close Price]]/Table2[[#This Row],[Current Week Low]])-1</f>
        <v>5.5033557046979542E-3</v>
      </c>
      <c r="AF555" s="2">
        <f>(Table2[[#This Row],[Current Week High]]/Table2[[#This Row],[Close Price]])-1</f>
        <v>2.7900146842878115E-2</v>
      </c>
      <c r="AG555" s="2">
        <f>(Table2[[#This Row],[Close Price]]/Table2[[#This Row],[Current Month Low]])-1</f>
        <v>5.5033557046979542E-3</v>
      </c>
      <c r="AH555" s="2">
        <f>(Table2[[#This Row],[Current Month High]]/Table2[[#This Row],[Close Price]])-1</f>
        <v>0.12768655720197564</v>
      </c>
      <c r="AI555">
        <v>23.2145240955813</v>
      </c>
      <c r="AJ555">
        <v>30.732984293193699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-0.04</v>
      </c>
      <c r="AM555" t="s">
        <v>10621</v>
      </c>
      <c r="AN555">
        <v>-9.94</v>
      </c>
      <c r="AO555" t="s">
        <v>10621</v>
      </c>
      <c r="AP555">
        <v>-3.0311828901091999E-2</v>
      </c>
      <c r="AQ555">
        <f>(Table2[[#This Row],[Sharpe Ratio]]-AVERAGE(Table2[Sharpe Ratio]))/_xlfn.STDEV.P(Table2[Sharpe Ratio])</f>
        <v>-1.0577788675186022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460</v>
      </c>
      <c r="AT555">
        <f>_xlfn.RANK.AVG(Table2[[#This Row],[6M Return vs Nifty Z-Score]],Table2[6M Return vs Nifty Z-Score])</f>
        <v>443</v>
      </c>
      <c r="AU555">
        <f>_xlfn.RANK.AVG(Table2[[#This Row],[Sharpe Ratio Z-Score]],Table2[Sharpe Ratio Z-Score])</f>
        <v>623</v>
      </c>
      <c r="AV555">
        <f>(Table2[[#This Row],[Rank 1Y]]+Table2[[#This Row],[Rank 6M]]+Table2[[#This Row],[Rank Sharpe]])/3</f>
        <v>508.66666666666669</v>
      </c>
    </row>
    <row r="556" spans="1:48" x14ac:dyDescent="0.3">
      <c r="A556" t="s">
        <v>1859</v>
      </c>
      <c r="B556" t="s">
        <v>1860</v>
      </c>
      <c r="C556" t="s">
        <v>10580</v>
      </c>
      <c r="D556" t="s">
        <v>176</v>
      </c>
      <c r="E556">
        <v>3691.21980755</v>
      </c>
      <c r="F556">
        <v>258.5</v>
      </c>
      <c r="G556">
        <v>-10.3478503568092</v>
      </c>
      <c r="H556">
        <f>(Table2[[#This Row],[1Y Return vs Nifty]]-AVERAGE(Table2[1Y Return vs Nifty]))/_xlfn.STDEV.P(Table2[1Y Return vs Nifty])</f>
        <v>-0.66753895969652255</v>
      </c>
      <c r="I556">
        <v>1.20700563546761</v>
      </c>
      <c r="J556">
        <f>(Table2[[#This Row],[1M Return vs Nifty]]-AVERAGE(Table2[1M Return vs Nifty]))/_xlfn.STDEV.P(Table2[1M Return vs Nifty])</f>
        <v>-0.17137191133714727</v>
      </c>
      <c r="K556">
        <v>5.0921596409352299</v>
      </c>
      <c r="L556">
        <f>(Table2[[#This Row],[6M Return vs Nifty]]-AVERAGE(Table2[6M Return vs Nifty]))/_xlfn.STDEV.P(Table2[6M Return vs Nifty])</f>
        <v>7.121770623739517E-3</v>
      </c>
      <c r="M556">
        <v>-1.21469557030269</v>
      </c>
      <c r="N556">
        <f>(Table2[[#This Row],[1W Return vs Nifty]]-AVERAGE(Table2[1W Return vs Nifty]))/_xlfn.STDEV.P(Table2[1W Return vs Nifty])</f>
        <v>-0.76856832927528662</v>
      </c>
      <c r="O556">
        <v>267.72000000000003</v>
      </c>
      <c r="P556">
        <v>261.21559727514398</v>
      </c>
      <c r="Q556">
        <v>237.866890235894</v>
      </c>
      <c r="R556">
        <v>33.530956795372397</v>
      </c>
      <c r="S556" s="2">
        <f>(Table2[[#This Row],[Close Price]]-Table2[[#This Row],[20D EMA]])/Table2[[#This Row],[20D EMA]]</f>
        <v>-3.4438966083968424E-2</v>
      </c>
      <c r="T556" s="2">
        <f>(Table2[[#This Row],[Close Price]]-Table2[[#This Row],[50D EMA]])/Table2[[#This Row],[50D EMA]]</f>
        <v>-1.0395999716217484E-2</v>
      </c>
      <c r="U556" s="2">
        <f>(Table2[[#This Row],[Close Price]]-Table2[[#This Row],[200D EMA]])/Table2[[#This Row],[200D EMA]]</f>
        <v>8.6742252121108657E-2</v>
      </c>
      <c r="V556">
        <v>0.91364388802051899</v>
      </c>
      <c r="W556">
        <v>255.15</v>
      </c>
      <c r="X556">
        <v>263.7</v>
      </c>
      <c r="Y556">
        <v>255.15</v>
      </c>
      <c r="Z556">
        <v>263.7</v>
      </c>
      <c r="AA556">
        <v>255.15</v>
      </c>
      <c r="AB556">
        <v>268.10000000000002</v>
      </c>
      <c r="AC556" s="2">
        <f>(Table2[[#This Row],[Close Price]]/Table2[[#This Row],[Day Low]])-1</f>
        <v>1.3129531648050197E-2</v>
      </c>
      <c r="AD556" s="2">
        <f>(Table2[[#This Row],[Day High]]/Table2[[#This Row],[Close Price]])-1</f>
        <v>2.0116054158607399E-2</v>
      </c>
      <c r="AE556" s="2">
        <f>(Table2[[#This Row],[Close Price]]/Table2[[#This Row],[Current Week Low]])-1</f>
        <v>1.3129531648050197E-2</v>
      </c>
      <c r="AF556" s="2">
        <f>(Table2[[#This Row],[Current Week High]]/Table2[[#This Row],[Close Price]])-1</f>
        <v>2.0116054158607399E-2</v>
      </c>
      <c r="AG556" s="2">
        <f>(Table2[[#This Row],[Close Price]]/Table2[[#This Row],[Current Month Low]])-1</f>
        <v>1.3129531648050197E-2</v>
      </c>
      <c r="AH556" s="2">
        <f>(Table2[[#This Row],[Current Month High]]/Table2[[#This Row],[Close Price]])-1</f>
        <v>3.7137330754352105E-2</v>
      </c>
      <c r="AI556">
        <v>10.986460348162399</v>
      </c>
      <c r="AJ556">
        <v>29.411764705882302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-0.02</v>
      </c>
      <c r="AM556" t="s">
        <v>10621</v>
      </c>
      <c r="AN556">
        <v>-7.66</v>
      </c>
      <c r="AO556" t="s">
        <v>10621</v>
      </c>
      <c r="AP556">
        <v>-4.6868454164400997E-2</v>
      </c>
      <c r="AQ556">
        <f>(Table2[[#This Row],[Sharpe Ratio]]-AVERAGE(Table2[Sharpe Ratio]))/_xlfn.STDEV.P(Table2[Sharpe Ratio])</f>
        <v>-1.2489802938031154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-2.8493377234883321</v>
      </c>
      <c r="AS556">
        <f>_xlfn.RANK.AVG(Table2[[#This Row],[1Y Return vs Nifty Z-Score]],Table2[1Y Return vs Nifty Z-Score])</f>
        <v>562</v>
      </c>
      <c r="AT556">
        <f>_xlfn.RANK.AVG(Table2[[#This Row],[6M Return vs Nifty Z-Score]],Table2[6M Return vs Nifty Z-Score])</f>
        <v>312</v>
      </c>
      <c r="AU556">
        <f>_xlfn.RANK.AVG(Table2[[#This Row],[Sharpe Ratio Z-Score]],Table2[Sharpe Ratio Z-Score])</f>
        <v>652</v>
      </c>
      <c r="AV556">
        <f>(Table2[[#This Row],[Rank 1Y]]+Table2[[#This Row],[Rank 6M]]+Table2[[#This Row],[Rank Sharpe]])/3</f>
        <v>508.66666666666669</v>
      </c>
    </row>
    <row r="557" spans="1:48" x14ac:dyDescent="0.3">
      <c r="A557" t="s">
        <v>712</v>
      </c>
      <c r="B557" t="s">
        <v>713</v>
      </c>
      <c r="C557" t="s">
        <v>10591</v>
      </c>
      <c r="D557" t="s">
        <v>168</v>
      </c>
      <c r="E557">
        <v>22686.491524025001</v>
      </c>
      <c r="F557">
        <v>7705.55</v>
      </c>
      <c r="G557">
        <v>-13.8970725126999</v>
      </c>
      <c r="H557">
        <f>(Table2[[#This Row],[1Y Return vs Nifty]]-AVERAGE(Table2[1Y Return vs Nifty]))/_xlfn.STDEV.P(Table2[1Y Return vs Nifty])</f>
        <v>-0.72157971368715024</v>
      </c>
      <c r="I557">
        <v>15.6467452007482</v>
      </c>
      <c r="J557">
        <f>(Table2[[#This Row],[1M Return vs Nifty]]-AVERAGE(Table2[1M Return vs Nifty]))/_xlfn.STDEV.P(Table2[1M Return vs Nifty])</f>
        <v>1.3321256901702829</v>
      </c>
      <c r="K557">
        <v>12.044741348878301</v>
      </c>
      <c r="L557">
        <f>(Table2[[#This Row],[6M Return vs Nifty]]-AVERAGE(Table2[6M Return vs Nifty]))/_xlfn.STDEV.P(Table2[6M Return vs Nifty])</f>
        <v>0.25559127313707991</v>
      </c>
      <c r="M557">
        <v>4.2968410620165196</v>
      </c>
      <c r="N557">
        <f>(Table2[[#This Row],[1W Return vs Nifty]]-AVERAGE(Table2[1W Return vs Nifty]))/_xlfn.STDEV.P(Table2[1W Return vs Nifty])</f>
        <v>0.35865087421827446</v>
      </c>
      <c r="O557">
        <v>7355.44</v>
      </c>
      <c r="P557">
        <v>6854.5883891794601</v>
      </c>
      <c r="Q557">
        <v>6563.2661380081299</v>
      </c>
      <c r="R557">
        <v>62.836983570024501</v>
      </c>
      <c r="S557" s="2">
        <f>(Table2[[#This Row],[Close Price]]-Table2[[#This Row],[20D EMA]])/Table2[[#This Row],[20D EMA]]</f>
        <v>4.7598784029235584E-2</v>
      </c>
      <c r="T557" s="2">
        <f>(Table2[[#This Row],[Close Price]]-Table2[[#This Row],[50D EMA]])/Table2[[#This Row],[50D EMA]]</f>
        <v>0.12414481548795168</v>
      </c>
      <c r="U557" s="2">
        <f>(Table2[[#This Row],[Close Price]]-Table2[[#This Row],[200D EMA]])/Table2[[#This Row],[200D EMA]]</f>
        <v>0.17404198427622186</v>
      </c>
      <c r="V557">
        <v>1.64476121780637</v>
      </c>
      <c r="W557">
        <v>7610.05</v>
      </c>
      <c r="X557">
        <v>7810.5</v>
      </c>
      <c r="Y557">
        <v>7610.05</v>
      </c>
      <c r="Z557">
        <v>7810.5</v>
      </c>
      <c r="AA557">
        <v>7610.05</v>
      </c>
      <c r="AB557">
        <v>7995.95</v>
      </c>
      <c r="AC557" s="2">
        <f>(Table2[[#This Row],[Close Price]]/Table2[[#This Row],[Day Low]])-1</f>
        <v>1.2549194814751585E-2</v>
      </c>
      <c r="AD557" s="2">
        <f>(Table2[[#This Row],[Day High]]/Table2[[#This Row],[Close Price]])-1</f>
        <v>1.3620053078625016E-2</v>
      </c>
      <c r="AE557" s="2">
        <f>(Table2[[#This Row],[Close Price]]/Table2[[#This Row],[Current Week Low]])-1</f>
        <v>1.2549194814751585E-2</v>
      </c>
      <c r="AF557" s="2">
        <f>(Table2[[#This Row],[Current Week High]]/Table2[[#This Row],[Close Price]])-1</f>
        <v>1.3620053078625016E-2</v>
      </c>
      <c r="AG557" s="2">
        <f>(Table2[[#This Row],[Close Price]]/Table2[[#This Row],[Current Month Low]])-1</f>
        <v>1.2549194814751585E-2</v>
      </c>
      <c r="AH557" s="2">
        <f>(Table2[[#This Row],[Current Month High]]/Table2[[#This Row],[Close Price]])-1</f>
        <v>3.7687121620130881E-2</v>
      </c>
      <c r="AI557">
        <v>4.1197578368838004</v>
      </c>
      <c r="AJ557">
        <v>48.903832961341799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0.25</v>
      </c>
      <c r="AM557" t="s">
        <v>10622</v>
      </c>
      <c r="AN557">
        <v>8.16</v>
      </c>
      <c r="AO557" t="s">
        <v>10622</v>
      </c>
      <c r="AP557">
        <v>-8.7550960505979006E-2</v>
      </c>
      <c r="AQ557">
        <f>(Table2[[#This Row],[Sharpe Ratio]]-AVERAGE(Table2[Sharpe Ratio]))/_xlfn.STDEV.P(Table2[Sharpe Ratio])</f>
        <v>-1.7187954350913857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-0.49400731125289832</v>
      </c>
      <c r="AS557">
        <f>_xlfn.RANK.AVG(Table2[[#This Row],[1Y Return vs Nifty Z-Score]],Table2[1Y Return vs Nifty Z-Score])</f>
        <v>582</v>
      </c>
      <c r="AT557">
        <f>_xlfn.RANK.AVG(Table2[[#This Row],[6M Return vs Nifty Z-Score]],Table2[6M Return vs Nifty Z-Score])</f>
        <v>238</v>
      </c>
      <c r="AU557">
        <f>_xlfn.RANK.AVG(Table2[[#This Row],[Sharpe Ratio Z-Score]],Table2[Sharpe Ratio Z-Score])</f>
        <v>708</v>
      </c>
      <c r="AV557">
        <f>(Table2[[#This Row],[Rank 1Y]]+Table2[[#This Row],[Rank 6M]]+Table2[[#This Row],[Rank Sharpe]])/3</f>
        <v>509.33333333333331</v>
      </c>
    </row>
    <row r="558" spans="1:48" x14ac:dyDescent="0.3">
      <c r="A558" t="s">
        <v>1341</v>
      </c>
      <c r="B558" t="s">
        <v>1342</v>
      </c>
      <c r="C558" t="s">
        <v>10588</v>
      </c>
      <c r="D558" t="s">
        <v>232</v>
      </c>
      <c r="E558">
        <v>7938.7096291399903</v>
      </c>
      <c r="F558">
        <v>2056.9</v>
      </c>
      <c r="G558">
        <v>-7.3304573202874002</v>
      </c>
      <c r="H558">
        <f>(Table2[[#This Row],[1Y Return vs Nifty]]-AVERAGE(Table2[1Y Return vs Nifty]))/_xlfn.STDEV.P(Table2[1Y Return vs Nifty])</f>
        <v>-0.62159588044771563</v>
      </c>
      <c r="I558">
        <v>-3.6113682496561901</v>
      </c>
      <c r="J558">
        <f>(Table2[[#This Row],[1M Return vs Nifty]]-AVERAGE(Table2[1M Return vs Nifty]))/_xlfn.STDEV.P(Table2[1M Return vs Nifty])</f>
        <v>-0.67307165091336452</v>
      </c>
      <c r="K558">
        <v>0.89827423262149697</v>
      </c>
      <c r="L558">
        <f>(Table2[[#This Row],[6M Return vs Nifty]]-AVERAGE(Table2[6M Return vs Nifty]))/_xlfn.STDEV.P(Table2[6M Return vs Nifty])</f>
        <v>-0.14275818257568332</v>
      </c>
      <c r="M558">
        <v>4.2731705389124404</v>
      </c>
      <c r="N558">
        <f>(Table2[[#This Row],[1W Return vs Nifty]]-AVERAGE(Table2[1W Return vs Nifty]))/_xlfn.STDEV.P(Table2[1W Return vs Nifty])</f>
        <v>0.35380977998636898</v>
      </c>
      <c r="O558">
        <v>2144.16</v>
      </c>
      <c r="P558">
        <v>2171.6446164945501</v>
      </c>
      <c r="Q558">
        <v>1990.19971165058</v>
      </c>
      <c r="R558">
        <v>35.518164751366001</v>
      </c>
      <c r="S558" s="2">
        <f>(Table2[[#This Row],[Close Price]]-Table2[[#This Row],[20D EMA]])/Table2[[#This Row],[20D EMA]]</f>
        <v>-4.0696589806730736E-2</v>
      </c>
      <c r="T558" s="2">
        <f>(Table2[[#This Row],[Close Price]]-Table2[[#This Row],[50D EMA]])/Table2[[#This Row],[50D EMA]]</f>
        <v>-5.2837658437764896E-2</v>
      </c>
      <c r="U558" s="2">
        <f>(Table2[[#This Row],[Close Price]]-Table2[[#This Row],[200D EMA]])/Table2[[#This Row],[200D EMA]]</f>
        <v>3.3514369416776768E-2</v>
      </c>
      <c r="V558">
        <v>0.76003481635247105</v>
      </c>
      <c r="W558">
        <v>2050</v>
      </c>
      <c r="X558">
        <v>2125</v>
      </c>
      <c r="Y558">
        <v>2050</v>
      </c>
      <c r="Z558">
        <v>2125</v>
      </c>
      <c r="AA558">
        <v>2050</v>
      </c>
      <c r="AB558">
        <v>2263.3000000000002</v>
      </c>
      <c r="AC558" s="2">
        <f>(Table2[[#This Row],[Close Price]]/Table2[[#This Row],[Day Low]])-1</f>
        <v>3.3658536585365884E-3</v>
      </c>
      <c r="AD558" s="2">
        <f>(Table2[[#This Row],[Day High]]/Table2[[#This Row],[Close Price]])-1</f>
        <v>3.3108075258884595E-2</v>
      </c>
      <c r="AE558" s="2">
        <f>(Table2[[#This Row],[Close Price]]/Table2[[#This Row],[Current Week Low]])-1</f>
        <v>3.3658536585365884E-3</v>
      </c>
      <c r="AF558" s="2">
        <f>(Table2[[#This Row],[Current Week High]]/Table2[[#This Row],[Close Price]])-1</f>
        <v>3.3108075258884595E-2</v>
      </c>
      <c r="AG558" s="2">
        <f>(Table2[[#This Row],[Close Price]]/Table2[[#This Row],[Current Month Low]])-1</f>
        <v>3.3658536585365884E-3</v>
      </c>
      <c r="AH558" s="2">
        <f>(Table2[[#This Row],[Current Month High]]/Table2[[#This Row],[Close Price]])-1</f>
        <v>0.10034517963926293</v>
      </c>
      <c r="AI558">
        <v>33.356021196946799</v>
      </c>
      <c r="AJ558">
        <v>40.7004583076817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-0.18</v>
      </c>
      <c r="AM558" t="s">
        <v>10621</v>
      </c>
      <c r="AN558">
        <v>-1.31</v>
      </c>
      <c r="AO558" t="s">
        <v>10621</v>
      </c>
      <c r="AP558">
        <v>-2.8753945461078002E-2</v>
      </c>
      <c r="AQ558">
        <f>(Table2[[#This Row],[Sharpe Ratio]]-AVERAGE(Table2[Sharpe Ratio]))/_xlfn.STDEV.P(Table2[Sharpe Ratio])</f>
        <v>-1.0397879103652863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547</v>
      </c>
      <c r="AT558">
        <f>_xlfn.RANK.AVG(Table2[[#This Row],[6M Return vs Nifty Z-Score]],Table2[6M Return vs Nifty Z-Score])</f>
        <v>363</v>
      </c>
      <c r="AU558">
        <f>_xlfn.RANK.AVG(Table2[[#This Row],[Sharpe Ratio Z-Score]],Table2[Sharpe Ratio Z-Score])</f>
        <v>620</v>
      </c>
      <c r="AV558">
        <f>(Table2[[#This Row],[Rank 1Y]]+Table2[[#This Row],[Rank 6M]]+Table2[[#This Row],[Rank Sharpe]])/3</f>
        <v>510</v>
      </c>
    </row>
    <row r="559" spans="1:48" x14ac:dyDescent="0.3">
      <c r="A559" t="s">
        <v>397</v>
      </c>
      <c r="B559" t="s">
        <v>398</v>
      </c>
      <c r="C559" t="s">
        <v>10582</v>
      </c>
      <c r="D559" t="s">
        <v>51</v>
      </c>
      <c r="E559">
        <v>59484.871032759998</v>
      </c>
      <c r="F559">
        <v>27993.8</v>
      </c>
      <c r="G559">
        <v>-6.44219700699868</v>
      </c>
      <c r="H559">
        <f>(Table2[[#This Row],[1Y Return vs Nifty]]-AVERAGE(Table2[1Y Return vs Nifty]))/_xlfn.STDEV.P(Table2[1Y Return vs Nifty])</f>
        <v>-0.60807115447630711</v>
      </c>
      <c r="I559">
        <v>2.1233683817510398</v>
      </c>
      <c r="J559">
        <f>(Table2[[#This Row],[1M Return vs Nifty]]-AVERAGE(Table2[1M Return vs Nifty]))/_xlfn.STDEV.P(Table2[1M Return vs Nifty])</f>
        <v>-7.5958196642416459E-2</v>
      </c>
      <c r="K559">
        <v>-10.7599112864429</v>
      </c>
      <c r="L559">
        <f>(Table2[[#This Row],[6M Return vs Nifty]]-AVERAGE(Table2[6M Return vs Nifty]))/_xlfn.STDEV.P(Table2[6M Return vs Nifty])</f>
        <v>-0.55939529348094341</v>
      </c>
      <c r="M559">
        <v>1.50107085452228</v>
      </c>
      <c r="N559">
        <f>(Table2[[#This Row],[1W Return vs Nifty]]-AVERAGE(Table2[1W Return vs Nifty]))/_xlfn.STDEV.P(Table2[1W Return vs Nifty])</f>
        <v>-0.21313991239518262</v>
      </c>
      <c r="O559">
        <v>28033.18</v>
      </c>
      <c r="P559">
        <v>27622.097885658401</v>
      </c>
      <c r="Q559">
        <v>26111.0688728981</v>
      </c>
      <c r="R559">
        <v>46.656384382707003</v>
      </c>
      <c r="S559" s="2">
        <f>(Table2[[#This Row],[Close Price]]-Table2[[#This Row],[20D EMA]])/Table2[[#This Row],[20D EMA]]</f>
        <v>-1.4047639261760892E-3</v>
      </c>
      <c r="T559" s="2">
        <f>(Table2[[#This Row],[Close Price]]-Table2[[#This Row],[50D EMA]])/Table2[[#This Row],[50D EMA]]</f>
        <v>1.3456693835502957E-2</v>
      </c>
      <c r="U559" s="2">
        <f>(Table2[[#This Row],[Close Price]]-Table2[[#This Row],[200D EMA]])/Table2[[#This Row],[200D EMA]]</f>
        <v>7.2104712996106934E-2</v>
      </c>
      <c r="V559">
        <v>0.81812163122274095</v>
      </c>
      <c r="W559">
        <v>27800</v>
      </c>
      <c r="X559">
        <v>28534.05</v>
      </c>
      <c r="Y559">
        <v>27800</v>
      </c>
      <c r="Z559">
        <v>28534.05</v>
      </c>
      <c r="AA559">
        <v>27800</v>
      </c>
      <c r="AB559">
        <v>28702.95</v>
      </c>
      <c r="AC559" s="2">
        <f>(Table2[[#This Row],[Close Price]]/Table2[[#This Row],[Day Low]])-1</f>
        <v>6.9712230215828175E-3</v>
      </c>
      <c r="AD559" s="2">
        <f>(Table2[[#This Row],[Day High]]/Table2[[#This Row],[Close Price]])-1</f>
        <v>1.9298916188584592E-2</v>
      </c>
      <c r="AE559" s="2">
        <f>(Table2[[#This Row],[Close Price]]/Table2[[#This Row],[Current Week Low]])-1</f>
        <v>6.9712230215828175E-3</v>
      </c>
      <c r="AF559" s="2">
        <f>(Table2[[#This Row],[Current Week High]]/Table2[[#This Row],[Close Price]])-1</f>
        <v>1.9298916188584592E-2</v>
      </c>
      <c r="AG559" s="2">
        <f>(Table2[[#This Row],[Close Price]]/Table2[[#This Row],[Current Month Low]])-1</f>
        <v>6.9712230215828175E-3</v>
      </c>
      <c r="AH559" s="2">
        <f>(Table2[[#This Row],[Current Month High]]/Table2[[#This Row],[Close Price]])-1</f>
        <v>2.5332395030328136E-2</v>
      </c>
      <c r="AI559">
        <v>5.87683701391021</v>
      </c>
      <c r="AJ559">
        <v>27.244545454545399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-7.0000000000000007E-2</v>
      </c>
      <c r="AM559" t="s">
        <v>10621</v>
      </c>
      <c r="AN559">
        <v>-2.78</v>
      </c>
      <c r="AO559" t="s">
        <v>10621</v>
      </c>
      <c r="AP559">
        <v>1.4920741333786E-2</v>
      </c>
      <c r="AQ559">
        <f>(Table2[[#This Row],[Sharpe Ratio]]-AVERAGE(Table2[Sharpe Ratio]))/_xlfn.STDEV.P(Table2[Sharpe Ratio])</f>
        <v>-0.53541807201343194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-1.9919826290082818</v>
      </c>
      <c r="AS559">
        <f>_xlfn.RANK.AVG(Table2[[#This Row],[1Y Return vs Nifty Z-Score]],Table2[1Y Return vs Nifty Z-Score])</f>
        <v>540</v>
      </c>
      <c r="AT559">
        <f>_xlfn.RANK.AVG(Table2[[#This Row],[6M Return vs Nifty Z-Score]],Table2[6M Return vs Nifty Z-Score])</f>
        <v>508</v>
      </c>
      <c r="AU559">
        <f>_xlfn.RANK.AVG(Table2[[#This Row],[Sharpe Ratio Z-Score]],Table2[Sharpe Ratio Z-Score])</f>
        <v>483</v>
      </c>
      <c r="AV559">
        <f>(Table2[[#This Row],[Rank 1Y]]+Table2[[#This Row],[Rank 6M]]+Table2[[#This Row],[Rank Sharpe]])/3</f>
        <v>510.33333333333331</v>
      </c>
    </row>
    <row r="560" spans="1:48" x14ac:dyDescent="0.3">
      <c r="A560" t="s">
        <v>445</v>
      </c>
      <c r="B560" t="s">
        <v>446</v>
      </c>
      <c r="C560" t="s">
        <v>10580</v>
      </c>
      <c r="D560" t="s">
        <v>116</v>
      </c>
      <c r="E560">
        <v>49693.211462175001</v>
      </c>
      <c r="F560">
        <v>382.35</v>
      </c>
      <c r="G560">
        <v>-26.285285849044399</v>
      </c>
      <c r="H560">
        <f>(Table2[[#This Row],[1Y Return vs Nifty]]-AVERAGE(Table2[1Y Return vs Nifty]))/_xlfn.STDEV.P(Table2[1Y Return vs Nifty])</f>
        <v>-0.91020368814918251</v>
      </c>
      <c r="I560">
        <v>15.4470854114593</v>
      </c>
      <c r="J560">
        <f>(Table2[[#This Row],[1M Return vs Nifty]]-AVERAGE(Table2[1M Return vs Nifty]))/_xlfn.STDEV.P(Table2[1M Return vs Nifty])</f>
        <v>1.3113366715764072</v>
      </c>
      <c r="K560">
        <v>0.86844836204887299</v>
      </c>
      <c r="L560">
        <f>(Table2[[#This Row],[6M Return vs Nifty]]-AVERAGE(Table2[6M Return vs Nifty]))/_xlfn.STDEV.P(Table2[6M Return vs Nifty])</f>
        <v>-0.14382409154799219</v>
      </c>
      <c r="M560">
        <v>19.8676600257395</v>
      </c>
      <c r="N560">
        <f>(Table2[[#This Row],[1W Return vs Nifty]]-AVERAGE(Table2[1W Return vs Nifty]))/_xlfn.STDEV.P(Table2[1W Return vs Nifty])</f>
        <v>3.5431940099943007</v>
      </c>
      <c r="O560">
        <v>344.4</v>
      </c>
      <c r="P560">
        <v>340.70217389649201</v>
      </c>
      <c r="Q560">
        <v>354.76990285708098</v>
      </c>
      <c r="R560">
        <v>85.098587271749594</v>
      </c>
      <c r="S560" s="2">
        <f>(Table2[[#This Row],[Close Price]]-Table2[[#This Row],[20D EMA]])/Table2[[#This Row],[20D EMA]]</f>
        <v>0.11019163763066216</v>
      </c>
      <c r="T560" s="2">
        <f>(Table2[[#This Row],[Close Price]]-Table2[[#This Row],[50D EMA]])/Table2[[#This Row],[50D EMA]]</f>
        <v>0.12224115164043815</v>
      </c>
      <c r="U560" s="2">
        <f>(Table2[[#This Row],[Close Price]]-Table2[[#This Row],[200D EMA]])/Table2[[#This Row],[200D EMA]]</f>
        <v>7.7740803041090226E-2</v>
      </c>
      <c r="V560">
        <v>2.984824093491</v>
      </c>
      <c r="W560">
        <v>362.5</v>
      </c>
      <c r="X560">
        <v>399</v>
      </c>
      <c r="Y560">
        <v>362.5</v>
      </c>
      <c r="Z560">
        <v>399</v>
      </c>
      <c r="AA560">
        <v>342.5</v>
      </c>
      <c r="AB560">
        <v>399</v>
      </c>
      <c r="AC560" s="2">
        <f>(Table2[[#This Row],[Close Price]]/Table2[[#This Row],[Day Low]])-1</f>
        <v>5.4758620689655313E-2</v>
      </c>
      <c r="AD560" s="2">
        <f>(Table2[[#This Row],[Day High]]/Table2[[#This Row],[Close Price]])-1</f>
        <v>4.3546488819144802E-2</v>
      </c>
      <c r="AE560" s="2">
        <f>(Table2[[#This Row],[Close Price]]/Table2[[#This Row],[Current Week Low]])-1</f>
        <v>5.4758620689655313E-2</v>
      </c>
      <c r="AF560" s="2">
        <f>(Table2[[#This Row],[Current Week High]]/Table2[[#This Row],[Close Price]])-1</f>
        <v>4.3546488819144802E-2</v>
      </c>
      <c r="AG560" s="2">
        <f>(Table2[[#This Row],[Close Price]]/Table2[[#This Row],[Current Month Low]])-1</f>
        <v>0.11635036496350382</v>
      </c>
      <c r="AH560" s="2">
        <f>(Table2[[#This Row],[Current Month High]]/Table2[[#This Row],[Close Price]])-1</f>
        <v>4.3546488819144802E-2</v>
      </c>
      <c r="AI560">
        <v>7.3623643258794198</v>
      </c>
      <c r="AJ560">
        <v>33.782365290412798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0.02</v>
      </c>
      <c r="AM560" t="s">
        <v>10622</v>
      </c>
      <c r="AN560">
        <v>17.920000000000002</v>
      </c>
      <c r="AO560" t="s">
        <v>10622</v>
      </c>
      <c r="AP560">
        <v>1.359942488226E-3</v>
      </c>
      <c r="AQ560">
        <f>(Table2[[#This Row],[Sharpe Ratio]]-AVERAGE(Table2[Sharpe Ratio]))/_xlfn.STDEV.P(Table2[Sharpe Ratio])</f>
        <v>-0.69202269642167002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645</v>
      </c>
      <c r="AT560">
        <f>_xlfn.RANK.AVG(Table2[[#This Row],[6M Return vs Nifty Z-Score]],Table2[6M Return vs Nifty Z-Score])</f>
        <v>364</v>
      </c>
      <c r="AU560">
        <f>_xlfn.RANK.AVG(Table2[[#This Row],[Sharpe Ratio Z-Score]],Table2[Sharpe Ratio Z-Score])</f>
        <v>522</v>
      </c>
      <c r="AV560">
        <f>(Table2[[#This Row],[Rank 1Y]]+Table2[[#This Row],[Rank 6M]]+Table2[[#This Row],[Rank Sharpe]])/3</f>
        <v>510.33333333333331</v>
      </c>
    </row>
    <row r="561" spans="1:48" x14ac:dyDescent="0.3">
      <c r="A561" t="s">
        <v>1556</v>
      </c>
      <c r="B561" t="s">
        <v>1557</v>
      </c>
      <c r="C561" t="s">
        <v>10586</v>
      </c>
      <c r="D561" t="s">
        <v>138</v>
      </c>
      <c r="E561">
        <v>5893.6233542</v>
      </c>
      <c r="F561">
        <v>836.45</v>
      </c>
      <c r="G561">
        <v>-3.4021841690905998</v>
      </c>
      <c r="H561">
        <f>(Table2[[#This Row],[1Y Return vs Nifty]]-AVERAGE(Table2[1Y Return vs Nifty]))/_xlfn.STDEV.P(Table2[1Y Return vs Nifty])</f>
        <v>-0.56178366423592452</v>
      </c>
      <c r="I561">
        <v>-4.8553655019531199</v>
      </c>
      <c r="J561">
        <f>(Table2[[#This Row],[1M Return vs Nifty]]-AVERAGE(Table2[1M Return vs Nifty]))/_xlfn.STDEV.P(Table2[1M Return vs Nifty])</f>
        <v>-0.8025993945859301</v>
      </c>
      <c r="K561">
        <v>-13.488020137595401</v>
      </c>
      <c r="L561">
        <f>(Table2[[#This Row],[6M Return vs Nifty]]-AVERAGE(Table2[6M Return vs Nifty]))/_xlfn.STDEV.P(Table2[6M Return vs Nifty])</f>
        <v>-0.65689171675543456</v>
      </c>
      <c r="M561">
        <v>-0.90213350884323495</v>
      </c>
      <c r="N561">
        <f>(Table2[[#This Row],[1W Return vs Nifty]]-AVERAGE(Table2[1W Return vs Nifty]))/_xlfn.STDEV.P(Table2[1W Return vs Nifty])</f>
        <v>-0.70464315169511393</v>
      </c>
      <c r="O561">
        <v>910.1</v>
      </c>
      <c r="P561">
        <v>906.77691798057901</v>
      </c>
      <c r="Q561">
        <v>840.35923046818402</v>
      </c>
      <c r="R561">
        <v>22.410727718541899</v>
      </c>
      <c r="S561" s="2">
        <f>(Table2[[#This Row],[Close Price]]-Table2[[#This Row],[20D EMA]])/Table2[[#This Row],[20D EMA]]</f>
        <v>-8.0925173057905697E-2</v>
      </c>
      <c r="T561" s="2">
        <f>(Table2[[#This Row],[Close Price]]-Table2[[#This Row],[50D EMA]])/Table2[[#This Row],[50D EMA]]</f>
        <v>-7.755702266572824E-2</v>
      </c>
      <c r="U561" s="2">
        <f>(Table2[[#This Row],[Close Price]]-Table2[[#This Row],[200D EMA]])/Table2[[#This Row],[200D EMA]]</f>
        <v>-4.651856404321344E-3</v>
      </c>
      <c r="V561">
        <v>0.70319393856449697</v>
      </c>
      <c r="W561">
        <v>833.85</v>
      </c>
      <c r="X561">
        <v>877.05</v>
      </c>
      <c r="Y561">
        <v>833.85</v>
      </c>
      <c r="Z561">
        <v>877.05</v>
      </c>
      <c r="AA561">
        <v>833.85</v>
      </c>
      <c r="AB561">
        <v>939.95</v>
      </c>
      <c r="AC561" s="2">
        <f>(Table2[[#This Row],[Close Price]]/Table2[[#This Row],[Day Low]])-1</f>
        <v>3.1180667985848398E-3</v>
      </c>
      <c r="AD561" s="2">
        <f>(Table2[[#This Row],[Day High]]/Table2[[#This Row],[Close Price]])-1</f>
        <v>4.8538466136648806E-2</v>
      </c>
      <c r="AE561" s="2">
        <f>(Table2[[#This Row],[Close Price]]/Table2[[#This Row],[Current Week Low]])-1</f>
        <v>3.1180667985848398E-3</v>
      </c>
      <c r="AF561" s="2">
        <f>(Table2[[#This Row],[Current Week High]]/Table2[[#This Row],[Close Price]])-1</f>
        <v>4.8538466136648806E-2</v>
      </c>
      <c r="AG561" s="2">
        <f>(Table2[[#This Row],[Close Price]]/Table2[[#This Row],[Current Month Low]])-1</f>
        <v>3.1180667985848398E-3</v>
      </c>
      <c r="AH561" s="2">
        <f>(Table2[[#This Row],[Current Month High]]/Table2[[#This Row],[Close Price]])-1</f>
        <v>0.12373722278677746</v>
      </c>
      <c r="AI561">
        <v>19.911530874529198</v>
      </c>
      <c r="AJ561">
        <v>35.776316857397902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-0.11</v>
      </c>
      <c r="AM561" t="s">
        <v>10621</v>
      </c>
      <c r="AN561">
        <v>-9.35</v>
      </c>
      <c r="AO561" t="s">
        <v>10621</v>
      </c>
      <c r="AP561">
        <v>1.7977384032845E-2</v>
      </c>
      <c r="AQ561">
        <f>(Table2[[#This Row],[Sharpe Ratio]]-AVERAGE(Table2[Sharpe Ratio]))/_xlfn.STDEV.P(Table2[Sharpe Ratio])</f>
        <v>-0.50011894345265062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-3.2260368707250535</v>
      </c>
      <c r="AS561">
        <f>_xlfn.RANK.AVG(Table2[[#This Row],[1Y Return vs Nifty Z-Score]],Table2[1Y Return vs Nifty Z-Score])</f>
        <v>512</v>
      </c>
      <c r="AT561">
        <f>_xlfn.RANK.AVG(Table2[[#This Row],[6M Return vs Nifty Z-Score]],Table2[6M Return vs Nifty Z-Score])</f>
        <v>547</v>
      </c>
      <c r="AU561">
        <f>_xlfn.RANK.AVG(Table2[[#This Row],[Sharpe Ratio Z-Score]],Table2[Sharpe Ratio Z-Score])</f>
        <v>474</v>
      </c>
      <c r="AV561">
        <f>(Table2[[#This Row],[Rank 1Y]]+Table2[[#This Row],[Rank 6M]]+Table2[[#This Row],[Rank Sharpe]])/3</f>
        <v>511</v>
      </c>
    </row>
    <row r="562" spans="1:48" x14ac:dyDescent="0.3">
      <c r="A562" t="s">
        <v>1923</v>
      </c>
      <c r="B562" t="s">
        <v>1924</v>
      </c>
      <c r="C562" t="s">
        <v>10577</v>
      </c>
      <c r="D562" t="s">
        <v>313</v>
      </c>
      <c r="E562">
        <v>3405.7006794200001</v>
      </c>
      <c r="F562">
        <v>1272.05</v>
      </c>
      <c r="G562">
        <v>-11.4800719525839</v>
      </c>
      <c r="H562">
        <f>(Table2[[#This Row],[1Y Return vs Nifty]]-AVERAGE(Table2[1Y Return vs Nifty]))/_xlfn.STDEV.P(Table2[1Y Return vs Nifty])</f>
        <v>-0.68477826060040792</v>
      </c>
      <c r="I562">
        <v>6.0681885014645802</v>
      </c>
      <c r="J562">
        <f>(Table2[[#This Row],[1M Return vs Nifty]]-AVERAGE(Table2[1M Return vs Nifty]))/_xlfn.STDEV.P(Table2[1M Return vs Nifty])</f>
        <v>0.33478519395365292</v>
      </c>
      <c r="K562">
        <v>-29.840358275247802</v>
      </c>
      <c r="L562">
        <f>(Table2[[#This Row],[6M Return vs Nifty]]-AVERAGE(Table2[6M Return vs Nifty]))/_xlfn.STDEV.P(Table2[6M Return vs Nifty])</f>
        <v>-1.241287196401581</v>
      </c>
      <c r="M562">
        <v>1.1315207664420599</v>
      </c>
      <c r="N562">
        <f>(Table2[[#This Row],[1W Return vs Nifty]]-AVERAGE(Table2[1W Return vs Nifty]))/_xlfn.STDEV.P(Table2[1W Return vs Nifty])</f>
        <v>-0.2887202784031056</v>
      </c>
      <c r="O562">
        <v>1462.48</v>
      </c>
      <c r="P562">
        <v>1413.4825926849101</v>
      </c>
      <c r="Q562">
        <v>1319.1303299773101</v>
      </c>
      <c r="R562">
        <v>18.1393325414315</v>
      </c>
      <c r="S562" s="2">
        <f>(Table2[[#This Row],[Close Price]]-Table2[[#This Row],[20D EMA]])/Table2[[#This Row],[20D EMA]]</f>
        <v>-0.13021032766260054</v>
      </c>
      <c r="T562" s="2">
        <f>(Table2[[#This Row],[Close Price]]-Table2[[#This Row],[50D EMA]])/Table2[[#This Row],[50D EMA]]</f>
        <v>-0.10005966356915574</v>
      </c>
      <c r="U562" s="2">
        <f>(Table2[[#This Row],[Close Price]]-Table2[[#This Row],[200D EMA]])/Table2[[#This Row],[200D EMA]]</f>
        <v>-3.5690430966074417E-2</v>
      </c>
      <c r="V562">
        <v>1.23268743220876</v>
      </c>
      <c r="W562">
        <v>1260</v>
      </c>
      <c r="X562">
        <v>1349.05</v>
      </c>
      <c r="Y562">
        <v>1260</v>
      </c>
      <c r="Z562">
        <v>1349.05</v>
      </c>
      <c r="AA562">
        <v>1260</v>
      </c>
      <c r="AB562">
        <v>1628</v>
      </c>
      <c r="AC562" s="2">
        <f>(Table2[[#This Row],[Close Price]]/Table2[[#This Row],[Day Low]])-1</f>
        <v>9.5634920634919407E-3</v>
      </c>
      <c r="AD562" s="2">
        <f>(Table2[[#This Row],[Day High]]/Table2[[#This Row],[Close Price]])-1</f>
        <v>6.0532211784128043E-2</v>
      </c>
      <c r="AE562" s="2">
        <f>(Table2[[#This Row],[Close Price]]/Table2[[#This Row],[Current Week Low]])-1</f>
        <v>9.5634920634919407E-3</v>
      </c>
      <c r="AF562" s="2">
        <f>(Table2[[#This Row],[Current Week High]]/Table2[[#This Row],[Close Price]])-1</f>
        <v>6.0532211784128043E-2</v>
      </c>
      <c r="AG562" s="2">
        <f>(Table2[[#This Row],[Close Price]]/Table2[[#This Row],[Current Month Low]])-1</f>
        <v>9.5634920634919407E-3</v>
      </c>
      <c r="AH562" s="2">
        <f>(Table2[[#This Row],[Current Month High]]/Table2[[#This Row],[Close Price]])-1</f>
        <v>0.2798239062929917</v>
      </c>
      <c r="AI562">
        <v>43.3080460673715</v>
      </c>
      <c r="AJ562">
        <v>34.6084656084656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-0.17</v>
      </c>
      <c r="AM562" t="s">
        <v>10621</v>
      </c>
      <c r="AN562">
        <v>-13.94</v>
      </c>
      <c r="AO562" t="s">
        <v>10621</v>
      </c>
      <c r="AP562">
        <v>8.0564322877336003E-2</v>
      </c>
      <c r="AQ562">
        <f>(Table2[[#This Row],[Sharpe Ratio]]-AVERAGE(Table2[Sharpe Ratio]))/_xlfn.STDEV.P(Table2[Sharpe Ratio])</f>
        <v>0.22265588436009268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-1.657344657091349</v>
      </c>
      <c r="AS562">
        <f>_xlfn.RANK.AVG(Table2[[#This Row],[1Y Return vs Nifty Z-Score]],Table2[1Y Return vs Nifty Z-Score])</f>
        <v>568</v>
      </c>
      <c r="AT562">
        <f>_xlfn.RANK.AVG(Table2[[#This Row],[6M Return vs Nifty Z-Score]],Table2[6M Return vs Nifty Z-Score])</f>
        <v>689</v>
      </c>
      <c r="AU562">
        <f>_xlfn.RANK.AVG(Table2[[#This Row],[Sharpe Ratio Z-Score]],Table2[Sharpe Ratio Z-Score])</f>
        <v>278</v>
      </c>
      <c r="AV562">
        <f>(Table2[[#This Row],[Rank 1Y]]+Table2[[#This Row],[Rank 6M]]+Table2[[#This Row],[Rank Sharpe]])/3</f>
        <v>511.66666666666669</v>
      </c>
    </row>
    <row r="563" spans="1:48" x14ac:dyDescent="0.3">
      <c r="A563" t="s">
        <v>512</v>
      </c>
      <c r="B563" t="s">
        <v>513</v>
      </c>
      <c r="C563" t="s">
        <v>10588</v>
      </c>
      <c r="D563" t="s">
        <v>405</v>
      </c>
      <c r="E563">
        <v>39309.96686778</v>
      </c>
      <c r="F563">
        <v>1416.45</v>
      </c>
      <c r="G563">
        <v>-27.373599435089499</v>
      </c>
      <c r="H563">
        <f>(Table2[[#This Row],[1Y Return vs Nifty]]-AVERAGE(Table2[1Y Return vs Nifty]))/_xlfn.STDEV.P(Table2[1Y Return vs Nifty])</f>
        <v>-0.92677444201718351</v>
      </c>
      <c r="I563">
        <v>-5.8056946546815302</v>
      </c>
      <c r="J563">
        <f>(Table2[[#This Row],[1M Return vs Nifty]]-AVERAGE(Table2[1M Return vs Nifty]))/_xlfn.STDEV.P(Table2[1M Return vs Nifty])</f>
        <v>-0.90154976659992758</v>
      </c>
      <c r="K563">
        <v>-11.824160576895</v>
      </c>
      <c r="L563">
        <f>(Table2[[#This Row],[6M Return vs Nifty]]-AVERAGE(Table2[6M Return vs Nifty]))/_xlfn.STDEV.P(Table2[6M Return vs Nifty])</f>
        <v>-0.59742914951555914</v>
      </c>
      <c r="M563">
        <v>1.91466222155889</v>
      </c>
      <c r="N563">
        <f>(Table2[[#This Row],[1W Return vs Nifty]]-AVERAGE(Table2[1W Return vs Nifty]))/_xlfn.STDEV.P(Table2[1W Return vs Nifty])</f>
        <v>-0.12855222616100004</v>
      </c>
      <c r="O563">
        <v>1500.57</v>
      </c>
      <c r="P563">
        <v>1535.3596769875601</v>
      </c>
      <c r="Q563">
        <v>1527.06396995765</v>
      </c>
      <c r="R563">
        <v>24.5405494421626</v>
      </c>
      <c r="S563" s="2">
        <f>(Table2[[#This Row],[Close Price]]-Table2[[#This Row],[20D EMA]])/Table2[[#This Row],[20D EMA]]</f>
        <v>-5.6058697694875877E-2</v>
      </c>
      <c r="T563" s="2">
        <f>(Table2[[#This Row],[Close Price]]-Table2[[#This Row],[50D EMA]])/Table2[[#This Row],[50D EMA]]</f>
        <v>-7.7447440342360563E-2</v>
      </c>
      <c r="U563" s="2">
        <f>(Table2[[#This Row],[Close Price]]-Table2[[#This Row],[200D EMA]])/Table2[[#This Row],[200D EMA]]</f>
        <v>-7.2435714635266782E-2</v>
      </c>
      <c r="V563">
        <v>0.666972344817643</v>
      </c>
      <c r="W563">
        <v>1401.5</v>
      </c>
      <c r="X563">
        <v>1458</v>
      </c>
      <c r="Y563">
        <v>1401.5</v>
      </c>
      <c r="Z563">
        <v>1458</v>
      </c>
      <c r="AA563">
        <v>1401.5</v>
      </c>
      <c r="AB563">
        <v>1506.8</v>
      </c>
      <c r="AC563" s="2">
        <f>(Table2[[#This Row],[Close Price]]/Table2[[#This Row],[Day Low]])-1</f>
        <v>1.0667142347484893E-2</v>
      </c>
      <c r="AD563" s="2">
        <f>(Table2[[#This Row],[Day High]]/Table2[[#This Row],[Close Price]])-1</f>
        <v>2.9333898125595725E-2</v>
      </c>
      <c r="AE563" s="2">
        <f>(Table2[[#This Row],[Close Price]]/Table2[[#This Row],[Current Week Low]])-1</f>
        <v>1.0667142347484893E-2</v>
      </c>
      <c r="AF563" s="2">
        <f>(Table2[[#This Row],[Current Week High]]/Table2[[#This Row],[Close Price]])-1</f>
        <v>2.9333898125595725E-2</v>
      </c>
      <c r="AG563" s="2">
        <f>(Table2[[#This Row],[Close Price]]/Table2[[#This Row],[Current Month Low]])-1</f>
        <v>1.0667142347484893E-2</v>
      </c>
      <c r="AH563" s="2">
        <f>(Table2[[#This Row],[Current Month High]]/Table2[[#This Row],[Close Price]])-1</f>
        <v>6.3786226128701884E-2</v>
      </c>
      <c r="AI563">
        <v>27.078259027851299</v>
      </c>
      <c r="AJ563">
        <v>8.5402298850574692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-0.08</v>
      </c>
      <c r="AM563" t="s">
        <v>10621</v>
      </c>
      <c r="AN563">
        <v>-7.17</v>
      </c>
      <c r="AO563" t="s">
        <v>10621</v>
      </c>
      <c r="AP563">
        <v>5.5067172385372003E-2</v>
      </c>
      <c r="AQ563">
        <f>(Table2[[#This Row],[Sharpe Ratio]]-AVERAGE(Table2[Sharpe Ratio]))/_xlfn.STDEV.P(Table2[Sharpe Ratio])</f>
        <v>-7.1793706829124046E-2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651</v>
      </c>
      <c r="AT563">
        <f>_xlfn.RANK.AVG(Table2[[#This Row],[6M Return vs Nifty Z-Score]],Table2[6M Return vs Nifty Z-Score])</f>
        <v>520</v>
      </c>
      <c r="AU563">
        <f>_xlfn.RANK.AVG(Table2[[#This Row],[Sharpe Ratio Z-Score]],Table2[Sharpe Ratio Z-Score])</f>
        <v>367</v>
      </c>
      <c r="AV563">
        <f>(Table2[[#This Row],[Rank 1Y]]+Table2[[#This Row],[Rank 6M]]+Table2[[#This Row],[Rank Sharpe]])/3</f>
        <v>512.66666666666663</v>
      </c>
    </row>
    <row r="564" spans="1:48" x14ac:dyDescent="0.3">
      <c r="A564" t="s">
        <v>286</v>
      </c>
      <c r="B564" t="s">
        <v>287</v>
      </c>
      <c r="C564" t="s">
        <v>10576</v>
      </c>
      <c r="D564" t="s">
        <v>181</v>
      </c>
      <c r="E564">
        <v>94259.223163514995</v>
      </c>
      <c r="F564">
        <v>857.05</v>
      </c>
      <c r="G564">
        <v>8.4574039037846092</v>
      </c>
      <c r="H564">
        <f>(Table2[[#This Row],[1Y Return vs Nifty]]-AVERAGE(Table2[1Y Return vs Nifty]))/_xlfn.STDEV.P(Table2[1Y Return vs Nifty])</f>
        <v>-0.38120858233728422</v>
      </c>
      <c r="I564">
        <v>2.1751746648586598</v>
      </c>
      <c r="J564">
        <f>(Table2[[#This Row],[1M Return vs Nifty]]-AVERAGE(Table2[1M Return vs Nifty]))/_xlfn.STDEV.P(Table2[1M Return vs Nifty])</f>
        <v>-7.0564011931315118E-2</v>
      </c>
      <c r="K564">
        <v>-23.836363782661302</v>
      </c>
      <c r="L564">
        <f>(Table2[[#This Row],[6M Return vs Nifty]]-AVERAGE(Table2[6M Return vs Nifty]))/_xlfn.STDEV.P(Table2[6M Return vs Nifty])</f>
        <v>-1.026718049668438</v>
      </c>
      <c r="M564">
        <v>4.0138087200803803</v>
      </c>
      <c r="N564">
        <f>(Table2[[#This Row],[1W Return vs Nifty]]-AVERAGE(Table2[1W Return vs Nifty]))/_xlfn.STDEV.P(Table2[1W Return vs Nifty])</f>
        <v>0.30076511343618145</v>
      </c>
      <c r="O564">
        <v>894.54</v>
      </c>
      <c r="P564">
        <v>909.179926762283</v>
      </c>
      <c r="Q564">
        <v>951.135507105795</v>
      </c>
      <c r="R564">
        <v>29.9023253878246</v>
      </c>
      <c r="S564" s="2">
        <f>(Table2[[#This Row],[Close Price]]-Table2[[#This Row],[20D EMA]])/Table2[[#This Row],[20D EMA]]</f>
        <v>-4.1909808393140617E-2</v>
      </c>
      <c r="T564" s="2">
        <f>(Table2[[#This Row],[Close Price]]-Table2[[#This Row],[50D EMA]])/Table2[[#This Row],[50D EMA]]</f>
        <v>-5.7337305001799822E-2</v>
      </c>
      <c r="U564" s="2">
        <f>(Table2[[#This Row],[Close Price]]-Table2[[#This Row],[200D EMA]])/Table2[[#This Row],[200D EMA]]</f>
        <v>-9.8919140756386345E-2</v>
      </c>
      <c r="V564">
        <v>1.2245437961587899</v>
      </c>
      <c r="W564">
        <v>851</v>
      </c>
      <c r="X564">
        <v>896.45</v>
      </c>
      <c r="Y564">
        <v>851</v>
      </c>
      <c r="Z564">
        <v>896.45</v>
      </c>
      <c r="AA564">
        <v>851</v>
      </c>
      <c r="AB564">
        <v>941.9</v>
      </c>
      <c r="AC564" s="2">
        <f>(Table2[[#This Row],[Close Price]]/Table2[[#This Row],[Day Low]])-1</f>
        <v>7.1092831962396019E-3</v>
      </c>
      <c r="AD564" s="2">
        <f>(Table2[[#This Row],[Day High]]/Table2[[#This Row],[Close Price]])-1</f>
        <v>4.5971646928417265E-2</v>
      </c>
      <c r="AE564" s="2">
        <f>(Table2[[#This Row],[Close Price]]/Table2[[#This Row],[Current Week Low]])-1</f>
        <v>7.1092831962396019E-3</v>
      </c>
      <c r="AF564" s="2">
        <f>(Table2[[#This Row],[Current Week High]]/Table2[[#This Row],[Close Price]])-1</f>
        <v>4.5971646928417265E-2</v>
      </c>
      <c r="AG564" s="2">
        <f>(Table2[[#This Row],[Close Price]]/Table2[[#This Row],[Current Month Low]])-1</f>
        <v>7.1092831962396019E-3</v>
      </c>
      <c r="AH564" s="2">
        <f>(Table2[[#This Row],[Current Month High]]/Table2[[#This Row],[Close Price]])-1</f>
        <v>9.9002391925792077E-2</v>
      </c>
      <c r="AI564">
        <v>46.945919141240303</v>
      </c>
      <c r="AJ564">
        <v>64.185823754789197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-0.11</v>
      </c>
      <c r="AM564" t="s">
        <v>10621</v>
      </c>
      <c r="AN564">
        <v>-3.71</v>
      </c>
      <c r="AO564" t="s">
        <v>10621</v>
      </c>
      <c r="AP564">
        <v>2.1943148263809002E-2</v>
      </c>
      <c r="AQ564">
        <f>(Table2[[#This Row],[Sharpe Ratio]]-AVERAGE(Table2[Sharpe Ratio]))/_xlfn.STDEV.P(Table2[Sharpe Ratio])</f>
        <v>-0.45432097646303743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429</v>
      </c>
      <c r="AT564">
        <f>_xlfn.RANK.AVG(Table2[[#This Row],[6M Return vs Nifty Z-Score]],Table2[6M Return vs Nifty Z-Score])</f>
        <v>647</v>
      </c>
      <c r="AU564">
        <f>_xlfn.RANK.AVG(Table2[[#This Row],[Sharpe Ratio Z-Score]],Table2[Sharpe Ratio Z-Score])</f>
        <v>463</v>
      </c>
      <c r="AV564">
        <f>(Table2[[#This Row],[Rank 1Y]]+Table2[[#This Row],[Rank 6M]]+Table2[[#This Row],[Rank Sharpe]])/3</f>
        <v>513</v>
      </c>
    </row>
    <row r="565" spans="1:48" x14ac:dyDescent="0.3">
      <c r="A565" t="s">
        <v>228</v>
      </c>
      <c r="B565" t="s">
        <v>229</v>
      </c>
      <c r="C565" t="s">
        <v>10580</v>
      </c>
      <c r="D565" t="s">
        <v>176</v>
      </c>
      <c r="E565">
        <v>112364.54155540001</v>
      </c>
      <c r="F565">
        <v>634</v>
      </c>
      <c r="G565">
        <v>-11.101759354681199</v>
      </c>
      <c r="H565">
        <f>(Table2[[#This Row],[1Y Return vs Nifty]]-AVERAGE(Table2[1Y Return vs Nifty]))/_xlfn.STDEV.P(Table2[1Y Return vs Nifty])</f>
        <v>-0.67901804127999055</v>
      </c>
      <c r="I565">
        <v>4.5276273112580796</v>
      </c>
      <c r="J565">
        <f>(Table2[[#This Row],[1M Return vs Nifty]]-AVERAGE(Table2[1M Return vs Nifty]))/_xlfn.STDEV.P(Table2[1M Return vs Nifty])</f>
        <v>0.17437855753341375</v>
      </c>
      <c r="K565">
        <v>8.3142363048811401</v>
      </c>
      <c r="L565">
        <f>(Table2[[#This Row],[6M Return vs Nifty]]-AVERAGE(Table2[6M Return vs Nifty]))/_xlfn.STDEV.P(Table2[6M Return vs Nifty])</f>
        <v>0.12227148326010329</v>
      </c>
      <c r="M565">
        <v>1.89161942706612</v>
      </c>
      <c r="N565">
        <f>(Table2[[#This Row],[1W Return vs Nifty]]-AVERAGE(Table2[1W Return vs Nifty]))/_xlfn.STDEV.P(Table2[1W Return vs Nifty])</f>
        <v>-0.13326493736790646</v>
      </c>
      <c r="O565">
        <v>630.46</v>
      </c>
      <c r="P565">
        <v>609.25726652929995</v>
      </c>
      <c r="Q565">
        <v>567.40753851687998</v>
      </c>
      <c r="R565">
        <v>50.414659296587999</v>
      </c>
      <c r="S565" s="2">
        <f>(Table2[[#This Row],[Close Price]]-Table2[[#This Row],[20D EMA]])/Table2[[#This Row],[20D EMA]]</f>
        <v>5.6149478158804104E-3</v>
      </c>
      <c r="T565" s="2">
        <f>(Table2[[#This Row],[Close Price]]-Table2[[#This Row],[50D EMA]])/Table2[[#This Row],[50D EMA]]</f>
        <v>4.061130630685738E-2</v>
      </c>
      <c r="U565" s="2">
        <f>(Table2[[#This Row],[Close Price]]-Table2[[#This Row],[200D EMA]])/Table2[[#This Row],[200D EMA]]</f>
        <v>0.11736266609566545</v>
      </c>
      <c r="V565">
        <v>0.97351583430469302</v>
      </c>
      <c r="W565">
        <v>614.04999999999995</v>
      </c>
      <c r="X565">
        <v>640</v>
      </c>
      <c r="Y565">
        <v>614.04999999999995</v>
      </c>
      <c r="Z565">
        <v>640</v>
      </c>
      <c r="AA565">
        <v>614.04999999999995</v>
      </c>
      <c r="AB565">
        <v>655.85</v>
      </c>
      <c r="AC565" s="2">
        <f>(Table2[[#This Row],[Close Price]]/Table2[[#This Row],[Day Low]])-1</f>
        <v>3.2489210976304861E-2</v>
      </c>
      <c r="AD565" s="2">
        <f>(Table2[[#This Row],[Day High]]/Table2[[#This Row],[Close Price]])-1</f>
        <v>9.4637223974762819E-3</v>
      </c>
      <c r="AE565" s="2">
        <f>(Table2[[#This Row],[Close Price]]/Table2[[#This Row],[Current Week Low]])-1</f>
        <v>3.2489210976304861E-2</v>
      </c>
      <c r="AF565" s="2">
        <f>(Table2[[#This Row],[Current Week High]]/Table2[[#This Row],[Close Price]])-1</f>
        <v>9.4637223974762819E-3</v>
      </c>
      <c r="AG565" s="2">
        <f>(Table2[[#This Row],[Close Price]]/Table2[[#This Row],[Current Month Low]])-1</f>
        <v>3.2489210976304861E-2</v>
      </c>
      <c r="AH565" s="2">
        <f>(Table2[[#This Row],[Current Month High]]/Table2[[#This Row],[Close Price]])-1</f>
        <v>3.4463722397476415E-2</v>
      </c>
      <c r="AI565">
        <v>4.4716088328075703</v>
      </c>
      <c r="AJ565">
        <v>29.599345870809401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0.05</v>
      </c>
      <c r="AM565" t="s">
        <v>10622</v>
      </c>
      <c r="AN565">
        <v>-1.68</v>
      </c>
      <c r="AO565" t="s">
        <v>10621</v>
      </c>
      <c r="AP565">
        <v>-7.2372385998220004E-2</v>
      </c>
      <c r="AQ565">
        <f>(Table2[[#This Row],[Sharpe Ratio]]-AVERAGE(Table2[Sharpe Ratio]))/_xlfn.STDEV.P(Table2[Sharpe Ratio])</f>
        <v>-1.5435081981880574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-2.0591411360424372</v>
      </c>
      <c r="AS565">
        <f>_xlfn.RANK.AVG(Table2[[#This Row],[1Y Return vs Nifty Z-Score]],Table2[1Y Return vs Nifty Z-Score])</f>
        <v>566</v>
      </c>
      <c r="AT565">
        <f>_xlfn.RANK.AVG(Table2[[#This Row],[6M Return vs Nifty Z-Score]],Table2[6M Return vs Nifty Z-Score])</f>
        <v>283</v>
      </c>
      <c r="AU565">
        <f>_xlfn.RANK.AVG(Table2[[#This Row],[Sharpe Ratio Z-Score]],Table2[Sharpe Ratio Z-Score])</f>
        <v>694</v>
      </c>
      <c r="AV565">
        <f>(Table2[[#This Row],[Rank 1Y]]+Table2[[#This Row],[Rank 6M]]+Table2[[#This Row],[Rank Sharpe]])/3</f>
        <v>514.33333333333337</v>
      </c>
    </row>
    <row r="566" spans="1:48" x14ac:dyDescent="0.3">
      <c r="A566" t="s">
        <v>724</v>
      </c>
      <c r="B566" t="s">
        <v>725</v>
      </c>
      <c r="C566" t="s">
        <v>10589</v>
      </c>
      <c r="D566" t="s">
        <v>726</v>
      </c>
      <c r="E566">
        <v>22230.069805499999</v>
      </c>
      <c r="F566">
        <v>1395.85</v>
      </c>
      <c r="G566">
        <v>-26.6760335513003</v>
      </c>
      <c r="H566">
        <f>(Table2[[#This Row],[1Y Return vs Nifty]]-AVERAGE(Table2[1Y Return vs Nifty]))/_xlfn.STDEV.P(Table2[1Y Return vs Nifty])</f>
        <v>-0.91615324541061427</v>
      </c>
      <c r="I566">
        <v>-2.1943690599499401</v>
      </c>
      <c r="J566">
        <f>(Table2[[#This Row],[1M Return vs Nifty]]-AVERAGE(Table2[1M Return vs Nifty]))/_xlfn.STDEV.P(Table2[1M Return vs Nifty])</f>
        <v>-0.52553056310982416</v>
      </c>
      <c r="K566">
        <v>-3.5817871360987299</v>
      </c>
      <c r="L566">
        <f>(Table2[[#This Row],[6M Return vs Nifty]]-AVERAGE(Table2[6M Return vs Nifty]))/_xlfn.STDEV.P(Table2[6M Return vs Nifty])</f>
        <v>-0.30286541558287067</v>
      </c>
      <c r="M566">
        <v>1.71191050350907</v>
      </c>
      <c r="N566">
        <f>(Table2[[#This Row],[1W Return vs Nifty]]-AVERAGE(Table2[1W Return vs Nifty]))/_xlfn.STDEV.P(Table2[1W Return vs Nifty])</f>
        <v>-0.17001899765751805</v>
      </c>
      <c r="O566">
        <v>1433</v>
      </c>
      <c r="P566">
        <v>1383.1429378532</v>
      </c>
      <c r="Q566">
        <v>1309.22564930263</v>
      </c>
      <c r="R566">
        <v>37.643751829556102</v>
      </c>
      <c r="S566" s="2">
        <f>(Table2[[#This Row],[Close Price]]-Table2[[#This Row],[20D EMA]])/Table2[[#This Row],[20D EMA]]</f>
        <v>-2.5924633635729302E-2</v>
      </c>
      <c r="T566" s="2">
        <f>(Table2[[#This Row],[Close Price]]-Table2[[#This Row],[50D EMA]])/Table2[[#This Row],[50D EMA]]</f>
        <v>9.1870925260427155E-3</v>
      </c>
      <c r="U566" s="2">
        <f>(Table2[[#This Row],[Close Price]]-Table2[[#This Row],[200D EMA]])/Table2[[#This Row],[200D EMA]]</f>
        <v>6.6164568914083732E-2</v>
      </c>
      <c r="V566">
        <v>0.65846254355729505</v>
      </c>
      <c r="W566">
        <v>1376.15</v>
      </c>
      <c r="X566">
        <v>1431.4</v>
      </c>
      <c r="Y566">
        <v>1376.15</v>
      </c>
      <c r="Z566">
        <v>1431.4</v>
      </c>
      <c r="AA566">
        <v>1376.15</v>
      </c>
      <c r="AB566">
        <v>1499.15</v>
      </c>
      <c r="AC566" s="2">
        <f>(Table2[[#This Row],[Close Price]]/Table2[[#This Row],[Day Low]])-1</f>
        <v>1.4315299930966585E-2</v>
      </c>
      <c r="AD566" s="2">
        <f>(Table2[[#This Row],[Day High]]/Table2[[#This Row],[Close Price]])-1</f>
        <v>2.546835261668523E-2</v>
      </c>
      <c r="AE566" s="2">
        <f>(Table2[[#This Row],[Close Price]]/Table2[[#This Row],[Current Week Low]])-1</f>
        <v>1.4315299930966585E-2</v>
      </c>
      <c r="AF566" s="2">
        <f>(Table2[[#This Row],[Current Week High]]/Table2[[#This Row],[Close Price]])-1</f>
        <v>2.546835261668523E-2</v>
      </c>
      <c r="AG566" s="2">
        <f>(Table2[[#This Row],[Close Price]]/Table2[[#This Row],[Current Month Low]])-1</f>
        <v>1.4315299930966585E-2</v>
      </c>
      <c r="AH566" s="2">
        <f>(Table2[[#This Row],[Current Month High]]/Table2[[#This Row],[Close Price]])-1</f>
        <v>7.4005086506429896E-2</v>
      </c>
      <c r="AI566">
        <v>10.685245549306799</v>
      </c>
      <c r="AJ566">
        <v>25.712613140000901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0.06</v>
      </c>
      <c r="AM566" t="s">
        <v>10622</v>
      </c>
      <c r="AN566">
        <v>2.25</v>
      </c>
      <c r="AO566" t="s">
        <v>10622</v>
      </c>
      <c r="AP566">
        <v>1.6892860065071E-2</v>
      </c>
      <c r="AQ566">
        <f>(Table2[[#This Row],[Sharpe Ratio]]-AVERAGE(Table2[Sharpe Ratio]))/_xlfn.STDEV.P(Table2[Sharpe Ratio])</f>
        <v>-0.51264338766639161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-2.4272116094272187</v>
      </c>
      <c r="AS566">
        <f>_xlfn.RANK.AVG(Table2[[#This Row],[1Y Return vs Nifty Z-Score]],Table2[1Y Return vs Nifty Z-Score])</f>
        <v>647</v>
      </c>
      <c r="AT566">
        <f>_xlfn.RANK.AVG(Table2[[#This Row],[6M Return vs Nifty Z-Score]],Table2[6M Return vs Nifty Z-Score])</f>
        <v>423</v>
      </c>
      <c r="AU566">
        <f>_xlfn.RANK.AVG(Table2[[#This Row],[Sharpe Ratio Z-Score]],Table2[Sharpe Ratio Z-Score])</f>
        <v>478</v>
      </c>
      <c r="AV566">
        <f>(Table2[[#This Row],[Rank 1Y]]+Table2[[#This Row],[Rank 6M]]+Table2[[#This Row],[Rank Sharpe]])/3</f>
        <v>516</v>
      </c>
    </row>
    <row r="567" spans="1:48" x14ac:dyDescent="0.3">
      <c r="A567" t="s">
        <v>1131</v>
      </c>
      <c r="B567" t="s">
        <v>1132</v>
      </c>
      <c r="C567" t="s">
        <v>10578</v>
      </c>
      <c r="D567" t="s">
        <v>525</v>
      </c>
      <c r="E567">
        <v>10412.652575</v>
      </c>
      <c r="F567">
        <v>782</v>
      </c>
      <c r="G567">
        <v>-18.0480870523478</v>
      </c>
      <c r="H567">
        <f>(Table2[[#This Row],[1Y Return vs Nifty]]-AVERAGE(Table2[1Y Return vs Nifty]))/_xlfn.STDEV.P(Table2[1Y Return vs Nifty])</f>
        <v>-0.78478340894649523</v>
      </c>
      <c r="I567">
        <v>-5.2365926203536803</v>
      </c>
      <c r="J567">
        <f>(Table2[[#This Row],[1M Return vs Nifty]]-AVERAGE(Table2[1M Return vs Nifty]))/_xlfn.STDEV.P(Table2[1M Return vs Nifty])</f>
        <v>-0.84229360482798943</v>
      </c>
      <c r="K567">
        <v>-12.9535849440259</v>
      </c>
      <c r="L567">
        <f>(Table2[[#This Row],[6M Return vs Nifty]]-AVERAGE(Table2[6M Return vs Nifty]))/_xlfn.STDEV.P(Table2[6M Return vs Nifty])</f>
        <v>-0.63779221498041394</v>
      </c>
      <c r="M567">
        <v>0.42167267208470099</v>
      </c>
      <c r="N567">
        <f>(Table2[[#This Row],[1W Return vs Nifty]]-AVERAGE(Table2[1W Return vs Nifty]))/_xlfn.STDEV.P(Table2[1W Return vs Nifty])</f>
        <v>-0.43389837607388637</v>
      </c>
      <c r="O567">
        <v>847.17</v>
      </c>
      <c r="P567">
        <v>836.47160797912704</v>
      </c>
      <c r="Q567">
        <v>785.69817190917695</v>
      </c>
      <c r="R567">
        <v>19.510401917334399</v>
      </c>
      <c r="S567" s="2">
        <f>(Table2[[#This Row],[Close Price]]-Table2[[#This Row],[20D EMA]])/Table2[[#This Row],[20D EMA]]</f>
        <v>-7.6926708925009107E-2</v>
      </c>
      <c r="T567" s="2">
        <f>(Table2[[#This Row],[Close Price]]-Table2[[#This Row],[50D EMA]])/Table2[[#This Row],[50D EMA]]</f>
        <v>-6.5120689643881263E-2</v>
      </c>
      <c r="U567" s="2">
        <f>(Table2[[#This Row],[Close Price]]-Table2[[#This Row],[200D EMA]])/Table2[[#This Row],[200D EMA]]</f>
        <v>-4.7068607785999035E-3</v>
      </c>
      <c r="V567">
        <v>1.38010415936924</v>
      </c>
      <c r="W567">
        <v>773.6</v>
      </c>
      <c r="X567">
        <v>819.8</v>
      </c>
      <c r="Y567">
        <v>773.6</v>
      </c>
      <c r="Z567">
        <v>819.8</v>
      </c>
      <c r="AA567">
        <v>773.6</v>
      </c>
      <c r="AB567">
        <v>853.45</v>
      </c>
      <c r="AC567" s="2">
        <f>(Table2[[#This Row],[Close Price]]/Table2[[#This Row],[Day Low]])-1</f>
        <v>1.085832471561532E-2</v>
      </c>
      <c r="AD567" s="2">
        <f>(Table2[[#This Row],[Day High]]/Table2[[#This Row],[Close Price]])-1</f>
        <v>4.833759590792841E-2</v>
      </c>
      <c r="AE567" s="2">
        <f>(Table2[[#This Row],[Close Price]]/Table2[[#This Row],[Current Week Low]])-1</f>
        <v>1.085832471561532E-2</v>
      </c>
      <c r="AF567" s="2">
        <f>(Table2[[#This Row],[Current Week High]]/Table2[[#This Row],[Close Price]])-1</f>
        <v>4.833759590792841E-2</v>
      </c>
      <c r="AG567" s="2">
        <f>(Table2[[#This Row],[Close Price]]/Table2[[#This Row],[Current Month Low]])-1</f>
        <v>1.085832471561532E-2</v>
      </c>
      <c r="AH567" s="2">
        <f>(Table2[[#This Row],[Current Month High]]/Table2[[#This Row],[Close Price]])-1</f>
        <v>9.1368286445012936E-2</v>
      </c>
      <c r="AI567">
        <v>19.948849104859299</v>
      </c>
      <c r="AJ567">
        <v>14.999999999999901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-0.03</v>
      </c>
      <c r="AM567" t="s">
        <v>10621</v>
      </c>
      <c r="AN567">
        <v>-10.84</v>
      </c>
      <c r="AO567" t="s">
        <v>10621</v>
      </c>
      <c r="AP567">
        <v>3.8938815475676999E-2</v>
      </c>
      <c r="AQ567">
        <f>(Table2[[#This Row],[Sharpe Ratio]]-AVERAGE(Table2[Sharpe Ratio]))/_xlfn.STDEV.P(Table2[Sharpe Ratio])</f>
        <v>-0.25804934743924723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-2.9568169522680323</v>
      </c>
      <c r="AS567">
        <f>_xlfn.RANK.AVG(Table2[[#This Row],[1Y Return vs Nifty Z-Score]],Table2[1Y Return vs Nifty Z-Score])</f>
        <v>605</v>
      </c>
      <c r="AT567">
        <f>_xlfn.RANK.AVG(Table2[[#This Row],[6M Return vs Nifty Z-Score]],Table2[6M Return vs Nifty Z-Score])</f>
        <v>539</v>
      </c>
      <c r="AU567">
        <f>_xlfn.RANK.AVG(Table2[[#This Row],[Sharpe Ratio Z-Score]],Table2[Sharpe Ratio Z-Score])</f>
        <v>404</v>
      </c>
      <c r="AV567">
        <f>(Table2[[#This Row],[Rank 1Y]]+Table2[[#This Row],[Rank 6M]]+Table2[[#This Row],[Rank Sharpe]])/3</f>
        <v>516</v>
      </c>
    </row>
    <row r="568" spans="1:48" x14ac:dyDescent="0.3">
      <c r="A568" t="s">
        <v>640</v>
      </c>
      <c r="B568" t="s">
        <v>641</v>
      </c>
      <c r="C568" t="s">
        <v>10587</v>
      </c>
      <c r="D568" t="s">
        <v>625</v>
      </c>
      <c r="E568">
        <v>27104.910486279899</v>
      </c>
      <c r="F568">
        <v>1115.95</v>
      </c>
      <c r="G568">
        <v>-35.051152459626799</v>
      </c>
      <c r="H568">
        <f>(Table2[[#This Row],[1Y Return vs Nifty]]-AVERAGE(Table2[1Y Return vs Nifty]))/_xlfn.STDEV.P(Table2[1Y Return vs Nifty])</f>
        <v>-1.0436735077914696</v>
      </c>
      <c r="I568">
        <v>2.7643824345494701</v>
      </c>
      <c r="J568">
        <f>(Table2[[#This Row],[1M Return vs Nifty]]-AVERAGE(Table2[1M Return vs Nifty]))/_xlfn.STDEV.P(Table2[1M Return vs Nifty])</f>
        <v>-9.2143965511528661E-3</v>
      </c>
      <c r="K568">
        <v>6.5285988720447703</v>
      </c>
      <c r="L568">
        <f>(Table2[[#This Row],[6M Return vs Nifty]]-AVERAGE(Table2[6M Return vs Nifty]))/_xlfn.STDEV.P(Table2[6M Return vs Nifty])</f>
        <v>5.8456851049572489E-2</v>
      </c>
      <c r="M568">
        <v>6.3556370829525699</v>
      </c>
      <c r="N568">
        <f>(Table2[[#This Row],[1W Return vs Nifty]]-AVERAGE(Table2[1W Return vs Nifty]))/_xlfn.STDEV.P(Table2[1W Return vs Nifty])</f>
        <v>0.77971573610574951</v>
      </c>
      <c r="O568">
        <v>1095.43</v>
      </c>
      <c r="P568">
        <v>1074.33412465688</v>
      </c>
      <c r="Q568">
        <v>1095.64730411603</v>
      </c>
      <c r="R568">
        <v>56.475676701494102</v>
      </c>
      <c r="S568" s="2">
        <f>(Table2[[#This Row],[Close Price]]-Table2[[#This Row],[20D EMA]])/Table2[[#This Row],[20D EMA]]</f>
        <v>1.8732369936919731E-2</v>
      </c>
      <c r="T568" s="2">
        <f>(Table2[[#This Row],[Close Price]]-Table2[[#This Row],[50D EMA]])/Table2[[#This Row],[50D EMA]]</f>
        <v>3.873643626130862E-2</v>
      </c>
      <c r="U568" s="2">
        <f>(Table2[[#This Row],[Close Price]]-Table2[[#This Row],[200D EMA]])/Table2[[#This Row],[200D EMA]]</f>
        <v>1.8530320667699076E-2</v>
      </c>
      <c r="V568">
        <v>0.74572631470471695</v>
      </c>
      <c r="W568">
        <v>1093.25</v>
      </c>
      <c r="X568">
        <v>1127.4000000000001</v>
      </c>
      <c r="Y568">
        <v>1093.25</v>
      </c>
      <c r="Z568">
        <v>1127.4000000000001</v>
      </c>
      <c r="AA568">
        <v>1093.25</v>
      </c>
      <c r="AB568">
        <v>1158</v>
      </c>
      <c r="AC568" s="2">
        <f>(Table2[[#This Row],[Close Price]]/Table2[[#This Row],[Day Low]])-1</f>
        <v>2.0763777726960919E-2</v>
      </c>
      <c r="AD568" s="2">
        <f>(Table2[[#This Row],[Day High]]/Table2[[#This Row],[Close Price]])-1</f>
        <v>1.0260316322415974E-2</v>
      </c>
      <c r="AE568" s="2">
        <f>(Table2[[#This Row],[Close Price]]/Table2[[#This Row],[Current Week Low]])-1</f>
        <v>2.0763777726960919E-2</v>
      </c>
      <c r="AF568" s="2">
        <f>(Table2[[#This Row],[Current Week High]]/Table2[[#This Row],[Close Price]])-1</f>
        <v>1.0260316322415974E-2</v>
      </c>
      <c r="AG568" s="2">
        <f>(Table2[[#This Row],[Close Price]]/Table2[[#This Row],[Current Month Low]])-1</f>
        <v>2.0763777726960919E-2</v>
      </c>
      <c r="AH568" s="2">
        <f>(Table2[[#This Row],[Current Month High]]/Table2[[#This Row],[Close Price]])-1</f>
        <v>3.7680899681885371E-2</v>
      </c>
      <c r="AI568">
        <v>33.330346341681903</v>
      </c>
      <c r="AJ568">
        <v>25.946617008069499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-0.05</v>
      </c>
      <c r="AM568" t="s">
        <v>10621</v>
      </c>
      <c r="AN568">
        <v>7.44</v>
      </c>
      <c r="AO568" t="s">
        <v>10622</v>
      </c>
      <c r="AP568">
        <v>-2.024596902384E-3</v>
      </c>
      <c r="AQ568">
        <f>(Table2[[#This Row],[Sharpe Ratio]]-AVERAGE(Table2[Sharpe Ratio]))/_xlfn.STDEV.P(Table2[Sharpe Ratio])</f>
        <v>-0.73110848525297523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678</v>
      </c>
      <c r="AT568">
        <f>_xlfn.RANK.AVG(Table2[[#This Row],[6M Return vs Nifty Z-Score]],Table2[6M Return vs Nifty Z-Score])</f>
        <v>303</v>
      </c>
      <c r="AU568">
        <f>_xlfn.RANK.AVG(Table2[[#This Row],[Sharpe Ratio Z-Score]],Table2[Sharpe Ratio Z-Score])</f>
        <v>572</v>
      </c>
      <c r="AV568">
        <f>(Table2[[#This Row],[Rank 1Y]]+Table2[[#This Row],[Rank 6M]]+Table2[[#This Row],[Rank Sharpe]])/3</f>
        <v>517.66666666666663</v>
      </c>
    </row>
    <row r="569" spans="1:48" x14ac:dyDescent="0.3">
      <c r="A569" t="s">
        <v>1291</v>
      </c>
      <c r="B569" t="s">
        <v>1292</v>
      </c>
      <c r="C569" t="s">
        <v>10580</v>
      </c>
      <c r="D569" t="s">
        <v>215</v>
      </c>
      <c r="E569">
        <v>8435.6263459999991</v>
      </c>
      <c r="F569">
        <v>631.75</v>
      </c>
      <c r="G569">
        <v>-20.1538233613073</v>
      </c>
      <c r="H569">
        <f>(Table2[[#This Row],[1Y Return vs Nifty]]-AVERAGE(Table2[1Y Return vs Nifty]))/_xlfn.STDEV.P(Table2[1Y Return vs Nifty])</f>
        <v>-0.81684552645941111</v>
      </c>
      <c r="I569">
        <v>11.3982845862426</v>
      </c>
      <c r="J569">
        <f>(Table2[[#This Row],[1M Return vs Nifty]]-AVERAGE(Table2[1M Return vs Nifty]))/_xlfn.STDEV.P(Table2[1M Return vs Nifty])</f>
        <v>0.88976658008173259</v>
      </c>
      <c r="K569">
        <v>-11.017699535115099</v>
      </c>
      <c r="L569">
        <f>(Table2[[#This Row],[6M Return vs Nifty]]-AVERAGE(Table2[6M Return vs Nifty]))/_xlfn.STDEV.P(Table2[6M Return vs Nifty])</f>
        <v>-0.56860806085168702</v>
      </c>
      <c r="M569">
        <v>7.4450591576529597</v>
      </c>
      <c r="N569">
        <f>(Table2[[#This Row],[1W Return vs Nifty]]-AVERAGE(Table2[1W Return vs Nifty]))/_xlfn.STDEV.P(Table2[1W Return vs Nifty])</f>
        <v>1.0025242857416317</v>
      </c>
      <c r="O569">
        <v>619.15</v>
      </c>
      <c r="P569">
        <v>605.33410412181001</v>
      </c>
      <c r="Q569">
        <v>604.85434589429804</v>
      </c>
      <c r="R569">
        <v>53.717779327132099</v>
      </c>
      <c r="S569" s="2">
        <f>(Table2[[#This Row],[Close Price]]-Table2[[#This Row],[20D EMA]])/Table2[[#This Row],[20D EMA]]</f>
        <v>2.0350480497456226E-2</v>
      </c>
      <c r="T569" s="2">
        <f>(Table2[[#This Row],[Close Price]]-Table2[[#This Row],[50D EMA]])/Table2[[#This Row],[50D EMA]]</f>
        <v>4.3638538946212051E-2</v>
      </c>
      <c r="U569" s="2">
        <f>(Table2[[#This Row],[Close Price]]-Table2[[#This Row],[200D EMA]])/Table2[[#This Row],[200D EMA]]</f>
        <v>4.4466331916547301E-2</v>
      </c>
      <c r="V569">
        <v>2.0185308648892701</v>
      </c>
      <c r="W569">
        <v>622.04999999999995</v>
      </c>
      <c r="X569">
        <v>645.25</v>
      </c>
      <c r="Y569">
        <v>622.04999999999995</v>
      </c>
      <c r="Z569">
        <v>645.25</v>
      </c>
      <c r="AA569">
        <v>622.04999999999995</v>
      </c>
      <c r="AB569">
        <v>673.8</v>
      </c>
      <c r="AC569" s="2">
        <f>(Table2[[#This Row],[Close Price]]/Table2[[#This Row],[Day Low]])-1</f>
        <v>1.5593601800498513E-2</v>
      </c>
      <c r="AD569" s="2">
        <f>(Table2[[#This Row],[Day High]]/Table2[[#This Row],[Close Price]])-1</f>
        <v>2.13692125049465E-2</v>
      </c>
      <c r="AE569" s="2">
        <f>(Table2[[#This Row],[Close Price]]/Table2[[#This Row],[Current Week Low]])-1</f>
        <v>1.5593601800498513E-2</v>
      </c>
      <c r="AF569" s="2">
        <f>(Table2[[#This Row],[Current Week High]]/Table2[[#This Row],[Close Price]])-1</f>
        <v>2.13692125049465E-2</v>
      </c>
      <c r="AG569" s="2">
        <f>(Table2[[#This Row],[Close Price]]/Table2[[#This Row],[Current Month Low]])-1</f>
        <v>1.5593601800498513E-2</v>
      </c>
      <c r="AH569" s="2">
        <f>(Table2[[#This Row],[Current Month High]]/Table2[[#This Row],[Close Price]])-1</f>
        <v>6.6561139691333482E-2</v>
      </c>
      <c r="AI569">
        <v>8.9829837752275399</v>
      </c>
      <c r="AJ569">
        <v>14.530456852791801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</v>
      </c>
      <c r="AM569" t="s">
        <v>10623</v>
      </c>
      <c r="AN569">
        <v>4.3499999999999996</v>
      </c>
      <c r="AO569" t="s">
        <v>10622</v>
      </c>
      <c r="AP569">
        <v>3.3748084709986997E-2</v>
      </c>
      <c r="AQ569">
        <f>(Table2[[#This Row],[Sharpe Ratio]]-AVERAGE(Table2[Sharpe Ratio]))/_xlfn.STDEV.P(Table2[Sharpe Ratio])</f>
        <v>-0.31799363621035609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0.18884364230191009</v>
      </c>
      <c r="AS569">
        <f>_xlfn.RANK.AVG(Table2[[#This Row],[1Y Return vs Nifty Z-Score]],Table2[1Y Return vs Nifty Z-Score])</f>
        <v>617</v>
      </c>
      <c r="AT569">
        <f>_xlfn.RANK.AVG(Table2[[#This Row],[6M Return vs Nifty Z-Score]],Table2[6M Return vs Nifty Z-Score])</f>
        <v>512</v>
      </c>
      <c r="AU569">
        <f>_xlfn.RANK.AVG(Table2[[#This Row],[Sharpe Ratio Z-Score]],Table2[Sharpe Ratio Z-Score])</f>
        <v>429</v>
      </c>
      <c r="AV569">
        <f>(Table2[[#This Row],[Rank 1Y]]+Table2[[#This Row],[Rank 6M]]+Table2[[#This Row],[Rank Sharpe]])/3</f>
        <v>519.33333333333337</v>
      </c>
    </row>
    <row r="570" spans="1:48" x14ac:dyDescent="0.3">
      <c r="A570" t="s">
        <v>2136</v>
      </c>
      <c r="B570" t="s">
        <v>2137</v>
      </c>
      <c r="C570" t="s">
        <v>10580</v>
      </c>
      <c r="D570" t="s">
        <v>252</v>
      </c>
      <c r="E570">
        <v>2634.0121220000001</v>
      </c>
      <c r="F570">
        <v>912.4</v>
      </c>
      <c r="G570">
        <v>-27.363785523112799</v>
      </c>
      <c r="H570">
        <f>(Table2[[#This Row],[1Y Return vs Nifty]]-AVERAGE(Table2[1Y Return vs Nifty]))/_xlfn.STDEV.P(Table2[1Y Return vs Nifty])</f>
        <v>-0.92662501457096469</v>
      </c>
      <c r="I570">
        <v>19.664473561837401</v>
      </c>
      <c r="J570">
        <f>(Table2[[#This Row],[1M Return vs Nifty]]-AVERAGE(Table2[1M Return vs Nifty]))/_xlfn.STDEV.P(Table2[1M Return vs Nifty])</f>
        <v>1.7504604480166315</v>
      </c>
      <c r="K570">
        <v>3.4458403889821798</v>
      </c>
      <c r="L570">
        <f>(Table2[[#This Row],[6M Return vs Nifty]]-AVERAGE(Table2[6M Return vs Nifty]))/_xlfn.STDEV.P(Table2[6M Return vs Nifty])</f>
        <v>-5.1713945761092436E-2</v>
      </c>
      <c r="M570">
        <v>13.4999072917979</v>
      </c>
      <c r="N570">
        <f>(Table2[[#This Row],[1W Return vs Nifty]]-AVERAGE(Table2[1W Return vs Nifty]))/_xlfn.STDEV.P(Table2[1W Return vs Nifty])</f>
        <v>2.2408615311158622</v>
      </c>
      <c r="O570">
        <v>891.63</v>
      </c>
      <c r="P570">
        <v>842.24638703250798</v>
      </c>
      <c r="Q570">
        <v>829.58126860104903</v>
      </c>
      <c r="R570">
        <v>50.957419546087102</v>
      </c>
      <c r="S570" s="2">
        <f>(Table2[[#This Row],[Close Price]]-Table2[[#This Row],[20D EMA]])/Table2[[#This Row],[20D EMA]]</f>
        <v>2.3294415845137535E-2</v>
      </c>
      <c r="T570" s="2">
        <f>(Table2[[#This Row],[Close Price]]-Table2[[#This Row],[50D EMA]])/Table2[[#This Row],[50D EMA]]</f>
        <v>8.3293456698181473E-2</v>
      </c>
      <c r="U570" s="2">
        <f>(Table2[[#This Row],[Close Price]]-Table2[[#This Row],[200D EMA]])/Table2[[#This Row],[200D EMA]]</f>
        <v>9.983196889029447E-2</v>
      </c>
      <c r="V570">
        <v>2.02914844984788</v>
      </c>
      <c r="W570">
        <v>905</v>
      </c>
      <c r="X570">
        <v>958.5</v>
      </c>
      <c r="Y570">
        <v>905</v>
      </c>
      <c r="Z570">
        <v>958.5</v>
      </c>
      <c r="AA570">
        <v>905</v>
      </c>
      <c r="AB570">
        <v>999</v>
      </c>
      <c r="AC570" s="2">
        <f>(Table2[[#This Row],[Close Price]]/Table2[[#This Row],[Day Low]])-1</f>
        <v>8.1767955801104186E-3</v>
      </c>
      <c r="AD570" s="2">
        <f>(Table2[[#This Row],[Day High]]/Table2[[#This Row],[Close Price]])-1</f>
        <v>5.0526085050416558E-2</v>
      </c>
      <c r="AE570" s="2">
        <f>(Table2[[#This Row],[Close Price]]/Table2[[#This Row],[Current Week Low]])-1</f>
        <v>8.1767955801104186E-3</v>
      </c>
      <c r="AF570" s="2">
        <f>(Table2[[#This Row],[Current Week High]]/Table2[[#This Row],[Close Price]])-1</f>
        <v>5.0526085050416558E-2</v>
      </c>
      <c r="AG570" s="2">
        <f>(Table2[[#This Row],[Close Price]]/Table2[[#This Row],[Current Month Low]])-1</f>
        <v>8.1767955801104186E-3</v>
      </c>
      <c r="AH570" s="2">
        <f>(Table2[[#This Row],[Current Month High]]/Table2[[#This Row],[Close Price]])-1</f>
        <v>9.491451117930727E-2</v>
      </c>
      <c r="AI570">
        <v>19.465146865409899</v>
      </c>
      <c r="AJ570">
        <v>37.970663843943697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0.12</v>
      </c>
      <c r="AM570" t="s">
        <v>10622</v>
      </c>
      <c r="AN570">
        <v>9.01</v>
      </c>
      <c r="AO570" t="s">
        <v>10622</v>
      </c>
      <c r="AP570">
        <v>-3.8577037502540001E-3</v>
      </c>
      <c r="AQ570">
        <f>(Table2[[#This Row],[Sharpe Ratio]]-AVERAGE(Table2[Sharpe Ratio]))/_xlfn.STDEV.P(Table2[Sharpe Ratio])</f>
        <v>-0.75227781404254301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2.2607052047578935</v>
      </c>
      <c r="AS570">
        <f>_xlfn.RANK.AVG(Table2[[#This Row],[1Y Return vs Nifty Z-Score]],Table2[1Y Return vs Nifty Z-Score])</f>
        <v>650</v>
      </c>
      <c r="AT570">
        <f>_xlfn.RANK.AVG(Table2[[#This Row],[6M Return vs Nifty Z-Score]],Table2[6M Return vs Nifty Z-Score])</f>
        <v>333</v>
      </c>
      <c r="AU570">
        <f>_xlfn.RANK.AVG(Table2[[#This Row],[Sharpe Ratio Z-Score]],Table2[Sharpe Ratio Z-Score])</f>
        <v>575</v>
      </c>
      <c r="AV570">
        <f>(Table2[[#This Row],[Rank 1Y]]+Table2[[#This Row],[Rank 6M]]+Table2[[#This Row],[Rank Sharpe]])/3</f>
        <v>519.33333333333337</v>
      </c>
    </row>
    <row r="571" spans="1:48" x14ac:dyDescent="0.3">
      <c r="A571" t="s">
        <v>2066</v>
      </c>
      <c r="B571" t="s">
        <v>2067</v>
      </c>
      <c r="C571" t="s">
        <v>10578</v>
      </c>
      <c r="D571" t="s">
        <v>583</v>
      </c>
      <c r="E571">
        <v>2847.6241254849901</v>
      </c>
      <c r="F571">
        <v>952.55</v>
      </c>
      <c r="G571">
        <v>8.4586204714428597</v>
      </c>
      <c r="H571">
        <f>(Table2[[#This Row],[1Y Return vs Nifty]]-AVERAGE(Table2[1Y Return vs Nifty]))/_xlfn.STDEV.P(Table2[1Y Return vs Nifty])</f>
        <v>-0.38119005877616441</v>
      </c>
      <c r="I571">
        <v>-9.7732743108243891</v>
      </c>
      <c r="J571">
        <f>(Table2[[#This Row],[1M Return vs Nifty]]-AVERAGE(Table2[1M Return vs Nifty]))/_xlfn.STDEV.P(Table2[1M Return vs Nifty])</f>
        <v>-1.3146629304372803</v>
      </c>
      <c r="K571">
        <v>-25.573798318643998</v>
      </c>
      <c r="L571">
        <f>(Table2[[#This Row],[6M Return vs Nifty]]-AVERAGE(Table2[6M Return vs Nifty]))/_xlfn.STDEV.P(Table2[6M Return vs Nifty])</f>
        <v>-1.08881001966455</v>
      </c>
      <c r="M571">
        <v>-1.3583755689383701</v>
      </c>
      <c r="N571">
        <f>(Table2[[#This Row],[1W Return vs Nifty]]-AVERAGE(Table2[1W Return vs Nifty]))/_xlfn.STDEV.P(Table2[1W Return vs Nifty])</f>
        <v>-0.79795375559548087</v>
      </c>
      <c r="O571">
        <v>1019.66</v>
      </c>
      <c r="P571">
        <v>1048.9613544185199</v>
      </c>
      <c r="Q571">
        <v>1013.19070835998</v>
      </c>
      <c r="R571">
        <v>18.355183997063701</v>
      </c>
      <c r="S571" s="2">
        <f>(Table2[[#This Row],[Close Price]]-Table2[[#This Row],[20D EMA]])/Table2[[#This Row],[20D EMA]]</f>
        <v>-6.5816056332503009E-2</v>
      </c>
      <c r="T571" s="2">
        <f>(Table2[[#This Row],[Close Price]]-Table2[[#This Row],[50D EMA]])/Table2[[#This Row],[50D EMA]]</f>
        <v>-9.1911254892669075E-2</v>
      </c>
      <c r="U571" s="2">
        <f>(Table2[[#This Row],[Close Price]]-Table2[[#This Row],[200D EMA]])/Table2[[#This Row],[200D EMA]]</f>
        <v>-5.985122826297655E-2</v>
      </c>
      <c r="V571">
        <v>1.4081546861493399</v>
      </c>
      <c r="W571">
        <v>945.2</v>
      </c>
      <c r="X571">
        <v>984.45</v>
      </c>
      <c r="Y571">
        <v>945.2</v>
      </c>
      <c r="Z571">
        <v>984.45</v>
      </c>
      <c r="AA571">
        <v>945.2</v>
      </c>
      <c r="AB571">
        <v>1009.05</v>
      </c>
      <c r="AC571" s="2">
        <f>(Table2[[#This Row],[Close Price]]/Table2[[#This Row],[Day Low]])-1</f>
        <v>7.7761320355478336E-3</v>
      </c>
      <c r="AD571" s="2">
        <f>(Table2[[#This Row],[Day High]]/Table2[[#This Row],[Close Price]])-1</f>
        <v>3.3489055692614622E-2</v>
      </c>
      <c r="AE571" s="2">
        <f>(Table2[[#This Row],[Close Price]]/Table2[[#This Row],[Current Week Low]])-1</f>
        <v>7.7761320355478336E-3</v>
      </c>
      <c r="AF571" s="2">
        <f>(Table2[[#This Row],[Current Week High]]/Table2[[#This Row],[Close Price]])-1</f>
        <v>3.3489055692614622E-2</v>
      </c>
      <c r="AG571" s="2">
        <f>(Table2[[#This Row],[Close Price]]/Table2[[#This Row],[Current Month Low]])-1</f>
        <v>7.7761320355478336E-3</v>
      </c>
      <c r="AH571" s="2">
        <f>(Table2[[#This Row],[Current Month High]]/Table2[[#This Row],[Close Price]])-1</f>
        <v>5.931447168127657E-2</v>
      </c>
      <c r="AI571">
        <v>32.691197312477001</v>
      </c>
      <c r="AJ571">
        <v>33.9732770745428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-0.18</v>
      </c>
      <c r="AM571" t="s">
        <v>10621</v>
      </c>
      <c r="AN571">
        <v>-6.96</v>
      </c>
      <c r="AO571" t="s">
        <v>10621</v>
      </c>
      <c r="AP571">
        <v>2.0179969884474999E-2</v>
      </c>
      <c r="AQ571">
        <f>(Table2[[#This Row],[Sharpe Ratio]]-AVERAGE(Table2[Sharpe Ratio]))/_xlfn.STDEV.P(Table2[Sharpe Ratio])</f>
        <v>-0.4746827479932399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428</v>
      </c>
      <c r="AT571">
        <f>_xlfn.RANK.AVG(Table2[[#This Row],[6M Return vs Nifty Z-Score]],Table2[6M Return vs Nifty Z-Score])</f>
        <v>663</v>
      </c>
      <c r="AU571">
        <f>_xlfn.RANK.AVG(Table2[[#This Row],[Sharpe Ratio Z-Score]],Table2[Sharpe Ratio Z-Score])</f>
        <v>471</v>
      </c>
      <c r="AV571">
        <f>(Table2[[#This Row],[Rank 1Y]]+Table2[[#This Row],[Rank 6M]]+Table2[[#This Row],[Rank Sharpe]])/3</f>
        <v>520.66666666666663</v>
      </c>
    </row>
    <row r="572" spans="1:48" x14ac:dyDescent="0.3">
      <c r="A572" t="s">
        <v>646</v>
      </c>
      <c r="B572" t="s">
        <v>647</v>
      </c>
      <c r="C572" t="s">
        <v>10591</v>
      </c>
      <c r="D572" t="s">
        <v>168</v>
      </c>
      <c r="E572">
        <v>26832.204980350001</v>
      </c>
      <c r="F572">
        <v>1053.25</v>
      </c>
      <c r="G572">
        <v>-21.9025970154599</v>
      </c>
      <c r="H572">
        <f>(Table2[[#This Row],[1Y Return vs Nifty]]-AVERAGE(Table2[1Y Return vs Nifty]))/_xlfn.STDEV.P(Table2[1Y Return vs Nifty])</f>
        <v>-0.84347250067473323</v>
      </c>
      <c r="I572">
        <v>-0.30958259800566601</v>
      </c>
      <c r="J572">
        <f>(Table2[[#This Row],[1M Return vs Nifty]]-AVERAGE(Table2[1M Return vs Nifty]))/_xlfn.STDEV.P(Table2[1M Return vs Nifty])</f>
        <v>-0.3292824305118851</v>
      </c>
      <c r="K572">
        <v>-2.9334198707988799</v>
      </c>
      <c r="L572">
        <f>(Table2[[#This Row],[6M Return vs Nifty]]-AVERAGE(Table2[6M Return vs Nifty]))/_xlfn.STDEV.P(Table2[6M Return vs Nifty])</f>
        <v>-0.27969423995023646</v>
      </c>
      <c r="M572">
        <v>3.88403015209418</v>
      </c>
      <c r="N572">
        <f>(Table2[[#This Row],[1W Return vs Nifty]]-AVERAGE(Table2[1W Return vs Nifty]))/_xlfn.STDEV.P(Table2[1W Return vs Nifty])</f>
        <v>0.27422280703507484</v>
      </c>
      <c r="O572">
        <v>1080.02</v>
      </c>
      <c r="P572">
        <v>1081.69080085218</v>
      </c>
      <c r="Q572">
        <v>1060.04002790804</v>
      </c>
      <c r="R572">
        <v>37.5377446883099</v>
      </c>
      <c r="S572" s="2">
        <f>(Table2[[#This Row],[Close Price]]-Table2[[#This Row],[20D EMA]])/Table2[[#This Row],[20D EMA]]</f>
        <v>-2.4786578026332828E-2</v>
      </c>
      <c r="T572" s="2">
        <f>(Table2[[#This Row],[Close Price]]-Table2[[#This Row],[50D EMA]])/Table2[[#This Row],[50D EMA]]</f>
        <v>-2.629291182819871E-2</v>
      </c>
      <c r="U572" s="2">
        <f>(Table2[[#This Row],[Close Price]]-Table2[[#This Row],[200D EMA]])/Table2[[#This Row],[200D EMA]]</f>
        <v>-6.4054448221544128E-3</v>
      </c>
      <c r="V572">
        <v>0.76478616794869703</v>
      </c>
      <c r="W572">
        <v>1045.0999999999999</v>
      </c>
      <c r="X572">
        <v>1083.5</v>
      </c>
      <c r="Y572">
        <v>1045.0999999999999</v>
      </c>
      <c r="Z572">
        <v>1083.5</v>
      </c>
      <c r="AA572">
        <v>1045.0999999999999</v>
      </c>
      <c r="AB572">
        <v>1133</v>
      </c>
      <c r="AC572" s="2">
        <f>(Table2[[#This Row],[Close Price]]/Table2[[#This Row],[Day Low]])-1</f>
        <v>7.7982968137020325E-3</v>
      </c>
      <c r="AD572" s="2">
        <f>(Table2[[#This Row],[Day High]]/Table2[[#This Row],[Close Price]])-1</f>
        <v>2.8720626631853818E-2</v>
      </c>
      <c r="AE572" s="2">
        <f>(Table2[[#This Row],[Close Price]]/Table2[[#This Row],[Current Week Low]])-1</f>
        <v>7.7982968137020325E-3</v>
      </c>
      <c r="AF572" s="2">
        <f>(Table2[[#This Row],[Current Week High]]/Table2[[#This Row],[Close Price]])-1</f>
        <v>2.8720626631853818E-2</v>
      </c>
      <c r="AG572" s="2">
        <f>(Table2[[#This Row],[Close Price]]/Table2[[#This Row],[Current Month Low]])-1</f>
        <v>7.7982968137020325E-3</v>
      </c>
      <c r="AH572" s="2">
        <f>(Table2[[#This Row],[Current Month High]]/Table2[[#This Row],[Close Price]])-1</f>
        <v>7.571801566579639E-2</v>
      </c>
      <c r="AI572">
        <v>28.079753145027201</v>
      </c>
      <c r="AJ572">
        <v>12.888531618435101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-7.0000000000000007E-2</v>
      </c>
      <c r="AM572" t="s">
        <v>10621</v>
      </c>
      <c r="AN572">
        <v>-0.69</v>
      </c>
      <c r="AO572" t="s">
        <v>10621</v>
      </c>
      <c r="AP572">
        <v>9.7258960870199999E-4</v>
      </c>
      <c r="AQ572">
        <f>(Table2[[#This Row],[Sharpe Ratio]]-AVERAGE(Table2[Sharpe Ratio]))/_xlfn.STDEV.P(Table2[Sharpe Ratio])</f>
        <v>-0.69649597656557294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625</v>
      </c>
      <c r="AT572">
        <f>_xlfn.RANK.AVG(Table2[[#This Row],[6M Return vs Nifty Z-Score]],Table2[6M Return vs Nifty Z-Score])</f>
        <v>417</v>
      </c>
      <c r="AU572">
        <f>_xlfn.RANK.AVG(Table2[[#This Row],[Sharpe Ratio Z-Score]],Table2[Sharpe Ratio Z-Score])</f>
        <v>524</v>
      </c>
      <c r="AV572">
        <f>(Table2[[#This Row],[Rank 1Y]]+Table2[[#This Row],[Rank 6M]]+Table2[[#This Row],[Rank Sharpe]])/3</f>
        <v>522</v>
      </c>
    </row>
    <row r="573" spans="1:48" x14ac:dyDescent="0.3">
      <c r="A573" t="s">
        <v>923</v>
      </c>
      <c r="B573" t="s">
        <v>924</v>
      </c>
      <c r="C573" t="s">
        <v>10589</v>
      </c>
      <c r="D573" t="s">
        <v>925</v>
      </c>
      <c r="E573">
        <v>15252.175763499999</v>
      </c>
      <c r="F573">
        <v>686.5</v>
      </c>
      <c r="G573">
        <v>-14.1738009067384</v>
      </c>
      <c r="H573">
        <f>(Table2[[#This Row],[1Y Return vs Nifty]]-AVERAGE(Table2[1Y Return vs Nifty]))/_xlfn.STDEV.P(Table2[1Y Return vs Nifty])</f>
        <v>-0.72579320340619635</v>
      </c>
      <c r="I573">
        <v>-2.0700998792935299</v>
      </c>
      <c r="J573">
        <f>(Table2[[#This Row],[1M Return vs Nifty]]-AVERAGE(Table2[1M Return vs Nifty]))/_xlfn.STDEV.P(Table2[1M Return vs Nifty])</f>
        <v>-0.51259138133209681</v>
      </c>
      <c r="K573">
        <v>-18.724416836748901</v>
      </c>
      <c r="L573">
        <f>(Table2[[#This Row],[6M Return vs Nifty]]-AVERAGE(Table2[6M Return vs Nifty]))/_xlfn.STDEV.P(Table2[6M Return vs Nifty])</f>
        <v>-0.84402865918283909</v>
      </c>
      <c r="M573">
        <v>4.4610322540266196</v>
      </c>
      <c r="N573">
        <f>(Table2[[#This Row],[1W Return vs Nifty]]-AVERAGE(Table2[1W Return vs Nifty]))/_xlfn.STDEV.P(Table2[1W Return vs Nifty])</f>
        <v>0.39223124880800175</v>
      </c>
      <c r="O573">
        <v>702.62</v>
      </c>
      <c r="P573">
        <v>697.79478590814495</v>
      </c>
      <c r="Q573">
        <v>681.47096304186505</v>
      </c>
      <c r="R573">
        <v>39.9318151573585</v>
      </c>
      <c r="S573" s="2">
        <f>(Table2[[#This Row],[Close Price]]-Table2[[#This Row],[20D EMA]])/Table2[[#This Row],[20D EMA]]</f>
        <v>-2.2942700179328805E-2</v>
      </c>
      <c r="T573" s="2">
        <f>(Table2[[#This Row],[Close Price]]-Table2[[#This Row],[50D EMA]])/Table2[[#This Row],[50D EMA]]</f>
        <v>-1.618640055248528E-2</v>
      </c>
      <c r="U573" s="2">
        <f>(Table2[[#This Row],[Close Price]]-Table2[[#This Row],[200D EMA]])/Table2[[#This Row],[200D EMA]]</f>
        <v>7.3796790044978067E-3</v>
      </c>
      <c r="V573">
        <v>0.89671958547910702</v>
      </c>
      <c r="W573">
        <v>681.5</v>
      </c>
      <c r="X573">
        <v>705</v>
      </c>
      <c r="Y573">
        <v>681.5</v>
      </c>
      <c r="Z573">
        <v>705</v>
      </c>
      <c r="AA573">
        <v>681.5</v>
      </c>
      <c r="AB573">
        <v>719.5</v>
      </c>
      <c r="AC573" s="2">
        <f>(Table2[[#This Row],[Close Price]]/Table2[[#This Row],[Day Low]])-1</f>
        <v>7.3367571533382581E-3</v>
      </c>
      <c r="AD573" s="2">
        <f>(Table2[[#This Row],[Day High]]/Table2[[#This Row],[Close Price]])-1</f>
        <v>2.6948288419519351E-2</v>
      </c>
      <c r="AE573" s="2">
        <f>(Table2[[#This Row],[Close Price]]/Table2[[#This Row],[Current Week Low]])-1</f>
        <v>7.3367571533382581E-3</v>
      </c>
      <c r="AF573" s="2">
        <f>(Table2[[#This Row],[Current Week High]]/Table2[[#This Row],[Close Price]])-1</f>
        <v>2.6948288419519351E-2</v>
      </c>
      <c r="AG573" s="2">
        <f>(Table2[[#This Row],[Close Price]]/Table2[[#This Row],[Current Month Low]])-1</f>
        <v>7.3367571533382581E-3</v>
      </c>
      <c r="AH573" s="2">
        <f>(Table2[[#This Row],[Current Month High]]/Table2[[#This Row],[Close Price]])-1</f>
        <v>4.8069919883466872E-2</v>
      </c>
      <c r="AI573">
        <v>23.7436270939548</v>
      </c>
      <c r="AJ573">
        <v>15.5723905723905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-0.03</v>
      </c>
      <c r="AM573" t="s">
        <v>10621</v>
      </c>
      <c r="AN573">
        <v>-1.1100000000000001</v>
      </c>
      <c r="AO573" t="s">
        <v>10621</v>
      </c>
      <c r="AP573">
        <v>5.1494255527425002E-2</v>
      </c>
      <c r="AQ573">
        <f>(Table2[[#This Row],[Sharpe Ratio]]-AVERAGE(Table2[Sharpe Ratio]))/_xlfn.STDEV.P(Table2[Sharpe Ratio])</f>
        <v>-0.11305494143285477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-1.8032369365459855</v>
      </c>
      <c r="AS573">
        <f>_xlfn.RANK.AVG(Table2[[#This Row],[1Y Return vs Nifty Z-Score]],Table2[1Y Return vs Nifty Z-Score])</f>
        <v>584</v>
      </c>
      <c r="AT573">
        <f>_xlfn.RANK.AVG(Table2[[#This Row],[6M Return vs Nifty Z-Score]],Table2[6M Return vs Nifty Z-Score])</f>
        <v>607</v>
      </c>
      <c r="AU573">
        <f>_xlfn.RANK.AVG(Table2[[#This Row],[Sharpe Ratio Z-Score]],Table2[Sharpe Ratio Z-Score])</f>
        <v>375</v>
      </c>
      <c r="AV573">
        <f>(Table2[[#This Row],[Rank 1Y]]+Table2[[#This Row],[Rank 6M]]+Table2[[#This Row],[Rank Sharpe]])/3</f>
        <v>522</v>
      </c>
    </row>
    <row r="574" spans="1:48" x14ac:dyDescent="0.3">
      <c r="A574" t="s">
        <v>1595</v>
      </c>
      <c r="B574" t="s">
        <v>1596</v>
      </c>
      <c r="C574" t="s">
        <v>10591</v>
      </c>
      <c r="D574" t="s">
        <v>292</v>
      </c>
      <c r="E574">
        <v>5409.7313011199903</v>
      </c>
      <c r="F574">
        <v>736.65</v>
      </c>
      <c r="G574">
        <v>-13.1260292622369</v>
      </c>
      <c r="H574">
        <f>(Table2[[#This Row],[1Y Return vs Nifty]]-AVERAGE(Table2[1Y Return vs Nifty]))/_xlfn.STDEV.P(Table2[1Y Return vs Nifty])</f>
        <v>-0.70983974453778376</v>
      </c>
      <c r="I574">
        <v>0.71273435306313404</v>
      </c>
      <c r="J574">
        <f>(Table2[[#This Row],[1M Return vs Nifty]]-AVERAGE(Table2[1M Return vs Nifty]))/_xlfn.STDEV.P(Table2[1M Return vs Nifty])</f>
        <v>-0.22283652981101176</v>
      </c>
      <c r="K574">
        <v>-17.184333743408502</v>
      </c>
      <c r="L574">
        <f>(Table2[[#This Row],[6M Return vs Nifty]]-AVERAGE(Table2[6M Return vs Nifty]))/_xlfn.STDEV.P(Table2[6M Return vs Nifty])</f>
        <v>-0.78898958217432058</v>
      </c>
      <c r="M574">
        <v>2.5860283679278901</v>
      </c>
      <c r="N574">
        <f>(Table2[[#This Row],[1W Return vs Nifty]]-AVERAGE(Table2[1W Return vs Nifty]))/_xlfn.STDEV.P(Table2[1W Return vs Nifty])</f>
        <v>8.755545382225732E-3</v>
      </c>
      <c r="O574">
        <v>779.82</v>
      </c>
      <c r="P574">
        <v>778.47348156314695</v>
      </c>
      <c r="Q574">
        <v>762.69765038012895</v>
      </c>
      <c r="R574">
        <v>24.386895504473198</v>
      </c>
      <c r="S574" s="2">
        <f>(Table2[[#This Row],[Close Price]]-Table2[[#This Row],[20D EMA]])/Table2[[#This Row],[20D EMA]]</f>
        <v>-5.5358928983611694E-2</v>
      </c>
      <c r="T574" s="2">
        <f>(Table2[[#This Row],[Close Price]]-Table2[[#This Row],[50D EMA]])/Table2[[#This Row],[50D EMA]]</f>
        <v>-5.3724991992234489E-2</v>
      </c>
      <c r="U574" s="2">
        <f>(Table2[[#This Row],[Close Price]]-Table2[[#This Row],[200D EMA]])/Table2[[#This Row],[200D EMA]]</f>
        <v>-3.4152000294149075E-2</v>
      </c>
      <c r="V574">
        <v>1.2556764969690599</v>
      </c>
      <c r="W574">
        <v>732.5</v>
      </c>
      <c r="X574">
        <v>775</v>
      </c>
      <c r="Y574">
        <v>732.5</v>
      </c>
      <c r="Z574">
        <v>775</v>
      </c>
      <c r="AA574">
        <v>732.5</v>
      </c>
      <c r="AB574">
        <v>801</v>
      </c>
      <c r="AC574" s="2">
        <f>(Table2[[#This Row],[Close Price]]/Table2[[#This Row],[Day Low]])-1</f>
        <v>5.6655290102389788E-3</v>
      </c>
      <c r="AD574" s="2">
        <f>(Table2[[#This Row],[Day High]]/Table2[[#This Row],[Close Price]])-1</f>
        <v>5.2060001357496777E-2</v>
      </c>
      <c r="AE574" s="2">
        <f>(Table2[[#This Row],[Close Price]]/Table2[[#This Row],[Current Week Low]])-1</f>
        <v>5.6655290102389788E-3</v>
      </c>
      <c r="AF574" s="2">
        <f>(Table2[[#This Row],[Current Week High]]/Table2[[#This Row],[Close Price]])-1</f>
        <v>5.2060001357496777E-2</v>
      </c>
      <c r="AG574" s="2">
        <f>(Table2[[#This Row],[Close Price]]/Table2[[#This Row],[Current Month Low]])-1</f>
        <v>5.6655290102389788E-3</v>
      </c>
      <c r="AH574" s="2">
        <f>(Table2[[#This Row],[Current Month High]]/Table2[[#This Row],[Close Price]])-1</f>
        <v>8.7354917532070919E-2</v>
      </c>
      <c r="AI574">
        <v>17.939319894115201</v>
      </c>
      <c r="AJ574">
        <v>18.242375601926099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-0.13</v>
      </c>
      <c r="AM574" t="s">
        <v>10621</v>
      </c>
      <c r="AN574">
        <v>-4.4800000000000004</v>
      </c>
      <c r="AO574" t="s">
        <v>10621</v>
      </c>
      <c r="AP574">
        <v>4.1272817039753003E-2</v>
      </c>
      <c r="AQ574">
        <f>(Table2[[#This Row],[Sharpe Ratio]]-AVERAGE(Table2[Sharpe Ratio]))/_xlfn.STDEV.P(Table2[Sharpe Ratio])</f>
        <v>-0.23109551953625185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-1.9440058306771422</v>
      </c>
      <c r="AS574">
        <f>_xlfn.RANK.AVG(Table2[[#This Row],[1Y Return vs Nifty Z-Score]],Table2[1Y Return vs Nifty Z-Score])</f>
        <v>579</v>
      </c>
      <c r="AT574">
        <f>_xlfn.RANK.AVG(Table2[[#This Row],[6M Return vs Nifty Z-Score]],Table2[6M Return vs Nifty Z-Score])</f>
        <v>590</v>
      </c>
      <c r="AU574">
        <f>_xlfn.RANK.AVG(Table2[[#This Row],[Sharpe Ratio Z-Score]],Table2[Sharpe Ratio Z-Score])</f>
        <v>397</v>
      </c>
      <c r="AV574">
        <f>(Table2[[#This Row],[Rank 1Y]]+Table2[[#This Row],[Rank 6M]]+Table2[[#This Row],[Rank Sharpe]])/3</f>
        <v>522</v>
      </c>
    </row>
    <row r="575" spans="1:48" x14ac:dyDescent="0.3">
      <c r="A575" t="s">
        <v>890</v>
      </c>
      <c r="B575" t="s">
        <v>891</v>
      </c>
      <c r="C575" t="s">
        <v>10592</v>
      </c>
      <c r="D575" t="s">
        <v>168</v>
      </c>
      <c r="E575">
        <v>16202.076194785001</v>
      </c>
      <c r="F575">
        <v>1048.1500000000001</v>
      </c>
      <c r="G575">
        <v>-1.8566370077349199</v>
      </c>
      <c r="H575">
        <f>(Table2[[#This Row],[1Y Return vs Nifty]]-AVERAGE(Table2[1Y Return vs Nifty]))/_xlfn.STDEV.P(Table2[1Y Return vs Nifty])</f>
        <v>-0.53825103363146609</v>
      </c>
      <c r="I575">
        <v>6.00491755252916</v>
      </c>
      <c r="J575">
        <f>(Table2[[#This Row],[1M Return vs Nifty]]-AVERAGE(Table2[1M Return vs Nifty]))/_xlfn.STDEV.P(Table2[1M Return vs Nifty])</f>
        <v>0.32819728289476985</v>
      </c>
      <c r="K575">
        <v>-7.6648936800095901</v>
      </c>
      <c r="L575">
        <f>(Table2[[#This Row],[6M Return vs Nifty]]-AVERAGE(Table2[6M Return vs Nifty]))/_xlfn.STDEV.P(Table2[6M Return vs Nifty])</f>
        <v>-0.44878638340341931</v>
      </c>
      <c r="M575">
        <v>6.0340060571425997</v>
      </c>
      <c r="N575">
        <f>(Table2[[#This Row],[1W Return vs Nifty]]-AVERAGE(Table2[1W Return vs Nifty]))/_xlfn.STDEV.P(Table2[1W Return vs Nifty])</f>
        <v>0.71393577437849276</v>
      </c>
      <c r="O575">
        <v>1030.24</v>
      </c>
      <c r="P575">
        <v>1009.39989632364</v>
      </c>
      <c r="Q575">
        <v>976.48903911701495</v>
      </c>
      <c r="R575">
        <v>58.638262846583103</v>
      </c>
      <c r="S575" s="2">
        <f>(Table2[[#This Row],[Close Price]]-Table2[[#This Row],[20D EMA]])/Table2[[#This Row],[20D EMA]]</f>
        <v>1.7384298804162215E-2</v>
      </c>
      <c r="T575" s="2">
        <f>(Table2[[#This Row],[Close Price]]-Table2[[#This Row],[50D EMA]])/Table2[[#This Row],[50D EMA]]</f>
        <v>3.838924871846415E-2</v>
      </c>
      <c r="U575" s="2">
        <f>(Table2[[#This Row],[Close Price]]-Table2[[#This Row],[200D EMA]])/Table2[[#This Row],[200D EMA]]</f>
        <v>7.3386344354447824E-2</v>
      </c>
      <c r="V575">
        <v>0.98378967327512701</v>
      </c>
      <c r="W575">
        <v>1006.15</v>
      </c>
      <c r="X575">
        <v>1050</v>
      </c>
      <c r="Y575">
        <v>1006.15</v>
      </c>
      <c r="Z575">
        <v>1050</v>
      </c>
      <c r="AA575">
        <v>1006.15</v>
      </c>
      <c r="AB575">
        <v>1074.95</v>
      </c>
      <c r="AC575" s="2">
        <f>(Table2[[#This Row],[Close Price]]/Table2[[#This Row],[Day Low]])-1</f>
        <v>4.1743278835163933E-2</v>
      </c>
      <c r="AD575" s="2">
        <f>(Table2[[#This Row],[Day High]]/Table2[[#This Row],[Close Price]])-1</f>
        <v>1.7650145494441105E-3</v>
      </c>
      <c r="AE575" s="2">
        <f>(Table2[[#This Row],[Close Price]]/Table2[[#This Row],[Current Week Low]])-1</f>
        <v>4.1743278835163933E-2</v>
      </c>
      <c r="AF575" s="2">
        <f>(Table2[[#This Row],[Current Week High]]/Table2[[#This Row],[Close Price]])-1</f>
        <v>1.7650145494441105E-3</v>
      </c>
      <c r="AG575" s="2">
        <f>(Table2[[#This Row],[Close Price]]/Table2[[#This Row],[Current Month Low]])-1</f>
        <v>4.1743278835163933E-2</v>
      </c>
      <c r="AH575" s="2">
        <f>(Table2[[#This Row],[Current Month High]]/Table2[[#This Row],[Close Price]])-1</f>
        <v>2.5568859418976242E-2</v>
      </c>
      <c r="AI575">
        <v>12.1022754376759</v>
      </c>
      <c r="AJ575">
        <v>25.9190293128303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</v>
      </c>
      <c r="AM575">
        <v>0</v>
      </c>
      <c r="AN575">
        <v>4.2300000000000004</v>
      </c>
      <c r="AO575" t="s">
        <v>10622</v>
      </c>
      <c r="AP575">
        <v>-1.7127935532964E-2</v>
      </c>
      <c r="AQ575">
        <f>(Table2[[#This Row],[Sharpe Ratio]]-AVERAGE(Table2[Sharpe Ratio]))/_xlfn.STDEV.P(Table2[Sharpe Ratio])</f>
        <v>-0.90552687317315528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-0.85043123293477818</v>
      </c>
      <c r="AS575">
        <f>_xlfn.RANK.AVG(Table2[[#This Row],[1Y Return vs Nifty Z-Score]],Table2[1Y Return vs Nifty Z-Score])</f>
        <v>499</v>
      </c>
      <c r="AT575">
        <f>_xlfn.RANK.AVG(Table2[[#This Row],[6M Return vs Nifty Z-Score]],Table2[6M Return vs Nifty Z-Score])</f>
        <v>478</v>
      </c>
      <c r="AU575">
        <f>_xlfn.RANK.AVG(Table2[[#This Row],[Sharpe Ratio Z-Score]],Table2[Sharpe Ratio Z-Score])</f>
        <v>603</v>
      </c>
      <c r="AV575">
        <f>(Table2[[#This Row],[Rank 1Y]]+Table2[[#This Row],[Rank 6M]]+Table2[[#This Row],[Rank Sharpe]])/3</f>
        <v>526.66666666666663</v>
      </c>
    </row>
    <row r="576" spans="1:48" x14ac:dyDescent="0.3">
      <c r="A576" t="s">
        <v>1624</v>
      </c>
      <c r="B576" t="s">
        <v>1625</v>
      </c>
      <c r="C576" t="s">
        <v>10582</v>
      </c>
      <c r="D576" t="s">
        <v>51</v>
      </c>
      <c r="E576">
        <v>5144.2833513599999</v>
      </c>
      <c r="F576">
        <v>1257.5999999999999</v>
      </c>
      <c r="G576">
        <v>-21.2925424500304</v>
      </c>
      <c r="H576">
        <f>(Table2[[#This Row],[1Y Return vs Nifty]]-AVERAGE(Table2[1Y Return vs Nifty]))/_xlfn.STDEV.P(Table2[1Y Return vs Nifty])</f>
        <v>-0.8341837587354558</v>
      </c>
      <c r="I576">
        <v>-3.29118521532064</v>
      </c>
      <c r="J576">
        <f>(Table2[[#This Row],[1M Return vs Nifty]]-AVERAGE(Table2[1M Return vs Nifty]))/_xlfn.STDEV.P(Table2[1M Return vs Nifty])</f>
        <v>-0.63973348563756194</v>
      </c>
      <c r="K576">
        <v>-0.39173372436343801</v>
      </c>
      <c r="L576">
        <f>(Table2[[#This Row],[6M Return vs Nifty]]-AVERAGE(Table2[6M Return vs Nifty]))/_xlfn.STDEV.P(Table2[6M Return vs Nifty])</f>
        <v>-0.18886014135512583</v>
      </c>
      <c r="M576">
        <v>-0.24882432098127399</v>
      </c>
      <c r="N576">
        <f>(Table2[[#This Row],[1W Return vs Nifty]]-AVERAGE(Table2[1W Return vs Nifty]))/_xlfn.STDEV.P(Table2[1W Return vs Nifty])</f>
        <v>-0.57102838842592674</v>
      </c>
      <c r="O576">
        <v>1325.81</v>
      </c>
      <c r="P576">
        <v>1303.59237439498</v>
      </c>
      <c r="Q576">
        <v>1214.2975051124399</v>
      </c>
      <c r="R576">
        <v>29.537887952465201</v>
      </c>
      <c r="S576" s="2">
        <f>(Table2[[#This Row],[Close Price]]-Table2[[#This Row],[20D EMA]])/Table2[[#This Row],[20D EMA]]</f>
        <v>-5.1447794178653077E-2</v>
      </c>
      <c r="T576" s="2">
        <f>(Table2[[#This Row],[Close Price]]-Table2[[#This Row],[50D EMA]])/Table2[[#This Row],[50D EMA]]</f>
        <v>-3.5281254553461108E-2</v>
      </c>
      <c r="U576" s="2">
        <f>(Table2[[#This Row],[Close Price]]-Table2[[#This Row],[200D EMA]])/Table2[[#This Row],[200D EMA]]</f>
        <v>3.5660531875629869E-2</v>
      </c>
      <c r="V576">
        <v>0.65585305162630403</v>
      </c>
      <c r="W576">
        <v>1220.2</v>
      </c>
      <c r="X576">
        <v>1310.5999999999999</v>
      </c>
      <c r="Y576">
        <v>1220.2</v>
      </c>
      <c r="Z576">
        <v>1310.5999999999999</v>
      </c>
      <c r="AA576">
        <v>1220.2</v>
      </c>
      <c r="AB576">
        <v>1365.9</v>
      </c>
      <c r="AC576" s="2">
        <f>(Table2[[#This Row],[Close Price]]/Table2[[#This Row],[Day Low]])-1</f>
        <v>3.0650712997869034E-2</v>
      </c>
      <c r="AD576" s="2">
        <f>(Table2[[#This Row],[Day High]]/Table2[[#This Row],[Close Price]])-1</f>
        <v>4.2143765903307928E-2</v>
      </c>
      <c r="AE576" s="2">
        <f>(Table2[[#This Row],[Close Price]]/Table2[[#This Row],[Current Week Low]])-1</f>
        <v>3.0650712997869034E-2</v>
      </c>
      <c r="AF576" s="2">
        <f>(Table2[[#This Row],[Current Week High]]/Table2[[#This Row],[Close Price]])-1</f>
        <v>4.2143765903307928E-2</v>
      </c>
      <c r="AG576" s="2">
        <f>(Table2[[#This Row],[Close Price]]/Table2[[#This Row],[Current Month Low]])-1</f>
        <v>3.0650712997869034E-2</v>
      </c>
      <c r="AH576" s="2">
        <f>(Table2[[#This Row],[Current Month High]]/Table2[[#This Row],[Close Price]])-1</f>
        <v>8.6116412213740556E-2</v>
      </c>
      <c r="AI576">
        <v>16.809796437658999</v>
      </c>
      <c r="AJ576">
        <v>25.202847329384198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-0.1</v>
      </c>
      <c r="AM576" t="s">
        <v>10621</v>
      </c>
      <c r="AN576">
        <v>-4.59</v>
      </c>
      <c r="AO576" t="s">
        <v>10621</v>
      </c>
      <c r="AP576">
        <v>-7.3999027659789997E-3</v>
      </c>
      <c r="AQ576">
        <f>(Table2[[#This Row],[Sharpe Ratio]]-AVERAGE(Table2[Sharpe Ratio]))/_xlfn.STDEV.P(Table2[Sharpe Ratio])</f>
        <v>-0.79318430876711221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-3.0269900829211824</v>
      </c>
      <c r="AS576">
        <f>_xlfn.RANK.AVG(Table2[[#This Row],[1Y Return vs Nifty Z-Score]],Table2[1Y Return vs Nifty Z-Score])</f>
        <v>622</v>
      </c>
      <c r="AT576">
        <f>_xlfn.RANK.AVG(Table2[[#This Row],[6M Return vs Nifty Z-Score]],Table2[6M Return vs Nifty Z-Score])</f>
        <v>378</v>
      </c>
      <c r="AU576">
        <f>_xlfn.RANK.AVG(Table2[[#This Row],[Sharpe Ratio Z-Score]],Table2[Sharpe Ratio Z-Score])</f>
        <v>580</v>
      </c>
      <c r="AV576">
        <f>(Table2[[#This Row],[Rank 1Y]]+Table2[[#This Row],[Rank 6M]]+Table2[[#This Row],[Rank Sharpe]])/3</f>
        <v>526.66666666666663</v>
      </c>
    </row>
    <row r="577" spans="1:48" x14ac:dyDescent="0.3">
      <c r="A577" t="s">
        <v>1581</v>
      </c>
      <c r="B577" t="s">
        <v>1582</v>
      </c>
      <c r="C577" t="s">
        <v>10589</v>
      </c>
      <c r="D577" t="s">
        <v>354</v>
      </c>
      <c r="E577">
        <v>5536.8450790500001</v>
      </c>
      <c r="F577">
        <v>259.5</v>
      </c>
      <c r="G577">
        <v>-15.622910458880099</v>
      </c>
      <c r="H577">
        <f>(Table2[[#This Row],[1Y Return vs Nifty]]-AVERAGE(Table2[1Y Return vs Nifty]))/_xlfn.STDEV.P(Table2[1Y Return vs Nifty])</f>
        <v>-0.74785746689074162</v>
      </c>
      <c r="I577">
        <v>1.00109133811027</v>
      </c>
      <c r="J577">
        <f>(Table2[[#This Row],[1M Return vs Nifty]]-AVERAGE(Table2[1M Return vs Nifty]))/_xlfn.STDEV.P(Table2[1M Return vs Nifty])</f>
        <v>-0.19281216313623384</v>
      </c>
      <c r="K577">
        <v>8.0029271378497508</v>
      </c>
      <c r="L577">
        <f>(Table2[[#This Row],[6M Return vs Nifty]]-AVERAGE(Table2[6M Return vs Nifty]))/_xlfn.STDEV.P(Table2[6M Return vs Nifty])</f>
        <v>0.11114599964705042</v>
      </c>
      <c r="M577">
        <v>1.8827036965794799</v>
      </c>
      <c r="N577">
        <f>(Table2[[#This Row],[1W Return vs Nifty]]-AVERAGE(Table2[1W Return vs Nifty]))/_xlfn.STDEV.P(Table2[1W Return vs Nifty])</f>
        <v>-0.13508838213261715</v>
      </c>
      <c r="O577">
        <v>271.37</v>
      </c>
      <c r="P577">
        <v>258.61667578776002</v>
      </c>
      <c r="Q577">
        <v>236.16246496602</v>
      </c>
      <c r="R577">
        <v>33.939448054388599</v>
      </c>
      <c r="S577" s="2">
        <f>(Table2[[#This Row],[Close Price]]-Table2[[#This Row],[20D EMA]])/Table2[[#This Row],[20D EMA]]</f>
        <v>-4.3741017798577607E-2</v>
      </c>
      <c r="T577" s="2">
        <f>(Table2[[#This Row],[Close Price]]-Table2[[#This Row],[50D EMA]])/Table2[[#This Row],[50D EMA]]</f>
        <v>3.415573298006912E-3</v>
      </c>
      <c r="U577" s="2">
        <f>(Table2[[#This Row],[Close Price]]-Table2[[#This Row],[200D EMA]])/Table2[[#This Row],[200D EMA]]</f>
        <v>9.8819831666890429E-2</v>
      </c>
      <c r="V577">
        <v>0.87547271845375396</v>
      </c>
      <c r="W577">
        <v>257.2</v>
      </c>
      <c r="X577">
        <v>268.8</v>
      </c>
      <c r="Y577">
        <v>257.2</v>
      </c>
      <c r="Z577">
        <v>268.8</v>
      </c>
      <c r="AA577">
        <v>257.2</v>
      </c>
      <c r="AB577">
        <v>292.3</v>
      </c>
      <c r="AC577" s="2">
        <f>(Table2[[#This Row],[Close Price]]/Table2[[#This Row],[Day Low]])-1</f>
        <v>8.9424572317262641E-3</v>
      </c>
      <c r="AD577" s="2">
        <f>(Table2[[#This Row],[Day High]]/Table2[[#This Row],[Close Price]])-1</f>
        <v>3.583815028901749E-2</v>
      </c>
      <c r="AE577" s="2">
        <f>(Table2[[#This Row],[Close Price]]/Table2[[#This Row],[Current Week Low]])-1</f>
        <v>8.9424572317262641E-3</v>
      </c>
      <c r="AF577" s="2">
        <f>(Table2[[#This Row],[Current Week High]]/Table2[[#This Row],[Close Price]])-1</f>
        <v>3.583815028901749E-2</v>
      </c>
      <c r="AG577" s="2">
        <f>(Table2[[#This Row],[Close Price]]/Table2[[#This Row],[Current Month Low]])-1</f>
        <v>8.9424572317262641E-3</v>
      </c>
      <c r="AH577" s="2">
        <f>(Table2[[#This Row],[Current Month High]]/Table2[[#This Row],[Close Price]])-1</f>
        <v>0.12639691714836232</v>
      </c>
      <c r="AI577">
        <v>14.4894026974951</v>
      </c>
      <c r="AJ577">
        <v>37.301587301587297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</v>
      </c>
      <c r="AM577" t="s">
        <v>10622</v>
      </c>
      <c r="AN577">
        <v>-2.04</v>
      </c>
      <c r="AO577" t="s">
        <v>10621</v>
      </c>
      <c r="AP577">
        <v>-8.4504169889378006E-2</v>
      </c>
      <c r="AQ577">
        <f>(Table2[[#This Row],[Sharpe Ratio]]-AVERAGE(Table2[Sharpe Ratio]))/_xlfn.STDEV.P(Table2[Sharpe Ratio])</f>
        <v>-1.6836100816621837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-2.6482220941747259</v>
      </c>
      <c r="AS577">
        <f>_xlfn.RANK.AVG(Table2[[#This Row],[1Y Return vs Nifty Z-Score]],Table2[1Y Return vs Nifty Z-Score])</f>
        <v>589</v>
      </c>
      <c r="AT577">
        <f>_xlfn.RANK.AVG(Table2[[#This Row],[6M Return vs Nifty Z-Score]],Table2[6M Return vs Nifty Z-Score])</f>
        <v>288</v>
      </c>
      <c r="AU577">
        <f>_xlfn.RANK.AVG(Table2[[#This Row],[Sharpe Ratio Z-Score]],Table2[Sharpe Ratio Z-Score])</f>
        <v>704</v>
      </c>
      <c r="AV577">
        <f>(Table2[[#This Row],[Rank 1Y]]+Table2[[#This Row],[Rank 6M]]+Table2[[#This Row],[Rank Sharpe]])/3</f>
        <v>527</v>
      </c>
    </row>
    <row r="578" spans="1:48" x14ac:dyDescent="0.3">
      <c r="A578" t="s">
        <v>19</v>
      </c>
      <c r="B578" t="s">
        <v>20</v>
      </c>
      <c r="C578" t="s">
        <v>10577</v>
      </c>
      <c r="D578" t="s">
        <v>21</v>
      </c>
      <c r="E578">
        <v>1503333.45416659</v>
      </c>
      <c r="F578">
        <v>4155.05</v>
      </c>
      <c r="G578">
        <v>-3.99540307857704</v>
      </c>
      <c r="H578">
        <f>(Table2[[#This Row],[1Y Return vs Nifty]]-AVERAGE(Table2[1Y Return vs Nifty]))/_xlfn.STDEV.P(Table2[1Y Return vs Nifty])</f>
        <v>-0.57081606506688909</v>
      </c>
      <c r="I578">
        <v>7.6798027625655196</v>
      </c>
      <c r="J578">
        <f>(Table2[[#This Row],[1M Return vs Nifty]]-AVERAGE(Table2[1M Return vs Nifty]))/_xlfn.STDEV.P(Table2[1M Return vs Nifty])</f>
        <v>0.50259003317295003</v>
      </c>
      <c r="K578">
        <v>-5.9159402057785497</v>
      </c>
      <c r="L578">
        <f>(Table2[[#This Row],[6M Return vs Nifty]]-AVERAGE(Table2[6M Return vs Nifty]))/_xlfn.STDEV.P(Table2[6M Return vs Nifty])</f>
        <v>-0.3862827526780595</v>
      </c>
      <c r="M578">
        <v>0.28925112356613603</v>
      </c>
      <c r="N578">
        <f>(Table2[[#This Row],[1W Return vs Nifty]]-AVERAGE(Table2[1W Return vs Nifty]))/_xlfn.STDEV.P(Table2[1W Return vs Nifty])</f>
        <v>-0.46098122472469355</v>
      </c>
      <c r="O578">
        <v>4227.8599999999997</v>
      </c>
      <c r="P578">
        <v>4086.1493788006201</v>
      </c>
      <c r="Q578">
        <v>3864.7695617592099</v>
      </c>
      <c r="R578">
        <v>33.185980900925102</v>
      </c>
      <c r="S578" s="2">
        <f>(Table2[[#This Row],[Close Price]]-Table2[[#This Row],[20D EMA]])/Table2[[#This Row],[20D EMA]]</f>
        <v>-1.7221478478473624E-2</v>
      </c>
      <c r="T578" s="2">
        <f>(Table2[[#This Row],[Close Price]]-Table2[[#This Row],[50D EMA]])/Table2[[#This Row],[50D EMA]]</f>
        <v>1.6861992749664E-2</v>
      </c>
      <c r="U578" s="2">
        <f>(Table2[[#This Row],[Close Price]]-Table2[[#This Row],[200D EMA]])/Table2[[#This Row],[200D EMA]]</f>
        <v>7.5109378088937639E-2</v>
      </c>
      <c r="V578">
        <v>0.892633438189252</v>
      </c>
      <c r="W578">
        <v>4110.5</v>
      </c>
      <c r="X578">
        <v>4239</v>
      </c>
      <c r="Y578">
        <v>4110.5</v>
      </c>
      <c r="Z578">
        <v>4239</v>
      </c>
      <c r="AA578">
        <v>4110.5</v>
      </c>
      <c r="AB578">
        <v>4419.3</v>
      </c>
      <c r="AC578" s="2">
        <f>(Table2[[#This Row],[Close Price]]/Table2[[#This Row],[Day Low]])-1</f>
        <v>1.0838097555041948E-2</v>
      </c>
      <c r="AD578" s="2">
        <f>(Table2[[#This Row],[Day High]]/Table2[[#This Row],[Close Price]])-1</f>
        <v>2.0204329671122956E-2</v>
      </c>
      <c r="AE578" s="2">
        <f>(Table2[[#This Row],[Close Price]]/Table2[[#This Row],[Current Week Low]])-1</f>
        <v>1.0838097555041948E-2</v>
      </c>
      <c r="AF578" s="2">
        <f>(Table2[[#This Row],[Current Week High]]/Table2[[#This Row],[Close Price]])-1</f>
        <v>2.0204329671122956E-2</v>
      </c>
      <c r="AG578" s="2">
        <f>(Table2[[#This Row],[Close Price]]/Table2[[#This Row],[Current Month Low]])-1</f>
        <v>1.0838097555041948E-2</v>
      </c>
      <c r="AH578" s="2">
        <f>(Table2[[#This Row],[Current Month High]]/Table2[[#This Row],[Close Price]])-1</f>
        <v>6.3597309298323745E-2</v>
      </c>
      <c r="AI578">
        <v>6.64131598897725</v>
      </c>
      <c r="AJ578">
        <v>25.4922983992751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-7.0000000000000007E-2</v>
      </c>
      <c r="AM578" t="s">
        <v>10621</v>
      </c>
      <c r="AN578">
        <v>-3.72</v>
      </c>
      <c r="AO578" t="s">
        <v>10621</v>
      </c>
      <c r="AP578">
        <v>-2.5859154297725999E-2</v>
      </c>
      <c r="AQ578">
        <f>(Table2[[#This Row],[Sharpe Ratio]]-AVERAGE(Table2[Sharpe Ratio]))/_xlfn.STDEV.P(Table2[Sharpe Ratio])</f>
        <v>-1.0063578972783025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-1.9218479065749947</v>
      </c>
      <c r="AS578">
        <f>_xlfn.RANK.AVG(Table2[[#This Row],[1Y Return vs Nifty Z-Score]],Table2[1Y Return vs Nifty Z-Score])</f>
        <v>519</v>
      </c>
      <c r="AT578">
        <f>_xlfn.RANK.AVG(Table2[[#This Row],[6M Return vs Nifty Z-Score]],Table2[6M Return vs Nifty Z-Score])</f>
        <v>457</v>
      </c>
      <c r="AU578">
        <f>_xlfn.RANK.AVG(Table2[[#This Row],[Sharpe Ratio Z-Score]],Table2[Sharpe Ratio Z-Score])</f>
        <v>612</v>
      </c>
      <c r="AV578">
        <f>(Table2[[#This Row],[Rank 1Y]]+Table2[[#This Row],[Rank 6M]]+Table2[[#This Row],[Rank Sharpe]])/3</f>
        <v>529.33333333333337</v>
      </c>
    </row>
    <row r="579" spans="1:48" x14ac:dyDescent="0.3">
      <c r="A579" t="s">
        <v>30</v>
      </c>
      <c r="B579" t="s">
        <v>31</v>
      </c>
      <c r="C579" t="s">
        <v>10577</v>
      </c>
      <c r="D579" t="s">
        <v>21</v>
      </c>
      <c r="E579">
        <v>725613.93200360006</v>
      </c>
      <c r="F579">
        <v>1751.9</v>
      </c>
      <c r="G579">
        <v>2.50993841546132</v>
      </c>
      <c r="H579">
        <f>(Table2[[#This Row],[1Y Return vs Nifty]]-AVERAGE(Table2[1Y Return vs Nifty]))/_xlfn.STDEV.P(Table2[1Y Return vs Nifty])</f>
        <v>-0.47176519029398412</v>
      </c>
      <c r="I579">
        <v>11.3160818337064</v>
      </c>
      <c r="J579">
        <f>(Table2[[#This Row],[1M Return vs Nifty]]-AVERAGE(Table2[1M Return vs Nifty]))/_xlfn.STDEV.P(Table2[1M Return vs Nifty])</f>
        <v>0.88120744778459248</v>
      </c>
      <c r="K579">
        <v>-6.65546773864172</v>
      </c>
      <c r="L579">
        <f>(Table2[[#This Row],[6M Return vs Nifty]]-AVERAGE(Table2[6M Return vs Nifty]))/_xlfn.STDEV.P(Table2[6M Return vs Nifty])</f>
        <v>-0.41271178953144916</v>
      </c>
      <c r="M579">
        <v>-0.78987764395270099</v>
      </c>
      <c r="N579">
        <f>(Table2[[#This Row],[1W Return vs Nifty]]-AVERAGE(Table2[1W Return vs Nifty]))/_xlfn.STDEV.P(Table2[1W Return vs Nifty])</f>
        <v>-0.68168458767734341</v>
      </c>
      <c r="O579">
        <v>1773.86</v>
      </c>
      <c r="P579">
        <v>1668.0334167091601</v>
      </c>
      <c r="Q579">
        <v>1554.1627909589399</v>
      </c>
      <c r="R579">
        <v>35.091989868800198</v>
      </c>
      <c r="S579" s="2">
        <f>(Table2[[#This Row],[Close Price]]-Table2[[#This Row],[20D EMA]])/Table2[[#This Row],[20D EMA]]</f>
        <v>-1.2379781944459997E-2</v>
      </c>
      <c r="T579" s="2">
        <f>(Table2[[#This Row],[Close Price]]-Table2[[#This Row],[50D EMA]])/Table2[[#This Row],[50D EMA]]</f>
        <v>5.027871890978014E-2</v>
      </c>
      <c r="U579" s="2">
        <f>(Table2[[#This Row],[Close Price]]-Table2[[#This Row],[200D EMA]])/Table2[[#This Row],[200D EMA]]</f>
        <v>0.12723069307241205</v>
      </c>
      <c r="V579">
        <v>0.80832391958794603</v>
      </c>
      <c r="W579">
        <v>1718.55</v>
      </c>
      <c r="X579">
        <v>1797.5</v>
      </c>
      <c r="Y579">
        <v>1718.55</v>
      </c>
      <c r="Z579">
        <v>1797.5</v>
      </c>
      <c r="AA579">
        <v>1718.55</v>
      </c>
      <c r="AB579">
        <v>1867.9</v>
      </c>
      <c r="AC579" s="2">
        <f>(Table2[[#This Row],[Close Price]]/Table2[[#This Row],[Day Low]])-1</f>
        <v>1.9405894504087806E-2</v>
      </c>
      <c r="AD579" s="2">
        <f>(Table2[[#This Row],[Day High]]/Table2[[#This Row],[Close Price]])-1</f>
        <v>2.6028882927107588E-2</v>
      </c>
      <c r="AE579" s="2">
        <f>(Table2[[#This Row],[Close Price]]/Table2[[#This Row],[Current Week Low]])-1</f>
        <v>1.9405894504087806E-2</v>
      </c>
      <c r="AF579" s="2">
        <f>(Table2[[#This Row],[Current Week High]]/Table2[[#This Row],[Close Price]])-1</f>
        <v>2.6028882927107588E-2</v>
      </c>
      <c r="AG579" s="2">
        <f>(Table2[[#This Row],[Close Price]]/Table2[[#This Row],[Current Month Low]])-1</f>
        <v>1.9405894504087806E-2</v>
      </c>
      <c r="AH579" s="2">
        <f>(Table2[[#This Row],[Current Month High]]/Table2[[#This Row],[Close Price]])-1</f>
        <v>6.6213824990010828E-2</v>
      </c>
      <c r="AI579">
        <v>8.6249215137850204</v>
      </c>
      <c r="AJ579">
        <v>29.611955757777501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0.06</v>
      </c>
      <c r="AM579" t="s">
        <v>10622</v>
      </c>
      <c r="AN579">
        <v>-0.35</v>
      </c>
      <c r="AO579" t="s">
        <v>10621</v>
      </c>
      <c r="AP579">
        <v>-5.5088127438523003E-2</v>
      </c>
      <c r="AQ579">
        <f>(Table2[[#This Row],[Sharpe Ratio]]-AVERAGE(Table2[Sharpe Ratio]))/_xlfn.STDEV.P(Table2[Sharpe Ratio])</f>
        <v>-1.3439038201021409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-2.028857939820325</v>
      </c>
      <c r="AS579">
        <f>_xlfn.RANK.AVG(Table2[[#This Row],[1Y Return vs Nifty Z-Score]],Table2[1Y Return vs Nifty Z-Score])</f>
        <v>462</v>
      </c>
      <c r="AT579">
        <f>_xlfn.RANK.AVG(Table2[[#This Row],[6M Return vs Nifty Z-Score]],Table2[6M Return vs Nifty Z-Score])</f>
        <v>463</v>
      </c>
      <c r="AU579">
        <f>_xlfn.RANK.AVG(Table2[[#This Row],[Sharpe Ratio Z-Score]],Table2[Sharpe Ratio Z-Score])</f>
        <v>665</v>
      </c>
      <c r="AV579">
        <f>(Table2[[#This Row],[Rank 1Y]]+Table2[[#This Row],[Rank 6M]]+Table2[[#This Row],[Rank Sharpe]])/3</f>
        <v>530</v>
      </c>
    </row>
    <row r="580" spans="1:48" x14ac:dyDescent="0.3">
      <c r="A580" t="s">
        <v>1818</v>
      </c>
      <c r="B580" t="s">
        <v>1819</v>
      </c>
      <c r="C580" t="s">
        <v>10587</v>
      </c>
      <c r="D580" t="s">
        <v>308</v>
      </c>
      <c r="E580">
        <v>3929.2598684159998</v>
      </c>
      <c r="F580">
        <v>178.56</v>
      </c>
      <c r="G580">
        <v>1.26422989677703</v>
      </c>
      <c r="H580">
        <f>(Table2[[#This Row],[1Y Return vs Nifty]]-AVERAGE(Table2[1Y Return vs Nifty]))/_xlfn.STDEV.P(Table2[1Y Return vs Nifty])</f>
        <v>-0.49073245259694154</v>
      </c>
      <c r="I580">
        <v>-3.2993822502321599</v>
      </c>
      <c r="J580">
        <f>(Table2[[#This Row],[1M Return vs Nifty]]-AVERAGE(Table2[1M Return vs Nifty]))/_xlfn.STDEV.P(Table2[1M Return vs Nifty])</f>
        <v>-0.64058697903148543</v>
      </c>
      <c r="K580">
        <v>-16.7333319744905</v>
      </c>
      <c r="L580">
        <f>(Table2[[#This Row],[6M Return vs Nifty]]-AVERAGE(Table2[6M Return vs Nifty]))/_xlfn.STDEV.P(Table2[6M Return vs Nifty])</f>
        <v>-0.77287180177805903</v>
      </c>
      <c r="M580">
        <v>9.1615216066509506E-3</v>
      </c>
      <c r="N580">
        <f>(Table2[[#This Row],[1W Return vs Nifty]]-AVERAGE(Table2[1W Return vs Nifty]))/_xlfn.STDEV.P(Table2[1W Return vs Nifty])</f>
        <v>-0.5182651364701456</v>
      </c>
      <c r="O580">
        <v>182.29</v>
      </c>
      <c r="P580">
        <v>186.00446526068299</v>
      </c>
      <c r="Q580">
        <v>183.09486744517201</v>
      </c>
      <c r="R580">
        <v>40.246037422843202</v>
      </c>
      <c r="S580" s="2">
        <f>(Table2[[#This Row],[Close Price]]-Table2[[#This Row],[20D EMA]])/Table2[[#This Row],[20D EMA]]</f>
        <v>-2.0461901365955291E-2</v>
      </c>
      <c r="T580" s="2">
        <f>(Table2[[#This Row],[Close Price]]-Table2[[#This Row],[50D EMA]])/Table2[[#This Row],[50D EMA]]</f>
        <v>-4.0023045953491827E-2</v>
      </c>
      <c r="U580" s="2">
        <f>(Table2[[#This Row],[Close Price]]-Table2[[#This Row],[200D EMA]])/Table2[[#This Row],[200D EMA]]</f>
        <v>-2.4767856731592888E-2</v>
      </c>
      <c r="V580">
        <v>1.0382640692003</v>
      </c>
      <c r="W580">
        <v>177.06</v>
      </c>
      <c r="X580">
        <v>187.5</v>
      </c>
      <c r="Y580">
        <v>177.06</v>
      </c>
      <c r="Z580">
        <v>187.5</v>
      </c>
      <c r="AA580">
        <v>175</v>
      </c>
      <c r="AB580">
        <v>187.5</v>
      </c>
      <c r="AC580" s="2">
        <f>(Table2[[#This Row],[Close Price]]/Table2[[#This Row],[Day Low]])-1</f>
        <v>8.4717045069468977E-3</v>
      </c>
      <c r="AD580" s="2">
        <f>(Table2[[#This Row],[Day High]]/Table2[[#This Row],[Close Price]])-1</f>
        <v>5.0067204301075252E-2</v>
      </c>
      <c r="AE580" s="2">
        <f>(Table2[[#This Row],[Close Price]]/Table2[[#This Row],[Current Week Low]])-1</f>
        <v>8.4717045069468977E-3</v>
      </c>
      <c r="AF580" s="2">
        <f>(Table2[[#This Row],[Current Week High]]/Table2[[#This Row],[Close Price]])-1</f>
        <v>5.0067204301075252E-2</v>
      </c>
      <c r="AG580" s="2">
        <f>(Table2[[#This Row],[Close Price]]/Table2[[#This Row],[Current Month Low]])-1</f>
        <v>2.0342857142857218E-2</v>
      </c>
      <c r="AH580" s="2">
        <f>(Table2[[#This Row],[Current Month High]]/Table2[[#This Row],[Close Price]])-1</f>
        <v>5.0067204301075252E-2</v>
      </c>
      <c r="AI580">
        <v>33.204525089605703</v>
      </c>
      <c r="AJ580">
        <v>40.3222003929273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-0.16</v>
      </c>
      <c r="AM580" t="s">
        <v>10621</v>
      </c>
      <c r="AN580">
        <v>0.85</v>
      </c>
      <c r="AO580" t="s">
        <v>10622</v>
      </c>
      <c r="AQ580">
        <f>(Table2[[#This Row],[Sharpe Ratio]]-AVERAGE(Table2[Sharpe Ratio]))/_xlfn.STDEV.P(Table2[Sharpe Ratio])</f>
        <v>-0.7077277654969456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471</v>
      </c>
      <c r="AT580">
        <f>_xlfn.RANK.AVG(Table2[[#This Row],[6M Return vs Nifty Z-Score]],Table2[6M Return vs Nifty Z-Score])</f>
        <v>585</v>
      </c>
      <c r="AU580">
        <f>_xlfn.RANK.AVG(Table2[[#This Row],[Sharpe Ratio Z-Score]],Table2[Sharpe Ratio Z-Score])</f>
        <v>546.5</v>
      </c>
      <c r="AV580">
        <f>(Table2[[#This Row],[Rank 1Y]]+Table2[[#This Row],[Rank 6M]]+Table2[[#This Row],[Rank Sharpe]])/3</f>
        <v>534.16666666666663</v>
      </c>
    </row>
    <row r="581" spans="1:48" x14ac:dyDescent="0.3">
      <c r="A581" t="s">
        <v>1632</v>
      </c>
      <c r="B581" t="s">
        <v>1633</v>
      </c>
      <c r="C581" t="s">
        <v>10586</v>
      </c>
      <c r="D581" t="s">
        <v>1167</v>
      </c>
      <c r="E581">
        <v>5081.0712777500003</v>
      </c>
      <c r="F581">
        <v>3031.15</v>
      </c>
      <c r="G581">
        <v>2.6446371983416199</v>
      </c>
      <c r="H581">
        <f>(Table2[[#This Row],[1Y Return vs Nifty]]-AVERAGE(Table2[1Y Return vs Nifty]))/_xlfn.STDEV.P(Table2[1Y Return vs Nifty])</f>
        <v>-0.46971425533732331</v>
      </c>
      <c r="I581">
        <v>8.9563826128272694</v>
      </c>
      <c r="J581">
        <f>(Table2[[#This Row],[1M Return vs Nifty]]-AVERAGE(Table2[1M Return vs Nifty]))/_xlfn.STDEV.P(Table2[1M Return vs Nifty])</f>
        <v>0.63551034896702219</v>
      </c>
      <c r="K581">
        <v>-7.63826738678857</v>
      </c>
      <c r="L581">
        <f>(Table2[[#This Row],[6M Return vs Nifty]]-AVERAGE(Table2[6M Return vs Nifty]))/_xlfn.STDEV.P(Table2[6M Return vs Nifty])</f>
        <v>-0.44783482006934977</v>
      </c>
      <c r="M581">
        <v>-4.77406376202382</v>
      </c>
      <c r="N581">
        <f>(Table2[[#This Row],[1W Return vs Nifty]]-AVERAGE(Table2[1W Return vs Nifty]))/_xlfn.STDEV.P(Table2[1W Return vs Nifty])</f>
        <v>-1.4965301384166898</v>
      </c>
      <c r="O581">
        <v>3158.03</v>
      </c>
      <c r="P581">
        <v>3079.8432028031102</v>
      </c>
      <c r="Q581">
        <v>2947.4914454631898</v>
      </c>
      <c r="R581">
        <v>36.762909186521902</v>
      </c>
      <c r="S581" s="2">
        <f>(Table2[[#This Row],[Close Price]]-Table2[[#This Row],[20D EMA]])/Table2[[#This Row],[20D EMA]]</f>
        <v>-4.0176945754156895E-2</v>
      </c>
      <c r="T581" s="2">
        <f>(Table2[[#This Row],[Close Price]]-Table2[[#This Row],[50D EMA]])/Table2[[#This Row],[50D EMA]]</f>
        <v>-1.5810286302494928E-2</v>
      </c>
      <c r="U581" s="2">
        <f>(Table2[[#This Row],[Close Price]]-Table2[[#This Row],[200D EMA]])/Table2[[#This Row],[200D EMA]]</f>
        <v>2.8382967714996554E-2</v>
      </c>
      <c r="V581">
        <v>2.1872641335503502</v>
      </c>
      <c r="W581">
        <v>3004.85</v>
      </c>
      <c r="X581">
        <v>3149</v>
      </c>
      <c r="Y581">
        <v>3004.85</v>
      </c>
      <c r="Z581">
        <v>3149</v>
      </c>
      <c r="AA581">
        <v>3004.85</v>
      </c>
      <c r="AB581">
        <v>3456</v>
      </c>
      <c r="AC581" s="2">
        <f>(Table2[[#This Row],[Close Price]]/Table2[[#This Row],[Day Low]])-1</f>
        <v>8.7525167645641222E-3</v>
      </c>
      <c r="AD581" s="2">
        <f>(Table2[[#This Row],[Day High]]/Table2[[#This Row],[Close Price]])-1</f>
        <v>3.8879633142536729E-2</v>
      </c>
      <c r="AE581" s="2">
        <f>(Table2[[#This Row],[Close Price]]/Table2[[#This Row],[Current Week Low]])-1</f>
        <v>8.7525167645641222E-3</v>
      </c>
      <c r="AF581" s="2">
        <f>(Table2[[#This Row],[Current Week High]]/Table2[[#This Row],[Close Price]])-1</f>
        <v>3.8879633142536729E-2</v>
      </c>
      <c r="AG581" s="2">
        <f>(Table2[[#This Row],[Close Price]]/Table2[[#This Row],[Current Month Low]])-1</f>
        <v>8.7525167645641222E-3</v>
      </c>
      <c r="AH581" s="2">
        <f>(Table2[[#This Row],[Current Month High]]/Table2[[#This Row],[Close Price]])-1</f>
        <v>0.1401613249096878</v>
      </c>
      <c r="AI581">
        <v>22.065882585817199</v>
      </c>
      <c r="AJ581">
        <v>39.037200128434399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</v>
      </c>
      <c r="AM581">
        <v>0</v>
      </c>
      <c r="AN581">
        <v>6.51</v>
      </c>
      <c r="AO581" t="s">
        <v>10622</v>
      </c>
      <c r="AP581">
        <v>-5.5888191943097E-2</v>
      </c>
      <c r="AQ581">
        <f>(Table2[[#This Row],[Sharpe Ratio]]-AVERAGE(Table2[Sharpe Ratio]))/_xlfn.STDEV.P(Table2[Sharpe Ratio])</f>
        <v>-1.3531432316344634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-3.1317120964908041</v>
      </c>
      <c r="AS581">
        <f>_xlfn.RANK.AVG(Table2[[#This Row],[1Y Return vs Nifty Z-Score]],Table2[1Y Return vs Nifty Z-Score])</f>
        <v>461</v>
      </c>
      <c r="AT581">
        <f>_xlfn.RANK.AVG(Table2[[#This Row],[6M Return vs Nifty Z-Score]],Table2[6M Return vs Nifty Z-Score])</f>
        <v>477</v>
      </c>
      <c r="AU581">
        <f>_xlfn.RANK.AVG(Table2[[#This Row],[Sharpe Ratio Z-Score]],Table2[Sharpe Ratio Z-Score])</f>
        <v>666</v>
      </c>
      <c r="AV581">
        <f>(Table2[[#This Row],[Rank 1Y]]+Table2[[#This Row],[Rank 6M]]+Table2[[#This Row],[Rank Sharpe]])/3</f>
        <v>534.66666666666663</v>
      </c>
    </row>
    <row r="582" spans="1:48" x14ac:dyDescent="0.3">
      <c r="A582" t="s">
        <v>38</v>
      </c>
      <c r="B582" t="s">
        <v>39</v>
      </c>
      <c r="C582" t="s">
        <v>10580</v>
      </c>
      <c r="D582" t="s">
        <v>40</v>
      </c>
      <c r="E582">
        <v>638125.49084658001</v>
      </c>
      <c r="F582">
        <v>2715.9</v>
      </c>
      <c r="G582">
        <v>-17.5446499329666</v>
      </c>
      <c r="H582">
        <f>(Table2[[#This Row],[1Y Return vs Nifty]]-AVERAGE(Table2[1Y Return vs Nifty]))/_xlfn.STDEV.P(Table2[1Y Return vs Nifty])</f>
        <v>-0.77711803317589845</v>
      </c>
      <c r="I582">
        <v>8.8190491223168497</v>
      </c>
      <c r="J582">
        <f>(Table2[[#This Row],[1M Return vs Nifty]]-AVERAGE(Table2[1M Return vs Nifty]))/_xlfn.STDEV.P(Table2[1M Return vs Nifty])</f>
        <v>0.62121088236961008</v>
      </c>
      <c r="K582">
        <v>1.7602414250199201</v>
      </c>
      <c r="L582">
        <f>(Table2[[#This Row],[6M Return vs Nifty]]-AVERAGE(Table2[6M Return vs Nifty]))/_xlfn.STDEV.P(Table2[6M Return vs Nifty])</f>
        <v>-0.1119534299708527</v>
      </c>
      <c r="M582">
        <v>2.3266748094573799</v>
      </c>
      <c r="N582">
        <f>(Table2[[#This Row],[1W Return vs Nifty]]-AVERAGE(Table2[1W Return vs Nifty]))/_xlfn.STDEV.P(Table2[1W Return vs Nifty])</f>
        <v>-4.4287431759220119E-2</v>
      </c>
      <c r="O582">
        <v>2669.5</v>
      </c>
      <c r="P582">
        <v>2573.3261564557502</v>
      </c>
      <c r="Q582">
        <v>2481.0685054669598</v>
      </c>
      <c r="R582">
        <v>60.098507521196503</v>
      </c>
      <c r="S582" s="2">
        <f>(Table2[[#This Row],[Close Price]]-Table2[[#This Row],[20D EMA]])/Table2[[#This Row],[20D EMA]]</f>
        <v>1.7381532122120281E-2</v>
      </c>
      <c r="T582" s="2">
        <f>(Table2[[#This Row],[Close Price]]-Table2[[#This Row],[50D EMA]])/Table2[[#This Row],[50D EMA]]</f>
        <v>5.540449786614586E-2</v>
      </c>
      <c r="U582" s="2">
        <f>(Table2[[#This Row],[Close Price]]-Table2[[#This Row],[200D EMA]])/Table2[[#This Row],[200D EMA]]</f>
        <v>9.4649339192205362E-2</v>
      </c>
      <c r="V582">
        <v>0.95015679997720104</v>
      </c>
      <c r="W582">
        <v>2666.2</v>
      </c>
      <c r="X582">
        <v>2742</v>
      </c>
      <c r="Y582">
        <v>2666.2</v>
      </c>
      <c r="Z582">
        <v>2742</v>
      </c>
      <c r="AA582">
        <v>2666.2</v>
      </c>
      <c r="AB582">
        <v>2759.5</v>
      </c>
      <c r="AC582" s="2">
        <f>(Table2[[#This Row],[Close Price]]/Table2[[#This Row],[Day Low]])-1</f>
        <v>1.8640762133373512E-2</v>
      </c>
      <c r="AD582" s="2">
        <f>(Table2[[#This Row],[Day High]]/Table2[[#This Row],[Close Price]])-1</f>
        <v>9.6100740086157987E-3</v>
      </c>
      <c r="AE582" s="2">
        <f>(Table2[[#This Row],[Close Price]]/Table2[[#This Row],[Current Week Low]])-1</f>
        <v>1.8640762133373512E-2</v>
      </c>
      <c r="AF582" s="2">
        <f>(Table2[[#This Row],[Current Week High]]/Table2[[#This Row],[Close Price]])-1</f>
        <v>9.6100740086157987E-3</v>
      </c>
      <c r="AG582" s="2">
        <f>(Table2[[#This Row],[Close Price]]/Table2[[#This Row],[Current Month Low]])-1</f>
        <v>1.8640762133373512E-2</v>
      </c>
      <c r="AH582" s="2">
        <f>(Table2[[#This Row],[Current Month High]]/Table2[[#This Row],[Close Price]])-1</f>
        <v>1.6053610221289372E-2</v>
      </c>
      <c r="AI582">
        <v>3.5126477410803099</v>
      </c>
      <c r="AJ582">
        <v>25.038558044243899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0.04</v>
      </c>
      <c r="AM582" t="s">
        <v>10622</v>
      </c>
      <c r="AN582">
        <v>-0.82</v>
      </c>
      <c r="AO582" t="s">
        <v>10621</v>
      </c>
      <c r="AP582">
        <v>-5.1310967495790998E-2</v>
      </c>
      <c r="AQ582">
        <f>(Table2[[#This Row],[Sharpe Ratio]]-AVERAGE(Table2[Sharpe Ratio]))/_xlfn.STDEV.P(Table2[Sharpe Ratio])</f>
        <v>-1.30028391828824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-1.6124319308246013</v>
      </c>
      <c r="AS582">
        <f>_xlfn.RANK.AVG(Table2[[#This Row],[1Y Return vs Nifty Z-Score]],Table2[1Y Return vs Nifty Z-Score])</f>
        <v>603</v>
      </c>
      <c r="AT582">
        <f>_xlfn.RANK.AVG(Table2[[#This Row],[6M Return vs Nifty Z-Score]],Table2[6M Return vs Nifty Z-Score])</f>
        <v>349</v>
      </c>
      <c r="AU582">
        <f>_xlfn.RANK.AVG(Table2[[#This Row],[Sharpe Ratio Z-Score]],Table2[Sharpe Ratio Z-Score])</f>
        <v>662</v>
      </c>
      <c r="AV582">
        <f>(Table2[[#This Row],[Rank 1Y]]+Table2[[#This Row],[Rank 6M]]+Table2[[#This Row],[Rank Sharpe]])/3</f>
        <v>538</v>
      </c>
    </row>
    <row r="583" spans="1:48" x14ac:dyDescent="0.3">
      <c r="A583" t="s">
        <v>853</v>
      </c>
      <c r="B583" t="s">
        <v>854</v>
      </c>
      <c r="C583" t="s">
        <v>10578</v>
      </c>
      <c r="D583" t="s">
        <v>54</v>
      </c>
      <c r="E583">
        <v>17196.698656312001</v>
      </c>
      <c r="F583">
        <v>208.46</v>
      </c>
      <c r="G583">
        <v>-15.7594328982797</v>
      </c>
      <c r="H583">
        <f>(Table2[[#This Row],[1Y Return vs Nifty]]-AVERAGE(Table2[1Y Return vs Nifty]))/_xlfn.STDEV.P(Table2[1Y Return vs Nifty])</f>
        <v>-0.74993616899439808</v>
      </c>
      <c r="I583">
        <v>1.5575191582185299</v>
      </c>
      <c r="J583">
        <f>(Table2[[#This Row],[1M Return vs Nifty]]-AVERAGE(Table2[1M Return vs Nifty]))/_xlfn.STDEV.P(Table2[1M Return vs Nifty])</f>
        <v>-0.1348756685642474</v>
      </c>
      <c r="K583">
        <v>-20.805899804140001</v>
      </c>
      <c r="L583">
        <f>(Table2[[#This Row],[6M Return vs Nifty]]-AVERAGE(Table2[6M Return vs Nifty]))/_xlfn.STDEV.P(Table2[6M Return vs Nifty])</f>
        <v>-0.91841613985160908</v>
      </c>
      <c r="M583">
        <v>4.6074744320913998</v>
      </c>
      <c r="N583">
        <f>(Table2[[#This Row],[1W Return vs Nifty]]-AVERAGE(Table2[1W Return vs Nifty]))/_xlfn.STDEV.P(Table2[1W Return vs Nifty])</f>
        <v>0.42218159593044896</v>
      </c>
      <c r="O583">
        <v>213.81</v>
      </c>
      <c r="P583">
        <v>215.97471356139101</v>
      </c>
      <c r="Q583">
        <v>212.71222004937499</v>
      </c>
      <c r="R583">
        <v>42.440259413119101</v>
      </c>
      <c r="S583" s="2">
        <f>(Table2[[#This Row],[Close Price]]-Table2[[#This Row],[20D EMA]])/Table2[[#This Row],[20D EMA]]</f>
        <v>-2.5022215986155907E-2</v>
      </c>
      <c r="T583" s="2">
        <f>(Table2[[#This Row],[Close Price]]-Table2[[#This Row],[50D EMA]])/Table2[[#This Row],[50D EMA]]</f>
        <v>-3.4794413834260927E-2</v>
      </c>
      <c r="U583" s="2">
        <f>(Table2[[#This Row],[Close Price]]-Table2[[#This Row],[200D EMA]])/Table2[[#This Row],[200D EMA]]</f>
        <v>-1.9990483143789078E-2</v>
      </c>
      <c r="V583">
        <v>0.82032203082613098</v>
      </c>
      <c r="W583">
        <v>206.55</v>
      </c>
      <c r="X583">
        <v>212.86</v>
      </c>
      <c r="Y583">
        <v>206.55</v>
      </c>
      <c r="Z583">
        <v>212.86</v>
      </c>
      <c r="AA583">
        <v>206.55</v>
      </c>
      <c r="AB583">
        <v>228.5</v>
      </c>
      <c r="AC583" s="2">
        <f>(Table2[[#This Row],[Close Price]]/Table2[[#This Row],[Day Low]])-1</f>
        <v>9.2471556523843201E-3</v>
      </c>
      <c r="AD583" s="2">
        <f>(Table2[[#This Row],[Day High]]/Table2[[#This Row],[Close Price]])-1</f>
        <v>2.1107166842559755E-2</v>
      </c>
      <c r="AE583" s="2">
        <f>(Table2[[#This Row],[Close Price]]/Table2[[#This Row],[Current Week Low]])-1</f>
        <v>9.2471556523843201E-3</v>
      </c>
      <c r="AF583" s="2">
        <f>(Table2[[#This Row],[Current Week High]]/Table2[[#This Row],[Close Price]])-1</f>
        <v>2.1107166842559755E-2</v>
      </c>
      <c r="AG583" s="2">
        <f>(Table2[[#This Row],[Close Price]]/Table2[[#This Row],[Current Month Low]])-1</f>
        <v>9.2471556523843201E-3</v>
      </c>
      <c r="AH583" s="2">
        <f>(Table2[[#This Row],[Current Month High]]/Table2[[#This Row],[Close Price]])-1</f>
        <v>9.6133550801112966E-2</v>
      </c>
      <c r="AI583">
        <v>38.755636572963603</v>
      </c>
      <c r="AJ583">
        <v>13.8970086053817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-0.13</v>
      </c>
      <c r="AM583" t="s">
        <v>10621</v>
      </c>
      <c r="AN583">
        <v>-3.42</v>
      </c>
      <c r="AO583" t="s">
        <v>10621</v>
      </c>
      <c r="AP583">
        <v>3.9812400761736998E-2</v>
      </c>
      <c r="AQ583">
        <f>(Table2[[#This Row],[Sharpe Ratio]]-AVERAGE(Table2[Sharpe Ratio]))/_xlfn.STDEV.P(Table2[Sharpe Ratio])</f>
        <v>-0.2479608934204206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590</v>
      </c>
      <c r="AT583">
        <f>_xlfn.RANK.AVG(Table2[[#This Row],[6M Return vs Nifty Z-Score]],Table2[6M Return vs Nifty Z-Score])</f>
        <v>621</v>
      </c>
      <c r="AU583">
        <f>_xlfn.RANK.AVG(Table2[[#This Row],[Sharpe Ratio Z-Score]],Table2[Sharpe Ratio Z-Score])</f>
        <v>403</v>
      </c>
      <c r="AV583">
        <f>(Table2[[#This Row],[Rank 1Y]]+Table2[[#This Row],[Rank 6M]]+Table2[[#This Row],[Rank Sharpe]])/3</f>
        <v>538</v>
      </c>
    </row>
    <row r="584" spans="1:48" x14ac:dyDescent="0.3">
      <c r="A584" t="s">
        <v>1640</v>
      </c>
      <c r="B584" t="s">
        <v>1641</v>
      </c>
      <c r="C584" t="s">
        <v>10591</v>
      </c>
      <c r="D584" t="s">
        <v>553</v>
      </c>
      <c r="E584">
        <v>5005.8901436400001</v>
      </c>
      <c r="F584">
        <v>905.4</v>
      </c>
      <c r="G584">
        <v>-15.5394120700662</v>
      </c>
      <c r="H584">
        <f>(Table2[[#This Row],[1Y Return vs Nifty]]-AVERAGE(Table2[1Y Return vs Nifty]))/_xlfn.STDEV.P(Table2[1Y Return vs Nifty])</f>
        <v>-0.74658611342502057</v>
      </c>
      <c r="I584">
        <v>10.5707874796061</v>
      </c>
      <c r="J584">
        <f>(Table2[[#This Row],[1M Return vs Nifty]]-AVERAGE(Table2[1M Return vs Nifty]))/_xlfn.STDEV.P(Table2[1M Return vs Nifty])</f>
        <v>0.80360575221792752</v>
      </c>
      <c r="K584">
        <v>7.0560276700555304</v>
      </c>
      <c r="L584">
        <f>(Table2[[#This Row],[6M Return vs Nifty]]-AVERAGE(Table2[6M Return vs Nifty]))/_xlfn.STDEV.P(Table2[6M Return vs Nifty])</f>
        <v>7.7305960137096466E-2</v>
      </c>
      <c r="M584">
        <v>11.1554424695242</v>
      </c>
      <c r="N584">
        <f>(Table2[[#This Row],[1W Return vs Nifty]]-AVERAGE(Table2[1W Return vs Nifty]))/_xlfn.STDEV.P(Table2[1W Return vs Nifty])</f>
        <v>1.7613716998979581</v>
      </c>
      <c r="O584">
        <v>837.02</v>
      </c>
      <c r="P584">
        <v>800.63119434830298</v>
      </c>
      <c r="Q584">
        <v>770.55245983285101</v>
      </c>
      <c r="R584">
        <v>79.3775088927854</v>
      </c>
      <c r="S584" s="2">
        <f>(Table2[[#This Row],[Close Price]]-Table2[[#This Row],[20D EMA]])/Table2[[#This Row],[20D EMA]]</f>
        <v>8.1694583164082096E-2</v>
      </c>
      <c r="T584" s="2">
        <f>(Table2[[#This Row],[Close Price]]-Table2[[#This Row],[50D EMA]])/Table2[[#This Row],[50D EMA]]</f>
        <v>0.13085776121548276</v>
      </c>
      <c r="U584" s="2">
        <f>(Table2[[#This Row],[Close Price]]-Table2[[#This Row],[200D EMA]])/Table2[[#This Row],[200D EMA]]</f>
        <v>0.17500111568834681</v>
      </c>
      <c r="V584">
        <v>2.4569278205159701</v>
      </c>
      <c r="W584">
        <v>868</v>
      </c>
      <c r="X584">
        <v>949</v>
      </c>
      <c r="Y584">
        <v>868</v>
      </c>
      <c r="Z584">
        <v>949</v>
      </c>
      <c r="AA584">
        <v>828.05</v>
      </c>
      <c r="AB584">
        <v>949</v>
      </c>
      <c r="AC584" s="2">
        <f>(Table2[[#This Row],[Close Price]]/Table2[[#This Row],[Day Low]])-1</f>
        <v>4.3087557603686655E-2</v>
      </c>
      <c r="AD584" s="2">
        <f>(Table2[[#This Row],[Day High]]/Table2[[#This Row],[Close Price]])-1</f>
        <v>4.8155511376187343E-2</v>
      </c>
      <c r="AE584" s="2">
        <f>(Table2[[#This Row],[Close Price]]/Table2[[#This Row],[Current Week Low]])-1</f>
        <v>4.3087557603686655E-2</v>
      </c>
      <c r="AF584" s="2">
        <f>(Table2[[#This Row],[Current Week High]]/Table2[[#This Row],[Close Price]])-1</f>
        <v>4.8155511376187343E-2</v>
      </c>
      <c r="AG584" s="2">
        <f>(Table2[[#This Row],[Close Price]]/Table2[[#This Row],[Current Month Low]])-1</f>
        <v>9.3412233560775437E-2</v>
      </c>
      <c r="AH584" s="2">
        <f>(Table2[[#This Row],[Current Month High]]/Table2[[#This Row],[Close Price]])-1</f>
        <v>4.8155511376187343E-2</v>
      </c>
      <c r="AI584">
        <v>4.8155511376187299</v>
      </c>
      <c r="AJ584">
        <v>37.818707664205697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0.24</v>
      </c>
      <c r="AM584" t="s">
        <v>10622</v>
      </c>
      <c r="AN584">
        <v>11.15</v>
      </c>
      <c r="AO584" t="s">
        <v>10622</v>
      </c>
      <c r="AP584">
        <v>-0.12660567346375601</v>
      </c>
      <c r="AQ584">
        <f>(Table2[[#This Row],[Sharpe Ratio]]-AVERAGE(Table2[Sharpe Ratio]))/_xlfn.STDEV.P(Table2[Sharpe Ratio])</f>
        <v>-2.16981227589695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-0.27411497706898857</v>
      </c>
      <c r="AS584">
        <f>_xlfn.RANK.AVG(Table2[[#This Row],[1Y Return vs Nifty Z-Score]],Table2[1Y Return vs Nifty Z-Score])</f>
        <v>588</v>
      </c>
      <c r="AT584">
        <f>_xlfn.RANK.AVG(Table2[[#This Row],[6M Return vs Nifty Z-Score]],Table2[6M Return vs Nifty Z-Score])</f>
        <v>298</v>
      </c>
      <c r="AU584">
        <f>_xlfn.RANK.AVG(Table2[[#This Row],[Sharpe Ratio Z-Score]],Table2[Sharpe Ratio Z-Score])</f>
        <v>729</v>
      </c>
      <c r="AV584">
        <f>(Table2[[#This Row],[Rank 1Y]]+Table2[[#This Row],[Rank 6M]]+Table2[[#This Row],[Rank Sharpe]])/3</f>
        <v>538.33333333333337</v>
      </c>
    </row>
    <row r="585" spans="1:48" x14ac:dyDescent="0.3">
      <c r="A585" t="s">
        <v>1935</v>
      </c>
      <c r="B585" t="s">
        <v>1936</v>
      </c>
      <c r="C585" t="s">
        <v>10582</v>
      </c>
      <c r="D585" t="s">
        <v>51</v>
      </c>
      <c r="E585">
        <v>3336.6320552950001</v>
      </c>
      <c r="F585">
        <v>133.91</v>
      </c>
      <c r="G585">
        <v>11.6673158025768</v>
      </c>
      <c r="H585">
        <f>(Table2[[#This Row],[1Y Return vs Nifty]]-AVERAGE(Table2[1Y Return vs Nifty]))/_xlfn.STDEV.P(Table2[1Y Return vs Nifty])</f>
        <v>-0.33233419475737092</v>
      </c>
      <c r="I585">
        <v>5.7471291447089703</v>
      </c>
      <c r="J585">
        <f>(Table2[[#This Row],[1M Return vs Nifty]]-AVERAGE(Table2[1M Return vs Nifty]))/_xlfn.STDEV.P(Table2[1M Return vs Nifty])</f>
        <v>0.30135578405042807</v>
      </c>
      <c r="K585">
        <v>-12.6027966464969</v>
      </c>
      <c r="L585">
        <f>(Table2[[#This Row],[6M Return vs Nifty]]-AVERAGE(Table2[6M Return vs Nifty]))/_xlfn.STDEV.P(Table2[6M Return vs Nifty])</f>
        <v>-0.62525583677791763</v>
      </c>
      <c r="M585">
        <v>-2.86198487028632</v>
      </c>
      <c r="N585">
        <f>(Table2[[#This Row],[1W Return vs Nifty]]-AVERAGE(Table2[1W Return vs Nifty]))/_xlfn.STDEV.P(Table2[1W Return vs Nifty])</f>
        <v>-1.1054718566441439</v>
      </c>
      <c r="O585">
        <v>137.96</v>
      </c>
      <c r="P585">
        <v>131.022784683384</v>
      </c>
      <c r="Q585">
        <v>120.486107127534</v>
      </c>
      <c r="R585">
        <v>34.389670431435803</v>
      </c>
      <c r="S585" s="2">
        <f>(Table2[[#This Row],[Close Price]]-Table2[[#This Row],[20D EMA]])/Table2[[#This Row],[20D EMA]]</f>
        <v>-2.9356335169614462E-2</v>
      </c>
      <c r="T585" s="2">
        <f>(Table2[[#This Row],[Close Price]]-Table2[[#This Row],[50D EMA]])/Table2[[#This Row],[50D EMA]]</f>
        <v>2.2035978884076816E-2</v>
      </c>
      <c r="U585" s="2">
        <f>(Table2[[#This Row],[Close Price]]-Table2[[#This Row],[200D EMA]])/Table2[[#This Row],[200D EMA]]</f>
        <v>0.11141444596808882</v>
      </c>
      <c r="V585">
        <v>0.88362835990927202</v>
      </c>
      <c r="W585">
        <v>131</v>
      </c>
      <c r="X585">
        <v>138.44999999999999</v>
      </c>
      <c r="Y585">
        <v>131</v>
      </c>
      <c r="Z585">
        <v>138.44999999999999</v>
      </c>
      <c r="AA585">
        <v>131</v>
      </c>
      <c r="AB585">
        <v>145.01</v>
      </c>
      <c r="AC585" s="2">
        <f>(Table2[[#This Row],[Close Price]]/Table2[[#This Row],[Day Low]])-1</f>
        <v>2.2213740458015163E-2</v>
      </c>
      <c r="AD585" s="2">
        <f>(Table2[[#This Row],[Day High]]/Table2[[#This Row],[Close Price]])-1</f>
        <v>3.3903367933686646E-2</v>
      </c>
      <c r="AE585" s="2">
        <f>(Table2[[#This Row],[Close Price]]/Table2[[#This Row],[Current Week Low]])-1</f>
        <v>2.2213740458015163E-2</v>
      </c>
      <c r="AF585" s="2">
        <f>(Table2[[#This Row],[Current Week High]]/Table2[[#This Row],[Close Price]])-1</f>
        <v>3.3903367933686646E-2</v>
      </c>
      <c r="AG585" s="2">
        <f>(Table2[[#This Row],[Close Price]]/Table2[[#This Row],[Current Month Low]])-1</f>
        <v>2.2213740458015163E-2</v>
      </c>
      <c r="AH585" s="2">
        <f>(Table2[[#This Row],[Current Month High]]/Table2[[#This Row],[Close Price]])-1</f>
        <v>8.2891494287207879E-2</v>
      </c>
      <c r="AI585">
        <v>16.122769023971301</v>
      </c>
      <c r="AJ585">
        <v>54.988425925925903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0.01</v>
      </c>
      <c r="AM585" t="s">
        <v>10622</v>
      </c>
      <c r="AN585">
        <v>-5.76</v>
      </c>
      <c r="AO585" t="s">
        <v>10621</v>
      </c>
      <c r="AP585">
        <v>-6.6685788587524997E-2</v>
      </c>
      <c r="AQ585">
        <f>(Table2[[#This Row],[Sharpe Ratio]]-AVERAGE(Table2[Sharpe Ratio]))/_xlfn.STDEV.P(Table2[Sharpe Ratio])</f>
        <v>-1.4778374761454305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-3.239543580274435</v>
      </c>
      <c r="AS585">
        <f>_xlfn.RANK.AVG(Table2[[#This Row],[1Y Return vs Nifty Z-Score]],Table2[1Y Return vs Nifty Z-Score])</f>
        <v>405</v>
      </c>
      <c r="AT585">
        <f>_xlfn.RANK.AVG(Table2[[#This Row],[6M Return vs Nifty Z-Score]],Table2[6M Return vs Nifty Z-Score])</f>
        <v>532</v>
      </c>
      <c r="AU585">
        <f>_xlfn.RANK.AVG(Table2[[#This Row],[Sharpe Ratio Z-Score]],Table2[Sharpe Ratio Z-Score])</f>
        <v>685</v>
      </c>
      <c r="AV585">
        <f>(Table2[[#This Row],[Rank 1Y]]+Table2[[#This Row],[Rank 6M]]+Table2[[#This Row],[Rank Sharpe]])/3</f>
        <v>540.66666666666663</v>
      </c>
    </row>
    <row r="586" spans="1:48" x14ac:dyDescent="0.3">
      <c r="A586" t="s">
        <v>894</v>
      </c>
      <c r="B586" t="s">
        <v>895</v>
      </c>
      <c r="C586" t="s">
        <v>10577</v>
      </c>
      <c r="D586" t="s">
        <v>21</v>
      </c>
      <c r="E586">
        <v>15989.97765072</v>
      </c>
      <c r="F586">
        <v>578.79999999999995</v>
      </c>
      <c r="G586">
        <v>5.7690305131063901</v>
      </c>
      <c r="H586">
        <f>(Table2[[#This Row],[1Y Return vs Nifty]]-AVERAGE(Table2[1Y Return vs Nifty]))/_xlfn.STDEV.P(Table2[1Y Return vs Nifty])</f>
        <v>-0.42214198088475607</v>
      </c>
      <c r="I586">
        <v>-14.9487998359527</v>
      </c>
      <c r="J586">
        <f>(Table2[[#This Row],[1M Return vs Nifty]]-AVERAGE(Table2[1M Return vs Nifty]))/_xlfn.STDEV.P(Table2[1M Return vs Nifty])</f>
        <v>-1.8535500882279057</v>
      </c>
      <c r="K586">
        <v>-41.1022237868467</v>
      </c>
      <c r="L586">
        <f>(Table2[[#This Row],[6M Return vs Nifty]]-AVERAGE(Table2[6M Return vs Nifty]))/_xlfn.STDEV.P(Table2[6M Return vs Nifty])</f>
        <v>-1.643760729052373</v>
      </c>
      <c r="M586">
        <v>-14.339676266567601</v>
      </c>
      <c r="N586">
        <f>(Table2[[#This Row],[1W Return vs Nifty]]-AVERAGE(Table2[1W Return vs Nifty]))/_xlfn.STDEV.P(Table2[1W Return vs Nifty])</f>
        <v>-3.4528887417636991</v>
      </c>
      <c r="O586">
        <v>682.15</v>
      </c>
      <c r="P586">
        <v>685.323820705054</v>
      </c>
      <c r="Q586">
        <v>653.89220043209696</v>
      </c>
      <c r="R586">
        <v>15.9057894803297</v>
      </c>
      <c r="S586" s="2">
        <f>(Table2[[#This Row],[Close Price]]-Table2[[#This Row],[20D EMA]])/Table2[[#This Row],[20D EMA]]</f>
        <v>-0.15150626695008432</v>
      </c>
      <c r="T586" s="2">
        <f>(Table2[[#This Row],[Close Price]]-Table2[[#This Row],[50D EMA]])/Table2[[#This Row],[50D EMA]]</f>
        <v>-0.15543574801684765</v>
      </c>
      <c r="U586" s="2">
        <f>(Table2[[#This Row],[Close Price]]-Table2[[#This Row],[200D EMA]])/Table2[[#This Row],[200D EMA]]</f>
        <v>-0.11483880734848267</v>
      </c>
      <c r="V586">
        <v>1.34513899913726</v>
      </c>
      <c r="W586">
        <v>550.85</v>
      </c>
      <c r="X586">
        <v>594.79999999999995</v>
      </c>
      <c r="Y586">
        <v>550.85</v>
      </c>
      <c r="Z586">
        <v>594.79999999999995</v>
      </c>
      <c r="AA586">
        <v>550.85</v>
      </c>
      <c r="AB586">
        <v>675.5</v>
      </c>
      <c r="AC586" s="2">
        <f>(Table2[[#This Row],[Close Price]]/Table2[[#This Row],[Day Low]])-1</f>
        <v>5.0739765816465443E-2</v>
      </c>
      <c r="AD586" s="2">
        <f>(Table2[[#This Row],[Day High]]/Table2[[#This Row],[Close Price]])-1</f>
        <v>2.7643400138217089E-2</v>
      </c>
      <c r="AE586" s="2">
        <f>(Table2[[#This Row],[Close Price]]/Table2[[#This Row],[Current Week Low]])-1</f>
        <v>5.0739765816465443E-2</v>
      </c>
      <c r="AF586" s="2">
        <f>(Table2[[#This Row],[Current Week High]]/Table2[[#This Row],[Close Price]])-1</f>
        <v>2.7643400138217089E-2</v>
      </c>
      <c r="AG586" s="2">
        <f>(Table2[[#This Row],[Close Price]]/Table2[[#This Row],[Current Month Low]])-1</f>
        <v>5.0739765816465443E-2</v>
      </c>
      <c r="AH586" s="2">
        <f>(Table2[[#This Row],[Current Month High]]/Table2[[#This Row],[Close Price]])-1</f>
        <v>0.16706979958534918</v>
      </c>
      <c r="AI586">
        <v>48.9029025570145</v>
      </c>
      <c r="AJ586">
        <v>32.418210935712601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-0.18</v>
      </c>
      <c r="AM586" t="s">
        <v>10621</v>
      </c>
      <c r="AN586">
        <v>-22.77</v>
      </c>
      <c r="AO586" t="s">
        <v>10621</v>
      </c>
      <c r="AP586">
        <v>2.2941055732017001E-2</v>
      </c>
      <c r="AQ586">
        <f>(Table2[[#This Row],[Sharpe Ratio]]-AVERAGE(Table2[Sharpe Ratio]))/_xlfn.STDEV.P(Table2[Sharpe Ratio])</f>
        <v>-0.44279680845253278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442</v>
      </c>
      <c r="AT586">
        <f>_xlfn.RANK.AVG(Table2[[#This Row],[6M Return vs Nifty Z-Score]],Table2[6M Return vs Nifty Z-Score])</f>
        <v>723</v>
      </c>
      <c r="AU586">
        <f>_xlfn.RANK.AVG(Table2[[#This Row],[Sharpe Ratio Z-Score]],Table2[Sharpe Ratio Z-Score])</f>
        <v>459</v>
      </c>
      <c r="AV586">
        <f>(Table2[[#This Row],[Rank 1Y]]+Table2[[#This Row],[Rank 6M]]+Table2[[#This Row],[Rank Sharpe]])/3</f>
        <v>541.33333333333337</v>
      </c>
    </row>
    <row r="587" spans="1:48" x14ac:dyDescent="0.3">
      <c r="A587" t="s">
        <v>819</v>
      </c>
      <c r="B587" t="s">
        <v>820</v>
      </c>
      <c r="C587" t="s">
        <v>625</v>
      </c>
      <c r="D587" t="s">
        <v>625</v>
      </c>
      <c r="E587">
        <v>18432.834424289998</v>
      </c>
      <c r="F587">
        <v>36.630000000000003</v>
      </c>
      <c r="G587">
        <v>-8.4270123482092298</v>
      </c>
      <c r="H587">
        <f>(Table2[[#This Row],[1Y Return vs Nifty]]-AVERAGE(Table2[1Y Return vs Nifty]))/_xlfn.STDEV.P(Table2[1Y Return vs Nifty])</f>
        <v>-0.63829211920041162</v>
      </c>
      <c r="I587">
        <v>1.0739510831011601</v>
      </c>
      <c r="J587">
        <f>(Table2[[#This Row],[1M Return vs Nifty]]-AVERAGE(Table2[1M Return vs Nifty]))/_xlfn.STDEV.P(Table2[1M Return vs Nifty])</f>
        <v>-0.1852258454367347</v>
      </c>
      <c r="K587">
        <v>-30.859788764472999</v>
      </c>
      <c r="L587">
        <f>(Table2[[#This Row],[6M Return vs Nifty]]-AVERAGE(Table2[6M Return vs Nifty]))/_xlfn.STDEV.P(Table2[6M Return vs Nifty])</f>
        <v>-1.2777193301247034</v>
      </c>
      <c r="M587">
        <v>3.1687809151140298</v>
      </c>
      <c r="N587">
        <f>(Table2[[#This Row],[1W Return vs Nifty]]-AVERAGE(Table2[1W Return vs Nifty]))/_xlfn.STDEV.P(Table2[1W Return vs Nifty])</f>
        <v>0.12794006793825025</v>
      </c>
      <c r="O587">
        <v>38.06</v>
      </c>
      <c r="P587">
        <v>38.219781630235602</v>
      </c>
      <c r="Q587">
        <v>38.484208911347402</v>
      </c>
      <c r="R587">
        <v>36.278616236033898</v>
      </c>
      <c r="S587" s="2">
        <f>(Table2[[#This Row],[Close Price]]-Table2[[#This Row],[20D EMA]])/Table2[[#This Row],[20D EMA]]</f>
        <v>-3.7572254335260104E-2</v>
      </c>
      <c r="T587" s="2">
        <f>(Table2[[#This Row],[Close Price]]-Table2[[#This Row],[50D EMA]])/Table2[[#This Row],[50D EMA]]</f>
        <v>-4.1595780049615082E-2</v>
      </c>
      <c r="U587" s="2">
        <f>(Table2[[#This Row],[Close Price]]-Table2[[#This Row],[200D EMA]])/Table2[[#This Row],[200D EMA]]</f>
        <v>-4.8181032267514523E-2</v>
      </c>
      <c r="V587">
        <v>1.8469327299004199</v>
      </c>
      <c r="W587">
        <v>36.4</v>
      </c>
      <c r="X587">
        <v>37.61</v>
      </c>
      <c r="Y587">
        <v>36.4</v>
      </c>
      <c r="Z587">
        <v>37.61</v>
      </c>
      <c r="AA587">
        <v>36.4</v>
      </c>
      <c r="AB587">
        <v>39.68</v>
      </c>
      <c r="AC587" s="2">
        <f>(Table2[[#This Row],[Close Price]]/Table2[[#This Row],[Day Low]])-1</f>
        <v>6.3186813186815183E-3</v>
      </c>
      <c r="AD587" s="2">
        <f>(Table2[[#This Row],[Day High]]/Table2[[#This Row],[Close Price]])-1</f>
        <v>2.6754026754026716E-2</v>
      </c>
      <c r="AE587" s="2">
        <f>(Table2[[#This Row],[Close Price]]/Table2[[#This Row],[Current Week Low]])-1</f>
        <v>6.3186813186815183E-3</v>
      </c>
      <c r="AF587" s="2">
        <f>(Table2[[#This Row],[Current Week High]]/Table2[[#This Row],[Close Price]])-1</f>
        <v>2.6754026754026716E-2</v>
      </c>
      <c r="AG587" s="2">
        <f>(Table2[[#This Row],[Close Price]]/Table2[[#This Row],[Current Month Low]])-1</f>
        <v>6.3186813186815183E-3</v>
      </c>
      <c r="AH587" s="2">
        <f>(Table2[[#This Row],[Current Month High]]/Table2[[#This Row],[Close Price]])-1</f>
        <v>8.3265083265083195E-2</v>
      </c>
      <c r="AI587">
        <v>44.4171444171443</v>
      </c>
      <c r="AJ587">
        <v>15.188679245283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-0.13</v>
      </c>
      <c r="AM587" t="s">
        <v>10621</v>
      </c>
      <c r="AN587">
        <v>-2.48</v>
      </c>
      <c r="AO587" t="s">
        <v>10621</v>
      </c>
      <c r="AP587">
        <v>5.1110916516754E-2</v>
      </c>
      <c r="AQ587">
        <f>(Table2[[#This Row],[Sharpe Ratio]]-AVERAGE(Table2[Sharpe Ratio]))/_xlfn.STDEV.P(Table2[Sharpe Ratio])</f>
        <v>-0.11748186808156127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554</v>
      </c>
      <c r="AT587">
        <f>_xlfn.RANK.AVG(Table2[[#This Row],[6M Return vs Nifty Z-Score]],Table2[6M Return vs Nifty Z-Score])</f>
        <v>695</v>
      </c>
      <c r="AU587">
        <f>_xlfn.RANK.AVG(Table2[[#This Row],[Sharpe Ratio Z-Score]],Table2[Sharpe Ratio Z-Score])</f>
        <v>376</v>
      </c>
      <c r="AV587">
        <f>(Table2[[#This Row],[Rank 1Y]]+Table2[[#This Row],[Rank 6M]]+Table2[[#This Row],[Rank Sharpe]])/3</f>
        <v>541.66666666666663</v>
      </c>
    </row>
    <row r="588" spans="1:48" x14ac:dyDescent="0.3">
      <c r="A588" t="s">
        <v>1192</v>
      </c>
      <c r="B588" t="s">
        <v>1193</v>
      </c>
      <c r="C588" t="s">
        <v>6579</v>
      </c>
      <c r="D588" t="s">
        <v>75</v>
      </c>
      <c r="E588">
        <v>9527.1568936900003</v>
      </c>
      <c r="F588">
        <v>809.65</v>
      </c>
      <c r="G588">
        <v>0.47887741341256801</v>
      </c>
      <c r="H588">
        <f>(Table2[[#This Row],[1Y Return vs Nifty]]-AVERAGE(Table2[1Y Return vs Nifty]))/_xlfn.STDEV.P(Table2[1Y Return vs Nifty])</f>
        <v>-0.5026902953256609</v>
      </c>
      <c r="I588">
        <v>-2.4243424322572</v>
      </c>
      <c r="J588">
        <f>(Table2[[#This Row],[1M Return vs Nifty]]-AVERAGE(Table2[1M Return vs Nifty]))/_xlfn.STDEV.P(Table2[1M Return vs Nifty])</f>
        <v>-0.54947589897349225</v>
      </c>
      <c r="K588">
        <v>-23.2716519646191</v>
      </c>
      <c r="L588">
        <f>(Table2[[#This Row],[6M Return vs Nifty]]-AVERAGE(Table2[6M Return vs Nifty]))/_xlfn.STDEV.P(Table2[6M Return vs Nifty])</f>
        <v>-1.0065365299989826</v>
      </c>
      <c r="M588">
        <v>1.20618671967174</v>
      </c>
      <c r="N588">
        <f>(Table2[[#This Row],[1W Return vs Nifty]]-AVERAGE(Table2[1W Return vs Nifty]))/_xlfn.STDEV.P(Table2[1W Return vs Nifty])</f>
        <v>-0.27344960128665291</v>
      </c>
      <c r="O588">
        <v>858.49</v>
      </c>
      <c r="P588">
        <v>849.32252532682605</v>
      </c>
      <c r="Q588">
        <v>821.14064918007705</v>
      </c>
      <c r="R588">
        <v>29.038264363484299</v>
      </c>
      <c r="S588" s="2">
        <f>(Table2[[#This Row],[Close Price]]-Table2[[#This Row],[20D EMA]])/Table2[[#This Row],[20D EMA]]</f>
        <v>-5.6890586960826606E-2</v>
      </c>
      <c r="T588" s="2">
        <f>(Table2[[#This Row],[Close Price]]-Table2[[#This Row],[50D EMA]])/Table2[[#This Row],[50D EMA]]</f>
        <v>-4.6710789062800108E-2</v>
      </c>
      <c r="U588" s="2">
        <f>(Table2[[#This Row],[Close Price]]-Table2[[#This Row],[200D EMA]])/Table2[[#This Row],[200D EMA]]</f>
        <v>-1.3993521318851624E-2</v>
      </c>
      <c r="V588">
        <v>0.76001717316343298</v>
      </c>
      <c r="W588">
        <v>805.9</v>
      </c>
      <c r="X588">
        <v>840</v>
      </c>
      <c r="Y588">
        <v>805.9</v>
      </c>
      <c r="Z588">
        <v>840</v>
      </c>
      <c r="AA588">
        <v>805.9</v>
      </c>
      <c r="AB588">
        <v>885</v>
      </c>
      <c r="AC588" s="2">
        <f>(Table2[[#This Row],[Close Price]]/Table2[[#This Row],[Day Low]])-1</f>
        <v>4.6531827770195378E-3</v>
      </c>
      <c r="AD588" s="2">
        <f>(Table2[[#This Row],[Day High]]/Table2[[#This Row],[Close Price]])-1</f>
        <v>3.7485333168653101E-2</v>
      </c>
      <c r="AE588" s="2">
        <f>(Table2[[#This Row],[Close Price]]/Table2[[#This Row],[Current Week Low]])-1</f>
        <v>4.6531827770195378E-3</v>
      </c>
      <c r="AF588" s="2">
        <f>(Table2[[#This Row],[Current Week High]]/Table2[[#This Row],[Close Price]])-1</f>
        <v>3.7485333168653101E-2</v>
      </c>
      <c r="AG588" s="2">
        <f>(Table2[[#This Row],[Close Price]]/Table2[[#This Row],[Current Month Low]])-1</f>
        <v>4.6531827770195378E-3</v>
      </c>
      <c r="AH588" s="2">
        <f>(Table2[[#This Row],[Current Month High]]/Table2[[#This Row],[Close Price]])-1</f>
        <v>9.3064904588402442E-2</v>
      </c>
      <c r="AI588">
        <v>23.497807694682798</v>
      </c>
      <c r="AJ588">
        <v>29.2751077758262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-0.02</v>
      </c>
      <c r="AM588" t="s">
        <v>10621</v>
      </c>
      <c r="AN588">
        <v>-6.19</v>
      </c>
      <c r="AO588" t="s">
        <v>10621</v>
      </c>
      <c r="AP588">
        <v>6.5824591254440004E-3</v>
      </c>
      <c r="AQ588">
        <f>(Table2[[#This Row],[Sharpe Ratio]]-AVERAGE(Table2[Sharpe Ratio]))/_xlfn.STDEV.P(Table2[Sharpe Ratio])</f>
        <v>-0.63171133381303712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-2.9638636593978256</v>
      </c>
      <c r="AS588">
        <f>_xlfn.RANK.AVG(Table2[[#This Row],[1Y Return vs Nifty Z-Score]],Table2[1Y Return vs Nifty Z-Score])</f>
        <v>475</v>
      </c>
      <c r="AT588">
        <f>_xlfn.RANK.AVG(Table2[[#This Row],[6M Return vs Nifty Z-Score]],Table2[6M Return vs Nifty Z-Score])</f>
        <v>641</v>
      </c>
      <c r="AU588">
        <f>_xlfn.RANK.AVG(Table2[[#This Row],[Sharpe Ratio Z-Score]],Table2[Sharpe Ratio Z-Score])</f>
        <v>515</v>
      </c>
      <c r="AV588">
        <f>(Table2[[#This Row],[Rank 1Y]]+Table2[[#This Row],[Rank 6M]]+Table2[[#This Row],[Rank Sharpe]])/3</f>
        <v>543.66666666666663</v>
      </c>
    </row>
    <row r="589" spans="1:48" x14ac:dyDescent="0.3">
      <c r="A589" t="s">
        <v>443</v>
      </c>
      <c r="B589" t="s">
        <v>444</v>
      </c>
      <c r="C589" t="s">
        <v>10577</v>
      </c>
      <c r="D589" t="s">
        <v>21</v>
      </c>
      <c r="E589">
        <v>50151.385436675002</v>
      </c>
      <c r="F589">
        <v>2652.25</v>
      </c>
      <c r="G589">
        <v>-9.4314541223439594</v>
      </c>
      <c r="H589">
        <f>(Table2[[#This Row],[1Y Return vs Nifty]]-AVERAGE(Table2[1Y Return vs Nifty]))/_xlfn.STDEV.P(Table2[1Y Return vs Nifty])</f>
        <v>-0.65358583383132973</v>
      </c>
      <c r="I589">
        <v>8.0734691553903204</v>
      </c>
      <c r="J589">
        <f>(Table2[[#This Row],[1M Return vs Nifty]]-AVERAGE(Table2[1M Return vs Nifty]))/_xlfn.STDEV.P(Table2[1M Return vs Nifty])</f>
        <v>0.54357944816415227</v>
      </c>
      <c r="K589">
        <v>-4.4277997772619004</v>
      </c>
      <c r="L589">
        <f>(Table2[[#This Row],[6M Return vs Nifty]]-AVERAGE(Table2[6M Return vs Nifty]))/_xlfn.STDEV.P(Table2[6M Return vs Nifty])</f>
        <v>-0.33309998870980778</v>
      </c>
      <c r="M589">
        <v>-5.3358300197734598</v>
      </c>
      <c r="N589">
        <f>(Table2[[#This Row],[1W Return vs Nifty]]-AVERAGE(Table2[1W Return vs Nifty]))/_xlfn.STDEV.P(Table2[1W Return vs Nifty])</f>
        <v>-1.6114225460797138</v>
      </c>
      <c r="O589">
        <v>2776.17</v>
      </c>
      <c r="P589">
        <v>2636.2434778962702</v>
      </c>
      <c r="Q589">
        <v>2469.2429679514498</v>
      </c>
      <c r="R589">
        <v>31.3829164953857</v>
      </c>
      <c r="S589" s="2">
        <f>(Table2[[#This Row],[Close Price]]-Table2[[#This Row],[20D EMA]])/Table2[[#This Row],[20D EMA]]</f>
        <v>-4.4637035916388429E-2</v>
      </c>
      <c r="T589" s="2">
        <f>(Table2[[#This Row],[Close Price]]-Table2[[#This Row],[50D EMA]])/Table2[[#This Row],[50D EMA]]</f>
        <v>6.0717161513863934E-3</v>
      </c>
      <c r="U589" s="2">
        <f>(Table2[[#This Row],[Close Price]]-Table2[[#This Row],[200D EMA]])/Table2[[#This Row],[200D EMA]]</f>
        <v>7.4114631254929814E-2</v>
      </c>
      <c r="V589">
        <v>0.77599133155320699</v>
      </c>
      <c r="W589">
        <v>2589.35</v>
      </c>
      <c r="X589">
        <v>2709.55</v>
      </c>
      <c r="Y589">
        <v>2589.35</v>
      </c>
      <c r="Z589">
        <v>2709.55</v>
      </c>
      <c r="AA589">
        <v>2589.35</v>
      </c>
      <c r="AB589">
        <v>2949.95</v>
      </c>
      <c r="AC589" s="2">
        <f>(Table2[[#This Row],[Close Price]]/Table2[[#This Row],[Day Low]])-1</f>
        <v>2.4291810686079662E-2</v>
      </c>
      <c r="AD589" s="2">
        <f>(Table2[[#This Row],[Day High]]/Table2[[#This Row],[Close Price]])-1</f>
        <v>2.1604298237345665E-2</v>
      </c>
      <c r="AE589" s="2">
        <f>(Table2[[#This Row],[Close Price]]/Table2[[#This Row],[Current Week Low]])-1</f>
        <v>2.4291810686079662E-2</v>
      </c>
      <c r="AF589" s="2">
        <f>(Table2[[#This Row],[Current Week High]]/Table2[[#This Row],[Close Price]])-1</f>
        <v>2.1604298237345665E-2</v>
      </c>
      <c r="AG589" s="2">
        <f>(Table2[[#This Row],[Close Price]]/Table2[[#This Row],[Current Month Low]])-1</f>
        <v>2.4291810686079662E-2</v>
      </c>
      <c r="AH589" s="2">
        <f>(Table2[[#This Row],[Current Month High]]/Table2[[#This Row],[Close Price]])-1</f>
        <v>0.11224432085964731</v>
      </c>
      <c r="AI589">
        <v>16.1636346498256</v>
      </c>
      <c r="AJ589">
        <v>28.183751389493001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-0.02</v>
      </c>
      <c r="AM589" t="s">
        <v>10621</v>
      </c>
      <c r="AN589">
        <v>-6.39</v>
      </c>
      <c r="AO589" t="s">
        <v>10621</v>
      </c>
      <c r="AP589">
        <v>-4.1132249500109998E-2</v>
      </c>
      <c r="AQ589">
        <f>(Table2[[#This Row],[Sharpe Ratio]]-AVERAGE(Table2[Sharpe Ratio]))/_xlfn.STDEV.P(Table2[Sharpe Ratio])</f>
        <v>-1.1827366906635999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-3.2372656111202991</v>
      </c>
      <c r="AS589">
        <f>_xlfn.RANK.AVG(Table2[[#This Row],[1Y Return vs Nifty Z-Score]],Table2[1Y Return vs Nifty Z-Score])</f>
        <v>558</v>
      </c>
      <c r="AT589">
        <f>_xlfn.RANK.AVG(Table2[[#This Row],[6M Return vs Nifty Z-Score]],Table2[6M Return vs Nifty Z-Score])</f>
        <v>435</v>
      </c>
      <c r="AU589">
        <f>_xlfn.RANK.AVG(Table2[[#This Row],[Sharpe Ratio Z-Score]],Table2[Sharpe Ratio Z-Score])</f>
        <v>640</v>
      </c>
      <c r="AV589">
        <f>(Table2[[#This Row],[Rank 1Y]]+Table2[[#This Row],[Rank 6M]]+Table2[[#This Row],[Rank Sharpe]])/3</f>
        <v>544.33333333333337</v>
      </c>
    </row>
    <row r="590" spans="1:48" x14ac:dyDescent="0.3">
      <c r="A590" t="s">
        <v>1953</v>
      </c>
      <c r="B590" t="s">
        <v>1954</v>
      </c>
      <c r="C590" t="s">
        <v>10577</v>
      </c>
      <c r="D590" t="s">
        <v>21</v>
      </c>
      <c r="E590">
        <v>3237.2899278</v>
      </c>
      <c r="F590">
        <v>548.4</v>
      </c>
      <c r="G590">
        <v>-23.007820381264199</v>
      </c>
      <c r="H590">
        <f>(Table2[[#This Row],[1Y Return vs Nifty]]-AVERAGE(Table2[1Y Return vs Nifty]))/_xlfn.STDEV.P(Table2[1Y Return vs Nifty])</f>
        <v>-0.86030072426648396</v>
      </c>
      <c r="I590">
        <v>-12.300427672184</v>
      </c>
      <c r="J590">
        <f>(Table2[[#This Row],[1M Return vs Nifty]]-AVERAGE(Table2[1M Return vs Nifty]))/_xlfn.STDEV.P(Table2[1M Return vs Nifty])</f>
        <v>-1.5777957245066021</v>
      </c>
      <c r="K590">
        <v>-28.9437551455947</v>
      </c>
      <c r="L590">
        <f>(Table2[[#This Row],[6M Return vs Nifty]]-AVERAGE(Table2[6M Return vs Nifty]))/_xlfn.STDEV.P(Table2[6M Return vs Nifty])</f>
        <v>-1.2092446339499534</v>
      </c>
      <c r="M590">
        <v>-7.7395704775305498</v>
      </c>
      <c r="N590">
        <f>(Table2[[#This Row],[1W Return vs Nifty]]-AVERAGE(Table2[1W Return vs Nifty]))/_xlfn.STDEV.P(Table2[1W Return vs Nifty])</f>
        <v>-2.1030354273784888</v>
      </c>
      <c r="O590">
        <v>623.69000000000005</v>
      </c>
      <c r="P590">
        <v>616.75820542930103</v>
      </c>
      <c r="Q590">
        <v>597.03051174332904</v>
      </c>
      <c r="R590">
        <v>20.881230143733202</v>
      </c>
      <c r="S590" s="2">
        <f>(Table2[[#This Row],[Close Price]]-Table2[[#This Row],[20D EMA]])/Table2[[#This Row],[20D EMA]]</f>
        <v>-0.1207170228799565</v>
      </c>
      <c r="T590" s="2">
        <f>(Table2[[#This Row],[Close Price]]-Table2[[#This Row],[50D EMA]])/Table2[[#This Row],[50D EMA]]</f>
        <v>-0.110834691500731</v>
      </c>
      <c r="U590" s="2">
        <f>(Table2[[#This Row],[Close Price]]-Table2[[#This Row],[200D EMA]])/Table2[[#This Row],[200D EMA]]</f>
        <v>-8.1453980637150314E-2</v>
      </c>
      <c r="V590">
        <v>0.80085811348339098</v>
      </c>
      <c r="W590">
        <v>543</v>
      </c>
      <c r="X590">
        <v>573.85</v>
      </c>
      <c r="Y590">
        <v>543</v>
      </c>
      <c r="Z590">
        <v>573.85</v>
      </c>
      <c r="AA590">
        <v>543</v>
      </c>
      <c r="AB590">
        <v>660.9</v>
      </c>
      <c r="AC590" s="2">
        <f>(Table2[[#This Row],[Close Price]]/Table2[[#This Row],[Day Low]])-1</f>
        <v>9.944751381215422E-3</v>
      </c>
      <c r="AD590" s="2">
        <f>(Table2[[#This Row],[Day High]]/Table2[[#This Row],[Close Price]])-1</f>
        <v>4.6407731582786438E-2</v>
      </c>
      <c r="AE590" s="2">
        <f>(Table2[[#This Row],[Close Price]]/Table2[[#This Row],[Current Week Low]])-1</f>
        <v>9.944751381215422E-3</v>
      </c>
      <c r="AF590" s="2">
        <f>(Table2[[#This Row],[Current Week High]]/Table2[[#This Row],[Close Price]])-1</f>
        <v>4.6407731582786438E-2</v>
      </c>
      <c r="AG590" s="2">
        <f>(Table2[[#This Row],[Close Price]]/Table2[[#This Row],[Current Month Low]])-1</f>
        <v>9.944751381215422E-3</v>
      </c>
      <c r="AH590" s="2">
        <f>(Table2[[#This Row],[Current Month High]]/Table2[[#This Row],[Close Price]])-1</f>
        <v>0.2051422319474836</v>
      </c>
      <c r="AI590">
        <v>44.328956965718397</v>
      </c>
      <c r="AJ590">
        <v>21.8666666666666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-0.14000000000000001</v>
      </c>
      <c r="AM590" t="s">
        <v>10621</v>
      </c>
      <c r="AN590">
        <v>-13.99</v>
      </c>
      <c r="AO590" t="s">
        <v>10621</v>
      </c>
      <c r="AP590">
        <v>6.5503198148554001E-2</v>
      </c>
      <c r="AQ590">
        <f>(Table2[[#This Row],[Sharpe Ratio]]-AVERAGE(Table2[Sharpe Ratio]))/_xlfn.STDEV.P(Table2[Sharpe Ratio])</f>
        <v>4.87249966462922E-2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-5.7016515134552357</v>
      </c>
      <c r="AS590">
        <f>_xlfn.RANK.AVG(Table2[[#This Row],[1Y Return vs Nifty Z-Score]],Table2[1Y Return vs Nifty Z-Score])</f>
        <v>630</v>
      </c>
      <c r="AT590">
        <f>_xlfn.RANK.AVG(Table2[[#This Row],[6M Return vs Nifty Z-Score]],Table2[6M Return vs Nifty Z-Score])</f>
        <v>679</v>
      </c>
      <c r="AU590">
        <f>_xlfn.RANK.AVG(Table2[[#This Row],[Sharpe Ratio Z-Score]],Table2[Sharpe Ratio Z-Score])</f>
        <v>326</v>
      </c>
      <c r="AV590">
        <f>(Table2[[#This Row],[Rank 1Y]]+Table2[[#This Row],[Rank 6M]]+Table2[[#This Row],[Rank Sharpe]])/3</f>
        <v>545</v>
      </c>
    </row>
    <row r="591" spans="1:48" x14ac:dyDescent="0.3">
      <c r="A591" t="s">
        <v>2026</v>
      </c>
      <c r="B591" t="s">
        <v>2027</v>
      </c>
      <c r="C591" t="s">
        <v>10582</v>
      </c>
      <c r="D591" t="s">
        <v>196</v>
      </c>
      <c r="E591">
        <v>2993.4596328349999</v>
      </c>
      <c r="F591">
        <v>190.93</v>
      </c>
      <c r="G591">
        <v>-3.9978840017016699</v>
      </c>
      <c r="H591">
        <f>(Table2[[#This Row],[1Y Return vs Nifty]]-AVERAGE(Table2[1Y Return vs Nifty]))/_xlfn.STDEV.P(Table2[1Y Return vs Nifty])</f>
        <v>-0.57085383981030025</v>
      </c>
      <c r="I591">
        <v>14.449858194857301</v>
      </c>
      <c r="J591">
        <f>(Table2[[#This Row],[1M Return vs Nifty]]-AVERAGE(Table2[1M Return vs Nifty]))/_xlfn.STDEV.P(Table2[1M Return vs Nifty])</f>
        <v>1.2075031694872094</v>
      </c>
      <c r="K591">
        <v>-11.9965428661428</v>
      </c>
      <c r="L591">
        <f>(Table2[[#This Row],[6M Return vs Nifty]]-AVERAGE(Table2[6M Return vs Nifty]))/_xlfn.STDEV.P(Table2[6M Return vs Nifty])</f>
        <v>-0.60358970158826297</v>
      </c>
      <c r="M591">
        <v>18.3579421376811</v>
      </c>
      <c r="N591">
        <f>(Table2[[#This Row],[1W Return vs Nifty]]-AVERAGE(Table2[1W Return vs Nifty]))/_xlfn.STDEV.P(Table2[1W Return vs Nifty])</f>
        <v>3.2344265810892558</v>
      </c>
      <c r="O591">
        <v>176.75</v>
      </c>
      <c r="P591">
        <v>178.71960153684</v>
      </c>
      <c r="Q591">
        <v>183.70658480974899</v>
      </c>
      <c r="R591">
        <v>64.294568553947997</v>
      </c>
      <c r="S591" s="2">
        <f>(Table2[[#This Row],[Close Price]]-Table2[[#This Row],[20D EMA]])/Table2[[#This Row],[20D EMA]]</f>
        <v>8.0226308345120262E-2</v>
      </c>
      <c r="T591" s="2">
        <f>(Table2[[#This Row],[Close Price]]-Table2[[#This Row],[50D EMA]])/Table2[[#This Row],[50D EMA]]</f>
        <v>6.8321540324400507E-2</v>
      </c>
      <c r="U591" s="2">
        <f>(Table2[[#This Row],[Close Price]]-Table2[[#This Row],[200D EMA]])/Table2[[#This Row],[200D EMA]]</f>
        <v>3.9320393429183621E-2</v>
      </c>
      <c r="V591">
        <v>2.2087376042506399</v>
      </c>
      <c r="W591">
        <v>183.9</v>
      </c>
      <c r="X591">
        <v>194.15</v>
      </c>
      <c r="Y591">
        <v>183.9</v>
      </c>
      <c r="Z591">
        <v>194.15</v>
      </c>
      <c r="AA591">
        <v>183.9</v>
      </c>
      <c r="AB591">
        <v>207.45</v>
      </c>
      <c r="AC591" s="2">
        <f>(Table2[[#This Row],[Close Price]]/Table2[[#This Row],[Day Low]])-1</f>
        <v>3.8227297444263231E-2</v>
      </c>
      <c r="AD591" s="2">
        <f>(Table2[[#This Row],[Day High]]/Table2[[#This Row],[Close Price]])-1</f>
        <v>1.6864819567380618E-2</v>
      </c>
      <c r="AE591" s="2">
        <f>(Table2[[#This Row],[Close Price]]/Table2[[#This Row],[Current Week Low]])-1</f>
        <v>3.8227297444263231E-2</v>
      </c>
      <c r="AF591" s="2">
        <f>(Table2[[#This Row],[Current Week High]]/Table2[[#This Row],[Close Price]])-1</f>
        <v>1.6864819567380618E-2</v>
      </c>
      <c r="AG591" s="2">
        <f>(Table2[[#This Row],[Close Price]]/Table2[[#This Row],[Current Month Low]])-1</f>
        <v>3.8227297444263231E-2</v>
      </c>
      <c r="AH591" s="2">
        <f>(Table2[[#This Row],[Current Month High]]/Table2[[#This Row],[Close Price]])-1</f>
        <v>8.6523856910909691E-2</v>
      </c>
      <c r="AI591">
        <v>48.221861415178303</v>
      </c>
      <c r="AJ591">
        <v>43.556390977443598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-0.15</v>
      </c>
      <c r="AM591" t="s">
        <v>10621</v>
      </c>
      <c r="AN591">
        <v>16.37</v>
      </c>
      <c r="AO591" t="s">
        <v>10622</v>
      </c>
      <c r="AP591">
        <v>-1.1571351410644999E-2</v>
      </c>
      <c r="AQ591">
        <f>(Table2[[#This Row],[Sharpe Ratio]]-AVERAGE(Table2[Sharpe Ratio]))/_xlfn.STDEV.P(Table2[Sharpe Ratio])</f>
        <v>-0.84135758791357351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520</v>
      </c>
      <c r="AT591">
        <f>_xlfn.RANK.AVG(Table2[[#This Row],[6M Return vs Nifty Z-Score]],Table2[6M Return vs Nifty Z-Score])</f>
        <v>524</v>
      </c>
      <c r="AU591">
        <f>_xlfn.RANK.AVG(Table2[[#This Row],[Sharpe Ratio Z-Score]],Table2[Sharpe Ratio Z-Score])</f>
        <v>591</v>
      </c>
      <c r="AV591">
        <f>(Table2[[#This Row],[Rank 1Y]]+Table2[[#This Row],[Rank 6M]]+Table2[[#This Row],[Rank Sharpe]])/3</f>
        <v>545</v>
      </c>
    </row>
    <row r="592" spans="1:48" x14ac:dyDescent="0.3">
      <c r="A592" t="s">
        <v>1203</v>
      </c>
      <c r="B592" t="s">
        <v>1204</v>
      </c>
      <c r="C592" t="s">
        <v>10578</v>
      </c>
      <c r="D592" t="s">
        <v>530</v>
      </c>
      <c r="E592">
        <v>9446.5266679279994</v>
      </c>
      <c r="F592">
        <v>98.84</v>
      </c>
      <c r="G592">
        <v>9.1499560329718896</v>
      </c>
      <c r="H592">
        <f>(Table2[[#This Row],[1Y Return vs Nifty]]-AVERAGE(Table2[1Y Return vs Nifty]))/_xlfn.STDEV.P(Table2[1Y Return vs Nifty])</f>
        <v>-0.37066372557846489</v>
      </c>
      <c r="I592">
        <v>13.379636483688101</v>
      </c>
      <c r="J592">
        <f>(Table2[[#This Row],[1M Return vs Nifty]]-AVERAGE(Table2[1M Return vs Nifty]))/_xlfn.STDEV.P(Table2[1M Return vs Nifty])</f>
        <v>1.0960693192747728</v>
      </c>
      <c r="K592">
        <v>-18.844419189177199</v>
      </c>
      <c r="L592">
        <f>(Table2[[#This Row],[6M Return vs Nifty]]-AVERAGE(Table2[6M Return vs Nifty]))/_xlfn.STDEV.P(Table2[6M Return vs Nifty])</f>
        <v>-0.84831727110583532</v>
      </c>
      <c r="M592">
        <v>3.0652259823099199</v>
      </c>
      <c r="N592">
        <f>(Table2[[#This Row],[1W Return vs Nifty]]-AVERAGE(Table2[1W Return vs Nifty]))/_xlfn.STDEV.P(Table2[1W Return vs Nifty])</f>
        <v>0.10676101812684415</v>
      </c>
      <c r="O592">
        <v>98.24</v>
      </c>
      <c r="P592">
        <v>92.463780706878595</v>
      </c>
      <c r="Q592">
        <v>87.503955962218001</v>
      </c>
      <c r="R592">
        <v>45.454251228253398</v>
      </c>
      <c r="S592" s="2">
        <f>(Table2[[#This Row],[Close Price]]-Table2[[#This Row],[20D EMA]])/Table2[[#This Row],[20D EMA]]</f>
        <v>6.1074918566776113E-3</v>
      </c>
      <c r="T592" s="2">
        <f>(Table2[[#This Row],[Close Price]]-Table2[[#This Row],[50D EMA]])/Table2[[#This Row],[50D EMA]]</f>
        <v>6.8959102087062588E-2</v>
      </c>
      <c r="U592" s="2">
        <f>(Table2[[#This Row],[Close Price]]-Table2[[#This Row],[200D EMA]])/Table2[[#This Row],[200D EMA]]</f>
        <v>0.12954893196687725</v>
      </c>
      <c r="V592">
        <v>0.80767930888345596</v>
      </c>
      <c r="W592">
        <v>96.83</v>
      </c>
      <c r="X592">
        <v>102.19</v>
      </c>
      <c r="Y592">
        <v>96.83</v>
      </c>
      <c r="Z592">
        <v>102.19</v>
      </c>
      <c r="AA592">
        <v>96.83</v>
      </c>
      <c r="AB592">
        <v>105.9</v>
      </c>
      <c r="AC592" s="2">
        <f>(Table2[[#This Row],[Close Price]]/Table2[[#This Row],[Day Low]])-1</f>
        <v>2.0758029536300793E-2</v>
      </c>
      <c r="AD592" s="2">
        <f>(Table2[[#This Row],[Day High]]/Table2[[#This Row],[Close Price]])-1</f>
        <v>3.389316066369874E-2</v>
      </c>
      <c r="AE592" s="2">
        <f>(Table2[[#This Row],[Close Price]]/Table2[[#This Row],[Current Week Low]])-1</f>
        <v>2.0758029536300793E-2</v>
      </c>
      <c r="AF592" s="2">
        <f>(Table2[[#This Row],[Current Week High]]/Table2[[#This Row],[Close Price]])-1</f>
        <v>3.389316066369874E-2</v>
      </c>
      <c r="AG592" s="2">
        <f>(Table2[[#This Row],[Close Price]]/Table2[[#This Row],[Current Month Low]])-1</f>
        <v>2.0758029536300793E-2</v>
      </c>
      <c r="AH592" s="2">
        <f>(Table2[[#This Row],[Current Month High]]/Table2[[#This Row],[Close Price]])-1</f>
        <v>7.1428571428571397E-2</v>
      </c>
      <c r="AI592">
        <v>16.197895588830399</v>
      </c>
      <c r="AJ592">
        <v>43.246376811594203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0.13</v>
      </c>
      <c r="AM592" t="s">
        <v>10622</v>
      </c>
      <c r="AN592">
        <v>1.48</v>
      </c>
      <c r="AO592" t="s">
        <v>10622</v>
      </c>
      <c r="AP592">
        <v>-2.0596487276118E-2</v>
      </c>
      <c r="AQ592">
        <f>(Table2[[#This Row],[Sharpe Ratio]]-AVERAGE(Table2[Sharpe Ratio]))/_xlfn.STDEV.P(Table2[Sharpe Ratio])</f>
        <v>-0.94558286465001573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-0.96173352393269895</v>
      </c>
      <c r="AS592">
        <f>_xlfn.RANK.AVG(Table2[[#This Row],[1Y Return vs Nifty Z-Score]],Table2[1Y Return vs Nifty Z-Score])</f>
        <v>421</v>
      </c>
      <c r="AT592">
        <f>_xlfn.RANK.AVG(Table2[[#This Row],[6M Return vs Nifty Z-Score]],Table2[6M Return vs Nifty Z-Score])</f>
        <v>609</v>
      </c>
      <c r="AU592">
        <f>_xlfn.RANK.AVG(Table2[[#This Row],[Sharpe Ratio Z-Score]],Table2[Sharpe Ratio Z-Score])</f>
        <v>608</v>
      </c>
      <c r="AV592">
        <f>(Table2[[#This Row],[Rank 1Y]]+Table2[[#This Row],[Rank 6M]]+Table2[[#This Row],[Rank Sharpe]])/3</f>
        <v>546</v>
      </c>
    </row>
    <row r="593" spans="1:48" x14ac:dyDescent="0.3">
      <c r="A593" t="s">
        <v>510</v>
      </c>
      <c r="B593" t="s">
        <v>511</v>
      </c>
      <c r="C593" t="s">
        <v>10577</v>
      </c>
      <c r="D593" t="s">
        <v>21</v>
      </c>
      <c r="E593">
        <v>39329.654355489998</v>
      </c>
      <c r="F593">
        <v>5897.05</v>
      </c>
      <c r="G593">
        <v>-3.9451188225736402</v>
      </c>
      <c r="H593">
        <f>(Table2[[#This Row],[1Y Return vs Nifty]]-AVERAGE(Table2[1Y Return vs Nifty]))/_xlfn.STDEV.P(Table2[1Y Return vs Nifty])</f>
        <v>-0.57005043277087419</v>
      </c>
      <c r="I593">
        <v>3.96697111170135</v>
      </c>
      <c r="J593">
        <f>(Table2[[#This Row],[1M Return vs Nifty]]-AVERAGE(Table2[1M Return vs Nifty]))/_xlfn.STDEV.P(Table2[1M Return vs Nifty])</f>
        <v>0.11600179474673433</v>
      </c>
      <c r="K593">
        <v>-17.8610668940807</v>
      </c>
      <c r="L593">
        <f>(Table2[[#This Row],[6M Return vs Nifty]]-AVERAGE(Table2[6M Return vs Nifty]))/_xlfn.STDEV.P(Table2[6M Return vs Nifty])</f>
        <v>-0.81317449021929966</v>
      </c>
      <c r="M593">
        <v>-1.0346691420707399</v>
      </c>
      <c r="N593">
        <f>(Table2[[#This Row],[1W Return vs Nifty]]-AVERAGE(Table2[1W Return vs Nifty]))/_xlfn.STDEV.P(Table2[1W Return vs Nifty])</f>
        <v>-0.73174933294503475</v>
      </c>
      <c r="O593">
        <v>6036.66</v>
      </c>
      <c r="P593">
        <v>5747.9586727309597</v>
      </c>
      <c r="Q593">
        <v>5521.4825438972603</v>
      </c>
      <c r="R593">
        <v>31.253466493566901</v>
      </c>
      <c r="S593" s="2">
        <f>(Table2[[#This Row],[Close Price]]-Table2[[#This Row],[20D EMA]])/Table2[[#This Row],[20D EMA]]</f>
        <v>-2.3127027197158641E-2</v>
      </c>
      <c r="T593" s="2">
        <f>(Table2[[#This Row],[Close Price]]-Table2[[#This Row],[50D EMA]])/Table2[[#This Row],[50D EMA]]</f>
        <v>2.5938134868009489E-2</v>
      </c>
      <c r="U593" s="2">
        <f>(Table2[[#This Row],[Close Price]]-Table2[[#This Row],[200D EMA]])/Table2[[#This Row],[200D EMA]]</f>
        <v>6.8019314218034449E-2</v>
      </c>
      <c r="V593">
        <v>0.73195579935186506</v>
      </c>
      <c r="W593">
        <v>5749</v>
      </c>
      <c r="X593">
        <v>5932.1</v>
      </c>
      <c r="Y593">
        <v>5749</v>
      </c>
      <c r="Z593">
        <v>5932.1</v>
      </c>
      <c r="AA593">
        <v>5749</v>
      </c>
      <c r="AB593">
        <v>6357</v>
      </c>
      <c r="AC593" s="2">
        <f>(Table2[[#This Row],[Close Price]]/Table2[[#This Row],[Day Low]])-1</f>
        <v>2.5752304748651866E-2</v>
      </c>
      <c r="AD593" s="2">
        <f>(Table2[[#This Row],[Day High]]/Table2[[#This Row],[Close Price]])-1</f>
        <v>5.943649790997263E-3</v>
      </c>
      <c r="AE593" s="2">
        <f>(Table2[[#This Row],[Close Price]]/Table2[[#This Row],[Current Week Low]])-1</f>
        <v>2.5752304748651866E-2</v>
      </c>
      <c r="AF593" s="2">
        <f>(Table2[[#This Row],[Current Week High]]/Table2[[#This Row],[Close Price]])-1</f>
        <v>5.943649790997263E-3</v>
      </c>
      <c r="AG593" s="2">
        <f>(Table2[[#This Row],[Close Price]]/Table2[[#This Row],[Current Month Low]])-1</f>
        <v>2.5752304748651866E-2</v>
      </c>
      <c r="AH593" s="2">
        <f>(Table2[[#This Row],[Current Month High]]/Table2[[#This Row],[Close Price]])-1</f>
        <v>7.7996625431359767E-2</v>
      </c>
      <c r="AI593">
        <v>16.1165328426925</v>
      </c>
      <c r="AJ593">
        <v>37.548545104670801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</v>
      </c>
      <c r="AM593" t="s">
        <v>10622</v>
      </c>
      <c r="AN593">
        <v>-1.68</v>
      </c>
      <c r="AO593" t="s">
        <v>10621</v>
      </c>
      <c r="AP593">
        <v>1.065665072744E-3</v>
      </c>
      <c r="AQ593">
        <f>(Table2[[#This Row],[Sharpe Ratio]]-AVERAGE(Table2[Sharpe Ratio]))/_xlfn.STDEV.P(Table2[Sharpe Ratio])</f>
        <v>-0.69542111008802088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-2.6943935712764948</v>
      </c>
      <c r="AS593">
        <f>_xlfn.RANK.AVG(Table2[[#This Row],[1Y Return vs Nifty Z-Score]],Table2[1Y Return vs Nifty Z-Score])</f>
        <v>518</v>
      </c>
      <c r="AT593">
        <f>_xlfn.RANK.AVG(Table2[[#This Row],[6M Return vs Nifty Z-Score]],Table2[6M Return vs Nifty Z-Score])</f>
        <v>598</v>
      </c>
      <c r="AU593">
        <f>_xlfn.RANK.AVG(Table2[[#This Row],[Sharpe Ratio Z-Score]],Table2[Sharpe Ratio Z-Score])</f>
        <v>523</v>
      </c>
      <c r="AV593">
        <f>(Table2[[#This Row],[Rank 1Y]]+Table2[[#This Row],[Rank 6M]]+Table2[[#This Row],[Rank Sharpe]])/3</f>
        <v>546.33333333333337</v>
      </c>
    </row>
    <row r="594" spans="1:48" x14ac:dyDescent="0.3">
      <c r="A594" t="s">
        <v>586</v>
      </c>
      <c r="B594" t="s">
        <v>587</v>
      </c>
      <c r="C594" t="s">
        <v>10582</v>
      </c>
      <c r="D594" t="s">
        <v>196</v>
      </c>
      <c r="E594">
        <v>32092.730189400001</v>
      </c>
      <c r="F594">
        <v>800.7</v>
      </c>
      <c r="G594">
        <v>-27.648628405852001</v>
      </c>
      <c r="H594">
        <f>(Table2[[#This Row],[1Y Return vs Nifty]]-AVERAGE(Table2[1Y Return vs Nifty]))/_xlfn.STDEV.P(Table2[1Y Return vs Nifty])</f>
        <v>-0.93096205617500805</v>
      </c>
      <c r="I594">
        <v>13.781969237412801</v>
      </c>
      <c r="J594">
        <f>(Table2[[#This Row],[1M Return vs Nifty]]-AVERAGE(Table2[1M Return vs Nifty]))/_xlfn.STDEV.P(Table2[1M Return vs Nifty])</f>
        <v>1.1379610949192189</v>
      </c>
      <c r="K594">
        <v>-2.50640695908444</v>
      </c>
      <c r="L594">
        <f>(Table2[[#This Row],[6M Return vs Nifty]]-AVERAGE(Table2[6M Return vs Nifty]))/_xlfn.STDEV.P(Table2[6M Return vs Nifty])</f>
        <v>-0.26443376690620957</v>
      </c>
      <c r="M594">
        <v>7.3516568212247302</v>
      </c>
      <c r="N594">
        <f>(Table2[[#This Row],[1W Return vs Nifty]]-AVERAGE(Table2[1W Return vs Nifty]))/_xlfn.STDEV.P(Table2[1W Return vs Nifty])</f>
        <v>0.9834216444463374</v>
      </c>
      <c r="O594">
        <v>774</v>
      </c>
      <c r="P594">
        <v>741.95777282417805</v>
      </c>
      <c r="Q594">
        <v>718.64312110251603</v>
      </c>
      <c r="R594">
        <v>59.1980270102529</v>
      </c>
      <c r="S594" s="2">
        <f>(Table2[[#This Row],[Close Price]]-Table2[[#This Row],[20D EMA]])/Table2[[#This Row],[20D EMA]]</f>
        <v>3.449612403100781E-2</v>
      </c>
      <c r="T594" s="2">
        <f>(Table2[[#This Row],[Close Price]]-Table2[[#This Row],[50D EMA]])/Table2[[#This Row],[50D EMA]]</f>
        <v>7.9171927739534798E-2</v>
      </c>
      <c r="U594" s="2">
        <f>(Table2[[#This Row],[Close Price]]-Table2[[#This Row],[200D EMA]])/Table2[[#This Row],[200D EMA]]</f>
        <v>0.11418307152456332</v>
      </c>
      <c r="V594">
        <v>1.2805993706758101</v>
      </c>
      <c r="W594">
        <v>796.95</v>
      </c>
      <c r="X594">
        <v>819.5</v>
      </c>
      <c r="Y594">
        <v>796.95</v>
      </c>
      <c r="Z594">
        <v>819.5</v>
      </c>
      <c r="AA594">
        <v>796.95</v>
      </c>
      <c r="AB594">
        <v>835</v>
      </c>
      <c r="AC594" s="2">
        <f>(Table2[[#This Row],[Close Price]]/Table2[[#This Row],[Day Low]])-1</f>
        <v>4.7054394880481354E-3</v>
      </c>
      <c r="AD594" s="2">
        <f>(Table2[[#This Row],[Day High]]/Table2[[#This Row],[Close Price]])-1</f>
        <v>2.3479455476458133E-2</v>
      </c>
      <c r="AE594" s="2">
        <f>(Table2[[#This Row],[Close Price]]/Table2[[#This Row],[Current Week Low]])-1</f>
        <v>4.7054394880481354E-3</v>
      </c>
      <c r="AF594" s="2">
        <f>(Table2[[#This Row],[Current Week High]]/Table2[[#This Row],[Close Price]])-1</f>
        <v>2.3479455476458133E-2</v>
      </c>
      <c r="AG594" s="2">
        <f>(Table2[[#This Row],[Close Price]]/Table2[[#This Row],[Current Month Low]])-1</f>
        <v>4.7054394880481354E-3</v>
      </c>
      <c r="AH594" s="2">
        <f>(Table2[[#This Row],[Current Month High]]/Table2[[#This Row],[Close Price]])-1</f>
        <v>4.2837517172473971E-2</v>
      </c>
      <c r="AI594">
        <v>7.43724241288872</v>
      </c>
      <c r="AJ594">
        <v>31.769933349790101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0.03</v>
      </c>
      <c r="AM594" t="s">
        <v>10622</v>
      </c>
      <c r="AN594">
        <v>4.46</v>
      </c>
      <c r="AO594" t="s">
        <v>10622</v>
      </c>
      <c r="AP594">
        <v>-6.0687154763800003E-3</v>
      </c>
      <c r="AQ594">
        <f>(Table2[[#This Row],[Sharpe Ratio]]-AVERAGE(Table2[Sharpe Ratio]))/_xlfn.STDEV.P(Table2[Sharpe Ratio])</f>
        <v>-0.77781131430868256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0.14817560197565605</v>
      </c>
      <c r="AS594">
        <f>_xlfn.RANK.AVG(Table2[[#This Row],[1Y Return vs Nifty Z-Score]],Table2[1Y Return vs Nifty Z-Score])</f>
        <v>652</v>
      </c>
      <c r="AT594">
        <f>_xlfn.RANK.AVG(Table2[[#This Row],[6M Return vs Nifty Z-Score]],Table2[6M Return vs Nifty Z-Score])</f>
        <v>412</v>
      </c>
      <c r="AU594">
        <f>_xlfn.RANK.AVG(Table2[[#This Row],[Sharpe Ratio Z-Score]],Table2[Sharpe Ratio Z-Score])</f>
        <v>578</v>
      </c>
      <c r="AV594">
        <f>(Table2[[#This Row],[Rank 1Y]]+Table2[[#This Row],[Rank 6M]]+Table2[[#This Row],[Rank Sharpe]])/3</f>
        <v>547.33333333333337</v>
      </c>
    </row>
    <row r="595" spans="1:48" x14ac:dyDescent="0.3">
      <c r="A595" t="s">
        <v>1093</v>
      </c>
      <c r="B595" t="s">
        <v>1094</v>
      </c>
      <c r="C595" t="s">
        <v>6579</v>
      </c>
      <c r="D595" t="s">
        <v>75</v>
      </c>
      <c r="E595">
        <v>11211.978523199999</v>
      </c>
      <c r="F595">
        <v>1456</v>
      </c>
      <c r="G595">
        <v>-3.73399438501878</v>
      </c>
      <c r="H595">
        <f>(Table2[[#This Row],[1Y Return vs Nifty]]-AVERAGE(Table2[1Y Return vs Nifty]))/_xlfn.STDEV.P(Table2[1Y Return vs Nifty])</f>
        <v>-0.56683583439123331</v>
      </c>
      <c r="I595">
        <v>-5.6287683235737402</v>
      </c>
      <c r="J595">
        <f>(Table2[[#This Row],[1M Return vs Nifty]]-AVERAGE(Table2[1M Return vs Nifty]))/_xlfn.STDEV.P(Table2[1M Return vs Nifty])</f>
        <v>-0.88312780592248763</v>
      </c>
      <c r="K595">
        <v>-12.307547125085</v>
      </c>
      <c r="L595">
        <f>(Table2[[#This Row],[6M Return vs Nifty]]-AVERAGE(Table2[6M Return vs Nifty]))/_xlfn.STDEV.P(Table2[6M Return vs Nifty])</f>
        <v>-0.61470428847770786</v>
      </c>
      <c r="M595">
        <v>-0.27401310994496603</v>
      </c>
      <c r="N595">
        <f>(Table2[[#This Row],[1W Return vs Nifty]]-AVERAGE(Table2[1W Return vs Nifty]))/_xlfn.STDEV.P(Table2[1W Return vs Nifty])</f>
        <v>-0.57617999831746303</v>
      </c>
      <c r="O595">
        <v>1533.13</v>
      </c>
      <c r="P595">
        <v>1530.34766332974</v>
      </c>
      <c r="Q595">
        <v>1449.6134121374</v>
      </c>
      <c r="R595">
        <v>28.713983715604201</v>
      </c>
      <c r="S595" s="2">
        <f>(Table2[[#This Row],[Close Price]]-Table2[[#This Row],[20D EMA]])/Table2[[#This Row],[20D EMA]]</f>
        <v>-5.0308845303398998E-2</v>
      </c>
      <c r="T595" s="2">
        <f>(Table2[[#This Row],[Close Price]]-Table2[[#This Row],[50D EMA]])/Table2[[#This Row],[50D EMA]]</f>
        <v>-4.8582204626610094E-2</v>
      </c>
      <c r="U595" s="2">
        <f>(Table2[[#This Row],[Close Price]]-Table2[[#This Row],[200D EMA]])/Table2[[#This Row],[200D EMA]]</f>
        <v>4.4057179722028095E-3</v>
      </c>
      <c r="V595">
        <v>0.76091797510845105</v>
      </c>
      <c r="W595">
        <v>1442.5</v>
      </c>
      <c r="X595">
        <v>1504.05</v>
      </c>
      <c r="Y595">
        <v>1442.5</v>
      </c>
      <c r="Z595">
        <v>1504.05</v>
      </c>
      <c r="AA595">
        <v>1442.5</v>
      </c>
      <c r="AB595">
        <v>1554.95</v>
      </c>
      <c r="AC595" s="2">
        <f>(Table2[[#This Row],[Close Price]]/Table2[[#This Row],[Day Low]])-1</f>
        <v>9.3587521663778261E-3</v>
      </c>
      <c r="AD595" s="2">
        <f>(Table2[[#This Row],[Day High]]/Table2[[#This Row],[Close Price]])-1</f>
        <v>3.3001373626373676E-2</v>
      </c>
      <c r="AE595" s="2">
        <f>(Table2[[#This Row],[Close Price]]/Table2[[#This Row],[Current Week Low]])-1</f>
        <v>9.3587521663778261E-3</v>
      </c>
      <c r="AF595" s="2">
        <f>(Table2[[#This Row],[Current Week High]]/Table2[[#This Row],[Close Price]])-1</f>
        <v>3.3001373626373676E-2</v>
      </c>
      <c r="AG595" s="2">
        <f>(Table2[[#This Row],[Close Price]]/Table2[[#This Row],[Current Month Low]])-1</f>
        <v>9.3587521663778261E-3</v>
      </c>
      <c r="AH595" s="2">
        <f>(Table2[[#This Row],[Current Month High]]/Table2[[#This Row],[Close Price]])-1</f>
        <v>6.7960164835164871E-2</v>
      </c>
      <c r="AI595">
        <v>23.763736263736199</v>
      </c>
      <c r="AJ595">
        <v>37.287256612135202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-0.04</v>
      </c>
      <c r="AM595" t="s">
        <v>10621</v>
      </c>
      <c r="AN595">
        <v>-6.47</v>
      </c>
      <c r="AO595" t="s">
        <v>10621</v>
      </c>
      <c r="AP595">
        <v>-1.5583266070613999E-2</v>
      </c>
      <c r="AQ595">
        <f>(Table2[[#This Row],[Sharpe Ratio]]-AVERAGE(Table2[Sharpe Ratio]))/_xlfn.STDEV.P(Table2[Sharpe Ratio])</f>
        <v>-0.88768851543765948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-3.5285364425465513</v>
      </c>
      <c r="AS595">
        <f>_xlfn.RANK.AVG(Table2[[#This Row],[1Y Return vs Nifty Z-Score]],Table2[1Y Return vs Nifty Z-Score])</f>
        <v>517</v>
      </c>
      <c r="AT595">
        <f>_xlfn.RANK.AVG(Table2[[#This Row],[6M Return vs Nifty Z-Score]],Table2[6M Return vs Nifty Z-Score])</f>
        <v>527</v>
      </c>
      <c r="AU595">
        <f>_xlfn.RANK.AVG(Table2[[#This Row],[Sharpe Ratio Z-Score]],Table2[Sharpe Ratio Z-Score])</f>
        <v>598</v>
      </c>
      <c r="AV595">
        <f>(Table2[[#This Row],[Rank 1Y]]+Table2[[#This Row],[Rank 6M]]+Table2[[#This Row],[Rank Sharpe]])/3</f>
        <v>547.33333333333337</v>
      </c>
    </row>
    <row r="596" spans="1:48" x14ac:dyDescent="0.3">
      <c r="A596" t="s">
        <v>114</v>
      </c>
      <c r="B596" t="s">
        <v>115</v>
      </c>
      <c r="C596" t="s">
        <v>10580</v>
      </c>
      <c r="D596" t="s">
        <v>116</v>
      </c>
      <c r="E596">
        <v>242090.22130440001</v>
      </c>
      <c r="F596">
        <v>2510.9</v>
      </c>
      <c r="G596">
        <v>-11.4568132278694</v>
      </c>
      <c r="H596">
        <f>(Table2[[#This Row],[1Y Return vs Nifty]]-AVERAGE(Table2[1Y Return vs Nifty]))/_xlfn.STDEV.P(Table2[1Y Return vs Nifty])</f>
        <v>-0.68442412130869124</v>
      </c>
      <c r="I596">
        <v>-1.1805687296424601</v>
      </c>
      <c r="J596">
        <f>(Table2[[#This Row],[1M Return vs Nifty]]-AVERAGE(Table2[1M Return vs Nifty]))/_xlfn.STDEV.P(Table2[1M Return vs Nifty])</f>
        <v>-0.41997143178797619</v>
      </c>
      <c r="K596">
        <v>-8.5330221015138594</v>
      </c>
      <c r="L596">
        <f>(Table2[[#This Row],[6M Return vs Nifty]]-AVERAGE(Table2[6M Return vs Nifty]))/_xlfn.STDEV.P(Table2[6M Return vs Nifty])</f>
        <v>-0.47981132436346929</v>
      </c>
      <c r="M596">
        <v>3.6299166380298602</v>
      </c>
      <c r="N596">
        <f>(Table2[[#This Row],[1W Return vs Nifty]]-AVERAGE(Table2[1W Return vs Nifty]))/_xlfn.STDEV.P(Table2[1W Return vs Nifty])</f>
        <v>0.22225152352026309</v>
      </c>
      <c r="O596">
        <v>2523.8000000000002</v>
      </c>
      <c r="P596">
        <v>2528.97645480962</v>
      </c>
      <c r="Q596">
        <v>2468.9130806129501</v>
      </c>
      <c r="R596">
        <v>48.384430808758196</v>
      </c>
      <c r="S596" s="2">
        <f>(Table2[[#This Row],[Close Price]]-Table2[[#This Row],[20D EMA]])/Table2[[#This Row],[20D EMA]]</f>
        <v>-5.1113400427926503E-3</v>
      </c>
      <c r="T596" s="2">
        <f>(Table2[[#This Row],[Close Price]]-Table2[[#This Row],[50D EMA]])/Table2[[#This Row],[50D EMA]]</f>
        <v>-7.1477355098510413E-3</v>
      </c>
      <c r="U596" s="2">
        <f>(Table2[[#This Row],[Close Price]]-Table2[[#This Row],[200D EMA]])/Table2[[#This Row],[200D EMA]]</f>
        <v>1.7006236354268896E-2</v>
      </c>
      <c r="V596">
        <v>1.54239375446765</v>
      </c>
      <c r="W596">
        <v>2475.0500000000002</v>
      </c>
      <c r="X596">
        <v>2528.9</v>
      </c>
      <c r="Y596">
        <v>2475.0500000000002</v>
      </c>
      <c r="Z596">
        <v>2528.9</v>
      </c>
      <c r="AA596">
        <v>2456.35</v>
      </c>
      <c r="AB596">
        <v>2528.9</v>
      </c>
      <c r="AC596" s="2">
        <f>(Table2[[#This Row],[Close Price]]/Table2[[#This Row],[Day Low]])-1</f>
        <v>1.4484555867558147E-2</v>
      </c>
      <c r="AD596" s="2">
        <f>(Table2[[#This Row],[Day High]]/Table2[[#This Row],[Close Price]])-1</f>
        <v>7.1687442749610586E-3</v>
      </c>
      <c r="AE596" s="2">
        <f>(Table2[[#This Row],[Close Price]]/Table2[[#This Row],[Current Week Low]])-1</f>
        <v>1.4484555867558147E-2</v>
      </c>
      <c r="AF596" s="2">
        <f>(Table2[[#This Row],[Current Week High]]/Table2[[#This Row],[Close Price]])-1</f>
        <v>7.1687442749610586E-3</v>
      </c>
      <c r="AG596" s="2">
        <f>(Table2[[#This Row],[Close Price]]/Table2[[#This Row],[Current Month Low]])-1</f>
        <v>2.2207747267286804E-2</v>
      </c>
      <c r="AH596" s="2">
        <f>(Table2[[#This Row],[Current Month High]]/Table2[[#This Row],[Close Price]])-1</f>
        <v>7.1687442749610586E-3</v>
      </c>
      <c r="AI596">
        <v>10.2911306702776</v>
      </c>
      <c r="AJ596">
        <v>17.058275058275001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-0.09</v>
      </c>
      <c r="AM596" t="s">
        <v>10621</v>
      </c>
      <c r="AN596">
        <v>-4.42</v>
      </c>
      <c r="AO596" t="s">
        <v>10621</v>
      </c>
      <c r="AP596">
        <v>-1.2022471525965001E-2</v>
      </c>
      <c r="AQ596">
        <f>(Table2[[#This Row],[Sharpe Ratio]]-AVERAGE(Table2[Sharpe Ratio]))/_xlfn.STDEV.P(Table2[Sharpe Ratio])</f>
        <v>-0.84656727334783688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567</v>
      </c>
      <c r="AT596">
        <f>_xlfn.RANK.AVG(Table2[[#This Row],[6M Return vs Nifty Z-Score]],Table2[6M Return vs Nifty Z-Score])</f>
        <v>484</v>
      </c>
      <c r="AU596">
        <f>_xlfn.RANK.AVG(Table2[[#This Row],[Sharpe Ratio Z-Score]],Table2[Sharpe Ratio Z-Score])</f>
        <v>594</v>
      </c>
      <c r="AV596">
        <f>(Table2[[#This Row],[Rank 1Y]]+Table2[[#This Row],[Rank 6M]]+Table2[[#This Row],[Rank Sharpe]])/3</f>
        <v>548.33333333333337</v>
      </c>
    </row>
    <row r="597" spans="1:48" x14ac:dyDescent="0.3">
      <c r="A597" t="s">
        <v>1238</v>
      </c>
      <c r="B597" t="s">
        <v>1239</v>
      </c>
      <c r="C597" t="s">
        <v>10589</v>
      </c>
      <c r="D597" t="s">
        <v>467</v>
      </c>
      <c r="E597">
        <v>8971.3865140649996</v>
      </c>
      <c r="F597">
        <v>293.85000000000002</v>
      </c>
      <c r="G597">
        <v>-22.188390472560599</v>
      </c>
      <c r="H597">
        <f>(Table2[[#This Row],[1Y Return vs Nifty]]-AVERAGE(Table2[1Y Return vs Nifty]))/_xlfn.STDEV.P(Table2[1Y Return vs Nifty])</f>
        <v>-0.8478240158036684</v>
      </c>
      <c r="I597">
        <v>5.3932788141936001</v>
      </c>
      <c r="J597">
        <f>(Table2[[#This Row],[1M Return vs Nifty]]-AVERAGE(Table2[1M Return vs Nifty]))/_xlfn.STDEV.P(Table2[1M Return vs Nifty])</f>
        <v>0.26451210547732823</v>
      </c>
      <c r="K597">
        <v>2.4421361762080398</v>
      </c>
      <c r="L597">
        <f>(Table2[[#This Row],[6M Return vs Nifty]]-AVERAGE(Table2[6M Return vs Nifty]))/_xlfn.STDEV.P(Table2[6M Return vs Nifty])</f>
        <v>-8.758405802940504E-2</v>
      </c>
      <c r="M597">
        <v>1.9015527853111001</v>
      </c>
      <c r="N597">
        <f>(Table2[[#This Row],[1W Return vs Nifty]]-AVERAGE(Table2[1W Return vs Nifty]))/_xlfn.STDEV.P(Table2[1W Return vs Nifty])</f>
        <v>-0.13123336742364375</v>
      </c>
      <c r="O597">
        <v>301.75</v>
      </c>
      <c r="P597">
        <v>289.63390432473102</v>
      </c>
      <c r="Q597">
        <v>280.52520474730898</v>
      </c>
      <c r="R597">
        <v>37.504242786803701</v>
      </c>
      <c r="S597" s="2">
        <f>(Table2[[#This Row],[Close Price]]-Table2[[#This Row],[20D EMA]])/Table2[[#This Row],[20D EMA]]</f>
        <v>-2.6180613090306469E-2</v>
      </c>
      <c r="T597" s="2">
        <f>(Table2[[#This Row],[Close Price]]-Table2[[#This Row],[50D EMA]])/Table2[[#This Row],[50D EMA]]</f>
        <v>1.4556637231744841E-2</v>
      </c>
      <c r="U597" s="2">
        <f>(Table2[[#This Row],[Close Price]]-Table2[[#This Row],[200D EMA]])/Table2[[#This Row],[200D EMA]]</f>
        <v>4.7499458256143982E-2</v>
      </c>
      <c r="V597">
        <v>0.72284464998867104</v>
      </c>
      <c r="W597">
        <v>291.64999999999998</v>
      </c>
      <c r="X597">
        <v>304.85000000000002</v>
      </c>
      <c r="Y597">
        <v>291.64999999999998</v>
      </c>
      <c r="Z597">
        <v>304.85000000000002</v>
      </c>
      <c r="AA597">
        <v>291.64999999999998</v>
      </c>
      <c r="AB597">
        <v>317.7</v>
      </c>
      <c r="AC597" s="2">
        <f>(Table2[[#This Row],[Close Price]]/Table2[[#This Row],[Day Low]])-1</f>
        <v>7.543288187896513E-3</v>
      </c>
      <c r="AD597" s="2">
        <f>(Table2[[#This Row],[Day High]]/Table2[[#This Row],[Close Price]])-1</f>
        <v>3.7434064999149141E-2</v>
      </c>
      <c r="AE597" s="2">
        <f>(Table2[[#This Row],[Close Price]]/Table2[[#This Row],[Current Week Low]])-1</f>
        <v>7.543288187896513E-3</v>
      </c>
      <c r="AF597" s="2">
        <f>(Table2[[#This Row],[Current Week High]]/Table2[[#This Row],[Close Price]])-1</f>
        <v>3.7434064999149141E-2</v>
      </c>
      <c r="AG597" s="2">
        <f>(Table2[[#This Row],[Close Price]]/Table2[[#This Row],[Current Month Low]])-1</f>
        <v>7.543288187896513E-3</v>
      </c>
      <c r="AH597" s="2">
        <f>(Table2[[#This Row],[Current Month High]]/Table2[[#This Row],[Close Price]])-1</f>
        <v>8.1163859111791581E-2</v>
      </c>
      <c r="AI597">
        <v>10.0901820656797</v>
      </c>
      <c r="AJ597">
        <v>37.957746478873197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0.06</v>
      </c>
      <c r="AM597" t="s">
        <v>10622</v>
      </c>
      <c r="AN597">
        <v>-0.14000000000000001</v>
      </c>
      <c r="AO597" t="s">
        <v>10621</v>
      </c>
      <c r="AP597">
        <v>-6.2921885920266998E-2</v>
      </c>
      <c r="AQ597">
        <f>(Table2[[#This Row],[Sharpe Ratio]]-AVERAGE(Table2[Sharpe Ratio]))/_xlfn.STDEV.P(Table2[Sharpe Ratio])</f>
        <v>-1.4343706737668893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-2.2365000095462784</v>
      </c>
      <c r="AS597">
        <f>_xlfn.RANK.AVG(Table2[[#This Row],[1Y Return vs Nifty Z-Score]],Table2[1Y Return vs Nifty Z-Score])</f>
        <v>627</v>
      </c>
      <c r="AT597">
        <f>_xlfn.RANK.AVG(Table2[[#This Row],[6M Return vs Nifty Z-Score]],Table2[6M Return vs Nifty Z-Score])</f>
        <v>342</v>
      </c>
      <c r="AU597">
        <f>_xlfn.RANK.AVG(Table2[[#This Row],[Sharpe Ratio Z-Score]],Table2[Sharpe Ratio Z-Score])</f>
        <v>678</v>
      </c>
      <c r="AV597">
        <f>(Table2[[#This Row],[Rank 1Y]]+Table2[[#This Row],[Rank 6M]]+Table2[[#This Row],[Rank Sharpe]])/3</f>
        <v>549</v>
      </c>
    </row>
    <row r="598" spans="1:48" x14ac:dyDescent="0.3">
      <c r="A598" t="s">
        <v>131</v>
      </c>
      <c r="B598" t="s">
        <v>132</v>
      </c>
      <c r="C598" t="s">
        <v>10585</v>
      </c>
      <c r="D598" t="s">
        <v>133</v>
      </c>
      <c r="E598">
        <v>210521.78198127999</v>
      </c>
      <c r="F598">
        <v>863.8</v>
      </c>
      <c r="G598">
        <v>-17.012670014425598</v>
      </c>
      <c r="H598">
        <f>(Table2[[#This Row],[1Y Return vs Nifty]]-AVERAGE(Table2[1Y Return vs Nifty]))/_xlfn.STDEV.P(Table2[1Y Return vs Nifty])</f>
        <v>-0.76901806235324544</v>
      </c>
      <c r="I598">
        <v>-3.8261440643774298</v>
      </c>
      <c r="J598">
        <f>(Table2[[#This Row],[1M Return vs Nifty]]-AVERAGE(Table2[1M Return vs Nifty]))/_xlfn.STDEV.P(Table2[1M Return vs Nifty])</f>
        <v>-0.69543458348810538</v>
      </c>
      <c r="K598">
        <v>-4.45695772740459</v>
      </c>
      <c r="L598">
        <f>(Table2[[#This Row],[6M Return vs Nifty]]-AVERAGE(Table2[6M Return vs Nifty]))/_xlfn.STDEV.P(Table2[6M Return vs Nifty])</f>
        <v>-0.33414202772072454</v>
      </c>
      <c r="M598">
        <v>2.3157466122664498</v>
      </c>
      <c r="N598">
        <f>(Table2[[#This Row],[1W Return vs Nifty]]-AVERAGE(Table2[1W Return vs Nifty]))/_xlfn.STDEV.P(Table2[1W Return vs Nifty])</f>
        <v>-4.6522466116235221E-2</v>
      </c>
      <c r="O598">
        <v>907.57</v>
      </c>
      <c r="P598">
        <v>906.729865540986</v>
      </c>
      <c r="Q598">
        <v>855.95007420846002</v>
      </c>
      <c r="R598">
        <v>31.7868831335823</v>
      </c>
      <c r="S598" s="2">
        <f>(Table2[[#This Row],[Close Price]]-Table2[[#This Row],[20D EMA]])/Table2[[#This Row],[20D EMA]]</f>
        <v>-4.822768491686602E-2</v>
      </c>
      <c r="T598" s="2">
        <f>(Table2[[#This Row],[Close Price]]-Table2[[#This Row],[50D EMA]])/Table2[[#This Row],[50D EMA]]</f>
        <v>-4.7345816182389248E-2</v>
      </c>
      <c r="U598" s="2">
        <f>(Table2[[#This Row],[Close Price]]-Table2[[#This Row],[200D EMA]])/Table2[[#This Row],[200D EMA]]</f>
        <v>9.1710089502581686E-3</v>
      </c>
      <c r="V598">
        <v>0.95788463799505197</v>
      </c>
      <c r="W598">
        <v>854.15</v>
      </c>
      <c r="X598">
        <v>884</v>
      </c>
      <c r="Y598">
        <v>854.15</v>
      </c>
      <c r="Z598">
        <v>884</v>
      </c>
      <c r="AA598">
        <v>854.15</v>
      </c>
      <c r="AB598">
        <v>957.95</v>
      </c>
      <c r="AC598" s="2">
        <f>(Table2[[#This Row],[Close Price]]/Table2[[#This Row],[Day Low]])-1</f>
        <v>1.1297781420125164E-2</v>
      </c>
      <c r="AD598" s="2">
        <f>(Table2[[#This Row],[Day High]]/Table2[[#This Row],[Close Price]])-1</f>
        <v>2.3385042833989456E-2</v>
      </c>
      <c r="AE598" s="2">
        <f>(Table2[[#This Row],[Close Price]]/Table2[[#This Row],[Current Week Low]])-1</f>
        <v>1.1297781420125164E-2</v>
      </c>
      <c r="AF598" s="2">
        <f>(Table2[[#This Row],[Current Week High]]/Table2[[#This Row],[Close Price]])-1</f>
        <v>2.3385042833989456E-2</v>
      </c>
      <c r="AG598" s="2">
        <f>(Table2[[#This Row],[Close Price]]/Table2[[#This Row],[Current Month Low]])-1</f>
        <v>1.1297781420125164E-2</v>
      </c>
      <c r="AH598" s="2">
        <f>(Table2[[#This Row],[Current Month High]]/Table2[[#This Row],[Close Price]])-1</f>
        <v>0.10899513776337133</v>
      </c>
      <c r="AI598">
        <v>11.067376707571199</v>
      </c>
      <c r="AJ598">
        <v>19.474412171507598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0.03</v>
      </c>
      <c r="AM598" t="s">
        <v>10622</v>
      </c>
      <c r="AN598">
        <v>-7.26</v>
      </c>
      <c r="AO598" t="s">
        <v>10621</v>
      </c>
      <c r="AP598">
        <v>-2.5908992804371998E-2</v>
      </c>
      <c r="AQ598">
        <f>(Table2[[#This Row],[Sharpe Ratio]]-AVERAGE(Table2[Sharpe Ratio]))/_xlfn.STDEV.P(Table2[Sharpe Ratio])</f>
        <v>-1.0069334489624808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-2.8520505886407919</v>
      </c>
      <c r="AS598">
        <f>_xlfn.RANK.AVG(Table2[[#This Row],[1Y Return vs Nifty Z-Score]],Table2[1Y Return vs Nifty Z-Score])</f>
        <v>600</v>
      </c>
      <c r="AT598">
        <f>_xlfn.RANK.AVG(Table2[[#This Row],[6M Return vs Nifty Z-Score]],Table2[6M Return vs Nifty Z-Score])</f>
        <v>438</v>
      </c>
      <c r="AU598">
        <f>_xlfn.RANK.AVG(Table2[[#This Row],[Sharpe Ratio Z-Score]],Table2[Sharpe Ratio Z-Score])</f>
        <v>613</v>
      </c>
      <c r="AV598">
        <f>(Table2[[#This Row],[Rank 1Y]]+Table2[[#This Row],[Rank 6M]]+Table2[[#This Row],[Rank Sharpe]])/3</f>
        <v>550.33333333333337</v>
      </c>
    </row>
    <row r="599" spans="1:48" x14ac:dyDescent="0.3">
      <c r="A599" t="s">
        <v>1174</v>
      </c>
      <c r="B599" t="s">
        <v>1175</v>
      </c>
      <c r="C599" t="s">
        <v>10580</v>
      </c>
      <c r="D599" t="s">
        <v>993</v>
      </c>
      <c r="E599">
        <v>9682.4999773769996</v>
      </c>
      <c r="F599">
        <v>45.49</v>
      </c>
      <c r="G599">
        <v>-27.284134420084602</v>
      </c>
      <c r="H599">
        <f>(Table2[[#This Row],[1Y Return vs Nifty]]-AVERAGE(Table2[1Y Return vs Nifty]))/_xlfn.STDEV.P(Table2[1Y Return vs Nifty])</f>
        <v>-0.92541224020104118</v>
      </c>
      <c r="I599">
        <v>2.0706288239649502</v>
      </c>
      <c r="J599">
        <f>(Table2[[#This Row],[1M Return vs Nifty]]-AVERAGE(Table2[1M Return vs Nifty]))/_xlfn.STDEV.P(Table2[1M Return vs Nifty])</f>
        <v>-8.1449555975974322E-2</v>
      </c>
      <c r="K599">
        <v>-21.815759609459899</v>
      </c>
      <c r="L599">
        <f>(Table2[[#This Row],[6M Return vs Nifty]]-AVERAGE(Table2[6M Return vs Nifty]))/_xlfn.STDEV.P(Table2[6M Return vs Nifty])</f>
        <v>-0.95450623903726661</v>
      </c>
      <c r="M599">
        <v>-2.1349043981809199</v>
      </c>
      <c r="N599">
        <f>(Table2[[#This Row],[1W Return vs Nifty]]-AVERAGE(Table2[1W Return vs Nifty]))/_xlfn.STDEV.P(Table2[1W Return vs Nifty])</f>
        <v>-0.95676939391597715</v>
      </c>
      <c r="O599">
        <v>49.01</v>
      </c>
      <c r="P599">
        <v>47.754437944604803</v>
      </c>
      <c r="Q599">
        <v>46.654945298871503</v>
      </c>
      <c r="R599">
        <v>28.509859986679899</v>
      </c>
      <c r="S599" s="2">
        <f>(Table2[[#This Row],[Close Price]]-Table2[[#This Row],[20D EMA]])/Table2[[#This Row],[20D EMA]]</f>
        <v>-7.1822077127116843E-2</v>
      </c>
      <c r="T599" s="2">
        <f>(Table2[[#This Row],[Close Price]]-Table2[[#This Row],[50D EMA]])/Table2[[#This Row],[50D EMA]]</f>
        <v>-4.7418377057050716E-2</v>
      </c>
      <c r="U599" s="2">
        <f>(Table2[[#This Row],[Close Price]]-Table2[[#This Row],[200D EMA]])/Table2[[#This Row],[200D EMA]]</f>
        <v>-2.4969385161827187E-2</v>
      </c>
      <c r="V599">
        <v>1.2151853880338599</v>
      </c>
      <c r="W599">
        <v>45.2</v>
      </c>
      <c r="X599">
        <v>47.36</v>
      </c>
      <c r="Y599">
        <v>45.2</v>
      </c>
      <c r="Z599">
        <v>47.36</v>
      </c>
      <c r="AA599">
        <v>45.2</v>
      </c>
      <c r="AB599">
        <v>51.19</v>
      </c>
      <c r="AC599" s="2">
        <f>(Table2[[#This Row],[Close Price]]/Table2[[#This Row],[Day Low]])-1</f>
        <v>6.4159292035397275E-3</v>
      </c>
      <c r="AD599" s="2">
        <f>(Table2[[#This Row],[Day High]]/Table2[[#This Row],[Close Price]])-1</f>
        <v>4.1107935810068108E-2</v>
      </c>
      <c r="AE599" s="2">
        <f>(Table2[[#This Row],[Close Price]]/Table2[[#This Row],[Current Week Low]])-1</f>
        <v>6.4159292035397275E-3</v>
      </c>
      <c r="AF599" s="2">
        <f>(Table2[[#This Row],[Current Week High]]/Table2[[#This Row],[Close Price]])-1</f>
        <v>4.1107935810068108E-2</v>
      </c>
      <c r="AG599" s="2">
        <f>(Table2[[#This Row],[Close Price]]/Table2[[#This Row],[Current Month Low]])-1</f>
        <v>6.4159292035397275E-3</v>
      </c>
      <c r="AH599" s="2">
        <f>(Table2[[#This Row],[Current Month High]]/Table2[[#This Row],[Close Price]])-1</f>
        <v>0.12530226423389745</v>
      </c>
      <c r="AI599">
        <v>25.8518355682567</v>
      </c>
      <c r="AJ599">
        <v>24.459644322845399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-0.03</v>
      </c>
      <c r="AM599" t="s">
        <v>10621</v>
      </c>
      <c r="AN599">
        <v>-5.92</v>
      </c>
      <c r="AO599" t="s">
        <v>10621</v>
      </c>
      <c r="AP599">
        <v>5.2892849782377002E-2</v>
      </c>
      <c r="AQ599">
        <f>(Table2[[#This Row],[Sharpe Ratio]]-AVERAGE(Table2[Sharpe Ratio]))/_xlfn.STDEV.P(Table2[Sharpe Ratio])</f>
        <v>-9.6903508874146047E-2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-3.0150409380044052</v>
      </c>
      <c r="AS599">
        <f>_xlfn.RANK.AVG(Table2[[#This Row],[1Y Return vs Nifty Z-Score]],Table2[1Y Return vs Nifty Z-Score])</f>
        <v>649</v>
      </c>
      <c r="AT599">
        <f>_xlfn.RANK.AVG(Table2[[#This Row],[6M Return vs Nifty Z-Score]],Table2[6M Return vs Nifty Z-Score])</f>
        <v>631</v>
      </c>
      <c r="AU599">
        <f>_xlfn.RANK.AVG(Table2[[#This Row],[Sharpe Ratio Z-Score]],Table2[Sharpe Ratio Z-Score])</f>
        <v>371</v>
      </c>
      <c r="AV599">
        <f>(Table2[[#This Row],[Rank 1Y]]+Table2[[#This Row],[Rank 6M]]+Table2[[#This Row],[Rank Sharpe]])/3</f>
        <v>550.33333333333337</v>
      </c>
    </row>
    <row r="600" spans="1:48" x14ac:dyDescent="0.3">
      <c r="A600" t="s">
        <v>1155</v>
      </c>
      <c r="B600" t="s">
        <v>1156</v>
      </c>
      <c r="C600" t="s">
        <v>10577</v>
      </c>
      <c r="D600" t="s">
        <v>21</v>
      </c>
      <c r="E600">
        <v>9971.3240898599997</v>
      </c>
      <c r="F600">
        <v>484.05</v>
      </c>
      <c r="G600">
        <v>6.0840787996036196</v>
      </c>
      <c r="H600">
        <f>(Table2[[#This Row],[1Y Return vs Nifty]]-AVERAGE(Table2[1Y Return vs Nifty]))/_xlfn.STDEV.P(Table2[1Y Return vs Nifty])</f>
        <v>-0.41734502927170808</v>
      </c>
      <c r="I600">
        <v>1.7360064190695399</v>
      </c>
      <c r="J600">
        <f>(Table2[[#This Row],[1M Return vs Nifty]]-AVERAGE(Table2[1M Return vs Nifty]))/_xlfn.STDEV.P(Table2[1M Return vs Nifty])</f>
        <v>-0.11629118043162436</v>
      </c>
      <c r="K600">
        <v>-11.744813510362</v>
      </c>
      <c r="L600">
        <f>(Table2[[#This Row],[6M Return vs Nifty]]-AVERAGE(Table2[6M Return vs Nifty]))/_xlfn.STDEV.P(Table2[6M Return vs Nifty])</f>
        <v>-0.5945934653085222</v>
      </c>
      <c r="M600">
        <v>-2.53332302128308</v>
      </c>
      <c r="N600">
        <f>(Table2[[#This Row],[1W Return vs Nifty]]-AVERAGE(Table2[1W Return vs Nifty]))/_xlfn.STDEV.P(Table2[1W Return vs Nifty])</f>
        <v>-1.0382539512999747</v>
      </c>
      <c r="O600">
        <v>518.20000000000005</v>
      </c>
      <c r="P600">
        <v>512.36039742334401</v>
      </c>
      <c r="Q600">
        <v>481.00311278619802</v>
      </c>
      <c r="R600">
        <v>25.680320443361499</v>
      </c>
      <c r="S600" s="2">
        <f>(Table2[[#This Row],[Close Price]]-Table2[[#This Row],[20D EMA]])/Table2[[#This Row],[20D EMA]]</f>
        <v>-6.5901196449247454E-2</v>
      </c>
      <c r="T600" s="2">
        <f>(Table2[[#This Row],[Close Price]]-Table2[[#This Row],[50D EMA]])/Table2[[#This Row],[50D EMA]]</f>
        <v>-5.525485101057135E-2</v>
      </c>
      <c r="U600" s="2">
        <f>(Table2[[#This Row],[Close Price]]-Table2[[#This Row],[200D EMA]])/Table2[[#This Row],[200D EMA]]</f>
        <v>6.3344438586955907E-3</v>
      </c>
      <c r="V600">
        <v>1.4235048934577399</v>
      </c>
      <c r="W600">
        <v>483.9</v>
      </c>
      <c r="X600">
        <v>501.7</v>
      </c>
      <c r="Y600">
        <v>483.9</v>
      </c>
      <c r="Z600">
        <v>501.7</v>
      </c>
      <c r="AA600">
        <v>483.9</v>
      </c>
      <c r="AB600">
        <v>523.35</v>
      </c>
      <c r="AC600" s="2">
        <f>(Table2[[#This Row],[Close Price]]/Table2[[#This Row],[Day Low]])-1</f>
        <v>3.09981401116044E-4</v>
      </c>
      <c r="AD600" s="2">
        <f>(Table2[[#This Row],[Day High]]/Table2[[#This Row],[Close Price]])-1</f>
        <v>3.6463175291808758E-2</v>
      </c>
      <c r="AE600" s="2">
        <f>(Table2[[#This Row],[Close Price]]/Table2[[#This Row],[Current Week Low]])-1</f>
        <v>3.09981401116044E-4</v>
      </c>
      <c r="AF600" s="2">
        <f>(Table2[[#This Row],[Current Week High]]/Table2[[#This Row],[Close Price]])-1</f>
        <v>3.6463175291808758E-2</v>
      </c>
      <c r="AG600" s="2">
        <f>(Table2[[#This Row],[Close Price]]/Table2[[#This Row],[Current Month Low]])-1</f>
        <v>3.09981401116044E-4</v>
      </c>
      <c r="AH600" s="2">
        <f>(Table2[[#This Row],[Current Month High]]/Table2[[#This Row],[Close Price]])-1</f>
        <v>8.1189959714905502E-2</v>
      </c>
      <c r="AI600">
        <v>18.7893812622663</v>
      </c>
      <c r="AJ600">
        <v>30.051047823750601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</v>
      </c>
      <c r="AM600">
        <v>0</v>
      </c>
      <c r="AN600">
        <v>-10.31</v>
      </c>
      <c r="AO600" t="s">
        <v>10621</v>
      </c>
      <c r="AP600">
        <v>-7.6613664242559998E-2</v>
      </c>
      <c r="AQ600">
        <f>(Table2[[#This Row],[Sharpe Ratio]]-AVERAGE(Table2[Sharpe Ratio]))/_xlfn.STDEV.P(Table2[Sharpe Ratio])</f>
        <v>-1.5924878928233162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-3.7589715191351454</v>
      </c>
      <c r="AS600">
        <f>_xlfn.RANK.AVG(Table2[[#This Row],[1Y Return vs Nifty Z-Score]],Table2[1Y Return vs Nifty Z-Score])</f>
        <v>439</v>
      </c>
      <c r="AT600">
        <f>_xlfn.RANK.AVG(Table2[[#This Row],[6M Return vs Nifty Z-Score]],Table2[6M Return vs Nifty Z-Score])</f>
        <v>517</v>
      </c>
      <c r="AU600">
        <f>_xlfn.RANK.AVG(Table2[[#This Row],[Sharpe Ratio Z-Score]],Table2[Sharpe Ratio Z-Score])</f>
        <v>696</v>
      </c>
      <c r="AV600">
        <f>(Table2[[#This Row],[Rank 1Y]]+Table2[[#This Row],[Rank 6M]]+Table2[[#This Row],[Rank Sharpe]])/3</f>
        <v>550.66666666666663</v>
      </c>
    </row>
    <row r="601" spans="1:48" x14ac:dyDescent="0.3">
      <c r="A601" t="s">
        <v>1873</v>
      </c>
      <c r="B601" t="s">
        <v>1874</v>
      </c>
      <c r="C601" t="s">
        <v>10588</v>
      </c>
      <c r="D601" t="s">
        <v>269</v>
      </c>
      <c r="E601">
        <v>3622.2955914660001</v>
      </c>
      <c r="F601">
        <v>155.81</v>
      </c>
      <c r="G601">
        <v>-4.7174884798099797</v>
      </c>
      <c r="H601">
        <f>(Table2[[#This Row],[1Y Return vs Nifty]]-AVERAGE(Table2[1Y Return vs Nifty]))/_xlfn.STDEV.P(Table2[1Y Return vs Nifty])</f>
        <v>-0.58181059790093204</v>
      </c>
      <c r="I601">
        <v>3.5538022920286201</v>
      </c>
      <c r="J601">
        <f>(Table2[[#This Row],[1M Return vs Nifty]]-AVERAGE(Table2[1M Return vs Nifty]))/_xlfn.STDEV.P(Table2[1M Return vs Nifty])</f>
        <v>7.2981743963461465E-2</v>
      </c>
      <c r="K601">
        <v>-18.431139352103902</v>
      </c>
      <c r="L601">
        <f>(Table2[[#This Row],[6M Return vs Nifty]]-AVERAGE(Table2[6M Return vs Nifty]))/_xlfn.STDEV.P(Table2[6M Return vs Nifty])</f>
        <v>-0.83354758700430509</v>
      </c>
      <c r="M601">
        <v>2.7209161576548899</v>
      </c>
      <c r="N601">
        <f>(Table2[[#This Row],[1W Return vs Nifty]]-AVERAGE(Table2[1W Return vs Nifty]))/_xlfn.STDEV.P(Table2[1W Return vs Nifty])</f>
        <v>3.634278956481498E-2</v>
      </c>
      <c r="O601">
        <v>161.57</v>
      </c>
      <c r="P601">
        <v>151.80787015886199</v>
      </c>
      <c r="Q601">
        <v>143.67997014701501</v>
      </c>
      <c r="R601">
        <v>37.876721360079799</v>
      </c>
      <c r="S601" s="2">
        <f>(Table2[[#This Row],[Close Price]]-Table2[[#This Row],[20D EMA]])/Table2[[#This Row],[20D EMA]]</f>
        <v>-3.5650182583400331E-2</v>
      </c>
      <c r="T601" s="2">
        <f>(Table2[[#This Row],[Close Price]]-Table2[[#This Row],[50D EMA]])/Table2[[#This Row],[50D EMA]]</f>
        <v>2.6363124895632327E-2</v>
      </c>
      <c r="U601" s="2">
        <f>(Table2[[#This Row],[Close Price]]-Table2[[#This Row],[200D EMA]])/Table2[[#This Row],[200D EMA]]</f>
        <v>8.4423944691618485E-2</v>
      </c>
      <c r="V601">
        <v>1.36667271546786</v>
      </c>
      <c r="W601">
        <v>154.01</v>
      </c>
      <c r="X601">
        <v>161.9</v>
      </c>
      <c r="Y601">
        <v>154.01</v>
      </c>
      <c r="Z601">
        <v>161.9</v>
      </c>
      <c r="AA601">
        <v>154.01</v>
      </c>
      <c r="AB601">
        <v>177.4</v>
      </c>
      <c r="AC601" s="2">
        <f>(Table2[[#This Row],[Close Price]]/Table2[[#This Row],[Day Low]])-1</f>
        <v>1.1687552756314501E-2</v>
      </c>
      <c r="AD601" s="2">
        <f>(Table2[[#This Row],[Day High]]/Table2[[#This Row],[Close Price]])-1</f>
        <v>3.9086066362877814E-2</v>
      </c>
      <c r="AE601" s="2">
        <f>(Table2[[#This Row],[Close Price]]/Table2[[#This Row],[Current Week Low]])-1</f>
        <v>1.1687552756314501E-2</v>
      </c>
      <c r="AF601" s="2">
        <f>(Table2[[#This Row],[Current Week High]]/Table2[[#This Row],[Close Price]])-1</f>
        <v>3.9086066362877814E-2</v>
      </c>
      <c r="AG601" s="2">
        <f>(Table2[[#This Row],[Close Price]]/Table2[[#This Row],[Current Month Low]])-1</f>
        <v>1.1687552756314501E-2</v>
      </c>
      <c r="AH601" s="2">
        <f>(Table2[[#This Row],[Current Month High]]/Table2[[#This Row],[Close Price]])-1</f>
        <v>0.13856620242603168</v>
      </c>
      <c r="AI601">
        <v>16.423849560361901</v>
      </c>
      <c r="AJ601">
        <v>39.053993752788898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0.1</v>
      </c>
      <c r="AM601" t="s">
        <v>10622</v>
      </c>
      <c r="AN601">
        <v>-1.94</v>
      </c>
      <c r="AO601" t="s">
        <v>10621</v>
      </c>
      <c r="AP601">
        <v>1.4375706338350001E-3</v>
      </c>
      <c r="AQ601">
        <f>(Table2[[#This Row],[Sharpe Ratio]]-AVERAGE(Table2[Sharpe Ratio]))/_xlfn.STDEV.P(Table2[Sharpe Ratio])</f>
        <v>-0.69112622072543284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-1.9971598721023935</v>
      </c>
      <c r="AS601">
        <f>_xlfn.RANK.AVG(Table2[[#This Row],[1Y Return vs Nifty Z-Score]],Table2[1Y Return vs Nifty Z-Score])</f>
        <v>528</v>
      </c>
      <c r="AT601">
        <f>_xlfn.RANK.AVG(Table2[[#This Row],[6M Return vs Nifty Z-Score]],Table2[6M Return vs Nifty Z-Score])</f>
        <v>605</v>
      </c>
      <c r="AU601">
        <f>_xlfn.RANK.AVG(Table2[[#This Row],[Sharpe Ratio Z-Score]],Table2[Sharpe Ratio Z-Score])</f>
        <v>521</v>
      </c>
      <c r="AV601">
        <f>(Table2[[#This Row],[Rank 1Y]]+Table2[[#This Row],[Rank 6M]]+Table2[[#This Row],[Rank Sharpe]])/3</f>
        <v>551.33333333333337</v>
      </c>
    </row>
    <row r="602" spans="1:48" x14ac:dyDescent="0.3">
      <c r="A602" t="s">
        <v>1757</v>
      </c>
      <c r="B602" t="s">
        <v>1758</v>
      </c>
      <c r="C602" t="s">
        <v>10589</v>
      </c>
      <c r="D602" t="s">
        <v>925</v>
      </c>
      <c r="E602">
        <v>4196.3094569000004</v>
      </c>
      <c r="F602">
        <v>355.2</v>
      </c>
      <c r="G602">
        <v>-15.9272077105673</v>
      </c>
      <c r="H602">
        <f>(Table2[[#This Row],[1Y Return vs Nifty]]-AVERAGE(Table2[1Y Return vs Nifty]))/_xlfn.STDEV.P(Table2[1Y Return vs Nifty])</f>
        <v>-0.75249072234677417</v>
      </c>
      <c r="I602">
        <v>8.3689216313567005</v>
      </c>
      <c r="J602">
        <f>(Table2[[#This Row],[1M Return vs Nifty]]-AVERAGE(Table2[1M Return vs Nifty]))/_xlfn.STDEV.P(Table2[1M Return vs Nifty])</f>
        <v>0.5743426130374969</v>
      </c>
      <c r="K602">
        <v>-17.821295814235398</v>
      </c>
      <c r="L602">
        <f>(Table2[[#This Row],[6M Return vs Nifty]]-AVERAGE(Table2[6M Return vs Nifty]))/_xlfn.STDEV.P(Table2[6M Return vs Nifty])</f>
        <v>-0.81175316202228032</v>
      </c>
      <c r="M602">
        <v>13.986728353230699</v>
      </c>
      <c r="N602">
        <f>(Table2[[#This Row],[1W Return vs Nifty]]-AVERAGE(Table2[1W Return vs Nifty]))/_xlfn.STDEV.P(Table2[1W Return vs Nifty])</f>
        <v>2.3404261508798534</v>
      </c>
      <c r="O602">
        <v>334.82</v>
      </c>
      <c r="P602">
        <v>324.71101059641899</v>
      </c>
      <c r="Q602">
        <v>335.51476279179099</v>
      </c>
      <c r="R602">
        <v>52.660606947972099</v>
      </c>
      <c r="S602" s="2">
        <f>(Table2[[#This Row],[Close Price]]-Table2[[#This Row],[20D EMA]])/Table2[[#This Row],[20D EMA]]</f>
        <v>6.0868526372379175E-2</v>
      </c>
      <c r="T602" s="2">
        <f>(Table2[[#This Row],[Close Price]]-Table2[[#This Row],[50D EMA]])/Table2[[#This Row],[50D EMA]]</f>
        <v>9.3895767031674668E-2</v>
      </c>
      <c r="U602" s="2">
        <f>(Table2[[#This Row],[Close Price]]-Table2[[#This Row],[200D EMA]])/Table2[[#This Row],[200D EMA]]</f>
        <v>5.8671746794119427E-2</v>
      </c>
      <c r="V602">
        <v>1.91945474588354</v>
      </c>
      <c r="W602">
        <v>337.55</v>
      </c>
      <c r="X602">
        <v>353.25</v>
      </c>
      <c r="Y602">
        <v>337.55</v>
      </c>
      <c r="Z602">
        <v>353.25</v>
      </c>
      <c r="AA602">
        <v>337.55</v>
      </c>
      <c r="AB602">
        <v>373.45</v>
      </c>
      <c r="AC602" s="2">
        <f>(Table2[[#This Row],[Close Price]]/Table2[[#This Row],[Day Low]])-1</f>
        <v>5.2288549844467402E-2</v>
      </c>
      <c r="AD602" s="2">
        <f>(Table2[[#This Row],[Day High]]/Table2[[#This Row],[Close Price]])-1</f>
        <v>-5.4898648648648019E-3</v>
      </c>
      <c r="AE602" s="2">
        <f>(Table2[[#This Row],[Close Price]]/Table2[[#This Row],[Current Week Low]])-1</f>
        <v>5.2288549844467402E-2</v>
      </c>
      <c r="AF602" s="2">
        <f>(Table2[[#This Row],[Current Week High]]/Table2[[#This Row],[Close Price]])-1</f>
        <v>-5.4898648648648019E-3</v>
      </c>
      <c r="AG602" s="2">
        <f>(Table2[[#This Row],[Close Price]]/Table2[[#This Row],[Current Month Low]])-1</f>
        <v>5.2288549844467402E-2</v>
      </c>
      <c r="AH602" s="2">
        <f>(Table2[[#This Row],[Current Month High]]/Table2[[#This Row],[Close Price]])-1</f>
        <v>5.1379504504504458E-2</v>
      </c>
      <c r="AI602">
        <v>26.661036036035998</v>
      </c>
      <c r="AJ602">
        <v>32.562045157678597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0.1</v>
      </c>
      <c r="AM602" t="s">
        <v>10622</v>
      </c>
      <c r="AN602">
        <v>7.9</v>
      </c>
      <c r="AO602" t="s">
        <v>10622</v>
      </c>
      <c r="AP602">
        <v>2.1409949386842E-2</v>
      </c>
      <c r="AQ602">
        <f>(Table2[[#This Row],[Sharpe Ratio]]-AVERAGE(Table2[Sharpe Ratio]))/_xlfn.STDEV.P(Table2[Sharpe Ratio])</f>
        <v>-0.46047853479077933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592</v>
      </c>
      <c r="AT602">
        <f>_xlfn.RANK.AVG(Table2[[#This Row],[6M Return vs Nifty Z-Score]],Table2[6M Return vs Nifty Z-Score])</f>
        <v>596</v>
      </c>
      <c r="AU602">
        <f>_xlfn.RANK.AVG(Table2[[#This Row],[Sharpe Ratio Z-Score]],Table2[Sharpe Ratio Z-Score])</f>
        <v>467</v>
      </c>
      <c r="AV602">
        <f>(Table2[[#This Row],[Rank 1Y]]+Table2[[#This Row],[Rank 6M]]+Table2[[#This Row],[Rank Sharpe]])/3</f>
        <v>551.66666666666663</v>
      </c>
    </row>
    <row r="603" spans="1:48" x14ac:dyDescent="0.3">
      <c r="A603" t="s">
        <v>1009</v>
      </c>
      <c r="B603" t="s">
        <v>1010</v>
      </c>
      <c r="C603" t="s">
        <v>10578</v>
      </c>
      <c r="D603" t="s">
        <v>525</v>
      </c>
      <c r="E603">
        <v>12893.836437125001</v>
      </c>
      <c r="F603">
        <v>1629.25</v>
      </c>
      <c r="G603">
        <v>-19.576466893264801</v>
      </c>
      <c r="H603">
        <f>(Table2[[#This Row],[1Y Return vs Nifty]]-AVERAGE(Table2[1Y Return vs Nifty]))/_xlfn.STDEV.P(Table2[1Y Return vs Nifty])</f>
        <v>-0.80805464849123498</v>
      </c>
      <c r="I603">
        <v>-5.3851450347333198</v>
      </c>
      <c r="J603">
        <f>(Table2[[#This Row],[1M Return vs Nifty]]-AVERAGE(Table2[1M Return vs Nifty]))/_xlfn.STDEV.P(Table2[1M Return vs Nifty])</f>
        <v>-0.85776121057726162</v>
      </c>
      <c r="K603">
        <v>2.7701170855216501</v>
      </c>
      <c r="L603">
        <f>(Table2[[#This Row],[6M Return vs Nifty]]-AVERAGE(Table2[6M Return vs Nifty]))/_xlfn.STDEV.P(Table2[6M Return vs Nifty])</f>
        <v>-7.5862764156954365E-2</v>
      </c>
      <c r="M603">
        <v>-1.7778516408117</v>
      </c>
      <c r="N603">
        <f>(Table2[[#This Row],[1W Return vs Nifty]]-AVERAGE(Table2[1W Return vs Nifty]))/_xlfn.STDEV.P(Table2[1W Return vs Nifty])</f>
        <v>-0.88374498137613855</v>
      </c>
      <c r="O603">
        <v>1735.03</v>
      </c>
      <c r="P603">
        <v>1729.81940690793</v>
      </c>
      <c r="Q603">
        <v>1630.2174264129301</v>
      </c>
      <c r="R603">
        <v>19.953124418221101</v>
      </c>
      <c r="S603" s="2">
        <f>(Table2[[#This Row],[Close Price]]-Table2[[#This Row],[20D EMA]])/Table2[[#This Row],[20D EMA]]</f>
        <v>-6.0967245523132152E-2</v>
      </c>
      <c r="T603" s="2">
        <f>(Table2[[#This Row],[Close Price]]-Table2[[#This Row],[50D EMA]])/Table2[[#This Row],[50D EMA]]</f>
        <v>-5.8138674191254937E-2</v>
      </c>
      <c r="U603" s="2">
        <f>(Table2[[#This Row],[Close Price]]-Table2[[#This Row],[200D EMA]])/Table2[[#This Row],[200D EMA]]</f>
        <v>-5.934339783489924E-4</v>
      </c>
      <c r="V603">
        <v>0.98036105360291204</v>
      </c>
      <c r="W603">
        <v>1616</v>
      </c>
      <c r="X603">
        <v>1660.45</v>
      </c>
      <c r="Y603">
        <v>1616</v>
      </c>
      <c r="Z603">
        <v>1660.45</v>
      </c>
      <c r="AA603">
        <v>1616</v>
      </c>
      <c r="AB603">
        <v>1705</v>
      </c>
      <c r="AC603" s="2">
        <f>(Table2[[#This Row],[Close Price]]/Table2[[#This Row],[Day Low]])-1</f>
        <v>8.1992574257425677E-3</v>
      </c>
      <c r="AD603" s="2">
        <f>(Table2[[#This Row],[Day High]]/Table2[[#This Row],[Close Price]])-1</f>
        <v>1.9149915605339851E-2</v>
      </c>
      <c r="AE603" s="2">
        <f>(Table2[[#This Row],[Close Price]]/Table2[[#This Row],[Current Week Low]])-1</f>
        <v>8.1992574257425677E-3</v>
      </c>
      <c r="AF603" s="2">
        <f>(Table2[[#This Row],[Current Week High]]/Table2[[#This Row],[Close Price]])-1</f>
        <v>1.9149915605339851E-2</v>
      </c>
      <c r="AG603" s="2">
        <f>(Table2[[#This Row],[Close Price]]/Table2[[#This Row],[Current Month Low]])-1</f>
        <v>8.1992574257425677E-3</v>
      </c>
      <c r="AH603" s="2">
        <f>(Table2[[#This Row],[Current Month High]]/Table2[[#This Row],[Close Price]])-1</f>
        <v>4.6493785484118533E-2</v>
      </c>
      <c r="AI603">
        <v>21.463863740985101</v>
      </c>
      <c r="AJ603">
        <v>24.655700076511099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-0.04</v>
      </c>
      <c r="AM603" t="s">
        <v>10621</v>
      </c>
      <c r="AN603">
        <v>-8.23</v>
      </c>
      <c r="AO603" t="s">
        <v>10621</v>
      </c>
      <c r="AP603">
        <v>-9.8737251666457998E-2</v>
      </c>
      <c r="AQ603">
        <f>(Table2[[#This Row],[Sharpe Ratio]]-AVERAGE(Table2[Sharpe Ratio]))/_xlfn.STDEV.P(Table2[Sharpe Ratio])</f>
        <v>-1.8479784534119901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-4.4734020580135798</v>
      </c>
      <c r="AS603">
        <f>_xlfn.RANK.AVG(Table2[[#This Row],[1Y Return vs Nifty Z-Score]],Table2[1Y Return vs Nifty Z-Score])</f>
        <v>614</v>
      </c>
      <c r="AT603">
        <f>_xlfn.RANK.AVG(Table2[[#This Row],[6M Return vs Nifty Z-Score]],Table2[6M Return vs Nifty Z-Score])</f>
        <v>338</v>
      </c>
      <c r="AU603">
        <f>_xlfn.RANK.AVG(Table2[[#This Row],[Sharpe Ratio Z-Score]],Table2[Sharpe Ratio Z-Score])</f>
        <v>715</v>
      </c>
      <c r="AV603">
        <f>(Table2[[#This Row],[Rank 1Y]]+Table2[[#This Row],[Rank 6M]]+Table2[[#This Row],[Rank Sharpe]])/3</f>
        <v>555.66666666666663</v>
      </c>
    </row>
    <row r="604" spans="1:48" x14ac:dyDescent="0.3">
      <c r="A604" t="s">
        <v>437</v>
      </c>
      <c r="B604" t="s">
        <v>438</v>
      </c>
      <c r="C604" t="s">
        <v>10577</v>
      </c>
      <c r="D604" t="s">
        <v>313</v>
      </c>
      <c r="E604">
        <v>51575.913253799998</v>
      </c>
      <c r="F604">
        <v>4873.5</v>
      </c>
      <c r="G604">
        <v>-8.3054276232002309</v>
      </c>
      <c r="H604">
        <f>(Table2[[#This Row],[1Y Return vs Nifty]]-AVERAGE(Table2[1Y Return vs Nifty]))/_xlfn.STDEV.P(Table2[1Y Return vs Nifty])</f>
        <v>-0.63644085998793198</v>
      </c>
      <c r="I604">
        <v>2.14297707063746</v>
      </c>
      <c r="J604">
        <f>(Table2[[#This Row],[1M Return vs Nifty]]-AVERAGE(Table2[1M Return vs Nifty]))/_xlfn.STDEV.P(Table2[1M Return vs Nifty])</f>
        <v>-7.3916496612013924E-2</v>
      </c>
      <c r="K604">
        <v>-21.252411690821699</v>
      </c>
      <c r="L604">
        <f>(Table2[[#This Row],[6M Return vs Nifty]]-AVERAGE(Table2[6M Return vs Nifty]))/_xlfn.STDEV.P(Table2[6M Return vs Nifty])</f>
        <v>-0.93437346203932881</v>
      </c>
      <c r="M604">
        <v>0.48229756113139499</v>
      </c>
      <c r="N604">
        <f>(Table2[[#This Row],[1W Return vs Nifty]]-AVERAGE(Table2[1W Return vs Nifty]))/_xlfn.STDEV.P(Table2[1W Return vs Nifty])</f>
        <v>-0.42149937671999033</v>
      </c>
      <c r="O604">
        <v>5057.47</v>
      </c>
      <c r="P604">
        <v>4982.2975894269002</v>
      </c>
      <c r="Q604">
        <v>4879.0928431539196</v>
      </c>
      <c r="R604">
        <v>27.120268784584798</v>
      </c>
      <c r="S604" s="2">
        <f>(Table2[[#This Row],[Close Price]]-Table2[[#This Row],[20D EMA]])/Table2[[#This Row],[20D EMA]]</f>
        <v>-3.6375895457610274E-2</v>
      </c>
      <c r="T604" s="2">
        <f>(Table2[[#This Row],[Close Price]]-Table2[[#This Row],[50D EMA]])/Table2[[#This Row],[50D EMA]]</f>
        <v>-2.1836830794247059E-2</v>
      </c>
      <c r="U604" s="2">
        <f>(Table2[[#This Row],[Close Price]]-Table2[[#This Row],[200D EMA]])/Table2[[#This Row],[200D EMA]]</f>
        <v>-1.1462875033762022E-3</v>
      </c>
      <c r="V604">
        <v>0.84045452226968198</v>
      </c>
      <c r="W604">
        <v>4763</v>
      </c>
      <c r="X604">
        <v>5026</v>
      </c>
      <c r="Y604">
        <v>4763</v>
      </c>
      <c r="Z604">
        <v>5026</v>
      </c>
      <c r="AA604">
        <v>4763</v>
      </c>
      <c r="AB604">
        <v>5267.85</v>
      </c>
      <c r="AC604" s="2">
        <f>(Table2[[#This Row],[Close Price]]/Table2[[#This Row],[Day Low]])-1</f>
        <v>2.3199664077262261E-2</v>
      </c>
      <c r="AD604" s="2">
        <f>(Table2[[#This Row],[Day High]]/Table2[[#This Row],[Close Price]])-1</f>
        <v>3.1291679491125546E-2</v>
      </c>
      <c r="AE604" s="2">
        <f>(Table2[[#This Row],[Close Price]]/Table2[[#This Row],[Current Week Low]])-1</f>
        <v>2.3199664077262261E-2</v>
      </c>
      <c r="AF604" s="2">
        <f>(Table2[[#This Row],[Current Week High]]/Table2[[#This Row],[Close Price]])-1</f>
        <v>3.1291679491125546E-2</v>
      </c>
      <c r="AG604" s="2">
        <f>(Table2[[#This Row],[Close Price]]/Table2[[#This Row],[Current Month Low]])-1</f>
        <v>2.3199664077262261E-2</v>
      </c>
      <c r="AH604" s="2">
        <f>(Table2[[#This Row],[Current Month High]]/Table2[[#This Row],[Close Price]])-1</f>
        <v>8.0917205293936645E-2</v>
      </c>
      <c r="AI604">
        <v>20.516056222427402</v>
      </c>
      <c r="AJ604">
        <v>18.547798589151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-0.05</v>
      </c>
      <c r="AM604" t="s">
        <v>10621</v>
      </c>
      <c r="AN604">
        <v>0.49</v>
      </c>
      <c r="AO604" t="s">
        <v>10622</v>
      </c>
      <c r="AP604">
        <v>1.1120803180611E-2</v>
      </c>
      <c r="AQ604">
        <f>(Table2[[#This Row],[Sharpe Ratio]]-AVERAGE(Table2[Sharpe Ratio]))/_xlfn.STDEV.P(Table2[Sharpe Ratio])</f>
        <v>-0.57930102419270901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-2.645531219551974</v>
      </c>
      <c r="AS604">
        <f>_xlfn.RANK.AVG(Table2[[#This Row],[1Y Return vs Nifty Z-Score]],Table2[1Y Return vs Nifty Z-Score])</f>
        <v>552</v>
      </c>
      <c r="AT604">
        <f>_xlfn.RANK.AVG(Table2[[#This Row],[6M Return vs Nifty Z-Score]],Table2[6M Return vs Nifty Z-Score])</f>
        <v>624</v>
      </c>
      <c r="AU604">
        <f>_xlfn.RANK.AVG(Table2[[#This Row],[Sharpe Ratio Z-Score]],Table2[Sharpe Ratio Z-Score])</f>
        <v>494</v>
      </c>
      <c r="AV604">
        <f>(Table2[[#This Row],[Rank 1Y]]+Table2[[#This Row],[Rank 6M]]+Table2[[#This Row],[Rank Sharpe]])/3</f>
        <v>556.66666666666663</v>
      </c>
    </row>
    <row r="605" spans="1:48" x14ac:dyDescent="0.3">
      <c r="A605" t="s">
        <v>815</v>
      </c>
      <c r="B605" t="s">
        <v>816</v>
      </c>
      <c r="C605" t="s">
        <v>10577</v>
      </c>
      <c r="D605" t="s">
        <v>313</v>
      </c>
      <c r="E605">
        <v>18731.784277760002</v>
      </c>
      <c r="F605">
        <v>1703.05</v>
      </c>
      <c r="G605">
        <v>-19.495497814861402</v>
      </c>
      <c r="H605">
        <f>(Table2[[#This Row],[1Y Return vs Nifty]]-AVERAGE(Table2[1Y Return vs Nifty]))/_xlfn.STDEV.P(Table2[1Y Return vs Nifty])</f>
        <v>-0.80682180651779478</v>
      </c>
      <c r="I605">
        <v>-1.9795885581421599</v>
      </c>
      <c r="J605">
        <f>(Table2[[#This Row],[1M Return vs Nifty]]-AVERAGE(Table2[1M Return vs Nifty]))/_xlfn.STDEV.P(Table2[1M Return vs Nifty])</f>
        <v>-0.50316714250527228</v>
      </c>
      <c r="K605">
        <v>-31.988760042506801</v>
      </c>
      <c r="L605">
        <f>(Table2[[#This Row],[6M Return vs Nifty]]-AVERAGE(Table2[6M Return vs Nifty]))/_xlfn.STDEV.P(Table2[6M Return vs Nifty])</f>
        <v>-1.3180662032127868</v>
      </c>
      <c r="M605">
        <v>2.1441969981070601</v>
      </c>
      <c r="N605">
        <f>(Table2[[#This Row],[1W Return vs Nifty]]-AVERAGE(Table2[1W Return vs Nifty]))/_xlfn.STDEV.P(Table2[1W Return vs Nifty])</f>
        <v>-8.1607784845397838E-2</v>
      </c>
      <c r="O605">
        <v>1799.43</v>
      </c>
      <c r="P605">
        <v>1825.7410132386201</v>
      </c>
      <c r="Q605">
        <v>1829.00127615114</v>
      </c>
      <c r="R605">
        <v>26.647860631726999</v>
      </c>
      <c r="S605" s="2">
        <f>(Table2[[#This Row],[Close Price]]-Table2[[#This Row],[20D EMA]])/Table2[[#This Row],[20D EMA]]</f>
        <v>-5.3561405556203971E-2</v>
      </c>
      <c r="T605" s="2">
        <f>(Table2[[#This Row],[Close Price]]-Table2[[#This Row],[50D EMA]])/Table2[[#This Row],[50D EMA]]</f>
        <v>-6.7200666660263447E-2</v>
      </c>
      <c r="U605" s="2">
        <f>(Table2[[#This Row],[Close Price]]-Table2[[#This Row],[200D EMA]])/Table2[[#This Row],[200D EMA]]</f>
        <v>-6.8863416222533044E-2</v>
      </c>
      <c r="V605">
        <v>1.55841724135073</v>
      </c>
      <c r="W605">
        <v>1655</v>
      </c>
      <c r="X605">
        <v>1731.05</v>
      </c>
      <c r="Y605">
        <v>1655</v>
      </c>
      <c r="Z605">
        <v>1731.05</v>
      </c>
      <c r="AA605">
        <v>1655</v>
      </c>
      <c r="AB605">
        <v>1782</v>
      </c>
      <c r="AC605" s="2">
        <f>(Table2[[#This Row],[Close Price]]/Table2[[#This Row],[Day Low]])-1</f>
        <v>2.9033232628398853E-2</v>
      </c>
      <c r="AD605" s="2">
        <f>(Table2[[#This Row],[Day High]]/Table2[[#This Row],[Close Price]])-1</f>
        <v>1.644109098382307E-2</v>
      </c>
      <c r="AE605" s="2">
        <f>(Table2[[#This Row],[Close Price]]/Table2[[#This Row],[Current Week Low]])-1</f>
        <v>2.9033232628398853E-2</v>
      </c>
      <c r="AF605" s="2">
        <f>(Table2[[#This Row],[Current Week High]]/Table2[[#This Row],[Close Price]])-1</f>
        <v>1.644109098382307E-2</v>
      </c>
      <c r="AG605" s="2">
        <f>(Table2[[#This Row],[Close Price]]/Table2[[#This Row],[Current Month Low]])-1</f>
        <v>2.9033232628398853E-2</v>
      </c>
      <c r="AH605" s="2">
        <f>(Table2[[#This Row],[Current Month High]]/Table2[[#This Row],[Close Price]])-1</f>
        <v>4.6358004756172688E-2</v>
      </c>
      <c r="AI605">
        <v>44.385073838113897</v>
      </c>
      <c r="AJ605">
        <v>13.1594684385382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-0.15</v>
      </c>
      <c r="AM605" t="s">
        <v>10621</v>
      </c>
      <c r="AN605">
        <v>-7.94</v>
      </c>
      <c r="AO605" t="s">
        <v>10621</v>
      </c>
      <c r="AP605">
        <v>5.7093717770959999E-2</v>
      </c>
      <c r="AQ605">
        <f>(Table2[[#This Row],[Sharpe Ratio]]-AVERAGE(Table2[Sharpe Ratio]))/_xlfn.STDEV.P(Table2[Sharpe Ratio])</f>
        <v>-4.8390485339693395E-2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613</v>
      </c>
      <c r="AT605">
        <f>_xlfn.RANK.AVG(Table2[[#This Row],[6M Return vs Nifty Z-Score]],Table2[6M Return vs Nifty Z-Score])</f>
        <v>698</v>
      </c>
      <c r="AU605">
        <f>_xlfn.RANK.AVG(Table2[[#This Row],[Sharpe Ratio Z-Score]],Table2[Sharpe Ratio Z-Score])</f>
        <v>359</v>
      </c>
      <c r="AV605">
        <f>(Table2[[#This Row],[Rank 1Y]]+Table2[[#This Row],[Rank 6M]]+Table2[[#This Row],[Rank Sharpe]])/3</f>
        <v>556.66666666666663</v>
      </c>
    </row>
    <row r="606" spans="1:48" x14ac:dyDescent="0.3">
      <c r="A606" t="s">
        <v>322</v>
      </c>
      <c r="B606" t="s">
        <v>323</v>
      </c>
      <c r="C606" t="s">
        <v>10582</v>
      </c>
      <c r="D606" t="s">
        <v>51</v>
      </c>
      <c r="E606">
        <v>79742.417867519995</v>
      </c>
      <c r="F606">
        <v>1990.4</v>
      </c>
      <c r="G606">
        <v>-12.891415854800799</v>
      </c>
      <c r="H606">
        <f>(Table2[[#This Row],[1Y Return vs Nifty]]-AVERAGE(Table2[1Y Return vs Nifty]))/_xlfn.STDEV.P(Table2[1Y Return vs Nifty])</f>
        <v>-0.70626750113422154</v>
      </c>
      <c r="I606">
        <v>-6.7620933388148696</v>
      </c>
      <c r="J606">
        <f>(Table2[[#This Row],[1M Return vs Nifty]]-AVERAGE(Table2[1M Return vs Nifty]))/_xlfn.STDEV.P(Table2[1M Return vs Nifty])</f>
        <v>-1.0011321116400542</v>
      </c>
      <c r="K606">
        <v>-13.7491119769342</v>
      </c>
      <c r="L606">
        <f>(Table2[[#This Row],[6M Return vs Nifty]]-AVERAGE(Table2[6M Return vs Nifty]))/_xlfn.STDEV.P(Table2[6M Return vs Nifty])</f>
        <v>-0.66622254696440419</v>
      </c>
      <c r="M606">
        <v>-1.38733814406953</v>
      </c>
      <c r="N606">
        <f>(Table2[[#This Row],[1W Return vs Nifty]]-AVERAGE(Table2[1W Return vs Nifty]))/_xlfn.STDEV.P(Table2[1W Return vs Nifty])</f>
        <v>-0.80387718005011077</v>
      </c>
      <c r="O606">
        <v>2076.2800000000002</v>
      </c>
      <c r="P606">
        <v>2121.6994637582702</v>
      </c>
      <c r="Q606">
        <v>2053.4190755048899</v>
      </c>
      <c r="R606">
        <v>26.712988781080401</v>
      </c>
      <c r="S606" s="2">
        <f>(Table2[[#This Row],[Close Price]]-Table2[[#This Row],[20D EMA]])/Table2[[#This Row],[20D EMA]]</f>
        <v>-4.1362436665575021E-2</v>
      </c>
      <c r="T606" s="2">
        <f>(Table2[[#This Row],[Close Price]]-Table2[[#This Row],[50D EMA]])/Table2[[#This Row],[50D EMA]]</f>
        <v>-6.1884100929965331E-2</v>
      </c>
      <c r="U606" s="2">
        <f>(Table2[[#This Row],[Close Price]]-Table2[[#This Row],[200D EMA]])/Table2[[#This Row],[200D EMA]]</f>
        <v>-3.0689826668428503E-2</v>
      </c>
      <c r="V606">
        <v>1.14455511740829</v>
      </c>
      <c r="W606">
        <v>1901.05</v>
      </c>
      <c r="X606">
        <v>2010.9</v>
      </c>
      <c r="Y606">
        <v>1901.05</v>
      </c>
      <c r="Z606">
        <v>2010.9</v>
      </c>
      <c r="AA606">
        <v>1901.05</v>
      </c>
      <c r="AB606">
        <v>2041.45</v>
      </c>
      <c r="AC606" s="2">
        <f>(Table2[[#This Row],[Close Price]]/Table2[[#This Row],[Day Low]])-1</f>
        <v>4.7000341916309418E-2</v>
      </c>
      <c r="AD606" s="2">
        <f>(Table2[[#This Row],[Day High]]/Table2[[#This Row],[Close Price]])-1</f>
        <v>1.0299437299035263E-2</v>
      </c>
      <c r="AE606" s="2">
        <f>(Table2[[#This Row],[Close Price]]/Table2[[#This Row],[Current Week Low]])-1</f>
        <v>4.7000341916309418E-2</v>
      </c>
      <c r="AF606" s="2">
        <f>(Table2[[#This Row],[Current Week High]]/Table2[[#This Row],[Close Price]])-1</f>
        <v>1.0299437299035263E-2</v>
      </c>
      <c r="AG606" s="2">
        <f>(Table2[[#This Row],[Close Price]]/Table2[[#This Row],[Current Month Low]])-1</f>
        <v>4.7000341916309418E-2</v>
      </c>
      <c r="AH606" s="2">
        <f>(Table2[[#This Row],[Current Month High]]/Table2[[#This Row],[Close Price]])-1</f>
        <v>2.5648110932475765E-2</v>
      </c>
      <c r="AI606">
        <v>25.100482315112501</v>
      </c>
      <c r="AJ606">
        <v>18.2614895576483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-0.16</v>
      </c>
      <c r="AM606" t="s">
        <v>10621</v>
      </c>
      <c r="AN606">
        <v>-6.94</v>
      </c>
      <c r="AO606" t="s">
        <v>10621</v>
      </c>
      <c r="AQ606">
        <f>(Table2[[#This Row],[Sharpe Ratio]]-AVERAGE(Table2[Sharpe Ratio]))/_xlfn.STDEV.P(Table2[Sharpe Ratio])</f>
        <v>-0.7077277654969456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577</v>
      </c>
      <c r="AT606">
        <f>_xlfn.RANK.AVG(Table2[[#This Row],[6M Return vs Nifty Z-Score]],Table2[6M Return vs Nifty Z-Score])</f>
        <v>552</v>
      </c>
      <c r="AU606">
        <f>_xlfn.RANK.AVG(Table2[[#This Row],[Sharpe Ratio Z-Score]],Table2[Sharpe Ratio Z-Score])</f>
        <v>546.5</v>
      </c>
      <c r="AV606">
        <f>(Table2[[#This Row],[Rank 1Y]]+Table2[[#This Row],[Rank 6M]]+Table2[[#This Row],[Rank Sharpe]])/3</f>
        <v>558.5</v>
      </c>
    </row>
    <row r="607" spans="1:48" x14ac:dyDescent="0.3">
      <c r="A607" t="s">
        <v>940</v>
      </c>
      <c r="B607" t="s">
        <v>941</v>
      </c>
      <c r="C607" t="s">
        <v>10586</v>
      </c>
      <c r="D607" t="s">
        <v>942</v>
      </c>
      <c r="E607">
        <v>14874.040324206</v>
      </c>
      <c r="F607">
        <v>190.26</v>
      </c>
      <c r="G607">
        <v>-1.2539573239419599</v>
      </c>
      <c r="H607">
        <f>(Table2[[#This Row],[1Y Return vs Nifty]]-AVERAGE(Table2[1Y Return vs Nifty]))/_xlfn.STDEV.P(Table2[1Y Return vs Nifty])</f>
        <v>-0.5290745822580436</v>
      </c>
      <c r="I607">
        <v>-5.6973617506311198</v>
      </c>
      <c r="J607">
        <f>(Table2[[#This Row],[1M Return vs Nifty]]-AVERAGE(Table2[1M Return vs Nifty]))/_xlfn.STDEV.P(Table2[1M Return vs Nifty])</f>
        <v>-0.89026990516837123</v>
      </c>
      <c r="K607">
        <v>-17.156890213748401</v>
      </c>
      <c r="L607">
        <f>(Table2[[#This Row],[6M Return vs Nifty]]-AVERAGE(Table2[6M Return vs Nifty]))/_xlfn.STDEV.P(Table2[6M Return vs Nifty])</f>
        <v>-0.78800881266332523</v>
      </c>
      <c r="M607">
        <v>-2.4290121643612501</v>
      </c>
      <c r="N607">
        <f>(Table2[[#This Row],[1W Return vs Nifty]]-AVERAGE(Table2[1W Return vs Nifty]))/_xlfn.STDEV.P(Table2[1W Return vs Nifty])</f>
        <v>-1.0169202999248446</v>
      </c>
      <c r="O607">
        <v>207.3</v>
      </c>
      <c r="P607">
        <v>209.44596261689699</v>
      </c>
      <c r="Q607">
        <v>197.829245574429</v>
      </c>
      <c r="R607">
        <v>20.463372332187799</v>
      </c>
      <c r="S607" s="2">
        <f>(Table2[[#This Row],[Close Price]]-Table2[[#This Row],[20D EMA]])/Table2[[#This Row],[20D EMA]]</f>
        <v>-8.2199710564399509E-2</v>
      </c>
      <c r="T607" s="2">
        <f>(Table2[[#This Row],[Close Price]]-Table2[[#This Row],[50D EMA]])/Table2[[#This Row],[50D EMA]]</f>
        <v>-9.1603401551313454E-2</v>
      </c>
      <c r="U607" s="2">
        <f>(Table2[[#This Row],[Close Price]]-Table2[[#This Row],[200D EMA]])/Table2[[#This Row],[200D EMA]]</f>
        <v>-3.8261509578376464E-2</v>
      </c>
      <c r="V607">
        <v>0.77095507054104995</v>
      </c>
      <c r="W607">
        <v>190</v>
      </c>
      <c r="X607">
        <v>200</v>
      </c>
      <c r="Y607">
        <v>190</v>
      </c>
      <c r="Z607">
        <v>200</v>
      </c>
      <c r="AA607">
        <v>190</v>
      </c>
      <c r="AB607">
        <v>209.96</v>
      </c>
      <c r="AC607" s="2">
        <f>(Table2[[#This Row],[Close Price]]/Table2[[#This Row],[Day Low]])-1</f>
        <v>1.3684210526314633E-3</v>
      </c>
      <c r="AD607" s="2">
        <f>(Table2[[#This Row],[Day High]]/Table2[[#This Row],[Close Price]])-1</f>
        <v>5.1193104173236748E-2</v>
      </c>
      <c r="AE607" s="2">
        <f>(Table2[[#This Row],[Close Price]]/Table2[[#This Row],[Current Week Low]])-1</f>
        <v>1.3684210526314633E-3</v>
      </c>
      <c r="AF607" s="2">
        <f>(Table2[[#This Row],[Current Week High]]/Table2[[#This Row],[Close Price]])-1</f>
        <v>5.1193104173236748E-2</v>
      </c>
      <c r="AG607" s="2">
        <f>(Table2[[#This Row],[Close Price]]/Table2[[#This Row],[Current Month Low]])-1</f>
        <v>1.3684210526314633E-3</v>
      </c>
      <c r="AH607" s="2">
        <f>(Table2[[#This Row],[Current Month High]]/Table2[[#This Row],[Close Price]])-1</f>
        <v>0.10354252076106385</v>
      </c>
      <c r="AI607">
        <v>24.855460948176098</v>
      </c>
      <c r="AJ607">
        <v>39.6916299559471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-0.18</v>
      </c>
      <c r="AM607" t="s">
        <v>10621</v>
      </c>
      <c r="AN607">
        <v>-7.69</v>
      </c>
      <c r="AO607" t="s">
        <v>10621</v>
      </c>
      <c r="AP607">
        <v>-1.324159372752E-2</v>
      </c>
      <c r="AQ607">
        <f>(Table2[[#This Row],[Sharpe Ratio]]-AVERAGE(Table2[Sharpe Ratio]))/_xlfn.STDEV.P(Table2[Sharpe Ratio])</f>
        <v>-0.86064610282216203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497</v>
      </c>
      <c r="AT607">
        <f>_xlfn.RANK.AVG(Table2[[#This Row],[6M Return vs Nifty Z-Score]],Table2[6M Return vs Nifty Z-Score])</f>
        <v>589</v>
      </c>
      <c r="AU607">
        <f>_xlfn.RANK.AVG(Table2[[#This Row],[Sharpe Ratio Z-Score]],Table2[Sharpe Ratio Z-Score])</f>
        <v>595</v>
      </c>
      <c r="AV607">
        <f>(Table2[[#This Row],[Rank 1Y]]+Table2[[#This Row],[Rank 6M]]+Table2[[#This Row],[Rank Sharpe]])/3</f>
        <v>560.33333333333337</v>
      </c>
    </row>
    <row r="608" spans="1:48" x14ac:dyDescent="0.3">
      <c r="A608" t="s">
        <v>1035</v>
      </c>
      <c r="B608" t="s">
        <v>1036</v>
      </c>
      <c r="C608" t="s">
        <v>10587</v>
      </c>
      <c r="D608" t="s">
        <v>518</v>
      </c>
      <c r="E608">
        <v>12291.188716909999</v>
      </c>
      <c r="F608">
        <v>810.35</v>
      </c>
      <c r="G608">
        <v>-36.4980009425582</v>
      </c>
      <c r="H608">
        <f>(Table2[[#This Row],[1Y Return vs Nifty]]-AVERAGE(Table2[1Y Return vs Nifty]))/_xlfn.STDEV.P(Table2[1Y Return vs Nifty])</f>
        <v>-1.0657033440467283</v>
      </c>
      <c r="I608">
        <v>-1.26998721528398</v>
      </c>
      <c r="J608">
        <f>(Table2[[#This Row],[1M Return vs Nifty]]-AVERAGE(Table2[1M Return vs Nifty]))/_xlfn.STDEV.P(Table2[1M Return vs Nifty])</f>
        <v>-0.4292818821658837</v>
      </c>
      <c r="K608">
        <v>-13.737790856496099</v>
      </c>
      <c r="L608">
        <f>(Table2[[#This Row],[6M Return vs Nifty]]-AVERAGE(Table2[6M Return vs Nifty]))/_xlfn.STDEV.P(Table2[6M Return vs Nifty])</f>
        <v>-0.6658179557950642</v>
      </c>
      <c r="M608">
        <v>-0.13960751488332901</v>
      </c>
      <c r="N608">
        <f>(Table2[[#This Row],[1W Return vs Nifty]]-AVERAGE(Table2[1W Return vs Nifty]))/_xlfn.STDEV.P(Table2[1W Return vs Nifty])</f>
        <v>-0.54869137256433897</v>
      </c>
      <c r="O608">
        <v>830.1</v>
      </c>
      <c r="P608">
        <v>834.14173024143895</v>
      </c>
      <c r="Q608">
        <v>827.26132515452298</v>
      </c>
      <c r="R608">
        <v>20.720137189396699</v>
      </c>
      <c r="S608" s="2">
        <f>(Table2[[#This Row],[Close Price]]-Table2[[#This Row],[20D EMA]])/Table2[[#This Row],[20D EMA]]</f>
        <v>-2.3792314179014576E-2</v>
      </c>
      <c r="T608" s="2">
        <f>(Table2[[#This Row],[Close Price]]-Table2[[#This Row],[50D EMA]])/Table2[[#This Row],[50D EMA]]</f>
        <v>-2.8522407378602802E-2</v>
      </c>
      <c r="U608" s="2">
        <f>(Table2[[#This Row],[Close Price]]-Table2[[#This Row],[200D EMA]])/Table2[[#This Row],[200D EMA]]</f>
        <v>-2.0442542930873886E-2</v>
      </c>
      <c r="V608">
        <v>0.78029113435314701</v>
      </c>
      <c r="W608">
        <v>785.5</v>
      </c>
      <c r="X608">
        <v>814.55</v>
      </c>
      <c r="Y608">
        <v>785.5</v>
      </c>
      <c r="Z608">
        <v>814.55</v>
      </c>
      <c r="AA608">
        <v>785.5</v>
      </c>
      <c r="AB608">
        <v>844</v>
      </c>
      <c r="AC608" s="2">
        <f>(Table2[[#This Row],[Close Price]]/Table2[[#This Row],[Day Low]])-1</f>
        <v>3.1635900700190955E-2</v>
      </c>
      <c r="AD608" s="2">
        <f>(Table2[[#This Row],[Day High]]/Table2[[#This Row],[Close Price]])-1</f>
        <v>5.182945640772374E-3</v>
      </c>
      <c r="AE608" s="2">
        <f>(Table2[[#This Row],[Close Price]]/Table2[[#This Row],[Current Week Low]])-1</f>
        <v>3.1635900700190955E-2</v>
      </c>
      <c r="AF608" s="2">
        <f>(Table2[[#This Row],[Current Week High]]/Table2[[#This Row],[Close Price]])-1</f>
        <v>5.182945640772374E-3</v>
      </c>
      <c r="AG608" s="2">
        <f>(Table2[[#This Row],[Close Price]]/Table2[[#This Row],[Current Month Low]])-1</f>
        <v>3.1635900700190955E-2</v>
      </c>
      <c r="AH608" s="2">
        <f>(Table2[[#This Row],[Current Month High]]/Table2[[#This Row],[Close Price]])-1</f>
        <v>4.15252668599988E-2</v>
      </c>
      <c r="AI608">
        <v>26.482384154994701</v>
      </c>
      <c r="AJ608">
        <v>14.302842231469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-0.13</v>
      </c>
      <c r="AM608" t="s">
        <v>10621</v>
      </c>
      <c r="AN608">
        <v>-7.1</v>
      </c>
      <c r="AO608" t="s">
        <v>10621</v>
      </c>
      <c r="AP608">
        <v>2.8541555168754E-2</v>
      </c>
      <c r="AQ608">
        <f>(Table2[[#This Row],[Sharpe Ratio]]-AVERAGE(Table2[Sharpe Ratio]))/_xlfn.STDEV.P(Table2[Sharpe Ratio])</f>
        <v>-0.37812037450661451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689</v>
      </c>
      <c r="AT608">
        <f>_xlfn.RANK.AVG(Table2[[#This Row],[6M Return vs Nifty Z-Score]],Table2[6M Return vs Nifty Z-Score])</f>
        <v>551</v>
      </c>
      <c r="AU608">
        <f>_xlfn.RANK.AVG(Table2[[#This Row],[Sharpe Ratio Z-Score]],Table2[Sharpe Ratio Z-Score])</f>
        <v>442</v>
      </c>
      <c r="AV608">
        <f>(Table2[[#This Row],[Rank 1Y]]+Table2[[#This Row],[Rank 6M]]+Table2[[#This Row],[Rank Sharpe]])/3</f>
        <v>560.66666666666663</v>
      </c>
    </row>
    <row r="609" spans="1:48" x14ac:dyDescent="0.3">
      <c r="A609" t="s">
        <v>707</v>
      </c>
      <c r="B609" t="s">
        <v>708</v>
      </c>
      <c r="C609" t="s">
        <v>10582</v>
      </c>
      <c r="D609" t="s">
        <v>51</v>
      </c>
      <c r="E609">
        <v>23146.10935002</v>
      </c>
      <c r="F609">
        <v>429.3</v>
      </c>
      <c r="G609">
        <v>-15.969830343185199</v>
      </c>
      <c r="H609">
        <f>(Table2[[#This Row],[1Y Return vs Nifty]]-AVERAGE(Table2[1Y Return vs Nifty]))/_xlfn.STDEV.P(Table2[1Y Return vs Nifty])</f>
        <v>-0.75313969812303372</v>
      </c>
      <c r="I609">
        <v>-0.97446604911484702</v>
      </c>
      <c r="J609">
        <f>(Table2[[#This Row],[1M Return vs Nifty]]-AVERAGE(Table2[1M Return vs Nifty]))/_xlfn.STDEV.P(Table2[1M Return vs Nifty])</f>
        <v>-0.39851156511679386</v>
      </c>
      <c r="K609">
        <v>0.49736693895754502</v>
      </c>
      <c r="L609">
        <f>(Table2[[#This Row],[6M Return vs Nifty]]-AVERAGE(Table2[6M Return vs Nifty]))/_xlfn.STDEV.P(Table2[6M Return vs Nifty])</f>
        <v>-0.15708570003539865</v>
      </c>
      <c r="M609">
        <v>2.1900109684443501</v>
      </c>
      <c r="N609">
        <f>(Table2[[#This Row],[1W Return vs Nifty]]-AVERAGE(Table2[1W Return vs Nifty]))/_xlfn.STDEV.P(Table2[1W Return vs Nifty])</f>
        <v>-7.2237913864290543E-2</v>
      </c>
      <c r="O609">
        <v>447.98</v>
      </c>
      <c r="P609">
        <v>443.89026677730902</v>
      </c>
      <c r="Q609">
        <v>420.67446513049202</v>
      </c>
      <c r="R609">
        <v>32.831880488190002</v>
      </c>
      <c r="S609" s="2">
        <f>(Table2[[#This Row],[Close Price]]-Table2[[#This Row],[20D EMA]])/Table2[[#This Row],[20D EMA]]</f>
        <v>-4.1698290102236718E-2</v>
      </c>
      <c r="T609" s="2">
        <f>(Table2[[#This Row],[Close Price]]-Table2[[#This Row],[50D EMA]])/Table2[[#This Row],[50D EMA]]</f>
        <v>-3.2869084702478193E-2</v>
      </c>
      <c r="U609" s="2">
        <f>(Table2[[#This Row],[Close Price]]-Table2[[#This Row],[200D EMA]])/Table2[[#This Row],[200D EMA]]</f>
        <v>2.0504060941356095E-2</v>
      </c>
      <c r="V609">
        <v>1.6488049982749999</v>
      </c>
      <c r="W609">
        <v>427.1</v>
      </c>
      <c r="X609">
        <v>443.8</v>
      </c>
      <c r="Y609">
        <v>427.1</v>
      </c>
      <c r="Z609">
        <v>443.8</v>
      </c>
      <c r="AA609">
        <v>427.1</v>
      </c>
      <c r="AB609">
        <v>466.1</v>
      </c>
      <c r="AC609" s="2">
        <f>(Table2[[#This Row],[Close Price]]/Table2[[#This Row],[Day Low]])-1</f>
        <v>5.1510184968390771E-3</v>
      </c>
      <c r="AD609" s="2">
        <f>(Table2[[#This Row],[Day High]]/Table2[[#This Row],[Close Price]])-1</f>
        <v>3.3775914279059016E-2</v>
      </c>
      <c r="AE609" s="2">
        <f>(Table2[[#This Row],[Close Price]]/Table2[[#This Row],[Current Week Low]])-1</f>
        <v>5.1510184968390771E-3</v>
      </c>
      <c r="AF609" s="2">
        <f>(Table2[[#This Row],[Current Week High]]/Table2[[#This Row],[Close Price]])-1</f>
        <v>3.3775914279059016E-2</v>
      </c>
      <c r="AG609" s="2">
        <f>(Table2[[#This Row],[Close Price]]/Table2[[#This Row],[Current Month Low]])-1</f>
        <v>5.1510184968390771E-3</v>
      </c>
      <c r="AH609" s="2">
        <f>(Table2[[#This Row],[Current Month High]]/Table2[[#This Row],[Close Price]])-1</f>
        <v>8.5720941066853129E-2</v>
      </c>
      <c r="AI609">
        <v>12.811553692056799</v>
      </c>
      <c r="AJ609">
        <v>22.867773325701201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-0.15</v>
      </c>
      <c r="AM609" t="s">
        <v>10621</v>
      </c>
      <c r="AN609">
        <v>-6.06</v>
      </c>
      <c r="AO609" t="s">
        <v>10621</v>
      </c>
      <c r="AP609">
        <v>-0.10744218061764201</v>
      </c>
      <c r="AQ609">
        <f>(Table2[[#This Row],[Sharpe Ratio]]-AVERAGE(Table2[Sharpe Ratio]))/_xlfn.STDEV.P(Table2[Sharpe Ratio])</f>
        <v>-1.9485058739884635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-3.32948075112798</v>
      </c>
      <c r="AS609">
        <f>_xlfn.RANK.AVG(Table2[[#This Row],[1Y Return vs Nifty Z-Score]],Table2[1Y Return vs Nifty Z-Score])</f>
        <v>593</v>
      </c>
      <c r="AT609">
        <f>_xlfn.RANK.AVG(Table2[[#This Row],[6M Return vs Nifty Z-Score]],Table2[6M Return vs Nifty Z-Score])</f>
        <v>370</v>
      </c>
      <c r="AU609">
        <f>_xlfn.RANK.AVG(Table2[[#This Row],[Sharpe Ratio Z-Score]],Table2[Sharpe Ratio Z-Score])</f>
        <v>720</v>
      </c>
      <c r="AV609">
        <f>(Table2[[#This Row],[Rank 1Y]]+Table2[[#This Row],[Rank 6M]]+Table2[[#This Row],[Rank Sharpe]])/3</f>
        <v>561</v>
      </c>
    </row>
    <row r="610" spans="1:48" x14ac:dyDescent="0.3">
      <c r="A610" t="s">
        <v>1159</v>
      </c>
      <c r="B610" t="s">
        <v>1160</v>
      </c>
      <c r="C610" t="s">
        <v>10591</v>
      </c>
      <c r="D610" t="s">
        <v>553</v>
      </c>
      <c r="E610">
        <v>9949.1352324799991</v>
      </c>
      <c r="F610">
        <v>2806.15</v>
      </c>
      <c r="G610">
        <v>-11.080022606944899</v>
      </c>
      <c r="H610">
        <f>(Table2[[#This Row],[1Y Return vs Nifty]]-AVERAGE(Table2[1Y Return vs Nifty]))/_xlfn.STDEV.P(Table2[1Y Return vs Nifty])</f>
        <v>-0.67868707573729437</v>
      </c>
      <c r="I610">
        <v>-4.0603351805998704</v>
      </c>
      <c r="J610">
        <f>(Table2[[#This Row],[1M Return vs Nifty]]-AVERAGE(Table2[1M Return vs Nifty]))/_xlfn.STDEV.P(Table2[1M Return vs Nifty])</f>
        <v>-0.71981908017123131</v>
      </c>
      <c r="K610">
        <v>-4.1261564571547096</v>
      </c>
      <c r="L610">
        <f>(Table2[[#This Row],[6M Return vs Nifty]]-AVERAGE(Table2[6M Return vs Nifty]))/_xlfn.STDEV.P(Table2[6M Return vs Nifty])</f>
        <v>-0.32231994054469532</v>
      </c>
      <c r="M610">
        <v>5.6268061418972302</v>
      </c>
      <c r="N610">
        <f>(Table2[[#This Row],[1W Return vs Nifty]]-AVERAGE(Table2[1W Return vs Nifty]))/_xlfn.STDEV.P(Table2[1W Return vs Nifty])</f>
        <v>0.63065526755323265</v>
      </c>
      <c r="O610">
        <v>2867.81</v>
      </c>
      <c r="P610">
        <v>2781.46676324898</v>
      </c>
      <c r="Q610">
        <v>2667.2056540032399</v>
      </c>
      <c r="R610">
        <v>40.068252442956201</v>
      </c>
      <c r="S610" s="2">
        <f>(Table2[[#This Row],[Close Price]]-Table2[[#This Row],[20D EMA]])/Table2[[#This Row],[20D EMA]]</f>
        <v>-2.1500727035612489E-2</v>
      </c>
      <c r="T610" s="2">
        <f>(Table2[[#This Row],[Close Price]]-Table2[[#This Row],[50D EMA]])/Table2[[#This Row],[50D EMA]]</f>
        <v>8.8741800107609656E-3</v>
      </c>
      <c r="U610" s="2">
        <f>(Table2[[#This Row],[Close Price]]-Table2[[#This Row],[200D EMA]])/Table2[[#This Row],[200D EMA]]</f>
        <v>5.2093600577149707E-2</v>
      </c>
      <c r="V610">
        <v>0.61987152079044106</v>
      </c>
      <c r="W610">
        <v>2784.05</v>
      </c>
      <c r="X610">
        <v>2940</v>
      </c>
      <c r="Y610">
        <v>2784.05</v>
      </c>
      <c r="Z610">
        <v>2940</v>
      </c>
      <c r="AA610">
        <v>2784.05</v>
      </c>
      <c r="AB610">
        <v>2987.95</v>
      </c>
      <c r="AC610" s="2">
        <f>(Table2[[#This Row],[Close Price]]/Table2[[#This Row],[Day Low]])-1</f>
        <v>7.9380758247875605E-3</v>
      </c>
      <c r="AD610" s="2">
        <f>(Table2[[#This Row],[Day High]]/Table2[[#This Row],[Close Price]])-1</f>
        <v>4.7698804411738571E-2</v>
      </c>
      <c r="AE610" s="2">
        <f>(Table2[[#This Row],[Close Price]]/Table2[[#This Row],[Current Week Low]])-1</f>
        <v>7.9380758247875605E-3</v>
      </c>
      <c r="AF610" s="2">
        <f>(Table2[[#This Row],[Current Week High]]/Table2[[#This Row],[Close Price]])-1</f>
        <v>4.7698804411738571E-2</v>
      </c>
      <c r="AG610" s="2">
        <f>(Table2[[#This Row],[Close Price]]/Table2[[#This Row],[Current Month Low]])-1</f>
        <v>7.9380758247875605E-3</v>
      </c>
      <c r="AH610" s="2">
        <f>(Table2[[#This Row],[Current Month High]]/Table2[[#This Row],[Close Price]])-1</f>
        <v>6.4786273007501283E-2</v>
      </c>
      <c r="AI610">
        <v>14.3221139283359</v>
      </c>
      <c r="AJ610">
        <v>24.884290164664002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-0.01</v>
      </c>
      <c r="AM610" t="s">
        <v>10621</v>
      </c>
      <c r="AN610">
        <v>-0.56999999999999995</v>
      </c>
      <c r="AO610" t="s">
        <v>10621</v>
      </c>
      <c r="AP610">
        <v>-6.6920059712539004E-2</v>
      </c>
      <c r="AQ610">
        <f>(Table2[[#This Row],[Sharpe Ratio]]-AVERAGE(Table2[Sharpe Ratio]))/_xlfn.STDEV.P(Table2[Sharpe Ratio])</f>
        <v>-1.4805429171714601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-2.5707137460714486</v>
      </c>
      <c r="AS610">
        <f>_xlfn.RANK.AVG(Table2[[#This Row],[1Y Return vs Nifty Z-Score]],Table2[1Y Return vs Nifty Z-Score])</f>
        <v>565</v>
      </c>
      <c r="AT610">
        <f>_xlfn.RANK.AVG(Table2[[#This Row],[6M Return vs Nifty Z-Score]],Table2[6M Return vs Nifty Z-Score])</f>
        <v>430</v>
      </c>
      <c r="AU610">
        <f>_xlfn.RANK.AVG(Table2[[#This Row],[Sharpe Ratio Z-Score]],Table2[Sharpe Ratio Z-Score])</f>
        <v>688</v>
      </c>
      <c r="AV610">
        <f>(Table2[[#This Row],[Rank 1Y]]+Table2[[#This Row],[Rank 6M]]+Table2[[#This Row],[Rank Sharpe]])/3</f>
        <v>561</v>
      </c>
    </row>
    <row r="611" spans="1:48" x14ac:dyDescent="0.3">
      <c r="A611" t="s">
        <v>110</v>
      </c>
      <c r="B611" t="s">
        <v>111</v>
      </c>
      <c r="C611" t="s">
        <v>10577</v>
      </c>
      <c r="D611" t="s">
        <v>21</v>
      </c>
      <c r="E611">
        <v>253402.67453049999</v>
      </c>
      <c r="F611">
        <v>502.15</v>
      </c>
      <c r="G611">
        <v>-1.1215570860555699</v>
      </c>
      <c r="H611">
        <f>(Table2[[#This Row],[1Y Return vs Nifty]]-AVERAGE(Table2[1Y Return vs Nifty]))/_xlfn.STDEV.P(Table2[1Y Return vs Nifty])</f>
        <v>-0.52705864514009115</v>
      </c>
      <c r="I611">
        <v>-4.6609841524911104</v>
      </c>
      <c r="J611">
        <f>(Table2[[#This Row],[1M Return vs Nifty]]-AVERAGE(Table2[1M Return vs Nifty]))/_xlfn.STDEV.P(Table2[1M Return vs Nifty])</f>
        <v>-0.78235997881442898</v>
      </c>
      <c r="K611">
        <v>-6.3853204684044496</v>
      </c>
      <c r="L611">
        <f>(Table2[[#This Row],[6M Return vs Nifty]]-AVERAGE(Table2[6M Return vs Nifty]))/_xlfn.STDEV.P(Table2[6M Return vs Nifty])</f>
        <v>-0.4030573387589389</v>
      </c>
      <c r="M611">
        <v>-1.72620452170935</v>
      </c>
      <c r="N611">
        <f>(Table2[[#This Row],[1W Return vs Nifty]]-AVERAGE(Table2[1W Return vs Nifty]))/_xlfn.STDEV.P(Table2[1W Return vs Nifty])</f>
        <v>-0.87318211509381993</v>
      </c>
      <c r="O611">
        <v>517.87</v>
      </c>
      <c r="P611">
        <v>508.37494295927797</v>
      </c>
      <c r="Q611">
        <v>473.74126938427599</v>
      </c>
      <c r="R611">
        <v>25.161376677420002</v>
      </c>
      <c r="S611" s="2">
        <f>(Table2[[#This Row],[Close Price]]-Table2[[#This Row],[20D EMA]])/Table2[[#This Row],[20D EMA]]</f>
        <v>-3.035510842489433E-2</v>
      </c>
      <c r="T611" s="2">
        <f>(Table2[[#This Row],[Close Price]]-Table2[[#This Row],[50D EMA]])/Table2[[#This Row],[50D EMA]]</f>
        <v>-1.2244787131014498E-2</v>
      </c>
      <c r="U611" s="2">
        <f>(Table2[[#This Row],[Close Price]]-Table2[[#This Row],[200D EMA]])/Table2[[#This Row],[200D EMA]]</f>
        <v>5.9966763403675932E-2</v>
      </c>
      <c r="V611">
        <v>1.2614744262846</v>
      </c>
      <c r="W611">
        <v>480.25</v>
      </c>
      <c r="X611">
        <v>495.85</v>
      </c>
      <c r="Y611">
        <v>480.25</v>
      </c>
      <c r="Z611">
        <v>495.85</v>
      </c>
      <c r="AA611">
        <v>480.25</v>
      </c>
      <c r="AB611">
        <v>526.79999999999995</v>
      </c>
      <c r="AC611" s="2">
        <f>(Table2[[#This Row],[Close Price]]/Table2[[#This Row],[Day Low]])-1</f>
        <v>4.5601249349297213E-2</v>
      </c>
      <c r="AD611" s="2">
        <f>(Table2[[#This Row],[Day High]]/Table2[[#This Row],[Close Price]])-1</f>
        <v>-1.2546051976500938E-2</v>
      </c>
      <c r="AE611" s="2">
        <f>(Table2[[#This Row],[Close Price]]/Table2[[#This Row],[Current Week Low]])-1</f>
        <v>4.5601249349297213E-2</v>
      </c>
      <c r="AF611" s="2">
        <f>(Table2[[#This Row],[Current Week High]]/Table2[[#This Row],[Close Price]])-1</f>
        <v>-1.2546051976500938E-2</v>
      </c>
      <c r="AG611" s="2">
        <f>(Table2[[#This Row],[Close Price]]/Table2[[#This Row],[Current Month Low]])-1</f>
        <v>4.5601249349297213E-2</v>
      </c>
      <c r="AH611" s="2">
        <f>(Table2[[#This Row],[Current Month High]]/Table2[[#This Row],[Close Price]])-1</f>
        <v>4.9088917654087405E-2</v>
      </c>
      <c r="AI611">
        <v>15.483421288459599</v>
      </c>
      <c r="AJ611">
        <v>33.888814824690002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-0.09</v>
      </c>
      <c r="AM611" t="s">
        <v>10621</v>
      </c>
      <c r="AN611">
        <v>-15.39</v>
      </c>
      <c r="AO611" t="s">
        <v>10621</v>
      </c>
      <c r="AP611">
        <v>-0.118900588186562</v>
      </c>
      <c r="AQ611">
        <f>(Table2[[#This Row],[Sharpe Ratio]]-AVERAGE(Table2[Sharpe Ratio]))/_xlfn.STDEV.P(Table2[Sharpe Ratio])</f>
        <v>-2.0808313832806213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-4.6664894610878997</v>
      </c>
      <c r="AS611">
        <f>_xlfn.RANK.AVG(Table2[[#This Row],[1Y Return vs Nifty Z-Score]],Table2[1Y Return vs Nifty Z-Score])</f>
        <v>496</v>
      </c>
      <c r="AT611">
        <f>_xlfn.RANK.AVG(Table2[[#This Row],[6M Return vs Nifty Z-Score]],Table2[6M Return vs Nifty Z-Score])</f>
        <v>461</v>
      </c>
      <c r="AU611">
        <f>_xlfn.RANK.AVG(Table2[[#This Row],[Sharpe Ratio Z-Score]],Table2[Sharpe Ratio Z-Score])</f>
        <v>728</v>
      </c>
      <c r="AV611">
        <f>(Table2[[#This Row],[Rank 1Y]]+Table2[[#This Row],[Rank 6M]]+Table2[[#This Row],[Rank Sharpe]])/3</f>
        <v>561.66666666666663</v>
      </c>
    </row>
    <row r="612" spans="1:48" x14ac:dyDescent="0.3">
      <c r="A612" t="s">
        <v>1465</v>
      </c>
      <c r="B612" t="s">
        <v>1466</v>
      </c>
      <c r="C612" t="s">
        <v>10588</v>
      </c>
      <c r="D612" t="s">
        <v>1467</v>
      </c>
      <c r="E612">
        <v>6641.7018574019903</v>
      </c>
      <c r="F612">
        <v>208.61</v>
      </c>
      <c r="G612">
        <v>-21.9231017690635</v>
      </c>
      <c r="H612">
        <f>(Table2[[#This Row],[1Y Return vs Nifty]]-AVERAGE(Table2[1Y Return vs Nifty]))/_xlfn.STDEV.P(Table2[1Y Return vs Nifty])</f>
        <v>-0.84378470777151693</v>
      </c>
      <c r="I612">
        <v>0.71277726820273501</v>
      </c>
      <c r="J612">
        <f>(Table2[[#This Row],[1M Return vs Nifty]]-AVERAGE(Table2[1M Return vs Nifty]))/_xlfn.STDEV.P(Table2[1M Return vs Nifty])</f>
        <v>-0.22283206139181577</v>
      </c>
      <c r="K612">
        <v>-1.69752472048461</v>
      </c>
      <c r="L612">
        <f>(Table2[[#This Row],[6M Return vs Nifty]]-AVERAGE(Table2[6M Return vs Nifty]))/_xlfn.STDEV.P(Table2[6M Return vs Nifty])</f>
        <v>-0.23552615015901451</v>
      </c>
      <c r="M612">
        <v>1.56393718933779</v>
      </c>
      <c r="N612">
        <f>(Table2[[#This Row],[1W Return vs Nifty]]-AVERAGE(Table2[1W Return vs Nifty]))/_xlfn.STDEV.P(Table2[1W Return vs Nifty])</f>
        <v>-0.20028249266186229</v>
      </c>
      <c r="O612">
        <v>220.24</v>
      </c>
      <c r="P612">
        <v>211.32435072769599</v>
      </c>
      <c r="Q612">
        <v>197.811278200385</v>
      </c>
      <c r="R612">
        <v>26.795987847565002</v>
      </c>
      <c r="S612" s="2">
        <f>(Table2[[#This Row],[Close Price]]-Table2[[#This Row],[20D EMA]])/Table2[[#This Row],[20D EMA]]</f>
        <v>-5.2806029785688317E-2</v>
      </c>
      <c r="T612" s="2">
        <f>(Table2[[#This Row],[Close Price]]-Table2[[#This Row],[50D EMA]])/Table2[[#This Row],[50D EMA]]</f>
        <v>-1.2844476835485822E-2</v>
      </c>
      <c r="U612" s="2">
        <f>(Table2[[#This Row],[Close Price]]-Table2[[#This Row],[200D EMA]])/Table2[[#This Row],[200D EMA]]</f>
        <v>5.459103190605636E-2</v>
      </c>
      <c r="V612">
        <v>0.53607545342954299</v>
      </c>
      <c r="W612">
        <v>207.4</v>
      </c>
      <c r="X612">
        <v>217.21</v>
      </c>
      <c r="Y612">
        <v>207.4</v>
      </c>
      <c r="Z612">
        <v>217.21</v>
      </c>
      <c r="AA612">
        <v>207.4</v>
      </c>
      <c r="AB612">
        <v>226.64</v>
      </c>
      <c r="AC612" s="2">
        <f>(Table2[[#This Row],[Close Price]]/Table2[[#This Row],[Day Low]])-1</f>
        <v>5.8341369334620197E-3</v>
      </c>
      <c r="AD612" s="2">
        <f>(Table2[[#This Row],[Day High]]/Table2[[#This Row],[Close Price]])-1</f>
        <v>4.1225252864196316E-2</v>
      </c>
      <c r="AE612" s="2">
        <f>(Table2[[#This Row],[Close Price]]/Table2[[#This Row],[Current Week Low]])-1</f>
        <v>5.8341369334620197E-3</v>
      </c>
      <c r="AF612" s="2">
        <f>(Table2[[#This Row],[Current Week High]]/Table2[[#This Row],[Close Price]])-1</f>
        <v>4.1225252864196316E-2</v>
      </c>
      <c r="AG612" s="2">
        <f>(Table2[[#This Row],[Close Price]]/Table2[[#This Row],[Current Month Low]])-1</f>
        <v>5.8341369334620197E-3</v>
      </c>
      <c r="AH612" s="2">
        <f>(Table2[[#This Row],[Current Month High]]/Table2[[#This Row],[Close Price]])-1</f>
        <v>8.6429221993192806E-2</v>
      </c>
      <c r="AI612">
        <v>15.9580077656871</v>
      </c>
      <c r="AJ612">
        <v>23.001179245283002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</v>
      </c>
      <c r="AM612" t="s">
        <v>10623</v>
      </c>
      <c r="AN612">
        <v>-6.94</v>
      </c>
      <c r="AO612" t="s">
        <v>10621</v>
      </c>
      <c r="AP612">
        <v>-5.0614572190831E-2</v>
      </c>
      <c r="AQ612">
        <f>(Table2[[#This Row],[Sharpe Ratio]]-AVERAGE(Table2[Sharpe Ratio]))/_xlfn.STDEV.P(Table2[Sharpe Ratio])</f>
        <v>-1.2922417132223762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-2.794667125206586</v>
      </c>
      <c r="AS612">
        <f>_xlfn.RANK.AVG(Table2[[#This Row],[1Y Return vs Nifty Z-Score]],Table2[1Y Return vs Nifty Z-Score])</f>
        <v>626</v>
      </c>
      <c r="AT612">
        <f>_xlfn.RANK.AVG(Table2[[#This Row],[6M Return vs Nifty Z-Score]],Table2[6M Return vs Nifty Z-Score])</f>
        <v>400</v>
      </c>
      <c r="AU612">
        <f>_xlfn.RANK.AVG(Table2[[#This Row],[Sharpe Ratio Z-Score]],Table2[Sharpe Ratio Z-Score])</f>
        <v>659</v>
      </c>
      <c r="AV612">
        <f>(Table2[[#This Row],[Rank 1Y]]+Table2[[#This Row],[Rank 6M]]+Table2[[#This Row],[Rank Sharpe]])/3</f>
        <v>561.66666666666663</v>
      </c>
    </row>
    <row r="613" spans="1:48" x14ac:dyDescent="0.3">
      <c r="A613" t="s">
        <v>1462</v>
      </c>
      <c r="B613" t="s">
        <v>1463</v>
      </c>
      <c r="C613" t="s">
        <v>10588</v>
      </c>
      <c r="D613" t="s">
        <v>1464</v>
      </c>
      <c r="E613">
        <v>6656.7748560250002</v>
      </c>
      <c r="F613">
        <v>509.95</v>
      </c>
      <c r="G613">
        <v>-21.610189545737601</v>
      </c>
      <c r="H613">
        <f>(Table2[[#This Row],[1Y Return vs Nifty]]-AVERAGE(Table2[1Y Return vs Nifty]))/_xlfn.STDEV.P(Table2[1Y Return vs Nifty])</f>
        <v>-0.83902028003532991</v>
      </c>
      <c r="I613">
        <v>8.0678399180996898</v>
      </c>
      <c r="J613">
        <f>(Table2[[#This Row],[1M Return vs Nifty]]-AVERAGE(Table2[1M Return vs Nifty]))/_xlfn.STDEV.P(Table2[1M Return vs Nifty])</f>
        <v>0.54299331953444141</v>
      </c>
      <c r="K613">
        <v>-29.106565711141702</v>
      </c>
      <c r="L613">
        <f>(Table2[[#This Row],[6M Return vs Nifty]]-AVERAGE(Table2[6M Return vs Nifty]))/_xlfn.STDEV.P(Table2[6M Return vs Nifty])</f>
        <v>-1.2150631143252597</v>
      </c>
      <c r="M613">
        <v>4.4002913284012202</v>
      </c>
      <c r="N613">
        <f>(Table2[[#This Row],[1W Return vs Nifty]]-AVERAGE(Table2[1W Return vs Nifty]))/_xlfn.STDEV.P(Table2[1W Return vs Nifty])</f>
        <v>0.37980851765868279</v>
      </c>
      <c r="O613">
        <v>527.03</v>
      </c>
      <c r="P613">
        <v>516.16225854249603</v>
      </c>
      <c r="Q613">
        <v>503.92482206041598</v>
      </c>
      <c r="R613">
        <v>39.0456976889038</v>
      </c>
      <c r="S613" s="2">
        <f>(Table2[[#This Row],[Close Price]]-Table2[[#This Row],[20D EMA]])/Table2[[#This Row],[20D EMA]]</f>
        <v>-3.2408022313720253E-2</v>
      </c>
      <c r="T613" s="2">
        <f>(Table2[[#This Row],[Close Price]]-Table2[[#This Row],[50D EMA]])/Table2[[#This Row],[50D EMA]]</f>
        <v>-1.2035476131164256E-2</v>
      </c>
      <c r="U613" s="2">
        <f>(Table2[[#This Row],[Close Price]]-Table2[[#This Row],[200D EMA]])/Table2[[#This Row],[200D EMA]]</f>
        <v>1.195650159670374E-2</v>
      </c>
      <c r="V613">
        <v>3.73294946071365</v>
      </c>
      <c r="W613">
        <v>506</v>
      </c>
      <c r="X613">
        <v>534</v>
      </c>
      <c r="Y613">
        <v>506</v>
      </c>
      <c r="Z613">
        <v>534</v>
      </c>
      <c r="AA613">
        <v>506</v>
      </c>
      <c r="AB613">
        <v>563</v>
      </c>
      <c r="AC613" s="2">
        <f>(Table2[[#This Row],[Close Price]]/Table2[[#This Row],[Day Low]])-1</f>
        <v>7.8063241106718362E-3</v>
      </c>
      <c r="AD613" s="2">
        <f>(Table2[[#This Row],[Day High]]/Table2[[#This Row],[Close Price]])-1</f>
        <v>4.7161486420237209E-2</v>
      </c>
      <c r="AE613" s="2">
        <f>(Table2[[#This Row],[Close Price]]/Table2[[#This Row],[Current Week Low]])-1</f>
        <v>7.8063241106718362E-3</v>
      </c>
      <c r="AF613" s="2">
        <f>(Table2[[#This Row],[Current Week High]]/Table2[[#This Row],[Close Price]])-1</f>
        <v>4.7161486420237209E-2</v>
      </c>
      <c r="AG613" s="2">
        <f>(Table2[[#This Row],[Close Price]]/Table2[[#This Row],[Current Month Low]])-1</f>
        <v>7.8063241106718362E-3</v>
      </c>
      <c r="AH613" s="2">
        <f>(Table2[[#This Row],[Current Month High]]/Table2[[#This Row],[Close Price]])-1</f>
        <v>0.10402980684380814</v>
      </c>
      <c r="AI613">
        <v>31.257966467300701</v>
      </c>
      <c r="AJ613">
        <v>30.4053190129139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-0.04</v>
      </c>
      <c r="AM613" t="s">
        <v>10621</v>
      </c>
      <c r="AN613">
        <v>1.92</v>
      </c>
      <c r="AO613" t="s">
        <v>10622</v>
      </c>
      <c r="AP613">
        <v>4.6240046943034997E-2</v>
      </c>
      <c r="AQ613">
        <f>(Table2[[#This Row],[Sharpe Ratio]]-AVERAGE(Table2[Sharpe Ratio]))/_xlfn.STDEV.P(Table2[Sharpe Ratio])</f>
        <v>-0.17373229320924694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-1.3050138503767124</v>
      </c>
      <c r="AS613">
        <f>_xlfn.RANK.AVG(Table2[[#This Row],[1Y Return vs Nifty Z-Score]],Table2[1Y Return vs Nifty Z-Score])</f>
        <v>624</v>
      </c>
      <c r="AT613">
        <f>_xlfn.RANK.AVG(Table2[[#This Row],[6M Return vs Nifty Z-Score]],Table2[6M Return vs Nifty Z-Score])</f>
        <v>681</v>
      </c>
      <c r="AU613">
        <f>_xlfn.RANK.AVG(Table2[[#This Row],[Sharpe Ratio Z-Score]],Table2[Sharpe Ratio Z-Score])</f>
        <v>387</v>
      </c>
      <c r="AV613">
        <f>(Table2[[#This Row],[Rank 1Y]]+Table2[[#This Row],[Rank 6M]]+Table2[[#This Row],[Rank Sharpe]])/3</f>
        <v>564</v>
      </c>
    </row>
    <row r="614" spans="1:48" x14ac:dyDescent="0.3">
      <c r="A614" t="s">
        <v>1905</v>
      </c>
      <c r="B614" t="s">
        <v>1906</v>
      </c>
      <c r="C614" t="s">
        <v>10588</v>
      </c>
      <c r="D614" t="s">
        <v>292</v>
      </c>
      <c r="E614">
        <v>3469.4949002399999</v>
      </c>
      <c r="F614">
        <v>1105.2</v>
      </c>
      <c r="G614">
        <v>-35.845550785412598</v>
      </c>
      <c r="H614">
        <f>(Table2[[#This Row],[1Y Return vs Nifty]]-AVERAGE(Table2[1Y Return vs Nifty]))/_xlfn.STDEV.P(Table2[1Y Return vs Nifty])</f>
        <v>-1.0557690832749893</v>
      </c>
      <c r="I614">
        <v>7.2667600303236304</v>
      </c>
      <c r="J614">
        <f>(Table2[[#This Row],[1M Return vs Nifty]]-AVERAGE(Table2[1M Return vs Nifty]))/_xlfn.STDEV.P(Table2[1M Return vs Nifty])</f>
        <v>0.45958311089168313</v>
      </c>
      <c r="K614">
        <v>1.6103951769267699</v>
      </c>
      <c r="L614">
        <f>(Table2[[#This Row],[6M Return vs Nifty]]-AVERAGE(Table2[6M Return vs Nifty]))/_xlfn.STDEV.P(Table2[6M Return vs Nifty])</f>
        <v>-0.11730859504207498</v>
      </c>
      <c r="M614">
        <v>11.432343231708201</v>
      </c>
      <c r="N614">
        <f>(Table2[[#This Row],[1W Return vs Nifty]]-AVERAGE(Table2[1W Return vs Nifty]))/_xlfn.STDEV.P(Table2[1W Return vs Nifty])</f>
        <v>1.8180034302879036</v>
      </c>
      <c r="O614">
        <v>1080.97</v>
      </c>
      <c r="P614">
        <v>1011.4129907428299</v>
      </c>
      <c r="Q614">
        <v>1014.16007480829</v>
      </c>
      <c r="R614">
        <v>51.397126454087797</v>
      </c>
      <c r="S614" s="2">
        <f>(Table2[[#This Row],[Close Price]]-Table2[[#This Row],[20D EMA]])/Table2[[#This Row],[20D EMA]]</f>
        <v>2.2415053146710842E-2</v>
      </c>
      <c r="T614" s="2">
        <f>(Table2[[#This Row],[Close Price]]-Table2[[#This Row],[50D EMA]])/Table2[[#This Row],[50D EMA]]</f>
        <v>9.2728697491109388E-2</v>
      </c>
      <c r="U614" s="2">
        <f>(Table2[[#This Row],[Close Price]]-Table2[[#This Row],[200D EMA]])/Table2[[#This Row],[200D EMA]]</f>
        <v>8.9768792376213005E-2</v>
      </c>
      <c r="V614">
        <v>1.39423668936529</v>
      </c>
      <c r="W614">
        <v>1085.8</v>
      </c>
      <c r="X614">
        <v>1173.9000000000001</v>
      </c>
      <c r="Y614">
        <v>1085.8</v>
      </c>
      <c r="Z614">
        <v>1173.9000000000001</v>
      </c>
      <c r="AA614">
        <v>1085.8</v>
      </c>
      <c r="AB614">
        <v>1203.55</v>
      </c>
      <c r="AC614" s="2">
        <f>(Table2[[#This Row],[Close Price]]/Table2[[#This Row],[Day Low]])-1</f>
        <v>1.7867010499171165E-2</v>
      </c>
      <c r="AD614" s="2">
        <f>(Table2[[#This Row],[Day High]]/Table2[[#This Row],[Close Price]])-1</f>
        <v>6.2160694896851387E-2</v>
      </c>
      <c r="AE614" s="2">
        <f>(Table2[[#This Row],[Close Price]]/Table2[[#This Row],[Current Week Low]])-1</f>
        <v>1.7867010499171165E-2</v>
      </c>
      <c r="AF614" s="2">
        <f>(Table2[[#This Row],[Current Week High]]/Table2[[#This Row],[Close Price]])-1</f>
        <v>6.2160694896851387E-2</v>
      </c>
      <c r="AG614" s="2">
        <f>(Table2[[#This Row],[Close Price]]/Table2[[#This Row],[Current Month Low]])-1</f>
        <v>1.7867010499171165E-2</v>
      </c>
      <c r="AH614" s="2">
        <f>(Table2[[#This Row],[Current Month High]]/Table2[[#This Row],[Close Price]])-1</f>
        <v>8.8988418385812507E-2</v>
      </c>
      <c r="AI614">
        <v>16.761672095548299</v>
      </c>
      <c r="AJ614">
        <v>47.036519656755097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0.19</v>
      </c>
      <c r="AM614" t="s">
        <v>10622</v>
      </c>
      <c r="AN614">
        <v>6.57</v>
      </c>
      <c r="AO614" t="s">
        <v>10622</v>
      </c>
      <c r="AP614">
        <v>-4.7450896112177003E-2</v>
      </c>
      <c r="AQ614">
        <f>(Table2[[#This Row],[Sharpe Ratio]]-AVERAGE(Table2[Sharpe Ratio]))/_xlfn.STDEV.P(Table2[Sharpe Ratio])</f>
        <v>-1.2557065275235522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685</v>
      </c>
      <c r="AT614">
        <f>_xlfn.RANK.AVG(Table2[[#This Row],[6M Return vs Nifty Z-Score]],Table2[6M Return vs Nifty Z-Score])</f>
        <v>353</v>
      </c>
      <c r="AU614">
        <f>_xlfn.RANK.AVG(Table2[[#This Row],[Sharpe Ratio Z-Score]],Table2[Sharpe Ratio Z-Score])</f>
        <v>655</v>
      </c>
      <c r="AV614">
        <f>(Table2[[#This Row],[Rank 1Y]]+Table2[[#This Row],[Rank 6M]]+Table2[[#This Row],[Rank Sharpe]])/3</f>
        <v>564.33333333333337</v>
      </c>
    </row>
    <row r="615" spans="1:48" x14ac:dyDescent="0.3">
      <c r="A615" t="s">
        <v>2084</v>
      </c>
      <c r="B615" t="s">
        <v>2085</v>
      </c>
      <c r="C615" t="s">
        <v>10576</v>
      </c>
      <c r="D615" t="s">
        <v>432</v>
      </c>
      <c r="E615">
        <v>2790.1602791139999</v>
      </c>
      <c r="F615">
        <v>83.98</v>
      </c>
      <c r="G615">
        <v>-11.8752882102782</v>
      </c>
      <c r="H615">
        <f>(Table2[[#This Row],[1Y Return vs Nifty]]-AVERAGE(Table2[1Y Return vs Nifty]))/_xlfn.STDEV.P(Table2[1Y Return vs Nifty])</f>
        <v>-0.69079585646143515</v>
      </c>
      <c r="I615">
        <v>9.0325129356301002</v>
      </c>
      <c r="J615">
        <f>(Table2[[#This Row],[1M Return vs Nifty]]-AVERAGE(Table2[1M Return vs Nifty]))/_xlfn.STDEV.P(Table2[1M Return vs Nifty])</f>
        <v>0.64343720645766955</v>
      </c>
      <c r="K615">
        <v>-24.7088139454474</v>
      </c>
      <c r="L615">
        <f>(Table2[[#This Row],[6M Return vs Nifty]]-AVERAGE(Table2[6M Return vs Nifty]))/_xlfn.STDEV.P(Table2[6M Return vs Nifty])</f>
        <v>-1.0578974398606431</v>
      </c>
      <c r="M615">
        <v>1.5648251268650499</v>
      </c>
      <c r="N615">
        <f>(Table2[[#This Row],[1W Return vs Nifty]]-AVERAGE(Table2[1W Return vs Nifty]))/_xlfn.STDEV.P(Table2[1W Return vs Nifty])</f>
        <v>-0.20010089172205167</v>
      </c>
      <c r="O615">
        <v>85.15</v>
      </c>
      <c r="P615">
        <v>84.4971504636828</v>
      </c>
      <c r="Q615">
        <v>85.922854445914297</v>
      </c>
      <c r="R615">
        <v>43.661093192343102</v>
      </c>
      <c r="S615" s="2">
        <f>(Table2[[#This Row],[Close Price]]-Table2[[#This Row],[20D EMA]])/Table2[[#This Row],[20D EMA]]</f>
        <v>-1.3740458015267194E-2</v>
      </c>
      <c r="T615" s="2">
        <f>(Table2[[#This Row],[Close Price]]-Table2[[#This Row],[50D EMA]])/Table2[[#This Row],[50D EMA]]</f>
        <v>-6.1203302223199751E-3</v>
      </c>
      <c r="U615" s="2">
        <f>(Table2[[#This Row],[Close Price]]-Table2[[#This Row],[200D EMA]])/Table2[[#This Row],[200D EMA]]</f>
        <v>-2.2611614318950004E-2</v>
      </c>
      <c r="V615">
        <v>2.42322303559915</v>
      </c>
      <c r="W615">
        <v>82.21</v>
      </c>
      <c r="X615">
        <v>86.72</v>
      </c>
      <c r="Y615">
        <v>82.21</v>
      </c>
      <c r="Z615">
        <v>86.72</v>
      </c>
      <c r="AA615">
        <v>82.21</v>
      </c>
      <c r="AB615">
        <v>90.9</v>
      </c>
      <c r="AC615" s="2">
        <f>(Table2[[#This Row],[Close Price]]/Table2[[#This Row],[Day Low]])-1</f>
        <v>2.1530227466245E-2</v>
      </c>
      <c r="AD615" s="2">
        <f>(Table2[[#This Row],[Day High]]/Table2[[#This Row],[Close Price]])-1</f>
        <v>3.2626815908549656E-2</v>
      </c>
      <c r="AE615" s="2">
        <f>(Table2[[#This Row],[Close Price]]/Table2[[#This Row],[Current Week Low]])-1</f>
        <v>2.1530227466245E-2</v>
      </c>
      <c r="AF615" s="2">
        <f>(Table2[[#This Row],[Current Week High]]/Table2[[#This Row],[Close Price]])-1</f>
        <v>3.2626815908549656E-2</v>
      </c>
      <c r="AG615" s="2">
        <f>(Table2[[#This Row],[Close Price]]/Table2[[#This Row],[Current Month Low]])-1</f>
        <v>2.1530227466245E-2</v>
      </c>
      <c r="AH615" s="2">
        <f>(Table2[[#This Row],[Current Month High]]/Table2[[#This Row],[Close Price]])-1</f>
        <v>8.2400571564658298E-2</v>
      </c>
      <c r="AI615">
        <v>42.891164562991101</v>
      </c>
      <c r="AJ615">
        <v>34.260591526778498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-0.06</v>
      </c>
      <c r="AM615" t="s">
        <v>10621</v>
      </c>
      <c r="AN615">
        <v>2.97</v>
      </c>
      <c r="AO615" t="s">
        <v>10622</v>
      </c>
      <c r="AP615">
        <v>2.1834958308645E-2</v>
      </c>
      <c r="AQ615">
        <f>(Table2[[#This Row],[Sharpe Ratio]]-AVERAGE(Table2[Sharpe Ratio]))/_xlfn.STDEV.P(Table2[Sharpe Ratio])</f>
        <v>-0.45557039012119732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571</v>
      </c>
      <c r="AT615">
        <f>_xlfn.RANK.AVG(Table2[[#This Row],[6M Return vs Nifty Z-Score]],Table2[6M Return vs Nifty Z-Score])</f>
        <v>658</v>
      </c>
      <c r="AU615">
        <f>_xlfn.RANK.AVG(Table2[[#This Row],[Sharpe Ratio Z-Score]],Table2[Sharpe Ratio Z-Score])</f>
        <v>465</v>
      </c>
      <c r="AV615">
        <f>(Table2[[#This Row],[Rank 1Y]]+Table2[[#This Row],[Rank 6M]]+Table2[[#This Row],[Rank Sharpe]])/3</f>
        <v>564.66666666666663</v>
      </c>
    </row>
    <row r="616" spans="1:48" x14ac:dyDescent="0.3">
      <c r="A616" t="s">
        <v>753</v>
      </c>
      <c r="B616" t="s">
        <v>754</v>
      </c>
      <c r="C616" t="s">
        <v>10578</v>
      </c>
      <c r="D616" t="s">
        <v>54</v>
      </c>
      <c r="E616">
        <v>20388.803164125002</v>
      </c>
      <c r="F616">
        <v>1278.75</v>
      </c>
      <c r="G616">
        <v>-35.803752256593199</v>
      </c>
      <c r="H616">
        <f>(Table2[[#This Row],[1Y Return vs Nifty]]-AVERAGE(Table2[1Y Return vs Nifty]))/_xlfn.STDEV.P(Table2[1Y Return vs Nifty])</f>
        <v>-1.0551326553722304</v>
      </c>
      <c r="I616">
        <v>-0.33524060454680399</v>
      </c>
      <c r="J616">
        <f>(Table2[[#This Row],[1M Return vs Nifty]]-AVERAGE(Table2[1M Return vs Nifty]))/_xlfn.STDEV.P(Table2[1M Return vs Nifty])</f>
        <v>-0.33195399886806365</v>
      </c>
      <c r="K616">
        <v>-29.502858526023399</v>
      </c>
      <c r="L616">
        <f>(Table2[[#This Row],[6M Return vs Nifty]]-AVERAGE(Table2[6M Return vs Nifty]))/_xlfn.STDEV.P(Table2[6M Return vs Nifty])</f>
        <v>-1.2292257207784527</v>
      </c>
      <c r="M616">
        <v>1.9301622088072901</v>
      </c>
      <c r="N616">
        <f>(Table2[[#This Row],[1W Return vs Nifty]]-AVERAGE(Table2[1W Return vs Nifty]))/_xlfn.STDEV.P(Table2[1W Return vs Nifty])</f>
        <v>-0.1253821695241906</v>
      </c>
      <c r="O616">
        <v>1311.38</v>
      </c>
      <c r="P616">
        <v>1347.45519957224</v>
      </c>
      <c r="Q616">
        <v>1407.76219057153</v>
      </c>
      <c r="R616">
        <v>37.367008302873799</v>
      </c>
      <c r="S616" s="2">
        <f>(Table2[[#This Row],[Close Price]]-Table2[[#This Row],[20D EMA]])/Table2[[#This Row],[20D EMA]]</f>
        <v>-2.4882185178971852E-2</v>
      </c>
      <c r="T616" s="2">
        <f>(Table2[[#This Row],[Close Price]]-Table2[[#This Row],[50D EMA]])/Table2[[#This Row],[50D EMA]]</f>
        <v>-5.0988856322682165E-2</v>
      </c>
      <c r="U616" s="2">
        <f>(Table2[[#This Row],[Close Price]]-Table2[[#This Row],[200D EMA]])/Table2[[#This Row],[200D EMA]]</f>
        <v>-9.1643454722386775E-2</v>
      </c>
      <c r="V616">
        <v>1.1990540059211301</v>
      </c>
      <c r="W616">
        <v>1258.5</v>
      </c>
      <c r="X616">
        <v>1288.95</v>
      </c>
      <c r="Y616">
        <v>1258.5</v>
      </c>
      <c r="Z616">
        <v>1288.95</v>
      </c>
      <c r="AA616">
        <v>1258.5</v>
      </c>
      <c r="AB616">
        <v>1334.85</v>
      </c>
      <c r="AC616" s="2">
        <f>(Table2[[#This Row],[Close Price]]/Table2[[#This Row],[Day Low]])-1</f>
        <v>1.6090584028605415E-2</v>
      </c>
      <c r="AD616" s="2">
        <f>(Table2[[#This Row],[Day High]]/Table2[[#This Row],[Close Price]])-1</f>
        <v>7.9765395894428881E-3</v>
      </c>
      <c r="AE616" s="2">
        <f>(Table2[[#This Row],[Close Price]]/Table2[[#This Row],[Current Week Low]])-1</f>
        <v>1.6090584028605415E-2</v>
      </c>
      <c r="AF616" s="2">
        <f>(Table2[[#This Row],[Current Week High]]/Table2[[#This Row],[Close Price]])-1</f>
        <v>7.9765395894428881E-3</v>
      </c>
      <c r="AG616" s="2">
        <f>(Table2[[#This Row],[Close Price]]/Table2[[#This Row],[Current Month Low]])-1</f>
        <v>1.6090584028605415E-2</v>
      </c>
      <c r="AH616" s="2">
        <f>(Table2[[#This Row],[Current Month High]]/Table2[[#This Row],[Close Price]])-1</f>
        <v>4.3870967741935329E-2</v>
      </c>
      <c r="AI616">
        <v>40.449657869012697</v>
      </c>
      <c r="AJ616">
        <v>7.4489538694227404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-0.15</v>
      </c>
      <c r="AM616" t="s">
        <v>10621</v>
      </c>
      <c r="AN616">
        <v>-1.42</v>
      </c>
      <c r="AO616" t="s">
        <v>10621</v>
      </c>
      <c r="AP616">
        <v>6.5109736401115004E-2</v>
      </c>
      <c r="AQ616">
        <f>(Table2[[#This Row],[Sharpe Ratio]]-AVERAGE(Table2[Sharpe Ratio]))/_xlfn.STDEV.P(Table2[Sharpe Ratio])</f>
        <v>4.4181169259834965E-2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684</v>
      </c>
      <c r="AT616">
        <f>_xlfn.RANK.AVG(Table2[[#This Row],[6M Return vs Nifty Z-Score]],Table2[6M Return vs Nifty Z-Score])</f>
        <v>685</v>
      </c>
      <c r="AU616">
        <f>_xlfn.RANK.AVG(Table2[[#This Row],[Sharpe Ratio Z-Score]],Table2[Sharpe Ratio Z-Score])</f>
        <v>329</v>
      </c>
      <c r="AV616">
        <f>(Table2[[#This Row],[Rank 1Y]]+Table2[[#This Row],[Rank 6M]]+Table2[[#This Row],[Rank Sharpe]])/3</f>
        <v>566</v>
      </c>
    </row>
    <row r="617" spans="1:48" x14ac:dyDescent="0.3">
      <c r="A617" t="s">
        <v>1844</v>
      </c>
      <c r="B617" t="s">
        <v>1845</v>
      </c>
      <c r="C617" t="s">
        <v>10588</v>
      </c>
      <c r="D617" t="s">
        <v>133</v>
      </c>
      <c r="E617">
        <v>3785.9949741239998</v>
      </c>
      <c r="F617">
        <v>197.56</v>
      </c>
      <c r="G617">
        <v>-24.647161569830001</v>
      </c>
      <c r="H617">
        <f>(Table2[[#This Row],[1Y Return vs Nifty]]-AVERAGE(Table2[1Y Return vs Nifty]))/_xlfn.STDEV.P(Table2[1Y Return vs Nifty])</f>
        <v>-0.88526147058971727</v>
      </c>
      <c r="I617">
        <v>-2.0714908097311202</v>
      </c>
      <c r="J617">
        <f>(Table2[[#This Row],[1M Return vs Nifty]]-AVERAGE(Table2[1M Return vs Nifty]))/_xlfn.STDEV.P(Table2[1M Return vs Nifty])</f>
        <v>-0.51273620808380704</v>
      </c>
      <c r="K617">
        <v>-37.387540845879101</v>
      </c>
      <c r="L617">
        <f>(Table2[[#This Row],[6M Return vs Nifty]]-AVERAGE(Table2[6M Return vs Nifty]))/_xlfn.STDEV.P(Table2[6M Return vs Nifty])</f>
        <v>-1.5110063852547972</v>
      </c>
      <c r="M617">
        <v>0.52575431802095896</v>
      </c>
      <c r="N617">
        <f>(Table2[[#This Row],[1W Return vs Nifty]]-AVERAGE(Table2[1W Return vs Nifty]))/_xlfn.STDEV.P(Table2[1W Return vs Nifty])</f>
        <v>-0.4126116029183573</v>
      </c>
      <c r="O617">
        <v>215.23</v>
      </c>
      <c r="P617">
        <v>217.79330340703299</v>
      </c>
      <c r="Q617">
        <v>217.08826863402001</v>
      </c>
      <c r="R617">
        <v>17.380047191693901</v>
      </c>
      <c r="S617" s="2">
        <f>(Table2[[#This Row],[Close Price]]-Table2[[#This Row],[20D EMA]])/Table2[[#This Row],[20D EMA]]</f>
        <v>-8.2098220508293393E-2</v>
      </c>
      <c r="T617" s="2">
        <f>(Table2[[#This Row],[Close Price]]-Table2[[#This Row],[50D EMA]])/Table2[[#This Row],[50D EMA]]</f>
        <v>-9.290140280033797E-2</v>
      </c>
      <c r="U617" s="2">
        <f>(Table2[[#This Row],[Close Price]]-Table2[[#This Row],[200D EMA]])/Table2[[#This Row],[200D EMA]]</f>
        <v>-8.995543037354034E-2</v>
      </c>
      <c r="V617">
        <v>1.0432438219720801</v>
      </c>
      <c r="W617">
        <v>195.9</v>
      </c>
      <c r="X617">
        <v>205.99</v>
      </c>
      <c r="Y617">
        <v>195.9</v>
      </c>
      <c r="Z617">
        <v>205.99</v>
      </c>
      <c r="AA617">
        <v>195.9</v>
      </c>
      <c r="AB617">
        <v>215.93</v>
      </c>
      <c r="AC617" s="2">
        <f>(Table2[[#This Row],[Close Price]]/Table2[[#This Row],[Day Low]])-1</f>
        <v>8.4737110770800594E-3</v>
      </c>
      <c r="AD617" s="2">
        <f>(Table2[[#This Row],[Day High]]/Table2[[#This Row],[Close Price]])-1</f>
        <v>4.2670581089289339E-2</v>
      </c>
      <c r="AE617" s="2">
        <f>(Table2[[#This Row],[Close Price]]/Table2[[#This Row],[Current Week Low]])-1</f>
        <v>8.4737110770800594E-3</v>
      </c>
      <c r="AF617" s="2">
        <f>(Table2[[#This Row],[Current Week High]]/Table2[[#This Row],[Close Price]])-1</f>
        <v>4.2670581089289339E-2</v>
      </c>
      <c r="AG617" s="2">
        <f>(Table2[[#This Row],[Close Price]]/Table2[[#This Row],[Current Month Low]])-1</f>
        <v>8.4737110770800594E-3</v>
      </c>
      <c r="AH617" s="2">
        <f>(Table2[[#This Row],[Current Month High]]/Table2[[#This Row],[Close Price]])-1</f>
        <v>9.298440979955469E-2</v>
      </c>
      <c r="AI617">
        <v>40.716744280218599</v>
      </c>
      <c r="AJ617">
        <v>18.370281605751899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-0.03</v>
      </c>
      <c r="AM617" t="s">
        <v>10621</v>
      </c>
      <c r="AN617">
        <v>-13.16</v>
      </c>
      <c r="AO617" t="s">
        <v>10621</v>
      </c>
      <c r="AP617">
        <v>6.0807733790554E-2</v>
      </c>
      <c r="AQ617">
        <f>(Table2[[#This Row],[Sharpe Ratio]]-AVERAGE(Table2[Sharpe Ratio]))/_xlfn.STDEV.P(Table2[Sharpe Ratio])</f>
        <v>-5.4997905938501306E-3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638</v>
      </c>
      <c r="AT617">
        <f>_xlfn.RANK.AVG(Table2[[#This Row],[6M Return vs Nifty Z-Score]],Table2[6M Return vs Nifty Z-Score])</f>
        <v>718</v>
      </c>
      <c r="AU617">
        <f>_xlfn.RANK.AVG(Table2[[#This Row],[Sharpe Ratio Z-Score]],Table2[Sharpe Ratio Z-Score])</f>
        <v>342</v>
      </c>
      <c r="AV617">
        <f>(Table2[[#This Row],[Rank 1Y]]+Table2[[#This Row],[Rank 6M]]+Table2[[#This Row],[Rank Sharpe]])/3</f>
        <v>566</v>
      </c>
    </row>
    <row r="618" spans="1:48" x14ac:dyDescent="0.3">
      <c r="A618" t="s">
        <v>1349</v>
      </c>
      <c r="B618" t="s">
        <v>1350</v>
      </c>
      <c r="C618" t="s">
        <v>6579</v>
      </c>
      <c r="D618" t="s">
        <v>75</v>
      </c>
      <c r="E618">
        <v>7860.4163532800003</v>
      </c>
      <c r="F618">
        <v>156.16</v>
      </c>
      <c r="G618">
        <v>-2.7607713946119699</v>
      </c>
      <c r="H618">
        <f>(Table2[[#This Row],[1Y Return vs Nifty]]-AVERAGE(Table2[1Y Return vs Nifty]))/_xlfn.STDEV.P(Table2[1Y Return vs Nifty])</f>
        <v>-0.55201745957766835</v>
      </c>
      <c r="I618">
        <v>-2.0008756246421799</v>
      </c>
      <c r="J618">
        <f>(Table2[[#This Row],[1M Return vs Nifty]]-AVERAGE(Table2[1M Return vs Nifty]))/_xlfn.STDEV.P(Table2[1M Return vs Nifty])</f>
        <v>-0.50538359892273166</v>
      </c>
      <c r="K618">
        <v>-18.7662881579481</v>
      </c>
      <c r="L618">
        <f>(Table2[[#This Row],[6M Return vs Nifty]]-AVERAGE(Table2[6M Return vs Nifty]))/_xlfn.STDEV.P(Table2[6M Return vs Nifty])</f>
        <v>-0.84552504524271899</v>
      </c>
      <c r="M618">
        <v>4.1302572256304897</v>
      </c>
      <c r="N618">
        <f>(Table2[[#This Row],[1W Return vs Nifty]]-AVERAGE(Table2[1W Return vs Nifty]))/_xlfn.STDEV.P(Table2[1W Return vs Nifty])</f>
        <v>0.32458115611736299</v>
      </c>
      <c r="O618">
        <v>163.19999999999999</v>
      </c>
      <c r="P618">
        <v>163.53307785667201</v>
      </c>
      <c r="Q618">
        <v>160.027885615857</v>
      </c>
      <c r="R618">
        <v>31.841674006925</v>
      </c>
      <c r="S618" s="2">
        <f>(Table2[[#This Row],[Close Price]]-Table2[[#This Row],[20D EMA]])/Table2[[#This Row],[20D EMA]]</f>
        <v>-4.3137254901960735E-2</v>
      </c>
      <c r="T618" s="2">
        <f>(Table2[[#This Row],[Close Price]]-Table2[[#This Row],[50D EMA]])/Table2[[#This Row],[50D EMA]]</f>
        <v>-4.5086155983281376E-2</v>
      </c>
      <c r="U618" s="2">
        <f>(Table2[[#This Row],[Close Price]]-Table2[[#This Row],[200D EMA]])/Table2[[#This Row],[200D EMA]]</f>
        <v>-2.4170072615605068E-2</v>
      </c>
      <c r="V618">
        <v>0.42873586945437703</v>
      </c>
      <c r="W618">
        <v>155.43</v>
      </c>
      <c r="X618">
        <v>160.51</v>
      </c>
      <c r="Y618">
        <v>155.43</v>
      </c>
      <c r="Z618">
        <v>160.51</v>
      </c>
      <c r="AA618">
        <v>155.43</v>
      </c>
      <c r="AB618">
        <v>170</v>
      </c>
      <c r="AC618" s="2">
        <f>(Table2[[#This Row],[Close Price]]/Table2[[#This Row],[Day Low]])-1</f>
        <v>4.6966480087498041E-3</v>
      </c>
      <c r="AD618" s="2">
        <f>(Table2[[#This Row],[Day High]]/Table2[[#This Row],[Close Price]])-1</f>
        <v>2.7856045081967151E-2</v>
      </c>
      <c r="AE618" s="2">
        <f>(Table2[[#This Row],[Close Price]]/Table2[[#This Row],[Current Week Low]])-1</f>
        <v>4.6966480087498041E-3</v>
      </c>
      <c r="AF618" s="2">
        <f>(Table2[[#This Row],[Current Week High]]/Table2[[#This Row],[Close Price]])-1</f>
        <v>2.7856045081967151E-2</v>
      </c>
      <c r="AG618" s="2">
        <f>(Table2[[#This Row],[Close Price]]/Table2[[#This Row],[Current Month Low]])-1</f>
        <v>4.6966480087498041E-3</v>
      </c>
      <c r="AH618" s="2">
        <f>(Table2[[#This Row],[Current Month High]]/Table2[[#This Row],[Close Price]])-1</f>
        <v>8.8627049180327822E-2</v>
      </c>
      <c r="AI618">
        <v>27.433401639344201</v>
      </c>
      <c r="AJ618">
        <v>30.133333333333301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-0.01</v>
      </c>
      <c r="AM618" t="s">
        <v>10621</v>
      </c>
      <c r="AN618">
        <v>-5.55</v>
      </c>
      <c r="AO618" t="s">
        <v>10621</v>
      </c>
      <c r="AP618">
        <v>-9.5712010908720006E-3</v>
      </c>
      <c r="AQ618">
        <f>(Table2[[#This Row],[Sharpe Ratio]]-AVERAGE(Table2[Sharpe Ratio]))/_xlfn.STDEV.P(Table2[Sharpe Ratio])</f>
        <v>-0.81825918544072629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506</v>
      </c>
      <c r="AT618">
        <f>_xlfn.RANK.AVG(Table2[[#This Row],[6M Return vs Nifty Z-Score]],Table2[6M Return vs Nifty Z-Score])</f>
        <v>608</v>
      </c>
      <c r="AU618">
        <f>_xlfn.RANK.AVG(Table2[[#This Row],[Sharpe Ratio Z-Score]],Table2[Sharpe Ratio Z-Score])</f>
        <v>587</v>
      </c>
      <c r="AV618">
        <f>(Table2[[#This Row],[Rank 1Y]]+Table2[[#This Row],[Rank 6M]]+Table2[[#This Row],[Rank Sharpe]])/3</f>
        <v>567</v>
      </c>
    </row>
    <row r="619" spans="1:48" x14ac:dyDescent="0.3">
      <c r="A619" t="s">
        <v>22</v>
      </c>
      <c r="B619" t="s">
        <v>23</v>
      </c>
      <c r="C619" t="s">
        <v>10578</v>
      </c>
      <c r="D619" t="s">
        <v>24</v>
      </c>
      <c r="E619">
        <v>1230794.5425016601</v>
      </c>
      <c r="F619">
        <v>1615.75</v>
      </c>
      <c r="G619">
        <v>-25.4044850047651</v>
      </c>
      <c r="H619">
        <f>(Table2[[#This Row],[1Y Return vs Nifty]]-AVERAGE(Table2[1Y Return vs Nifty]))/_xlfn.STDEV.P(Table2[1Y Return vs Nifty])</f>
        <v>-0.89679254067805736</v>
      </c>
      <c r="I619">
        <v>-0.21118947914783001</v>
      </c>
      <c r="J619">
        <f>(Table2[[#This Row],[1M Return vs Nifty]]-AVERAGE(Table2[1M Return vs Nifty]))/_xlfn.STDEV.P(Table2[1M Return vs Nifty])</f>
        <v>-0.31903752148573555</v>
      </c>
      <c r="K619">
        <v>1.33799391493853</v>
      </c>
      <c r="L619">
        <f>(Table2[[#This Row],[6M Return vs Nifty]]-AVERAGE(Table2[6M Return vs Nifty]))/_xlfn.STDEV.P(Table2[6M Return vs Nifty])</f>
        <v>-0.12704359836794718</v>
      </c>
      <c r="M619">
        <v>5.8731685218063996</v>
      </c>
      <c r="N619">
        <f>(Table2[[#This Row],[1W Return vs Nifty]]-AVERAGE(Table2[1W Return vs Nifty]))/_xlfn.STDEV.P(Table2[1W Return vs Nifty])</f>
        <v>0.68104128948830522</v>
      </c>
      <c r="O619">
        <v>1628.18</v>
      </c>
      <c r="P619">
        <v>1608.6145878724301</v>
      </c>
      <c r="Q619">
        <v>1560.86117024803</v>
      </c>
      <c r="R619">
        <v>45.040315870445603</v>
      </c>
      <c r="S619" s="2">
        <f>(Table2[[#This Row],[Close Price]]-Table2[[#This Row],[20D EMA]])/Table2[[#This Row],[20D EMA]]</f>
        <v>-7.6342910489012664E-3</v>
      </c>
      <c r="T619" s="2">
        <f>(Table2[[#This Row],[Close Price]]-Table2[[#This Row],[50D EMA]])/Table2[[#This Row],[50D EMA]]</f>
        <v>4.4357499809866046E-3</v>
      </c>
      <c r="U619" s="2">
        <f>(Table2[[#This Row],[Close Price]]-Table2[[#This Row],[200D EMA]])/Table2[[#This Row],[200D EMA]]</f>
        <v>3.5165734658674237E-2</v>
      </c>
      <c r="V619">
        <v>1.04062647921325</v>
      </c>
      <c r="W619">
        <v>1601</v>
      </c>
      <c r="X619">
        <v>1646</v>
      </c>
      <c r="Y619">
        <v>1601</v>
      </c>
      <c r="Z619">
        <v>1646</v>
      </c>
      <c r="AA619">
        <v>1601</v>
      </c>
      <c r="AB619">
        <v>1670.5</v>
      </c>
      <c r="AC619" s="2">
        <f>(Table2[[#This Row],[Close Price]]/Table2[[#This Row],[Day Low]])-1</f>
        <v>9.2129918800749611E-3</v>
      </c>
      <c r="AD619" s="2">
        <f>(Table2[[#This Row],[Day High]]/Table2[[#This Row],[Close Price]])-1</f>
        <v>1.8721955748104646E-2</v>
      </c>
      <c r="AE619" s="2">
        <f>(Table2[[#This Row],[Close Price]]/Table2[[#This Row],[Current Week Low]])-1</f>
        <v>9.2129918800749611E-3</v>
      </c>
      <c r="AF619" s="2">
        <f>(Table2[[#This Row],[Current Week High]]/Table2[[#This Row],[Close Price]])-1</f>
        <v>1.8721955748104646E-2</v>
      </c>
      <c r="AG619" s="2">
        <f>(Table2[[#This Row],[Close Price]]/Table2[[#This Row],[Current Month Low]])-1</f>
        <v>9.2129918800749611E-3</v>
      </c>
      <c r="AH619" s="2">
        <f>(Table2[[#This Row],[Current Month High]]/Table2[[#This Row],[Close Price]])-1</f>
        <v>3.3885192634999228E-2</v>
      </c>
      <c r="AI619">
        <v>11.0320284697508</v>
      </c>
      <c r="AJ619">
        <v>18.495838069744401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0.06</v>
      </c>
      <c r="AM619" t="s">
        <v>10622</v>
      </c>
      <c r="AN619">
        <v>0.06</v>
      </c>
      <c r="AO619" t="s">
        <v>10622</v>
      </c>
      <c r="AP619">
        <v>-8.4577892954655995E-2</v>
      </c>
      <c r="AQ619">
        <f>(Table2[[#This Row],[Sharpe Ratio]]-AVERAGE(Table2[Sharpe Ratio]))/_xlfn.STDEV.P(Table2[Sharpe Ratio])</f>
        <v>-1.684461460189332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-2.3462938312327668</v>
      </c>
      <c r="AS619">
        <f>_xlfn.RANK.AVG(Table2[[#This Row],[1Y Return vs Nifty Z-Score]],Table2[1Y Return vs Nifty Z-Score])</f>
        <v>643</v>
      </c>
      <c r="AT619">
        <f>_xlfn.RANK.AVG(Table2[[#This Row],[6M Return vs Nifty Z-Score]],Table2[6M Return vs Nifty Z-Score])</f>
        <v>354</v>
      </c>
      <c r="AU619">
        <f>_xlfn.RANK.AVG(Table2[[#This Row],[Sharpe Ratio Z-Score]],Table2[Sharpe Ratio Z-Score])</f>
        <v>705</v>
      </c>
      <c r="AV619">
        <f>(Table2[[#This Row],[Rank 1Y]]+Table2[[#This Row],[Rank 6M]]+Table2[[#This Row],[Rank Sharpe]])/3</f>
        <v>567.33333333333337</v>
      </c>
    </row>
    <row r="620" spans="1:48" x14ac:dyDescent="0.3">
      <c r="A620" t="s">
        <v>420</v>
      </c>
      <c r="B620" t="s">
        <v>421</v>
      </c>
      <c r="C620" t="s">
        <v>10580</v>
      </c>
      <c r="D620" t="s">
        <v>176</v>
      </c>
      <c r="E620">
        <v>54202.61236544</v>
      </c>
      <c r="F620">
        <v>16697.900000000001</v>
      </c>
      <c r="G620">
        <v>-16.232213963139799</v>
      </c>
      <c r="H620">
        <f>(Table2[[#This Row],[1Y Return vs Nifty]]-AVERAGE(Table2[1Y Return vs Nifty]))/_xlfn.STDEV.P(Table2[1Y Return vs Nifty])</f>
        <v>-0.75713477310970456</v>
      </c>
      <c r="I620">
        <v>3.3805211302453602</v>
      </c>
      <c r="J620">
        <f>(Table2[[#This Row],[1M Return vs Nifty]]-AVERAGE(Table2[1M Return vs Nifty]))/_xlfn.STDEV.P(Table2[1M Return vs Nifty])</f>
        <v>5.4939326373467372E-2</v>
      </c>
      <c r="K620">
        <v>-10.737247756648999</v>
      </c>
      <c r="L620">
        <f>(Table2[[#This Row],[6M Return vs Nifty]]-AVERAGE(Table2[6M Return vs Nifty]))/_xlfn.STDEV.P(Table2[6M Return vs Nifty])</f>
        <v>-0.55858535032462597</v>
      </c>
      <c r="M620">
        <v>0.37795600591772699</v>
      </c>
      <c r="N620">
        <f>(Table2[[#This Row],[1W Return vs Nifty]]-AVERAGE(Table2[1W Return vs Nifty]))/_xlfn.STDEV.P(Table2[1W Return vs Nifty])</f>
        <v>-0.4428393065082713</v>
      </c>
      <c r="O620">
        <v>16898.12</v>
      </c>
      <c r="P620">
        <v>16671.652620460602</v>
      </c>
      <c r="Q620">
        <v>16392.137074731701</v>
      </c>
      <c r="R620">
        <v>41.477420868386197</v>
      </c>
      <c r="S620" s="2">
        <f>(Table2[[#This Row],[Close Price]]-Table2[[#This Row],[20D EMA]])/Table2[[#This Row],[20D EMA]]</f>
        <v>-1.1848655353376442E-2</v>
      </c>
      <c r="T620" s="2">
        <f>(Table2[[#This Row],[Close Price]]-Table2[[#This Row],[50D EMA]])/Table2[[#This Row],[50D EMA]]</f>
        <v>1.5743717876647244E-3</v>
      </c>
      <c r="U620" s="2">
        <f>(Table2[[#This Row],[Close Price]]-Table2[[#This Row],[200D EMA]])/Table2[[#This Row],[200D EMA]]</f>
        <v>1.8653023939119578E-2</v>
      </c>
      <c r="V620">
        <v>1.0032085206199099</v>
      </c>
      <c r="W620">
        <v>16405.099999999999</v>
      </c>
      <c r="X620">
        <v>17036.55</v>
      </c>
      <c r="Y620">
        <v>16405.099999999999</v>
      </c>
      <c r="Z620">
        <v>17036.55</v>
      </c>
      <c r="AA620">
        <v>16405.099999999999</v>
      </c>
      <c r="AB620">
        <v>17397</v>
      </c>
      <c r="AC620" s="2">
        <f>(Table2[[#This Row],[Close Price]]/Table2[[#This Row],[Day Low]])-1</f>
        <v>1.7848108210251956E-2</v>
      </c>
      <c r="AD620" s="2">
        <f>(Table2[[#This Row],[Day High]]/Table2[[#This Row],[Close Price]])-1</f>
        <v>2.0280993418333892E-2</v>
      </c>
      <c r="AE620" s="2">
        <f>(Table2[[#This Row],[Close Price]]/Table2[[#This Row],[Current Week Low]])-1</f>
        <v>1.7848108210251956E-2</v>
      </c>
      <c r="AF620" s="2">
        <f>(Table2[[#This Row],[Current Week High]]/Table2[[#This Row],[Close Price]])-1</f>
        <v>2.0280993418333892E-2</v>
      </c>
      <c r="AG620" s="2">
        <f>(Table2[[#This Row],[Close Price]]/Table2[[#This Row],[Current Month Low]])-1</f>
        <v>1.7848108210251956E-2</v>
      </c>
      <c r="AH620" s="2">
        <f>(Table2[[#This Row],[Current Month High]]/Table2[[#This Row],[Close Price]])-1</f>
        <v>4.186754022960959E-2</v>
      </c>
      <c r="AI620">
        <v>15.2839578629647</v>
      </c>
      <c r="AJ620">
        <v>10.1767999181818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-0.05</v>
      </c>
      <c r="AM620" t="s">
        <v>10621</v>
      </c>
      <c r="AN620">
        <v>-1.72</v>
      </c>
      <c r="AO620" t="s">
        <v>10621</v>
      </c>
      <c r="AP620">
        <v>-1.6519938043931998E-2</v>
      </c>
      <c r="AQ620">
        <f>(Table2[[#This Row],[Sharpe Ratio]]-AVERAGE(Table2[Sharpe Ratio]))/_xlfn.STDEV.P(Table2[Sharpe Ratio])</f>
        <v>-0.89850551554552671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-2.6021256191146613</v>
      </c>
      <c r="AS620">
        <f>_xlfn.RANK.AVG(Table2[[#This Row],[1Y Return vs Nifty Z-Score]],Table2[1Y Return vs Nifty Z-Score])</f>
        <v>595</v>
      </c>
      <c r="AT620">
        <f>_xlfn.RANK.AVG(Table2[[#This Row],[6M Return vs Nifty Z-Score]],Table2[6M Return vs Nifty Z-Score])</f>
        <v>507</v>
      </c>
      <c r="AU620">
        <f>_xlfn.RANK.AVG(Table2[[#This Row],[Sharpe Ratio Z-Score]],Table2[Sharpe Ratio Z-Score])</f>
        <v>600</v>
      </c>
      <c r="AV620">
        <f>(Table2[[#This Row],[Rank 1Y]]+Table2[[#This Row],[Rank 6M]]+Table2[[#This Row],[Rank Sharpe]])/3</f>
        <v>567.33333333333337</v>
      </c>
    </row>
    <row r="621" spans="1:48" x14ac:dyDescent="0.3">
      <c r="A621" t="s">
        <v>483</v>
      </c>
      <c r="B621" t="s">
        <v>484</v>
      </c>
      <c r="C621" t="s">
        <v>10577</v>
      </c>
      <c r="D621" t="s">
        <v>313</v>
      </c>
      <c r="E621">
        <v>42209.725503200003</v>
      </c>
      <c r="F621">
        <v>6777.8</v>
      </c>
      <c r="G621">
        <v>-28.828652247689899</v>
      </c>
      <c r="H621">
        <f>(Table2[[#This Row],[1Y Return vs Nifty]]-AVERAGE(Table2[1Y Return vs Nifty]))/_xlfn.STDEV.P(Table2[1Y Return vs Nifty])</f>
        <v>-0.94892919808355214</v>
      </c>
      <c r="I621">
        <v>-1.27096908081009</v>
      </c>
      <c r="J621">
        <f>(Table2[[#This Row],[1M Return vs Nifty]]-AVERAGE(Table2[1M Return vs Nifty]))/_xlfn.STDEV.P(Table2[1M Return vs Nifty])</f>
        <v>-0.42938411617480293</v>
      </c>
      <c r="K621">
        <v>-21.320377474196601</v>
      </c>
      <c r="L621">
        <f>(Table2[[#This Row],[6M Return vs Nifty]]-AVERAGE(Table2[6M Return vs Nifty]))/_xlfn.STDEV.P(Table2[6M Return vs Nifty])</f>
        <v>-0.93680240499785572</v>
      </c>
      <c r="M621">
        <v>2.0839056963393299</v>
      </c>
      <c r="N621">
        <f>(Table2[[#This Row],[1W Return vs Nifty]]-AVERAGE(Table2[1W Return vs Nifty]))/_xlfn.STDEV.P(Table2[1W Return vs Nifty])</f>
        <v>-9.3938558945254116E-2</v>
      </c>
      <c r="O621">
        <v>6963.19</v>
      </c>
      <c r="P621">
        <v>7069.84605882909</v>
      </c>
      <c r="Q621">
        <v>7397.0268257743301</v>
      </c>
      <c r="R621">
        <v>28.4972816981726</v>
      </c>
      <c r="S621" s="2">
        <f>(Table2[[#This Row],[Close Price]]-Table2[[#This Row],[20D EMA]])/Table2[[#This Row],[20D EMA]]</f>
        <v>-2.6624291452624363E-2</v>
      </c>
      <c r="T621" s="2">
        <f>(Table2[[#This Row],[Close Price]]-Table2[[#This Row],[50D EMA]])/Table2[[#This Row],[50D EMA]]</f>
        <v>-4.1308687119767158E-2</v>
      </c>
      <c r="U621" s="2">
        <f>(Table2[[#This Row],[Close Price]]-Table2[[#This Row],[200D EMA]])/Table2[[#This Row],[200D EMA]]</f>
        <v>-8.3712934988512552E-2</v>
      </c>
      <c r="V621">
        <v>0.65780406822807702</v>
      </c>
      <c r="W621">
        <v>6730</v>
      </c>
      <c r="X621">
        <v>6870</v>
      </c>
      <c r="Y621">
        <v>6730</v>
      </c>
      <c r="Z621">
        <v>6870</v>
      </c>
      <c r="AA621">
        <v>6730</v>
      </c>
      <c r="AB621">
        <v>7011.85</v>
      </c>
      <c r="AC621" s="2">
        <f>(Table2[[#This Row],[Close Price]]/Table2[[#This Row],[Day Low]])-1</f>
        <v>7.1025260029717874E-3</v>
      </c>
      <c r="AD621" s="2">
        <f>(Table2[[#This Row],[Day High]]/Table2[[#This Row],[Close Price]])-1</f>
        <v>1.3603234087756988E-2</v>
      </c>
      <c r="AE621" s="2">
        <f>(Table2[[#This Row],[Close Price]]/Table2[[#This Row],[Current Week Low]])-1</f>
        <v>7.1025260029717874E-3</v>
      </c>
      <c r="AF621" s="2">
        <f>(Table2[[#This Row],[Current Week High]]/Table2[[#This Row],[Close Price]])-1</f>
        <v>1.3603234087756988E-2</v>
      </c>
      <c r="AG621" s="2">
        <f>(Table2[[#This Row],[Close Price]]/Table2[[#This Row],[Current Month Low]])-1</f>
        <v>7.1025260029717874E-3</v>
      </c>
      <c r="AH621" s="2">
        <f>(Table2[[#This Row],[Current Month High]]/Table2[[#This Row],[Close Price]])-1</f>
        <v>3.4531853993921446E-2</v>
      </c>
      <c r="AI621">
        <v>35.737259877836401</v>
      </c>
      <c r="AJ621">
        <v>5.7181182929872696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10621</v>
      </c>
      <c r="AN621">
        <v>-3.65</v>
      </c>
      <c r="AO621" t="s">
        <v>10621</v>
      </c>
      <c r="AP621">
        <v>3.2776658434050997E-2</v>
      </c>
      <c r="AQ621">
        <f>(Table2[[#This Row],[Sharpe Ratio]]-AVERAGE(Table2[Sharpe Ratio]))/_xlfn.STDEV.P(Table2[Sharpe Ratio])</f>
        <v>-0.32921199058724893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655</v>
      </c>
      <c r="AT621">
        <f>_xlfn.RANK.AVG(Table2[[#This Row],[6M Return vs Nifty Z-Score]],Table2[6M Return vs Nifty Z-Score])</f>
        <v>625</v>
      </c>
      <c r="AU621">
        <f>_xlfn.RANK.AVG(Table2[[#This Row],[Sharpe Ratio Z-Score]],Table2[Sharpe Ratio Z-Score])</f>
        <v>432</v>
      </c>
      <c r="AV621">
        <f>(Table2[[#This Row],[Rank 1Y]]+Table2[[#This Row],[Rank 6M]]+Table2[[#This Row],[Rank Sharpe]])/3</f>
        <v>570.66666666666663</v>
      </c>
    </row>
    <row r="622" spans="1:48" x14ac:dyDescent="0.3">
      <c r="A622" t="s">
        <v>1548</v>
      </c>
      <c r="B622" t="s">
        <v>1549</v>
      </c>
      <c r="C622" t="s">
        <v>10580</v>
      </c>
      <c r="D622" t="s">
        <v>920</v>
      </c>
      <c r="E622">
        <v>5985.1934423399998</v>
      </c>
      <c r="F622">
        <v>130.49</v>
      </c>
      <c r="G622">
        <v>-7.9392832397904902</v>
      </c>
      <c r="H622">
        <f>(Table2[[#This Row],[1Y Return vs Nifty]]-AVERAGE(Table2[1Y Return vs Nifty]))/_xlfn.STDEV.P(Table2[1Y Return vs Nifty])</f>
        <v>-0.63086591492115018</v>
      </c>
      <c r="I622">
        <v>-1.2819955532882701</v>
      </c>
      <c r="J622">
        <f>(Table2[[#This Row],[1M Return vs Nifty]]-AVERAGE(Table2[1M Return vs Nifty]))/_xlfn.STDEV.P(Table2[1M Return vs Nifty])</f>
        <v>-0.43053221686242843</v>
      </c>
      <c r="K622">
        <v>-43.486372455939197</v>
      </c>
      <c r="L622">
        <f>(Table2[[#This Row],[6M Return vs Nifty]]-AVERAGE(Table2[6M Return vs Nifty]))/_xlfn.STDEV.P(Table2[6M Return vs Nifty])</f>
        <v>-1.7289647954857776</v>
      </c>
      <c r="M622">
        <v>-0.13988813352403801</v>
      </c>
      <c r="N622">
        <f>(Table2[[#This Row],[1W Return vs Nifty]]-AVERAGE(Table2[1W Return vs Nifty]))/_xlfn.STDEV.P(Table2[1W Return vs Nifty])</f>
        <v>-0.54874876467506362</v>
      </c>
      <c r="O622">
        <v>137.61000000000001</v>
      </c>
      <c r="P622">
        <v>142.310173203814</v>
      </c>
      <c r="Q622">
        <v>155.47642412225699</v>
      </c>
      <c r="R622">
        <v>26.532270581681701</v>
      </c>
      <c r="S622" s="2">
        <f>(Table2[[#This Row],[Close Price]]-Table2[[#This Row],[20D EMA]])/Table2[[#This Row],[20D EMA]]</f>
        <v>-5.1740425841145292E-2</v>
      </c>
      <c r="T622" s="2">
        <f>(Table2[[#This Row],[Close Price]]-Table2[[#This Row],[50D EMA]])/Table2[[#This Row],[50D EMA]]</f>
        <v>-8.3059228568890572E-2</v>
      </c>
      <c r="U622" s="2">
        <f>(Table2[[#This Row],[Close Price]]-Table2[[#This Row],[200D EMA]])/Table2[[#This Row],[200D EMA]]</f>
        <v>-0.16070876509617438</v>
      </c>
      <c r="V622">
        <v>0.96282828659596498</v>
      </c>
      <c r="W622">
        <v>129.82</v>
      </c>
      <c r="X622">
        <v>135</v>
      </c>
      <c r="Y622">
        <v>129.82</v>
      </c>
      <c r="Z622">
        <v>135</v>
      </c>
      <c r="AA622">
        <v>129.82</v>
      </c>
      <c r="AB622">
        <v>140.69999999999999</v>
      </c>
      <c r="AC622" s="2">
        <f>(Table2[[#This Row],[Close Price]]/Table2[[#This Row],[Day Low]])-1</f>
        <v>5.1609921429673911E-3</v>
      </c>
      <c r="AD622" s="2">
        <f>(Table2[[#This Row],[Day High]]/Table2[[#This Row],[Close Price]])-1</f>
        <v>3.4562035405011793E-2</v>
      </c>
      <c r="AE622" s="2">
        <f>(Table2[[#This Row],[Close Price]]/Table2[[#This Row],[Current Week Low]])-1</f>
        <v>5.1609921429673911E-3</v>
      </c>
      <c r="AF622" s="2">
        <f>(Table2[[#This Row],[Current Week High]]/Table2[[#This Row],[Close Price]])-1</f>
        <v>3.4562035405011793E-2</v>
      </c>
      <c r="AG622" s="2">
        <f>(Table2[[#This Row],[Close Price]]/Table2[[#This Row],[Current Month Low]])-1</f>
        <v>5.1609921429673911E-3</v>
      </c>
      <c r="AH622" s="2">
        <f>(Table2[[#This Row],[Current Month High]]/Table2[[#This Row],[Close Price]])-1</f>
        <v>7.8243543566556717E-2</v>
      </c>
      <c r="AI622">
        <v>61.391677523181798</v>
      </c>
      <c r="AJ622">
        <v>10.118143459915601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-0.24</v>
      </c>
      <c r="AM622" t="s">
        <v>10621</v>
      </c>
      <c r="AN622">
        <v>-5.42</v>
      </c>
      <c r="AO622" t="s">
        <v>10621</v>
      </c>
      <c r="AP622">
        <v>3.1912975712358002E-2</v>
      </c>
      <c r="AQ622">
        <f>(Table2[[#This Row],[Sharpe Ratio]]-AVERAGE(Table2[Sharpe Ratio]))/_xlfn.STDEV.P(Table2[Sharpe Ratio])</f>
        <v>-0.33918608649258719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551</v>
      </c>
      <c r="AT622">
        <f>_xlfn.RANK.AVG(Table2[[#This Row],[6M Return vs Nifty Z-Score]],Table2[6M Return vs Nifty Z-Score])</f>
        <v>726</v>
      </c>
      <c r="AU622">
        <f>_xlfn.RANK.AVG(Table2[[#This Row],[Sharpe Ratio Z-Score]],Table2[Sharpe Ratio Z-Score])</f>
        <v>435</v>
      </c>
      <c r="AV622">
        <f>(Table2[[#This Row],[Rank 1Y]]+Table2[[#This Row],[Rank 6M]]+Table2[[#This Row],[Rank Sharpe]])/3</f>
        <v>570.66666666666663</v>
      </c>
    </row>
    <row r="623" spans="1:48" x14ac:dyDescent="0.3">
      <c r="A623" t="s">
        <v>1826</v>
      </c>
      <c r="B623" t="s">
        <v>1827</v>
      </c>
      <c r="C623" t="s">
        <v>10582</v>
      </c>
      <c r="D623" t="s">
        <v>51</v>
      </c>
      <c r="E623">
        <v>3875.9590762500002</v>
      </c>
      <c r="F623">
        <v>314.35000000000002</v>
      </c>
      <c r="G623">
        <v>-16.622983901103002</v>
      </c>
      <c r="H623">
        <f>(Table2[[#This Row],[1Y Return vs Nifty]]-AVERAGE(Table2[1Y Return vs Nifty]))/_xlfn.STDEV.P(Table2[1Y Return vs Nifty])</f>
        <v>-0.76308466893387927</v>
      </c>
      <c r="I623">
        <v>0.83726469256861202</v>
      </c>
      <c r="J623">
        <f>(Table2[[#This Row],[1M Return vs Nifty]]-AVERAGE(Table2[1M Return vs Nifty]))/_xlfn.STDEV.P(Table2[1M Return vs Nifty])</f>
        <v>-0.20987015559664732</v>
      </c>
      <c r="K623">
        <v>-2.2429783680183699</v>
      </c>
      <c r="L623">
        <f>(Table2[[#This Row],[6M Return vs Nifty]]-AVERAGE(Table2[6M Return vs Nifty]))/_xlfn.STDEV.P(Table2[6M Return vs Nifty])</f>
        <v>-0.25501942649001597</v>
      </c>
      <c r="M623">
        <v>-2.49612663222578</v>
      </c>
      <c r="N623">
        <f>(Table2[[#This Row],[1W Return vs Nifty]]-AVERAGE(Table2[1W Return vs Nifty]))/_xlfn.STDEV.P(Table2[1W Return vs Nifty])</f>
        <v>-1.0306465476223612</v>
      </c>
      <c r="O623">
        <v>343.71</v>
      </c>
      <c r="P623">
        <v>331.43774924050098</v>
      </c>
      <c r="Q623">
        <v>307.93190481826502</v>
      </c>
      <c r="R623">
        <v>26.8405232236634</v>
      </c>
      <c r="S623" s="2">
        <f>(Table2[[#This Row],[Close Price]]-Table2[[#This Row],[20D EMA]])/Table2[[#This Row],[20D EMA]]</f>
        <v>-8.5420848971516569E-2</v>
      </c>
      <c r="T623" s="2">
        <f>(Table2[[#This Row],[Close Price]]-Table2[[#This Row],[50D EMA]])/Table2[[#This Row],[50D EMA]]</f>
        <v>-5.155643640369275E-2</v>
      </c>
      <c r="U623" s="2">
        <f>(Table2[[#This Row],[Close Price]]-Table2[[#This Row],[200D EMA]])/Table2[[#This Row],[200D EMA]]</f>
        <v>2.0842579418728382E-2</v>
      </c>
      <c r="V623">
        <v>1.0034482092342101</v>
      </c>
      <c r="W623">
        <v>310.05</v>
      </c>
      <c r="X623">
        <v>328</v>
      </c>
      <c r="Y623">
        <v>310.05</v>
      </c>
      <c r="Z623">
        <v>328</v>
      </c>
      <c r="AA623">
        <v>310.05</v>
      </c>
      <c r="AB623">
        <v>365</v>
      </c>
      <c r="AC623" s="2">
        <f>(Table2[[#This Row],[Close Price]]/Table2[[#This Row],[Day Low]])-1</f>
        <v>1.3868730849863065E-2</v>
      </c>
      <c r="AD623" s="2">
        <f>(Table2[[#This Row],[Day High]]/Table2[[#This Row],[Close Price]])-1</f>
        <v>4.3422936217591745E-2</v>
      </c>
      <c r="AE623" s="2">
        <f>(Table2[[#This Row],[Close Price]]/Table2[[#This Row],[Current Week Low]])-1</f>
        <v>1.3868730849863065E-2</v>
      </c>
      <c r="AF623" s="2">
        <f>(Table2[[#This Row],[Current Week High]]/Table2[[#This Row],[Close Price]])-1</f>
        <v>4.3422936217591745E-2</v>
      </c>
      <c r="AG623" s="2">
        <f>(Table2[[#This Row],[Close Price]]/Table2[[#This Row],[Current Month Low]])-1</f>
        <v>1.3868730849863065E-2</v>
      </c>
      <c r="AH623" s="2">
        <f>(Table2[[#This Row],[Current Month High]]/Table2[[#This Row],[Close Price]])-1</f>
        <v>0.16112613329091774</v>
      </c>
      <c r="AI623">
        <v>20.232225226658102</v>
      </c>
      <c r="AJ623">
        <v>25.689724110355801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-0.06</v>
      </c>
      <c r="AM623" t="s">
        <v>10621</v>
      </c>
      <c r="AN623">
        <v>-9.15</v>
      </c>
      <c r="AO623" t="s">
        <v>10621</v>
      </c>
      <c r="AP623">
        <v>-9.5422368277102002E-2</v>
      </c>
      <c r="AQ623">
        <f>(Table2[[#This Row],[Sharpe Ratio]]-AVERAGE(Table2[Sharpe Ratio]))/_xlfn.STDEV.P(Table2[Sharpe Ratio])</f>
        <v>-1.8096970752970736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-4.0683178739399768</v>
      </c>
      <c r="AS623">
        <f>_xlfn.RANK.AVG(Table2[[#This Row],[1Y Return vs Nifty Z-Score]],Table2[1Y Return vs Nifty Z-Score])</f>
        <v>599</v>
      </c>
      <c r="AT623">
        <f>_xlfn.RANK.AVG(Table2[[#This Row],[6M Return vs Nifty Z-Score]],Table2[6M Return vs Nifty Z-Score])</f>
        <v>407</v>
      </c>
      <c r="AU623">
        <f>_xlfn.RANK.AVG(Table2[[#This Row],[Sharpe Ratio Z-Score]],Table2[Sharpe Ratio Z-Score])</f>
        <v>712</v>
      </c>
      <c r="AV623">
        <f>(Table2[[#This Row],[Rank 1Y]]+Table2[[#This Row],[Rank 6M]]+Table2[[#This Row],[Rank Sharpe]])/3</f>
        <v>572.66666666666663</v>
      </c>
    </row>
    <row r="624" spans="1:48" x14ac:dyDescent="0.3">
      <c r="A624" t="s">
        <v>2227</v>
      </c>
      <c r="B624" t="s">
        <v>2228</v>
      </c>
      <c r="C624" t="s">
        <v>10581</v>
      </c>
      <c r="D624" t="s">
        <v>121</v>
      </c>
      <c r="E624">
        <v>2389.04283992</v>
      </c>
      <c r="F624">
        <v>9.76</v>
      </c>
      <c r="G624">
        <v>-3.4999973281119399</v>
      </c>
      <c r="H624">
        <f>(Table2[[#This Row],[1Y Return vs Nifty]]-AVERAGE(Table2[1Y Return vs Nifty]))/_xlfn.STDEV.P(Table2[1Y Return vs Nifty])</f>
        <v>-0.56327297559248335</v>
      </c>
      <c r="I624">
        <v>15.3245653337154</v>
      </c>
      <c r="J624">
        <f>(Table2[[#This Row],[1M Return vs Nifty]]-AVERAGE(Table2[1M Return vs Nifty]))/_xlfn.STDEV.P(Table2[1M Return vs Nifty])</f>
        <v>1.2985796102601925</v>
      </c>
      <c r="K624">
        <v>-68.147490358361495</v>
      </c>
      <c r="L624">
        <f>(Table2[[#This Row],[6M Return vs Nifty]]-AVERAGE(Table2[6M Return vs Nifty]))/_xlfn.STDEV.P(Table2[6M Return vs Nifty])</f>
        <v>-2.6102972204808288</v>
      </c>
      <c r="M624">
        <v>9.18593243714</v>
      </c>
      <c r="N624">
        <f>(Table2[[#This Row],[1W Return vs Nifty]]-AVERAGE(Table2[1W Return vs Nifty]))/_xlfn.STDEV.P(Table2[1W Return vs Nifty])</f>
        <v>1.3585676040386681</v>
      </c>
      <c r="O624">
        <v>8.57</v>
      </c>
      <c r="P624">
        <v>10.3725772308557</v>
      </c>
      <c r="Q624">
        <v>14.362211000642899</v>
      </c>
      <c r="R624">
        <v>76.105057296575595</v>
      </c>
      <c r="S624" s="2">
        <f>(Table2[[#This Row],[Close Price]]-Table2[[#This Row],[20D EMA]])/Table2[[#This Row],[20D EMA]]</f>
        <v>0.13885647607934651</v>
      </c>
      <c r="T624" s="2">
        <f>(Table2[[#This Row],[Close Price]]-Table2[[#This Row],[50D EMA]])/Table2[[#This Row],[50D EMA]]</f>
        <v>-5.9057379590623231E-2</v>
      </c>
      <c r="U624" s="2">
        <f>(Table2[[#This Row],[Close Price]]-Table2[[#This Row],[200D EMA]])/Table2[[#This Row],[200D EMA]]</f>
        <v>-0.32043889345706517</v>
      </c>
      <c r="V624">
        <v>0.55124986895334405</v>
      </c>
      <c r="W624">
        <v>9.4499999999999993</v>
      </c>
      <c r="X624">
        <v>9.76</v>
      </c>
      <c r="Y624">
        <v>9.4499999999999993</v>
      </c>
      <c r="Z624">
        <v>9.76</v>
      </c>
      <c r="AA624">
        <v>8.86</v>
      </c>
      <c r="AB624">
        <v>9.76</v>
      </c>
      <c r="AC624" s="2">
        <f>(Table2[[#This Row],[Close Price]]/Table2[[#This Row],[Day Low]])-1</f>
        <v>3.2804232804232836E-2</v>
      </c>
      <c r="AD624" s="2">
        <f>(Table2[[#This Row],[Day High]]/Table2[[#This Row],[Close Price]])-1</f>
        <v>0</v>
      </c>
      <c r="AE624" s="2">
        <f>(Table2[[#This Row],[Close Price]]/Table2[[#This Row],[Current Week Low]])-1</f>
        <v>3.2804232804232836E-2</v>
      </c>
      <c r="AF624" s="2">
        <f>(Table2[[#This Row],[Current Week High]]/Table2[[#This Row],[Close Price]])-1</f>
        <v>0</v>
      </c>
      <c r="AG624" s="2">
        <f>(Table2[[#This Row],[Close Price]]/Table2[[#This Row],[Current Month Low]])-1</f>
        <v>0.10158013544018063</v>
      </c>
      <c r="AH624" s="2">
        <f>(Table2[[#This Row],[Current Month High]]/Table2[[#This Row],[Close Price]])-1</f>
        <v>0</v>
      </c>
      <c r="AI624">
        <v>178.176229508196</v>
      </c>
      <c r="AJ624">
        <v>45.454545454545404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-0.45</v>
      </c>
      <c r="AM624" t="s">
        <v>10621</v>
      </c>
      <c r="AN624">
        <v>28.25</v>
      </c>
      <c r="AO624" t="s">
        <v>10622</v>
      </c>
      <c r="AP624">
        <v>1.943795674232E-2</v>
      </c>
      <c r="AQ624">
        <f>(Table2[[#This Row],[Sharpe Ratio]]-AVERAGE(Table2[Sharpe Ratio]))/_xlfn.STDEV.P(Table2[Sharpe Ratio])</f>
        <v>-0.48325176304586021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513</v>
      </c>
      <c r="AT624">
        <f>_xlfn.RANK.AVG(Table2[[#This Row],[6M Return vs Nifty Z-Score]],Table2[6M Return vs Nifty Z-Score])</f>
        <v>734</v>
      </c>
      <c r="AU624">
        <f>_xlfn.RANK.AVG(Table2[[#This Row],[Sharpe Ratio Z-Score]],Table2[Sharpe Ratio Z-Score])</f>
        <v>472</v>
      </c>
      <c r="AV624">
        <f>(Table2[[#This Row],[Rank 1Y]]+Table2[[#This Row],[Rank 6M]]+Table2[[#This Row],[Rank Sharpe]])/3</f>
        <v>573</v>
      </c>
    </row>
    <row r="625" spans="1:48" x14ac:dyDescent="0.3">
      <c r="A625" t="s">
        <v>159</v>
      </c>
      <c r="B625" t="s">
        <v>160</v>
      </c>
      <c r="C625" t="s">
        <v>10577</v>
      </c>
      <c r="D625" t="s">
        <v>21</v>
      </c>
      <c r="E625">
        <v>159591.56361650999</v>
      </c>
      <c r="F625">
        <v>5390.1</v>
      </c>
      <c r="G625">
        <v>-16.457558700141</v>
      </c>
      <c r="H625">
        <f>(Table2[[#This Row],[1Y Return vs Nifty]]-AVERAGE(Table2[1Y Return vs Nifty]))/_xlfn.STDEV.P(Table2[1Y Return vs Nifty])</f>
        <v>-0.76056589096045757</v>
      </c>
      <c r="I625">
        <v>1.92691540869191</v>
      </c>
      <c r="J625">
        <f>(Table2[[#This Row],[1M Return vs Nifty]]-AVERAGE(Table2[1M Return vs Nifty]))/_xlfn.STDEV.P(Table2[1M Return vs Nifty])</f>
        <v>-9.6413314442019657E-2</v>
      </c>
      <c r="K625">
        <v>-11.3792636228386</v>
      </c>
      <c r="L625">
        <f>(Table2[[#This Row],[6M Return vs Nifty]]-AVERAGE(Table2[6M Return vs Nifty]))/_xlfn.STDEV.P(Table2[6M Return vs Nifty])</f>
        <v>-0.58152954135736901</v>
      </c>
      <c r="M625">
        <v>-2.2343505557727599</v>
      </c>
      <c r="N625">
        <f>(Table2[[#This Row],[1W Return vs Nifty]]-AVERAGE(Table2[1W Return vs Nifty]))/_xlfn.STDEV.P(Table2[1W Return vs Nifty])</f>
        <v>-0.97710811722116908</v>
      </c>
      <c r="O625">
        <v>5556.54</v>
      </c>
      <c r="P625">
        <v>5355.1924495169997</v>
      </c>
      <c r="Q625">
        <v>5215.2654814826001</v>
      </c>
      <c r="R625">
        <v>30.577183591113101</v>
      </c>
      <c r="S625" s="2">
        <f>(Table2[[#This Row],[Close Price]]-Table2[[#This Row],[20D EMA]])/Table2[[#This Row],[20D EMA]]</f>
        <v>-2.9953892170307351E-2</v>
      </c>
      <c r="T625" s="2">
        <f>(Table2[[#This Row],[Close Price]]-Table2[[#This Row],[50D EMA]])/Table2[[#This Row],[50D EMA]]</f>
        <v>6.5184493016957994E-3</v>
      </c>
      <c r="U625" s="2">
        <f>(Table2[[#This Row],[Close Price]]-Table2[[#This Row],[200D EMA]])/Table2[[#This Row],[200D EMA]]</f>
        <v>3.3523608556107136E-2</v>
      </c>
      <c r="V625">
        <v>0.77795454958097099</v>
      </c>
      <c r="W625">
        <v>5257.05</v>
      </c>
      <c r="X625">
        <v>5405</v>
      </c>
      <c r="Y625">
        <v>5257.05</v>
      </c>
      <c r="Z625">
        <v>5405</v>
      </c>
      <c r="AA625">
        <v>5257.05</v>
      </c>
      <c r="AB625">
        <v>5767.35</v>
      </c>
      <c r="AC625" s="2">
        <f>(Table2[[#This Row],[Close Price]]/Table2[[#This Row],[Day Low]])-1</f>
        <v>2.5308870944731332E-2</v>
      </c>
      <c r="AD625" s="2">
        <f>(Table2[[#This Row],[Day High]]/Table2[[#This Row],[Close Price]])-1</f>
        <v>2.7643271924453483E-3</v>
      </c>
      <c r="AE625" s="2">
        <f>(Table2[[#This Row],[Close Price]]/Table2[[#This Row],[Current Week Low]])-1</f>
        <v>2.5308870944731332E-2</v>
      </c>
      <c r="AF625" s="2">
        <f>(Table2[[#This Row],[Current Week High]]/Table2[[#This Row],[Close Price]])-1</f>
        <v>2.7643271924453483E-3</v>
      </c>
      <c r="AG625" s="2">
        <f>(Table2[[#This Row],[Close Price]]/Table2[[#This Row],[Current Month Low]])-1</f>
        <v>2.5308870944731332E-2</v>
      </c>
      <c r="AH625" s="2">
        <f>(Table2[[#This Row],[Current Month High]]/Table2[[#This Row],[Close Price]])-1</f>
        <v>6.9989425057048971E-2</v>
      </c>
      <c r="AI625">
        <v>19.515407877404801</v>
      </c>
      <c r="AJ625">
        <v>19.420411870921999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-0.01</v>
      </c>
      <c r="AM625" t="s">
        <v>10621</v>
      </c>
      <c r="AN625">
        <v>-6.37</v>
      </c>
      <c r="AO625" t="s">
        <v>10621</v>
      </c>
      <c r="AP625">
        <v>-2.3877544538664999E-2</v>
      </c>
      <c r="AQ625">
        <f>(Table2[[#This Row],[Sharpe Ratio]]-AVERAGE(Table2[Sharpe Ratio]))/_xlfn.STDEV.P(Table2[Sharpe Ratio])</f>
        <v>-0.98347360737947742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-3.3990904713604926</v>
      </c>
      <c r="AS625">
        <f>_xlfn.RANK.AVG(Table2[[#This Row],[1Y Return vs Nifty Z-Score]],Table2[1Y Return vs Nifty Z-Score])</f>
        <v>598</v>
      </c>
      <c r="AT625">
        <f>_xlfn.RANK.AVG(Table2[[#This Row],[6M Return vs Nifty Z-Score]],Table2[6M Return vs Nifty Z-Score])</f>
        <v>513</v>
      </c>
      <c r="AU625">
        <f>_xlfn.RANK.AVG(Table2[[#This Row],[Sharpe Ratio Z-Score]],Table2[Sharpe Ratio Z-Score])</f>
        <v>610</v>
      </c>
      <c r="AV625">
        <f>(Table2[[#This Row],[Rank 1Y]]+Table2[[#This Row],[Rank 6M]]+Table2[[#This Row],[Rank Sharpe]])/3</f>
        <v>573.66666666666663</v>
      </c>
    </row>
    <row r="626" spans="1:48" x14ac:dyDescent="0.3">
      <c r="A626" t="s">
        <v>731</v>
      </c>
      <c r="B626" t="s">
        <v>732</v>
      </c>
      <c r="C626" t="s">
        <v>10578</v>
      </c>
      <c r="D626" t="s">
        <v>429</v>
      </c>
      <c r="E626">
        <v>22057.818829020001</v>
      </c>
      <c r="F626">
        <v>983.1</v>
      </c>
      <c r="G626">
        <v>-23.1833444834445</v>
      </c>
      <c r="H626">
        <f>(Table2[[#This Row],[1Y Return vs Nifty]]-AVERAGE(Table2[1Y Return vs Nifty]))/_xlfn.STDEV.P(Table2[1Y Return vs Nifty])</f>
        <v>-0.86297326895620086</v>
      </c>
      <c r="I626">
        <v>11.5798083780958</v>
      </c>
      <c r="J626">
        <f>(Table2[[#This Row],[1M Return vs Nifty]]-AVERAGE(Table2[1M Return vs Nifty]))/_xlfn.STDEV.P(Table2[1M Return vs Nifty])</f>
        <v>0.90866723853432962</v>
      </c>
      <c r="K626">
        <v>-0.87934162044555397</v>
      </c>
      <c r="L626">
        <f>(Table2[[#This Row],[6M Return vs Nifty]]-AVERAGE(Table2[6M Return vs Nifty]))/_xlfn.STDEV.P(Table2[6M Return vs Nifty])</f>
        <v>-0.20628614171736306</v>
      </c>
      <c r="M626">
        <v>6.6953198349357503</v>
      </c>
      <c r="N626">
        <f>(Table2[[#This Row],[1W Return vs Nifty]]-AVERAGE(Table2[1W Return vs Nifty]))/_xlfn.STDEV.P(Table2[1W Return vs Nifty])</f>
        <v>0.84918763599038516</v>
      </c>
      <c r="O626">
        <v>973.34</v>
      </c>
      <c r="P626">
        <v>929.72678535555701</v>
      </c>
      <c r="Q626">
        <v>913.96639502882999</v>
      </c>
      <c r="R626">
        <v>48.559064523843098</v>
      </c>
      <c r="S626" s="2">
        <f>(Table2[[#This Row],[Close Price]]-Table2[[#This Row],[20D EMA]])/Table2[[#This Row],[20D EMA]]</f>
        <v>1.0027328579941224E-2</v>
      </c>
      <c r="T626" s="2">
        <f>(Table2[[#This Row],[Close Price]]-Table2[[#This Row],[50D EMA]])/Table2[[#This Row],[50D EMA]]</f>
        <v>5.7407418485884966E-2</v>
      </c>
      <c r="U626" s="2">
        <f>(Table2[[#This Row],[Close Price]]-Table2[[#This Row],[200D EMA]])/Table2[[#This Row],[200D EMA]]</f>
        <v>7.5641298572021662E-2</v>
      </c>
      <c r="V626">
        <v>1.1377298872024499</v>
      </c>
      <c r="W626">
        <v>971.05</v>
      </c>
      <c r="X626">
        <v>1026.8499999999999</v>
      </c>
      <c r="Y626">
        <v>971.05</v>
      </c>
      <c r="Z626">
        <v>1026.8499999999999</v>
      </c>
      <c r="AA626">
        <v>971.05</v>
      </c>
      <c r="AB626">
        <v>1064</v>
      </c>
      <c r="AC626" s="2">
        <f>(Table2[[#This Row],[Close Price]]/Table2[[#This Row],[Day Low]])-1</f>
        <v>1.2409247721538508E-2</v>
      </c>
      <c r="AD626" s="2">
        <f>(Table2[[#This Row],[Day High]]/Table2[[#This Row],[Close Price]])-1</f>
        <v>4.4502085240565536E-2</v>
      </c>
      <c r="AE626" s="2">
        <f>(Table2[[#This Row],[Close Price]]/Table2[[#This Row],[Current Week Low]])-1</f>
        <v>1.2409247721538508E-2</v>
      </c>
      <c r="AF626" s="2">
        <f>(Table2[[#This Row],[Current Week High]]/Table2[[#This Row],[Close Price]])-1</f>
        <v>4.4502085240565536E-2</v>
      </c>
      <c r="AG626" s="2">
        <f>(Table2[[#This Row],[Close Price]]/Table2[[#This Row],[Current Month Low]])-1</f>
        <v>1.2409247721538508E-2</v>
      </c>
      <c r="AH626" s="2">
        <f>(Table2[[#This Row],[Current Month High]]/Table2[[#This Row],[Close Price]])-1</f>
        <v>8.2290713050554354E-2</v>
      </c>
      <c r="AI626">
        <v>15.9546333028176</v>
      </c>
      <c r="AJ626">
        <v>33.464566929133802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0.12</v>
      </c>
      <c r="AM626" t="s">
        <v>10622</v>
      </c>
      <c r="AN626">
        <v>2.12</v>
      </c>
      <c r="AO626" t="s">
        <v>10622</v>
      </c>
      <c r="AP626">
        <v>-8.9048666441166005E-2</v>
      </c>
      <c r="AQ626">
        <f>(Table2[[#This Row],[Sharpe Ratio]]-AVERAGE(Table2[Sharpe Ratio]))/_xlfn.STDEV.P(Table2[Sharpe Ratio])</f>
        <v>-1.7360914423639029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-1.047495978512752</v>
      </c>
      <c r="AS626">
        <f>_xlfn.RANK.AVG(Table2[[#This Row],[1Y Return vs Nifty Z-Score]],Table2[1Y Return vs Nifty Z-Score])</f>
        <v>631</v>
      </c>
      <c r="AT626">
        <f>_xlfn.RANK.AVG(Table2[[#This Row],[6M Return vs Nifty Z-Score]],Table2[6M Return vs Nifty Z-Score])</f>
        <v>388</v>
      </c>
      <c r="AU626">
        <f>_xlfn.RANK.AVG(Table2[[#This Row],[Sharpe Ratio Z-Score]],Table2[Sharpe Ratio Z-Score])</f>
        <v>709</v>
      </c>
      <c r="AV626">
        <f>(Table2[[#This Row],[Rank 1Y]]+Table2[[#This Row],[Rank 6M]]+Table2[[#This Row],[Rank Sharpe]])/3</f>
        <v>576</v>
      </c>
    </row>
    <row r="627" spans="1:48" x14ac:dyDescent="0.3">
      <c r="A627" t="s">
        <v>468</v>
      </c>
      <c r="B627" t="s">
        <v>469</v>
      </c>
      <c r="C627" t="s">
        <v>6579</v>
      </c>
      <c r="D627" t="s">
        <v>75</v>
      </c>
      <c r="E627">
        <v>44704.635829779902</v>
      </c>
      <c r="F627">
        <v>2380.6</v>
      </c>
      <c r="G627">
        <v>-6.0442886168965</v>
      </c>
      <c r="H627">
        <f>(Table2[[#This Row],[1Y Return vs Nifty]]-AVERAGE(Table2[1Y Return vs Nifty]))/_xlfn.STDEV.P(Table2[1Y Return vs Nifty])</f>
        <v>-0.60201256798162139</v>
      </c>
      <c r="I627">
        <v>-9.84980392339126</v>
      </c>
      <c r="J627">
        <f>(Table2[[#This Row],[1M Return vs Nifty]]-AVERAGE(Table2[1M Return vs Nifty]))/_xlfn.STDEV.P(Table2[1M Return vs Nifty])</f>
        <v>-1.3226313628607598</v>
      </c>
      <c r="K627">
        <v>-14.7376694484573</v>
      </c>
      <c r="L627">
        <f>(Table2[[#This Row],[6M Return vs Nifty]]-AVERAGE(Table2[6M Return vs Nifty]))/_xlfn.STDEV.P(Table2[6M Return vs Nifty])</f>
        <v>-0.70155134905163052</v>
      </c>
      <c r="M627">
        <v>-4.6111849741450301</v>
      </c>
      <c r="N627">
        <f>(Table2[[#This Row],[1W Return vs Nifty]]-AVERAGE(Table2[1W Return vs Nifty]))/_xlfn.STDEV.P(Table2[1W Return vs Nifty])</f>
        <v>-1.4632181766559518</v>
      </c>
      <c r="O627">
        <v>2579.11</v>
      </c>
      <c r="P627">
        <v>2589.2355616329901</v>
      </c>
      <c r="Q627">
        <v>2424.3210147789</v>
      </c>
      <c r="R627">
        <v>14.0377526599486</v>
      </c>
      <c r="S627" s="2">
        <f>(Table2[[#This Row],[Close Price]]-Table2[[#This Row],[20D EMA]])/Table2[[#This Row],[20D EMA]]</f>
        <v>-7.6968411583841018E-2</v>
      </c>
      <c r="T627" s="2">
        <f>(Table2[[#This Row],[Close Price]]-Table2[[#This Row],[50D EMA]])/Table2[[#This Row],[50D EMA]]</f>
        <v>-8.0578053509124142E-2</v>
      </c>
      <c r="U627" s="2">
        <f>(Table2[[#This Row],[Close Price]]-Table2[[#This Row],[200D EMA]])/Table2[[#This Row],[200D EMA]]</f>
        <v>-1.8034333948504542E-2</v>
      </c>
      <c r="V627">
        <v>1.1550526438250801</v>
      </c>
      <c r="W627">
        <v>2342</v>
      </c>
      <c r="X627">
        <v>2443.4</v>
      </c>
      <c r="Y627">
        <v>2342</v>
      </c>
      <c r="Z627">
        <v>2443.4</v>
      </c>
      <c r="AA627">
        <v>2342</v>
      </c>
      <c r="AB627">
        <v>2590.5500000000002</v>
      </c>
      <c r="AC627" s="2">
        <f>(Table2[[#This Row],[Close Price]]/Table2[[#This Row],[Day Low]])-1</f>
        <v>1.6481639624252642E-2</v>
      </c>
      <c r="AD627" s="2">
        <f>(Table2[[#This Row],[Day High]]/Table2[[#This Row],[Close Price]])-1</f>
        <v>2.6379904225825479E-2</v>
      </c>
      <c r="AE627" s="2">
        <f>(Table2[[#This Row],[Close Price]]/Table2[[#This Row],[Current Week Low]])-1</f>
        <v>1.6481639624252642E-2</v>
      </c>
      <c r="AF627" s="2">
        <f>(Table2[[#This Row],[Current Week High]]/Table2[[#This Row],[Close Price]])-1</f>
        <v>2.6379904225825479E-2</v>
      </c>
      <c r="AG627" s="2">
        <f>(Table2[[#This Row],[Close Price]]/Table2[[#This Row],[Current Month Low]])-1</f>
        <v>1.6481639624252642E-2</v>
      </c>
      <c r="AH627" s="2">
        <f>(Table2[[#This Row],[Current Month High]]/Table2[[#This Row],[Close Price]])-1</f>
        <v>8.8192052423758938E-2</v>
      </c>
      <c r="AI627">
        <v>19.465680920776201</v>
      </c>
      <c r="AJ627">
        <v>32.035496394897301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</v>
      </c>
      <c r="AM627" t="s">
        <v>10621</v>
      </c>
      <c r="AN627">
        <v>-11.38</v>
      </c>
      <c r="AO627" t="s">
        <v>10621</v>
      </c>
      <c r="AP627">
        <v>-3.8503647539916003E-2</v>
      </c>
      <c r="AQ627">
        <f>(Table2[[#This Row],[Sharpe Ratio]]-AVERAGE(Table2[Sharpe Ratio]))/_xlfn.STDEV.P(Table2[Sharpe Ratio])</f>
        <v>-1.1523807192062312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537</v>
      </c>
      <c r="AT627">
        <f>_xlfn.RANK.AVG(Table2[[#This Row],[6M Return vs Nifty Z-Score]],Table2[6M Return vs Nifty Z-Score])</f>
        <v>563</v>
      </c>
      <c r="AU627">
        <f>_xlfn.RANK.AVG(Table2[[#This Row],[Sharpe Ratio Z-Score]],Table2[Sharpe Ratio Z-Score])</f>
        <v>634</v>
      </c>
      <c r="AV627">
        <f>(Table2[[#This Row],[Rank 1Y]]+Table2[[#This Row],[Rank 6M]]+Table2[[#This Row],[Rank Sharpe]])/3</f>
        <v>578</v>
      </c>
    </row>
    <row r="628" spans="1:48" x14ac:dyDescent="0.3">
      <c r="A628" t="s">
        <v>692</v>
      </c>
      <c r="B628" t="s">
        <v>693</v>
      </c>
      <c r="C628" t="s">
        <v>10578</v>
      </c>
      <c r="D628" t="s">
        <v>530</v>
      </c>
      <c r="E628">
        <v>24216.874369199999</v>
      </c>
      <c r="F628">
        <v>747.75</v>
      </c>
      <c r="G628">
        <v>-3.65287110788891</v>
      </c>
      <c r="H628">
        <f>(Table2[[#This Row],[1Y Return vs Nifty]]-AVERAGE(Table2[1Y Return vs Nifty]))/_xlfn.STDEV.P(Table2[1Y Return vs Nifty])</f>
        <v>-0.56560064457506121</v>
      </c>
      <c r="I628">
        <v>-0.88784218891273203</v>
      </c>
      <c r="J628">
        <f>(Table2[[#This Row],[1M Return vs Nifty]]-AVERAGE(Table2[1M Return vs Nifty]))/_xlfn.STDEV.P(Table2[1M Return vs Nifty])</f>
        <v>-0.38949209731694895</v>
      </c>
      <c r="K628">
        <v>-16.6284272751932</v>
      </c>
      <c r="L628">
        <f>(Table2[[#This Row],[6M Return vs Nifty]]-AVERAGE(Table2[6M Return vs Nifty]))/_xlfn.STDEV.P(Table2[6M Return vs Nifty])</f>
        <v>-0.76912274573806561</v>
      </c>
      <c r="M628">
        <v>0.81642539743361298</v>
      </c>
      <c r="N628">
        <f>(Table2[[#This Row],[1W Return vs Nifty]]-AVERAGE(Table2[1W Return vs Nifty]))/_xlfn.STDEV.P(Table2[1W Return vs Nifty])</f>
        <v>-0.35316356791976328</v>
      </c>
      <c r="O628">
        <v>767.24</v>
      </c>
      <c r="P628">
        <v>758.33479767721803</v>
      </c>
      <c r="Q628">
        <v>722.61897171404803</v>
      </c>
      <c r="R628">
        <v>26.362183241274401</v>
      </c>
      <c r="S628" s="2">
        <f>(Table2[[#This Row],[Close Price]]-Table2[[#This Row],[20D EMA]])/Table2[[#This Row],[20D EMA]]</f>
        <v>-2.5402742297064816E-2</v>
      </c>
      <c r="T628" s="2">
        <f>(Table2[[#This Row],[Close Price]]-Table2[[#This Row],[50D EMA]])/Table2[[#This Row],[50D EMA]]</f>
        <v>-1.3957948006130412E-2</v>
      </c>
      <c r="U628" s="2">
        <f>(Table2[[#This Row],[Close Price]]-Table2[[#This Row],[200D EMA]])/Table2[[#This Row],[200D EMA]]</f>
        <v>3.4777703422789075E-2</v>
      </c>
      <c r="V628">
        <v>0.92135795161148104</v>
      </c>
      <c r="W628">
        <v>742.15</v>
      </c>
      <c r="X628">
        <v>760.1</v>
      </c>
      <c r="Y628">
        <v>742.15</v>
      </c>
      <c r="Z628">
        <v>760.1</v>
      </c>
      <c r="AA628">
        <v>742.15</v>
      </c>
      <c r="AB628">
        <v>780</v>
      </c>
      <c r="AC628" s="2">
        <f>(Table2[[#This Row],[Close Price]]/Table2[[#This Row],[Day Low]])-1</f>
        <v>7.5456444115071797E-3</v>
      </c>
      <c r="AD628" s="2">
        <f>(Table2[[#This Row],[Day High]]/Table2[[#This Row],[Close Price]])-1</f>
        <v>1.651621531260461E-2</v>
      </c>
      <c r="AE628" s="2">
        <f>(Table2[[#This Row],[Close Price]]/Table2[[#This Row],[Current Week Low]])-1</f>
        <v>7.5456444115071797E-3</v>
      </c>
      <c r="AF628" s="2">
        <f>(Table2[[#This Row],[Current Week High]]/Table2[[#This Row],[Close Price]])-1</f>
        <v>1.651621531260461E-2</v>
      </c>
      <c r="AG628" s="2">
        <f>(Table2[[#This Row],[Close Price]]/Table2[[#This Row],[Current Month Low]])-1</f>
        <v>7.5456444115071797E-3</v>
      </c>
      <c r="AH628" s="2">
        <f>(Table2[[#This Row],[Current Month High]]/Table2[[#This Row],[Close Price]])-1</f>
        <v>4.312938816449341E-2</v>
      </c>
      <c r="AI628">
        <v>15.874289535272499</v>
      </c>
      <c r="AJ628">
        <v>23.015546598667399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-0.04</v>
      </c>
      <c r="AM628" t="s">
        <v>10621</v>
      </c>
      <c r="AN628">
        <v>-4.32</v>
      </c>
      <c r="AO628" t="s">
        <v>10621</v>
      </c>
      <c r="AP628">
        <v>-4.1938921934928E-2</v>
      </c>
      <c r="AQ628">
        <f>(Table2[[#This Row],[Sharpe Ratio]]-AVERAGE(Table2[Sharpe Ratio]))/_xlfn.STDEV.P(Table2[Sharpe Ratio])</f>
        <v>-1.1920524127765721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-3.2694314683264114</v>
      </c>
      <c r="AS628">
        <f>_xlfn.RANK.AVG(Table2[[#This Row],[1Y Return vs Nifty Z-Score]],Table2[1Y Return vs Nifty Z-Score])</f>
        <v>516</v>
      </c>
      <c r="AT628">
        <f>_xlfn.RANK.AVG(Table2[[#This Row],[6M Return vs Nifty Z-Score]],Table2[6M Return vs Nifty Z-Score])</f>
        <v>582</v>
      </c>
      <c r="AU628">
        <f>_xlfn.RANK.AVG(Table2[[#This Row],[Sharpe Ratio Z-Score]],Table2[Sharpe Ratio Z-Score])</f>
        <v>642</v>
      </c>
      <c r="AV628">
        <f>(Table2[[#This Row],[Rank 1Y]]+Table2[[#This Row],[Rank 6M]]+Table2[[#This Row],[Rank Sharpe]])/3</f>
        <v>580</v>
      </c>
    </row>
    <row r="629" spans="1:48" x14ac:dyDescent="0.3">
      <c r="A629" t="s">
        <v>2202</v>
      </c>
      <c r="B629" t="s">
        <v>2203</v>
      </c>
      <c r="C629" t="s">
        <v>10593</v>
      </c>
      <c r="D629" t="s">
        <v>1832</v>
      </c>
      <c r="E629">
        <v>2465.833307208</v>
      </c>
      <c r="F629">
        <v>51.72</v>
      </c>
      <c r="G629">
        <v>1.97542565796926</v>
      </c>
      <c r="H629">
        <f>(Table2[[#This Row],[1Y Return vs Nifty]]-AVERAGE(Table2[1Y Return vs Nifty]))/_xlfn.STDEV.P(Table2[1Y Return vs Nifty])</f>
        <v>-0.4799037263347723</v>
      </c>
      <c r="I629">
        <v>2.2115657620002298</v>
      </c>
      <c r="J629">
        <f>(Table2[[#This Row],[1M Return vs Nifty]]-AVERAGE(Table2[1M Return vs Nifty]))/_xlfn.STDEV.P(Table2[1M Return vs Nifty])</f>
        <v>-6.6774890457121067E-2</v>
      </c>
      <c r="K629">
        <v>-27.138088172383899</v>
      </c>
      <c r="L629">
        <f>(Table2[[#This Row],[6M Return vs Nifty]]-AVERAGE(Table2[6M Return vs Nifty]))/_xlfn.STDEV.P(Table2[6M Return vs Nifty])</f>
        <v>-1.1447141913913443</v>
      </c>
      <c r="M629">
        <v>2.13685577820605</v>
      </c>
      <c r="N629">
        <f>(Table2[[#This Row],[1W Return vs Nifty]]-AVERAGE(Table2[1W Return vs Nifty]))/_xlfn.STDEV.P(Table2[1W Return vs Nifty])</f>
        <v>-8.3109210781853168E-2</v>
      </c>
      <c r="O629">
        <v>54.5</v>
      </c>
      <c r="P629">
        <v>53.779473806444699</v>
      </c>
      <c r="Q629">
        <v>51.813126227571097</v>
      </c>
      <c r="R629">
        <v>32.8326362495146</v>
      </c>
      <c r="S629" s="2">
        <f>(Table2[[#This Row],[Close Price]]-Table2[[#This Row],[20D EMA]])/Table2[[#This Row],[20D EMA]]</f>
        <v>-5.1009174311926628E-2</v>
      </c>
      <c r="T629" s="2">
        <f>(Table2[[#This Row],[Close Price]]-Table2[[#This Row],[50D EMA]])/Table2[[#This Row],[50D EMA]]</f>
        <v>-3.8294792802489298E-2</v>
      </c>
      <c r="U629" s="2">
        <f>(Table2[[#This Row],[Close Price]]-Table2[[#This Row],[200D EMA]])/Table2[[#This Row],[200D EMA]]</f>
        <v>-1.7973481693050772E-3</v>
      </c>
      <c r="V629">
        <v>1.20390783197623</v>
      </c>
      <c r="W629">
        <v>51.5</v>
      </c>
      <c r="X629">
        <v>54</v>
      </c>
      <c r="Y629">
        <v>51.5</v>
      </c>
      <c r="Z629">
        <v>54</v>
      </c>
      <c r="AA629">
        <v>51.5</v>
      </c>
      <c r="AB629">
        <v>58.14</v>
      </c>
      <c r="AC629" s="2">
        <f>(Table2[[#This Row],[Close Price]]/Table2[[#This Row],[Day Low]])-1</f>
        <v>4.2718446601941462E-3</v>
      </c>
      <c r="AD629" s="2">
        <f>(Table2[[#This Row],[Day High]]/Table2[[#This Row],[Close Price]])-1</f>
        <v>4.4083526682134666E-2</v>
      </c>
      <c r="AE629" s="2">
        <f>(Table2[[#This Row],[Close Price]]/Table2[[#This Row],[Current Week Low]])-1</f>
        <v>4.2718446601941462E-3</v>
      </c>
      <c r="AF629" s="2">
        <f>(Table2[[#This Row],[Current Week High]]/Table2[[#This Row],[Close Price]])-1</f>
        <v>4.4083526682134666E-2</v>
      </c>
      <c r="AG629" s="2">
        <f>(Table2[[#This Row],[Close Price]]/Table2[[#This Row],[Current Month Low]])-1</f>
        <v>4.2718446601941462E-3</v>
      </c>
      <c r="AH629" s="2">
        <f>(Table2[[#This Row],[Current Month High]]/Table2[[#This Row],[Close Price]])-1</f>
        <v>0.12412993039443165</v>
      </c>
      <c r="AI629">
        <v>34.184068058778003</v>
      </c>
      <c r="AJ629">
        <v>27.076167076167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-0.1</v>
      </c>
      <c r="AM629" t="s">
        <v>10621</v>
      </c>
      <c r="AN629">
        <v>-2.87</v>
      </c>
      <c r="AO629" t="s">
        <v>10621</v>
      </c>
      <c r="AP629">
        <v>-1.7194108086278002E-2</v>
      </c>
      <c r="AQ629">
        <f>(Table2[[#This Row],[Sharpe Ratio]]-AVERAGE(Table2[Sharpe Ratio]))/_xlfn.STDEV.P(Table2[Sharpe Ratio])</f>
        <v>-0.90629105587182168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-2.6807930748369126</v>
      </c>
      <c r="AS629">
        <f>_xlfn.RANK.AVG(Table2[[#This Row],[1Y Return vs Nifty Z-Score]],Table2[1Y Return vs Nifty Z-Score])</f>
        <v>467</v>
      </c>
      <c r="AT629">
        <f>_xlfn.RANK.AVG(Table2[[#This Row],[6M Return vs Nifty Z-Score]],Table2[6M Return vs Nifty Z-Score])</f>
        <v>670</v>
      </c>
      <c r="AU629">
        <f>_xlfn.RANK.AVG(Table2[[#This Row],[Sharpe Ratio Z-Score]],Table2[Sharpe Ratio Z-Score])</f>
        <v>604</v>
      </c>
      <c r="AV629">
        <f>(Table2[[#This Row],[Rank 1Y]]+Table2[[#This Row],[Rank 6M]]+Table2[[#This Row],[Rank Sharpe]])/3</f>
        <v>580.33333333333337</v>
      </c>
    </row>
    <row r="630" spans="1:48" x14ac:dyDescent="0.3">
      <c r="A630" t="s">
        <v>1850</v>
      </c>
      <c r="B630" t="s">
        <v>1851</v>
      </c>
      <c r="C630" t="s">
        <v>10578</v>
      </c>
      <c r="D630" t="s">
        <v>24</v>
      </c>
      <c r="E630">
        <v>3728.4963746650001</v>
      </c>
      <c r="F630">
        <v>119.03</v>
      </c>
      <c r="G630">
        <v>-22.722503960511201</v>
      </c>
      <c r="H630">
        <f>(Table2[[#This Row],[1Y Return vs Nifty]]-AVERAGE(Table2[1Y Return vs Nifty]))/_xlfn.STDEV.P(Table2[1Y Return vs Nifty])</f>
        <v>-0.85595647253295726</v>
      </c>
      <c r="I630">
        <v>-8.6934570757279008</v>
      </c>
      <c r="J630">
        <f>(Table2[[#This Row],[1M Return vs Nifty]]-AVERAGE(Table2[1M Return vs Nifty]))/_xlfn.STDEV.P(Table2[1M Return vs Nifty])</f>
        <v>-1.2022299730633426</v>
      </c>
      <c r="K630">
        <v>-22.6452050968972</v>
      </c>
      <c r="L630">
        <f>(Table2[[#This Row],[6M Return vs Nifty]]-AVERAGE(Table2[6M Return vs Nifty]))/_xlfn.STDEV.P(Table2[6M Return vs Nifty])</f>
        <v>-0.98414873966261385</v>
      </c>
      <c r="M630">
        <v>1.5075318145954499</v>
      </c>
      <c r="N630">
        <f>(Table2[[#This Row],[1W Return vs Nifty]]-AVERAGE(Table2[1W Return vs Nifty]))/_xlfn.STDEV.P(Table2[1W Return vs Nifty])</f>
        <v>-0.2118185171558267</v>
      </c>
      <c r="O630">
        <v>129.07</v>
      </c>
      <c r="P630">
        <v>131.51036387239401</v>
      </c>
      <c r="Q630">
        <v>128.891184835366</v>
      </c>
      <c r="R630">
        <v>21.542450265386499</v>
      </c>
      <c r="S630" s="2">
        <f>(Table2[[#This Row],[Close Price]]-Table2[[#This Row],[20D EMA]])/Table2[[#This Row],[20D EMA]]</f>
        <v>-7.7787247230185111E-2</v>
      </c>
      <c r="T630" s="2">
        <f>(Table2[[#This Row],[Close Price]]-Table2[[#This Row],[50D EMA]])/Table2[[#This Row],[50D EMA]]</f>
        <v>-9.490023071112362E-2</v>
      </c>
      <c r="U630" s="2">
        <f>(Table2[[#This Row],[Close Price]]-Table2[[#This Row],[200D EMA]])/Table2[[#This Row],[200D EMA]]</f>
        <v>-7.6507829825304144E-2</v>
      </c>
      <c r="V630">
        <v>1.07146426377866</v>
      </c>
      <c r="W630">
        <v>118.36</v>
      </c>
      <c r="X630">
        <v>122.7</v>
      </c>
      <c r="Y630">
        <v>118.36</v>
      </c>
      <c r="Z630">
        <v>122.7</v>
      </c>
      <c r="AA630">
        <v>118.36</v>
      </c>
      <c r="AB630">
        <v>127.1</v>
      </c>
      <c r="AC630" s="2">
        <f>(Table2[[#This Row],[Close Price]]/Table2[[#This Row],[Day Low]])-1</f>
        <v>5.6606961811422885E-3</v>
      </c>
      <c r="AD630" s="2">
        <f>(Table2[[#This Row],[Day High]]/Table2[[#This Row],[Close Price]])-1</f>
        <v>3.0832563219356457E-2</v>
      </c>
      <c r="AE630" s="2">
        <f>(Table2[[#This Row],[Close Price]]/Table2[[#This Row],[Current Week Low]])-1</f>
        <v>5.6606961811422885E-3</v>
      </c>
      <c r="AF630" s="2">
        <f>(Table2[[#This Row],[Current Week High]]/Table2[[#This Row],[Close Price]])-1</f>
        <v>3.0832563219356457E-2</v>
      </c>
      <c r="AG630" s="2">
        <f>(Table2[[#This Row],[Close Price]]/Table2[[#This Row],[Current Month Low]])-1</f>
        <v>5.6606961811422885E-3</v>
      </c>
      <c r="AH630" s="2">
        <f>(Table2[[#This Row],[Current Month High]]/Table2[[#This Row],[Close Price]])-1</f>
        <v>6.7798034109048055E-2</v>
      </c>
      <c r="AI630">
        <v>37.318323111820497</v>
      </c>
      <c r="AJ630">
        <v>8.3075523202911601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-0.12</v>
      </c>
      <c r="AM630" t="s">
        <v>10621</v>
      </c>
      <c r="AN630">
        <v>-12.13</v>
      </c>
      <c r="AO630" t="s">
        <v>10621</v>
      </c>
      <c r="AP630">
        <v>1.5540847704157E-2</v>
      </c>
      <c r="AQ630">
        <f>(Table2[[#This Row],[Sharpe Ratio]]-AVERAGE(Table2[Sharpe Ratio]))/_xlfn.STDEV.P(Table2[Sharpe Ratio])</f>
        <v>-0.52825687698863433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628</v>
      </c>
      <c r="AT630">
        <f>_xlfn.RANK.AVG(Table2[[#This Row],[6M Return vs Nifty Z-Score]],Table2[6M Return vs Nifty Z-Score])</f>
        <v>635</v>
      </c>
      <c r="AU630">
        <f>_xlfn.RANK.AVG(Table2[[#This Row],[Sharpe Ratio Z-Score]],Table2[Sharpe Ratio Z-Score])</f>
        <v>480</v>
      </c>
      <c r="AV630">
        <f>(Table2[[#This Row],[Rank 1Y]]+Table2[[#This Row],[Rank 6M]]+Table2[[#This Row],[Rank Sharpe]])/3</f>
        <v>581</v>
      </c>
    </row>
    <row r="631" spans="1:48" x14ac:dyDescent="0.3">
      <c r="A631" t="s">
        <v>644</v>
      </c>
      <c r="B631" t="s">
        <v>645</v>
      </c>
      <c r="C631" t="s">
        <v>10578</v>
      </c>
      <c r="D631" t="s">
        <v>54</v>
      </c>
      <c r="E631">
        <v>26872.206446774999</v>
      </c>
      <c r="F631">
        <v>345.75</v>
      </c>
      <c r="G631">
        <v>-43.799238334492202</v>
      </c>
      <c r="H631">
        <f>(Table2[[#This Row],[1Y Return vs Nifty]]-AVERAGE(Table2[1Y Return vs Nifty]))/_xlfn.STDEV.P(Table2[1Y Return vs Nifty])</f>
        <v>-1.1768725964616025</v>
      </c>
      <c r="I631">
        <v>-13.2893846126229</v>
      </c>
      <c r="J631">
        <f>(Table2[[#This Row],[1M Return vs Nifty]]-AVERAGE(Table2[1M Return vs Nifty]))/_xlfn.STDEV.P(Table2[1M Return vs Nifty])</f>
        <v>-1.6807681071608676</v>
      </c>
      <c r="K631">
        <v>-38.473976931793203</v>
      </c>
      <c r="L631">
        <f>(Table2[[#This Row],[6M Return vs Nifty]]-AVERAGE(Table2[6M Return vs Nifty]))/_xlfn.STDEV.P(Table2[6M Return vs Nifty])</f>
        <v>-1.5498331470418918</v>
      </c>
      <c r="M631">
        <v>-1.3872891153729601</v>
      </c>
      <c r="N631">
        <f>(Table2[[#This Row],[1W Return vs Nifty]]-AVERAGE(Table2[1W Return vs Nifty]))/_xlfn.STDEV.P(Table2[1W Return vs Nifty])</f>
        <v>-0.80386715270347719</v>
      </c>
      <c r="O631">
        <v>385.07</v>
      </c>
      <c r="P631">
        <v>410.84694480391403</v>
      </c>
      <c r="Q631">
        <v>425.85201854420598</v>
      </c>
      <c r="R631">
        <v>20.9961765749519</v>
      </c>
      <c r="S631" s="2">
        <f>(Table2[[#This Row],[Close Price]]-Table2[[#This Row],[20D EMA]])/Table2[[#This Row],[20D EMA]]</f>
        <v>-0.10211130443815408</v>
      </c>
      <c r="T631" s="2">
        <f>(Table2[[#This Row],[Close Price]]-Table2[[#This Row],[50D EMA]])/Table2[[#This Row],[50D EMA]]</f>
        <v>-0.15844573174319942</v>
      </c>
      <c r="U631" s="2">
        <f>(Table2[[#This Row],[Close Price]]-Table2[[#This Row],[200D EMA]])/Table2[[#This Row],[200D EMA]]</f>
        <v>-0.18809824787971718</v>
      </c>
      <c r="V631">
        <v>1.2331432127049</v>
      </c>
      <c r="W631">
        <v>343.5</v>
      </c>
      <c r="X631">
        <v>355.55</v>
      </c>
      <c r="Y631">
        <v>343.5</v>
      </c>
      <c r="Z631">
        <v>355.55</v>
      </c>
      <c r="AA631">
        <v>343.5</v>
      </c>
      <c r="AB631">
        <v>372.7</v>
      </c>
      <c r="AC631" s="2">
        <f>(Table2[[#This Row],[Close Price]]/Table2[[#This Row],[Day Low]])-1</f>
        <v>6.5502183406114245E-3</v>
      </c>
      <c r="AD631" s="2">
        <f>(Table2[[#This Row],[Day High]]/Table2[[#This Row],[Close Price]])-1</f>
        <v>2.8344179320318075E-2</v>
      </c>
      <c r="AE631" s="2">
        <f>(Table2[[#This Row],[Close Price]]/Table2[[#This Row],[Current Week Low]])-1</f>
        <v>6.5502183406114245E-3</v>
      </c>
      <c r="AF631" s="2">
        <f>(Table2[[#This Row],[Current Week High]]/Table2[[#This Row],[Close Price]])-1</f>
        <v>2.8344179320318075E-2</v>
      </c>
      <c r="AG631" s="2">
        <f>(Table2[[#This Row],[Close Price]]/Table2[[#This Row],[Current Month Low]])-1</f>
        <v>6.5502183406114245E-3</v>
      </c>
      <c r="AH631" s="2">
        <f>(Table2[[#This Row],[Current Month High]]/Table2[[#This Row],[Close Price]])-1</f>
        <v>7.7946493130874872E-2</v>
      </c>
      <c r="AI631">
        <v>50.310918293564697</v>
      </c>
      <c r="AJ631">
        <v>2.8099910793933902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-0.3</v>
      </c>
      <c r="AM631" t="s">
        <v>10621</v>
      </c>
      <c r="AN631">
        <v>-16.329999999999998</v>
      </c>
      <c r="AO631" t="s">
        <v>10621</v>
      </c>
      <c r="AP631">
        <v>6.9480336597521994E-2</v>
      </c>
      <c r="AQ631">
        <f>(Table2[[#This Row],[Sharpe Ratio]]-AVERAGE(Table2[Sharpe Ratio]))/_xlfn.STDEV.P(Table2[Sharpe Ratio])</f>
        <v>9.465431689604438E-2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710</v>
      </c>
      <c r="AT631">
        <f>_xlfn.RANK.AVG(Table2[[#This Row],[6M Return vs Nifty Z-Score]],Table2[6M Return vs Nifty Z-Score])</f>
        <v>721</v>
      </c>
      <c r="AU631">
        <f>_xlfn.RANK.AVG(Table2[[#This Row],[Sharpe Ratio Z-Score]],Table2[Sharpe Ratio Z-Score])</f>
        <v>314</v>
      </c>
      <c r="AV631">
        <f>(Table2[[#This Row],[Rank 1Y]]+Table2[[#This Row],[Rank 6M]]+Table2[[#This Row],[Rank Sharpe]])/3</f>
        <v>581.66666666666663</v>
      </c>
    </row>
    <row r="632" spans="1:48" x14ac:dyDescent="0.3">
      <c r="A632" t="s">
        <v>270</v>
      </c>
      <c r="B632" t="s">
        <v>271</v>
      </c>
      <c r="C632" t="s">
        <v>6579</v>
      </c>
      <c r="D632" t="s">
        <v>75</v>
      </c>
      <c r="E632">
        <v>96821.965643040006</v>
      </c>
      <c r="F632">
        <v>26834.799999999999</v>
      </c>
      <c r="G632">
        <v>-12.6113704782755</v>
      </c>
      <c r="H632">
        <f>(Table2[[#This Row],[1Y Return vs Nifty]]-AVERAGE(Table2[1Y Return vs Nifty]))/_xlfn.STDEV.P(Table2[1Y Return vs Nifty])</f>
        <v>-0.70200350676184942</v>
      </c>
      <c r="I632">
        <v>0.15970846179870299</v>
      </c>
      <c r="J632">
        <f>(Table2[[#This Row],[1M Return vs Nifty]]-AVERAGE(Table2[1M Return vs Nifty]))/_xlfn.STDEV.P(Table2[1M Return vs Nifty])</f>
        <v>-0.28041880803206803</v>
      </c>
      <c r="K632">
        <v>-10.935413272102799</v>
      </c>
      <c r="L632">
        <f>(Table2[[#This Row],[6M Return vs Nifty]]-AVERAGE(Table2[6M Return vs Nifty]))/_xlfn.STDEV.P(Table2[6M Return vs Nifty])</f>
        <v>-0.56566733642827038</v>
      </c>
      <c r="M632">
        <v>1.2407298861362701</v>
      </c>
      <c r="N632">
        <f>(Table2[[#This Row],[1W Return vs Nifty]]-AVERAGE(Table2[1W Return vs Nifty]))/_xlfn.STDEV.P(Table2[1W Return vs Nifty])</f>
        <v>-0.26638483456443512</v>
      </c>
      <c r="O632">
        <v>27481.73</v>
      </c>
      <c r="P632">
        <v>27136.337041618601</v>
      </c>
      <c r="Q632">
        <v>26357.944881077601</v>
      </c>
      <c r="R632">
        <v>33.9464854954986</v>
      </c>
      <c r="S632" s="2">
        <f>(Table2[[#This Row],[Close Price]]-Table2[[#This Row],[20D EMA]])/Table2[[#This Row],[20D EMA]]</f>
        <v>-2.3540366636307115E-2</v>
      </c>
      <c r="T632" s="2">
        <f>(Table2[[#This Row],[Close Price]]-Table2[[#This Row],[50D EMA]])/Table2[[#This Row],[50D EMA]]</f>
        <v>-1.1111928671734089E-2</v>
      </c>
      <c r="U632" s="2">
        <f>(Table2[[#This Row],[Close Price]]-Table2[[#This Row],[200D EMA]])/Table2[[#This Row],[200D EMA]]</f>
        <v>1.8091513624217834E-2</v>
      </c>
      <c r="V632">
        <v>0.96956328323848195</v>
      </c>
      <c r="W632">
        <v>26376.05</v>
      </c>
      <c r="X632">
        <v>27049.9</v>
      </c>
      <c r="Y632">
        <v>26376.05</v>
      </c>
      <c r="Z632">
        <v>27049.9</v>
      </c>
      <c r="AA632">
        <v>26376.05</v>
      </c>
      <c r="AB632">
        <v>27899.8</v>
      </c>
      <c r="AC632" s="2">
        <f>(Table2[[#This Row],[Close Price]]/Table2[[#This Row],[Day Low]])-1</f>
        <v>1.7392672519198182E-2</v>
      </c>
      <c r="AD632" s="2">
        <f>(Table2[[#This Row],[Day High]]/Table2[[#This Row],[Close Price]])-1</f>
        <v>8.0157109425076367E-3</v>
      </c>
      <c r="AE632" s="2">
        <f>(Table2[[#This Row],[Close Price]]/Table2[[#This Row],[Current Week Low]])-1</f>
        <v>1.7392672519198182E-2</v>
      </c>
      <c r="AF632" s="2">
        <f>(Table2[[#This Row],[Current Week High]]/Table2[[#This Row],[Close Price]])-1</f>
        <v>8.0157109425076367E-3</v>
      </c>
      <c r="AG632" s="2">
        <f>(Table2[[#This Row],[Close Price]]/Table2[[#This Row],[Current Month Low]])-1</f>
        <v>1.7392672519198182E-2</v>
      </c>
      <c r="AH632" s="2">
        <f>(Table2[[#This Row],[Current Month High]]/Table2[[#This Row],[Close Price]])-1</f>
        <v>3.9687271751606135E-2</v>
      </c>
      <c r="AI632">
        <v>14.544360308256399</v>
      </c>
      <c r="AJ632">
        <v>14.4292354270606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-0.01</v>
      </c>
      <c r="AM632" t="s">
        <v>10621</v>
      </c>
      <c r="AN632">
        <v>-4.37</v>
      </c>
      <c r="AO632" t="s">
        <v>10621</v>
      </c>
      <c r="AP632">
        <v>-5.1981252484484999E-2</v>
      </c>
      <c r="AQ632">
        <f>(Table2[[#This Row],[Sharpe Ratio]]-AVERAGE(Table2[Sharpe Ratio]))/_xlfn.STDEV.P(Table2[Sharpe Ratio])</f>
        <v>-1.3080245927202092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-3.1224990785068325</v>
      </c>
      <c r="AS632">
        <f>_xlfn.RANK.AVG(Table2[[#This Row],[1Y Return vs Nifty Z-Score]],Table2[1Y Return vs Nifty Z-Score])</f>
        <v>575</v>
      </c>
      <c r="AT632">
        <f>_xlfn.RANK.AVG(Table2[[#This Row],[6M Return vs Nifty Z-Score]],Table2[6M Return vs Nifty Z-Score])</f>
        <v>511</v>
      </c>
      <c r="AU632">
        <f>_xlfn.RANK.AVG(Table2[[#This Row],[Sharpe Ratio Z-Score]],Table2[Sharpe Ratio Z-Score])</f>
        <v>663</v>
      </c>
      <c r="AV632">
        <f>(Table2[[#This Row],[Rank 1Y]]+Table2[[#This Row],[Rank 6M]]+Table2[[#This Row],[Rank Sharpe]])/3</f>
        <v>583</v>
      </c>
    </row>
    <row r="633" spans="1:48" x14ac:dyDescent="0.3">
      <c r="A633" t="s">
        <v>1433</v>
      </c>
      <c r="B633" t="s">
        <v>1434</v>
      </c>
      <c r="C633" t="s">
        <v>10587</v>
      </c>
      <c r="D633" t="s">
        <v>825</v>
      </c>
      <c r="E633">
        <v>7027.9130909879996</v>
      </c>
      <c r="F633">
        <v>39.659999999999997</v>
      </c>
      <c r="G633">
        <v>-21.157220277952199</v>
      </c>
      <c r="H633">
        <f>(Table2[[#This Row],[1Y Return vs Nifty]]-AVERAGE(Table2[1Y Return vs Nifty]))/_xlfn.STDEV.P(Table2[1Y Return vs Nifty])</f>
        <v>-0.83212333200262412</v>
      </c>
      <c r="I633">
        <v>-1.63839723952553</v>
      </c>
      <c r="J633">
        <f>(Table2[[#This Row],[1M Return vs Nifty]]-AVERAGE(Table2[1M Return vs Nifty]))/_xlfn.STDEV.P(Table2[1M Return vs Nifty])</f>
        <v>-0.46764154823287352</v>
      </c>
      <c r="K633">
        <v>-29.9623047653558</v>
      </c>
      <c r="L633">
        <f>(Table2[[#This Row],[6M Return vs Nifty]]-AVERAGE(Table2[6M Return vs Nifty]))/_xlfn.STDEV.P(Table2[6M Return vs Nifty])</f>
        <v>-1.2456452873961488</v>
      </c>
      <c r="M633">
        <v>-1.4982553043123801</v>
      </c>
      <c r="N633">
        <f>(Table2[[#This Row],[1W Return vs Nifty]]-AVERAGE(Table2[1W Return vs Nifty]))/_xlfn.STDEV.P(Table2[1W Return vs Nifty])</f>
        <v>-0.8265619522585651</v>
      </c>
      <c r="O633">
        <v>41.36</v>
      </c>
      <c r="P633">
        <v>42.053752324392399</v>
      </c>
      <c r="Q633">
        <v>43.427620404868797</v>
      </c>
      <c r="R633">
        <v>27.467961015406001</v>
      </c>
      <c r="S633" s="2">
        <f>(Table2[[#This Row],[Close Price]]-Table2[[#This Row],[20D EMA]])/Table2[[#This Row],[20D EMA]]</f>
        <v>-4.1102514506769897E-2</v>
      </c>
      <c r="T633" s="2">
        <f>(Table2[[#This Row],[Close Price]]-Table2[[#This Row],[50D EMA]])/Table2[[#This Row],[50D EMA]]</f>
        <v>-5.6921254158905484E-2</v>
      </c>
      <c r="U633" s="2">
        <f>(Table2[[#This Row],[Close Price]]-Table2[[#This Row],[200D EMA]])/Table2[[#This Row],[200D EMA]]</f>
        <v>-8.6756317056837909E-2</v>
      </c>
      <c r="V633">
        <v>1.9987471738274301</v>
      </c>
      <c r="W633">
        <v>39.5</v>
      </c>
      <c r="X633">
        <v>40.409999999999997</v>
      </c>
      <c r="Y633">
        <v>39.5</v>
      </c>
      <c r="Z633">
        <v>40.409999999999997</v>
      </c>
      <c r="AA633">
        <v>39.5</v>
      </c>
      <c r="AB633">
        <v>42.75</v>
      </c>
      <c r="AC633" s="2">
        <f>(Table2[[#This Row],[Close Price]]/Table2[[#This Row],[Day Low]])-1</f>
        <v>4.0506329113922934E-3</v>
      </c>
      <c r="AD633" s="2">
        <f>(Table2[[#This Row],[Day High]]/Table2[[#This Row],[Close Price]])-1</f>
        <v>1.8910741301058964E-2</v>
      </c>
      <c r="AE633" s="2">
        <f>(Table2[[#This Row],[Close Price]]/Table2[[#This Row],[Current Week Low]])-1</f>
        <v>4.0506329113922934E-3</v>
      </c>
      <c r="AF633" s="2">
        <f>(Table2[[#This Row],[Current Week High]]/Table2[[#This Row],[Close Price]])-1</f>
        <v>1.8910741301058964E-2</v>
      </c>
      <c r="AG633" s="2">
        <f>(Table2[[#This Row],[Close Price]]/Table2[[#This Row],[Current Month Low]])-1</f>
        <v>4.0506329113922934E-3</v>
      </c>
      <c r="AH633" s="2">
        <f>(Table2[[#This Row],[Current Month High]]/Table2[[#This Row],[Close Price]])-1</f>
        <v>7.7912254160363181E-2</v>
      </c>
      <c r="AI633">
        <v>36.157337367624798</v>
      </c>
      <c r="AJ633">
        <v>7.1891891891891797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-0.17</v>
      </c>
      <c r="AM633" t="s">
        <v>10621</v>
      </c>
      <c r="AN633">
        <v>-2.46</v>
      </c>
      <c r="AO633" t="s">
        <v>10621</v>
      </c>
      <c r="AP633">
        <v>2.9274381336075E-2</v>
      </c>
      <c r="AQ633">
        <f>(Table2[[#This Row],[Sharpe Ratio]]-AVERAGE(Table2[Sharpe Ratio]))/_xlfn.STDEV.P(Table2[Sharpe Ratio])</f>
        <v>-0.36965745370107439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620</v>
      </c>
      <c r="AT633">
        <f>_xlfn.RANK.AVG(Table2[[#This Row],[6M Return vs Nifty Z-Score]],Table2[6M Return vs Nifty Z-Score])</f>
        <v>690</v>
      </c>
      <c r="AU633">
        <f>_xlfn.RANK.AVG(Table2[[#This Row],[Sharpe Ratio Z-Score]],Table2[Sharpe Ratio Z-Score])</f>
        <v>439</v>
      </c>
      <c r="AV633">
        <f>(Table2[[#This Row],[Rank 1Y]]+Table2[[#This Row],[Rank 6M]]+Table2[[#This Row],[Rank Sharpe]])/3</f>
        <v>583</v>
      </c>
    </row>
    <row r="634" spans="1:48" x14ac:dyDescent="0.3">
      <c r="A634" t="s">
        <v>1552</v>
      </c>
      <c r="B634" t="s">
        <v>1553</v>
      </c>
      <c r="C634" t="s">
        <v>10587</v>
      </c>
      <c r="D634" t="s">
        <v>467</v>
      </c>
      <c r="E634">
        <v>5935.0472517600001</v>
      </c>
      <c r="F634">
        <v>1127.3499999999999</v>
      </c>
      <c r="G634">
        <v>-33.583106350206002</v>
      </c>
      <c r="H634">
        <f>(Table2[[#This Row],[1Y Return vs Nifty]]-AVERAGE(Table2[1Y Return vs Nifty]))/_xlfn.STDEV.P(Table2[1Y Return vs Nifty])</f>
        <v>-1.0213209146988014</v>
      </c>
      <c r="I634">
        <v>8.90789818721899</v>
      </c>
      <c r="J634">
        <f>(Table2[[#This Row],[1M Return vs Nifty]]-AVERAGE(Table2[1M Return vs Nifty]))/_xlfn.STDEV.P(Table2[1M Return vs Nifty])</f>
        <v>0.63046204340147105</v>
      </c>
      <c r="K634">
        <v>-2.6562764429639198</v>
      </c>
      <c r="L634">
        <f>(Table2[[#This Row],[6M Return vs Nifty]]-AVERAGE(Table2[6M Return vs Nifty]))/_xlfn.STDEV.P(Table2[6M Return vs Nifty])</f>
        <v>-0.26978976237173891</v>
      </c>
      <c r="M634">
        <v>-0.28809779777280098</v>
      </c>
      <c r="N634">
        <f>(Table2[[#This Row],[1W Return vs Nifty]]-AVERAGE(Table2[1W Return vs Nifty]))/_xlfn.STDEV.P(Table2[1W Return vs Nifty])</f>
        <v>-0.57906059798573861</v>
      </c>
      <c r="O634">
        <v>1102.72</v>
      </c>
      <c r="P634">
        <v>1076.2767272043</v>
      </c>
      <c r="Q634">
        <v>1114.6448429939601</v>
      </c>
      <c r="R634">
        <v>43.5179113040681</v>
      </c>
      <c r="S634" s="2">
        <f>(Table2[[#This Row],[Close Price]]-Table2[[#This Row],[20D EMA]])/Table2[[#This Row],[20D EMA]]</f>
        <v>2.2335679048171686E-2</v>
      </c>
      <c r="T634" s="2">
        <f>(Table2[[#This Row],[Close Price]]-Table2[[#This Row],[50D EMA]])/Table2[[#This Row],[50D EMA]]</f>
        <v>4.7453662710301429E-2</v>
      </c>
      <c r="U634" s="2">
        <f>(Table2[[#This Row],[Close Price]]-Table2[[#This Row],[200D EMA]])/Table2[[#This Row],[200D EMA]]</f>
        <v>1.1398390335627895E-2</v>
      </c>
      <c r="V634">
        <v>1.4506889678530499</v>
      </c>
      <c r="W634">
        <v>1085</v>
      </c>
      <c r="X634">
        <v>1119.9000000000001</v>
      </c>
      <c r="Y634">
        <v>1085</v>
      </c>
      <c r="Z634">
        <v>1119.9000000000001</v>
      </c>
      <c r="AA634">
        <v>1085</v>
      </c>
      <c r="AB634">
        <v>1171.1500000000001</v>
      </c>
      <c r="AC634" s="2">
        <f>(Table2[[#This Row],[Close Price]]/Table2[[#This Row],[Day Low]])-1</f>
        <v>3.9032258064515934E-2</v>
      </c>
      <c r="AD634" s="2">
        <f>(Table2[[#This Row],[Day High]]/Table2[[#This Row],[Close Price]])-1</f>
        <v>-6.6084179713485902E-3</v>
      </c>
      <c r="AE634" s="2">
        <f>(Table2[[#This Row],[Close Price]]/Table2[[#This Row],[Current Week Low]])-1</f>
        <v>3.9032258064515934E-2</v>
      </c>
      <c r="AF634" s="2">
        <f>(Table2[[#This Row],[Current Week High]]/Table2[[#This Row],[Close Price]])-1</f>
        <v>-6.6084179713485902E-3</v>
      </c>
      <c r="AG634" s="2">
        <f>(Table2[[#This Row],[Close Price]]/Table2[[#This Row],[Current Month Low]])-1</f>
        <v>3.9032258064515934E-2</v>
      </c>
      <c r="AH634" s="2">
        <f>(Table2[[#This Row],[Current Month High]]/Table2[[#This Row],[Close Price]])-1</f>
        <v>3.8852175455714955E-2</v>
      </c>
      <c r="AI634">
        <v>24.601942608772799</v>
      </c>
      <c r="AJ634">
        <v>20.7918139933569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-0.01</v>
      </c>
      <c r="AM634" t="s">
        <v>10621</v>
      </c>
      <c r="AN634">
        <v>2.54</v>
      </c>
      <c r="AO634" t="s">
        <v>10622</v>
      </c>
      <c r="AP634">
        <v>-5.7241490458729997E-2</v>
      </c>
      <c r="AQ634">
        <f>(Table2[[#This Row],[Sharpe Ratio]]-AVERAGE(Table2[Sharpe Ratio]))/_xlfn.STDEV.P(Table2[Sharpe Ratio])</f>
        <v>-1.3687715739000315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669</v>
      </c>
      <c r="AT634">
        <f>_xlfn.RANK.AVG(Table2[[#This Row],[6M Return vs Nifty Z-Score]],Table2[6M Return vs Nifty Z-Score])</f>
        <v>414</v>
      </c>
      <c r="AU634">
        <f>_xlfn.RANK.AVG(Table2[[#This Row],[Sharpe Ratio Z-Score]],Table2[Sharpe Ratio Z-Score])</f>
        <v>667</v>
      </c>
      <c r="AV634">
        <f>(Table2[[#This Row],[Rank 1Y]]+Table2[[#This Row],[Rank 6M]]+Table2[[#This Row],[Rank Sharpe]])/3</f>
        <v>583.33333333333337</v>
      </c>
    </row>
    <row r="635" spans="1:48" x14ac:dyDescent="0.3">
      <c r="A635" t="s">
        <v>425</v>
      </c>
      <c r="B635" t="s">
        <v>426</v>
      </c>
      <c r="C635" t="s">
        <v>10578</v>
      </c>
      <c r="D635" t="s">
        <v>24</v>
      </c>
      <c r="E635">
        <v>53854.97115438</v>
      </c>
      <c r="F635">
        <v>72.010000000000005</v>
      </c>
      <c r="G635">
        <v>-41.098295075356802</v>
      </c>
      <c r="H635">
        <f>(Table2[[#This Row],[1Y Return vs Nifty]]-AVERAGE(Table2[1Y Return vs Nifty]))/_xlfn.STDEV.P(Table2[1Y Return vs Nifty])</f>
        <v>-1.1357478080435752</v>
      </c>
      <c r="I635">
        <v>-7.2419033277563196</v>
      </c>
      <c r="J635">
        <f>(Table2[[#This Row],[1M Return vs Nifty]]-AVERAGE(Table2[1M Return vs Nifty]))/_xlfn.STDEV.P(Table2[1M Return vs Nifty])</f>
        <v>-1.0510909882729347</v>
      </c>
      <c r="K635">
        <v>-23.991725048583199</v>
      </c>
      <c r="L635">
        <f>(Table2[[#This Row],[6M Return vs Nifty]]-AVERAGE(Table2[6M Return vs Nifty]))/_xlfn.STDEV.P(Table2[6M Return vs Nifty])</f>
        <v>-1.0322703089693757</v>
      </c>
      <c r="M635">
        <v>4.1209967081487404</v>
      </c>
      <c r="N635">
        <f>(Table2[[#This Row],[1W Return vs Nifty]]-AVERAGE(Table2[1W Return vs Nifty]))/_xlfn.STDEV.P(Table2[1W Return vs Nifty])</f>
        <v>0.32268719553321223</v>
      </c>
      <c r="O635">
        <v>76.290000000000006</v>
      </c>
      <c r="P635">
        <v>77.883611020473495</v>
      </c>
      <c r="Q635">
        <v>79.630233615203394</v>
      </c>
      <c r="R635">
        <v>20.340941707553299</v>
      </c>
      <c r="S635" s="2">
        <f>(Table2[[#This Row],[Close Price]]-Table2[[#This Row],[20D EMA]])/Table2[[#This Row],[20D EMA]]</f>
        <v>-5.610171713199634E-2</v>
      </c>
      <c r="T635" s="2">
        <f>(Table2[[#This Row],[Close Price]]-Table2[[#This Row],[50D EMA]])/Table2[[#This Row],[50D EMA]]</f>
        <v>-7.5415237474408786E-2</v>
      </c>
      <c r="U635" s="2">
        <f>(Table2[[#This Row],[Close Price]]-Table2[[#This Row],[200D EMA]])/Table2[[#This Row],[200D EMA]]</f>
        <v>-9.5695231186016472E-2</v>
      </c>
      <c r="V635">
        <v>1.00743046557744</v>
      </c>
      <c r="W635">
        <v>71.599999999999994</v>
      </c>
      <c r="X635">
        <v>73.400000000000006</v>
      </c>
      <c r="Y635">
        <v>71.599999999999994</v>
      </c>
      <c r="Z635">
        <v>73.400000000000006</v>
      </c>
      <c r="AA635">
        <v>71.599999999999994</v>
      </c>
      <c r="AB635">
        <v>76.459999999999994</v>
      </c>
      <c r="AC635" s="2">
        <f>(Table2[[#This Row],[Close Price]]/Table2[[#This Row],[Day Low]])-1</f>
        <v>5.7262569832403631E-3</v>
      </c>
      <c r="AD635" s="2">
        <f>(Table2[[#This Row],[Day High]]/Table2[[#This Row],[Close Price]])-1</f>
        <v>1.9302874600749975E-2</v>
      </c>
      <c r="AE635" s="2">
        <f>(Table2[[#This Row],[Close Price]]/Table2[[#This Row],[Current Week Low]])-1</f>
        <v>5.7262569832403631E-3</v>
      </c>
      <c r="AF635" s="2">
        <f>(Table2[[#This Row],[Current Week High]]/Table2[[#This Row],[Close Price]])-1</f>
        <v>1.9302874600749975E-2</v>
      </c>
      <c r="AG635" s="2">
        <f>(Table2[[#This Row],[Close Price]]/Table2[[#This Row],[Current Month Low]])-1</f>
        <v>5.7262569832403631E-3</v>
      </c>
      <c r="AH635" s="2">
        <f>(Table2[[#This Row],[Current Month High]]/Table2[[#This Row],[Close Price]])-1</f>
        <v>6.1796972642688353E-2</v>
      </c>
      <c r="AI635">
        <v>39.841688654353497</v>
      </c>
      <c r="AJ635">
        <v>1.7090395480226099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</v>
      </c>
      <c r="AM635" t="s">
        <v>10621</v>
      </c>
      <c r="AN635">
        <v>-7.37</v>
      </c>
      <c r="AO635" t="s">
        <v>10621</v>
      </c>
      <c r="AP635">
        <v>4.0336337166990997E-2</v>
      </c>
      <c r="AQ635">
        <f>(Table2[[#This Row],[Sharpe Ratio]]-AVERAGE(Table2[Sharpe Ratio]))/_xlfn.STDEV.P(Table2[Sharpe Ratio])</f>
        <v>-0.24191030120287807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702</v>
      </c>
      <c r="AT635">
        <f>_xlfn.RANK.AVG(Table2[[#This Row],[6M Return vs Nifty Z-Score]],Table2[6M Return vs Nifty Z-Score])</f>
        <v>650</v>
      </c>
      <c r="AU635">
        <f>_xlfn.RANK.AVG(Table2[[#This Row],[Sharpe Ratio Z-Score]],Table2[Sharpe Ratio Z-Score])</f>
        <v>399</v>
      </c>
      <c r="AV635">
        <f>(Table2[[#This Row],[Rank 1Y]]+Table2[[#This Row],[Rank 6M]]+Table2[[#This Row],[Rank Sharpe]])/3</f>
        <v>583.66666666666663</v>
      </c>
    </row>
    <row r="636" spans="1:48" x14ac:dyDescent="0.3">
      <c r="A636" t="s">
        <v>2130</v>
      </c>
      <c r="B636" t="s">
        <v>2131</v>
      </c>
      <c r="C636" t="s">
        <v>10581</v>
      </c>
      <c r="D636" t="s">
        <v>46</v>
      </c>
      <c r="E636">
        <v>2659.7659671450001</v>
      </c>
      <c r="F636">
        <v>670.95</v>
      </c>
      <c r="G636">
        <v>-40.128785509203503</v>
      </c>
      <c r="H636">
        <f>(Table2[[#This Row],[1Y Return vs Nifty]]-AVERAGE(Table2[1Y Return vs Nifty]))/_xlfn.STDEV.P(Table2[1Y Return vs Nifty])</f>
        <v>-1.1209859741389003</v>
      </c>
      <c r="I636">
        <v>7.0141843192527604</v>
      </c>
      <c r="J636">
        <f>(Table2[[#This Row],[1M Return vs Nifty]]-AVERAGE(Table2[1M Return vs Nifty]))/_xlfn.STDEV.P(Table2[1M Return vs Nifty])</f>
        <v>0.43328436955515909</v>
      </c>
      <c r="K636">
        <v>-22.715498272356399</v>
      </c>
      <c r="L636">
        <f>(Table2[[#This Row],[6M Return vs Nifty]]-AVERAGE(Table2[6M Return vs Nifty]))/_xlfn.STDEV.P(Table2[6M Return vs Nifty])</f>
        <v>-0.98666085833595163</v>
      </c>
      <c r="M636">
        <v>8.4763227394134599</v>
      </c>
      <c r="N636">
        <f>(Table2[[#This Row],[1W Return vs Nifty]]-AVERAGE(Table2[1W Return vs Nifty]))/_xlfn.STDEV.P(Table2[1W Return vs Nifty])</f>
        <v>1.2134382632352065</v>
      </c>
      <c r="O636">
        <v>687.02</v>
      </c>
      <c r="P636">
        <v>680.17507485893805</v>
      </c>
      <c r="Q636">
        <v>697.54614113534399</v>
      </c>
      <c r="R636">
        <v>41.460434148709801</v>
      </c>
      <c r="S636" s="2">
        <f>(Table2[[#This Row],[Close Price]]-Table2[[#This Row],[20D EMA]])/Table2[[#This Row],[20D EMA]]</f>
        <v>-2.3390876539256408E-2</v>
      </c>
      <c r="T636" s="2">
        <f>(Table2[[#This Row],[Close Price]]-Table2[[#This Row],[50D EMA]])/Table2[[#This Row],[50D EMA]]</f>
        <v>-1.3562794639087878E-2</v>
      </c>
      <c r="U636" s="2">
        <f>(Table2[[#This Row],[Close Price]]-Table2[[#This Row],[200D EMA]])/Table2[[#This Row],[200D EMA]]</f>
        <v>-3.8128146034978244E-2</v>
      </c>
      <c r="V636">
        <v>1.39297550243957</v>
      </c>
      <c r="W636">
        <v>663.35</v>
      </c>
      <c r="X636">
        <v>714.95</v>
      </c>
      <c r="Y636">
        <v>663.35</v>
      </c>
      <c r="Z636">
        <v>714.95</v>
      </c>
      <c r="AA636">
        <v>663.35</v>
      </c>
      <c r="AB636">
        <v>745.75</v>
      </c>
      <c r="AC636" s="2">
        <f>(Table2[[#This Row],[Close Price]]/Table2[[#This Row],[Day Low]])-1</f>
        <v>1.1456998567875187E-2</v>
      </c>
      <c r="AD636" s="2">
        <f>(Table2[[#This Row],[Day High]]/Table2[[#This Row],[Close Price]])-1</f>
        <v>6.5578657127952855E-2</v>
      </c>
      <c r="AE636" s="2">
        <f>(Table2[[#This Row],[Close Price]]/Table2[[#This Row],[Current Week Low]])-1</f>
        <v>1.1456998567875187E-2</v>
      </c>
      <c r="AF636" s="2">
        <f>(Table2[[#This Row],[Current Week High]]/Table2[[#This Row],[Close Price]])-1</f>
        <v>6.5578657127952855E-2</v>
      </c>
      <c r="AG636" s="2">
        <f>(Table2[[#This Row],[Close Price]]/Table2[[#This Row],[Current Month Low]])-1</f>
        <v>1.1456998567875187E-2</v>
      </c>
      <c r="AH636" s="2">
        <f>(Table2[[#This Row],[Current Month High]]/Table2[[#This Row],[Close Price]])-1</f>
        <v>0.11148371711751981</v>
      </c>
      <c r="AI636">
        <v>26.089872568745701</v>
      </c>
      <c r="AJ636">
        <v>11.843640606767799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-0.03</v>
      </c>
      <c r="AM636" t="s">
        <v>10621</v>
      </c>
      <c r="AN636">
        <v>-1.93</v>
      </c>
      <c r="AO636" t="s">
        <v>10621</v>
      </c>
      <c r="AP636">
        <v>3.6194439369434998E-2</v>
      </c>
      <c r="AQ636">
        <f>(Table2[[#This Row],[Sharpe Ratio]]-AVERAGE(Table2[Sharpe Ratio]))/_xlfn.STDEV.P(Table2[Sharpe Ratio])</f>
        <v>-0.28974231731864986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699</v>
      </c>
      <c r="AT636">
        <f>_xlfn.RANK.AVG(Table2[[#This Row],[6M Return vs Nifty Z-Score]],Table2[6M Return vs Nifty Z-Score])</f>
        <v>636</v>
      </c>
      <c r="AU636">
        <f>_xlfn.RANK.AVG(Table2[[#This Row],[Sharpe Ratio Z-Score]],Table2[Sharpe Ratio Z-Score])</f>
        <v>416</v>
      </c>
      <c r="AV636">
        <f>(Table2[[#This Row],[Rank 1Y]]+Table2[[#This Row],[Rank 6M]]+Table2[[#This Row],[Rank Sharpe]])/3</f>
        <v>583.66666666666663</v>
      </c>
    </row>
    <row r="637" spans="1:48" x14ac:dyDescent="0.3">
      <c r="A637" t="s">
        <v>1830</v>
      </c>
      <c r="B637" t="s">
        <v>1831</v>
      </c>
      <c r="C637" t="s">
        <v>10593</v>
      </c>
      <c r="D637" t="s">
        <v>1832</v>
      </c>
      <c r="E637">
        <v>3855.287601</v>
      </c>
      <c r="F637">
        <v>21.78</v>
      </c>
      <c r="G637">
        <v>7.16456312154091</v>
      </c>
      <c r="H637">
        <f>(Table2[[#This Row],[1Y Return vs Nifty]]-AVERAGE(Table2[1Y Return vs Nifty]))/_xlfn.STDEV.P(Table2[1Y Return vs Nifty])</f>
        <v>-0.40089348443514944</v>
      </c>
      <c r="I637">
        <v>1.0306235267753401</v>
      </c>
      <c r="J637">
        <f>(Table2[[#This Row],[1M Return vs Nifty]]-AVERAGE(Table2[1M Return vs Nifty]))/_xlfn.STDEV.P(Table2[1M Return vs Nifty])</f>
        <v>-0.18973720637372002</v>
      </c>
      <c r="K637">
        <v>-26.720992777850899</v>
      </c>
      <c r="L637">
        <f>(Table2[[#This Row],[6M Return vs Nifty]]-AVERAGE(Table2[6M Return vs Nifty]))/_xlfn.STDEV.P(Table2[6M Return vs Nifty])</f>
        <v>-1.1298081479194899</v>
      </c>
      <c r="M637">
        <v>-0.93224117020123698</v>
      </c>
      <c r="N637">
        <f>(Table2[[#This Row],[1W Return vs Nifty]]-AVERAGE(Table2[1W Return vs Nifty]))/_xlfn.STDEV.P(Table2[1W Return vs Nifty])</f>
        <v>-0.71080076912906365</v>
      </c>
      <c r="O637">
        <v>23.19</v>
      </c>
      <c r="P637">
        <v>22.700086588147599</v>
      </c>
      <c r="Q637">
        <v>21.3620227815391</v>
      </c>
      <c r="R637">
        <v>28.402294786224999</v>
      </c>
      <c r="S637" s="2">
        <f>(Table2[[#This Row],[Close Price]]-Table2[[#This Row],[20D EMA]])/Table2[[#This Row],[20D EMA]]</f>
        <v>-6.0802069857697288E-2</v>
      </c>
      <c r="T637" s="2">
        <f>(Table2[[#This Row],[Close Price]]-Table2[[#This Row],[50D EMA]])/Table2[[#This Row],[50D EMA]]</f>
        <v>-4.0532294208428382E-2</v>
      </c>
      <c r="U637" s="2">
        <f>(Table2[[#This Row],[Close Price]]-Table2[[#This Row],[200D EMA]])/Table2[[#This Row],[200D EMA]]</f>
        <v>1.956636891250365E-2</v>
      </c>
      <c r="V637">
        <v>1.1109444761496501</v>
      </c>
      <c r="W637">
        <v>21.63</v>
      </c>
      <c r="X637">
        <v>22.61</v>
      </c>
      <c r="Y637">
        <v>21.63</v>
      </c>
      <c r="Z637">
        <v>22.61</v>
      </c>
      <c r="AA637">
        <v>21.63</v>
      </c>
      <c r="AB637">
        <v>24.28</v>
      </c>
      <c r="AC637" s="2">
        <f>(Table2[[#This Row],[Close Price]]/Table2[[#This Row],[Day Low]])-1</f>
        <v>6.9348127600554754E-3</v>
      </c>
      <c r="AD637" s="2">
        <f>(Table2[[#This Row],[Day High]]/Table2[[#This Row],[Close Price]])-1</f>
        <v>3.8108356290174283E-2</v>
      </c>
      <c r="AE637" s="2">
        <f>(Table2[[#This Row],[Close Price]]/Table2[[#This Row],[Current Week Low]])-1</f>
        <v>6.9348127600554754E-3</v>
      </c>
      <c r="AF637" s="2">
        <f>(Table2[[#This Row],[Current Week High]]/Table2[[#This Row],[Close Price]])-1</f>
        <v>3.8108356290174283E-2</v>
      </c>
      <c r="AG637" s="2">
        <f>(Table2[[#This Row],[Close Price]]/Table2[[#This Row],[Current Month Low]])-1</f>
        <v>6.9348127600554754E-3</v>
      </c>
      <c r="AH637" s="2">
        <f>(Table2[[#This Row],[Current Month High]]/Table2[[#This Row],[Close Price]])-1</f>
        <v>0.11478420569329661</v>
      </c>
      <c r="AI637">
        <v>28.3287419651055</v>
      </c>
      <c r="AJ637">
        <v>35.700934579439199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-0.03</v>
      </c>
      <c r="AM637" t="s">
        <v>10621</v>
      </c>
      <c r="AN637">
        <v>-5.63</v>
      </c>
      <c r="AO637" t="s">
        <v>10621</v>
      </c>
      <c r="AP637">
        <v>-4.7336325121067002E-2</v>
      </c>
      <c r="AQ637">
        <f>(Table2[[#This Row],[Sharpe Ratio]]-AVERAGE(Table2[Sharpe Ratio]))/_xlfn.STDEV.P(Table2[Sharpe Ratio])</f>
        <v>-1.2543834235357116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-3.6856230313931349</v>
      </c>
      <c r="AS637">
        <f>_xlfn.RANK.AVG(Table2[[#This Row],[1Y Return vs Nifty Z-Score]],Table2[1Y Return vs Nifty Z-Score])</f>
        <v>433</v>
      </c>
      <c r="AT637">
        <f>_xlfn.RANK.AVG(Table2[[#This Row],[6M Return vs Nifty Z-Score]],Table2[6M Return vs Nifty Z-Score])</f>
        <v>667</v>
      </c>
      <c r="AU637">
        <f>_xlfn.RANK.AVG(Table2[[#This Row],[Sharpe Ratio Z-Score]],Table2[Sharpe Ratio Z-Score])</f>
        <v>654</v>
      </c>
      <c r="AV637">
        <f>(Table2[[#This Row],[Rank 1Y]]+Table2[[#This Row],[Rank 6M]]+Table2[[#This Row],[Rank Sharpe]])/3</f>
        <v>584.66666666666663</v>
      </c>
    </row>
    <row r="638" spans="1:48" x14ac:dyDescent="0.3">
      <c r="A638" t="s">
        <v>743</v>
      </c>
      <c r="B638" t="s">
        <v>744</v>
      </c>
      <c r="C638" t="s">
        <v>10578</v>
      </c>
      <c r="D638" t="s">
        <v>54</v>
      </c>
      <c r="E638">
        <v>21267.877726800001</v>
      </c>
      <c r="F638">
        <v>727.2</v>
      </c>
      <c r="G638">
        <v>-21.387704804286901</v>
      </c>
      <c r="H638">
        <f>(Table2[[#This Row],[1Y Return vs Nifty]]-AVERAGE(Table2[1Y Return vs Nifty]))/_xlfn.STDEV.P(Table2[1Y Return vs Nifty])</f>
        <v>-0.83563270871651274</v>
      </c>
      <c r="I638">
        <v>-2.3839580303828201</v>
      </c>
      <c r="J638">
        <f>(Table2[[#This Row],[1M Return vs Nifty]]-AVERAGE(Table2[1M Return vs Nifty]))/_xlfn.STDEV.P(Table2[1M Return vs Nifty])</f>
        <v>-0.54527098578361488</v>
      </c>
      <c r="K638">
        <v>-16.784921053685601</v>
      </c>
      <c r="L638">
        <f>(Table2[[#This Row],[6M Return vs Nifty]]-AVERAGE(Table2[6M Return vs Nifty]))/_xlfn.STDEV.P(Table2[6M Return vs Nifty])</f>
        <v>-0.77471547846985289</v>
      </c>
      <c r="M638">
        <v>4.9294860045250104</v>
      </c>
      <c r="N638">
        <f>(Table2[[#This Row],[1W Return vs Nifty]]-AVERAGE(Table2[1W Return vs Nifty]))/_xlfn.STDEV.P(Table2[1W Return vs Nifty])</f>
        <v>0.48803938703463062</v>
      </c>
      <c r="O638">
        <v>767.38</v>
      </c>
      <c r="P638">
        <v>769.66573488102495</v>
      </c>
      <c r="Q638">
        <v>734.534229750588</v>
      </c>
      <c r="R638">
        <v>34.916361137398503</v>
      </c>
      <c r="S638" s="2">
        <f>(Table2[[#This Row],[Close Price]]-Table2[[#This Row],[20D EMA]])/Table2[[#This Row],[20D EMA]]</f>
        <v>-5.2359978107326163E-2</v>
      </c>
      <c r="T638" s="2">
        <f>(Table2[[#This Row],[Close Price]]-Table2[[#This Row],[50D EMA]])/Table2[[#This Row],[50D EMA]]</f>
        <v>-5.5174256766918769E-2</v>
      </c>
      <c r="U638" s="2">
        <f>(Table2[[#This Row],[Close Price]]-Table2[[#This Row],[200D EMA]])/Table2[[#This Row],[200D EMA]]</f>
        <v>-9.9848713014753562E-3</v>
      </c>
      <c r="V638">
        <v>0.795886236109411</v>
      </c>
      <c r="W638">
        <v>723.8</v>
      </c>
      <c r="X638">
        <v>767.8</v>
      </c>
      <c r="Y638">
        <v>723.8</v>
      </c>
      <c r="Z638">
        <v>767.8</v>
      </c>
      <c r="AA638">
        <v>723.8</v>
      </c>
      <c r="AB638">
        <v>785</v>
      </c>
      <c r="AC638" s="2">
        <f>(Table2[[#This Row],[Close Price]]/Table2[[#This Row],[Day Low]])-1</f>
        <v>4.6974302293452119E-3</v>
      </c>
      <c r="AD638" s="2">
        <f>(Table2[[#This Row],[Day High]]/Table2[[#This Row],[Close Price]])-1</f>
        <v>5.5830583058305683E-2</v>
      </c>
      <c r="AE638" s="2">
        <f>(Table2[[#This Row],[Close Price]]/Table2[[#This Row],[Current Week Low]])-1</f>
        <v>4.6974302293452119E-3</v>
      </c>
      <c r="AF638" s="2">
        <f>(Table2[[#This Row],[Current Week High]]/Table2[[#This Row],[Close Price]])-1</f>
        <v>5.5830583058305683E-2</v>
      </c>
      <c r="AG638" s="2">
        <f>(Table2[[#This Row],[Close Price]]/Table2[[#This Row],[Current Month Low]])-1</f>
        <v>4.6974302293452119E-3</v>
      </c>
      <c r="AH638" s="2">
        <f>(Table2[[#This Row],[Current Month High]]/Table2[[#This Row],[Close Price]])-1</f>
        <v>7.9482948294829381E-2</v>
      </c>
      <c r="AI638">
        <v>20.537678767876699</v>
      </c>
      <c r="AJ638">
        <v>21.189900841596501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10621</v>
      </c>
      <c r="AN638">
        <v>-5.08</v>
      </c>
      <c r="AO638" t="s">
        <v>10621</v>
      </c>
      <c r="AQ638">
        <f>(Table2[[#This Row],[Sharpe Ratio]]-AVERAGE(Table2[Sharpe Ratio]))/_xlfn.STDEV.P(Table2[Sharpe Ratio])</f>
        <v>-0.7077277654969456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623</v>
      </c>
      <c r="AT638">
        <f>_xlfn.RANK.AVG(Table2[[#This Row],[6M Return vs Nifty Z-Score]],Table2[6M Return vs Nifty Z-Score])</f>
        <v>586</v>
      </c>
      <c r="AU638">
        <f>_xlfn.RANK.AVG(Table2[[#This Row],[Sharpe Ratio Z-Score]],Table2[Sharpe Ratio Z-Score])</f>
        <v>546.5</v>
      </c>
      <c r="AV638">
        <f>(Table2[[#This Row],[Rank 1Y]]+Table2[[#This Row],[Rank 6M]]+Table2[[#This Row],[Rank Sharpe]])/3</f>
        <v>585.16666666666663</v>
      </c>
    </row>
    <row r="639" spans="1:48" x14ac:dyDescent="0.3">
      <c r="A639" t="s">
        <v>2370</v>
      </c>
      <c r="B639" t="s">
        <v>2371</v>
      </c>
      <c r="C639" t="s">
        <v>10582</v>
      </c>
      <c r="D639" t="s">
        <v>277</v>
      </c>
      <c r="E639">
        <v>2087.3717291349999</v>
      </c>
      <c r="F639">
        <v>646.45000000000005</v>
      </c>
      <c r="G639">
        <v>0.34960794585022698</v>
      </c>
      <c r="H639">
        <f>(Table2[[#This Row],[1Y Return vs Nifty]]-AVERAGE(Table2[1Y Return vs Nifty]))/_xlfn.STDEV.P(Table2[1Y Return vs Nifty])</f>
        <v>-0.50465856307228296</v>
      </c>
      <c r="I639">
        <v>-1.76931224023074</v>
      </c>
      <c r="J639">
        <f>(Table2[[#This Row],[1M Return vs Nifty]]-AVERAGE(Table2[1M Return vs Nifty]))/_xlfn.STDEV.P(Table2[1M Return vs Nifty])</f>
        <v>-0.48127270748417283</v>
      </c>
      <c r="K639">
        <v>-19.881211002404399</v>
      </c>
      <c r="L639">
        <f>(Table2[[#This Row],[6M Return vs Nifty]]-AVERAGE(Table2[6M Return vs Nifty]))/_xlfn.STDEV.P(Table2[6M Return vs Nifty])</f>
        <v>-0.88536985917512112</v>
      </c>
      <c r="M639">
        <v>0.285460047499981</v>
      </c>
      <c r="N639">
        <f>(Table2[[#This Row],[1W Return vs Nifty]]-AVERAGE(Table2[1W Return vs Nifty]))/_xlfn.STDEV.P(Table2[1W Return vs Nifty])</f>
        <v>-0.46175657541702431</v>
      </c>
      <c r="O639">
        <v>665.77</v>
      </c>
      <c r="P639">
        <v>646.37282340936804</v>
      </c>
      <c r="Q639">
        <v>628.72438325952203</v>
      </c>
      <c r="R639">
        <v>35.478750733439597</v>
      </c>
      <c r="S639" s="2">
        <f>(Table2[[#This Row],[Close Price]]-Table2[[#This Row],[20D EMA]])/Table2[[#This Row],[20D EMA]]</f>
        <v>-2.901903059615173E-2</v>
      </c>
      <c r="T639" s="2">
        <f>(Table2[[#This Row],[Close Price]]-Table2[[#This Row],[50D EMA]])/Table2[[#This Row],[50D EMA]]</f>
        <v>1.1939949799394437E-4</v>
      </c>
      <c r="U639" s="2">
        <f>(Table2[[#This Row],[Close Price]]-Table2[[#This Row],[200D EMA]])/Table2[[#This Row],[200D EMA]]</f>
        <v>2.8192984418040801E-2</v>
      </c>
      <c r="V639">
        <v>0.694234075295873</v>
      </c>
      <c r="W639">
        <v>638.5</v>
      </c>
      <c r="X639">
        <v>673.3</v>
      </c>
      <c r="Y639">
        <v>638.5</v>
      </c>
      <c r="Z639">
        <v>673.3</v>
      </c>
      <c r="AA639">
        <v>638.5</v>
      </c>
      <c r="AB639">
        <v>694.3</v>
      </c>
      <c r="AC639" s="2">
        <f>(Table2[[#This Row],[Close Price]]/Table2[[#This Row],[Day Low]])-1</f>
        <v>1.2451057165230983E-2</v>
      </c>
      <c r="AD639" s="2">
        <f>(Table2[[#This Row],[Day High]]/Table2[[#This Row],[Close Price]])-1</f>
        <v>4.1534534766803244E-2</v>
      </c>
      <c r="AE639" s="2">
        <f>(Table2[[#This Row],[Close Price]]/Table2[[#This Row],[Current Week Low]])-1</f>
        <v>1.2451057165230983E-2</v>
      </c>
      <c r="AF639" s="2">
        <f>(Table2[[#This Row],[Current Week High]]/Table2[[#This Row],[Close Price]])-1</f>
        <v>4.1534534766803244E-2</v>
      </c>
      <c r="AG639" s="2">
        <f>(Table2[[#This Row],[Close Price]]/Table2[[#This Row],[Current Month Low]])-1</f>
        <v>1.2451057165230983E-2</v>
      </c>
      <c r="AH639" s="2">
        <f>(Table2[[#This Row],[Current Month High]]/Table2[[#This Row],[Close Price]])-1</f>
        <v>7.4019645757599006E-2</v>
      </c>
      <c r="AI639">
        <v>18.7872225230102</v>
      </c>
      <c r="AJ639">
        <v>34.090437668533497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-0.05</v>
      </c>
      <c r="AM639" t="s">
        <v>10621</v>
      </c>
      <c r="AN639">
        <v>-2.04</v>
      </c>
      <c r="AO639" t="s">
        <v>10621</v>
      </c>
      <c r="AP639">
        <v>-5.8064240857399002E-2</v>
      </c>
      <c r="AQ639">
        <f>(Table2[[#This Row],[Sharpe Ratio]]-AVERAGE(Table2[Sharpe Ratio]))/_xlfn.STDEV.P(Table2[Sharpe Ratio])</f>
        <v>-1.3782729696977778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-3.711330674846379</v>
      </c>
      <c r="AS639">
        <f>_xlfn.RANK.AVG(Table2[[#This Row],[1Y Return vs Nifty Z-Score]],Table2[1Y Return vs Nifty Z-Score])</f>
        <v>479</v>
      </c>
      <c r="AT639">
        <f>_xlfn.RANK.AVG(Table2[[#This Row],[6M Return vs Nifty Z-Score]],Table2[6M Return vs Nifty Z-Score])</f>
        <v>615</v>
      </c>
      <c r="AU639">
        <f>_xlfn.RANK.AVG(Table2[[#This Row],[Sharpe Ratio Z-Score]],Table2[Sharpe Ratio Z-Score])</f>
        <v>668</v>
      </c>
      <c r="AV639">
        <f>(Table2[[#This Row],[Rank 1Y]]+Table2[[#This Row],[Rank 6M]]+Table2[[#This Row],[Rank Sharpe]])/3</f>
        <v>587.33333333333337</v>
      </c>
    </row>
    <row r="640" spans="1:48" x14ac:dyDescent="0.3">
      <c r="A640" t="s">
        <v>588</v>
      </c>
      <c r="B640" t="s">
        <v>589</v>
      </c>
      <c r="C640" t="s">
        <v>10578</v>
      </c>
      <c r="D640" t="s">
        <v>590</v>
      </c>
      <c r="E640">
        <v>31775.528054599999</v>
      </c>
      <c r="F640">
        <v>499.4</v>
      </c>
      <c r="G640">
        <v>-64.550002340223898</v>
      </c>
      <c r="H640">
        <f>(Table2[[#This Row],[1Y Return vs Nifty]]-AVERAGE(Table2[1Y Return vs Nifty]))/_xlfn.STDEV.P(Table2[1Y Return vs Nifty])</f>
        <v>-1.4928254682451103</v>
      </c>
      <c r="I640">
        <v>27.7566433907934</v>
      </c>
      <c r="J640">
        <f>(Table2[[#This Row],[1M Return vs Nifty]]-AVERAGE(Table2[1M Return vs Nifty]))/_xlfn.STDEV.P(Table2[1M Return vs Nifty])</f>
        <v>2.5930350577471168</v>
      </c>
      <c r="K640">
        <v>3.3980318691098002</v>
      </c>
      <c r="L640">
        <f>(Table2[[#This Row],[6M Return vs Nifty]]-AVERAGE(Table2[6M Return vs Nifty]))/_xlfn.STDEV.P(Table2[6M Return vs Nifty])</f>
        <v>-5.3422513836605748E-2</v>
      </c>
      <c r="M640">
        <v>5.6717857840202699</v>
      </c>
      <c r="N640">
        <f>(Table2[[#This Row],[1W Return vs Nifty]]-AVERAGE(Table2[1W Return vs Nifty]))/_xlfn.STDEV.P(Table2[1W Return vs Nifty])</f>
        <v>0.63985450176861391</v>
      </c>
      <c r="O640">
        <v>474.6</v>
      </c>
      <c r="P640">
        <v>442.34870451373598</v>
      </c>
      <c r="Q640">
        <v>514.55050334893701</v>
      </c>
      <c r="R640">
        <v>57.773064583434603</v>
      </c>
      <c r="S640" s="2">
        <f>(Table2[[#This Row],[Close Price]]-Table2[[#This Row],[20D EMA]])/Table2[[#This Row],[20D EMA]]</f>
        <v>5.2254530130636224E-2</v>
      </c>
      <c r="T640" s="2">
        <f>(Table2[[#This Row],[Close Price]]-Table2[[#This Row],[50D EMA]])/Table2[[#This Row],[50D EMA]]</f>
        <v>0.12897357877193108</v>
      </c>
      <c r="U640" s="2">
        <f>(Table2[[#This Row],[Close Price]]-Table2[[#This Row],[200D EMA]])/Table2[[#This Row],[200D EMA]]</f>
        <v>-2.9444152226711325E-2</v>
      </c>
      <c r="V640">
        <v>1.09478115181874</v>
      </c>
      <c r="W640">
        <v>481.65</v>
      </c>
      <c r="X640">
        <v>516.4</v>
      </c>
      <c r="Y640">
        <v>481.65</v>
      </c>
      <c r="Z640">
        <v>516.4</v>
      </c>
      <c r="AA640">
        <v>481.65</v>
      </c>
      <c r="AB640">
        <v>542.6</v>
      </c>
      <c r="AC640" s="2">
        <f>(Table2[[#This Row],[Close Price]]/Table2[[#This Row],[Day Low]])-1</f>
        <v>3.6852486245198879E-2</v>
      </c>
      <c r="AD640" s="2">
        <f>(Table2[[#This Row],[Day High]]/Table2[[#This Row],[Close Price]])-1</f>
        <v>3.404084901882265E-2</v>
      </c>
      <c r="AE640" s="2">
        <f>(Table2[[#This Row],[Close Price]]/Table2[[#This Row],[Current Week Low]])-1</f>
        <v>3.6852486245198879E-2</v>
      </c>
      <c r="AF640" s="2">
        <f>(Table2[[#This Row],[Current Week High]]/Table2[[#This Row],[Close Price]])-1</f>
        <v>3.404084901882265E-2</v>
      </c>
      <c r="AG640" s="2">
        <f>(Table2[[#This Row],[Close Price]]/Table2[[#This Row],[Current Month Low]])-1</f>
        <v>3.6852486245198879E-2</v>
      </c>
      <c r="AH640" s="2">
        <f>(Table2[[#This Row],[Current Month High]]/Table2[[#This Row],[Close Price]])-1</f>
        <v>8.6503804565478681E-2</v>
      </c>
      <c r="AI640">
        <v>99.899879855826995</v>
      </c>
      <c r="AJ640">
        <v>61.096774193548299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0.28000000000000003</v>
      </c>
      <c r="AM640" t="s">
        <v>10622</v>
      </c>
      <c r="AN640">
        <v>12.15</v>
      </c>
      <c r="AO640" t="s">
        <v>10622</v>
      </c>
      <c r="AP640">
        <v>-8.036779981936E-2</v>
      </c>
      <c r="AQ640">
        <f>(Table2[[#This Row],[Sharpe Ratio]]-AVERAGE(Table2[Sharpe Ratio]))/_xlfn.STDEV.P(Table2[Sharpe Ratio])</f>
        <v>-1.6358419015862187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733</v>
      </c>
      <c r="AT640">
        <f>_xlfn.RANK.AVG(Table2[[#This Row],[6M Return vs Nifty Z-Score]],Table2[6M Return vs Nifty Z-Score])</f>
        <v>334</v>
      </c>
      <c r="AU640">
        <f>_xlfn.RANK.AVG(Table2[[#This Row],[Sharpe Ratio Z-Score]],Table2[Sharpe Ratio Z-Score])</f>
        <v>700</v>
      </c>
      <c r="AV640">
        <f>(Table2[[#This Row],[Rank 1Y]]+Table2[[#This Row],[Rank 6M]]+Table2[[#This Row],[Rank Sharpe]])/3</f>
        <v>589</v>
      </c>
    </row>
    <row r="641" spans="1:48" x14ac:dyDescent="0.3">
      <c r="A641" t="s">
        <v>800</v>
      </c>
      <c r="B641" t="s">
        <v>801</v>
      </c>
      <c r="C641" t="s">
        <v>10576</v>
      </c>
      <c r="D641" t="s">
        <v>181</v>
      </c>
      <c r="E641">
        <v>19028.028655599999</v>
      </c>
      <c r="F641">
        <v>337.25</v>
      </c>
      <c r="G641">
        <v>-3.59875324731797</v>
      </c>
      <c r="H641">
        <f>(Table2[[#This Row],[1Y Return vs Nifty]]-AVERAGE(Table2[1Y Return vs Nifty]))/_xlfn.STDEV.P(Table2[1Y Return vs Nifty])</f>
        <v>-0.56477664149462303</v>
      </c>
      <c r="I641">
        <v>12.7667103786001</v>
      </c>
      <c r="J641">
        <f>(Table2[[#This Row],[1M Return vs Nifty]]-AVERAGE(Table2[1M Return vs Nifty]))/_xlfn.STDEV.P(Table2[1M Return vs Nifty])</f>
        <v>1.0322500983854388</v>
      </c>
      <c r="K641">
        <v>-18.9332804223362</v>
      </c>
      <c r="L641">
        <f>(Table2[[#This Row],[6M Return vs Nifty]]-AVERAGE(Table2[6M Return vs Nifty]))/_xlfn.STDEV.P(Table2[6M Return vs Nifty])</f>
        <v>-0.85149297005095004</v>
      </c>
      <c r="M641">
        <v>5.93413824908228</v>
      </c>
      <c r="N641">
        <f>(Table2[[#This Row],[1W Return vs Nifty]]-AVERAGE(Table2[1W Return vs Nifty]))/_xlfn.STDEV.P(Table2[1W Return vs Nifty])</f>
        <v>0.69351081514003232</v>
      </c>
      <c r="O641">
        <v>327.38</v>
      </c>
      <c r="P641">
        <v>318.07249980591303</v>
      </c>
      <c r="Q641">
        <v>314.23652850594698</v>
      </c>
      <c r="R641">
        <v>59.885401029495199</v>
      </c>
      <c r="S641" s="2">
        <f>(Table2[[#This Row],[Close Price]]-Table2[[#This Row],[20D EMA]])/Table2[[#This Row],[20D EMA]]</f>
        <v>3.0148451340949369E-2</v>
      </c>
      <c r="T641" s="2">
        <f>(Table2[[#This Row],[Close Price]]-Table2[[#This Row],[50D EMA]])/Table2[[#This Row],[50D EMA]]</f>
        <v>6.0292858407404074E-2</v>
      </c>
      <c r="U641" s="2">
        <f>(Table2[[#This Row],[Close Price]]-Table2[[#This Row],[200D EMA]])/Table2[[#This Row],[200D EMA]]</f>
        <v>7.3236143498248613E-2</v>
      </c>
      <c r="V641">
        <v>0.88667094393433099</v>
      </c>
      <c r="W641">
        <v>328.05</v>
      </c>
      <c r="X641">
        <v>340.6</v>
      </c>
      <c r="Y641">
        <v>328.05</v>
      </c>
      <c r="Z641">
        <v>340.6</v>
      </c>
      <c r="AA641">
        <v>328.05</v>
      </c>
      <c r="AB641">
        <v>346.25</v>
      </c>
      <c r="AC641" s="2">
        <f>(Table2[[#This Row],[Close Price]]/Table2[[#This Row],[Day Low]])-1</f>
        <v>2.8044505410760534E-2</v>
      </c>
      <c r="AD641" s="2">
        <f>(Table2[[#This Row],[Day High]]/Table2[[#This Row],[Close Price]])-1</f>
        <v>9.9332839140104934E-3</v>
      </c>
      <c r="AE641" s="2">
        <f>(Table2[[#This Row],[Close Price]]/Table2[[#This Row],[Current Week Low]])-1</f>
        <v>2.8044505410760534E-2</v>
      </c>
      <c r="AF641" s="2">
        <f>(Table2[[#This Row],[Current Week High]]/Table2[[#This Row],[Close Price]])-1</f>
        <v>9.9332839140104934E-3</v>
      </c>
      <c r="AG641" s="2">
        <f>(Table2[[#This Row],[Close Price]]/Table2[[#This Row],[Current Month Low]])-1</f>
        <v>2.8044505410760534E-2</v>
      </c>
      <c r="AH641" s="2">
        <f>(Table2[[#This Row],[Current Month High]]/Table2[[#This Row],[Close Price]])-1</f>
        <v>2.6686434395848835E-2</v>
      </c>
      <c r="AI641">
        <v>20.607857672349802</v>
      </c>
      <c r="AJ641">
        <v>32.514734774066703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0.09</v>
      </c>
      <c r="AM641" t="s">
        <v>10622</v>
      </c>
      <c r="AN641">
        <v>5.08</v>
      </c>
      <c r="AO641" t="s">
        <v>10622</v>
      </c>
      <c r="AP641">
        <v>-4.2526359935816001E-2</v>
      </c>
      <c r="AQ641">
        <f>(Table2[[#This Row],[Sharpe Ratio]]-AVERAGE(Table2[Sharpe Ratio]))/_xlfn.STDEV.P(Table2[Sharpe Ratio])</f>
        <v>-1.1988363425833557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-0.88934504060345787</v>
      </c>
      <c r="AS641">
        <f>_xlfn.RANK.AVG(Table2[[#This Row],[1Y Return vs Nifty Z-Score]],Table2[1Y Return vs Nifty Z-Score])</f>
        <v>514</v>
      </c>
      <c r="AT641">
        <f>_xlfn.RANK.AVG(Table2[[#This Row],[6M Return vs Nifty Z-Score]],Table2[6M Return vs Nifty Z-Score])</f>
        <v>610</v>
      </c>
      <c r="AU641">
        <f>_xlfn.RANK.AVG(Table2[[#This Row],[Sharpe Ratio Z-Score]],Table2[Sharpe Ratio Z-Score])</f>
        <v>643</v>
      </c>
      <c r="AV641">
        <f>(Table2[[#This Row],[Rank 1Y]]+Table2[[#This Row],[Rank 6M]]+Table2[[#This Row],[Rank Sharpe]])/3</f>
        <v>589</v>
      </c>
    </row>
    <row r="642" spans="1:48" x14ac:dyDescent="0.3">
      <c r="A642" t="s">
        <v>96</v>
      </c>
      <c r="B642" t="s">
        <v>97</v>
      </c>
      <c r="C642" t="s">
        <v>10589</v>
      </c>
      <c r="D642" t="s">
        <v>98</v>
      </c>
      <c r="E642">
        <v>296554.54441466002</v>
      </c>
      <c r="F642">
        <v>3093.4</v>
      </c>
      <c r="G642">
        <v>-30.720946147088998</v>
      </c>
      <c r="H642">
        <f>(Table2[[#This Row],[1Y Return vs Nifty]]-AVERAGE(Table2[1Y Return vs Nifty]))/_xlfn.STDEV.P(Table2[1Y Return vs Nifty])</f>
        <v>-0.97774142358081173</v>
      </c>
      <c r="I642">
        <v>6.8465537761879798</v>
      </c>
      <c r="J642">
        <f>(Table2[[#This Row],[1M Return vs Nifty]]-AVERAGE(Table2[1M Return vs Nifty]))/_xlfn.STDEV.P(Table2[1M Return vs Nifty])</f>
        <v>0.41583030687640543</v>
      </c>
      <c r="K642">
        <v>-4.4556373644159599</v>
      </c>
      <c r="L642">
        <f>(Table2[[#This Row],[6M Return vs Nifty]]-AVERAGE(Table2[6M Return vs Nifty]))/_xlfn.STDEV.P(Table2[6M Return vs Nifty])</f>
        <v>-0.33409484094195613</v>
      </c>
      <c r="M642">
        <v>8.2673808422115602</v>
      </c>
      <c r="N642">
        <f>(Table2[[#This Row],[1W Return vs Nifty]]-AVERAGE(Table2[1W Return vs Nifty]))/_xlfn.STDEV.P(Table2[1W Return vs Nifty])</f>
        <v>1.1707054766001204</v>
      </c>
      <c r="O642">
        <v>2991.81</v>
      </c>
      <c r="P642">
        <v>2947.35199439285</v>
      </c>
      <c r="Q642">
        <v>2984.21589739806</v>
      </c>
      <c r="R642">
        <v>74.052005634347694</v>
      </c>
      <c r="S642" s="2">
        <f>(Table2[[#This Row],[Close Price]]-Table2[[#This Row],[20D EMA]])/Table2[[#This Row],[20D EMA]]</f>
        <v>3.3956033304253994E-2</v>
      </c>
      <c r="T642" s="2">
        <f>(Table2[[#This Row],[Close Price]]-Table2[[#This Row],[50D EMA]])/Table2[[#This Row],[50D EMA]]</f>
        <v>4.9552278073673309E-2</v>
      </c>
      <c r="U642" s="2">
        <f>(Table2[[#This Row],[Close Price]]-Table2[[#This Row],[200D EMA]])/Table2[[#This Row],[200D EMA]]</f>
        <v>3.6587199571297052E-2</v>
      </c>
      <c r="V642">
        <v>1.14929591458459</v>
      </c>
      <c r="W642">
        <v>3055.3</v>
      </c>
      <c r="X642">
        <v>3145</v>
      </c>
      <c r="Y642">
        <v>3055.3</v>
      </c>
      <c r="Z642">
        <v>3145</v>
      </c>
      <c r="AA642">
        <v>3055.3</v>
      </c>
      <c r="AB642">
        <v>3145</v>
      </c>
      <c r="AC642" s="2">
        <f>(Table2[[#This Row],[Close Price]]/Table2[[#This Row],[Day Low]])-1</f>
        <v>1.2470133865741362E-2</v>
      </c>
      <c r="AD642" s="2">
        <f>(Table2[[#This Row],[Day High]]/Table2[[#This Row],[Close Price]])-1</f>
        <v>1.6680674985452892E-2</v>
      </c>
      <c r="AE642" s="2">
        <f>(Table2[[#This Row],[Close Price]]/Table2[[#This Row],[Current Week Low]])-1</f>
        <v>1.2470133865741362E-2</v>
      </c>
      <c r="AF642" s="2">
        <f>(Table2[[#This Row],[Current Week High]]/Table2[[#This Row],[Close Price]])-1</f>
        <v>1.6680674985452892E-2</v>
      </c>
      <c r="AG642" s="2">
        <f>(Table2[[#This Row],[Close Price]]/Table2[[#This Row],[Current Month Low]])-1</f>
        <v>1.2470133865741362E-2</v>
      </c>
      <c r="AH642" s="2">
        <f>(Table2[[#This Row],[Current Month High]]/Table2[[#This Row],[Close Price]])-1</f>
        <v>1.6680674985452892E-2</v>
      </c>
      <c r="AI642">
        <v>10.6533264369302</v>
      </c>
      <c r="AJ642">
        <v>15.853338826261099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0.05</v>
      </c>
      <c r="AM642" t="s">
        <v>10622</v>
      </c>
      <c r="AN642">
        <v>5.52</v>
      </c>
      <c r="AO642" t="s">
        <v>10622</v>
      </c>
      <c r="AP642">
        <v>-5.8573984235058003E-2</v>
      </c>
      <c r="AQ642">
        <f>(Table2[[#This Row],[Sharpe Ratio]]-AVERAGE(Table2[Sharpe Ratio]))/_xlfn.STDEV.P(Table2[Sharpe Ratio])</f>
        <v>-1.3841596561026137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660</v>
      </c>
      <c r="AT642">
        <f>_xlfn.RANK.AVG(Table2[[#This Row],[6M Return vs Nifty Z-Score]],Table2[6M Return vs Nifty Z-Score])</f>
        <v>437</v>
      </c>
      <c r="AU642">
        <f>_xlfn.RANK.AVG(Table2[[#This Row],[Sharpe Ratio Z-Score]],Table2[Sharpe Ratio Z-Score])</f>
        <v>671</v>
      </c>
      <c r="AV642">
        <f>(Table2[[#This Row],[Rank 1Y]]+Table2[[#This Row],[Rank 6M]]+Table2[[#This Row],[Rank Sharpe]])/3</f>
        <v>589.33333333333337</v>
      </c>
    </row>
    <row r="643" spans="1:48" x14ac:dyDescent="0.3">
      <c r="A643" t="s">
        <v>238</v>
      </c>
      <c r="B643" t="s">
        <v>239</v>
      </c>
      <c r="C643" t="s">
        <v>10578</v>
      </c>
      <c r="D643" t="s">
        <v>24</v>
      </c>
      <c r="E643">
        <v>108205.53738336</v>
      </c>
      <c r="F643">
        <v>1389.45</v>
      </c>
      <c r="G643">
        <v>-25.077598025164001</v>
      </c>
      <c r="H643">
        <f>(Table2[[#This Row],[1Y Return vs Nifty]]-AVERAGE(Table2[1Y Return vs Nifty]))/_xlfn.STDEV.P(Table2[1Y Return vs Nifty])</f>
        <v>-0.89181533213165998</v>
      </c>
      <c r="I643">
        <v>-1.18461860543199</v>
      </c>
      <c r="J643">
        <f>(Table2[[#This Row],[1M Return vs Nifty]]-AVERAGE(Table2[1M Return vs Nifty]))/_xlfn.STDEV.P(Table2[1M Return vs Nifty])</f>
        <v>-0.42039311380713129</v>
      </c>
      <c r="K643">
        <v>-20.137121713293201</v>
      </c>
      <c r="L643">
        <f>(Table2[[#This Row],[6M Return vs Nifty]]-AVERAGE(Table2[6M Return vs Nifty]))/_xlfn.STDEV.P(Table2[6M Return vs Nifty])</f>
        <v>-0.89451552760354558</v>
      </c>
      <c r="M643">
        <v>1.3042134177142799</v>
      </c>
      <c r="N643">
        <f>(Table2[[#This Row],[1W Return vs Nifty]]-AVERAGE(Table2[1W Return vs Nifty]))/_xlfn.STDEV.P(Table2[1W Return vs Nifty])</f>
        <v>-0.25340118577932114</v>
      </c>
      <c r="O643">
        <v>1423.18</v>
      </c>
      <c r="P643">
        <v>1444.84694701442</v>
      </c>
      <c r="Q643">
        <v>1453.80883905173</v>
      </c>
      <c r="R643">
        <v>33.462238774834603</v>
      </c>
      <c r="S643" s="2">
        <f>(Table2[[#This Row],[Close Price]]-Table2[[#This Row],[20D EMA]])/Table2[[#This Row],[20D EMA]]</f>
        <v>-2.3700445481246234E-2</v>
      </c>
      <c r="T643" s="2">
        <f>(Table2[[#This Row],[Close Price]]-Table2[[#This Row],[50D EMA]])/Table2[[#This Row],[50D EMA]]</f>
        <v>-3.8341048599569841E-2</v>
      </c>
      <c r="U643" s="2">
        <f>(Table2[[#This Row],[Close Price]]-Table2[[#This Row],[200D EMA]])/Table2[[#This Row],[200D EMA]]</f>
        <v>-4.426912075573091E-2</v>
      </c>
      <c r="V643">
        <v>0.95628293312446</v>
      </c>
      <c r="W643">
        <v>1369</v>
      </c>
      <c r="X643">
        <v>1396.2</v>
      </c>
      <c r="Y643">
        <v>1369</v>
      </c>
      <c r="Z643">
        <v>1396.2</v>
      </c>
      <c r="AA643">
        <v>1369</v>
      </c>
      <c r="AB643">
        <v>1440</v>
      </c>
      <c r="AC643" s="2">
        <f>(Table2[[#This Row],[Close Price]]/Table2[[#This Row],[Day Low]])-1</f>
        <v>1.4937910883856764E-2</v>
      </c>
      <c r="AD643" s="2">
        <f>(Table2[[#This Row],[Day High]]/Table2[[#This Row],[Close Price]])-1</f>
        <v>4.8580373529094611E-3</v>
      </c>
      <c r="AE643" s="2">
        <f>(Table2[[#This Row],[Close Price]]/Table2[[#This Row],[Current Week Low]])-1</f>
        <v>1.4937910883856764E-2</v>
      </c>
      <c r="AF643" s="2">
        <f>(Table2[[#This Row],[Current Week High]]/Table2[[#This Row],[Close Price]])-1</f>
        <v>4.8580373529094611E-3</v>
      </c>
      <c r="AG643" s="2">
        <f>(Table2[[#This Row],[Close Price]]/Table2[[#This Row],[Current Month Low]])-1</f>
        <v>1.4937910883856764E-2</v>
      </c>
      <c r="AH643" s="2">
        <f>(Table2[[#This Row],[Current Month High]]/Table2[[#This Row],[Close Price]])-1</f>
        <v>3.6381301954010459E-2</v>
      </c>
      <c r="AI643">
        <v>21.954730288963201</v>
      </c>
      <c r="AJ643">
        <v>2.2368566277914699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-0.06</v>
      </c>
      <c r="AM643" t="s">
        <v>10621</v>
      </c>
      <c r="AN643">
        <v>-4.63</v>
      </c>
      <c r="AO643" t="s">
        <v>10621</v>
      </c>
      <c r="AP643">
        <v>8.5042492553249992E-3</v>
      </c>
      <c r="AQ643">
        <f>(Table2[[#This Row],[Sharpe Ratio]]-AVERAGE(Table2[Sharpe Ratio]))/_xlfn.STDEV.P(Table2[Sharpe Ratio])</f>
        <v>-0.60951786092777183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641</v>
      </c>
      <c r="AT643">
        <f>_xlfn.RANK.AVG(Table2[[#This Row],[6M Return vs Nifty Z-Score]],Table2[6M Return vs Nifty Z-Score])</f>
        <v>618</v>
      </c>
      <c r="AU643">
        <f>_xlfn.RANK.AVG(Table2[[#This Row],[Sharpe Ratio Z-Score]],Table2[Sharpe Ratio Z-Score])</f>
        <v>509</v>
      </c>
      <c r="AV643">
        <f>(Table2[[#This Row],[Rank 1Y]]+Table2[[#This Row],[Rank 6M]]+Table2[[#This Row],[Rank Sharpe]])/3</f>
        <v>589.33333333333337</v>
      </c>
    </row>
    <row r="644" spans="1:48" x14ac:dyDescent="0.3">
      <c r="A644" t="s">
        <v>1080</v>
      </c>
      <c r="B644" t="s">
        <v>1081</v>
      </c>
      <c r="C644" t="s">
        <v>10591</v>
      </c>
      <c r="D644" t="s">
        <v>553</v>
      </c>
      <c r="E644">
        <v>11522.59523189</v>
      </c>
      <c r="F644">
        <v>869.3</v>
      </c>
      <c r="G644">
        <v>-39.478758917462997</v>
      </c>
      <c r="H644">
        <f>(Table2[[#This Row],[1Y Return vs Nifty]]-AVERAGE(Table2[1Y Return vs Nifty]))/_xlfn.STDEV.P(Table2[1Y Return vs Nifty])</f>
        <v>-1.1110886147771279</v>
      </c>
      <c r="I644">
        <v>-1.21324278894543</v>
      </c>
      <c r="J644">
        <f>(Table2[[#This Row],[1M Return vs Nifty]]-AVERAGE(Table2[1M Return vs Nifty]))/_xlfn.STDEV.P(Table2[1M Return vs Nifty])</f>
        <v>-0.42337352706617953</v>
      </c>
      <c r="K644">
        <v>-6.6870114150141697</v>
      </c>
      <c r="L644">
        <f>(Table2[[#This Row],[6M Return vs Nifty]]-AVERAGE(Table2[6M Return vs Nifty]))/_xlfn.STDEV.P(Table2[6M Return vs Nifty])</f>
        <v>-0.41383908898723987</v>
      </c>
      <c r="M644">
        <v>3.1426029046428301</v>
      </c>
      <c r="N644">
        <f>(Table2[[#This Row],[1W Return vs Nifty]]-AVERAGE(Table2[1W Return vs Nifty]))/_xlfn.STDEV.P(Table2[1W Return vs Nifty])</f>
        <v>0.12258614251219807</v>
      </c>
      <c r="O644">
        <v>895.39</v>
      </c>
      <c r="P644">
        <v>879.74878562962999</v>
      </c>
      <c r="Q644">
        <v>874.01089056847502</v>
      </c>
      <c r="R644">
        <v>33.081355877085301</v>
      </c>
      <c r="S644" s="2">
        <f>(Table2[[#This Row],[Close Price]]-Table2[[#This Row],[20D EMA]])/Table2[[#This Row],[20D EMA]]</f>
        <v>-2.9138140921832981E-2</v>
      </c>
      <c r="T644" s="2">
        <f>(Table2[[#This Row],[Close Price]]-Table2[[#This Row],[50D EMA]])/Table2[[#This Row],[50D EMA]]</f>
        <v>-1.1877010574276514E-2</v>
      </c>
      <c r="U644" s="2">
        <f>(Table2[[#This Row],[Close Price]]-Table2[[#This Row],[200D EMA]])/Table2[[#This Row],[200D EMA]]</f>
        <v>-5.3899678131138651E-3</v>
      </c>
      <c r="V644">
        <v>0.70991444997171305</v>
      </c>
      <c r="W644">
        <v>865.65</v>
      </c>
      <c r="X644">
        <v>894.45</v>
      </c>
      <c r="Y644">
        <v>865.65</v>
      </c>
      <c r="Z644">
        <v>894.45</v>
      </c>
      <c r="AA644">
        <v>865.65</v>
      </c>
      <c r="AB644">
        <v>918</v>
      </c>
      <c r="AC644" s="2">
        <f>(Table2[[#This Row],[Close Price]]/Table2[[#This Row],[Day Low]])-1</f>
        <v>4.2164847224628321E-3</v>
      </c>
      <c r="AD644" s="2">
        <f>(Table2[[#This Row],[Day High]]/Table2[[#This Row],[Close Price]])-1</f>
        <v>2.8931324053836471E-2</v>
      </c>
      <c r="AE644" s="2">
        <f>(Table2[[#This Row],[Close Price]]/Table2[[#This Row],[Current Week Low]])-1</f>
        <v>4.2164847224628321E-3</v>
      </c>
      <c r="AF644" s="2">
        <f>(Table2[[#This Row],[Current Week High]]/Table2[[#This Row],[Close Price]])-1</f>
        <v>2.8931324053836471E-2</v>
      </c>
      <c r="AG644" s="2">
        <f>(Table2[[#This Row],[Close Price]]/Table2[[#This Row],[Current Month Low]])-1</f>
        <v>4.2164847224628321E-3</v>
      </c>
      <c r="AH644" s="2">
        <f>(Table2[[#This Row],[Current Month High]]/Table2[[#This Row],[Close Price]])-1</f>
        <v>5.6022086736454701E-2</v>
      </c>
      <c r="AI644">
        <v>25.618313585643602</v>
      </c>
      <c r="AJ644">
        <v>14.148775523603099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-0.01</v>
      </c>
      <c r="AM644" t="s">
        <v>10621</v>
      </c>
      <c r="AN644">
        <v>-1.1399999999999999</v>
      </c>
      <c r="AO644" t="s">
        <v>10621</v>
      </c>
      <c r="AP644">
        <v>-2.4553475266716002E-2</v>
      </c>
      <c r="AQ644">
        <f>(Table2[[#This Row],[Sharpe Ratio]]-AVERAGE(Table2[Sharpe Ratio]))/_xlfn.STDEV.P(Table2[Sharpe Ratio])</f>
        <v>-0.99127948069106864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-2.816994569009418</v>
      </c>
      <c r="AS644">
        <f>_xlfn.RANK.AVG(Table2[[#This Row],[1Y Return vs Nifty Z-Score]],Table2[1Y Return vs Nifty Z-Score])</f>
        <v>698</v>
      </c>
      <c r="AT644">
        <f>_xlfn.RANK.AVG(Table2[[#This Row],[6M Return vs Nifty Z-Score]],Table2[6M Return vs Nifty Z-Score])</f>
        <v>464</v>
      </c>
      <c r="AU644">
        <f>_xlfn.RANK.AVG(Table2[[#This Row],[Sharpe Ratio Z-Score]],Table2[Sharpe Ratio Z-Score])</f>
        <v>611</v>
      </c>
      <c r="AV644">
        <f>(Table2[[#This Row],[Rank 1Y]]+Table2[[#This Row],[Rank 6M]]+Table2[[#This Row],[Rank Sharpe]])/3</f>
        <v>591</v>
      </c>
    </row>
    <row r="645" spans="1:48" x14ac:dyDescent="0.3">
      <c r="A645" t="s">
        <v>1302</v>
      </c>
      <c r="B645" t="s">
        <v>1303</v>
      </c>
      <c r="C645" t="s">
        <v>10578</v>
      </c>
      <c r="D645" t="s">
        <v>24</v>
      </c>
      <c r="E645">
        <v>8334.8280655800008</v>
      </c>
      <c r="F645">
        <v>43.1</v>
      </c>
      <c r="G645">
        <v>-35.385077658061903</v>
      </c>
      <c r="H645">
        <f>(Table2[[#This Row],[1Y Return vs Nifty]]-AVERAGE(Table2[1Y Return vs Nifty]))/_xlfn.STDEV.P(Table2[1Y Return vs Nifty])</f>
        <v>-1.0487578808476763</v>
      </c>
      <c r="I645">
        <v>1.02930822595831</v>
      </c>
      <c r="J645">
        <f>(Table2[[#This Row],[1M Return vs Nifty]]-AVERAGE(Table2[1M Return vs Nifty]))/_xlfn.STDEV.P(Table2[1M Return vs Nifty])</f>
        <v>-0.18987415840216385</v>
      </c>
      <c r="K645">
        <v>-35.140573197431401</v>
      </c>
      <c r="L645">
        <f>(Table2[[#This Row],[6M Return vs Nifty]]-AVERAGE(Table2[6M Return vs Nifty]))/_xlfn.STDEV.P(Table2[6M Return vs Nifty])</f>
        <v>-1.4307048573870225</v>
      </c>
      <c r="M645">
        <v>5.7313772459944996</v>
      </c>
      <c r="N645">
        <f>(Table2[[#This Row],[1W Return vs Nifty]]-AVERAGE(Table2[1W Return vs Nifty]))/_xlfn.STDEV.P(Table2[1W Return vs Nifty])</f>
        <v>0.65204214466800303</v>
      </c>
      <c r="O645">
        <v>44.64</v>
      </c>
      <c r="P645">
        <v>46.463067815590399</v>
      </c>
      <c r="Q645">
        <v>48.924851941065199</v>
      </c>
      <c r="R645">
        <v>35.654041689396202</v>
      </c>
      <c r="S645" s="2">
        <f>(Table2[[#This Row],[Close Price]]-Table2[[#This Row],[20D EMA]])/Table2[[#This Row],[20D EMA]]</f>
        <v>-3.4498207885304638E-2</v>
      </c>
      <c r="T645" s="2">
        <f>(Table2[[#This Row],[Close Price]]-Table2[[#This Row],[50D EMA]])/Table2[[#This Row],[50D EMA]]</f>
        <v>-7.238152738726264E-2</v>
      </c>
      <c r="U645" s="2">
        <f>(Table2[[#This Row],[Close Price]]-Table2[[#This Row],[200D EMA]])/Table2[[#This Row],[200D EMA]]</f>
        <v>-0.11905711943864042</v>
      </c>
      <c r="V645">
        <v>1.01435989430141</v>
      </c>
      <c r="W645">
        <v>43.02</v>
      </c>
      <c r="X645">
        <v>44.19</v>
      </c>
      <c r="Y645">
        <v>43.02</v>
      </c>
      <c r="Z645">
        <v>44.19</v>
      </c>
      <c r="AA645">
        <v>43.02</v>
      </c>
      <c r="AB645">
        <v>45.7</v>
      </c>
      <c r="AC645" s="2">
        <f>(Table2[[#This Row],[Close Price]]/Table2[[#This Row],[Day Low]])-1</f>
        <v>1.8596001859598754E-3</v>
      </c>
      <c r="AD645" s="2">
        <f>(Table2[[#This Row],[Day High]]/Table2[[#This Row],[Close Price]])-1</f>
        <v>2.5290023201856027E-2</v>
      </c>
      <c r="AE645" s="2">
        <f>(Table2[[#This Row],[Close Price]]/Table2[[#This Row],[Current Week Low]])-1</f>
        <v>1.8596001859598754E-3</v>
      </c>
      <c r="AF645" s="2">
        <f>(Table2[[#This Row],[Current Week High]]/Table2[[#This Row],[Close Price]])-1</f>
        <v>2.5290023201856027E-2</v>
      </c>
      <c r="AG645" s="2">
        <f>(Table2[[#This Row],[Close Price]]/Table2[[#This Row],[Current Month Low]])-1</f>
        <v>1.8596001859598754E-3</v>
      </c>
      <c r="AH645" s="2">
        <f>(Table2[[#This Row],[Current Month High]]/Table2[[#This Row],[Close Price]])-1</f>
        <v>6.0324825986078912E-2</v>
      </c>
      <c r="AI645">
        <v>46.171693735498799</v>
      </c>
      <c r="AJ645">
        <v>7.7500000000000098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-0.2</v>
      </c>
      <c r="AM645" t="s">
        <v>10621</v>
      </c>
      <c r="AN645">
        <v>-1.87</v>
      </c>
      <c r="AO645" t="s">
        <v>10621</v>
      </c>
      <c r="AP645">
        <v>4.8286229852056002E-2</v>
      </c>
      <c r="AQ645">
        <f>(Table2[[#This Row],[Sharpe Ratio]]-AVERAGE(Table2[Sharpe Ratio]))/_xlfn.STDEV.P(Table2[Sharpe Ratio])</f>
        <v>-0.15010229105471254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680</v>
      </c>
      <c r="AT645">
        <f>_xlfn.RANK.AVG(Table2[[#This Row],[6M Return vs Nifty Z-Score]],Table2[6M Return vs Nifty Z-Score])</f>
        <v>713</v>
      </c>
      <c r="AU645">
        <f>_xlfn.RANK.AVG(Table2[[#This Row],[Sharpe Ratio Z-Score]],Table2[Sharpe Ratio Z-Score])</f>
        <v>383</v>
      </c>
      <c r="AV645">
        <f>(Table2[[#This Row],[Rank 1Y]]+Table2[[#This Row],[Rank 6M]]+Table2[[#This Row],[Rank Sharpe]])/3</f>
        <v>592</v>
      </c>
    </row>
    <row r="646" spans="1:48" x14ac:dyDescent="0.3">
      <c r="A646" t="s">
        <v>1959</v>
      </c>
      <c r="B646" t="s">
        <v>1960</v>
      </c>
      <c r="C646" t="s">
        <v>10588</v>
      </c>
      <c r="D646" t="s">
        <v>130</v>
      </c>
      <c r="E646">
        <v>3215.7771505199999</v>
      </c>
      <c r="F646">
        <v>488.4</v>
      </c>
      <c r="G646">
        <v>-41.841029626951098</v>
      </c>
      <c r="H646">
        <f>(Table2[[#This Row],[1Y Return vs Nifty]]-AVERAGE(Table2[1Y Return vs Nifty]))/_xlfn.STDEV.P(Table2[1Y Return vs Nifty])</f>
        <v>-1.1470567465715364</v>
      </c>
      <c r="I646">
        <v>-3.5860452111363901</v>
      </c>
      <c r="J646">
        <f>(Table2[[#This Row],[1M Return vs Nifty]]-AVERAGE(Table2[1M Return vs Nifty]))/_xlfn.STDEV.P(Table2[1M Return vs Nifty])</f>
        <v>-0.67043496016798954</v>
      </c>
      <c r="K646">
        <v>-12.2107185667014</v>
      </c>
      <c r="L646">
        <f>(Table2[[#This Row],[6M Return vs Nifty]]-AVERAGE(Table2[6M Return vs Nifty]))/_xlfn.STDEV.P(Table2[6M Return vs Nifty])</f>
        <v>-0.61124385539812665</v>
      </c>
      <c r="M646">
        <v>0.78017406213808504</v>
      </c>
      <c r="N646">
        <f>(Table2[[#This Row],[1W Return vs Nifty]]-AVERAGE(Table2[1W Return vs Nifty]))/_xlfn.STDEV.P(Table2[1W Return vs Nifty])</f>
        <v>-0.3605776892480666</v>
      </c>
      <c r="O646">
        <v>520.97</v>
      </c>
      <c r="P646">
        <v>520.04747229253496</v>
      </c>
      <c r="Q646">
        <v>513.92832420029401</v>
      </c>
      <c r="R646">
        <v>22.5396861618167</v>
      </c>
      <c r="S646" s="2">
        <f>(Table2[[#This Row],[Close Price]]-Table2[[#This Row],[20D EMA]])/Table2[[#This Row],[20D EMA]]</f>
        <v>-6.251799527803914E-2</v>
      </c>
      <c r="T646" s="2">
        <f>(Table2[[#This Row],[Close Price]]-Table2[[#This Row],[50D EMA]])/Table2[[#This Row],[50D EMA]]</f>
        <v>-6.0854968014790733E-2</v>
      </c>
      <c r="U646" s="2">
        <f>(Table2[[#This Row],[Close Price]]-Table2[[#This Row],[200D EMA]])/Table2[[#This Row],[200D EMA]]</f>
        <v>-4.9672927134377688E-2</v>
      </c>
      <c r="V646">
        <v>0.54892550727909895</v>
      </c>
      <c r="W646">
        <v>485</v>
      </c>
      <c r="X646">
        <v>502</v>
      </c>
      <c r="Y646">
        <v>485</v>
      </c>
      <c r="Z646">
        <v>502</v>
      </c>
      <c r="AA646">
        <v>485</v>
      </c>
      <c r="AB646">
        <v>527.15</v>
      </c>
      <c r="AC646" s="2">
        <f>(Table2[[#This Row],[Close Price]]/Table2[[#This Row],[Day Low]])-1</f>
        <v>7.0103092783504461E-3</v>
      </c>
      <c r="AD646" s="2">
        <f>(Table2[[#This Row],[Day High]]/Table2[[#This Row],[Close Price]])-1</f>
        <v>2.7846027846027965E-2</v>
      </c>
      <c r="AE646" s="2">
        <f>(Table2[[#This Row],[Close Price]]/Table2[[#This Row],[Current Week Low]])-1</f>
        <v>7.0103092783504461E-3</v>
      </c>
      <c r="AF646" s="2">
        <f>(Table2[[#This Row],[Current Week High]]/Table2[[#This Row],[Close Price]])-1</f>
        <v>2.7846027846027965E-2</v>
      </c>
      <c r="AG646" s="2">
        <f>(Table2[[#This Row],[Close Price]]/Table2[[#This Row],[Current Month Low]])-1</f>
        <v>7.0103092783504461E-3</v>
      </c>
      <c r="AH646" s="2">
        <f>(Table2[[#This Row],[Current Month High]]/Table2[[#This Row],[Close Price]])-1</f>
        <v>7.9340704340704393E-2</v>
      </c>
      <c r="AI646">
        <v>26.945126945126901</v>
      </c>
      <c r="AJ646">
        <v>8.7145242070116797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-0.1</v>
      </c>
      <c r="AM646" t="s">
        <v>10621</v>
      </c>
      <c r="AN646">
        <v>-6.78</v>
      </c>
      <c r="AO646" t="s">
        <v>10621</v>
      </c>
      <c r="AQ646">
        <f>(Table2[[#This Row],[Sharpe Ratio]]-AVERAGE(Table2[Sharpe Ratio]))/_xlfn.STDEV.P(Table2[Sharpe Ratio])</f>
        <v>-0.7077277654969456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-3.4970410168826649</v>
      </c>
      <c r="AS646">
        <f>_xlfn.RANK.AVG(Table2[[#This Row],[1Y Return vs Nifty Z-Score]],Table2[1Y Return vs Nifty Z-Score])</f>
        <v>704</v>
      </c>
      <c r="AT646">
        <f>_xlfn.RANK.AVG(Table2[[#This Row],[6M Return vs Nifty Z-Score]],Table2[6M Return vs Nifty Z-Score])</f>
        <v>526</v>
      </c>
      <c r="AU646">
        <f>_xlfn.RANK.AVG(Table2[[#This Row],[Sharpe Ratio Z-Score]],Table2[Sharpe Ratio Z-Score])</f>
        <v>546.5</v>
      </c>
      <c r="AV646">
        <f>(Table2[[#This Row],[Rank 1Y]]+Table2[[#This Row],[Rank 6M]]+Table2[[#This Row],[Rank Sharpe]])/3</f>
        <v>592.16666666666663</v>
      </c>
    </row>
    <row r="647" spans="1:48" x14ac:dyDescent="0.3">
      <c r="A647" t="s">
        <v>506</v>
      </c>
      <c r="B647" t="s">
        <v>507</v>
      </c>
      <c r="C647" t="s">
        <v>10591</v>
      </c>
      <c r="D647" t="s">
        <v>391</v>
      </c>
      <c r="E647">
        <v>39654.601674029997</v>
      </c>
      <c r="F647">
        <v>528.29999999999995</v>
      </c>
      <c r="G647">
        <v>-36.1913157601156</v>
      </c>
      <c r="H647">
        <f>(Table2[[#This Row],[1Y Return vs Nifty]]-AVERAGE(Table2[1Y Return vs Nifty]))/_xlfn.STDEV.P(Table2[1Y Return vs Nifty])</f>
        <v>-1.0610337297568919</v>
      </c>
      <c r="I647">
        <v>-4.6763995480348699</v>
      </c>
      <c r="J647">
        <f>(Table2[[#This Row],[1M Return vs Nifty]]-AVERAGE(Table2[1M Return vs Nifty]))/_xlfn.STDEV.P(Table2[1M Return vs Nifty])</f>
        <v>-0.78396506387303055</v>
      </c>
      <c r="K647">
        <v>0.96547265544988403</v>
      </c>
      <c r="L647">
        <f>(Table2[[#This Row],[6M Return vs Nifty]]-AVERAGE(Table2[6M Return vs Nifty]))/_xlfn.STDEV.P(Table2[6M Return vs Nifty])</f>
        <v>-0.14035666334279534</v>
      </c>
      <c r="M647">
        <v>1.24479268566474</v>
      </c>
      <c r="N647">
        <f>(Table2[[#This Row],[1W Return vs Nifty]]-AVERAGE(Table2[1W Return vs Nifty]))/_xlfn.STDEV.P(Table2[1W Return vs Nifty])</f>
        <v>-0.26555391100283143</v>
      </c>
      <c r="O647">
        <v>550.98</v>
      </c>
      <c r="P647">
        <v>544.24797204497804</v>
      </c>
      <c r="Q647">
        <v>548.58253236436803</v>
      </c>
      <c r="R647">
        <v>33.460120622992697</v>
      </c>
      <c r="S647" s="2">
        <f>(Table2[[#This Row],[Close Price]]-Table2[[#This Row],[20D EMA]])/Table2[[#This Row],[20D EMA]]</f>
        <v>-4.1163018621365684E-2</v>
      </c>
      <c r="T647" s="2">
        <f>(Table2[[#This Row],[Close Price]]-Table2[[#This Row],[50D EMA]])/Table2[[#This Row],[50D EMA]]</f>
        <v>-2.9302767973676723E-2</v>
      </c>
      <c r="U647" s="2">
        <f>(Table2[[#This Row],[Close Price]]-Table2[[#This Row],[200D EMA]])/Table2[[#This Row],[200D EMA]]</f>
        <v>-3.6972617915760467E-2</v>
      </c>
      <c r="V647">
        <v>0.84941934699774602</v>
      </c>
      <c r="W647">
        <v>520</v>
      </c>
      <c r="X647">
        <v>551.5</v>
      </c>
      <c r="Y647">
        <v>520</v>
      </c>
      <c r="Z647">
        <v>551.5</v>
      </c>
      <c r="AA647">
        <v>520</v>
      </c>
      <c r="AB647">
        <v>577</v>
      </c>
      <c r="AC647" s="2">
        <f>(Table2[[#This Row],[Close Price]]/Table2[[#This Row],[Day Low]])-1</f>
        <v>1.596153846153836E-2</v>
      </c>
      <c r="AD647" s="2">
        <f>(Table2[[#This Row],[Day High]]/Table2[[#This Row],[Close Price]])-1</f>
        <v>4.3914442551580724E-2</v>
      </c>
      <c r="AE647" s="2">
        <f>(Table2[[#This Row],[Close Price]]/Table2[[#This Row],[Current Week Low]])-1</f>
        <v>1.596153846153836E-2</v>
      </c>
      <c r="AF647" s="2">
        <f>(Table2[[#This Row],[Current Week High]]/Table2[[#This Row],[Close Price]])-1</f>
        <v>4.3914442551580724E-2</v>
      </c>
      <c r="AG647" s="2">
        <f>(Table2[[#This Row],[Close Price]]/Table2[[#This Row],[Current Month Low]])-1</f>
        <v>1.596153846153836E-2</v>
      </c>
      <c r="AH647" s="2">
        <f>(Table2[[#This Row],[Current Month High]]/Table2[[#This Row],[Close Price]])-1</f>
        <v>9.2182472080257538E-2</v>
      </c>
      <c r="AI647">
        <v>20.963467726670402</v>
      </c>
      <c r="AJ647">
        <v>17.976775346136598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-0.01</v>
      </c>
      <c r="AM647" t="s">
        <v>10621</v>
      </c>
      <c r="AN647">
        <v>-5.43</v>
      </c>
      <c r="AO647" t="s">
        <v>10621</v>
      </c>
      <c r="AP647">
        <v>-0.13781680315390801</v>
      </c>
      <c r="AQ647">
        <f>(Table2[[#This Row],[Sharpe Ratio]]-AVERAGE(Table2[Sharpe Ratio]))/_xlfn.STDEV.P(Table2[Sharpe Ratio])</f>
        <v>-2.2992821378360309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686</v>
      </c>
      <c r="AT647">
        <f>_xlfn.RANK.AVG(Table2[[#This Row],[6M Return vs Nifty Z-Score]],Table2[6M Return vs Nifty Z-Score])</f>
        <v>362</v>
      </c>
      <c r="AU647">
        <f>_xlfn.RANK.AVG(Table2[[#This Row],[Sharpe Ratio Z-Score]],Table2[Sharpe Ratio Z-Score])</f>
        <v>731</v>
      </c>
      <c r="AV647">
        <f>(Table2[[#This Row],[Rank 1Y]]+Table2[[#This Row],[Rank 6M]]+Table2[[#This Row],[Rank Sharpe]])/3</f>
        <v>593</v>
      </c>
    </row>
    <row r="648" spans="1:48" x14ac:dyDescent="0.3">
      <c r="A648" t="s">
        <v>774</v>
      </c>
      <c r="B648" t="s">
        <v>775</v>
      </c>
      <c r="C648" t="s">
        <v>10589</v>
      </c>
      <c r="D648" t="s">
        <v>548</v>
      </c>
      <c r="E648">
        <v>20014.3085288</v>
      </c>
      <c r="F648">
        <v>1557.2</v>
      </c>
      <c r="G648">
        <v>-35.047959833003098</v>
      </c>
      <c r="H648">
        <f>(Table2[[#This Row],[1Y Return vs Nifty]]-AVERAGE(Table2[1Y Return vs Nifty]))/_xlfn.STDEV.P(Table2[1Y Return vs Nifty])</f>
        <v>-1.0436248965909367</v>
      </c>
      <c r="I648">
        <v>8.0224319285436998</v>
      </c>
      <c r="J648">
        <f>(Table2[[#This Row],[1M Return vs Nifty]]-AVERAGE(Table2[1M Return vs Nifty]))/_xlfn.STDEV.P(Table2[1M Return vs Nifty])</f>
        <v>0.53826533929088782</v>
      </c>
      <c r="K648">
        <v>-1.7396124708892799</v>
      </c>
      <c r="L648">
        <f>(Table2[[#This Row],[6M Return vs Nifty]]-AVERAGE(Table2[6M Return vs Nifty]))/_xlfn.STDEV.P(Table2[6M Return vs Nifty])</f>
        <v>-0.23703027090785903</v>
      </c>
      <c r="M648">
        <v>3.3127287978037701</v>
      </c>
      <c r="N648">
        <f>(Table2[[#This Row],[1W Return vs Nifty]]-AVERAGE(Table2[1W Return vs Nifty]))/_xlfn.STDEV.P(Table2[1W Return vs Nifty])</f>
        <v>0.15738028189212822</v>
      </c>
      <c r="O648">
        <v>1564.78</v>
      </c>
      <c r="P648">
        <v>1507.17329725379</v>
      </c>
      <c r="Q648">
        <v>1491.6312442321801</v>
      </c>
      <c r="R648">
        <v>41.429635216477998</v>
      </c>
      <c r="S648" s="2">
        <f>(Table2[[#This Row],[Close Price]]-Table2[[#This Row],[20D EMA]])/Table2[[#This Row],[20D EMA]]</f>
        <v>-4.8441314433977471E-3</v>
      </c>
      <c r="T648" s="2">
        <f>(Table2[[#This Row],[Close Price]]-Table2[[#This Row],[50D EMA]])/Table2[[#This Row],[50D EMA]]</f>
        <v>3.3192402517589287E-2</v>
      </c>
      <c r="U648" s="2">
        <f>(Table2[[#This Row],[Close Price]]-Table2[[#This Row],[200D EMA]])/Table2[[#This Row],[200D EMA]]</f>
        <v>4.3957751636914545E-2</v>
      </c>
      <c r="V648">
        <v>1.0506980230071401</v>
      </c>
      <c r="W648">
        <v>1547.5</v>
      </c>
      <c r="X648">
        <v>1615</v>
      </c>
      <c r="Y648">
        <v>1547.5</v>
      </c>
      <c r="Z648">
        <v>1615</v>
      </c>
      <c r="AA648">
        <v>1547.5</v>
      </c>
      <c r="AB648">
        <v>1628</v>
      </c>
      <c r="AC648" s="2">
        <f>(Table2[[#This Row],[Close Price]]/Table2[[#This Row],[Day Low]])-1</f>
        <v>6.2681744749595314E-3</v>
      </c>
      <c r="AD648" s="2">
        <f>(Table2[[#This Row],[Day High]]/Table2[[#This Row],[Close Price]])-1</f>
        <v>3.7117903930131035E-2</v>
      </c>
      <c r="AE648" s="2">
        <f>(Table2[[#This Row],[Close Price]]/Table2[[#This Row],[Current Week Low]])-1</f>
        <v>6.2681744749595314E-3</v>
      </c>
      <c r="AF648" s="2">
        <f>(Table2[[#This Row],[Current Week High]]/Table2[[#This Row],[Close Price]])-1</f>
        <v>3.7117903930131035E-2</v>
      </c>
      <c r="AG648" s="2">
        <f>(Table2[[#This Row],[Close Price]]/Table2[[#This Row],[Current Month Low]])-1</f>
        <v>6.2681744749595314E-3</v>
      </c>
      <c r="AH648" s="2">
        <f>(Table2[[#This Row],[Current Month High]]/Table2[[#This Row],[Close Price]])-1</f>
        <v>4.5466221423066999E-2</v>
      </c>
      <c r="AI648">
        <v>13.758669406627201</v>
      </c>
      <c r="AJ648">
        <v>22.710795902285199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7.0000000000000007E-2</v>
      </c>
      <c r="AM648" t="s">
        <v>10622</v>
      </c>
      <c r="AN648">
        <v>1.75</v>
      </c>
      <c r="AO648" t="s">
        <v>10622</v>
      </c>
      <c r="AP648">
        <v>-8.2903778831558E-2</v>
      </c>
      <c r="AQ648">
        <f>(Table2[[#This Row],[Sharpe Ratio]]-AVERAGE(Table2[Sharpe Ratio]))/_xlfn.STDEV.P(Table2[Sharpe Ratio])</f>
        <v>-1.6651282323721426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-2.2501377786879222</v>
      </c>
      <c r="AS648">
        <f>_xlfn.RANK.AVG(Table2[[#This Row],[1Y Return vs Nifty Z-Score]],Table2[1Y Return vs Nifty Z-Score])</f>
        <v>677</v>
      </c>
      <c r="AT648">
        <f>_xlfn.RANK.AVG(Table2[[#This Row],[6M Return vs Nifty Z-Score]],Table2[6M Return vs Nifty Z-Score])</f>
        <v>401</v>
      </c>
      <c r="AU648">
        <f>_xlfn.RANK.AVG(Table2[[#This Row],[Sharpe Ratio Z-Score]],Table2[Sharpe Ratio Z-Score])</f>
        <v>702</v>
      </c>
      <c r="AV648">
        <f>(Table2[[#This Row],[Rank 1Y]]+Table2[[#This Row],[Rank 6M]]+Table2[[#This Row],[Rank Sharpe]])/3</f>
        <v>593.33333333333337</v>
      </c>
    </row>
    <row r="649" spans="1:48" x14ac:dyDescent="0.3">
      <c r="A649" t="s">
        <v>1004</v>
      </c>
      <c r="B649" t="s">
        <v>1005</v>
      </c>
      <c r="C649" t="s">
        <v>10578</v>
      </c>
      <c r="D649" t="s">
        <v>24</v>
      </c>
      <c r="E649">
        <v>13000.389555636</v>
      </c>
      <c r="F649">
        <v>214.38</v>
      </c>
      <c r="G649">
        <v>-24.004598555105801</v>
      </c>
      <c r="H649">
        <f>(Table2[[#This Row],[1Y Return vs Nifty]]-AVERAGE(Table2[1Y Return vs Nifty]))/_xlfn.STDEV.P(Table2[1Y Return vs Nifty])</f>
        <v>-0.87547775227708546</v>
      </c>
      <c r="I649">
        <v>-11.4380982710534</v>
      </c>
      <c r="J649">
        <f>(Table2[[#This Row],[1M Return vs Nifty]]-AVERAGE(Table2[1M Return vs Nifty]))/_xlfn.STDEV.P(Table2[1M Return vs Nifty])</f>
        <v>-1.4880080811458749</v>
      </c>
      <c r="K649">
        <v>-29.714036659365</v>
      </c>
      <c r="L649">
        <f>(Table2[[#This Row],[6M Return vs Nifty]]-AVERAGE(Table2[6M Return vs Nifty]))/_xlfn.STDEV.P(Table2[6M Return vs Nifty])</f>
        <v>-1.23677274833415</v>
      </c>
      <c r="M649">
        <v>-1.68122259871286</v>
      </c>
      <c r="N649">
        <f>(Table2[[#This Row],[1W Return vs Nifty]]-AVERAGE(Table2[1W Return vs Nifty]))/_xlfn.STDEV.P(Table2[1W Return vs Nifty])</f>
        <v>-0.86398241439431178</v>
      </c>
      <c r="O649">
        <v>237.73</v>
      </c>
      <c r="P649">
        <v>245.60231312532201</v>
      </c>
      <c r="Q649">
        <v>243.71833616012401</v>
      </c>
      <c r="R649">
        <v>17.081336102625102</v>
      </c>
      <c r="S649" s="2">
        <f>(Table2[[#This Row],[Close Price]]-Table2[[#This Row],[20D EMA]])/Table2[[#This Row],[20D EMA]]</f>
        <v>-9.8220670508560107E-2</v>
      </c>
      <c r="T649" s="2">
        <f>(Table2[[#This Row],[Close Price]]-Table2[[#This Row],[50D EMA]])/Table2[[#This Row],[50D EMA]]</f>
        <v>-0.12712548480514674</v>
      </c>
      <c r="U649" s="2">
        <f>(Table2[[#This Row],[Close Price]]-Table2[[#This Row],[200D EMA]])/Table2[[#This Row],[200D EMA]]</f>
        <v>-0.12037804222021523</v>
      </c>
      <c r="V649">
        <v>1.50594300874314</v>
      </c>
      <c r="W649">
        <v>211.51</v>
      </c>
      <c r="X649">
        <v>222.99</v>
      </c>
      <c r="Y649">
        <v>211.51</v>
      </c>
      <c r="Z649">
        <v>222.99</v>
      </c>
      <c r="AA649">
        <v>211.51</v>
      </c>
      <c r="AB649">
        <v>236.95</v>
      </c>
      <c r="AC649" s="2">
        <f>(Table2[[#This Row],[Close Price]]/Table2[[#This Row],[Day Low]])-1</f>
        <v>1.3569098387783196E-2</v>
      </c>
      <c r="AD649" s="2">
        <f>(Table2[[#This Row],[Day High]]/Table2[[#This Row],[Close Price]])-1</f>
        <v>4.0162328575426898E-2</v>
      </c>
      <c r="AE649" s="2">
        <f>(Table2[[#This Row],[Close Price]]/Table2[[#This Row],[Current Week Low]])-1</f>
        <v>1.3569098387783196E-2</v>
      </c>
      <c r="AF649" s="2">
        <f>(Table2[[#This Row],[Current Week High]]/Table2[[#This Row],[Close Price]])-1</f>
        <v>4.0162328575426898E-2</v>
      </c>
      <c r="AG649" s="2">
        <f>(Table2[[#This Row],[Close Price]]/Table2[[#This Row],[Current Month Low]])-1</f>
        <v>1.3569098387783196E-2</v>
      </c>
      <c r="AH649" s="2">
        <f>(Table2[[#This Row],[Current Month High]]/Table2[[#This Row],[Close Price]])-1</f>
        <v>0.10528034331560776</v>
      </c>
      <c r="AI649">
        <v>40.2649500886276</v>
      </c>
      <c r="AJ649">
        <v>2.2317596566523599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-0.18</v>
      </c>
      <c r="AM649" t="s">
        <v>10621</v>
      </c>
      <c r="AN649">
        <v>-11.63</v>
      </c>
      <c r="AO649" t="s">
        <v>10621</v>
      </c>
      <c r="AP649">
        <v>2.2182730410343E-2</v>
      </c>
      <c r="AQ649">
        <f>(Table2[[#This Row],[Sharpe Ratio]]-AVERAGE(Table2[Sharpe Ratio]))/_xlfn.STDEV.P(Table2[Sharpe Ratio])</f>
        <v>-0.45155420199051721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633</v>
      </c>
      <c r="AT649">
        <f>_xlfn.RANK.AVG(Table2[[#This Row],[6M Return vs Nifty Z-Score]],Table2[6M Return vs Nifty Z-Score])</f>
        <v>688</v>
      </c>
      <c r="AU649">
        <f>_xlfn.RANK.AVG(Table2[[#This Row],[Sharpe Ratio Z-Score]],Table2[Sharpe Ratio Z-Score])</f>
        <v>461</v>
      </c>
      <c r="AV649">
        <f>(Table2[[#This Row],[Rank 1Y]]+Table2[[#This Row],[Rank 6M]]+Table2[[#This Row],[Rank Sharpe]])/3</f>
        <v>594</v>
      </c>
    </row>
    <row r="650" spans="1:48" x14ac:dyDescent="0.3">
      <c r="A650" t="s">
        <v>112</v>
      </c>
      <c r="B650" t="s">
        <v>113</v>
      </c>
      <c r="C650" t="s">
        <v>10578</v>
      </c>
      <c r="D650" t="s">
        <v>37</v>
      </c>
      <c r="E650">
        <v>249838.66248179</v>
      </c>
      <c r="F650">
        <v>1567.7</v>
      </c>
      <c r="G650">
        <v>-19.323280602308099</v>
      </c>
      <c r="H650">
        <f>(Table2[[#This Row],[1Y Return vs Nifty]]-AVERAGE(Table2[1Y Return vs Nifty]))/_xlfn.STDEV.P(Table2[1Y Return vs Nifty])</f>
        <v>-0.80419961280667462</v>
      </c>
      <c r="I650">
        <v>3.3707374725151502</v>
      </c>
      <c r="J650">
        <f>(Table2[[#This Row],[1M Return vs Nifty]]-AVERAGE(Table2[1M Return vs Nifty]))/_xlfn.STDEV.P(Table2[1M Return vs Nifty])</f>
        <v>5.3920630304550111E-2</v>
      </c>
      <c r="K650">
        <v>-13.4130051434654</v>
      </c>
      <c r="L650">
        <f>(Table2[[#This Row],[6M Return vs Nifty]]-AVERAGE(Table2[6M Return vs Nifty]))/_xlfn.STDEV.P(Table2[6M Return vs Nifty])</f>
        <v>-0.65421085099139353</v>
      </c>
      <c r="M650">
        <v>5.4909826802070798</v>
      </c>
      <c r="N650">
        <f>(Table2[[#This Row],[1W Return vs Nifty]]-AVERAGE(Table2[1W Return vs Nifty]))/_xlfn.STDEV.P(Table2[1W Return vs Nifty])</f>
        <v>0.6028766597863302</v>
      </c>
      <c r="O650">
        <v>1607.5</v>
      </c>
      <c r="P650">
        <v>1599.47964290193</v>
      </c>
      <c r="Q650">
        <v>1591.8859985248801</v>
      </c>
      <c r="R650">
        <v>34.586320670623799</v>
      </c>
      <c r="S650" s="2">
        <f>(Table2[[#This Row],[Close Price]]-Table2[[#This Row],[20D EMA]])/Table2[[#This Row],[20D EMA]]</f>
        <v>-2.4758942457231699E-2</v>
      </c>
      <c r="T650" s="2">
        <f>(Table2[[#This Row],[Close Price]]-Table2[[#This Row],[50D EMA]])/Table2[[#This Row],[50D EMA]]</f>
        <v>-1.98687385881775E-2</v>
      </c>
      <c r="U650" s="2">
        <f>(Table2[[#This Row],[Close Price]]-Table2[[#This Row],[200D EMA]])/Table2[[#This Row],[200D EMA]]</f>
        <v>-1.5193298105072814E-2</v>
      </c>
      <c r="V650">
        <v>1.2370714717620199</v>
      </c>
      <c r="W650">
        <v>1562</v>
      </c>
      <c r="X650">
        <v>1605</v>
      </c>
      <c r="Y650">
        <v>1562</v>
      </c>
      <c r="Z650">
        <v>1605</v>
      </c>
      <c r="AA650">
        <v>1562</v>
      </c>
      <c r="AB650">
        <v>1659</v>
      </c>
      <c r="AC650" s="2">
        <f>(Table2[[#This Row],[Close Price]]/Table2[[#This Row],[Day Low]])-1</f>
        <v>3.6491677336747408E-3</v>
      </c>
      <c r="AD650" s="2">
        <f>(Table2[[#This Row],[Day High]]/Table2[[#This Row],[Close Price]])-1</f>
        <v>2.3792817503348829E-2</v>
      </c>
      <c r="AE650" s="2">
        <f>(Table2[[#This Row],[Close Price]]/Table2[[#This Row],[Current Week Low]])-1</f>
        <v>3.6491677336747408E-3</v>
      </c>
      <c r="AF650" s="2">
        <f>(Table2[[#This Row],[Current Week High]]/Table2[[#This Row],[Close Price]])-1</f>
        <v>2.3792817503348829E-2</v>
      </c>
      <c r="AG650" s="2">
        <f>(Table2[[#This Row],[Close Price]]/Table2[[#This Row],[Current Month Low]])-1</f>
        <v>3.6491677336747408E-3</v>
      </c>
      <c r="AH650" s="2">
        <f>(Table2[[#This Row],[Current Month High]]/Table2[[#This Row],[Close Price]])-1</f>
        <v>5.8238183325891368E-2</v>
      </c>
      <c r="AI650">
        <v>11.0544109204567</v>
      </c>
      <c r="AJ650">
        <v>10.475317994432899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-0.08</v>
      </c>
      <c r="AM650" t="s">
        <v>10621</v>
      </c>
      <c r="AN650">
        <v>-5.0599999999999996</v>
      </c>
      <c r="AO650" t="s">
        <v>10621</v>
      </c>
      <c r="AP650">
        <v>-3.5109525756116998E-2</v>
      </c>
      <c r="AQ650">
        <f>(Table2[[#This Row],[Sharpe Ratio]]-AVERAGE(Table2[Sharpe Ratio]))/_xlfn.STDEV.P(Table2[Sharpe Ratio])</f>
        <v>-1.113184269704903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-1.9147974434120907</v>
      </c>
      <c r="AS650">
        <f>_xlfn.RANK.AVG(Table2[[#This Row],[1Y Return vs Nifty Z-Score]],Table2[1Y Return vs Nifty Z-Score])</f>
        <v>611</v>
      </c>
      <c r="AT650">
        <f>_xlfn.RANK.AVG(Table2[[#This Row],[6M Return vs Nifty Z-Score]],Table2[6M Return vs Nifty Z-Score])</f>
        <v>545</v>
      </c>
      <c r="AU650">
        <f>_xlfn.RANK.AVG(Table2[[#This Row],[Sharpe Ratio Z-Score]],Table2[Sharpe Ratio Z-Score])</f>
        <v>628</v>
      </c>
      <c r="AV650">
        <f>(Table2[[#This Row],[Rank 1Y]]+Table2[[#This Row],[Rank 6M]]+Table2[[#This Row],[Rank Sharpe]])/3</f>
        <v>594.66666666666663</v>
      </c>
    </row>
    <row r="651" spans="1:48" x14ac:dyDescent="0.3">
      <c r="A651" t="s">
        <v>1644</v>
      </c>
      <c r="B651" t="s">
        <v>1645</v>
      </c>
      <c r="C651" t="s">
        <v>6579</v>
      </c>
      <c r="D651" t="s">
        <v>75</v>
      </c>
      <c r="E651">
        <v>4972.7982175039997</v>
      </c>
      <c r="F651">
        <v>219.44</v>
      </c>
      <c r="G651">
        <v>-6.3757703260778298</v>
      </c>
      <c r="H651">
        <f>(Table2[[#This Row],[1Y Return vs Nifty]]-AVERAGE(Table2[1Y Return vs Nifty]))/_xlfn.STDEV.P(Table2[1Y Return vs Nifty])</f>
        <v>-0.60705973626567189</v>
      </c>
      <c r="I651">
        <v>-0.480161471011395</v>
      </c>
      <c r="J651">
        <f>(Table2[[#This Row],[1M Return vs Nifty]]-AVERAGE(Table2[1M Return vs Nifty]))/_xlfn.STDEV.P(Table2[1M Return vs Nifty])</f>
        <v>-0.34704347982115435</v>
      </c>
      <c r="K651">
        <v>-12.896272023844</v>
      </c>
      <c r="L651">
        <f>(Table2[[#This Row],[6M Return vs Nifty]]-AVERAGE(Table2[6M Return vs Nifty]))/_xlfn.STDEV.P(Table2[6M Return vs Nifty])</f>
        <v>-0.63574398119282483</v>
      </c>
      <c r="M651">
        <v>-1.3150056996761299</v>
      </c>
      <c r="N651">
        <f>(Table2[[#This Row],[1W Return vs Nifty]]-AVERAGE(Table2[1W Return vs Nifty]))/_xlfn.STDEV.P(Table2[1W Return vs Nifty])</f>
        <v>-0.78908375204715453</v>
      </c>
      <c r="O651">
        <v>228.79</v>
      </c>
      <c r="P651">
        <v>222.30696360754499</v>
      </c>
      <c r="Q651">
        <v>209.129026334586</v>
      </c>
      <c r="R651">
        <v>29.163705702601199</v>
      </c>
      <c r="S651" s="2">
        <f>(Table2[[#This Row],[Close Price]]-Table2[[#This Row],[20D EMA]])/Table2[[#This Row],[20D EMA]]</f>
        <v>-4.0867170767953119E-2</v>
      </c>
      <c r="T651" s="2">
        <f>(Table2[[#This Row],[Close Price]]-Table2[[#This Row],[50D EMA]])/Table2[[#This Row],[50D EMA]]</f>
        <v>-1.2896418362342678E-2</v>
      </c>
      <c r="U651" s="2">
        <f>(Table2[[#This Row],[Close Price]]-Table2[[#This Row],[200D EMA]])/Table2[[#This Row],[200D EMA]]</f>
        <v>4.9304364134118074E-2</v>
      </c>
      <c r="V651">
        <v>0.91678403720002499</v>
      </c>
      <c r="W651">
        <v>217</v>
      </c>
      <c r="X651">
        <v>225.45</v>
      </c>
      <c r="Y651">
        <v>217</v>
      </c>
      <c r="Z651">
        <v>225.45</v>
      </c>
      <c r="AA651">
        <v>217</v>
      </c>
      <c r="AB651">
        <v>233.51</v>
      </c>
      <c r="AC651" s="2">
        <f>(Table2[[#This Row],[Close Price]]/Table2[[#This Row],[Day Low]])-1</f>
        <v>1.1244239631336361E-2</v>
      </c>
      <c r="AD651" s="2">
        <f>(Table2[[#This Row],[Day High]]/Table2[[#This Row],[Close Price]])-1</f>
        <v>2.7387896463725747E-2</v>
      </c>
      <c r="AE651" s="2">
        <f>(Table2[[#This Row],[Close Price]]/Table2[[#This Row],[Current Week Low]])-1</f>
        <v>1.1244239631336361E-2</v>
      </c>
      <c r="AF651" s="2">
        <f>(Table2[[#This Row],[Current Week High]]/Table2[[#This Row],[Close Price]])-1</f>
        <v>2.7387896463725747E-2</v>
      </c>
      <c r="AG651" s="2">
        <f>(Table2[[#This Row],[Close Price]]/Table2[[#This Row],[Current Month Low]])-1</f>
        <v>1.1244239631336361E-2</v>
      </c>
      <c r="AH651" s="2">
        <f>(Table2[[#This Row],[Current Month High]]/Table2[[#This Row],[Close Price]])-1</f>
        <v>6.411775428363109E-2</v>
      </c>
      <c r="AI651">
        <v>12.559241706161099</v>
      </c>
      <c r="AJ651">
        <v>24.575645756457501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0.06</v>
      </c>
      <c r="AM651" t="s">
        <v>10622</v>
      </c>
      <c r="AN651">
        <v>-6.03</v>
      </c>
      <c r="AO651" t="s">
        <v>10621</v>
      </c>
      <c r="AP651">
        <v>-9.4848858414005005E-2</v>
      </c>
      <c r="AQ651">
        <f>(Table2[[#This Row],[Sharpe Ratio]]-AVERAGE(Table2[Sharpe Ratio]))/_xlfn.STDEV.P(Table2[Sharpe Ratio])</f>
        <v>-1.8030739922672614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-4.1820049415940668</v>
      </c>
      <c r="AS651">
        <f>_xlfn.RANK.AVG(Table2[[#This Row],[1Y Return vs Nifty Z-Score]],Table2[1Y Return vs Nifty Z-Score])</f>
        <v>538</v>
      </c>
      <c r="AT651">
        <f>_xlfn.RANK.AVG(Table2[[#This Row],[6M Return vs Nifty Z-Score]],Table2[6M Return vs Nifty Z-Score])</f>
        <v>536</v>
      </c>
      <c r="AU651">
        <f>_xlfn.RANK.AVG(Table2[[#This Row],[Sharpe Ratio Z-Score]],Table2[Sharpe Ratio Z-Score])</f>
        <v>711</v>
      </c>
      <c r="AV651">
        <f>(Table2[[#This Row],[Rank 1Y]]+Table2[[#This Row],[Rank 6M]]+Table2[[#This Row],[Rank Sharpe]])/3</f>
        <v>595</v>
      </c>
    </row>
    <row r="652" spans="1:48" x14ac:dyDescent="0.3">
      <c r="A652" t="s">
        <v>1389</v>
      </c>
      <c r="B652" t="s">
        <v>1390</v>
      </c>
      <c r="C652" t="s">
        <v>10591</v>
      </c>
      <c r="D652" t="s">
        <v>553</v>
      </c>
      <c r="E652">
        <v>7398.44434</v>
      </c>
      <c r="F652">
        <v>2283.4</v>
      </c>
      <c r="G652">
        <v>-20.572192709124899</v>
      </c>
      <c r="H652">
        <f>(Table2[[#This Row],[1Y Return vs Nifty]]-AVERAGE(Table2[1Y Return vs Nifty]))/_xlfn.STDEV.P(Table2[1Y Return vs Nifty])</f>
        <v>-0.82321565321101664</v>
      </c>
      <c r="I652">
        <v>2.11749789748258</v>
      </c>
      <c r="J652">
        <f>(Table2[[#This Row],[1M Return vs Nifty]]-AVERAGE(Table2[1M Return vs Nifty]))/_xlfn.STDEV.P(Table2[1M Return vs Nifty])</f>
        <v>-7.656944444071738E-2</v>
      </c>
      <c r="K652">
        <v>-9.1004095956586202</v>
      </c>
      <c r="L652">
        <f>(Table2[[#This Row],[6M Return vs Nifty]]-AVERAGE(Table2[6M Return vs Nifty]))/_xlfn.STDEV.P(Table2[6M Return vs Nifty])</f>
        <v>-0.50008846662867656</v>
      </c>
      <c r="M652">
        <v>4.4446537387041403</v>
      </c>
      <c r="N652">
        <f>(Table2[[#This Row],[1W Return vs Nifty]]-AVERAGE(Table2[1W Return vs Nifty]))/_xlfn.STDEV.P(Table2[1W Return vs Nifty])</f>
        <v>0.38888151565228768</v>
      </c>
      <c r="O652">
        <v>2362.35</v>
      </c>
      <c r="P652">
        <v>2313.0347223383801</v>
      </c>
      <c r="Q652">
        <v>2272.3598033348599</v>
      </c>
      <c r="R652">
        <v>36.198334230395602</v>
      </c>
      <c r="S652" s="2">
        <f>(Table2[[#This Row],[Close Price]]-Table2[[#This Row],[20D EMA]])/Table2[[#This Row],[20D EMA]]</f>
        <v>-3.3420111329819806E-2</v>
      </c>
      <c r="T652" s="2">
        <f>(Table2[[#This Row],[Close Price]]-Table2[[#This Row],[50D EMA]])/Table2[[#This Row],[50D EMA]]</f>
        <v>-1.2812052517923538E-2</v>
      </c>
      <c r="U652" s="2">
        <f>(Table2[[#This Row],[Close Price]]-Table2[[#This Row],[200D EMA]])/Table2[[#This Row],[200D EMA]]</f>
        <v>4.8584720821666996E-3</v>
      </c>
      <c r="V652">
        <v>1.2708051889432399</v>
      </c>
      <c r="W652">
        <v>2275</v>
      </c>
      <c r="X652">
        <v>2381.4</v>
      </c>
      <c r="Y652">
        <v>2275</v>
      </c>
      <c r="Z652">
        <v>2381.4</v>
      </c>
      <c r="AA652">
        <v>2275</v>
      </c>
      <c r="AB652">
        <v>2549.75</v>
      </c>
      <c r="AC652" s="2">
        <f>(Table2[[#This Row],[Close Price]]/Table2[[#This Row],[Day Low]])-1</f>
        <v>3.6923076923076614E-3</v>
      </c>
      <c r="AD652" s="2">
        <f>(Table2[[#This Row],[Day High]]/Table2[[#This Row],[Close Price]])-1</f>
        <v>4.2918454935622297E-2</v>
      </c>
      <c r="AE652" s="2">
        <f>(Table2[[#This Row],[Close Price]]/Table2[[#This Row],[Current Week Low]])-1</f>
        <v>3.6923076923076614E-3</v>
      </c>
      <c r="AF652" s="2">
        <f>(Table2[[#This Row],[Current Week High]]/Table2[[#This Row],[Close Price]])-1</f>
        <v>4.2918454935622297E-2</v>
      </c>
      <c r="AG652" s="2">
        <f>(Table2[[#This Row],[Close Price]]/Table2[[#This Row],[Current Month Low]])-1</f>
        <v>3.6923076923076614E-3</v>
      </c>
      <c r="AH652" s="2">
        <f>(Table2[[#This Row],[Current Month High]]/Table2[[#This Row],[Close Price]])-1</f>
        <v>0.1166462293071735</v>
      </c>
      <c r="AI652">
        <v>19.777524743803099</v>
      </c>
      <c r="AJ652">
        <v>16.5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</v>
      </c>
      <c r="AM652" t="s">
        <v>10623</v>
      </c>
      <c r="AN652">
        <v>-1.47</v>
      </c>
      <c r="AO652" t="s">
        <v>10621</v>
      </c>
      <c r="AP652">
        <v>-6.3598994113641005E-2</v>
      </c>
      <c r="AQ652">
        <f>(Table2[[#This Row],[Sharpe Ratio]]-AVERAGE(Table2[Sharpe Ratio]))/_xlfn.STDEV.P(Table2[Sharpe Ratio])</f>
        <v>-1.4421901448404386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-2.4531821934685616</v>
      </c>
      <c r="AS652">
        <f>_xlfn.RANK.AVG(Table2[[#This Row],[1Y Return vs Nifty Z-Score]],Table2[1Y Return vs Nifty Z-Score])</f>
        <v>618</v>
      </c>
      <c r="AT652">
        <f>_xlfn.RANK.AVG(Table2[[#This Row],[6M Return vs Nifty Z-Score]],Table2[6M Return vs Nifty Z-Score])</f>
        <v>488</v>
      </c>
      <c r="AU652">
        <f>_xlfn.RANK.AVG(Table2[[#This Row],[Sharpe Ratio Z-Score]],Table2[Sharpe Ratio Z-Score])</f>
        <v>681</v>
      </c>
      <c r="AV652">
        <f>(Table2[[#This Row],[Rank 1Y]]+Table2[[#This Row],[Rank 6M]]+Table2[[#This Row],[Rank Sharpe]])/3</f>
        <v>595.66666666666663</v>
      </c>
    </row>
    <row r="653" spans="1:48" x14ac:dyDescent="0.3">
      <c r="A653" t="s">
        <v>1045</v>
      </c>
      <c r="B653" t="s">
        <v>1046</v>
      </c>
      <c r="C653" t="s">
        <v>10588</v>
      </c>
      <c r="D653" t="s">
        <v>75</v>
      </c>
      <c r="E653">
        <v>12038.000628669901</v>
      </c>
      <c r="F653">
        <v>582.95000000000005</v>
      </c>
      <c r="G653">
        <v>-36.834021874355599</v>
      </c>
      <c r="H653">
        <f>(Table2[[#This Row],[1Y Return vs Nifty]]-AVERAGE(Table2[1Y Return vs Nifty]))/_xlfn.STDEV.P(Table2[1Y Return vs Nifty])</f>
        <v>-1.0708196269147441</v>
      </c>
      <c r="I653">
        <v>-3.8158126964263901</v>
      </c>
      <c r="J653">
        <f>(Table2[[#This Row],[1M Return vs Nifty]]-AVERAGE(Table2[1M Return vs Nifty]))/_xlfn.STDEV.P(Table2[1M Return vs Nifty])</f>
        <v>-0.69435885862032265</v>
      </c>
      <c r="K653">
        <v>-29.558667251093901</v>
      </c>
      <c r="L653">
        <f>(Table2[[#This Row],[6M Return vs Nifty]]-AVERAGE(Table2[6M Return vs Nifty]))/_xlfn.STDEV.P(Table2[6M Return vs Nifty])</f>
        <v>-1.2312201980441178</v>
      </c>
      <c r="M653">
        <v>0.90868950925636205</v>
      </c>
      <c r="N653">
        <f>(Table2[[#This Row],[1W Return vs Nifty]]-AVERAGE(Table2[1W Return vs Nifty]))/_xlfn.STDEV.P(Table2[1W Return vs Nifty])</f>
        <v>-0.33429371626532239</v>
      </c>
      <c r="O653">
        <v>604.33000000000004</v>
      </c>
      <c r="P653">
        <v>621.515244484037</v>
      </c>
      <c r="Q653">
        <v>651.48505887393901</v>
      </c>
      <c r="R653">
        <v>32.298149070602399</v>
      </c>
      <c r="S653" s="2">
        <f>(Table2[[#This Row],[Close Price]]-Table2[[#This Row],[20D EMA]])/Table2[[#This Row],[20D EMA]]</f>
        <v>-3.5378021941654382E-2</v>
      </c>
      <c r="T653" s="2">
        <f>(Table2[[#This Row],[Close Price]]-Table2[[#This Row],[50D EMA]])/Table2[[#This Row],[50D EMA]]</f>
        <v>-6.2050359707673211E-2</v>
      </c>
      <c r="U653" s="2">
        <f>(Table2[[#This Row],[Close Price]]-Table2[[#This Row],[200D EMA]])/Table2[[#This Row],[200D EMA]]</f>
        <v>-0.10519820514748038</v>
      </c>
      <c r="V653">
        <v>0.733275409401417</v>
      </c>
      <c r="W653">
        <v>575.1</v>
      </c>
      <c r="X653">
        <v>596</v>
      </c>
      <c r="Y653">
        <v>575.1</v>
      </c>
      <c r="Z653">
        <v>596</v>
      </c>
      <c r="AA653">
        <v>575.1</v>
      </c>
      <c r="AB653">
        <v>610.85</v>
      </c>
      <c r="AC653" s="2">
        <f>(Table2[[#This Row],[Close Price]]/Table2[[#This Row],[Day Low]])-1</f>
        <v>1.3649800034776671E-2</v>
      </c>
      <c r="AD653" s="2">
        <f>(Table2[[#This Row],[Day High]]/Table2[[#This Row],[Close Price]])-1</f>
        <v>2.2386139463075549E-2</v>
      </c>
      <c r="AE653" s="2">
        <f>(Table2[[#This Row],[Close Price]]/Table2[[#This Row],[Current Week Low]])-1</f>
        <v>1.3649800034776671E-2</v>
      </c>
      <c r="AF653" s="2">
        <f>(Table2[[#This Row],[Current Week High]]/Table2[[#This Row],[Close Price]])-1</f>
        <v>2.2386139463075549E-2</v>
      </c>
      <c r="AG653" s="2">
        <f>(Table2[[#This Row],[Close Price]]/Table2[[#This Row],[Current Month Low]])-1</f>
        <v>1.3649800034776671E-2</v>
      </c>
      <c r="AH653" s="2">
        <f>(Table2[[#This Row],[Current Month High]]/Table2[[#This Row],[Close Price]])-1</f>
        <v>4.7860022300368676E-2</v>
      </c>
      <c r="AI653">
        <v>41.3500300197272</v>
      </c>
      <c r="AJ653">
        <v>15.6073376301437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-0.15</v>
      </c>
      <c r="AM653" t="s">
        <v>10621</v>
      </c>
      <c r="AN653">
        <v>-1.33</v>
      </c>
      <c r="AO653" t="s">
        <v>10621</v>
      </c>
      <c r="AP653">
        <v>3.6373624228612997E-2</v>
      </c>
      <c r="AQ653">
        <f>(Table2[[#This Row],[Sharpe Ratio]]-AVERAGE(Table2[Sharpe Ratio]))/_xlfn.STDEV.P(Table2[Sharpe Ratio])</f>
        <v>-0.28767303084881912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691</v>
      </c>
      <c r="AT653">
        <f>_xlfn.RANK.AVG(Table2[[#This Row],[6M Return vs Nifty Z-Score]],Table2[6M Return vs Nifty Z-Score])</f>
        <v>686</v>
      </c>
      <c r="AU653">
        <f>_xlfn.RANK.AVG(Table2[[#This Row],[Sharpe Ratio Z-Score]],Table2[Sharpe Ratio Z-Score])</f>
        <v>414</v>
      </c>
      <c r="AV653">
        <f>(Table2[[#This Row],[Rank 1Y]]+Table2[[#This Row],[Rank 6M]]+Table2[[#This Row],[Rank Sharpe]])/3</f>
        <v>597</v>
      </c>
    </row>
    <row r="654" spans="1:48" x14ac:dyDescent="0.3">
      <c r="A654" t="s">
        <v>1395</v>
      </c>
      <c r="B654" t="s">
        <v>1396</v>
      </c>
      <c r="C654" t="s">
        <v>10593</v>
      </c>
      <c r="D654" t="s">
        <v>556</v>
      </c>
      <c r="E654">
        <v>7356.31944656</v>
      </c>
      <c r="F654">
        <v>42.91</v>
      </c>
      <c r="G654">
        <v>-14.0688479189734</v>
      </c>
      <c r="H654">
        <f>(Table2[[#This Row],[1Y Return vs Nifty]]-AVERAGE(Table2[1Y Return vs Nifty]))/_xlfn.STDEV.P(Table2[1Y Return vs Nifty])</f>
        <v>-0.72419518041882813</v>
      </c>
      <c r="I654">
        <v>2.81502251167259</v>
      </c>
      <c r="J654">
        <f>(Table2[[#This Row],[1M Return vs Nifty]]-AVERAGE(Table2[1M Return vs Nifty]))/_xlfn.STDEV.P(Table2[1M Return vs Nifty])</f>
        <v>-3.9416397849692791E-3</v>
      </c>
      <c r="K654">
        <v>-39.856478691114603</v>
      </c>
      <c r="L654">
        <f>(Table2[[#This Row],[6M Return vs Nifty]]-AVERAGE(Table2[6M Return vs Nifty]))/_xlfn.STDEV.P(Table2[6M Return vs Nifty])</f>
        <v>-1.5992406245505644</v>
      </c>
      <c r="M654">
        <v>5.7309441155363698</v>
      </c>
      <c r="N654">
        <f>(Table2[[#This Row],[1W Return vs Nifty]]-AVERAGE(Table2[1W Return vs Nifty]))/_xlfn.STDEV.P(Table2[1W Return vs Nifty])</f>
        <v>0.65195356084781042</v>
      </c>
      <c r="O654">
        <v>44.16</v>
      </c>
      <c r="P654">
        <v>44.112415284114803</v>
      </c>
      <c r="Q654">
        <v>46.2793346583803</v>
      </c>
      <c r="R654">
        <v>40.688705715397298</v>
      </c>
      <c r="S654" s="2">
        <f>(Table2[[#This Row],[Close Price]]-Table2[[#This Row],[20D EMA]])/Table2[[#This Row],[20D EMA]]</f>
        <v>-2.8306159420289856E-2</v>
      </c>
      <c r="T654" s="2">
        <f>(Table2[[#This Row],[Close Price]]-Table2[[#This Row],[50D EMA]])/Table2[[#This Row],[50D EMA]]</f>
        <v>-2.7257978878971176E-2</v>
      </c>
      <c r="U654" s="2">
        <f>(Table2[[#This Row],[Close Price]]-Table2[[#This Row],[200D EMA]])/Table2[[#This Row],[200D EMA]]</f>
        <v>-7.2804302033546667E-2</v>
      </c>
      <c r="V654">
        <v>1.9400692481894499</v>
      </c>
      <c r="W654">
        <v>42.5</v>
      </c>
      <c r="X654">
        <v>44.44</v>
      </c>
      <c r="Y654">
        <v>42.5</v>
      </c>
      <c r="Z654">
        <v>44.44</v>
      </c>
      <c r="AA654">
        <v>42.5</v>
      </c>
      <c r="AB654">
        <v>47.6</v>
      </c>
      <c r="AC654" s="2">
        <f>(Table2[[#This Row],[Close Price]]/Table2[[#This Row],[Day Low]])-1</f>
        <v>9.647058823529342E-3</v>
      </c>
      <c r="AD654" s="2">
        <f>(Table2[[#This Row],[Day High]]/Table2[[#This Row],[Close Price]])-1</f>
        <v>3.5656024236774719E-2</v>
      </c>
      <c r="AE654" s="2">
        <f>(Table2[[#This Row],[Close Price]]/Table2[[#This Row],[Current Week Low]])-1</f>
        <v>9.647058823529342E-3</v>
      </c>
      <c r="AF654" s="2">
        <f>(Table2[[#This Row],[Current Week High]]/Table2[[#This Row],[Close Price]])-1</f>
        <v>3.5656024236774719E-2</v>
      </c>
      <c r="AG654" s="2">
        <f>(Table2[[#This Row],[Close Price]]/Table2[[#This Row],[Current Month Low]])-1</f>
        <v>9.647058823529342E-3</v>
      </c>
      <c r="AH654" s="2">
        <f>(Table2[[#This Row],[Current Month High]]/Table2[[#This Row],[Close Price]])-1</f>
        <v>0.10929853181076687</v>
      </c>
      <c r="AI654">
        <v>60.102540200419497</v>
      </c>
      <c r="AJ654">
        <v>11.021992238033601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</v>
      </c>
      <c r="AM654" t="s">
        <v>10621</v>
      </c>
      <c r="AN654">
        <v>2.19</v>
      </c>
      <c r="AO654" t="s">
        <v>10622</v>
      </c>
      <c r="AP654">
        <v>1.3773005864843001E-2</v>
      </c>
      <c r="AQ654">
        <f>(Table2[[#This Row],[Sharpe Ratio]]-AVERAGE(Table2[Sharpe Ratio]))/_xlfn.STDEV.P(Table2[Sharpe Ratio])</f>
        <v>-0.5486725037088539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583</v>
      </c>
      <c r="AT654">
        <f>_xlfn.RANK.AVG(Table2[[#This Row],[6M Return vs Nifty Z-Score]],Table2[6M Return vs Nifty Z-Score])</f>
        <v>722</v>
      </c>
      <c r="AU654">
        <f>_xlfn.RANK.AVG(Table2[[#This Row],[Sharpe Ratio Z-Score]],Table2[Sharpe Ratio Z-Score])</f>
        <v>486</v>
      </c>
      <c r="AV654">
        <f>(Table2[[#This Row],[Rank 1Y]]+Table2[[#This Row],[Rank 6M]]+Table2[[#This Row],[Rank Sharpe]])/3</f>
        <v>597</v>
      </c>
    </row>
    <row r="655" spans="1:48" x14ac:dyDescent="0.3">
      <c r="A655" t="s">
        <v>2030</v>
      </c>
      <c r="B655" t="s">
        <v>2031</v>
      </c>
      <c r="C655" t="s">
        <v>10588</v>
      </c>
      <c r="D655" t="s">
        <v>92</v>
      </c>
      <c r="E655">
        <v>2985.8043648399998</v>
      </c>
      <c r="F655">
        <v>694.6</v>
      </c>
      <c r="G655">
        <v>-59.855547806657398</v>
      </c>
      <c r="H655">
        <f>(Table2[[#This Row],[1Y Return vs Nifty]]-AVERAGE(Table2[1Y Return vs Nifty]))/_xlfn.STDEV.P(Table2[1Y Return vs Nifty])</f>
        <v>-1.4213473100949934</v>
      </c>
      <c r="I655">
        <v>-8.6226836503795603</v>
      </c>
      <c r="J655">
        <f>(Table2[[#This Row],[1M Return vs Nifty]]-AVERAGE(Table2[1M Return vs Nifty]))/_xlfn.STDEV.P(Table2[1M Return vs Nifty])</f>
        <v>-1.19486088757668</v>
      </c>
      <c r="K655">
        <v>-11.8184428808412</v>
      </c>
      <c r="L655">
        <f>(Table2[[#This Row],[6M Return vs Nifty]]-AVERAGE(Table2[6M Return vs Nifty]))/_xlfn.STDEV.P(Table2[6M Return vs Nifty])</f>
        <v>-0.5972248120257333</v>
      </c>
      <c r="M655">
        <v>-9.3172137401958306</v>
      </c>
      <c r="N655">
        <f>(Table2[[#This Row],[1W Return vs Nifty]]-AVERAGE(Table2[1W Return vs Nifty]))/_xlfn.STDEV.P(Table2[1W Return vs Nifty])</f>
        <v>-2.4256949505884844</v>
      </c>
      <c r="O655">
        <v>777.35</v>
      </c>
      <c r="P655">
        <v>767.56764658429302</v>
      </c>
      <c r="Q655">
        <v>802.47785232129399</v>
      </c>
      <c r="R655">
        <v>26.944859136781901</v>
      </c>
      <c r="S655" s="2">
        <f>(Table2[[#This Row],[Close Price]]-Table2[[#This Row],[20D EMA]])/Table2[[#This Row],[20D EMA]]</f>
        <v>-0.10645140541583585</v>
      </c>
      <c r="T655" s="2">
        <f>(Table2[[#This Row],[Close Price]]-Table2[[#This Row],[50D EMA]])/Table2[[#This Row],[50D EMA]]</f>
        <v>-9.5063473439770368E-2</v>
      </c>
      <c r="U655" s="2">
        <f>(Table2[[#This Row],[Close Price]]-Table2[[#This Row],[200D EMA]])/Table2[[#This Row],[200D EMA]]</f>
        <v>-0.13443094037952605</v>
      </c>
      <c r="V655">
        <v>1.2860003694123301</v>
      </c>
      <c r="W655">
        <v>690</v>
      </c>
      <c r="X655">
        <v>725</v>
      </c>
      <c r="Y655">
        <v>690</v>
      </c>
      <c r="Z655">
        <v>725</v>
      </c>
      <c r="AA655">
        <v>690</v>
      </c>
      <c r="AB655">
        <v>757.95</v>
      </c>
      <c r="AC655" s="2">
        <f>(Table2[[#This Row],[Close Price]]/Table2[[#This Row],[Day Low]])-1</f>
        <v>6.6666666666665986E-3</v>
      </c>
      <c r="AD655" s="2">
        <f>(Table2[[#This Row],[Day High]]/Table2[[#This Row],[Close Price]])-1</f>
        <v>4.3766196372012622E-2</v>
      </c>
      <c r="AE655" s="2">
        <f>(Table2[[#This Row],[Close Price]]/Table2[[#This Row],[Current Week Low]])-1</f>
        <v>6.6666666666665986E-3</v>
      </c>
      <c r="AF655" s="2">
        <f>(Table2[[#This Row],[Current Week High]]/Table2[[#This Row],[Close Price]])-1</f>
        <v>4.3766196372012622E-2</v>
      </c>
      <c r="AG655" s="2">
        <f>(Table2[[#This Row],[Close Price]]/Table2[[#This Row],[Current Month Low]])-1</f>
        <v>6.6666666666665986E-3</v>
      </c>
      <c r="AH655" s="2">
        <f>(Table2[[#This Row],[Current Month High]]/Table2[[#This Row],[Close Price]])-1</f>
        <v>9.1203570400230305E-2</v>
      </c>
      <c r="AI655">
        <v>62.352433054995601</v>
      </c>
      <c r="AJ655">
        <v>12.2495151906916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-0.04</v>
      </c>
      <c r="AM655" t="s">
        <v>10621</v>
      </c>
      <c r="AN655">
        <v>-15.01</v>
      </c>
      <c r="AO655" t="s">
        <v>10621</v>
      </c>
      <c r="AQ655">
        <f>(Table2[[#This Row],[Sharpe Ratio]]-AVERAGE(Table2[Sharpe Ratio]))/_xlfn.STDEV.P(Table2[Sharpe Ratio])</f>
        <v>-0.7077277654969456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729</v>
      </c>
      <c r="AT655">
        <f>_xlfn.RANK.AVG(Table2[[#This Row],[6M Return vs Nifty Z-Score]],Table2[6M Return vs Nifty Z-Score])</f>
        <v>519</v>
      </c>
      <c r="AU655">
        <f>_xlfn.RANK.AVG(Table2[[#This Row],[Sharpe Ratio Z-Score]],Table2[Sharpe Ratio Z-Score])</f>
        <v>546.5</v>
      </c>
      <c r="AV655">
        <f>(Table2[[#This Row],[Rank 1Y]]+Table2[[#This Row],[Rank 6M]]+Table2[[#This Row],[Rank Sharpe]])/3</f>
        <v>598.16666666666663</v>
      </c>
    </row>
    <row r="656" spans="1:48" x14ac:dyDescent="0.3">
      <c r="A656" t="s">
        <v>1343</v>
      </c>
      <c r="B656" t="s">
        <v>1344</v>
      </c>
      <c r="C656" t="s">
        <v>10586</v>
      </c>
      <c r="D656" t="s">
        <v>396</v>
      </c>
      <c r="E656">
        <v>7914.8079022499996</v>
      </c>
      <c r="F656">
        <v>179.75</v>
      </c>
      <c r="G656">
        <v>-33.826737858588302</v>
      </c>
      <c r="H656">
        <f>(Table2[[#This Row],[1Y Return vs Nifty]]-AVERAGE(Table2[1Y Return vs Nifty]))/_xlfn.STDEV.P(Table2[1Y Return vs Nifty])</f>
        <v>-1.0250304684631384</v>
      </c>
      <c r="I656">
        <v>0.74648052904210704</v>
      </c>
      <c r="J656">
        <f>(Table2[[#This Row],[1M Return vs Nifty]]-AVERAGE(Table2[1M Return vs Nifty]))/_xlfn.STDEV.P(Table2[1M Return vs Nifty])</f>
        <v>-0.21932280337466881</v>
      </c>
      <c r="K656">
        <v>-16.6014797497456</v>
      </c>
      <c r="L656">
        <f>(Table2[[#This Row],[6M Return vs Nifty]]-AVERAGE(Table2[6M Return vs Nifty]))/_xlfn.STDEV.P(Table2[6M Return vs Nifty])</f>
        <v>-0.76815970229273911</v>
      </c>
      <c r="M656">
        <v>0.80847600266582198</v>
      </c>
      <c r="N656">
        <f>(Table2[[#This Row],[1W Return vs Nifty]]-AVERAGE(Table2[1W Return vs Nifty]))/_xlfn.STDEV.P(Table2[1W Return vs Nifty])</f>
        <v>-0.35478937775033942</v>
      </c>
      <c r="O656">
        <v>188.79</v>
      </c>
      <c r="P656">
        <v>184.20356393465099</v>
      </c>
      <c r="Q656">
        <v>191.040381713519</v>
      </c>
      <c r="R656">
        <v>28.697898057350201</v>
      </c>
      <c r="S656" s="2">
        <f>(Table2[[#This Row],[Close Price]]-Table2[[#This Row],[20D EMA]])/Table2[[#This Row],[20D EMA]]</f>
        <v>-4.7883892155304794E-2</v>
      </c>
      <c r="T656" s="2">
        <f>(Table2[[#This Row],[Close Price]]-Table2[[#This Row],[50D EMA]])/Table2[[#This Row],[50D EMA]]</f>
        <v>-2.4177403734875379E-2</v>
      </c>
      <c r="U656" s="2">
        <f>(Table2[[#This Row],[Close Price]]-Table2[[#This Row],[200D EMA]])/Table2[[#This Row],[200D EMA]]</f>
        <v>-5.9099451185403655E-2</v>
      </c>
      <c r="V656">
        <v>1.12863643854143</v>
      </c>
      <c r="W656">
        <v>179.02</v>
      </c>
      <c r="X656">
        <v>185.9</v>
      </c>
      <c r="Y656">
        <v>179.02</v>
      </c>
      <c r="Z656">
        <v>185.9</v>
      </c>
      <c r="AA656">
        <v>179.02</v>
      </c>
      <c r="AB656">
        <v>196.7</v>
      </c>
      <c r="AC656" s="2">
        <f>(Table2[[#This Row],[Close Price]]/Table2[[#This Row],[Day Low]])-1</f>
        <v>4.0777566752316918E-3</v>
      </c>
      <c r="AD656" s="2">
        <f>(Table2[[#This Row],[Day High]]/Table2[[#This Row],[Close Price]])-1</f>
        <v>3.4214186369958322E-2</v>
      </c>
      <c r="AE656" s="2">
        <f>(Table2[[#This Row],[Close Price]]/Table2[[#This Row],[Current Week Low]])-1</f>
        <v>4.0777566752316918E-3</v>
      </c>
      <c r="AF656" s="2">
        <f>(Table2[[#This Row],[Current Week High]]/Table2[[#This Row],[Close Price]])-1</f>
        <v>3.4214186369958322E-2</v>
      </c>
      <c r="AG656" s="2">
        <f>(Table2[[#This Row],[Close Price]]/Table2[[#This Row],[Current Month Low]])-1</f>
        <v>4.0777566752316918E-3</v>
      </c>
      <c r="AH656" s="2">
        <f>(Table2[[#This Row],[Current Month High]]/Table2[[#This Row],[Close Price]])-1</f>
        <v>9.4297635605006924E-2</v>
      </c>
      <c r="AI656">
        <v>43.532684283727399</v>
      </c>
      <c r="AJ656">
        <v>23.965517241379299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0.01</v>
      </c>
      <c r="AM656" t="s">
        <v>10622</v>
      </c>
      <c r="AN656">
        <v>-5.88</v>
      </c>
      <c r="AO656" t="s">
        <v>10621</v>
      </c>
      <c r="AQ656">
        <f>(Table2[[#This Row],[Sharpe Ratio]]-AVERAGE(Table2[Sharpe Ratio]))/_xlfn.STDEV.P(Table2[Sharpe Ratio])</f>
        <v>-0.7077277654969456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672</v>
      </c>
      <c r="AT656">
        <f>_xlfn.RANK.AVG(Table2[[#This Row],[6M Return vs Nifty Z-Score]],Table2[6M Return vs Nifty Z-Score])</f>
        <v>580</v>
      </c>
      <c r="AU656">
        <f>_xlfn.RANK.AVG(Table2[[#This Row],[Sharpe Ratio Z-Score]],Table2[Sharpe Ratio Z-Score])</f>
        <v>546.5</v>
      </c>
      <c r="AV656">
        <f>(Table2[[#This Row],[Rank 1Y]]+Table2[[#This Row],[Rank 6M]]+Table2[[#This Row],[Rank Sharpe]])/3</f>
        <v>599.5</v>
      </c>
    </row>
    <row r="657" spans="1:48" x14ac:dyDescent="0.3">
      <c r="A657" t="s">
        <v>1427</v>
      </c>
      <c r="B657" t="s">
        <v>1428</v>
      </c>
      <c r="C657" t="s">
        <v>10578</v>
      </c>
      <c r="D657" t="s">
        <v>24</v>
      </c>
      <c r="E657">
        <v>7084.6440519600001</v>
      </c>
      <c r="F657">
        <v>447.4</v>
      </c>
      <c r="G657">
        <v>-24.250394085090299</v>
      </c>
      <c r="H657">
        <f>(Table2[[#This Row],[1Y Return vs Nifty]]-AVERAGE(Table2[1Y Return vs Nifty]))/_xlfn.STDEV.P(Table2[1Y Return vs Nifty])</f>
        <v>-0.87922025561569517</v>
      </c>
      <c r="I657">
        <v>-5.0862986567531596</v>
      </c>
      <c r="J657">
        <f>(Table2[[#This Row],[1M Return vs Nifty]]-AVERAGE(Table2[1M Return vs Nifty]))/_xlfn.STDEV.P(Table2[1M Return vs Nifty])</f>
        <v>-0.82664466512427426</v>
      </c>
      <c r="K657">
        <v>-20.352216092664499</v>
      </c>
      <c r="L657">
        <f>(Table2[[#This Row],[6M Return vs Nifty]]-AVERAGE(Table2[6M Return vs Nifty]))/_xlfn.STDEV.P(Table2[6M Return vs Nifty])</f>
        <v>-0.90220251291070752</v>
      </c>
      <c r="M657">
        <v>0.86692019983139401</v>
      </c>
      <c r="N657">
        <f>(Table2[[#This Row],[1W Return vs Nifty]]-AVERAGE(Table2[1W Return vs Nifty]))/_xlfn.STDEV.P(Table2[1W Return vs Nifty])</f>
        <v>-0.34283637339371681</v>
      </c>
      <c r="O657">
        <v>462</v>
      </c>
      <c r="P657">
        <v>468.55342238016402</v>
      </c>
      <c r="Q657">
        <v>482.32118067365002</v>
      </c>
      <c r="R657">
        <v>24.154781749963899</v>
      </c>
      <c r="S657" s="2">
        <f>(Table2[[#This Row],[Close Price]]-Table2[[#This Row],[20D EMA]])/Table2[[#This Row],[20D EMA]]</f>
        <v>-3.1601731601731652E-2</v>
      </c>
      <c r="T657" s="2">
        <f>(Table2[[#This Row],[Close Price]]-Table2[[#This Row],[50D EMA]])/Table2[[#This Row],[50D EMA]]</f>
        <v>-4.5146233854634128E-2</v>
      </c>
      <c r="U657" s="2">
        <f>(Table2[[#This Row],[Close Price]]-Table2[[#This Row],[200D EMA]])/Table2[[#This Row],[200D EMA]]</f>
        <v>-7.2402337017163976E-2</v>
      </c>
      <c r="V657">
        <v>3.07017138134613</v>
      </c>
      <c r="W657">
        <v>438.05</v>
      </c>
      <c r="X657">
        <v>485</v>
      </c>
      <c r="Y657">
        <v>438.05</v>
      </c>
      <c r="Z657">
        <v>485</v>
      </c>
      <c r="AA657">
        <v>438.05</v>
      </c>
      <c r="AB657">
        <v>485</v>
      </c>
      <c r="AC657" s="2">
        <f>(Table2[[#This Row],[Close Price]]/Table2[[#This Row],[Day Low]])-1</f>
        <v>2.134459536582578E-2</v>
      </c>
      <c r="AD657" s="2">
        <f>(Table2[[#This Row],[Day High]]/Table2[[#This Row],[Close Price]])-1</f>
        <v>8.404112650871709E-2</v>
      </c>
      <c r="AE657" s="2">
        <f>(Table2[[#This Row],[Close Price]]/Table2[[#This Row],[Current Week Low]])-1</f>
        <v>2.134459536582578E-2</v>
      </c>
      <c r="AF657" s="2">
        <f>(Table2[[#This Row],[Current Week High]]/Table2[[#This Row],[Close Price]])-1</f>
        <v>8.404112650871709E-2</v>
      </c>
      <c r="AG657" s="2">
        <f>(Table2[[#This Row],[Close Price]]/Table2[[#This Row],[Current Month Low]])-1</f>
        <v>2.134459536582578E-2</v>
      </c>
      <c r="AH657" s="2">
        <f>(Table2[[#This Row],[Current Month High]]/Table2[[#This Row],[Close Price]])-1</f>
        <v>8.404112650871709E-2</v>
      </c>
      <c r="AI657">
        <v>36.645060348681199</v>
      </c>
      <c r="AJ657">
        <v>2.13445953658257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-0.08</v>
      </c>
      <c r="AM657" t="s">
        <v>10621</v>
      </c>
      <c r="AN657">
        <v>-3.39</v>
      </c>
      <c r="AO657" t="s">
        <v>10621</v>
      </c>
      <c r="AQ657">
        <f>(Table2[[#This Row],[Sharpe Ratio]]-AVERAGE(Table2[Sharpe Ratio]))/_xlfn.STDEV.P(Table2[Sharpe Ratio])</f>
        <v>-0.7077277654969456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634</v>
      </c>
      <c r="AT657">
        <f>_xlfn.RANK.AVG(Table2[[#This Row],[6M Return vs Nifty Z-Score]],Table2[6M Return vs Nifty Z-Score])</f>
        <v>619</v>
      </c>
      <c r="AU657">
        <f>_xlfn.RANK.AVG(Table2[[#This Row],[Sharpe Ratio Z-Score]],Table2[Sharpe Ratio Z-Score])</f>
        <v>546.5</v>
      </c>
      <c r="AV657">
        <f>(Table2[[#This Row],[Rank 1Y]]+Table2[[#This Row],[Rank 6M]]+Table2[[#This Row],[Rank Sharpe]])/3</f>
        <v>599.83333333333337</v>
      </c>
    </row>
    <row r="658" spans="1:48" x14ac:dyDescent="0.3">
      <c r="A658" t="s">
        <v>855</v>
      </c>
      <c r="B658" t="s">
        <v>856</v>
      </c>
      <c r="C658" t="s">
        <v>10591</v>
      </c>
      <c r="D658" t="s">
        <v>553</v>
      </c>
      <c r="E658">
        <v>17135.775122999999</v>
      </c>
      <c r="F658">
        <v>3455.95</v>
      </c>
      <c r="G658">
        <v>-44.794090461478497</v>
      </c>
      <c r="H658">
        <f>(Table2[[#This Row],[1Y Return vs Nifty]]-AVERAGE(Table2[1Y Return vs Nifty]))/_xlfn.STDEV.P(Table2[1Y Return vs Nifty])</f>
        <v>-1.1920202983213717</v>
      </c>
      <c r="I658">
        <v>-0.20989003813833701</v>
      </c>
      <c r="J658">
        <f>(Table2[[#This Row],[1M Return vs Nifty]]-AVERAGE(Table2[1M Return vs Nifty]))/_xlfn.STDEV.P(Table2[1M Return vs Nifty])</f>
        <v>-0.31890222081550945</v>
      </c>
      <c r="K658">
        <v>-3.6651922502330798</v>
      </c>
      <c r="L658">
        <f>(Table2[[#This Row],[6M Return vs Nifty]]-AVERAGE(Table2[6M Return vs Nifty]))/_xlfn.STDEV.P(Table2[6M Return vs Nifty])</f>
        <v>-0.30584612520795196</v>
      </c>
      <c r="M658">
        <v>4.6413574607159598</v>
      </c>
      <c r="N658">
        <f>(Table2[[#This Row],[1W Return vs Nifty]]-AVERAGE(Table2[1W Return vs Nifty]))/_xlfn.STDEV.P(Table2[1W Return vs Nifty])</f>
        <v>0.42911135129380112</v>
      </c>
      <c r="O658">
        <v>3609.02</v>
      </c>
      <c r="P658">
        <v>3546.31114218537</v>
      </c>
      <c r="Q658">
        <v>3561.5111212469301</v>
      </c>
      <c r="R658">
        <v>33.671339674493296</v>
      </c>
      <c r="S658" s="2">
        <f>(Table2[[#This Row],[Close Price]]-Table2[[#This Row],[20D EMA]])/Table2[[#This Row],[20D EMA]]</f>
        <v>-4.2413175875999624E-2</v>
      </c>
      <c r="T658" s="2">
        <f>(Table2[[#This Row],[Close Price]]-Table2[[#This Row],[50D EMA]])/Table2[[#This Row],[50D EMA]]</f>
        <v>-2.548031984855291E-2</v>
      </c>
      <c r="U658" s="2">
        <f>(Table2[[#This Row],[Close Price]]-Table2[[#This Row],[200D EMA]])/Table2[[#This Row],[200D EMA]]</f>
        <v>-2.963941923898078E-2</v>
      </c>
      <c r="V658">
        <v>1.20510856356013</v>
      </c>
      <c r="W658">
        <v>3450.6</v>
      </c>
      <c r="X658">
        <v>3584.85</v>
      </c>
      <c r="Y658">
        <v>3450.6</v>
      </c>
      <c r="Z658">
        <v>3584.85</v>
      </c>
      <c r="AA658">
        <v>3450.6</v>
      </c>
      <c r="AB658">
        <v>3790</v>
      </c>
      <c r="AC658" s="2">
        <f>(Table2[[#This Row],[Close Price]]/Table2[[#This Row],[Day Low]])-1</f>
        <v>1.5504549933345046E-3</v>
      </c>
      <c r="AD658" s="2">
        <f>(Table2[[#This Row],[Day High]]/Table2[[#This Row],[Close Price]])-1</f>
        <v>3.7297993315875466E-2</v>
      </c>
      <c r="AE658" s="2">
        <f>(Table2[[#This Row],[Close Price]]/Table2[[#This Row],[Current Week Low]])-1</f>
        <v>1.5504549933345046E-3</v>
      </c>
      <c r="AF658" s="2">
        <f>(Table2[[#This Row],[Current Week High]]/Table2[[#This Row],[Close Price]])-1</f>
        <v>3.7297993315875466E-2</v>
      </c>
      <c r="AG658" s="2">
        <f>(Table2[[#This Row],[Close Price]]/Table2[[#This Row],[Current Month Low]])-1</f>
        <v>1.5504549933345046E-3</v>
      </c>
      <c r="AH658" s="2">
        <f>(Table2[[#This Row],[Current Month High]]/Table2[[#This Row],[Close Price]])-1</f>
        <v>9.6659384539707016E-2</v>
      </c>
      <c r="AI658">
        <v>36.699026316931601</v>
      </c>
      <c r="AJ658">
        <v>20.167249082911699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</v>
      </c>
      <c r="AM658" t="s">
        <v>10623</v>
      </c>
      <c r="AN658">
        <v>-5.6</v>
      </c>
      <c r="AO658" t="s">
        <v>10621</v>
      </c>
      <c r="AP658">
        <v>-5.3870626806815002E-2</v>
      </c>
      <c r="AQ658">
        <f>(Table2[[#This Row],[Sharpe Ratio]]-AVERAGE(Table2[Sharpe Ratio]))/_xlfn.STDEV.P(Table2[Sharpe Ratio])</f>
        <v>-1.3298437170568214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714</v>
      </c>
      <c r="AT658">
        <f>_xlfn.RANK.AVG(Table2[[#This Row],[6M Return vs Nifty Z-Score]],Table2[6M Return vs Nifty Z-Score])</f>
        <v>425</v>
      </c>
      <c r="AU658">
        <f>_xlfn.RANK.AVG(Table2[[#This Row],[Sharpe Ratio Z-Score]],Table2[Sharpe Ratio Z-Score])</f>
        <v>664</v>
      </c>
      <c r="AV658">
        <f>(Table2[[#This Row],[Rank 1Y]]+Table2[[#This Row],[Rank 6M]]+Table2[[#This Row],[Rank Sharpe]])/3</f>
        <v>601</v>
      </c>
    </row>
    <row r="659" spans="1:48" x14ac:dyDescent="0.3">
      <c r="A659" t="s">
        <v>975</v>
      </c>
      <c r="B659" t="s">
        <v>976</v>
      </c>
      <c r="C659" t="s">
        <v>10593</v>
      </c>
      <c r="D659" t="s">
        <v>977</v>
      </c>
      <c r="E659">
        <v>13913.6789788799</v>
      </c>
      <c r="F659">
        <v>1417.8</v>
      </c>
      <c r="G659">
        <v>-34.686382663051802</v>
      </c>
      <c r="H659">
        <f>(Table2[[#This Row],[1Y Return vs Nifty]]-AVERAGE(Table2[1Y Return vs Nifty]))/_xlfn.STDEV.P(Table2[1Y Return vs Nifty])</f>
        <v>-1.0381194922990316</v>
      </c>
      <c r="I659">
        <v>1.28174506048227</v>
      </c>
      <c r="J659">
        <f>(Table2[[#This Row],[1M Return vs Nifty]]-AVERAGE(Table2[1M Return vs Nifty]))/_xlfn.STDEV.P(Table2[1M Return vs Nifty])</f>
        <v>-0.16358987719868032</v>
      </c>
      <c r="K659">
        <v>-9.9013622487490096</v>
      </c>
      <c r="L659">
        <f>(Table2[[#This Row],[6M Return vs Nifty]]-AVERAGE(Table2[6M Return vs Nifty]))/_xlfn.STDEV.P(Table2[6M Return vs Nifty])</f>
        <v>-0.52871269797323528</v>
      </c>
      <c r="M659">
        <v>1.5930714454728101</v>
      </c>
      <c r="N659">
        <f>(Table2[[#This Row],[1W Return vs Nifty]]-AVERAGE(Table2[1W Return vs Nifty]))/_xlfn.STDEV.P(Table2[1W Return vs Nifty])</f>
        <v>-0.19432395601668798</v>
      </c>
      <c r="O659">
        <v>1463.96</v>
      </c>
      <c r="P659">
        <v>1433.9263307624401</v>
      </c>
      <c r="Q659">
        <v>1462.9442492634701</v>
      </c>
      <c r="R659">
        <v>31.550057656737401</v>
      </c>
      <c r="S659" s="2">
        <f>(Table2[[#This Row],[Close Price]]-Table2[[#This Row],[20D EMA]])/Table2[[#This Row],[20D EMA]]</f>
        <v>-3.1530916145249922E-2</v>
      </c>
      <c r="T659" s="2">
        <f>(Table2[[#This Row],[Close Price]]-Table2[[#This Row],[50D EMA]])/Table2[[#This Row],[50D EMA]]</f>
        <v>-1.1246275639464362E-2</v>
      </c>
      <c r="U659" s="2">
        <f>(Table2[[#This Row],[Close Price]]-Table2[[#This Row],[200D EMA]])/Table2[[#This Row],[200D EMA]]</f>
        <v>-3.0858489164025425E-2</v>
      </c>
      <c r="V659">
        <v>0.95474834098479799</v>
      </c>
      <c r="W659">
        <v>1401.4</v>
      </c>
      <c r="X659">
        <v>1459.95</v>
      </c>
      <c r="Y659">
        <v>1401.4</v>
      </c>
      <c r="Z659">
        <v>1459.95</v>
      </c>
      <c r="AA659">
        <v>1401.4</v>
      </c>
      <c r="AB659">
        <v>1512</v>
      </c>
      <c r="AC659" s="2">
        <f>(Table2[[#This Row],[Close Price]]/Table2[[#This Row],[Day Low]])-1</f>
        <v>1.1702583131154354E-2</v>
      </c>
      <c r="AD659" s="2">
        <f>(Table2[[#This Row],[Day High]]/Table2[[#This Row],[Close Price]])-1</f>
        <v>2.9729157850190591E-2</v>
      </c>
      <c r="AE659" s="2">
        <f>(Table2[[#This Row],[Close Price]]/Table2[[#This Row],[Current Week Low]])-1</f>
        <v>1.1702583131154354E-2</v>
      </c>
      <c r="AF659" s="2">
        <f>(Table2[[#This Row],[Current Week High]]/Table2[[#This Row],[Close Price]])-1</f>
        <v>2.9729157850190591E-2</v>
      </c>
      <c r="AG659" s="2">
        <f>(Table2[[#This Row],[Close Price]]/Table2[[#This Row],[Current Month Low]])-1</f>
        <v>1.1702583131154354E-2</v>
      </c>
      <c r="AH659" s="2">
        <f>(Table2[[#This Row],[Current Month High]]/Table2[[#This Row],[Close Price]])-1</f>
        <v>6.6440964875158715E-2</v>
      </c>
      <c r="AI659">
        <v>32.278882776132001</v>
      </c>
      <c r="AJ659">
        <v>17.737917289486699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-0.04</v>
      </c>
      <c r="AM659" t="s">
        <v>10621</v>
      </c>
      <c r="AN659">
        <v>0.4</v>
      </c>
      <c r="AO659" t="s">
        <v>10622</v>
      </c>
      <c r="AP659">
        <v>-3.5013802344919E-2</v>
      </c>
      <c r="AQ659">
        <f>(Table2[[#This Row],[Sharpe Ratio]]-AVERAGE(Table2[Sharpe Ratio]))/_xlfn.STDEV.P(Table2[Sharpe Ratio])</f>
        <v>-1.1120788238511252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676</v>
      </c>
      <c r="AT659">
        <f>_xlfn.RANK.AVG(Table2[[#This Row],[6M Return vs Nifty Z-Score]],Table2[6M Return vs Nifty Z-Score])</f>
        <v>500</v>
      </c>
      <c r="AU659">
        <f>_xlfn.RANK.AVG(Table2[[#This Row],[Sharpe Ratio Z-Score]],Table2[Sharpe Ratio Z-Score])</f>
        <v>627</v>
      </c>
      <c r="AV659">
        <f>(Table2[[#This Row],[Rank 1Y]]+Table2[[#This Row],[Rank 6M]]+Table2[[#This Row],[Rank Sharpe]])/3</f>
        <v>601</v>
      </c>
    </row>
    <row r="660" spans="1:48" x14ac:dyDescent="0.3">
      <c r="A660" t="s">
        <v>1668</v>
      </c>
      <c r="B660" t="s">
        <v>1669</v>
      </c>
      <c r="C660" t="s">
        <v>10586</v>
      </c>
      <c r="D660" t="s">
        <v>396</v>
      </c>
      <c r="E660">
        <v>4759.5981554250002</v>
      </c>
      <c r="F660">
        <v>544.15</v>
      </c>
      <c r="G660">
        <v>-43.155974870701598</v>
      </c>
      <c r="H660">
        <f>(Table2[[#This Row],[1Y Return vs Nifty]]-AVERAGE(Table2[1Y Return vs Nifty]))/_xlfn.STDEV.P(Table2[1Y Return vs Nifty])</f>
        <v>-1.1670782130527841</v>
      </c>
      <c r="I660">
        <v>-2.3471684020372998</v>
      </c>
      <c r="J660">
        <f>(Table2[[#This Row],[1M Return vs Nifty]]-AVERAGE(Table2[1M Return vs Nifty]))/_xlfn.STDEV.P(Table2[1M Return vs Nifty])</f>
        <v>-0.5414403683595419</v>
      </c>
      <c r="K660">
        <v>-33.8061761964616</v>
      </c>
      <c r="L660">
        <f>(Table2[[#This Row],[6M Return vs Nifty]]-AVERAGE(Table2[6M Return vs Nifty]))/_xlfn.STDEV.P(Table2[6M Return vs Nifty])</f>
        <v>-1.3830165348452725</v>
      </c>
      <c r="M660">
        <v>3.1513717576768498</v>
      </c>
      <c r="N660">
        <f>(Table2[[#This Row],[1W Return vs Nifty]]-AVERAGE(Table2[1W Return vs Nifty]))/_xlfn.STDEV.P(Table2[1W Return vs Nifty])</f>
        <v>0.12437954790745542</v>
      </c>
      <c r="O660">
        <v>570.99</v>
      </c>
      <c r="P660">
        <v>572.60769650543</v>
      </c>
      <c r="Q660">
        <v>605.74838816211695</v>
      </c>
      <c r="R660">
        <v>24.0475819354625</v>
      </c>
      <c r="S660" s="2">
        <f>(Table2[[#This Row],[Close Price]]-Table2[[#This Row],[20D EMA]])/Table2[[#This Row],[20D EMA]]</f>
        <v>-4.7006077164223593E-2</v>
      </c>
      <c r="T660" s="2">
        <f>(Table2[[#This Row],[Close Price]]-Table2[[#This Row],[50D EMA]])/Table2[[#This Row],[50D EMA]]</f>
        <v>-4.9698417745874919E-2</v>
      </c>
      <c r="U660" s="2">
        <f>(Table2[[#This Row],[Close Price]]-Table2[[#This Row],[200D EMA]])/Table2[[#This Row],[200D EMA]]</f>
        <v>-0.10168972689966341</v>
      </c>
      <c r="V660">
        <v>0.89029213074088298</v>
      </c>
      <c r="W660">
        <v>525</v>
      </c>
      <c r="X660">
        <v>562.20000000000005</v>
      </c>
      <c r="Y660">
        <v>525</v>
      </c>
      <c r="Z660">
        <v>562.20000000000005</v>
      </c>
      <c r="AA660">
        <v>525</v>
      </c>
      <c r="AB660">
        <v>583.79999999999995</v>
      </c>
      <c r="AC660" s="2">
        <f>(Table2[[#This Row],[Close Price]]/Table2[[#This Row],[Day Low]])-1</f>
        <v>3.6476190476190329E-2</v>
      </c>
      <c r="AD660" s="2">
        <f>(Table2[[#This Row],[Day High]]/Table2[[#This Row],[Close Price]])-1</f>
        <v>3.3171000643205106E-2</v>
      </c>
      <c r="AE660" s="2">
        <f>(Table2[[#This Row],[Close Price]]/Table2[[#This Row],[Current Week Low]])-1</f>
        <v>3.6476190476190329E-2</v>
      </c>
      <c r="AF660" s="2">
        <f>(Table2[[#This Row],[Current Week High]]/Table2[[#This Row],[Close Price]])-1</f>
        <v>3.3171000643205106E-2</v>
      </c>
      <c r="AG660" s="2">
        <f>(Table2[[#This Row],[Close Price]]/Table2[[#This Row],[Current Month Low]])-1</f>
        <v>3.6476190476190329E-2</v>
      </c>
      <c r="AH660" s="2">
        <f>(Table2[[#This Row],[Current Month High]]/Table2[[#This Row],[Close Price]])-1</f>
        <v>7.2865937701001471E-2</v>
      </c>
      <c r="AI660">
        <v>46.8345125424974</v>
      </c>
      <c r="AJ660">
        <v>6.4352078239608703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10621</v>
      </c>
      <c r="AN660">
        <v>-5.46</v>
      </c>
      <c r="AO660" t="s">
        <v>10621</v>
      </c>
      <c r="AP660">
        <v>4.5905689484243999E-2</v>
      </c>
      <c r="AQ660">
        <f>(Table2[[#This Row],[Sharpe Ratio]]-AVERAGE(Table2[Sharpe Ratio]))/_xlfn.STDEV.P(Table2[Sharpe Ratio])</f>
        <v>-0.17759356457300596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708</v>
      </c>
      <c r="AT660">
        <f>_xlfn.RANK.AVG(Table2[[#This Row],[6M Return vs Nifty Z-Score]],Table2[6M Return vs Nifty Z-Score])</f>
        <v>706</v>
      </c>
      <c r="AU660">
        <f>_xlfn.RANK.AVG(Table2[[#This Row],[Sharpe Ratio Z-Score]],Table2[Sharpe Ratio Z-Score])</f>
        <v>389</v>
      </c>
      <c r="AV660">
        <f>(Table2[[#This Row],[Rank 1Y]]+Table2[[#This Row],[Rank 6M]]+Table2[[#This Row],[Rank Sharpe]])/3</f>
        <v>601</v>
      </c>
    </row>
    <row r="661" spans="1:48" x14ac:dyDescent="0.3">
      <c r="A661" t="s">
        <v>2068</v>
      </c>
      <c r="B661" t="s">
        <v>2069</v>
      </c>
      <c r="C661" t="s">
        <v>10590</v>
      </c>
      <c r="D661" t="s">
        <v>138</v>
      </c>
      <c r="E661">
        <v>2844.08498478</v>
      </c>
      <c r="F661">
        <v>374.2</v>
      </c>
      <c r="G661">
        <v>-40.913306883854801</v>
      </c>
      <c r="H661">
        <f>(Table2[[#This Row],[1Y Return vs Nifty]]-AVERAGE(Table2[1Y Return vs Nifty]))/_xlfn.STDEV.P(Table2[1Y Return vs Nifty])</f>
        <v>-1.1329311623367013</v>
      </c>
      <c r="I661">
        <v>-10.817249660825301</v>
      </c>
      <c r="J661">
        <f>(Table2[[#This Row],[1M Return vs Nifty]]-AVERAGE(Table2[1M Return vs Nifty]))/_xlfn.STDEV.P(Table2[1M Return vs Nifty])</f>
        <v>-1.4233639515092451</v>
      </c>
      <c r="K661">
        <v>-29.310052161898899</v>
      </c>
      <c r="L661">
        <f>(Table2[[#This Row],[6M Return vs Nifty]]-AVERAGE(Table2[6M Return vs Nifty]))/_xlfn.STDEV.P(Table2[6M Return vs Nifty])</f>
        <v>-1.2223352585893223</v>
      </c>
      <c r="M661">
        <v>-4.6432851732160403</v>
      </c>
      <c r="N661">
        <f>(Table2[[#This Row],[1W Return vs Nifty]]-AVERAGE(Table2[1W Return vs Nifty]))/_xlfn.STDEV.P(Table2[1W Return vs Nifty])</f>
        <v>-1.4697833078058797</v>
      </c>
      <c r="O661">
        <v>404.73</v>
      </c>
      <c r="P661">
        <v>430.386500893277</v>
      </c>
      <c r="Q661">
        <v>455.60524020433598</v>
      </c>
      <c r="R661">
        <v>21.215881209909799</v>
      </c>
      <c r="S661" s="2">
        <f>(Table2[[#This Row],[Close Price]]-Table2[[#This Row],[20D EMA]])/Table2[[#This Row],[20D EMA]]</f>
        <v>-7.5433004719195576E-2</v>
      </c>
      <c r="T661" s="2">
        <f>(Table2[[#This Row],[Close Price]]-Table2[[#This Row],[50D EMA]])/Table2[[#This Row],[50D EMA]]</f>
        <v>-0.13054893863227737</v>
      </c>
      <c r="U661" s="2">
        <f>(Table2[[#This Row],[Close Price]]-Table2[[#This Row],[200D EMA]])/Table2[[#This Row],[200D EMA]]</f>
        <v>-0.17867494273732734</v>
      </c>
      <c r="V661">
        <v>1.2290688931904901</v>
      </c>
      <c r="W661">
        <v>365.75</v>
      </c>
      <c r="X661">
        <v>389.65</v>
      </c>
      <c r="Y661">
        <v>365.75</v>
      </c>
      <c r="Z661">
        <v>389.65</v>
      </c>
      <c r="AA661">
        <v>365.75</v>
      </c>
      <c r="AB661">
        <v>393.3</v>
      </c>
      <c r="AC661" s="2">
        <f>(Table2[[#This Row],[Close Price]]/Table2[[#This Row],[Day Low]])-1</f>
        <v>2.3103212576896848E-2</v>
      </c>
      <c r="AD661" s="2">
        <f>(Table2[[#This Row],[Day High]]/Table2[[#This Row],[Close Price]])-1</f>
        <v>4.1288081239978514E-2</v>
      </c>
      <c r="AE661" s="2">
        <f>(Table2[[#This Row],[Close Price]]/Table2[[#This Row],[Current Week Low]])-1</f>
        <v>2.3103212576896848E-2</v>
      </c>
      <c r="AF661" s="2">
        <f>(Table2[[#This Row],[Current Week High]]/Table2[[#This Row],[Close Price]])-1</f>
        <v>4.1288081239978514E-2</v>
      </c>
      <c r="AG661" s="2">
        <f>(Table2[[#This Row],[Close Price]]/Table2[[#This Row],[Current Month Low]])-1</f>
        <v>2.3103212576896848E-2</v>
      </c>
      <c r="AH661" s="2">
        <f>(Table2[[#This Row],[Current Month High]]/Table2[[#This Row],[Close Price]])-1</f>
        <v>5.1042223409941245E-2</v>
      </c>
      <c r="AI661">
        <v>56.333511491181198</v>
      </c>
      <c r="AJ661">
        <v>2.3103212576896799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-0.28000000000000003</v>
      </c>
      <c r="AM661" t="s">
        <v>10621</v>
      </c>
      <c r="AN661">
        <v>-12.05</v>
      </c>
      <c r="AO661" t="s">
        <v>10621</v>
      </c>
      <c r="AP661">
        <v>3.5076754880727E-2</v>
      </c>
      <c r="AQ661">
        <f>(Table2[[#This Row],[Sharpe Ratio]]-AVERAGE(Table2[Sharpe Ratio]))/_xlfn.STDEV.P(Table2[Sharpe Ratio])</f>
        <v>-0.30264971027937787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701</v>
      </c>
      <c r="AT661">
        <f>_xlfn.RANK.AVG(Table2[[#This Row],[6M Return vs Nifty Z-Score]],Table2[6M Return vs Nifty Z-Score])</f>
        <v>683</v>
      </c>
      <c r="AU661">
        <f>_xlfn.RANK.AVG(Table2[[#This Row],[Sharpe Ratio Z-Score]],Table2[Sharpe Ratio Z-Score])</f>
        <v>425</v>
      </c>
      <c r="AV661">
        <f>(Table2[[#This Row],[Rank 1Y]]+Table2[[#This Row],[Rank 6M]]+Table2[[#This Row],[Rank Sharpe]])/3</f>
        <v>603</v>
      </c>
    </row>
    <row r="662" spans="1:48" x14ac:dyDescent="0.3">
      <c r="A662" t="s">
        <v>52</v>
      </c>
      <c r="B662" t="s">
        <v>53</v>
      </c>
      <c r="C662" t="s">
        <v>10578</v>
      </c>
      <c r="D662" t="s">
        <v>54</v>
      </c>
      <c r="E662">
        <v>407998.99815015</v>
      </c>
      <c r="F662">
        <v>6596.7</v>
      </c>
      <c r="G662">
        <v>-30.632286472377899</v>
      </c>
      <c r="H662">
        <f>(Table2[[#This Row],[1Y Return vs Nifty]]-AVERAGE(Table2[1Y Return vs Nifty]))/_xlfn.STDEV.P(Table2[1Y Return vs Nifty])</f>
        <v>-0.97639148394347453</v>
      </c>
      <c r="I662">
        <v>-4.6584972800076301</v>
      </c>
      <c r="J662">
        <f>(Table2[[#This Row],[1M Return vs Nifty]]-AVERAGE(Table2[1M Return vs Nifty]))/_xlfn.STDEV.P(Table2[1M Return vs Nifty])</f>
        <v>-0.78210104015440229</v>
      </c>
      <c r="K662">
        <v>-10.664249756942199</v>
      </c>
      <c r="L662">
        <f>(Table2[[#This Row],[6M Return vs Nifty]]-AVERAGE(Table2[6M Return vs Nifty]))/_xlfn.STDEV.P(Table2[6M Return vs Nifty])</f>
        <v>-0.55597656736693757</v>
      </c>
      <c r="M662">
        <v>1.7026732523510399</v>
      </c>
      <c r="N662">
        <f>(Table2[[#This Row],[1W Return vs Nifty]]-AVERAGE(Table2[1W Return vs Nifty]))/_xlfn.STDEV.P(Table2[1W Return vs Nifty])</f>
        <v>-0.17190819981427541</v>
      </c>
      <c r="O662">
        <v>6848.86</v>
      </c>
      <c r="P662">
        <v>6928.6703087740598</v>
      </c>
      <c r="Q662">
        <v>6990.5121434100802</v>
      </c>
      <c r="R662">
        <v>26.426306557319201</v>
      </c>
      <c r="S662" s="2">
        <f>(Table2[[#This Row],[Close Price]]-Table2[[#This Row],[20D EMA]])/Table2[[#This Row],[20D EMA]]</f>
        <v>-3.6817806175042253E-2</v>
      </c>
      <c r="T662" s="2">
        <f>(Table2[[#This Row],[Close Price]]-Table2[[#This Row],[50D EMA]])/Table2[[#This Row],[50D EMA]]</f>
        <v>-4.7912556663819363E-2</v>
      </c>
      <c r="U662" s="2">
        <f>(Table2[[#This Row],[Close Price]]-Table2[[#This Row],[200D EMA]])/Table2[[#This Row],[200D EMA]]</f>
        <v>-5.6335234862773975E-2</v>
      </c>
      <c r="V662">
        <v>1.0100100971850801</v>
      </c>
      <c r="W662">
        <v>6532.6</v>
      </c>
      <c r="X662">
        <v>6650</v>
      </c>
      <c r="Y662">
        <v>6532.6</v>
      </c>
      <c r="Z662">
        <v>6650</v>
      </c>
      <c r="AA662">
        <v>6532.6</v>
      </c>
      <c r="AB662">
        <v>6844</v>
      </c>
      <c r="AC662" s="2">
        <f>(Table2[[#This Row],[Close Price]]/Table2[[#This Row],[Day Low]])-1</f>
        <v>9.8123258733122665E-3</v>
      </c>
      <c r="AD662" s="2">
        <f>(Table2[[#This Row],[Day High]]/Table2[[#This Row],[Close Price]])-1</f>
        <v>8.079797474494832E-3</v>
      </c>
      <c r="AE662" s="2">
        <f>(Table2[[#This Row],[Close Price]]/Table2[[#This Row],[Current Week Low]])-1</f>
        <v>9.8123258733122665E-3</v>
      </c>
      <c r="AF662" s="2">
        <f>(Table2[[#This Row],[Current Week High]]/Table2[[#This Row],[Close Price]])-1</f>
        <v>8.079797474494832E-3</v>
      </c>
      <c r="AG662" s="2">
        <f>(Table2[[#This Row],[Close Price]]/Table2[[#This Row],[Current Month Low]])-1</f>
        <v>9.8123258733122665E-3</v>
      </c>
      <c r="AH662" s="2">
        <f>(Table2[[#This Row],[Current Month High]]/Table2[[#This Row],[Close Price]])-1</f>
        <v>3.7488441190292043E-2</v>
      </c>
      <c r="AI662">
        <v>24.183303773098601</v>
      </c>
      <c r="AJ662">
        <v>6.6081644526325896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-0.08</v>
      </c>
      <c r="AM662" t="s">
        <v>10621</v>
      </c>
      <c r="AN662">
        <v>-7.22</v>
      </c>
      <c r="AO662" t="s">
        <v>10621</v>
      </c>
      <c r="AP662">
        <v>-4.4784937249805E-2</v>
      </c>
      <c r="AQ662">
        <f>(Table2[[#This Row],[Sharpe Ratio]]-AVERAGE(Table2[Sharpe Ratio]))/_xlfn.STDEV.P(Table2[Sharpe Ratio])</f>
        <v>-1.2249191461100835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658</v>
      </c>
      <c r="AT662">
        <f>_xlfn.RANK.AVG(Table2[[#This Row],[6M Return vs Nifty Z-Score]],Table2[6M Return vs Nifty Z-Score])</f>
        <v>506</v>
      </c>
      <c r="AU662">
        <f>_xlfn.RANK.AVG(Table2[[#This Row],[Sharpe Ratio Z-Score]],Table2[Sharpe Ratio Z-Score])</f>
        <v>648</v>
      </c>
      <c r="AV662">
        <f>(Table2[[#This Row],[Rank 1Y]]+Table2[[#This Row],[Rank 6M]]+Table2[[#This Row],[Rank Sharpe]])/3</f>
        <v>604</v>
      </c>
    </row>
    <row r="663" spans="1:48" x14ac:dyDescent="0.3">
      <c r="A663" t="s">
        <v>1619</v>
      </c>
      <c r="B663" t="s">
        <v>1620</v>
      </c>
      <c r="C663" t="s">
        <v>10578</v>
      </c>
      <c r="D663" t="s">
        <v>429</v>
      </c>
      <c r="E663">
        <v>5214.97005498</v>
      </c>
      <c r="F663">
        <v>287.39999999999998</v>
      </c>
      <c r="G663">
        <v>-10.9816641192701</v>
      </c>
      <c r="H663">
        <f>(Table2[[#This Row],[1Y Return vs Nifty]]-AVERAGE(Table2[1Y Return vs Nifty]))/_xlfn.STDEV.P(Table2[1Y Return vs Nifty])</f>
        <v>-0.67718946116095624</v>
      </c>
      <c r="I663">
        <v>0.286818981800677</v>
      </c>
      <c r="J663">
        <f>(Table2[[#This Row],[1M Return vs Nifty]]-AVERAGE(Table2[1M Return vs Nifty]))/_xlfn.STDEV.P(Table2[1M Return vs Nifty])</f>
        <v>-0.26718377972111135</v>
      </c>
      <c r="K663">
        <v>-26.031194306742801</v>
      </c>
      <c r="L663">
        <f>(Table2[[#This Row],[6M Return vs Nifty]]-AVERAGE(Table2[6M Return vs Nifty]))/_xlfn.STDEV.P(Table2[6M Return vs Nifty])</f>
        <v>-1.1051563149529127</v>
      </c>
      <c r="M663">
        <v>1.74804508151357</v>
      </c>
      <c r="N663">
        <f>(Table2[[#This Row],[1W Return vs Nifty]]-AVERAGE(Table2[1W Return vs Nifty]))/_xlfn.STDEV.P(Table2[1W Return vs Nifty])</f>
        <v>-0.16262875552468678</v>
      </c>
      <c r="O663">
        <v>290.98</v>
      </c>
      <c r="P663">
        <v>293.85357070484002</v>
      </c>
      <c r="Q663">
        <v>294.23566096878102</v>
      </c>
      <c r="R663">
        <v>41.093063231695901</v>
      </c>
      <c r="S663" s="2">
        <f>(Table2[[#This Row],[Close Price]]-Table2[[#This Row],[20D EMA]])/Table2[[#This Row],[20D EMA]]</f>
        <v>-1.2303251082548769E-2</v>
      </c>
      <c r="T663" s="2">
        <f>(Table2[[#This Row],[Close Price]]-Table2[[#This Row],[50D EMA]])/Table2[[#This Row],[50D EMA]]</f>
        <v>-2.1961859062527126E-2</v>
      </c>
      <c r="U663" s="2">
        <f>(Table2[[#This Row],[Close Price]]-Table2[[#This Row],[200D EMA]])/Table2[[#This Row],[200D EMA]]</f>
        <v>-2.3231925546598919E-2</v>
      </c>
      <c r="V663">
        <v>0.99807987033687695</v>
      </c>
      <c r="W663">
        <v>278.75</v>
      </c>
      <c r="X663">
        <v>290</v>
      </c>
      <c r="Y663">
        <v>278.75</v>
      </c>
      <c r="Z663">
        <v>290</v>
      </c>
      <c r="AA663">
        <v>278.75</v>
      </c>
      <c r="AB663">
        <v>294.2</v>
      </c>
      <c r="AC663" s="2">
        <f>(Table2[[#This Row],[Close Price]]/Table2[[#This Row],[Day Low]])-1</f>
        <v>3.1031390134529158E-2</v>
      </c>
      <c r="AD663" s="2">
        <f>(Table2[[#This Row],[Day High]]/Table2[[#This Row],[Close Price]])-1</f>
        <v>9.0466249130132237E-3</v>
      </c>
      <c r="AE663" s="2">
        <f>(Table2[[#This Row],[Close Price]]/Table2[[#This Row],[Current Week Low]])-1</f>
        <v>3.1031390134529158E-2</v>
      </c>
      <c r="AF663" s="2">
        <f>(Table2[[#This Row],[Current Week High]]/Table2[[#This Row],[Close Price]])-1</f>
        <v>9.0466249130132237E-3</v>
      </c>
      <c r="AG663" s="2">
        <f>(Table2[[#This Row],[Close Price]]/Table2[[#This Row],[Current Month Low]])-1</f>
        <v>3.1031390134529158E-2</v>
      </c>
      <c r="AH663" s="2">
        <f>(Table2[[#This Row],[Current Month High]]/Table2[[#This Row],[Close Price]])-1</f>
        <v>2.3660403618650072E-2</v>
      </c>
      <c r="AI663">
        <v>34.9860821155184</v>
      </c>
      <c r="AJ663">
        <v>14.047619047618999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10621</v>
      </c>
      <c r="AN663">
        <v>-0.91</v>
      </c>
      <c r="AO663" t="s">
        <v>10621</v>
      </c>
      <c r="AP663">
        <v>-8.8703554256730002E-3</v>
      </c>
      <c r="AQ663">
        <f>(Table2[[#This Row],[Sharpe Ratio]]-AVERAGE(Table2[Sharpe Ratio]))/_xlfn.STDEV.P(Table2[Sharpe Ratio])</f>
        <v>-0.81016558613167311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563</v>
      </c>
      <c r="AT663">
        <f>_xlfn.RANK.AVG(Table2[[#This Row],[6M Return vs Nifty Z-Score]],Table2[6M Return vs Nifty Z-Score])</f>
        <v>665</v>
      </c>
      <c r="AU663">
        <f>_xlfn.RANK.AVG(Table2[[#This Row],[Sharpe Ratio Z-Score]],Table2[Sharpe Ratio Z-Score])</f>
        <v>584</v>
      </c>
      <c r="AV663">
        <f>(Table2[[#This Row],[Rank 1Y]]+Table2[[#This Row],[Rank 6M]]+Table2[[#This Row],[Rank Sharpe]])/3</f>
        <v>604</v>
      </c>
    </row>
    <row r="664" spans="1:48" x14ac:dyDescent="0.3">
      <c r="A664" t="s">
        <v>904</v>
      </c>
      <c r="B664" t="s">
        <v>905</v>
      </c>
      <c r="C664" t="s">
        <v>10585</v>
      </c>
      <c r="D664" t="s">
        <v>133</v>
      </c>
      <c r="E664">
        <v>15801.826743199999</v>
      </c>
      <c r="F664">
        <v>53.92</v>
      </c>
      <c r="G664">
        <v>-9.8581737391226092</v>
      </c>
      <c r="H664">
        <f>(Table2[[#This Row],[1Y Return vs Nifty]]-AVERAGE(Table2[1Y Return vs Nifty]))/_xlfn.STDEV.P(Table2[1Y Return vs Nifty])</f>
        <v>-0.66008310247793645</v>
      </c>
      <c r="I664">
        <v>-0.22452537119246799</v>
      </c>
      <c r="J664">
        <f>(Table2[[#This Row],[1M Return vs Nifty]]-AVERAGE(Table2[1M Return vs Nifty]))/_xlfn.STDEV.P(Table2[1M Return vs Nifty])</f>
        <v>-0.32042608404342088</v>
      </c>
      <c r="K664">
        <v>-34.170336781335102</v>
      </c>
      <c r="L664">
        <f>(Table2[[#This Row],[6M Return vs Nifty]]-AVERAGE(Table2[6M Return vs Nifty]))/_xlfn.STDEV.P(Table2[6M Return vs Nifty])</f>
        <v>-1.3960308082705115</v>
      </c>
      <c r="M664">
        <v>0.61225583676798101</v>
      </c>
      <c r="N664">
        <f>(Table2[[#This Row],[1W Return vs Nifty]]-AVERAGE(Table2[1W Return vs Nifty]))/_xlfn.STDEV.P(Table2[1W Return vs Nifty])</f>
        <v>-0.39492031651898313</v>
      </c>
      <c r="O664">
        <v>57.4</v>
      </c>
      <c r="P664">
        <v>58.4760194733107</v>
      </c>
      <c r="Q664">
        <v>56.038778408888398</v>
      </c>
      <c r="R664">
        <v>24.803705292198099</v>
      </c>
      <c r="S664" s="2">
        <f>(Table2[[#This Row],[Close Price]]-Table2[[#This Row],[20D EMA]])/Table2[[#This Row],[20D EMA]]</f>
        <v>-6.0627177700348381E-2</v>
      </c>
      <c r="T664" s="2">
        <f>(Table2[[#This Row],[Close Price]]-Table2[[#This Row],[50D EMA]])/Table2[[#This Row],[50D EMA]]</f>
        <v>-7.7912612971033898E-2</v>
      </c>
      <c r="U664" s="2">
        <f>(Table2[[#This Row],[Close Price]]-Table2[[#This Row],[200D EMA]])/Table2[[#This Row],[200D EMA]]</f>
        <v>-3.780914697013333E-2</v>
      </c>
      <c r="V664">
        <v>0.62368840074756404</v>
      </c>
      <c r="W664">
        <v>53.75</v>
      </c>
      <c r="X664">
        <v>55.69</v>
      </c>
      <c r="Y664">
        <v>53.75</v>
      </c>
      <c r="Z664">
        <v>55.69</v>
      </c>
      <c r="AA664">
        <v>53.75</v>
      </c>
      <c r="AB664">
        <v>59.59</v>
      </c>
      <c r="AC664" s="2">
        <f>(Table2[[#This Row],[Close Price]]/Table2[[#This Row],[Day Low]])-1</f>
        <v>3.1627906976745557E-3</v>
      </c>
      <c r="AD664" s="2">
        <f>(Table2[[#This Row],[Day High]]/Table2[[#This Row],[Close Price]])-1</f>
        <v>3.2826409495548825E-2</v>
      </c>
      <c r="AE664" s="2">
        <f>(Table2[[#This Row],[Close Price]]/Table2[[#This Row],[Current Week Low]])-1</f>
        <v>3.1627906976745557E-3</v>
      </c>
      <c r="AF664" s="2">
        <f>(Table2[[#This Row],[Current Week High]]/Table2[[#This Row],[Close Price]])-1</f>
        <v>3.2826409495548825E-2</v>
      </c>
      <c r="AG664" s="2">
        <f>(Table2[[#This Row],[Close Price]]/Table2[[#This Row],[Current Month Low]])-1</f>
        <v>3.1627906976745557E-3</v>
      </c>
      <c r="AH664" s="2">
        <f>(Table2[[#This Row],[Current Month High]]/Table2[[#This Row],[Close Price]])-1</f>
        <v>0.10515578635014844</v>
      </c>
      <c r="AI664">
        <v>36.683976261127597</v>
      </c>
      <c r="AJ664">
        <v>37.726692209450803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-0.08</v>
      </c>
      <c r="AM664" t="s">
        <v>10621</v>
      </c>
      <c r="AN664">
        <v>-6.76</v>
      </c>
      <c r="AO664" t="s">
        <v>10621</v>
      </c>
      <c r="AQ664">
        <f>(Table2[[#This Row],[Sharpe Ratio]]-AVERAGE(Table2[Sharpe Ratio]))/_xlfn.STDEV.P(Table2[Sharpe Ratio])</f>
        <v>-0.7077277654969456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560</v>
      </c>
      <c r="AT664">
        <f>_xlfn.RANK.AVG(Table2[[#This Row],[6M Return vs Nifty Z-Score]],Table2[6M Return vs Nifty Z-Score])</f>
        <v>707</v>
      </c>
      <c r="AU664">
        <f>_xlfn.RANK.AVG(Table2[[#This Row],[Sharpe Ratio Z-Score]],Table2[Sharpe Ratio Z-Score])</f>
        <v>546.5</v>
      </c>
      <c r="AV664">
        <f>(Table2[[#This Row],[Rank 1Y]]+Table2[[#This Row],[Rank 6M]]+Table2[[#This Row],[Rank Sharpe]])/3</f>
        <v>604.5</v>
      </c>
    </row>
    <row r="665" spans="1:48" x14ac:dyDescent="0.3">
      <c r="A665" t="s">
        <v>1593</v>
      </c>
      <c r="B665" t="s">
        <v>1594</v>
      </c>
      <c r="C665" t="s">
        <v>10588</v>
      </c>
      <c r="D665" t="s">
        <v>269</v>
      </c>
      <c r="E665">
        <v>5411.0734507650004</v>
      </c>
      <c r="F665">
        <v>1759.15</v>
      </c>
      <c r="G665">
        <v>-44.432571491748803</v>
      </c>
      <c r="H665">
        <f>(Table2[[#This Row],[1Y Return vs Nifty]]-AVERAGE(Table2[1Y Return vs Nifty]))/_xlfn.STDEV.P(Table2[1Y Return vs Nifty])</f>
        <v>-1.1865157801909181</v>
      </c>
      <c r="I665">
        <v>-1.89546986680124</v>
      </c>
      <c r="J665">
        <f>(Table2[[#This Row],[1M Return vs Nifty]]-AVERAGE(Table2[1M Return vs Nifty]))/_xlfn.STDEV.P(Table2[1M Return vs Nifty])</f>
        <v>-0.49440851842474431</v>
      </c>
      <c r="K665">
        <v>-22.926759136927402</v>
      </c>
      <c r="L665">
        <f>(Table2[[#This Row],[6M Return vs Nifty]]-AVERAGE(Table2[6M Return vs Nifty]))/_xlfn.STDEV.P(Table2[6M Return vs Nifty])</f>
        <v>-0.99421084251816194</v>
      </c>
      <c r="M665">
        <v>0.110093151716962</v>
      </c>
      <c r="N665">
        <f>(Table2[[#This Row],[1W Return vs Nifty]]-AVERAGE(Table2[1W Return vs Nifty]))/_xlfn.STDEV.P(Table2[1W Return vs Nifty])</f>
        <v>-0.49762260439785533</v>
      </c>
      <c r="O665">
        <v>1892.47</v>
      </c>
      <c r="P665">
        <v>1893.5313725594799</v>
      </c>
      <c r="Q665">
        <v>1961.1746549331499</v>
      </c>
      <c r="R665">
        <v>16.861989355031302</v>
      </c>
      <c r="S665" s="2">
        <f>(Table2[[#This Row],[Close Price]]-Table2[[#This Row],[20D EMA]])/Table2[[#This Row],[20D EMA]]</f>
        <v>-7.0447616078458272E-2</v>
      </c>
      <c r="T665" s="2">
        <f>(Table2[[#This Row],[Close Price]]-Table2[[#This Row],[50D EMA]])/Table2[[#This Row],[50D EMA]]</f>
        <v>-7.0968653863831666E-2</v>
      </c>
      <c r="U665" s="2">
        <f>(Table2[[#This Row],[Close Price]]-Table2[[#This Row],[200D EMA]])/Table2[[#This Row],[200D EMA]]</f>
        <v>-0.10301206699004387</v>
      </c>
      <c r="V665">
        <v>0.46939207207843903</v>
      </c>
      <c r="W665">
        <v>1755.55</v>
      </c>
      <c r="X665">
        <v>1834.95</v>
      </c>
      <c r="Y665">
        <v>1755.55</v>
      </c>
      <c r="Z665">
        <v>1834.95</v>
      </c>
      <c r="AA665">
        <v>1755.55</v>
      </c>
      <c r="AB665">
        <v>1938.65</v>
      </c>
      <c r="AC665" s="2">
        <f>(Table2[[#This Row],[Close Price]]/Table2[[#This Row],[Day Low]])-1</f>
        <v>2.0506394007577811E-3</v>
      </c>
      <c r="AD665" s="2">
        <f>(Table2[[#This Row],[Day High]]/Table2[[#This Row],[Close Price]])-1</f>
        <v>4.3088991842651359E-2</v>
      </c>
      <c r="AE665" s="2">
        <f>(Table2[[#This Row],[Close Price]]/Table2[[#This Row],[Current Week Low]])-1</f>
        <v>2.0506394007577811E-3</v>
      </c>
      <c r="AF665" s="2">
        <f>(Table2[[#This Row],[Current Week High]]/Table2[[#This Row],[Close Price]])-1</f>
        <v>4.3088991842651359E-2</v>
      </c>
      <c r="AG665" s="2">
        <f>(Table2[[#This Row],[Close Price]]/Table2[[#This Row],[Current Month Low]])-1</f>
        <v>2.0506394007577811E-3</v>
      </c>
      <c r="AH665" s="2">
        <f>(Table2[[#This Row],[Current Month High]]/Table2[[#This Row],[Close Price]])-1</f>
        <v>0.10203791603899615</v>
      </c>
      <c r="AI665">
        <v>66.009152147343798</v>
      </c>
      <c r="AJ665">
        <v>9.9468749999999897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</v>
      </c>
      <c r="AM665" t="s">
        <v>10621</v>
      </c>
      <c r="AN665">
        <v>-9.66</v>
      </c>
      <c r="AO665" t="s">
        <v>10621</v>
      </c>
      <c r="AP665">
        <v>2.0833104757576999E-2</v>
      </c>
      <c r="AQ665">
        <f>(Table2[[#This Row],[Sharpe Ratio]]-AVERAGE(Table2[Sharpe Ratio]))/_xlfn.STDEV.P(Table2[Sharpe Ratio])</f>
        <v>-0.4671401288116605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712</v>
      </c>
      <c r="AT665">
        <f>_xlfn.RANK.AVG(Table2[[#This Row],[6M Return vs Nifty Z-Score]],Table2[6M Return vs Nifty Z-Score])</f>
        <v>638</v>
      </c>
      <c r="AU665">
        <f>_xlfn.RANK.AVG(Table2[[#This Row],[Sharpe Ratio Z-Score]],Table2[Sharpe Ratio Z-Score])</f>
        <v>469</v>
      </c>
      <c r="AV665">
        <f>(Table2[[#This Row],[Rank 1Y]]+Table2[[#This Row],[Rank 6M]]+Table2[[#This Row],[Rank Sharpe]])/3</f>
        <v>606.33333333333337</v>
      </c>
    </row>
    <row r="666" spans="1:48" x14ac:dyDescent="0.3">
      <c r="A666" t="s">
        <v>1546</v>
      </c>
      <c r="B666" t="s">
        <v>1547</v>
      </c>
      <c r="C666" t="s">
        <v>10586</v>
      </c>
      <c r="D666" t="s">
        <v>396</v>
      </c>
      <c r="E666">
        <v>6019.5403379999998</v>
      </c>
      <c r="F666">
        <v>61.25</v>
      </c>
      <c r="G666">
        <v>-42.900384058549498</v>
      </c>
      <c r="H666">
        <f>(Table2[[#This Row],[1Y Return vs Nifty]]-AVERAGE(Table2[1Y Return vs Nifty]))/_xlfn.STDEV.P(Table2[1Y Return vs Nifty])</f>
        <v>-1.1631865659269902</v>
      </c>
      <c r="I666">
        <v>0.13084656856805299</v>
      </c>
      <c r="J666">
        <f>(Table2[[#This Row],[1M Return vs Nifty]]-AVERAGE(Table2[1M Return vs Nifty]))/_xlfn.STDEV.P(Table2[1M Return vs Nifty])</f>
        <v>-0.2834239721523118</v>
      </c>
      <c r="K666">
        <v>-33.591290715945497</v>
      </c>
      <c r="L666">
        <f>(Table2[[#This Row],[6M Return vs Nifty]]-AVERAGE(Table2[6M Return vs Nifty]))/_xlfn.STDEV.P(Table2[6M Return vs Nifty])</f>
        <v>-1.3753370151094344</v>
      </c>
      <c r="M666">
        <v>2.4913391428192901</v>
      </c>
      <c r="N666">
        <f>(Table2[[#This Row],[1W Return vs Nifty]]-AVERAGE(Table2[1W Return vs Nifty]))/_xlfn.STDEV.P(Table2[1W Return vs Nifty])</f>
        <v>-1.0610290323274273E-2</v>
      </c>
      <c r="O666">
        <v>63.69</v>
      </c>
      <c r="P666">
        <v>64.952899974862603</v>
      </c>
      <c r="Q666">
        <v>69.5783083042638</v>
      </c>
      <c r="R666">
        <v>29.165991928145601</v>
      </c>
      <c r="S666" s="2">
        <f>(Table2[[#This Row],[Close Price]]-Table2[[#This Row],[20D EMA]])/Table2[[#This Row],[20D EMA]]</f>
        <v>-3.83105668079761E-2</v>
      </c>
      <c r="T666" s="2">
        <f>(Table2[[#This Row],[Close Price]]-Table2[[#This Row],[50D EMA]])/Table2[[#This Row],[50D EMA]]</f>
        <v>-5.7009001542589498E-2</v>
      </c>
      <c r="U666" s="2">
        <f>(Table2[[#This Row],[Close Price]]-Table2[[#This Row],[200D EMA]])/Table2[[#This Row],[200D EMA]]</f>
        <v>-0.11969690708552964</v>
      </c>
      <c r="V666">
        <v>0.67157804128460397</v>
      </c>
      <c r="W666">
        <v>60.7</v>
      </c>
      <c r="X666">
        <v>62.9</v>
      </c>
      <c r="Y666">
        <v>60.7</v>
      </c>
      <c r="Z666">
        <v>62.9</v>
      </c>
      <c r="AA666">
        <v>60.7</v>
      </c>
      <c r="AB666">
        <v>65.680000000000007</v>
      </c>
      <c r="AC666" s="2">
        <f>(Table2[[#This Row],[Close Price]]/Table2[[#This Row],[Day Low]])-1</f>
        <v>9.0609555189455904E-3</v>
      </c>
      <c r="AD666" s="2">
        <f>(Table2[[#This Row],[Day High]]/Table2[[#This Row],[Close Price]])-1</f>
        <v>2.6938775510203961E-2</v>
      </c>
      <c r="AE666" s="2">
        <f>(Table2[[#This Row],[Close Price]]/Table2[[#This Row],[Current Week Low]])-1</f>
        <v>9.0609555189455904E-3</v>
      </c>
      <c r="AF666" s="2">
        <f>(Table2[[#This Row],[Current Week High]]/Table2[[#This Row],[Close Price]])-1</f>
        <v>2.6938775510203961E-2</v>
      </c>
      <c r="AG666" s="2">
        <f>(Table2[[#This Row],[Close Price]]/Table2[[#This Row],[Current Month Low]])-1</f>
        <v>9.0609555189455904E-3</v>
      </c>
      <c r="AH666" s="2">
        <f>(Table2[[#This Row],[Current Month High]]/Table2[[#This Row],[Close Price]])-1</f>
        <v>7.2326530612244921E-2</v>
      </c>
      <c r="AI666">
        <v>60</v>
      </c>
      <c r="AJ666">
        <v>3.28836424957841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-0.17</v>
      </c>
      <c r="AM666" t="s">
        <v>10621</v>
      </c>
      <c r="AN666">
        <v>-5.45</v>
      </c>
      <c r="AO666" t="s">
        <v>10621</v>
      </c>
      <c r="AP666">
        <v>3.7681565738938001E-2</v>
      </c>
      <c r="AQ666">
        <f>(Table2[[#This Row],[Sharpe Ratio]]-AVERAGE(Table2[Sharpe Ratio]))/_xlfn.STDEV.P(Table2[Sharpe Ratio])</f>
        <v>-0.27256848639645048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707</v>
      </c>
      <c r="AT666">
        <f>_xlfn.RANK.AVG(Table2[[#This Row],[6M Return vs Nifty Z-Score]],Table2[6M Return vs Nifty Z-Score])</f>
        <v>704</v>
      </c>
      <c r="AU666">
        <f>_xlfn.RANK.AVG(Table2[[#This Row],[Sharpe Ratio Z-Score]],Table2[Sharpe Ratio Z-Score])</f>
        <v>409</v>
      </c>
      <c r="AV666">
        <f>(Table2[[#This Row],[Rank 1Y]]+Table2[[#This Row],[Rank 6M]]+Table2[[#This Row],[Rank Sharpe]])/3</f>
        <v>606.66666666666663</v>
      </c>
    </row>
    <row r="667" spans="1:48" x14ac:dyDescent="0.3">
      <c r="A667" t="s">
        <v>457</v>
      </c>
      <c r="B667" t="s">
        <v>458</v>
      </c>
      <c r="C667" t="s">
        <v>10578</v>
      </c>
      <c r="D667" t="s">
        <v>54</v>
      </c>
      <c r="E667">
        <v>46974.680747999999</v>
      </c>
      <c r="F667">
        <v>632</v>
      </c>
      <c r="G667">
        <v>-36.196261204048497</v>
      </c>
      <c r="H667">
        <f>(Table2[[#This Row],[1Y Return vs Nifty]]-AVERAGE(Table2[1Y Return vs Nifty]))/_xlfn.STDEV.P(Table2[1Y Return vs Nifty])</f>
        <v>-1.0611090295006707</v>
      </c>
      <c r="I667">
        <v>-4.3476909846879002</v>
      </c>
      <c r="J667">
        <f>(Table2[[#This Row],[1M Return vs Nifty]]-AVERAGE(Table2[1M Return vs Nifty]))/_xlfn.STDEV.P(Table2[1M Return vs Nifty])</f>
        <v>-0.74973920167151098</v>
      </c>
      <c r="K667">
        <v>-8.9804259242099196</v>
      </c>
      <c r="L667">
        <f>(Table2[[#This Row],[6M Return vs Nifty]]-AVERAGE(Table2[6M Return vs Nifty]))/_xlfn.STDEV.P(Table2[6M Return vs Nifty])</f>
        <v>-0.49580052232152472</v>
      </c>
      <c r="M667">
        <v>1.4087661164791601</v>
      </c>
      <c r="N667">
        <f>(Table2[[#This Row],[1W Return vs Nifty]]-AVERAGE(Table2[1W Return vs Nifty]))/_xlfn.STDEV.P(Table2[1W Return vs Nifty])</f>
        <v>-0.23201807292223423</v>
      </c>
      <c r="O667">
        <v>646.26</v>
      </c>
      <c r="P667">
        <v>646.91792941867004</v>
      </c>
      <c r="Q667">
        <v>656.33142440853203</v>
      </c>
      <c r="R667">
        <v>35.940983131714603</v>
      </c>
      <c r="S667" s="2">
        <f>(Table2[[#This Row],[Close Price]]-Table2[[#This Row],[20D EMA]])/Table2[[#This Row],[20D EMA]]</f>
        <v>-2.2065422585337158E-2</v>
      </c>
      <c r="T667" s="2">
        <f>(Table2[[#This Row],[Close Price]]-Table2[[#This Row],[50D EMA]])/Table2[[#This Row],[50D EMA]]</f>
        <v>-2.3060003039451254E-2</v>
      </c>
      <c r="U667" s="2">
        <f>(Table2[[#This Row],[Close Price]]-Table2[[#This Row],[200D EMA]])/Table2[[#This Row],[200D EMA]]</f>
        <v>-3.707185654025151E-2</v>
      </c>
      <c r="V667">
        <v>0.93415239272735495</v>
      </c>
      <c r="W667">
        <v>622.29999999999995</v>
      </c>
      <c r="X667">
        <v>637.9</v>
      </c>
      <c r="Y667">
        <v>622.29999999999995</v>
      </c>
      <c r="Z667">
        <v>637.9</v>
      </c>
      <c r="AA667">
        <v>622.29999999999995</v>
      </c>
      <c r="AB667">
        <v>659.85</v>
      </c>
      <c r="AC667" s="2">
        <f>(Table2[[#This Row],[Close Price]]/Table2[[#This Row],[Day Low]])-1</f>
        <v>1.5587337297123582E-2</v>
      </c>
      <c r="AD667" s="2">
        <f>(Table2[[#This Row],[Day High]]/Table2[[#This Row],[Close Price]])-1</f>
        <v>9.3354430379746223E-3</v>
      </c>
      <c r="AE667" s="2">
        <f>(Table2[[#This Row],[Close Price]]/Table2[[#This Row],[Current Week Low]])-1</f>
        <v>1.5587337297123582E-2</v>
      </c>
      <c r="AF667" s="2">
        <f>(Table2[[#This Row],[Current Week High]]/Table2[[#This Row],[Close Price]])-1</f>
        <v>9.3354430379746223E-3</v>
      </c>
      <c r="AG667" s="2">
        <f>(Table2[[#This Row],[Close Price]]/Table2[[#This Row],[Current Month Low]])-1</f>
        <v>1.5587337297123582E-2</v>
      </c>
      <c r="AH667" s="2">
        <f>(Table2[[#This Row],[Current Month High]]/Table2[[#This Row],[Close Price]])-1</f>
        <v>4.4066455696202489E-2</v>
      </c>
      <c r="AI667">
        <v>28.7025316455696</v>
      </c>
      <c r="AJ667">
        <v>14.1412317139244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-0.03</v>
      </c>
      <c r="AM667" t="s">
        <v>10621</v>
      </c>
      <c r="AN667">
        <v>-0.17</v>
      </c>
      <c r="AO667" t="s">
        <v>10621</v>
      </c>
      <c r="AP667">
        <v>-4.6161505445806002E-2</v>
      </c>
      <c r="AQ667">
        <f>(Table2[[#This Row],[Sharpe Ratio]]-AVERAGE(Table2[Sharpe Ratio]))/_xlfn.STDEV.P(Table2[Sharpe Ratio])</f>
        <v>-1.2408162143995112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687</v>
      </c>
      <c r="AT667">
        <f>_xlfn.RANK.AVG(Table2[[#This Row],[6M Return vs Nifty Z-Score]],Table2[6M Return vs Nifty Z-Score])</f>
        <v>486</v>
      </c>
      <c r="AU667">
        <f>_xlfn.RANK.AVG(Table2[[#This Row],[Sharpe Ratio Z-Score]],Table2[Sharpe Ratio Z-Score])</f>
        <v>651</v>
      </c>
      <c r="AV667">
        <f>(Table2[[#This Row],[Rank 1Y]]+Table2[[#This Row],[Rank 6M]]+Table2[[#This Row],[Rank Sharpe]])/3</f>
        <v>608</v>
      </c>
    </row>
    <row r="668" spans="1:48" x14ac:dyDescent="0.3">
      <c r="A668" t="s">
        <v>1919</v>
      </c>
      <c r="B668" t="s">
        <v>1920</v>
      </c>
      <c r="C668" t="s">
        <v>10584</v>
      </c>
      <c r="D668" t="s">
        <v>212</v>
      </c>
      <c r="E668">
        <v>3413.0558894249998</v>
      </c>
      <c r="F668">
        <v>217.49</v>
      </c>
      <c r="G668">
        <v>-32.595990801875203</v>
      </c>
      <c r="H668">
        <f>(Table2[[#This Row],[1Y Return vs Nifty]]-AVERAGE(Table2[1Y Return vs Nifty]))/_xlfn.STDEV.P(Table2[1Y Return vs Nifty])</f>
        <v>-1.0062910106340104</v>
      </c>
      <c r="I668">
        <v>-1.44970822289253</v>
      </c>
      <c r="J668">
        <f>(Table2[[#This Row],[1M Return vs Nifty]]-AVERAGE(Table2[1M Return vs Nifty]))/_xlfn.STDEV.P(Table2[1M Return vs Nifty])</f>
        <v>-0.44799483073800722</v>
      </c>
      <c r="K668">
        <v>-31.803537584708302</v>
      </c>
      <c r="L668">
        <f>(Table2[[#This Row],[6M Return vs Nifty]]-AVERAGE(Table2[6M Return vs Nifty]))/_xlfn.STDEV.P(Table2[6M Return vs Nifty])</f>
        <v>-1.3114467726362409</v>
      </c>
      <c r="M668">
        <v>-7.3099747267785398E-2</v>
      </c>
      <c r="N668">
        <f>(Table2[[#This Row],[1W Return vs Nifty]]-AVERAGE(Table2[1W Return vs Nifty]))/_xlfn.STDEV.P(Table2[1W Return vs Nifty])</f>
        <v>-0.53508920717218378</v>
      </c>
      <c r="O668">
        <v>229.98</v>
      </c>
      <c r="P668">
        <v>227.38665699099599</v>
      </c>
      <c r="Q668">
        <v>232.80230204592601</v>
      </c>
      <c r="R668">
        <v>27.5742963853052</v>
      </c>
      <c r="S668" s="2">
        <f>(Table2[[#This Row],[Close Price]]-Table2[[#This Row],[20D EMA]])/Table2[[#This Row],[20D EMA]]</f>
        <v>-5.4309070353943736E-2</v>
      </c>
      <c r="T668" s="2">
        <f>(Table2[[#This Row],[Close Price]]-Table2[[#This Row],[50D EMA]])/Table2[[#This Row],[50D EMA]]</f>
        <v>-4.3523472845585061E-2</v>
      </c>
      <c r="U668" s="2">
        <f>(Table2[[#This Row],[Close Price]]-Table2[[#This Row],[200D EMA]])/Table2[[#This Row],[200D EMA]]</f>
        <v>-6.57738429188955E-2</v>
      </c>
      <c r="V668">
        <v>0.83634208818283196</v>
      </c>
      <c r="W668">
        <v>206</v>
      </c>
      <c r="X668">
        <v>228.74</v>
      </c>
      <c r="Y668">
        <v>206</v>
      </c>
      <c r="Z668">
        <v>228.74</v>
      </c>
      <c r="AA668">
        <v>206</v>
      </c>
      <c r="AB668">
        <v>239.9</v>
      </c>
      <c r="AC668" s="2">
        <f>(Table2[[#This Row],[Close Price]]/Table2[[#This Row],[Day Low]])-1</f>
        <v>5.5776699029126187E-2</v>
      </c>
      <c r="AD668" s="2">
        <f>(Table2[[#This Row],[Day High]]/Table2[[#This Row],[Close Price]])-1</f>
        <v>5.1726516161662683E-2</v>
      </c>
      <c r="AE668" s="2">
        <f>(Table2[[#This Row],[Close Price]]/Table2[[#This Row],[Current Week Low]])-1</f>
        <v>5.5776699029126187E-2</v>
      </c>
      <c r="AF668" s="2">
        <f>(Table2[[#This Row],[Current Week High]]/Table2[[#This Row],[Close Price]])-1</f>
        <v>5.1726516161662683E-2</v>
      </c>
      <c r="AG668" s="2">
        <f>(Table2[[#This Row],[Close Price]]/Table2[[#This Row],[Current Month Low]])-1</f>
        <v>5.5776699029126187E-2</v>
      </c>
      <c r="AH668" s="2">
        <f>(Table2[[#This Row],[Current Month High]]/Table2[[#This Row],[Close Price]])-1</f>
        <v>0.103039220194032</v>
      </c>
      <c r="AI668">
        <v>37.477585176329903</v>
      </c>
      <c r="AJ668">
        <v>14.138021516662199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-0.05</v>
      </c>
      <c r="AM668" t="s">
        <v>10621</v>
      </c>
      <c r="AN668">
        <v>-8.9</v>
      </c>
      <c r="AO668" t="s">
        <v>10621</v>
      </c>
      <c r="AP668">
        <v>2.1446624071818E-2</v>
      </c>
      <c r="AQ668">
        <f>(Table2[[#This Row],[Sharpe Ratio]]-AVERAGE(Table2[Sharpe Ratio]))/_xlfn.STDEV.P(Table2[Sharpe Ratio])</f>
        <v>-0.46005500330628735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665</v>
      </c>
      <c r="AT668">
        <f>_xlfn.RANK.AVG(Table2[[#This Row],[6M Return vs Nifty Z-Score]],Table2[6M Return vs Nifty Z-Score])</f>
        <v>697</v>
      </c>
      <c r="AU668">
        <f>_xlfn.RANK.AVG(Table2[[#This Row],[Sharpe Ratio Z-Score]],Table2[Sharpe Ratio Z-Score])</f>
        <v>466</v>
      </c>
      <c r="AV668">
        <f>(Table2[[#This Row],[Rank 1Y]]+Table2[[#This Row],[Rank 6M]]+Table2[[#This Row],[Rank Sharpe]])/3</f>
        <v>609.33333333333337</v>
      </c>
    </row>
    <row r="669" spans="1:48" x14ac:dyDescent="0.3">
      <c r="A669" t="s">
        <v>1279</v>
      </c>
      <c r="B669" t="s">
        <v>1280</v>
      </c>
      <c r="C669" t="s">
        <v>10578</v>
      </c>
      <c r="D669" t="s">
        <v>124</v>
      </c>
      <c r="E669">
        <v>8592.9893227159992</v>
      </c>
      <c r="F669">
        <v>80.12</v>
      </c>
      <c r="G669">
        <v>-36.356550832762998</v>
      </c>
      <c r="H669">
        <f>(Table2[[#This Row],[1Y Return vs Nifty]]-AVERAGE(Table2[1Y Return vs Nifty]))/_xlfn.STDEV.P(Table2[1Y Return vs Nifty])</f>
        <v>-1.0635496128206616</v>
      </c>
      <c r="I669">
        <v>1.17089727796301</v>
      </c>
      <c r="J669">
        <f>(Table2[[#This Row],[1M Return vs Nifty]]-AVERAGE(Table2[1M Return vs Nifty]))/_xlfn.STDEV.P(Table2[1M Return vs Nifty])</f>
        <v>-0.1751315933353651</v>
      </c>
      <c r="K669">
        <v>-17.651289595749098</v>
      </c>
      <c r="L669">
        <f>(Table2[[#This Row],[6M Return vs Nifty]]-AVERAGE(Table2[6M Return vs Nifty]))/_xlfn.STDEV.P(Table2[6M Return vs Nifty])</f>
        <v>-0.80567752532991233</v>
      </c>
      <c r="M669">
        <v>0.801623949807175</v>
      </c>
      <c r="N669">
        <f>(Table2[[#This Row],[1W Return vs Nifty]]-AVERAGE(Table2[1W Return vs Nifty]))/_xlfn.STDEV.P(Table2[1W Return vs Nifty])</f>
        <v>-0.35619075926712523</v>
      </c>
      <c r="O669">
        <v>82.48</v>
      </c>
      <c r="P669">
        <v>83.043683479440205</v>
      </c>
      <c r="Q669">
        <v>85.070890063028997</v>
      </c>
      <c r="R669">
        <v>36.811253424713698</v>
      </c>
      <c r="S669" s="2">
        <f>(Table2[[#This Row],[Close Price]]-Table2[[#This Row],[20D EMA]])/Table2[[#This Row],[20D EMA]]</f>
        <v>-2.8612997090203679E-2</v>
      </c>
      <c r="T669" s="2">
        <f>(Table2[[#This Row],[Close Price]]-Table2[[#This Row],[50D EMA]])/Table2[[#This Row],[50D EMA]]</f>
        <v>-3.5206572696935341E-2</v>
      </c>
      <c r="U669" s="2">
        <f>(Table2[[#This Row],[Close Price]]-Table2[[#This Row],[200D EMA]])/Table2[[#This Row],[200D EMA]]</f>
        <v>-5.819722891533026E-2</v>
      </c>
      <c r="V669">
        <v>0.96781494029242998</v>
      </c>
      <c r="W669">
        <v>79.989999999999995</v>
      </c>
      <c r="X669">
        <v>81.48</v>
      </c>
      <c r="Y669">
        <v>79.989999999999995</v>
      </c>
      <c r="Z669">
        <v>81.48</v>
      </c>
      <c r="AA669">
        <v>79.989999999999995</v>
      </c>
      <c r="AB669">
        <v>85.39</v>
      </c>
      <c r="AC669" s="2">
        <f>(Table2[[#This Row],[Close Price]]/Table2[[#This Row],[Day Low]])-1</f>
        <v>1.625203150393828E-3</v>
      </c>
      <c r="AD669" s="2">
        <f>(Table2[[#This Row],[Day High]]/Table2[[#This Row],[Close Price]])-1</f>
        <v>1.6974538192710886E-2</v>
      </c>
      <c r="AE669" s="2">
        <f>(Table2[[#This Row],[Close Price]]/Table2[[#This Row],[Current Week Low]])-1</f>
        <v>1.625203150393828E-3</v>
      </c>
      <c r="AF669" s="2">
        <f>(Table2[[#This Row],[Current Week High]]/Table2[[#This Row],[Close Price]])-1</f>
        <v>1.6974538192710886E-2</v>
      </c>
      <c r="AG669" s="2">
        <f>(Table2[[#This Row],[Close Price]]/Table2[[#This Row],[Current Month Low]])-1</f>
        <v>1.625203150393828E-3</v>
      </c>
      <c r="AH669" s="2">
        <f>(Table2[[#This Row],[Current Month High]]/Table2[[#This Row],[Close Price]])-1</f>
        <v>6.5776335496754879E-2</v>
      </c>
      <c r="AI669">
        <v>22.316525212181698</v>
      </c>
      <c r="AJ669">
        <v>10.6629834254143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-0.08</v>
      </c>
      <c r="AM669" t="s">
        <v>10621</v>
      </c>
      <c r="AN669">
        <v>-1.21</v>
      </c>
      <c r="AO669" t="s">
        <v>10621</v>
      </c>
      <c r="AQ669">
        <f>(Table2[[#This Row],[Sharpe Ratio]]-AVERAGE(Table2[Sharpe Ratio]))/_xlfn.STDEV.P(Table2[Sharpe Ratio])</f>
        <v>-0.7077277654969456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688</v>
      </c>
      <c r="AT669">
        <f>_xlfn.RANK.AVG(Table2[[#This Row],[6M Return vs Nifty Z-Score]],Table2[6M Return vs Nifty Z-Score])</f>
        <v>594</v>
      </c>
      <c r="AU669">
        <f>_xlfn.RANK.AVG(Table2[[#This Row],[Sharpe Ratio Z-Score]],Table2[Sharpe Ratio Z-Score])</f>
        <v>546.5</v>
      </c>
      <c r="AV669">
        <f>(Table2[[#This Row],[Rank 1Y]]+Table2[[#This Row],[Rank 6M]]+Table2[[#This Row],[Rank Sharpe]])/3</f>
        <v>609.5</v>
      </c>
    </row>
    <row r="670" spans="1:48" x14ac:dyDescent="0.3">
      <c r="A670" t="s">
        <v>1039</v>
      </c>
      <c r="B670" t="s">
        <v>1040</v>
      </c>
      <c r="C670" t="s">
        <v>10577</v>
      </c>
      <c r="D670" t="s">
        <v>313</v>
      </c>
      <c r="E670">
        <v>12271.4791229</v>
      </c>
      <c r="F670">
        <v>912.65</v>
      </c>
      <c r="G670">
        <v>-42.531973400320702</v>
      </c>
      <c r="H670">
        <f>(Table2[[#This Row],[1Y Return vs Nifty]]-AVERAGE(Table2[1Y Return vs Nifty]))/_xlfn.STDEV.P(Table2[1Y Return vs Nifty])</f>
        <v>-1.1575771143698865</v>
      </c>
      <c r="I670">
        <v>2.98663299578307</v>
      </c>
      <c r="J670">
        <f>(Table2[[#This Row],[1M Return vs Nifty]]-AVERAGE(Table2[1M Return vs Nifty]))/_xlfn.STDEV.P(Table2[1M Return vs Nifty])</f>
        <v>1.3926823152826227E-2</v>
      </c>
      <c r="K670">
        <v>-18.270752016742701</v>
      </c>
      <c r="L670">
        <f>(Table2[[#This Row],[6M Return vs Nifty]]-AVERAGE(Table2[6M Return vs Nifty]))/_xlfn.STDEV.P(Table2[6M Return vs Nifty])</f>
        <v>-0.82781570738020682</v>
      </c>
      <c r="M670">
        <v>4.3817602776292004</v>
      </c>
      <c r="N670">
        <f>(Table2[[#This Row],[1W Return vs Nifty]]-AVERAGE(Table2[1W Return vs Nifty]))/_xlfn.STDEV.P(Table2[1W Return vs Nifty])</f>
        <v>0.37601854805771051</v>
      </c>
      <c r="O670">
        <v>959.75</v>
      </c>
      <c r="P670">
        <v>948.54506956274997</v>
      </c>
      <c r="Q670">
        <v>949.35919080988594</v>
      </c>
      <c r="R670">
        <v>30.1606179618609</v>
      </c>
      <c r="S670" s="2">
        <f>(Table2[[#This Row],[Close Price]]-Table2[[#This Row],[20D EMA]])/Table2[[#This Row],[20D EMA]]</f>
        <v>-4.9075280020838781E-2</v>
      </c>
      <c r="T670" s="2">
        <f>(Table2[[#This Row],[Close Price]]-Table2[[#This Row],[50D EMA]])/Table2[[#This Row],[50D EMA]]</f>
        <v>-3.7842239356424591E-2</v>
      </c>
      <c r="U670" s="2">
        <f>(Table2[[#This Row],[Close Price]]-Table2[[#This Row],[200D EMA]])/Table2[[#This Row],[200D EMA]]</f>
        <v>-3.8667335993840049E-2</v>
      </c>
      <c r="V670">
        <v>1.2208199399030999</v>
      </c>
      <c r="W670">
        <v>908.9</v>
      </c>
      <c r="X670">
        <v>959.95</v>
      </c>
      <c r="Y670">
        <v>908.9</v>
      </c>
      <c r="Z670">
        <v>959.95</v>
      </c>
      <c r="AA670">
        <v>908.9</v>
      </c>
      <c r="AB670">
        <v>1003.95</v>
      </c>
      <c r="AC670" s="2">
        <f>(Table2[[#This Row],[Close Price]]/Table2[[#This Row],[Day Low]])-1</f>
        <v>4.1258664319507865E-3</v>
      </c>
      <c r="AD670" s="2">
        <f>(Table2[[#This Row],[Day High]]/Table2[[#This Row],[Close Price]])-1</f>
        <v>5.1827096915575632E-2</v>
      </c>
      <c r="AE670" s="2">
        <f>(Table2[[#This Row],[Close Price]]/Table2[[#This Row],[Current Week Low]])-1</f>
        <v>4.1258664319507865E-3</v>
      </c>
      <c r="AF670" s="2">
        <f>(Table2[[#This Row],[Current Week High]]/Table2[[#This Row],[Close Price]])-1</f>
        <v>5.1827096915575632E-2</v>
      </c>
      <c r="AG670" s="2">
        <f>(Table2[[#This Row],[Close Price]]/Table2[[#This Row],[Current Month Low]])-1</f>
        <v>4.1258664319507865E-3</v>
      </c>
      <c r="AH670" s="2">
        <f>(Table2[[#This Row],[Current Month High]]/Table2[[#This Row],[Close Price]])-1</f>
        <v>0.10003834986029703</v>
      </c>
      <c r="AI670">
        <v>36.744644715937099</v>
      </c>
      <c r="AJ670">
        <v>16.6996995077041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</v>
      </c>
      <c r="AM670" t="s">
        <v>10621</v>
      </c>
      <c r="AN670">
        <v>-8.1</v>
      </c>
      <c r="AO670" t="s">
        <v>10621</v>
      </c>
      <c r="AP670">
        <v>2.403094515295E-3</v>
      </c>
      <c r="AQ670">
        <f>(Table2[[#This Row],[Sharpe Ratio]]-AVERAGE(Table2[Sharpe Ratio]))/_xlfn.STDEV.P(Table2[Sharpe Ratio])</f>
        <v>-0.67997602916701039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706</v>
      </c>
      <c r="AT670">
        <f>_xlfn.RANK.AVG(Table2[[#This Row],[6M Return vs Nifty Z-Score]],Table2[6M Return vs Nifty Z-Score])</f>
        <v>603</v>
      </c>
      <c r="AU670">
        <f>_xlfn.RANK.AVG(Table2[[#This Row],[Sharpe Ratio Z-Score]],Table2[Sharpe Ratio Z-Score])</f>
        <v>520</v>
      </c>
      <c r="AV670">
        <f>(Table2[[#This Row],[Rank 1Y]]+Table2[[#This Row],[Rank 6M]]+Table2[[#This Row],[Rank Sharpe]])/3</f>
        <v>609.66666666666663</v>
      </c>
    </row>
    <row r="671" spans="1:48" x14ac:dyDescent="0.3">
      <c r="A671" t="s">
        <v>1994</v>
      </c>
      <c r="B671" t="s">
        <v>1995</v>
      </c>
      <c r="C671" t="s">
        <v>10580</v>
      </c>
      <c r="D671" t="s">
        <v>993</v>
      </c>
      <c r="E671">
        <v>3080.54987218</v>
      </c>
      <c r="F671">
        <v>380.6</v>
      </c>
      <c r="G671">
        <v>-19.350694651201799</v>
      </c>
      <c r="H671">
        <f>(Table2[[#This Row],[1Y Return vs Nifty]]-AVERAGE(Table2[1Y Return vs Nifty]))/_xlfn.STDEV.P(Table2[1Y Return vs Nifty])</f>
        <v>-0.80461702141258362</v>
      </c>
      <c r="I671">
        <v>-2.0582572451736998</v>
      </c>
      <c r="J671">
        <f>(Table2[[#This Row],[1M Return vs Nifty]]-AVERAGE(Table2[1M Return vs Nifty]))/_xlfn.STDEV.P(Table2[1M Return vs Nifty])</f>
        <v>-0.51135830009027816</v>
      </c>
      <c r="K671">
        <v>-17.841732797325101</v>
      </c>
      <c r="L671">
        <f>(Table2[[#This Row],[6M Return vs Nifty]]-AVERAGE(Table2[6M Return vs Nifty]))/_xlfn.STDEV.P(Table2[6M Return vs Nifty])</f>
        <v>-0.81248353344896496</v>
      </c>
      <c r="M671">
        <v>0.21072942532410099</v>
      </c>
      <c r="N671">
        <f>(Table2[[#This Row],[1W Return vs Nifty]]-AVERAGE(Table2[1W Return vs Nifty]))/_xlfn.STDEV.P(Table2[1W Return vs Nifty])</f>
        <v>-0.47704047862320276</v>
      </c>
      <c r="O671">
        <v>402.9</v>
      </c>
      <c r="P671">
        <v>401.83504994420599</v>
      </c>
      <c r="Q671">
        <v>396.53905445813803</v>
      </c>
      <c r="R671">
        <v>26.914738905287798</v>
      </c>
      <c r="S671" s="2">
        <f>(Table2[[#This Row],[Close Price]]-Table2[[#This Row],[20D EMA]])/Table2[[#This Row],[20D EMA]]</f>
        <v>-5.5348721767187775E-2</v>
      </c>
      <c r="T671" s="2">
        <f>(Table2[[#This Row],[Close Price]]-Table2[[#This Row],[50D EMA]])/Table2[[#This Row],[50D EMA]]</f>
        <v>-5.2845190948759731E-2</v>
      </c>
      <c r="U671" s="2">
        <f>(Table2[[#This Row],[Close Price]]-Table2[[#This Row],[200D EMA]])/Table2[[#This Row],[200D EMA]]</f>
        <v>-4.0195421557955684E-2</v>
      </c>
      <c r="V671">
        <v>0.783640928809751</v>
      </c>
      <c r="W671">
        <v>376.8</v>
      </c>
      <c r="X671">
        <v>386.75</v>
      </c>
      <c r="Y671">
        <v>376.8</v>
      </c>
      <c r="Z671">
        <v>386.75</v>
      </c>
      <c r="AA671">
        <v>376.8</v>
      </c>
      <c r="AB671">
        <v>411.9</v>
      </c>
      <c r="AC671" s="2">
        <f>(Table2[[#This Row],[Close Price]]/Table2[[#This Row],[Day Low]])-1</f>
        <v>1.0084925690021285E-2</v>
      </c>
      <c r="AD671" s="2">
        <f>(Table2[[#This Row],[Day High]]/Table2[[#This Row],[Close Price]])-1</f>
        <v>1.6158696794534855E-2</v>
      </c>
      <c r="AE671" s="2">
        <f>(Table2[[#This Row],[Close Price]]/Table2[[#This Row],[Current Week Low]])-1</f>
        <v>1.0084925690021285E-2</v>
      </c>
      <c r="AF671" s="2">
        <f>(Table2[[#This Row],[Current Week High]]/Table2[[#This Row],[Close Price]])-1</f>
        <v>1.6158696794534855E-2</v>
      </c>
      <c r="AG671" s="2">
        <f>(Table2[[#This Row],[Close Price]]/Table2[[#This Row],[Current Month Low]])-1</f>
        <v>1.0084925690021285E-2</v>
      </c>
      <c r="AH671" s="2">
        <f>(Table2[[#This Row],[Current Month High]]/Table2[[#This Row],[Close Price]])-1</f>
        <v>8.2238570677876988E-2</v>
      </c>
      <c r="AI671">
        <v>28.744088281660499</v>
      </c>
      <c r="AJ671">
        <v>12.586895429670101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-0.1</v>
      </c>
      <c r="AM671" t="s">
        <v>10621</v>
      </c>
      <c r="AN671">
        <v>-6.94</v>
      </c>
      <c r="AO671" t="s">
        <v>10621</v>
      </c>
      <c r="AP671">
        <v>-2.9829539888540001E-2</v>
      </c>
      <c r="AQ671">
        <f>(Table2[[#This Row],[Sharpe Ratio]]-AVERAGE(Table2[Sharpe Ratio]))/_xlfn.STDEV.P(Table2[Sharpe Ratio])</f>
        <v>-1.0522092332716011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-3.6577085668466305</v>
      </c>
      <c r="AS671">
        <f>_xlfn.RANK.AVG(Table2[[#This Row],[1Y Return vs Nifty Z-Score]],Table2[1Y Return vs Nifty Z-Score])</f>
        <v>612</v>
      </c>
      <c r="AT671">
        <f>_xlfn.RANK.AVG(Table2[[#This Row],[6M Return vs Nifty Z-Score]],Table2[6M Return vs Nifty Z-Score])</f>
        <v>597</v>
      </c>
      <c r="AU671">
        <f>_xlfn.RANK.AVG(Table2[[#This Row],[Sharpe Ratio Z-Score]],Table2[Sharpe Ratio Z-Score])</f>
        <v>622</v>
      </c>
      <c r="AV671">
        <f>(Table2[[#This Row],[Rank 1Y]]+Table2[[#This Row],[Rank 6M]]+Table2[[#This Row],[Rank Sharpe]])/3</f>
        <v>610.33333333333337</v>
      </c>
    </row>
    <row r="672" spans="1:48" x14ac:dyDescent="0.3">
      <c r="A672" t="s">
        <v>2219</v>
      </c>
      <c r="B672" t="s">
        <v>2220</v>
      </c>
      <c r="C672" t="s">
        <v>10589</v>
      </c>
      <c r="D672" t="s">
        <v>232</v>
      </c>
      <c r="E672">
        <v>2411.5442747050001</v>
      </c>
      <c r="F672">
        <v>312.05</v>
      </c>
      <c r="G672">
        <v>-46.508410655450099</v>
      </c>
      <c r="H672">
        <f>(Table2[[#This Row],[1Y Return vs Nifty]]-AVERAGE(Table2[1Y Return vs Nifty]))/_xlfn.STDEV.P(Table2[1Y Return vs Nifty])</f>
        <v>-1.2181226812645818</v>
      </c>
      <c r="I672">
        <v>7.6633550566110804</v>
      </c>
      <c r="J672">
        <f>(Table2[[#This Row],[1M Return vs Nifty]]-AVERAGE(Table2[1M Return vs Nifty]))/_xlfn.STDEV.P(Table2[1M Return vs Nifty])</f>
        <v>0.50087746167254299</v>
      </c>
      <c r="K672">
        <v>-16.044097639091401</v>
      </c>
      <c r="L672">
        <f>(Table2[[#This Row],[6M Return vs Nifty]]-AVERAGE(Table2[6M Return vs Nifty]))/_xlfn.STDEV.P(Table2[6M Return vs Nifty])</f>
        <v>-0.74824012974232079</v>
      </c>
      <c r="M672">
        <v>10.0861244993272</v>
      </c>
      <c r="N672">
        <f>(Table2[[#This Row],[1W Return vs Nifty]]-AVERAGE(Table2[1W Return vs Nifty]))/_xlfn.STDEV.P(Table2[1W Return vs Nifty])</f>
        <v>1.5426748407355415</v>
      </c>
      <c r="O672">
        <v>310.94</v>
      </c>
      <c r="P672">
        <v>303.19135219263097</v>
      </c>
      <c r="Q672">
        <v>320.52231388978203</v>
      </c>
      <c r="R672">
        <v>48.360463122557299</v>
      </c>
      <c r="S672" s="2">
        <f>(Table2[[#This Row],[Close Price]]-Table2[[#This Row],[20D EMA]])/Table2[[#This Row],[20D EMA]]</f>
        <v>3.5698205441564729E-3</v>
      </c>
      <c r="T672" s="2">
        <f>(Table2[[#This Row],[Close Price]]-Table2[[#This Row],[50D EMA]])/Table2[[#This Row],[50D EMA]]</f>
        <v>2.9218009495669075E-2</v>
      </c>
      <c r="U672" s="2">
        <f>(Table2[[#This Row],[Close Price]]-Table2[[#This Row],[200D EMA]])/Table2[[#This Row],[200D EMA]]</f>
        <v>-2.6432836413053565E-2</v>
      </c>
      <c r="V672">
        <v>1.9011202167185399</v>
      </c>
      <c r="W672">
        <v>296.5</v>
      </c>
      <c r="X672">
        <v>314.89999999999998</v>
      </c>
      <c r="Y672">
        <v>296.5</v>
      </c>
      <c r="Z672">
        <v>314.89999999999998</v>
      </c>
      <c r="AA672">
        <v>296.5</v>
      </c>
      <c r="AB672">
        <v>329.5</v>
      </c>
      <c r="AC672" s="2">
        <f>(Table2[[#This Row],[Close Price]]/Table2[[#This Row],[Day Low]])-1</f>
        <v>5.2445193929173684E-2</v>
      </c>
      <c r="AD672" s="2">
        <f>(Table2[[#This Row],[Day High]]/Table2[[#This Row],[Close Price]])-1</f>
        <v>9.1331517385033756E-3</v>
      </c>
      <c r="AE672" s="2">
        <f>(Table2[[#This Row],[Close Price]]/Table2[[#This Row],[Current Week Low]])-1</f>
        <v>5.2445193929173684E-2</v>
      </c>
      <c r="AF672" s="2">
        <f>(Table2[[#This Row],[Current Week High]]/Table2[[#This Row],[Close Price]])-1</f>
        <v>9.1331517385033756E-3</v>
      </c>
      <c r="AG672" s="2">
        <f>(Table2[[#This Row],[Close Price]]/Table2[[#This Row],[Current Month Low]])-1</f>
        <v>5.2445193929173684E-2</v>
      </c>
      <c r="AH672" s="2">
        <f>(Table2[[#This Row],[Current Month High]]/Table2[[#This Row],[Close Price]])-1</f>
        <v>5.5920525556801826E-2</v>
      </c>
      <c r="AI672">
        <v>40.265983015542297</v>
      </c>
      <c r="AJ672">
        <v>27.133835811774301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-0.02</v>
      </c>
      <c r="AM672" t="s">
        <v>10621</v>
      </c>
      <c r="AN672">
        <v>1.22</v>
      </c>
      <c r="AO672" t="s">
        <v>10622</v>
      </c>
      <c r="AQ672">
        <f>(Table2[[#This Row],[Sharpe Ratio]]-AVERAGE(Table2[Sharpe Ratio]))/_xlfn.STDEV.P(Table2[Sharpe Ratio])</f>
        <v>-0.7077277654969456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715</v>
      </c>
      <c r="AT672">
        <f>_xlfn.RANK.AVG(Table2[[#This Row],[6M Return vs Nifty Z-Score]],Table2[6M Return vs Nifty Z-Score])</f>
        <v>575</v>
      </c>
      <c r="AU672">
        <f>_xlfn.RANK.AVG(Table2[[#This Row],[Sharpe Ratio Z-Score]],Table2[Sharpe Ratio Z-Score])</f>
        <v>546.5</v>
      </c>
      <c r="AV672">
        <f>(Table2[[#This Row],[Rank 1Y]]+Table2[[#This Row],[Rank 6M]]+Table2[[#This Row],[Rank Sharpe]])/3</f>
        <v>612.16666666666663</v>
      </c>
    </row>
    <row r="673" spans="1:48" x14ac:dyDescent="0.3">
      <c r="A673" t="s">
        <v>2092</v>
      </c>
      <c r="B673" t="s">
        <v>2093</v>
      </c>
      <c r="C673" t="s">
        <v>10582</v>
      </c>
      <c r="D673" t="s">
        <v>848</v>
      </c>
      <c r="E673">
        <v>2745.4440995999998</v>
      </c>
      <c r="F673">
        <v>516</v>
      </c>
      <c r="G673">
        <v>-37.182872116406799</v>
      </c>
      <c r="H673">
        <f>(Table2[[#This Row],[1Y Return vs Nifty]]-AVERAGE(Table2[1Y Return vs Nifty]))/_xlfn.STDEV.P(Table2[1Y Return vs Nifty])</f>
        <v>-1.0761312499358529</v>
      </c>
      <c r="I673">
        <v>1.42100115746903</v>
      </c>
      <c r="J673">
        <f>(Table2[[#This Row],[1M Return vs Nifty]]-AVERAGE(Table2[1M Return vs Nifty]))/_xlfn.STDEV.P(Table2[1M Return vs Nifty])</f>
        <v>-0.14909022456517304</v>
      </c>
      <c r="K673">
        <v>-4.2518047700588903</v>
      </c>
      <c r="L673">
        <f>(Table2[[#This Row],[6M Return vs Nifty]]-AVERAGE(Table2[6M Return vs Nifty]))/_xlfn.STDEV.P(Table2[6M Return vs Nifty])</f>
        <v>-0.32681032629065143</v>
      </c>
      <c r="M673">
        <v>-0.46726470179587798</v>
      </c>
      <c r="N673">
        <f>(Table2[[#This Row],[1W Return vs Nifty]]-AVERAGE(Table2[1W Return vs Nifty]))/_xlfn.STDEV.P(Table2[1W Return vs Nifty])</f>
        <v>-0.61570380446667183</v>
      </c>
      <c r="O673">
        <v>504.4</v>
      </c>
      <c r="P673">
        <v>487.415420268042</v>
      </c>
      <c r="Q673">
        <v>488.01222504657301</v>
      </c>
      <c r="R673">
        <v>57.017265864105802</v>
      </c>
      <c r="S673" s="2">
        <f>(Table2[[#This Row],[Close Price]]-Table2[[#This Row],[20D EMA]])/Table2[[#This Row],[20D EMA]]</f>
        <v>2.2997620935765312E-2</v>
      </c>
      <c r="T673" s="2">
        <f>(Table2[[#This Row],[Close Price]]-Table2[[#This Row],[50D EMA]])/Table2[[#This Row],[50D EMA]]</f>
        <v>5.8645210108942844E-2</v>
      </c>
      <c r="U673" s="2">
        <f>(Table2[[#This Row],[Close Price]]-Table2[[#This Row],[200D EMA]])/Table2[[#This Row],[200D EMA]]</f>
        <v>5.7350561147840109E-2</v>
      </c>
      <c r="V673">
        <v>1.1333031487735099</v>
      </c>
      <c r="W673">
        <v>479</v>
      </c>
      <c r="X673">
        <v>526.4</v>
      </c>
      <c r="Y673">
        <v>479</v>
      </c>
      <c r="Z673">
        <v>526.4</v>
      </c>
      <c r="AA673">
        <v>479</v>
      </c>
      <c r="AB673">
        <v>526.4</v>
      </c>
      <c r="AC673" s="2">
        <f>(Table2[[#This Row],[Close Price]]/Table2[[#This Row],[Day Low]])-1</f>
        <v>7.7244258872651406E-2</v>
      </c>
      <c r="AD673" s="2">
        <f>(Table2[[#This Row],[Day High]]/Table2[[#This Row],[Close Price]])-1</f>
        <v>2.0155038759689825E-2</v>
      </c>
      <c r="AE673" s="2">
        <f>(Table2[[#This Row],[Close Price]]/Table2[[#This Row],[Current Week Low]])-1</f>
        <v>7.7244258872651406E-2</v>
      </c>
      <c r="AF673" s="2">
        <f>(Table2[[#This Row],[Current Week High]]/Table2[[#This Row],[Close Price]])-1</f>
        <v>2.0155038759689825E-2</v>
      </c>
      <c r="AG673" s="2">
        <f>(Table2[[#This Row],[Close Price]]/Table2[[#This Row],[Current Month Low]])-1</f>
        <v>7.7244258872651406E-2</v>
      </c>
      <c r="AH673" s="2">
        <f>(Table2[[#This Row],[Current Month High]]/Table2[[#This Row],[Close Price]])-1</f>
        <v>2.0155038759689825E-2</v>
      </c>
      <c r="AI673">
        <v>18.217054263565899</v>
      </c>
      <c r="AJ673">
        <v>32.613723978411699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7.0000000000000007E-2</v>
      </c>
      <c r="AM673" t="s">
        <v>10622</v>
      </c>
      <c r="AN673">
        <v>5.64</v>
      </c>
      <c r="AO673" t="s">
        <v>10622</v>
      </c>
      <c r="AP673">
        <v>-9.7373996791850007E-2</v>
      </c>
      <c r="AQ673">
        <f>(Table2[[#This Row],[Sharpe Ratio]]-AVERAGE(Table2[Sharpe Ratio]))/_xlfn.STDEV.P(Table2[Sharpe Ratio])</f>
        <v>-1.8322351317948726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692</v>
      </c>
      <c r="AT673">
        <f>_xlfn.RANK.AVG(Table2[[#This Row],[6M Return vs Nifty Z-Score]],Table2[6M Return vs Nifty Z-Score])</f>
        <v>432</v>
      </c>
      <c r="AU673">
        <f>_xlfn.RANK.AVG(Table2[[#This Row],[Sharpe Ratio Z-Score]],Table2[Sharpe Ratio Z-Score])</f>
        <v>714</v>
      </c>
      <c r="AV673">
        <f>(Table2[[#This Row],[Rank 1Y]]+Table2[[#This Row],[Rank 6M]]+Table2[[#This Row],[Rank Sharpe]])/3</f>
        <v>612.66666666666663</v>
      </c>
    </row>
    <row r="674" spans="1:48" x14ac:dyDescent="0.3">
      <c r="A674" t="s">
        <v>826</v>
      </c>
      <c r="B674" t="s">
        <v>827</v>
      </c>
      <c r="C674" t="s">
        <v>10578</v>
      </c>
      <c r="D674" t="s">
        <v>530</v>
      </c>
      <c r="E674">
        <v>18023.874357789999</v>
      </c>
      <c r="F674">
        <v>424.9</v>
      </c>
      <c r="G674">
        <v>-49.0540890003521</v>
      </c>
      <c r="H674">
        <f>(Table2[[#This Row],[1Y Return vs Nifty]]-AVERAGE(Table2[1Y Return vs Nifty]))/_xlfn.STDEV.P(Table2[1Y Return vs Nifty])</f>
        <v>-1.2568833930864072</v>
      </c>
      <c r="I674">
        <v>-12.539317059934</v>
      </c>
      <c r="J674">
        <f>(Table2[[#This Row],[1M Return vs Nifty]]-AVERAGE(Table2[1M Return vs Nifty]))/_xlfn.STDEV.P(Table2[1M Return vs Nifty])</f>
        <v>-1.6026694156063572</v>
      </c>
      <c r="K674">
        <v>-37.039214088840701</v>
      </c>
      <c r="L674">
        <f>(Table2[[#This Row],[6M Return vs Nifty]]-AVERAGE(Table2[6M Return vs Nifty]))/_xlfn.STDEV.P(Table2[6M Return vs Nifty])</f>
        <v>-1.4985579769269184</v>
      </c>
      <c r="M674">
        <v>2.1210739064003099</v>
      </c>
      <c r="N674">
        <f>(Table2[[#This Row],[1W Return vs Nifty]]-AVERAGE(Table2[1W Return vs Nifty]))/_xlfn.STDEV.P(Table2[1W Return vs Nifty])</f>
        <v>-8.6336918434595025E-2</v>
      </c>
      <c r="O674">
        <v>459.74</v>
      </c>
      <c r="P674">
        <v>459.47038385341</v>
      </c>
      <c r="Q674">
        <v>480.488891377031</v>
      </c>
      <c r="R674">
        <v>28.3545871149704</v>
      </c>
      <c r="S674" s="2">
        <f>(Table2[[#This Row],[Close Price]]-Table2[[#This Row],[20D EMA]])/Table2[[#This Row],[20D EMA]]</f>
        <v>-7.5781963718623641E-2</v>
      </c>
      <c r="T674" s="2">
        <f>(Table2[[#This Row],[Close Price]]-Table2[[#This Row],[50D EMA]])/Table2[[#This Row],[50D EMA]]</f>
        <v>-7.5239634736587069E-2</v>
      </c>
      <c r="U674" s="2">
        <f>(Table2[[#This Row],[Close Price]]-Table2[[#This Row],[200D EMA]])/Table2[[#This Row],[200D EMA]]</f>
        <v>-0.11569235496312737</v>
      </c>
      <c r="V674">
        <v>0.645332941521779</v>
      </c>
      <c r="W674">
        <v>420.2</v>
      </c>
      <c r="X674">
        <v>436.45</v>
      </c>
      <c r="Y674">
        <v>420.2</v>
      </c>
      <c r="Z674">
        <v>436.45</v>
      </c>
      <c r="AA674">
        <v>420.2</v>
      </c>
      <c r="AB674">
        <v>479.3</v>
      </c>
      <c r="AC674" s="2">
        <f>(Table2[[#This Row],[Close Price]]/Table2[[#This Row],[Day Low]])-1</f>
        <v>1.1185149928605309E-2</v>
      </c>
      <c r="AD674" s="2">
        <f>(Table2[[#This Row],[Day High]]/Table2[[#This Row],[Close Price]])-1</f>
        <v>2.7182866556836993E-2</v>
      </c>
      <c r="AE674" s="2">
        <f>(Table2[[#This Row],[Close Price]]/Table2[[#This Row],[Current Week Low]])-1</f>
        <v>1.1185149928605309E-2</v>
      </c>
      <c r="AF674" s="2">
        <f>(Table2[[#This Row],[Current Week High]]/Table2[[#This Row],[Close Price]])-1</f>
        <v>2.7182866556836993E-2</v>
      </c>
      <c r="AG674" s="2">
        <f>(Table2[[#This Row],[Close Price]]/Table2[[#This Row],[Current Month Low]])-1</f>
        <v>1.1185149928605309E-2</v>
      </c>
      <c r="AH674" s="2">
        <f>(Table2[[#This Row],[Current Month High]]/Table2[[#This Row],[Close Price]])-1</f>
        <v>0.12803012473523201</v>
      </c>
      <c r="AI674">
        <v>61.2197154143023</v>
      </c>
      <c r="AJ674">
        <v>39.641120021033203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0.02</v>
      </c>
      <c r="AM674" t="s">
        <v>10622</v>
      </c>
      <c r="AN674">
        <v>-9.9700000000000006</v>
      </c>
      <c r="AO674" t="s">
        <v>10621</v>
      </c>
      <c r="AP674">
        <v>3.8687356287069E-2</v>
      </c>
      <c r="AQ674">
        <f>(Table2[[#This Row],[Sharpe Ratio]]-AVERAGE(Table2[Sharpe Ratio]))/_xlfn.STDEV.P(Table2[Sharpe Ratio])</f>
        <v>-0.26095328195184048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718</v>
      </c>
      <c r="AT674">
        <f>_xlfn.RANK.AVG(Table2[[#This Row],[6M Return vs Nifty Z-Score]],Table2[6M Return vs Nifty Z-Score])</f>
        <v>717</v>
      </c>
      <c r="AU674">
        <f>_xlfn.RANK.AVG(Table2[[#This Row],[Sharpe Ratio Z-Score]],Table2[Sharpe Ratio Z-Score])</f>
        <v>407</v>
      </c>
      <c r="AV674">
        <f>(Table2[[#This Row],[Rank 1Y]]+Table2[[#This Row],[Rank 6M]]+Table2[[#This Row],[Rank Sharpe]])/3</f>
        <v>614</v>
      </c>
    </row>
    <row r="675" spans="1:48" x14ac:dyDescent="0.3">
      <c r="A675" t="s">
        <v>1178</v>
      </c>
      <c r="B675" t="s">
        <v>1179</v>
      </c>
      <c r="C675" t="s">
        <v>10579</v>
      </c>
      <c r="D675" t="s">
        <v>21</v>
      </c>
      <c r="E675">
        <v>9628.93532486</v>
      </c>
      <c r="F675">
        <v>1533.55</v>
      </c>
      <c r="G675">
        <v>-19.748254062665101</v>
      </c>
      <c r="H675">
        <f>(Table2[[#This Row],[1Y Return vs Nifty]]-AVERAGE(Table2[1Y Return vs Nifty]))/_xlfn.STDEV.P(Table2[1Y Return vs Nifty])</f>
        <v>-0.8106702943292674</v>
      </c>
      <c r="I675">
        <v>-7.8173335287917096</v>
      </c>
      <c r="J675">
        <f>(Table2[[#This Row],[1M Return vs Nifty]]-AVERAGE(Table2[1M Return vs Nifty]))/_xlfn.STDEV.P(Table2[1M Return vs Nifty])</f>
        <v>-1.1110060527504035</v>
      </c>
      <c r="K675">
        <v>-13.260868657241801</v>
      </c>
      <c r="L675">
        <f>(Table2[[#This Row],[6M Return vs Nifty]]-AVERAGE(Table2[6M Return vs Nifty]))/_xlfn.STDEV.P(Table2[6M Return vs Nifty])</f>
        <v>-0.64877383800340971</v>
      </c>
      <c r="M675">
        <v>-0.83132287952724404</v>
      </c>
      <c r="N675">
        <f>(Table2[[#This Row],[1W Return vs Nifty]]-AVERAGE(Table2[1W Return vs Nifty]))/_xlfn.STDEV.P(Table2[1W Return vs Nifty])</f>
        <v>-0.69016096523763926</v>
      </c>
      <c r="O675">
        <v>1678.07</v>
      </c>
      <c r="P675">
        <v>1655.43686941437</v>
      </c>
      <c r="Q675">
        <v>1583.42626710584</v>
      </c>
      <c r="R675">
        <v>23.918009346264999</v>
      </c>
      <c r="S675" s="2">
        <f>(Table2[[#This Row],[Close Price]]-Table2[[#This Row],[20D EMA]])/Table2[[#This Row],[20D EMA]]</f>
        <v>-8.6122748157109047E-2</v>
      </c>
      <c r="T675" s="2">
        <f>(Table2[[#This Row],[Close Price]]-Table2[[#This Row],[50D EMA]])/Table2[[#This Row],[50D EMA]]</f>
        <v>-7.362821963575629E-2</v>
      </c>
      <c r="U675" s="2">
        <f>(Table2[[#This Row],[Close Price]]-Table2[[#This Row],[200D EMA]])/Table2[[#This Row],[200D EMA]]</f>
        <v>-3.1498951445969786E-2</v>
      </c>
      <c r="V675">
        <v>0.98780075908516496</v>
      </c>
      <c r="W675">
        <v>1530</v>
      </c>
      <c r="X675">
        <v>1603.3</v>
      </c>
      <c r="Y675">
        <v>1530</v>
      </c>
      <c r="Z675">
        <v>1603.3</v>
      </c>
      <c r="AA675">
        <v>1530</v>
      </c>
      <c r="AB675">
        <v>1649.95</v>
      </c>
      <c r="AC675" s="2">
        <f>(Table2[[#This Row],[Close Price]]/Table2[[#This Row],[Day Low]])-1</f>
        <v>2.3202614379085329E-3</v>
      </c>
      <c r="AD675" s="2">
        <f>(Table2[[#This Row],[Day High]]/Table2[[#This Row],[Close Price]])-1</f>
        <v>4.5482703531022795E-2</v>
      </c>
      <c r="AE675" s="2">
        <f>(Table2[[#This Row],[Close Price]]/Table2[[#This Row],[Current Week Low]])-1</f>
        <v>2.3202614379085329E-3</v>
      </c>
      <c r="AF675" s="2">
        <f>(Table2[[#This Row],[Current Week High]]/Table2[[#This Row],[Close Price]])-1</f>
        <v>4.5482703531022795E-2</v>
      </c>
      <c r="AG675" s="2">
        <f>(Table2[[#This Row],[Close Price]]/Table2[[#This Row],[Current Month Low]])-1</f>
        <v>2.3202614379085329E-3</v>
      </c>
      <c r="AH675" s="2">
        <f>(Table2[[#This Row],[Current Month High]]/Table2[[#This Row],[Close Price]])-1</f>
        <v>7.5902318150696146E-2</v>
      </c>
      <c r="AI675">
        <v>26.663623618401701</v>
      </c>
      <c r="AJ675">
        <v>10.6417517405577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-0.06</v>
      </c>
      <c r="AM675" t="s">
        <v>10621</v>
      </c>
      <c r="AN675">
        <v>-16.100000000000001</v>
      </c>
      <c r="AO675" t="s">
        <v>10621</v>
      </c>
      <c r="AP675">
        <v>-6.9713820485057004E-2</v>
      </c>
      <c r="AQ675">
        <f>(Table2[[#This Row],[Sharpe Ratio]]-AVERAGE(Table2[Sharpe Ratio]))/_xlfn.STDEV.P(Table2[Sharpe Ratio])</f>
        <v>-1.5128061976351992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-4.7734173479559203</v>
      </c>
      <c r="AS675">
        <f>_xlfn.RANK.AVG(Table2[[#This Row],[1Y Return vs Nifty Z-Score]],Table2[1Y Return vs Nifty Z-Score])</f>
        <v>615</v>
      </c>
      <c r="AT675">
        <f>_xlfn.RANK.AVG(Table2[[#This Row],[6M Return vs Nifty Z-Score]],Table2[6M Return vs Nifty Z-Score])</f>
        <v>543</v>
      </c>
      <c r="AU675">
        <f>_xlfn.RANK.AVG(Table2[[#This Row],[Sharpe Ratio Z-Score]],Table2[Sharpe Ratio Z-Score])</f>
        <v>692</v>
      </c>
      <c r="AV675">
        <f>(Table2[[#This Row],[Rank 1Y]]+Table2[[#This Row],[Rank 6M]]+Table2[[#This Row],[Rank Sharpe]])/3</f>
        <v>616.66666666666663</v>
      </c>
    </row>
    <row r="676" spans="1:48" x14ac:dyDescent="0.3">
      <c r="A676" t="s">
        <v>1216</v>
      </c>
      <c r="B676" t="s">
        <v>1217</v>
      </c>
      <c r="C676" t="s">
        <v>10578</v>
      </c>
      <c r="D676" t="s">
        <v>24</v>
      </c>
      <c r="E676">
        <v>9157.9668046229999</v>
      </c>
      <c r="F676">
        <v>80.569999999999993</v>
      </c>
      <c r="G676">
        <v>-28.821728184735399</v>
      </c>
      <c r="H676">
        <f>(Table2[[#This Row],[1Y Return vs Nifty]]-AVERAGE(Table2[1Y Return vs Nifty]))/_xlfn.STDEV.P(Table2[1Y Return vs Nifty])</f>
        <v>-0.94882377172073096</v>
      </c>
      <c r="I676">
        <v>-12.3951336554713</v>
      </c>
      <c r="J676">
        <f>(Table2[[#This Row],[1M Return vs Nifty]]-AVERAGE(Table2[1M Return vs Nifty]))/_xlfn.STDEV.P(Table2[1M Return vs Nifty])</f>
        <v>-1.5876567208270085</v>
      </c>
      <c r="K676">
        <v>-33.278915449333702</v>
      </c>
      <c r="L676">
        <f>(Table2[[#This Row],[6M Return vs Nifty]]-AVERAGE(Table2[6M Return vs Nifty]))/_xlfn.STDEV.P(Table2[6M Return vs Nifty])</f>
        <v>-1.3641734315151803</v>
      </c>
      <c r="M676">
        <v>-1.6420860905724599</v>
      </c>
      <c r="N676">
        <f>(Table2[[#This Row],[1W Return vs Nifty]]-AVERAGE(Table2[1W Return vs Nifty]))/_xlfn.STDEV.P(Table2[1W Return vs Nifty])</f>
        <v>-0.85597821765635462</v>
      </c>
      <c r="O676">
        <v>86.97</v>
      </c>
      <c r="P676">
        <v>91.598459862283605</v>
      </c>
      <c r="Q676">
        <v>94.0601777789594</v>
      </c>
      <c r="R676">
        <v>20.2832606480778</v>
      </c>
      <c r="S676" s="2">
        <f>(Table2[[#This Row],[Close Price]]-Table2[[#This Row],[20D EMA]])/Table2[[#This Row],[20D EMA]]</f>
        <v>-7.3588593767966032E-2</v>
      </c>
      <c r="T676" s="2">
        <f>(Table2[[#This Row],[Close Price]]-Table2[[#This Row],[50D EMA]])/Table2[[#This Row],[50D EMA]]</f>
        <v>-0.12040005780517132</v>
      </c>
      <c r="U676" s="2">
        <f>(Table2[[#This Row],[Close Price]]-Table2[[#This Row],[200D EMA]])/Table2[[#This Row],[200D EMA]]</f>
        <v>-0.14342071318067467</v>
      </c>
      <c r="V676">
        <v>1.97229642352283</v>
      </c>
      <c r="W676">
        <v>79.52</v>
      </c>
      <c r="X676">
        <v>81.790000000000006</v>
      </c>
      <c r="Y676">
        <v>79.52</v>
      </c>
      <c r="Z676">
        <v>81.790000000000006</v>
      </c>
      <c r="AA676">
        <v>79.52</v>
      </c>
      <c r="AB676">
        <v>82.36</v>
      </c>
      <c r="AC676" s="2">
        <f>(Table2[[#This Row],[Close Price]]/Table2[[#This Row],[Day Low]])-1</f>
        <v>1.3204225352112742E-2</v>
      </c>
      <c r="AD676" s="2">
        <f>(Table2[[#This Row],[Day High]]/Table2[[#This Row],[Close Price]])-1</f>
        <v>1.5142112448802481E-2</v>
      </c>
      <c r="AE676" s="2">
        <f>(Table2[[#This Row],[Close Price]]/Table2[[#This Row],[Current Week Low]])-1</f>
        <v>1.3204225352112742E-2</v>
      </c>
      <c r="AF676" s="2">
        <f>(Table2[[#This Row],[Current Week High]]/Table2[[#This Row],[Close Price]])-1</f>
        <v>1.5142112448802481E-2</v>
      </c>
      <c r="AG676" s="2">
        <f>(Table2[[#This Row],[Close Price]]/Table2[[#This Row],[Current Month Low]])-1</f>
        <v>1.3204225352112742E-2</v>
      </c>
      <c r="AH676" s="2">
        <f>(Table2[[#This Row],[Current Month High]]/Table2[[#This Row],[Close Price]])-1</f>
        <v>2.2216705969964057E-2</v>
      </c>
      <c r="AI676">
        <v>44.594762318480797</v>
      </c>
      <c r="AJ676">
        <v>1.32042253521127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-0.18</v>
      </c>
      <c r="AM676" t="s">
        <v>10621</v>
      </c>
      <c r="AN676">
        <v>-10.59</v>
      </c>
      <c r="AO676" t="s">
        <v>10621</v>
      </c>
      <c r="AP676">
        <v>9.9505404319740007E-3</v>
      </c>
      <c r="AQ676">
        <f>(Table2[[#This Row],[Sharpe Ratio]]-AVERAGE(Table2[Sharpe Ratio]))/_xlfn.STDEV.P(Table2[Sharpe Ratio])</f>
        <v>-0.5928156084215912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654</v>
      </c>
      <c r="AT676">
        <f>_xlfn.RANK.AVG(Table2[[#This Row],[6M Return vs Nifty Z-Score]],Table2[6M Return vs Nifty Z-Score])</f>
        <v>702</v>
      </c>
      <c r="AU676">
        <f>_xlfn.RANK.AVG(Table2[[#This Row],[Sharpe Ratio Z-Score]],Table2[Sharpe Ratio Z-Score])</f>
        <v>498</v>
      </c>
      <c r="AV676">
        <f>(Table2[[#This Row],[Rank 1Y]]+Table2[[#This Row],[Rank 6M]]+Table2[[#This Row],[Rank Sharpe]])/3</f>
        <v>618</v>
      </c>
    </row>
    <row r="677" spans="1:48" x14ac:dyDescent="0.3">
      <c r="A677" t="s">
        <v>2096</v>
      </c>
      <c r="B677" t="s">
        <v>2097</v>
      </c>
      <c r="C677" t="s">
        <v>10593</v>
      </c>
      <c r="D677" t="s">
        <v>1832</v>
      </c>
      <c r="E677">
        <v>2743.4716694599902</v>
      </c>
      <c r="F677">
        <v>14.9</v>
      </c>
      <c r="G677">
        <v>-34.033041668878198</v>
      </c>
      <c r="H677">
        <f>(Table2[[#This Row],[1Y Return vs Nifty]]-AVERAGE(Table2[1Y Return vs Nifty]))/_xlfn.STDEV.P(Table2[1Y Return vs Nifty])</f>
        <v>-1.0281716675680472</v>
      </c>
      <c r="I677">
        <v>3.1173738161790601</v>
      </c>
      <c r="J677">
        <f>(Table2[[#This Row],[1M Return vs Nifty]]-AVERAGE(Table2[1M Return vs Nifty]))/_xlfn.STDEV.P(Table2[1M Return vs Nifty])</f>
        <v>2.7539846365316915E-2</v>
      </c>
      <c r="K677">
        <v>-35.047185572398199</v>
      </c>
      <c r="L677">
        <f>(Table2[[#This Row],[6M Return vs Nifty]]-AVERAGE(Table2[6M Return vs Nifty]))/_xlfn.STDEV.P(Table2[6M Return vs Nifty])</f>
        <v>-1.4273673954617074</v>
      </c>
      <c r="M677">
        <v>3.0800638177135</v>
      </c>
      <c r="N677">
        <f>(Table2[[#This Row],[1W Return vs Nifty]]-AVERAGE(Table2[1W Return vs Nifty]))/_xlfn.STDEV.P(Table2[1W Return vs Nifty])</f>
        <v>0.10979565150061421</v>
      </c>
      <c r="O677">
        <v>15.62</v>
      </c>
      <c r="P677">
        <v>15.868666023528201</v>
      </c>
      <c r="Q677">
        <v>17.301600341153101</v>
      </c>
      <c r="R677">
        <v>31.127981192860101</v>
      </c>
      <c r="S677" s="2">
        <f>(Table2[[#This Row],[Close Price]]-Table2[[#This Row],[20D EMA]])/Table2[[#This Row],[20D EMA]]</f>
        <v>-4.6094750320102365E-2</v>
      </c>
      <c r="T677" s="2">
        <f>(Table2[[#This Row],[Close Price]]-Table2[[#This Row],[50D EMA]])/Table2[[#This Row],[50D EMA]]</f>
        <v>-6.1042687652004012E-2</v>
      </c>
      <c r="U677" s="2">
        <f>(Table2[[#This Row],[Close Price]]-Table2[[#This Row],[200D EMA]])/Table2[[#This Row],[200D EMA]]</f>
        <v>-0.13880798849807677</v>
      </c>
      <c r="V677">
        <v>1.05777367273553</v>
      </c>
      <c r="W677">
        <v>14.83</v>
      </c>
      <c r="X677">
        <v>15.63</v>
      </c>
      <c r="Y677">
        <v>14.83</v>
      </c>
      <c r="Z677">
        <v>15.63</v>
      </c>
      <c r="AA677">
        <v>14.83</v>
      </c>
      <c r="AB677">
        <v>16.579999999999998</v>
      </c>
      <c r="AC677" s="2">
        <f>(Table2[[#This Row],[Close Price]]/Table2[[#This Row],[Day Low]])-1</f>
        <v>4.7201618341199403E-3</v>
      </c>
      <c r="AD677" s="2">
        <f>(Table2[[#This Row],[Day High]]/Table2[[#This Row],[Close Price]])-1</f>
        <v>4.8993288590604145E-2</v>
      </c>
      <c r="AE677" s="2">
        <f>(Table2[[#This Row],[Close Price]]/Table2[[#This Row],[Current Week Low]])-1</f>
        <v>4.7201618341199403E-3</v>
      </c>
      <c r="AF677" s="2">
        <f>(Table2[[#This Row],[Current Week High]]/Table2[[#This Row],[Close Price]])-1</f>
        <v>4.8993288590604145E-2</v>
      </c>
      <c r="AG677" s="2">
        <f>(Table2[[#This Row],[Close Price]]/Table2[[#This Row],[Current Month Low]])-1</f>
        <v>4.7201618341199403E-3</v>
      </c>
      <c r="AH677" s="2">
        <f>(Table2[[#This Row],[Current Month High]]/Table2[[#This Row],[Close Price]])-1</f>
        <v>0.11275167785234874</v>
      </c>
      <c r="AI677">
        <v>74.832214765100602</v>
      </c>
      <c r="AJ677">
        <v>15.9533073929961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-0.18</v>
      </c>
      <c r="AM677" t="s">
        <v>10621</v>
      </c>
      <c r="AN677">
        <v>-0.8</v>
      </c>
      <c r="AO677" t="s">
        <v>10621</v>
      </c>
      <c r="AP677">
        <v>2.0362525682717E-2</v>
      </c>
      <c r="AQ677">
        <f>(Table2[[#This Row],[Sharpe Ratio]]-AVERAGE(Table2[Sharpe Ratio]))/_xlfn.STDEV.P(Table2[Sharpe Ratio])</f>
        <v>-0.47257453279568207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675</v>
      </c>
      <c r="AT677">
        <f>_xlfn.RANK.AVG(Table2[[#This Row],[6M Return vs Nifty Z-Score]],Table2[6M Return vs Nifty Z-Score])</f>
        <v>712</v>
      </c>
      <c r="AU677">
        <f>_xlfn.RANK.AVG(Table2[[#This Row],[Sharpe Ratio Z-Score]],Table2[Sharpe Ratio Z-Score])</f>
        <v>470</v>
      </c>
      <c r="AV677">
        <f>(Table2[[#This Row],[Rank 1Y]]+Table2[[#This Row],[Rank 6M]]+Table2[[#This Row],[Rank Sharpe]])/3</f>
        <v>619</v>
      </c>
    </row>
    <row r="678" spans="1:48" x14ac:dyDescent="0.3">
      <c r="A678" t="s">
        <v>1577</v>
      </c>
      <c r="B678" t="s">
        <v>1578</v>
      </c>
      <c r="C678" t="s">
        <v>10578</v>
      </c>
      <c r="D678" t="s">
        <v>24</v>
      </c>
      <c r="E678">
        <v>5584.8658243500004</v>
      </c>
      <c r="F678">
        <v>330.3</v>
      </c>
      <c r="G678">
        <v>-15.8050214568624</v>
      </c>
      <c r="H678">
        <f>(Table2[[#This Row],[1Y Return vs Nifty]]-AVERAGE(Table2[1Y Return vs Nifty]))/_xlfn.STDEV.P(Table2[1Y Return vs Nifty])</f>
        <v>-0.75063030420795918</v>
      </c>
      <c r="I678">
        <v>-8.0291819006288403</v>
      </c>
      <c r="J678">
        <f>(Table2[[#This Row],[1M Return vs Nifty]]-AVERAGE(Table2[1M Return vs Nifty]))/_xlfn.STDEV.P(Table2[1M Return vs Nifty])</f>
        <v>-1.1330641735011564</v>
      </c>
      <c r="K678">
        <v>-23.155480025135599</v>
      </c>
      <c r="L678">
        <f>(Table2[[#This Row],[6M Return vs Nifty]]-AVERAGE(Table2[6M Return vs Nifty]))/_xlfn.STDEV.P(Table2[6M Return vs Nifty])</f>
        <v>-1.0023848083476572</v>
      </c>
      <c r="M678">
        <v>-3.3451547381846498</v>
      </c>
      <c r="N678">
        <f>(Table2[[#This Row],[1W Return vs Nifty]]-AVERAGE(Table2[1W Return vs Nifty]))/_xlfn.STDEV.P(Table2[1W Return vs Nifty])</f>
        <v>-1.2042897344843688</v>
      </c>
      <c r="O678">
        <v>349</v>
      </c>
      <c r="P678">
        <v>354.24841975515102</v>
      </c>
      <c r="Q678">
        <v>352.497048107593</v>
      </c>
      <c r="R678">
        <v>28.584799644479201</v>
      </c>
      <c r="S678" s="2">
        <f>(Table2[[#This Row],[Close Price]]-Table2[[#This Row],[20D EMA]])/Table2[[#This Row],[20D EMA]]</f>
        <v>-5.3581661891117446E-2</v>
      </c>
      <c r="T678" s="2">
        <f>(Table2[[#This Row],[Close Price]]-Table2[[#This Row],[50D EMA]])/Table2[[#This Row],[50D EMA]]</f>
        <v>-6.7603462484613616E-2</v>
      </c>
      <c r="U678" s="2">
        <f>(Table2[[#This Row],[Close Price]]-Table2[[#This Row],[200D EMA]])/Table2[[#This Row],[200D EMA]]</f>
        <v>-6.2970876569774181E-2</v>
      </c>
      <c r="V678">
        <v>1.0703254879008399</v>
      </c>
      <c r="W678">
        <v>327.10000000000002</v>
      </c>
      <c r="X678">
        <v>335</v>
      </c>
      <c r="Y678">
        <v>327.10000000000002</v>
      </c>
      <c r="Z678">
        <v>335</v>
      </c>
      <c r="AA678">
        <v>327.10000000000002</v>
      </c>
      <c r="AB678">
        <v>339</v>
      </c>
      <c r="AC678" s="2">
        <f>(Table2[[#This Row],[Close Price]]/Table2[[#This Row],[Day Low]])-1</f>
        <v>9.7829409966370129E-3</v>
      </c>
      <c r="AD678" s="2">
        <f>(Table2[[#This Row],[Day High]]/Table2[[#This Row],[Close Price]])-1</f>
        <v>1.4229488343929786E-2</v>
      </c>
      <c r="AE678" s="2">
        <f>(Table2[[#This Row],[Close Price]]/Table2[[#This Row],[Current Week Low]])-1</f>
        <v>9.7829409966370129E-3</v>
      </c>
      <c r="AF678" s="2">
        <f>(Table2[[#This Row],[Current Week High]]/Table2[[#This Row],[Close Price]])-1</f>
        <v>1.4229488343929786E-2</v>
      </c>
      <c r="AG678" s="2">
        <f>(Table2[[#This Row],[Close Price]]/Table2[[#This Row],[Current Month Low]])-1</f>
        <v>9.7829409966370129E-3</v>
      </c>
      <c r="AH678" s="2">
        <f>(Table2[[#This Row],[Current Month High]]/Table2[[#This Row],[Close Price]])-1</f>
        <v>2.6339691189827485E-2</v>
      </c>
      <c r="AI678">
        <v>27.8383287920072</v>
      </c>
      <c r="AJ678">
        <v>13.8572905894519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-7.0000000000000007E-2</v>
      </c>
      <c r="AM678" t="s">
        <v>10621</v>
      </c>
      <c r="AN678">
        <v>-8.7100000000000009</v>
      </c>
      <c r="AO678" t="s">
        <v>10621</v>
      </c>
      <c r="AP678">
        <v>-3.5817147134874001E-2</v>
      </c>
      <c r="AQ678">
        <f>(Table2[[#This Row],[Sharpe Ratio]]-AVERAGE(Table2[Sharpe Ratio]))/_xlfn.STDEV.P(Table2[Sharpe Ratio])</f>
        <v>-1.1213561172122319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591</v>
      </c>
      <c r="AT678">
        <f>_xlfn.RANK.AVG(Table2[[#This Row],[6M Return vs Nifty Z-Score]],Table2[6M Return vs Nifty Z-Score])</f>
        <v>639</v>
      </c>
      <c r="AU678">
        <f>_xlfn.RANK.AVG(Table2[[#This Row],[Sharpe Ratio Z-Score]],Table2[Sharpe Ratio Z-Score])</f>
        <v>629</v>
      </c>
      <c r="AV678">
        <f>(Table2[[#This Row],[Rank 1Y]]+Table2[[#This Row],[Rank 6M]]+Table2[[#This Row],[Rank Sharpe]])/3</f>
        <v>619.66666666666663</v>
      </c>
    </row>
    <row r="679" spans="1:48" x14ac:dyDescent="0.3">
      <c r="A679" t="s">
        <v>1306</v>
      </c>
      <c r="B679" t="s">
        <v>1307</v>
      </c>
      <c r="C679" t="s">
        <v>10588</v>
      </c>
      <c r="D679" t="s">
        <v>130</v>
      </c>
      <c r="E679">
        <v>8280.7923270299998</v>
      </c>
      <c r="F679">
        <v>466.3</v>
      </c>
      <c r="G679">
        <v>-25.0034396844779</v>
      </c>
      <c r="H679">
        <f>(Table2[[#This Row],[1Y Return vs Nifty]]-AVERAGE(Table2[1Y Return vs Nifty]))/_xlfn.STDEV.P(Table2[1Y Return vs Nifty])</f>
        <v>-0.89068619102148205</v>
      </c>
      <c r="I679">
        <v>-1.3939659948850101</v>
      </c>
      <c r="J679">
        <f>(Table2[[#This Row],[1M Return vs Nifty]]-AVERAGE(Table2[1M Return vs Nifty]))/_xlfn.STDEV.P(Table2[1M Return vs Nifty])</f>
        <v>-0.44219082674381482</v>
      </c>
      <c r="K679">
        <v>-28.0103438265546</v>
      </c>
      <c r="L679">
        <f>(Table2[[#This Row],[6M Return vs Nifty]]-AVERAGE(Table2[6M Return vs Nifty]))/_xlfn.STDEV.P(Table2[6M Return vs Nifty])</f>
        <v>-1.1758866302867603</v>
      </c>
      <c r="M679">
        <v>4.9772761678875197</v>
      </c>
      <c r="N679">
        <f>(Table2[[#This Row],[1W Return vs Nifty]]-AVERAGE(Table2[1W Return vs Nifty]))/_xlfn.STDEV.P(Table2[1W Return vs Nifty])</f>
        <v>0.49781342891696623</v>
      </c>
      <c r="O679">
        <v>481.55</v>
      </c>
      <c r="P679">
        <v>479.93427085111603</v>
      </c>
      <c r="Q679">
        <v>491.55507639868</v>
      </c>
      <c r="R679">
        <v>38.073785327138197</v>
      </c>
      <c r="S679" s="2">
        <f>(Table2[[#This Row],[Close Price]]-Table2[[#This Row],[20D EMA]])/Table2[[#This Row],[20D EMA]]</f>
        <v>-3.166857024192711E-2</v>
      </c>
      <c r="T679" s="2">
        <f>(Table2[[#This Row],[Close Price]]-Table2[[#This Row],[50D EMA]])/Table2[[#This Row],[50D EMA]]</f>
        <v>-2.840862109500324E-2</v>
      </c>
      <c r="U679" s="2">
        <f>(Table2[[#This Row],[Close Price]]-Table2[[#This Row],[200D EMA]])/Table2[[#This Row],[200D EMA]]</f>
        <v>-5.1377917981659985E-2</v>
      </c>
      <c r="V679">
        <v>0.56437424977068695</v>
      </c>
      <c r="W679">
        <v>462.15</v>
      </c>
      <c r="X679">
        <v>484.9</v>
      </c>
      <c r="Y679">
        <v>462.15</v>
      </c>
      <c r="Z679">
        <v>484.9</v>
      </c>
      <c r="AA679">
        <v>462.15</v>
      </c>
      <c r="AB679">
        <v>505.7</v>
      </c>
      <c r="AC679" s="2">
        <f>(Table2[[#This Row],[Close Price]]/Table2[[#This Row],[Day Low]])-1</f>
        <v>8.9797684734393979E-3</v>
      </c>
      <c r="AD679" s="2">
        <f>(Table2[[#This Row],[Day High]]/Table2[[#This Row],[Close Price]])-1</f>
        <v>3.9888483808706798E-2</v>
      </c>
      <c r="AE679" s="2">
        <f>(Table2[[#This Row],[Close Price]]/Table2[[#This Row],[Current Week Low]])-1</f>
        <v>8.9797684734393979E-3</v>
      </c>
      <c r="AF679" s="2">
        <f>(Table2[[#This Row],[Current Week High]]/Table2[[#This Row],[Close Price]])-1</f>
        <v>3.9888483808706798E-2</v>
      </c>
      <c r="AG679" s="2">
        <f>(Table2[[#This Row],[Close Price]]/Table2[[#This Row],[Current Month Low]])-1</f>
        <v>8.9797684734393979E-3</v>
      </c>
      <c r="AH679" s="2">
        <f>(Table2[[#This Row],[Current Month High]]/Table2[[#This Row],[Close Price]])-1</f>
        <v>8.449496032597037E-2</v>
      </c>
      <c r="AI679">
        <v>51.233111730645497</v>
      </c>
      <c r="AJ679">
        <v>20.7718207718207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7.0000000000000007E-2</v>
      </c>
      <c r="AM679" t="s">
        <v>10622</v>
      </c>
      <c r="AN679">
        <v>0.82</v>
      </c>
      <c r="AO679" t="s">
        <v>10622</v>
      </c>
      <c r="AQ679">
        <f>(Table2[[#This Row],[Sharpe Ratio]]-AVERAGE(Table2[Sharpe Ratio]))/_xlfn.STDEV.P(Table2[Sharpe Ratio])</f>
        <v>-0.7077277654969456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639</v>
      </c>
      <c r="AT679">
        <f>_xlfn.RANK.AVG(Table2[[#This Row],[6M Return vs Nifty Z-Score]],Table2[6M Return vs Nifty Z-Score])</f>
        <v>674</v>
      </c>
      <c r="AU679">
        <f>_xlfn.RANK.AVG(Table2[[#This Row],[Sharpe Ratio Z-Score]],Table2[Sharpe Ratio Z-Score])</f>
        <v>546.5</v>
      </c>
      <c r="AV679">
        <f>(Table2[[#This Row],[Rank 1Y]]+Table2[[#This Row],[Rank 6M]]+Table2[[#This Row],[Rank Sharpe]])/3</f>
        <v>619.83333333333337</v>
      </c>
    </row>
    <row r="680" spans="1:48" x14ac:dyDescent="0.3">
      <c r="A680" t="s">
        <v>896</v>
      </c>
      <c r="B680" t="s">
        <v>897</v>
      </c>
      <c r="C680" t="s">
        <v>10587</v>
      </c>
      <c r="D680" t="s">
        <v>127</v>
      </c>
      <c r="E680">
        <v>15982.67818476</v>
      </c>
      <c r="F680">
        <v>2667.3</v>
      </c>
      <c r="G680">
        <v>-39.152438693841397</v>
      </c>
      <c r="H680">
        <f>(Table2[[#This Row],[1Y Return vs Nifty]]-AVERAGE(Table2[1Y Return vs Nifty]))/_xlfn.STDEV.P(Table2[1Y Return vs Nifty])</f>
        <v>-1.1061200357047718</v>
      </c>
      <c r="I680">
        <v>4.3935146494090596</v>
      </c>
      <c r="J680">
        <f>(Table2[[#This Row],[1M Return vs Nifty]]-AVERAGE(Table2[1M Return vs Nifty]))/_xlfn.STDEV.P(Table2[1M Return vs Nifty])</f>
        <v>0.16041445073562879</v>
      </c>
      <c r="K680">
        <v>-7.4778263741006299</v>
      </c>
      <c r="L680">
        <f>(Table2[[#This Row],[6M Return vs Nifty]]-AVERAGE(Table2[6M Return vs Nifty]))/_xlfn.STDEV.P(Table2[6M Return vs Nifty])</f>
        <v>-0.44210102213932834</v>
      </c>
      <c r="M680">
        <v>-5.6770799464279396</v>
      </c>
      <c r="N680">
        <f>(Table2[[#This Row],[1W Return vs Nifty]]-AVERAGE(Table2[1W Return vs Nifty]))/_xlfn.STDEV.P(Table2[1W Return vs Nifty])</f>
        <v>-1.6812149644517631</v>
      </c>
      <c r="O680">
        <v>2854.08</v>
      </c>
      <c r="P680">
        <v>2763.4829290787602</v>
      </c>
      <c r="Q680">
        <v>2693.51126648116</v>
      </c>
      <c r="R680">
        <v>30.519897448897499</v>
      </c>
      <c r="S680" s="2">
        <f>(Table2[[#This Row],[Close Price]]-Table2[[#This Row],[20D EMA]])/Table2[[#This Row],[20D EMA]]</f>
        <v>-6.5443155062226616E-2</v>
      </c>
      <c r="T680" s="2">
        <f>(Table2[[#This Row],[Close Price]]-Table2[[#This Row],[50D EMA]])/Table2[[#This Row],[50D EMA]]</f>
        <v>-3.4804965888037435E-2</v>
      </c>
      <c r="U680" s="2">
        <f>(Table2[[#This Row],[Close Price]]-Table2[[#This Row],[200D EMA]])/Table2[[#This Row],[200D EMA]]</f>
        <v>-9.7312629827617323E-3</v>
      </c>
      <c r="V680">
        <v>1.9360982194515199</v>
      </c>
      <c r="W680">
        <v>2626.25</v>
      </c>
      <c r="X680">
        <v>2748.95</v>
      </c>
      <c r="Y680">
        <v>2626.25</v>
      </c>
      <c r="Z680">
        <v>2748.95</v>
      </c>
      <c r="AA680">
        <v>2626.25</v>
      </c>
      <c r="AB680">
        <v>2957.6</v>
      </c>
      <c r="AC680" s="2">
        <f>(Table2[[#This Row],[Close Price]]/Table2[[#This Row],[Day Low]])-1</f>
        <v>1.5630652070442785E-2</v>
      </c>
      <c r="AD680" s="2">
        <f>(Table2[[#This Row],[Day High]]/Table2[[#This Row],[Close Price]])-1</f>
        <v>3.0611479773553718E-2</v>
      </c>
      <c r="AE680" s="2">
        <f>(Table2[[#This Row],[Close Price]]/Table2[[#This Row],[Current Week Low]])-1</f>
        <v>1.5630652070442785E-2</v>
      </c>
      <c r="AF680" s="2">
        <f>(Table2[[#This Row],[Current Week High]]/Table2[[#This Row],[Close Price]])-1</f>
        <v>3.0611479773553718E-2</v>
      </c>
      <c r="AG680" s="2">
        <f>(Table2[[#This Row],[Close Price]]/Table2[[#This Row],[Current Month Low]])-1</f>
        <v>1.5630652070442785E-2</v>
      </c>
      <c r="AH680" s="2">
        <f>(Table2[[#This Row],[Current Month High]]/Table2[[#This Row],[Close Price]])-1</f>
        <v>0.10883665129531717</v>
      </c>
      <c r="AI680">
        <v>23.420687586698101</v>
      </c>
      <c r="AJ680">
        <v>19.609865470852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-0.11</v>
      </c>
      <c r="AM680" t="s">
        <v>10621</v>
      </c>
      <c r="AN680">
        <v>-8.6300000000000008</v>
      </c>
      <c r="AO680" t="s">
        <v>10621</v>
      </c>
      <c r="AP680">
        <v>-7.4830178514668E-2</v>
      </c>
      <c r="AQ680">
        <f>(Table2[[#This Row],[Sharpe Ratio]]-AVERAGE(Table2[Sharpe Ratio]))/_xlfn.STDEV.P(Table2[Sharpe Ratio])</f>
        <v>-1.5718916052642373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-4.6409131768244718</v>
      </c>
      <c r="AS680">
        <f>_xlfn.RANK.AVG(Table2[[#This Row],[1Y Return vs Nifty Z-Score]],Table2[1Y Return vs Nifty Z-Score])</f>
        <v>694</v>
      </c>
      <c r="AT680">
        <f>_xlfn.RANK.AVG(Table2[[#This Row],[6M Return vs Nifty Z-Score]],Table2[6M Return vs Nifty Z-Score])</f>
        <v>472</v>
      </c>
      <c r="AU680">
        <f>_xlfn.RANK.AVG(Table2[[#This Row],[Sharpe Ratio Z-Score]],Table2[Sharpe Ratio Z-Score])</f>
        <v>695</v>
      </c>
      <c r="AV680">
        <f>(Table2[[#This Row],[Rank 1Y]]+Table2[[#This Row],[Rank 6M]]+Table2[[#This Row],[Rank Sharpe]])/3</f>
        <v>620.33333333333337</v>
      </c>
    </row>
    <row r="681" spans="1:48" x14ac:dyDescent="0.3">
      <c r="A681" t="s">
        <v>2038</v>
      </c>
      <c r="B681" t="s">
        <v>2039</v>
      </c>
      <c r="C681" t="s">
        <v>10585</v>
      </c>
      <c r="D681" t="s">
        <v>133</v>
      </c>
      <c r="E681">
        <v>2962.2457702500001</v>
      </c>
      <c r="F681">
        <v>1017.55</v>
      </c>
      <c r="G681">
        <v>-30.691149087262598</v>
      </c>
      <c r="H681">
        <f>(Table2[[#This Row],[1Y Return vs Nifty]]-AVERAGE(Table2[1Y Return vs Nifty]))/_xlfn.STDEV.P(Table2[1Y Return vs Nifty])</f>
        <v>-0.97728773105073141</v>
      </c>
      <c r="I681">
        <v>-13.1660489168988</v>
      </c>
      <c r="J681">
        <f>(Table2[[#This Row],[1M Return vs Nifty]]-AVERAGE(Table2[1M Return vs Nifty]))/_xlfn.STDEV.P(Table2[1M Return vs Nifty])</f>
        <v>-1.6679261218976915</v>
      </c>
      <c r="K681">
        <v>-16.689522957111201</v>
      </c>
      <c r="L681">
        <f>(Table2[[#This Row],[6M Return vs Nifty]]-AVERAGE(Table2[6M Return vs Nifty]))/_xlfn.STDEV.P(Table2[6M Return vs Nifty])</f>
        <v>-0.77130616685119469</v>
      </c>
      <c r="M681">
        <v>-3.64000579100933</v>
      </c>
      <c r="N681">
        <f>(Table2[[#This Row],[1W Return vs Nifty]]-AVERAGE(Table2[1W Return vs Nifty]))/_xlfn.STDEV.P(Table2[1W Return vs Nifty])</f>
        <v>-1.2645926574415221</v>
      </c>
      <c r="O681">
        <v>1135.32</v>
      </c>
      <c r="P681">
        <v>1170.00788521859</v>
      </c>
      <c r="Q681">
        <v>1135.31719918164</v>
      </c>
      <c r="R681">
        <v>13.183558066922</v>
      </c>
      <c r="S681" s="2">
        <f>(Table2[[#This Row],[Close Price]]-Table2[[#This Row],[20D EMA]])/Table2[[#This Row],[20D EMA]]</f>
        <v>-0.10373286826621568</v>
      </c>
      <c r="T681" s="2">
        <f>(Table2[[#This Row],[Close Price]]-Table2[[#This Row],[50D EMA]])/Table2[[#This Row],[50D EMA]]</f>
        <v>-0.13030500661122182</v>
      </c>
      <c r="U681" s="2">
        <f>(Table2[[#This Row],[Close Price]]-Table2[[#This Row],[200D EMA]])/Table2[[#This Row],[200D EMA]]</f>
        <v>-0.10373065718244126</v>
      </c>
      <c r="V681">
        <v>0.87682832958238799</v>
      </c>
      <c r="W681">
        <v>1004.95</v>
      </c>
      <c r="X681">
        <v>1052.2</v>
      </c>
      <c r="Y681">
        <v>1004.95</v>
      </c>
      <c r="Z681">
        <v>1052.2</v>
      </c>
      <c r="AA681">
        <v>1004.95</v>
      </c>
      <c r="AB681">
        <v>1110.0999999999999</v>
      </c>
      <c r="AC681" s="2">
        <f>(Table2[[#This Row],[Close Price]]/Table2[[#This Row],[Day Low]])-1</f>
        <v>1.2537937210806316E-2</v>
      </c>
      <c r="AD681" s="2">
        <f>(Table2[[#This Row],[Day High]]/Table2[[#This Row],[Close Price]])-1</f>
        <v>3.4052380718392339E-2</v>
      </c>
      <c r="AE681" s="2">
        <f>(Table2[[#This Row],[Close Price]]/Table2[[#This Row],[Current Week Low]])-1</f>
        <v>1.2537937210806316E-2</v>
      </c>
      <c r="AF681" s="2">
        <f>(Table2[[#This Row],[Current Week High]]/Table2[[#This Row],[Close Price]])-1</f>
        <v>3.4052380718392339E-2</v>
      </c>
      <c r="AG681" s="2">
        <f>(Table2[[#This Row],[Close Price]]/Table2[[#This Row],[Current Month Low]])-1</f>
        <v>1.2537937210806316E-2</v>
      </c>
      <c r="AH681" s="2">
        <f>(Table2[[#This Row],[Current Month High]]/Table2[[#This Row],[Close Price]])-1</f>
        <v>9.0953761485921936E-2</v>
      </c>
      <c r="AI681">
        <v>33.556090609797998</v>
      </c>
      <c r="AJ681">
        <v>6.5497382198952803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-0.15</v>
      </c>
      <c r="AM681" t="s">
        <v>10621</v>
      </c>
      <c r="AN681">
        <v>-15.34</v>
      </c>
      <c r="AO681" t="s">
        <v>10621</v>
      </c>
      <c r="AP681">
        <v>-2.8709819636339999E-2</v>
      </c>
      <c r="AQ681">
        <f>(Table2[[#This Row],[Sharpe Ratio]]-AVERAGE(Table2[Sharpe Ratio]))/_xlfn.STDEV.P(Table2[Sharpe Ratio])</f>
        <v>-1.0392783306356188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659</v>
      </c>
      <c r="AT681">
        <f>_xlfn.RANK.AVG(Table2[[#This Row],[6M Return vs Nifty Z-Score]],Table2[6M Return vs Nifty Z-Score])</f>
        <v>583</v>
      </c>
      <c r="AU681">
        <f>_xlfn.RANK.AVG(Table2[[#This Row],[Sharpe Ratio Z-Score]],Table2[Sharpe Ratio Z-Score])</f>
        <v>619</v>
      </c>
      <c r="AV681">
        <f>(Table2[[#This Row],[Rank 1Y]]+Table2[[#This Row],[Rank 6M]]+Table2[[#This Row],[Rank Sharpe]])/3</f>
        <v>620.33333333333337</v>
      </c>
    </row>
    <row r="682" spans="1:48" x14ac:dyDescent="0.3">
      <c r="A682" t="s">
        <v>1440</v>
      </c>
      <c r="B682" t="s">
        <v>1441</v>
      </c>
      <c r="C682" t="s">
        <v>10589</v>
      </c>
      <c r="D682" t="s">
        <v>98</v>
      </c>
      <c r="E682">
        <v>6941.9493799250004</v>
      </c>
      <c r="F682">
        <v>1457.75</v>
      </c>
      <c r="G682">
        <v>-31.9826453885278</v>
      </c>
      <c r="H682">
        <f>(Table2[[#This Row],[1Y Return vs Nifty]]-AVERAGE(Table2[1Y Return vs Nifty]))/_xlfn.STDEV.P(Table2[1Y Return vs Nifty])</f>
        <v>-0.99695216196854286</v>
      </c>
      <c r="I682">
        <v>8.3383821687823296</v>
      </c>
      <c r="J682">
        <f>(Table2[[#This Row],[1M Return vs Nifty]]-AVERAGE(Table2[1M Return vs Nifty]))/_xlfn.STDEV.P(Table2[1M Return vs Nifty])</f>
        <v>0.57116277668904258</v>
      </c>
      <c r="K682">
        <v>-7.3341537738800398</v>
      </c>
      <c r="L682">
        <f>(Table2[[#This Row],[6M Return vs Nifty]]-AVERAGE(Table2[6M Return vs Nifty]))/_xlfn.STDEV.P(Table2[6M Return vs Nifty])</f>
        <v>-0.4369664892418833</v>
      </c>
      <c r="M682">
        <v>2.29900354738521</v>
      </c>
      <c r="N682">
        <f>(Table2[[#This Row],[1W Return vs Nifty]]-AVERAGE(Table2[1W Return vs Nifty]))/_xlfn.STDEV.P(Table2[1W Return vs Nifty])</f>
        <v>-4.9946756929944394E-2</v>
      </c>
      <c r="O682">
        <v>1471.24</v>
      </c>
      <c r="P682">
        <v>1434.3996100936399</v>
      </c>
      <c r="Q682">
        <v>1415.2086387187701</v>
      </c>
      <c r="R682">
        <v>40.121361484317397</v>
      </c>
      <c r="S682" s="2">
        <f>(Table2[[#This Row],[Close Price]]-Table2[[#This Row],[20D EMA]])/Table2[[#This Row],[20D EMA]]</f>
        <v>-9.1691362388189607E-3</v>
      </c>
      <c r="T682" s="2">
        <f>(Table2[[#This Row],[Close Price]]-Table2[[#This Row],[50D EMA]])/Table2[[#This Row],[50D EMA]]</f>
        <v>1.6278859630222381E-2</v>
      </c>
      <c r="U682" s="2">
        <f>(Table2[[#This Row],[Close Price]]-Table2[[#This Row],[200D EMA]])/Table2[[#This Row],[200D EMA]]</f>
        <v>3.0060133974128263E-2</v>
      </c>
      <c r="V682">
        <v>1.0288650890222499</v>
      </c>
      <c r="W682">
        <v>1432.05</v>
      </c>
      <c r="X682">
        <v>1490.6</v>
      </c>
      <c r="Y682">
        <v>1432.05</v>
      </c>
      <c r="Z682">
        <v>1490.6</v>
      </c>
      <c r="AA682">
        <v>1432.05</v>
      </c>
      <c r="AB682">
        <v>1517.3</v>
      </c>
      <c r="AC682" s="2">
        <f>(Table2[[#This Row],[Close Price]]/Table2[[#This Row],[Day Low]])-1</f>
        <v>1.7946300757655242E-2</v>
      </c>
      <c r="AD682" s="2">
        <f>(Table2[[#This Row],[Day High]]/Table2[[#This Row],[Close Price]])-1</f>
        <v>2.2534728176984986E-2</v>
      </c>
      <c r="AE682" s="2">
        <f>(Table2[[#This Row],[Close Price]]/Table2[[#This Row],[Current Week Low]])-1</f>
        <v>1.7946300757655242E-2</v>
      </c>
      <c r="AF682" s="2">
        <f>(Table2[[#This Row],[Current Week High]]/Table2[[#This Row],[Close Price]])-1</f>
        <v>2.2534728176984986E-2</v>
      </c>
      <c r="AG682" s="2">
        <f>(Table2[[#This Row],[Close Price]]/Table2[[#This Row],[Current Month Low]])-1</f>
        <v>1.7946300757655242E-2</v>
      </c>
      <c r="AH682" s="2">
        <f>(Table2[[#This Row],[Current Month High]]/Table2[[#This Row],[Close Price]])-1</f>
        <v>4.0850625964671483E-2</v>
      </c>
      <c r="AI682">
        <v>15.2426684959698</v>
      </c>
      <c r="AJ682">
        <v>16.619999999999902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0.03</v>
      </c>
      <c r="AM682" t="s">
        <v>10622</v>
      </c>
      <c r="AN682">
        <v>-2.33</v>
      </c>
      <c r="AO682" t="s">
        <v>10621</v>
      </c>
      <c r="AP682">
        <v>-0.12992808510533099</v>
      </c>
      <c r="AQ682">
        <f>(Table2[[#This Row],[Sharpe Ratio]]-AVERAGE(Table2[Sharpe Ratio]))/_xlfn.STDEV.P(Table2[Sharpe Ratio])</f>
        <v>-2.2081805927773943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-3.1208832242287223</v>
      </c>
      <c r="AS682">
        <f>_xlfn.RANK.AVG(Table2[[#This Row],[1Y Return vs Nifty Z-Score]],Table2[1Y Return vs Nifty Z-Score])</f>
        <v>664</v>
      </c>
      <c r="AT682">
        <f>_xlfn.RANK.AVG(Table2[[#This Row],[6M Return vs Nifty Z-Score]],Table2[6M Return vs Nifty Z-Score])</f>
        <v>471</v>
      </c>
      <c r="AU682">
        <f>_xlfn.RANK.AVG(Table2[[#This Row],[Sharpe Ratio Z-Score]],Table2[Sharpe Ratio Z-Score])</f>
        <v>730</v>
      </c>
      <c r="AV682">
        <f>(Table2[[#This Row],[Rank 1Y]]+Table2[[#This Row],[Rank 6M]]+Table2[[#This Row],[Rank Sharpe]])/3</f>
        <v>621.66666666666663</v>
      </c>
    </row>
    <row r="683" spans="1:48" x14ac:dyDescent="0.3">
      <c r="A683" t="s">
        <v>916</v>
      </c>
      <c r="B683" t="s">
        <v>917</v>
      </c>
      <c r="C683" t="s">
        <v>10578</v>
      </c>
      <c r="D683" t="s">
        <v>525</v>
      </c>
      <c r="E683">
        <v>15495.637601054999</v>
      </c>
      <c r="F683">
        <v>310.55</v>
      </c>
      <c r="G683">
        <v>-6.8783572210229798</v>
      </c>
      <c r="H683">
        <f>(Table2[[#This Row],[1Y Return vs Nifty]]-AVERAGE(Table2[1Y Return vs Nifty]))/_xlfn.STDEV.P(Table2[1Y Return vs Nifty])</f>
        <v>-0.61471216644775173</v>
      </c>
      <c r="I683">
        <v>-7.1579329748698397</v>
      </c>
      <c r="J683">
        <f>(Table2[[#This Row],[1M Return vs Nifty]]-AVERAGE(Table2[1M Return vs Nifty]))/_xlfn.STDEV.P(Table2[1M Return vs Nifty])</f>
        <v>-1.0423478095201741</v>
      </c>
      <c r="K683">
        <v>-26.941662879877001</v>
      </c>
      <c r="L683">
        <f>(Table2[[#This Row],[6M Return vs Nifty]]-AVERAGE(Table2[6M Return vs Nifty]))/_xlfn.STDEV.P(Table2[6M Return vs Nifty])</f>
        <v>-1.1376943969091784</v>
      </c>
      <c r="M683">
        <v>1.9103458464615899</v>
      </c>
      <c r="N683">
        <f>(Table2[[#This Row],[1W Return vs Nifty]]-AVERAGE(Table2[1W Return vs Nifty]))/_xlfn.STDEV.P(Table2[1W Return vs Nifty])</f>
        <v>-0.12943501098558546</v>
      </c>
      <c r="O683">
        <v>321.16000000000003</v>
      </c>
      <c r="P683">
        <v>324.20122971999501</v>
      </c>
      <c r="Q683">
        <v>318.99634098716001</v>
      </c>
      <c r="R683">
        <v>25.381841745459798</v>
      </c>
      <c r="S683" s="2">
        <f>(Table2[[#This Row],[Close Price]]-Table2[[#This Row],[20D EMA]])/Table2[[#This Row],[20D EMA]]</f>
        <v>-3.3036492713912111E-2</v>
      </c>
      <c r="T683" s="2">
        <f>(Table2[[#This Row],[Close Price]]-Table2[[#This Row],[50D EMA]])/Table2[[#This Row],[50D EMA]]</f>
        <v>-4.2107273102527244E-2</v>
      </c>
      <c r="U683" s="2">
        <f>(Table2[[#This Row],[Close Price]]-Table2[[#This Row],[200D EMA]])/Table2[[#This Row],[200D EMA]]</f>
        <v>-2.647786166142882E-2</v>
      </c>
      <c r="V683">
        <v>0.52612572921071998</v>
      </c>
      <c r="W683">
        <v>307.75</v>
      </c>
      <c r="X683">
        <v>317.39999999999998</v>
      </c>
      <c r="Y683">
        <v>307.75</v>
      </c>
      <c r="Z683">
        <v>317.39999999999998</v>
      </c>
      <c r="AA683">
        <v>307.75</v>
      </c>
      <c r="AB683">
        <v>323.5</v>
      </c>
      <c r="AC683" s="2">
        <f>(Table2[[#This Row],[Close Price]]/Table2[[#This Row],[Day Low]])-1</f>
        <v>9.0982940698618453E-3</v>
      </c>
      <c r="AD683" s="2">
        <f>(Table2[[#This Row],[Day High]]/Table2[[#This Row],[Close Price]])-1</f>
        <v>2.2057639671550389E-2</v>
      </c>
      <c r="AE683" s="2">
        <f>(Table2[[#This Row],[Close Price]]/Table2[[#This Row],[Current Week Low]])-1</f>
        <v>9.0982940698618453E-3</v>
      </c>
      <c r="AF683" s="2">
        <f>(Table2[[#This Row],[Current Week High]]/Table2[[#This Row],[Close Price]])-1</f>
        <v>2.2057639671550389E-2</v>
      </c>
      <c r="AG683" s="2">
        <f>(Table2[[#This Row],[Close Price]]/Table2[[#This Row],[Current Month Low]])-1</f>
        <v>9.0982940698618453E-3</v>
      </c>
      <c r="AH683" s="2">
        <f>(Table2[[#This Row],[Current Month High]]/Table2[[#This Row],[Close Price]])-1</f>
        <v>4.170020930606988E-2</v>
      </c>
      <c r="AI683">
        <v>26.2276606021574</v>
      </c>
      <c r="AJ683">
        <v>20.8365758754863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-7.0000000000000007E-2</v>
      </c>
      <c r="AM683" t="s">
        <v>10621</v>
      </c>
      <c r="AN683">
        <v>-3.91</v>
      </c>
      <c r="AO683" t="s">
        <v>10621</v>
      </c>
      <c r="AP683">
        <v>-5.0516600890418997E-2</v>
      </c>
      <c r="AQ683">
        <f>(Table2[[#This Row],[Sharpe Ratio]]-AVERAGE(Table2[Sharpe Ratio]))/_xlfn.STDEV.P(Table2[Sharpe Ratio])</f>
        <v>-1.2911103079948125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543</v>
      </c>
      <c r="AT683">
        <f>_xlfn.RANK.AVG(Table2[[#This Row],[6M Return vs Nifty Z-Score]],Table2[6M Return vs Nifty Z-Score])</f>
        <v>669</v>
      </c>
      <c r="AU683">
        <f>_xlfn.RANK.AVG(Table2[[#This Row],[Sharpe Ratio Z-Score]],Table2[Sharpe Ratio Z-Score])</f>
        <v>658</v>
      </c>
      <c r="AV683">
        <f>(Table2[[#This Row],[Rank 1Y]]+Table2[[#This Row],[Rank 6M]]+Table2[[#This Row],[Rank Sharpe]])/3</f>
        <v>623.33333333333337</v>
      </c>
    </row>
    <row r="684" spans="1:48" x14ac:dyDescent="0.3">
      <c r="A684" t="s">
        <v>561</v>
      </c>
      <c r="B684" t="s">
        <v>562</v>
      </c>
      <c r="C684" t="s">
        <v>10578</v>
      </c>
      <c r="D684" t="s">
        <v>37</v>
      </c>
      <c r="E684">
        <v>33945.048054375002</v>
      </c>
      <c r="F684">
        <v>579.75</v>
      </c>
      <c r="G684">
        <v>-32.817035182513898</v>
      </c>
      <c r="H684">
        <f>(Table2[[#This Row],[1Y Return vs Nifty]]-AVERAGE(Table2[1Y Return vs Nifty]))/_xlfn.STDEV.P(Table2[1Y Return vs Nifty])</f>
        <v>-1.0096566508983933</v>
      </c>
      <c r="I684">
        <v>1.84186917183836</v>
      </c>
      <c r="J684">
        <f>(Table2[[#This Row],[1M Return vs Nifty]]-AVERAGE(Table2[1M Return vs Nifty]))/_xlfn.STDEV.P(Table2[1M Return vs Nifty])</f>
        <v>-0.10526851661159289</v>
      </c>
      <c r="K684">
        <v>-9.5412421784590702</v>
      </c>
      <c r="L684">
        <f>(Table2[[#This Row],[6M Return vs Nifty]]-AVERAGE(Table2[6M Return vs Nifty]))/_xlfn.STDEV.P(Table2[6M Return vs Nifty])</f>
        <v>-0.51584282337574805</v>
      </c>
      <c r="M684">
        <v>-0.81771261946873697</v>
      </c>
      <c r="N684">
        <f>(Table2[[#This Row],[1W Return vs Nifty]]-AVERAGE(Table2[1W Return vs Nifty]))/_xlfn.STDEV.P(Table2[1W Return vs Nifty])</f>
        <v>-0.6873773955136302</v>
      </c>
      <c r="O684">
        <v>590.58000000000004</v>
      </c>
      <c r="P684">
        <v>571.29170294367702</v>
      </c>
      <c r="Q684">
        <v>564.45937225974899</v>
      </c>
      <c r="R684">
        <v>31.497788729869299</v>
      </c>
      <c r="S684" s="2">
        <f>(Table2[[#This Row],[Close Price]]-Table2[[#This Row],[20D EMA]])/Table2[[#This Row],[20D EMA]]</f>
        <v>-1.8337905110230687E-2</v>
      </c>
      <c r="T684" s="2">
        <f>(Table2[[#This Row],[Close Price]]-Table2[[#This Row],[50D EMA]])/Table2[[#This Row],[50D EMA]]</f>
        <v>1.4805566075509537E-2</v>
      </c>
      <c r="U684" s="2">
        <f>(Table2[[#This Row],[Close Price]]-Table2[[#This Row],[200D EMA]])/Table2[[#This Row],[200D EMA]]</f>
        <v>2.7088978395445398E-2</v>
      </c>
      <c r="V684">
        <v>0.83472132347432104</v>
      </c>
      <c r="W684">
        <v>566</v>
      </c>
      <c r="X684">
        <v>589.95000000000005</v>
      </c>
      <c r="Y684">
        <v>566</v>
      </c>
      <c r="Z684">
        <v>589.95000000000005</v>
      </c>
      <c r="AA684">
        <v>566</v>
      </c>
      <c r="AB684">
        <v>617.5</v>
      </c>
      <c r="AC684" s="2">
        <f>(Table2[[#This Row],[Close Price]]/Table2[[#This Row],[Day Low]])-1</f>
        <v>2.4293286219081223E-2</v>
      </c>
      <c r="AD684" s="2">
        <f>(Table2[[#This Row],[Day High]]/Table2[[#This Row],[Close Price]])-1</f>
        <v>1.7593790426908118E-2</v>
      </c>
      <c r="AE684" s="2">
        <f>(Table2[[#This Row],[Close Price]]/Table2[[#This Row],[Current Week Low]])-1</f>
        <v>2.4293286219081223E-2</v>
      </c>
      <c r="AF684" s="2">
        <f>(Table2[[#This Row],[Current Week High]]/Table2[[#This Row],[Close Price]])-1</f>
        <v>1.7593790426908118E-2</v>
      </c>
      <c r="AG684" s="2">
        <f>(Table2[[#This Row],[Close Price]]/Table2[[#This Row],[Current Month Low]])-1</f>
        <v>2.4293286219081223E-2</v>
      </c>
      <c r="AH684" s="2">
        <f>(Table2[[#This Row],[Current Month High]]/Table2[[#This Row],[Close Price]])-1</f>
        <v>6.5114273393704236E-2</v>
      </c>
      <c r="AI684">
        <v>16.429495472186201</v>
      </c>
      <c r="AJ684">
        <v>27.473614775725501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</v>
      </c>
      <c r="AM684" t="s">
        <v>10623</v>
      </c>
      <c r="AN684">
        <v>-1.1000000000000001</v>
      </c>
      <c r="AO684" t="s">
        <v>10621</v>
      </c>
      <c r="AP684">
        <v>-9.0636513284360995E-2</v>
      </c>
      <c r="AQ684">
        <f>(Table2[[#This Row],[Sharpe Ratio]]-AVERAGE(Table2[Sharpe Ratio]))/_xlfn.STDEV.P(Table2[Sharpe Ratio])</f>
        <v>-1.7544284268829069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-4.0725738132822711</v>
      </c>
      <c r="AS684">
        <f>_xlfn.RANK.AVG(Table2[[#This Row],[1Y Return vs Nifty Z-Score]],Table2[1Y Return vs Nifty Z-Score])</f>
        <v>667</v>
      </c>
      <c r="AT684">
        <f>_xlfn.RANK.AVG(Table2[[#This Row],[6M Return vs Nifty Z-Score]],Table2[6M Return vs Nifty Z-Score])</f>
        <v>497</v>
      </c>
      <c r="AU684">
        <f>_xlfn.RANK.AVG(Table2[[#This Row],[Sharpe Ratio Z-Score]],Table2[Sharpe Ratio Z-Score])</f>
        <v>710</v>
      </c>
      <c r="AV684">
        <f>(Table2[[#This Row],[Rank 1Y]]+Table2[[#This Row],[Rank 6M]]+Table2[[#This Row],[Rank Sharpe]])/3</f>
        <v>624.66666666666663</v>
      </c>
    </row>
    <row r="685" spans="1:48" x14ac:dyDescent="0.3">
      <c r="A685" t="s">
        <v>2247</v>
      </c>
      <c r="B685" t="s">
        <v>2248</v>
      </c>
      <c r="C685" t="s">
        <v>6579</v>
      </c>
      <c r="D685" t="s">
        <v>75</v>
      </c>
      <c r="E685">
        <v>2356.9664240000002</v>
      </c>
      <c r="F685">
        <v>91.24</v>
      </c>
      <c r="G685">
        <v>-44.701004065222001</v>
      </c>
      <c r="H685">
        <f>(Table2[[#This Row],[1Y Return vs Nifty]]-AVERAGE(Table2[1Y Return vs Nifty]))/_xlfn.STDEV.P(Table2[1Y Return vs Nifty])</f>
        <v>-1.1906029570508001</v>
      </c>
      <c r="I685">
        <v>-4.0755339683936898</v>
      </c>
      <c r="J685">
        <f>(Table2[[#This Row],[1M Return vs Nifty]]-AVERAGE(Table2[1M Return vs Nifty]))/_xlfn.STDEV.P(Table2[1M Return vs Nifty])</f>
        <v>-0.7214016115521138</v>
      </c>
      <c r="K685">
        <v>-34.393476257673903</v>
      </c>
      <c r="L685">
        <f>(Table2[[#This Row],[6M Return vs Nifty]]-AVERAGE(Table2[6M Return vs Nifty]))/_xlfn.STDEV.P(Table2[6M Return vs Nifty])</f>
        <v>-1.4040053070978533</v>
      </c>
      <c r="M685">
        <v>-2.31882822950107</v>
      </c>
      <c r="N685">
        <f>(Table2[[#This Row],[1W Return vs Nifty]]-AVERAGE(Table2[1W Return vs Nifty]))/_xlfn.STDEV.P(Table2[1W Return vs Nifty])</f>
        <v>-0.99438548693592776</v>
      </c>
      <c r="O685">
        <v>96.35</v>
      </c>
      <c r="P685">
        <v>96.845584814499304</v>
      </c>
      <c r="Q685">
        <v>100.070592613551</v>
      </c>
      <c r="R685">
        <v>26.2882207623692</v>
      </c>
      <c r="S685" s="2">
        <f>(Table2[[#This Row],[Close Price]]-Table2[[#This Row],[20D EMA]])/Table2[[#This Row],[20D EMA]]</f>
        <v>-5.3035806953814213E-2</v>
      </c>
      <c r="T685" s="2">
        <f>(Table2[[#This Row],[Close Price]]-Table2[[#This Row],[50D EMA]])/Table2[[#This Row],[50D EMA]]</f>
        <v>-5.7881676539373483E-2</v>
      </c>
      <c r="U685" s="2">
        <f>(Table2[[#This Row],[Close Price]]-Table2[[#This Row],[200D EMA]])/Table2[[#This Row],[200D EMA]]</f>
        <v>-8.8243632648930828E-2</v>
      </c>
      <c r="V685">
        <v>0.72442373352757405</v>
      </c>
      <c r="W685">
        <v>90.98</v>
      </c>
      <c r="X685">
        <v>93.5</v>
      </c>
      <c r="Y685">
        <v>90.98</v>
      </c>
      <c r="Z685">
        <v>93.5</v>
      </c>
      <c r="AA685">
        <v>90.98</v>
      </c>
      <c r="AB685">
        <v>96.44</v>
      </c>
      <c r="AC685" s="2">
        <f>(Table2[[#This Row],[Close Price]]/Table2[[#This Row],[Day Low]])-1</f>
        <v>2.8577709386676808E-3</v>
      </c>
      <c r="AD685" s="2">
        <f>(Table2[[#This Row],[Day High]]/Table2[[#This Row],[Close Price]])-1</f>
        <v>2.4769837790442839E-2</v>
      </c>
      <c r="AE685" s="2">
        <f>(Table2[[#This Row],[Close Price]]/Table2[[#This Row],[Current Week Low]])-1</f>
        <v>2.8577709386676808E-3</v>
      </c>
      <c r="AF685" s="2">
        <f>(Table2[[#This Row],[Current Week High]]/Table2[[#This Row],[Close Price]])-1</f>
        <v>2.4769837790442839E-2</v>
      </c>
      <c r="AG685" s="2">
        <f>(Table2[[#This Row],[Close Price]]/Table2[[#This Row],[Current Month Low]])-1</f>
        <v>2.8577709386676808E-3</v>
      </c>
      <c r="AH685" s="2">
        <f>(Table2[[#This Row],[Current Month High]]/Table2[[#This Row],[Close Price]])-1</f>
        <v>5.6992547128452475E-2</v>
      </c>
      <c r="AI685">
        <v>70.977641385357302</v>
      </c>
      <c r="AJ685">
        <v>10.060313630880501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-7.0000000000000007E-2</v>
      </c>
      <c r="AM685" t="s">
        <v>10621</v>
      </c>
      <c r="AN685">
        <v>-7.25</v>
      </c>
      <c r="AO685" t="s">
        <v>10621</v>
      </c>
      <c r="AP685">
        <v>2.4637283441022E-2</v>
      </c>
      <c r="AQ685">
        <f>(Table2[[#This Row],[Sharpe Ratio]]-AVERAGE(Table2[Sharpe Ratio]))/_xlfn.STDEV.P(Table2[Sharpe Ratio])</f>
        <v>-0.42320820557560518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713</v>
      </c>
      <c r="AT685">
        <f>_xlfn.RANK.AVG(Table2[[#This Row],[6M Return vs Nifty Z-Score]],Table2[6M Return vs Nifty Z-Score])</f>
        <v>710</v>
      </c>
      <c r="AU685">
        <f>_xlfn.RANK.AVG(Table2[[#This Row],[Sharpe Ratio Z-Score]],Table2[Sharpe Ratio Z-Score])</f>
        <v>456</v>
      </c>
      <c r="AV685">
        <f>(Table2[[#This Row],[Rank 1Y]]+Table2[[#This Row],[Rank 6M]]+Table2[[#This Row],[Rank Sharpe]])/3</f>
        <v>626.33333333333337</v>
      </c>
    </row>
    <row r="686" spans="1:48" x14ac:dyDescent="0.3">
      <c r="A686" t="s">
        <v>66</v>
      </c>
      <c r="B686" t="s">
        <v>67</v>
      </c>
      <c r="C686" t="s">
        <v>10578</v>
      </c>
      <c r="D686" t="s">
        <v>24</v>
      </c>
      <c r="E686">
        <v>352622.90592837997</v>
      </c>
      <c r="F686">
        <v>1773.65</v>
      </c>
      <c r="G686">
        <v>-26.415855414050402</v>
      </c>
      <c r="H686">
        <f>(Table2[[#This Row],[1Y Return vs Nifty]]-AVERAGE(Table2[1Y Return vs Nifty]))/_xlfn.STDEV.P(Table2[1Y Return vs Nifty])</f>
        <v>-0.91219175128843732</v>
      </c>
      <c r="I686">
        <v>-0.51131494691247903</v>
      </c>
      <c r="J686">
        <f>(Table2[[#This Row],[1M Return vs Nifty]]-AVERAGE(Table2[1M Return vs Nifty]))/_xlfn.STDEV.P(Table2[1M Return vs Nifty])</f>
        <v>-0.35028724859441679</v>
      </c>
      <c r="K686">
        <v>-12.4090998708022</v>
      </c>
      <c r="L686">
        <f>(Table2[[#This Row],[6M Return vs Nifty]]-AVERAGE(Table2[6M Return vs Nifty]))/_xlfn.STDEV.P(Table2[6M Return vs Nifty])</f>
        <v>-0.61833355329862882</v>
      </c>
      <c r="M686">
        <v>2.6460374821484201</v>
      </c>
      <c r="N686">
        <f>(Table2[[#This Row],[1W Return vs Nifty]]-AVERAGE(Table2[1W Return vs Nifty]))/_xlfn.STDEV.P(Table2[1W Return vs Nifty])</f>
        <v>2.1028606498678121E-2</v>
      </c>
      <c r="O686">
        <v>1794.44</v>
      </c>
      <c r="P686">
        <v>1777.1988946643301</v>
      </c>
      <c r="Q686">
        <v>1768.9242045194901</v>
      </c>
      <c r="R686">
        <v>42.453028473541202</v>
      </c>
      <c r="S686" s="2">
        <f>(Table2[[#This Row],[Close Price]]-Table2[[#This Row],[20D EMA]])/Table2[[#This Row],[20D EMA]]</f>
        <v>-1.1585787209380064E-2</v>
      </c>
      <c r="T686" s="2">
        <f>(Table2[[#This Row],[Close Price]]-Table2[[#This Row],[50D EMA]])/Table2[[#This Row],[50D EMA]]</f>
        <v>-1.9969034838952363E-3</v>
      </c>
      <c r="U686" s="2">
        <f>(Table2[[#This Row],[Close Price]]-Table2[[#This Row],[200D EMA]])/Table2[[#This Row],[200D EMA]]</f>
        <v>2.671564710594087E-3</v>
      </c>
      <c r="V686">
        <v>0.83682560042679699</v>
      </c>
      <c r="W686">
        <v>1768.55</v>
      </c>
      <c r="X686">
        <v>1805.6</v>
      </c>
      <c r="Y686">
        <v>1768.55</v>
      </c>
      <c r="Z686">
        <v>1805.6</v>
      </c>
      <c r="AA686">
        <v>1768.55</v>
      </c>
      <c r="AB686">
        <v>1818.25</v>
      </c>
      <c r="AC686" s="2">
        <f>(Table2[[#This Row],[Close Price]]/Table2[[#This Row],[Day Low]])-1</f>
        <v>2.8837183003025402E-3</v>
      </c>
      <c r="AD686" s="2">
        <f>(Table2[[#This Row],[Day High]]/Table2[[#This Row],[Close Price]])-1</f>
        <v>1.8013700560989943E-2</v>
      </c>
      <c r="AE686" s="2">
        <f>(Table2[[#This Row],[Close Price]]/Table2[[#This Row],[Current Week Low]])-1</f>
        <v>2.8837183003025402E-3</v>
      </c>
      <c r="AF686" s="2">
        <f>(Table2[[#This Row],[Current Week High]]/Table2[[#This Row],[Close Price]])-1</f>
        <v>1.8013700560989943E-2</v>
      </c>
      <c r="AG686" s="2">
        <f>(Table2[[#This Row],[Close Price]]/Table2[[#This Row],[Current Month Low]])-1</f>
        <v>2.8837183003025402E-3</v>
      </c>
      <c r="AH686" s="2">
        <f>(Table2[[#This Row],[Current Month High]]/Table2[[#This Row],[Close Price]])-1</f>
        <v>2.5145885603134799E-2</v>
      </c>
      <c r="AI686">
        <v>8.6178220054689394</v>
      </c>
      <c r="AJ686">
        <v>14.8848657576837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0.02</v>
      </c>
      <c r="AM686" t="s">
        <v>10622</v>
      </c>
      <c r="AN686">
        <v>-2.91</v>
      </c>
      <c r="AO686" t="s">
        <v>10621</v>
      </c>
      <c r="AP686">
        <v>-8.5019778208883998E-2</v>
      </c>
      <c r="AQ686">
        <f>(Table2[[#This Row],[Sharpe Ratio]]-AVERAGE(Table2[Sharpe Ratio]))/_xlfn.STDEV.P(Table2[Sharpe Ratio])</f>
        <v>-1.6895644983700489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-3.5493484450528539</v>
      </c>
      <c r="AS686">
        <f>_xlfn.RANK.AVG(Table2[[#This Row],[1Y Return vs Nifty Z-Score]],Table2[1Y Return vs Nifty Z-Score])</f>
        <v>646</v>
      </c>
      <c r="AT686">
        <f>_xlfn.RANK.AVG(Table2[[#This Row],[6M Return vs Nifty Z-Score]],Table2[6M Return vs Nifty Z-Score])</f>
        <v>530</v>
      </c>
      <c r="AU686">
        <f>_xlfn.RANK.AVG(Table2[[#This Row],[Sharpe Ratio Z-Score]],Table2[Sharpe Ratio Z-Score])</f>
        <v>706</v>
      </c>
      <c r="AV686">
        <f>(Table2[[#This Row],[Rank 1Y]]+Table2[[#This Row],[Rank 6M]]+Table2[[#This Row],[Rank Sharpe]])/3</f>
        <v>627.33333333333337</v>
      </c>
    </row>
    <row r="687" spans="1:48" x14ac:dyDescent="0.3">
      <c r="A687" t="s">
        <v>1205</v>
      </c>
      <c r="B687" t="s">
        <v>1206</v>
      </c>
      <c r="C687" t="s">
        <v>10578</v>
      </c>
      <c r="D687" t="s">
        <v>525</v>
      </c>
      <c r="E687">
        <v>9330.3180818290002</v>
      </c>
      <c r="F687">
        <v>158.11000000000001</v>
      </c>
      <c r="G687">
        <v>-15.981841251398</v>
      </c>
      <c r="H687">
        <f>(Table2[[#This Row],[1Y Return vs Nifty]]-AVERAGE(Table2[1Y Return vs Nifty]))/_xlfn.STDEV.P(Table2[1Y Return vs Nifty])</f>
        <v>-0.75332257721806439</v>
      </c>
      <c r="I687">
        <v>-1.86671056576983</v>
      </c>
      <c r="J687">
        <f>(Table2[[#This Row],[1M Return vs Nifty]]-AVERAGE(Table2[1M Return vs Nifty]))/_xlfn.STDEV.P(Table2[1M Return vs Nifty])</f>
        <v>-0.49141403643105791</v>
      </c>
      <c r="K687">
        <v>-24.020439571145101</v>
      </c>
      <c r="L687">
        <f>(Table2[[#This Row],[6M Return vs Nifty]]-AVERAGE(Table2[6M Return vs Nifty]))/_xlfn.STDEV.P(Table2[6M Return vs Nifty])</f>
        <v>-1.0332965008842026</v>
      </c>
      <c r="M687">
        <v>2.31393949698812</v>
      </c>
      <c r="N687">
        <f>(Table2[[#This Row],[1W Return vs Nifty]]-AVERAGE(Table2[1W Return vs Nifty]))/_xlfn.STDEV.P(Table2[1W Return vs Nifty])</f>
        <v>-4.689205724490797E-2</v>
      </c>
      <c r="O687">
        <v>167.78</v>
      </c>
      <c r="P687">
        <v>167.984758981807</v>
      </c>
      <c r="Q687">
        <v>165.47323532329</v>
      </c>
      <c r="R687">
        <v>30.514364718492999</v>
      </c>
      <c r="S687" s="2">
        <f>(Table2[[#This Row],[Close Price]]-Table2[[#This Row],[20D EMA]])/Table2[[#This Row],[20D EMA]]</f>
        <v>-5.7634998211944136E-2</v>
      </c>
      <c r="T687" s="2">
        <f>(Table2[[#This Row],[Close Price]]-Table2[[#This Row],[50D EMA]])/Table2[[#This Row],[50D EMA]]</f>
        <v>-5.8783660146671059E-2</v>
      </c>
      <c r="U687" s="2">
        <f>(Table2[[#This Row],[Close Price]]-Table2[[#This Row],[200D EMA]])/Table2[[#This Row],[200D EMA]]</f>
        <v>-4.4498044103049125E-2</v>
      </c>
      <c r="V687">
        <v>0.81065329761840099</v>
      </c>
      <c r="W687">
        <v>156.97999999999999</v>
      </c>
      <c r="X687">
        <v>163.85</v>
      </c>
      <c r="Y687">
        <v>156.97999999999999</v>
      </c>
      <c r="Z687">
        <v>163.85</v>
      </c>
      <c r="AA687">
        <v>156.97999999999999</v>
      </c>
      <c r="AB687">
        <v>175.25</v>
      </c>
      <c r="AC687" s="2">
        <f>(Table2[[#This Row],[Close Price]]/Table2[[#This Row],[Day Low]])-1</f>
        <v>7.1983692190089599E-3</v>
      </c>
      <c r="AD687" s="2">
        <f>(Table2[[#This Row],[Day High]]/Table2[[#This Row],[Close Price]])-1</f>
        <v>3.6303839099361079E-2</v>
      </c>
      <c r="AE687" s="2">
        <f>(Table2[[#This Row],[Close Price]]/Table2[[#This Row],[Current Week Low]])-1</f>
        <v>7.1983692190089599E-3</v>
      </c>
      <c r="AF687" s="2">
        <f>(Table2[[#This Row],[Current Week High]]/Table2[[#This Row],[Close Price]])-1</f>
        <v>3.6303839099361079E-2</v>
      </c>
      <c r="AG687" s="2">
        <f>(Table2[[#This Row],[Close Price]]/Table2[[#This Row],[Current Month Low]])-1</f>
        <v>7.1983692190089599E-3</v>
      </c>
      <c r="AH687" s="2">
        <f>(Table2[[#This Row],[Current Month High]]/Table2[[#This Row],[Close Price]])-1</f>
        <v>0.10840554044652451</v>
      </c>
      <c r="AI687">
        <v>32.374535625294698</v>
      </c>
      <c r="AJ687">
        <v>20.3769964042624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-0.09</v>
      </c>
      <c r="AM687" t="s">
        <v>10621</v>
      </c>
      <c r="AN687">
        <v>-6.63</v>
      </c>
      <c r="AO687" t="s">
        <v>10621</v>
      </c>
      <c r="AP687">
        <v>-4.1050147131251997E-2</v>
      </c>
      <c r="AQ687">
        <f>(Table2[[#This Row],[Sharpe Ratio]]-AVERAGE(Table2[Sharpe Ratio]))/_xlfn.STDEV.P(Table2[Sharpe Ratio])</f>
        <v>-1.1817885451461811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594</v>
      </c>
      <c r="AT687">
        <f>_xlfn.RANK.AVG(Table2[[#This Row],[6M Return vs Nifty Z-Score]],Table2[6M Return vs Nifty Z-Score])</f>
        <v>651</v>
      </c>
      <c r="AU687">
        <f>_xlfn.RANK.AVG(Table2[[#This Row],[Sharpe Ratio Z-Score]],Table2[Sharpe Ratio Z-Score])</f>
        <v>639</v>
      </c>
      <c r="AV687">
        <f>(Table2[[#This Row],[Rank 1Y]]+Table2[[#This Row],[Rank 6M]]+Table2[[#This Row],[Rank Sharpe]])/3</f>
        <v>628</v>
      </c>
    </row>
    <row r="688" spans="1:48" x14ac:dyDescent="0.3">
      <c r="A688" t="s">
        <v>1525</v>
      </c>
      <c r="B688" t="s">
        <v>1526</v>
      </c>
      <c r="C688" t="s">
        <v>10588</v>
      </c>
      <c r="D688" t="s">
        <v>269</v>
      </c>
      <c r="E688">
        <v>6204.096912</v>
      </c>
      <c r="F688">
        <v>1380</v>
      </c>
      <c r="G688">
        <v>-22.950458097512598</v>
      </c>
      <c r="H688">
        <f>(Table2[[#This Row],[1Y Return vs Nifty]]-AVERAGE(Table2[1Y Return vs Nifty]))/_xlfn.STDEV.P(Table2[1Y Return vs Nifty])</f>
        <v>-0.85942732132679589</v>
      </c>
      <c r="I688">
        <v>4.6130163702934404</v>
      </c>
      <c r="J688">
        <f>(Table2[[#This Row],[1M Return vs Nifty]]-AVERAGE(Table2[1M Return vs Nifty]))/_xlfn.STDEV.P(Table2[1M Return vs Nifty])</f>
        <v>0.18326945510634005</v>
      </c>
      <c r="K688">
        <v>-18.130018748366702</v>
      </c>
      <c r="L688">
        <f>(Table2[[#This Row],[6M Return vs Nifty]]-AVERAGE(Table2[6M Return vs Nifty]))/_xlfn.STDEV.P(Table2[6M Return vs Nifty])</f>
        <v>-0.82278621953678999</v>
      </c>
      <c r="M688">
        <v>3.2081133690775299</v>
      </c>
      <c r="N688">
        <f>(Table2[[#This Row],[1W Return vs Nifty]]-AVERAGE(Table2[1W Return vs Nifty]))/_xlfn.STDEV.P(Table2[1W Return vs Nifty])</f>
        <v>0.13598433950640043</v>
      </c>
      <c r="O688">
        <v>1424.08</v>
      </c>
      <c r="P688">
        <v>1393.02439954897</v>
      </c>
      <c r="Q688">
        <v>1430.1137853525299</v>
      </c>
      <c r="R688">
        <v>28.179361598348699</v>
      </c>
      <c r="S688" s="2">
        <f>(Table2[[#This Row],[Close Price]]-Table2[[#This Row],[20D EMA]])/Table2[[#This Row],[20D EMA]]</f>
        <v>-3.0953317229369087E-2</v>
      </c>
      <c r="T688" s="2">
        <f>(Table2[[#This Row],[Close Price]]-Table2[[#This Row],[50D EMA]])/Table2[[#This Row],[50D EMA]]</f>
        <v>-9.3497282267180695E-3</v>
      </c>
      <c r="U688" s="2">
        <f>(Table2[[#This Row],[Close Price]]-Table2[[#This Row],[200D EMA]])/Table2[[#This Row],[200D EMA]]</f>
        <v>-3.504181685807374E-2</v>
      </c>
      <c r="V688">
        <v>0.80182305526353104</v>
      </c>
      <c r="W688">
        <v>1374.2</v>
      </c>
      <c r="X688">
        <v>1426.7</v>
      </c>
      <c r="Y688">
        <v>1374.2</v>
      </c>
      <c r="Z688">
        <v>1426.7</v>
      </c>
      <c r="AA688">
        <v>1374.2</v>
      </c>
      <c r="AB688">
        <v>1466.95</v>
      </c>
      <c r="AC688" s="2">
        <f>(Table2[[#This Row],[Close Price]]/Table2[[#This Row],[Day Low]])-1</f>
        <v>4.2206374617959064E-3</v>
      </c>
      <c r="AD688" s="2">
        <f>(Table2[[#This Row],[Day High]]/Table2[[#This Row],[Close Price]])-1</f>
        <v>3.3840579710144869E-2</v>
      </c>
      <c r="AE688" s="2">
        <f>(Table2[[#This Row],[Close Price]]/Table2[[#This Row],[Current Week Low]])-1</f>
        <v>4.2206374617959064E-3</v>
      </c>
      <c r="AF688" s="2">
        <f>(Table2[[#This Row],[Current Week High]]/Table2[[#This Row],[Close Price]])-1</f>
        <v>3.3840579710144869E-2</v>
      </c>
      <c r="AG688" s="2">
        <f>(Table2[[#This Row],[Close Price]]/Table2[[#This Row],[Current Month Low]])-1</f>
        <v>4.2206374617959064E-3</v>
      </c>
      <c r="AH688" s="2">
        <f>(Table2[[#This Row],[Current Month High]]/Table2[[#This Row],[Close Price]])-1</f>
        <v>6.3007246376811654E-2</v>
      </c>
      <c r="AI688">
        <v>37.532608695652101</v>
      </c>
      <c r="AJ688">
        <v>20.724346076458701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-7.0000000000000007E-2</v>
      </c>
      <c r="AM688" t="s">
        <v>10621</v>
      </c>
      <c r="AN688">
        <v>-3.78</v>
      </c>
      <c r="AO688" t="s">
        <v>10621</v>
      </c>
      <c r="AP688">
        <v>-4.8345053444171997E-2</v>
      </c>
      <c r="AQ688">
        <f>(Table2[[#This Row],[Sharpe Ratio]]-AVERAGE(Table2[Sharpe Ratio]))/_xlfn.STDEV.P(Table2[Sharpe Ratio])</f>
        <v>-1.266032554384779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629</v>
      </c>
      <c r="AT688">
        <f>_xlfn.RANK.AVG(Table2[[#This Row],[6M Return vs Nifty Z-Score]],Table2[6M Return vs Nifty Z-Score])</f>
        <v>601</v>
      </c>
      <c r="AU688">
        <f>_xlfn.RANK.AVG(Table2[[#This Row],[Sharpe Ratio Z-Score]],Table2[Sharpe Ratio Z-Score])</f>
        <v>657</v>
      </c>
      <c r="AV688">
        <f>(Table2[[#This Row],[Rank 1Y]]+Table2[[#This Row],[Rank 6M]]+Table2[[#This Row],[Rank Sharpe]])/3</f>
        <v>629</v>
      </c>
    </row>
    <row r="689" spans="1:48" x14ac:dyDescent="0.3">
      <c r="A689" t="s">
        <v>2237</v>
      </c>
      <c r="B689" t="s">
        <v>2238</v>
      </c>
      <c r="C689" t="s">
        <v>10582</v>
      </c>
      <c r="D689" t="s">
        <v>292</v>
      </c>
      <c r="E689">
        <v>2378.7469410399999</v>
      </c>
      <c r="F689">
        <v>405.2</v>
      </c>
      <c r="G689">
        <v>-19.170344766254001</v>
      </c>
      <c r="H689">
        <f>(Table2[[#This Row],[1Y Return vs Nifty]]-AVERAGE(Table2[1Y Return vs Nifty]))/_xlfn.STDEV.P(Table2[1Y Return vs Nifty])</f>
        <v>-0.80187099895002067</v>
      </c>
      <c r="I689">
        <v>1.8404605170634201</v>
      </c>
      <c r="J689">
        <f>(Table2[[#This Row],[1M Return vs Nifty]]-AVERAGE(Table2[1M Return vs Nifty]))/_xlfn.STDEV.P(Table2[1M Return vs Nifty])</f>
        <v>-0.10541518886048626</v>
      </c>
      <c r="K689">
        <v>-17.936546068781102</v>
      </c>
      <c r="L689">
        <f>(Table2[[#This Row],[6M Return vs Nifty]]-AVERAGE(Table2[6M Return vs Nifty]))/_xlfn.STDEV.P(Table2[6M Return vs Nifty])</f>
        <v>-0.81587194474421387</v>
      </c>
      <c r="M689">
        <v>5.4534266594321004</v>
      </c>
      <c r="N689">
        <f>(Table2[[#This Row],[1W Return vs Nifty]]-AVERAGE(Table2[1W Return vs Nifty]))/_xlfn.STDEV.P(Table2[1W Return vs Nifty])</f>
        <v>0.59519570424733992</v>
      </c>
      <c r="O689">
        <v>417.57</v>
      </c>
      <c r="P689">
        <v>408.51718606417501</v>
      </c>
      <c r="Q689">
        <v>407.31529227783301</v>
      </c>
      <c r="R689">
        <v>35.736815249462602</v>
      </c>
      <c r="S689" s="2">
        <f>(Table2[[#This Row],[Close Price]]-Table2[[#This Row],[20D EMA]])/Table2[[#This Row],[20D EMA]]</f>
        <v>-2.9623775654381311E-2</v>
      </c>
      <c r="T689" s="2">
        <f>(Table2[[#This Row],[Close Price]]-Table2[[#This Row],[50D EMA]])/Table2[[#This Row],[50D EMA]]</f>
        <v>-8.1200649013917214E-3</v>
      </c>
      <c r="U689" s="2">
        <f>(Table2[[#This Row],[Close Price]]-Table2[[#This Row],[200D EMA]])/Table2[[#This Row],[200D EMA]]</f>
        <v>-5.193255244613215E-3</v>
      </c>
      <c r="V689">
        <v>1.06642054585031</v>
      </c>
      <c r="W689">
        <v>402</v>
      </c>
      <c r="X689">
        <v>420.8</v>
      </c>
      <c r="Y689">
        <v>402</v>
      </c>
      <c r="Z689">
        <v>420.8</v>
      </c>
      <c r="AA689">
        <v>402</v>
      </c>
      <c r="AB689">
        <v>444.9</v>
      </c>
      <c r="AC689" s="2">
        <f>(Table2[[#This Row],[Close Price]]/Table2[[#This Row],[Day Low]])-1</f>
        <v>7.9601990049751326E-3</v>
      </c>
      <c r="AD689" s="2">
        <f>(Table2[[#This Row],[Day High]]/Table2[[#This Row],[Close Price]])-1</f>
        <v>3.8499506416584506E-2</v>
      </c>
      <c r="AE689" s="2">
        <f>(Table2[[#This Row],[Close Price]]/Table2[[#This Row],[Current Week Low]])-1</f>
        <v>7.9601990049751326E-3</v>
      </c>
      <c r="AF689" s="2">
        <f>(Table2[[#This Row],[Current Week High]]/Table2[[#This Row],[Close Price]])-1</f>
        <v>3.8499506416584506E-2</v>
      </c>
      <c r="AG689" s="2">
        <f>(Table2[[#This Row],[Close Price]]/Table2[[#This Row],[Current Month Low]])-1</f>
        <v>7.9601990049751326E-3</v>
      </c>
      <c r="AH689" s="2">
        <f>(Table2[[#This Row],[Current Month High]]/Table2[[#This Row],[Close Price]])-1</f>
        <v>9.7976307996051393E-2</v>
      </c>
      <c r="AI689">
        <v>32.255676209279301</v>
      </c>
      <c r="AJ689">
        <v>22.472419525464701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-0.04</v>
      </c>
      <c r="AM689" t="s">
        <v>10621</v>
      </c>
      <c r="AN689">
        <v>-1.7</v>
      </c>
      <c r="AO689" t="s">
        <v>10621</v>
      </c>
      <c r="AP689">
        <v>-6.6478857805742003E-2</v>
      </c>
      <c r="AQ689">
        <f>(Table2[[#This Row],[Sharpe Ratio]]-AVERAGE(Table2[Sharpe Ratio]))/_xlfn.STDEV.P(Table2[Sharpe Ratio])</f>
        <v>-1.4754477705146121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-2.6034101988219929</v>
      </c>
      <c r="AS689">
        <f>_xlfn.RANK.AVG(Table2[[#This Row],[1Y Return vs Nifty Z-Score]],Table2[1Y Return vs Nifty Z-Score])</f>
        <v>609</v>
      </c>
      <c r="AT689">
        <f>_xlfn.RANK.AVG(Table2[[#This Row],[6M Return vs Nifty Z-Score]],Table2[6M Return vs Nifty Z-Score])</f>
        <v>599</v>
      </c>
      <c r="AU689">
        <f>_xlfn.RANK.AVG(Table2[[#This Row],[Sharpe Ratio Z-Score]],Table2[Sharpe Ratio Z-Score])</f>
        <v>684</v>
      </c>
      <c r="AV689">
        <f>(Table2[[#This Row],[Rank 1Y]]+Table2[[#This Row],[Rank 6M]]+Table2[[#This Row],[Rank Sharpe]])/3</f>
        <v>630.66666666666663</v>
      </c>
    </row>
    <row r="690" spans="1:48" x14ac:dyDescent="0.3">
      <c r="A690" t="s">
        <v>1602</v>
      </c>
      <c r="B690" t="s">
        <v>1603</v>
      </c>
      <c r="C690" t="s">
        <v>10578</v>
      </c>
      <c r="D690" t="s">
        <v>429</v>
      </c>
      <c r="E690">
        <v>5360.3490527329996</v>
      </c>
      <c r="F690">
        <v>48.71</v>
      </c>
      <c r="G690">
        <v>-31.866230825274599</v>
      </c>
      <c r="H690">
        <f>(Table2[[#This Row],[1Y Return vs Nifty]]-AVERAGE(Table2[1Y Return vs Nifty]))/_xlfn.STDEV.P(Table2[1Y Return vs Nifty])</f>
        <v>-0.99517962407224625</v>
      </c>
      <c r="I690">
        <v>-3.54084678112461</v>
      </c>
      <c r="J690">
        <f>(Table2[[#This Row],[1M Return vs Nifty]]-AVERAGE(Table2[1M Return vs Nifty]))/_xlfn.STDEV.P(Table2[1M Return vs Nifty])</f>
        <v>-0.66572879972739496</v>
      </c>
      <c r="K690">
        <v>-29.441970635268099</v>
      </c>
      <c r="L690">
        <f>(Table2[[#This Row],[6M Return vs Nifty]]-AVERAGE(Table2[6M Return vs Nifty]))/_xlfn.STDEV.P(Table2[6M Return vs Nifty])</f>
        <v>-1.2270497256502297</v>
      </c>
      <c r="M690">
        <v>2.7047048154708602</v>
      </c>
      <c r="N690">
        <f>(Table2[[#This Row],[1W Return vs Nifty]]-AVERAGE(Table2[1W Return vs Nifty]))/_xlfn.STDEV.P(Table2[1W Return vs Nifty])</f>
        <v>3.3027246651231155E-2</v>
      </c>
      <c r="O690">
        <v>50.26</v>
      </c>
      <c r="P690">
        <v>51.191039823609401</v>
      </c>
      <c r="Q690">
        <v>52.140015204101402</v>
      </c>
      <c r="R690">
        <v>29.749421471772099</v>
      </c>
      <c r="S690" s="2">
        <f>(Table2[[#This Row],[Close Price]]-Table2[[#This Row],[20D EMA]])/Table2[[#This Row],[20D EMA]]</f>
        <v>-3.0839633903700699E-2</v>
      </c>
      <c r="T690" s="2">
        <f>(Table2[[#This Row],[Close Price]]-Table2[[#This Row],[50D EMA]])/Table2[[#This Row],[50D EMA]]</f>
        <v>-4.8466290822737693E-2</v>
      </c>
      <c r="U690" s="2">
        <f>(Table2[[#This Row],[Close Price]]-Table2[[#This Row],[200D EMA]])/Table2[[#This Row],[200D EMA]]</f>
        <v>-6.5784698962488841E-2</v>
      </c>
      <c r="V690">
        <v>0.78183389937855297</v>
      </c>
      <c r="W690">
        <v>48.15</v>
      </c>
      <c r="X690">
        <v>50.02</v>
      </c>
      <c r="Y690">
        <v>48.15</v>
      </c>
      <c r="Z690">
        <v>50.02</v>
      </c>
      <c r="AA690">
        <v>48.15</v>
      </c>
      <c r="AB690">
        <v>51.1</v>
      </c>
      <c r="AC690" s="2">
        <f>(Table2[[#This Row],[Close Price]]/Table2[[#This Row],[Day Low]])-1</f>
        <v>1.1630321910695685E-2</v>
      </c>
      <c r="AD690" s="2">
        <f>(Table2[[#This Row],[Day High]]/Table2[[#This Row],[Close Price]])-1</f>
        <v>2.6893861630055582E-2</v>
      </c>
      <c r="AE690" s="2">
        <f>(Table2[[#This Row],[Close Price]]/Table2[[#This Row],[Current Week Low]])-1</f>
        <v>1.1630321910695685E-2</v>
      </c>
      <c r="AF690" s="2">
        <f>(Table2[[#This Row],[Current Week High]]/Table2[[#This Row],[Close Price]])-1</f>
        <v>2.6893861630055582E-2</v>
      </c>
      <c r="AG690" s="2">
        <f>(Table2[[#This Row],[Close Price]]/Table2[[#This Row],[Current Month Low]])-1</f>
        <v>1.1630321910695685E-2</v>
      </c>
      <c r="AH690" s="2">
        <f>(Table2[[#This Row],[Current Month High]]/Table2[[#This Row],[Close Price]])-1</f>
        <v>4.9065900225826242E-2</v>
      </c>
      <c r="AI690">
        <v>40.217614452884398</v>
      </c>
      <c r="AJ690">
        <v>8.6064659977703499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-0.11</v>
      </c>
      <c r="AM690" t="s">
        <v>10621</v>
      </c>
      <c r="AN690">
        <v>-3.85</v>
      </c>
      <c r="AO690" t="s">
        <v>10621</v>
      </c>
      <c r="AQ690">
        <f>(Table2[[#This Row],[Sharpe Ratio]]-AVERAGE(Table2[Sharpe Ratio]))/_xlfn.STDEV.P(Table2[Sharpe Ratio])</f>
        <v>-0.7077277654969456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663</v>
      </c>
      <c r="AT690">
        <f>_xlfn.RANK.AVG(Table2[[#This Row],[6M Return vs Nifty Z-Score]],Table2[6M Return vs Nifty Z-Score])</f>
        <v>684</v>
      </c>
      <c r="AU690">
        <f>_xlfn.RANK.AVG(Table2[[#This Row],[Sharpe Ratio Z-Score]],Table2[Sharpe Ratio Z-Score])</f>
        <v>546.5</v>
      </c>
      <c r="AV690">
        <f>(Table2[[#This Row],[Rank 1Y]]+Table2[[#This Row],[Rank 6M]]+Table2[[#This Row],[Rank Sharpe]])/3</f>
        <v>631.16666666666663</v>
      </c>
    </row>
    <row r="691" spans="1:48" x14ac:dyDescent="0.3">
      <c r="A691" t="s">
        <v>1792</v>
      </c>
      <c r="B691" t="s">
        <v>1793</v>
      </c>
      <c r="C691" t="s">
        <v>10580</v>
      </c>
      <c r="D691" t="s">
        <v>252</v>
      </c>
      <c r="E691">
        <v>4043.58622539</v>
      </c>
      <c r="F691">
        <v>479.1</v>
      </c>
      <c r="G691">
        <v>-24.511812075303599</v>
      </c>
      <c r="H691">
        <f>(Table2[[#This Row],[1Y Return vs Nifty]]-AVERAGE(Table2[1Y Return vs Nifty]))/_xlfn.STDEV.P(Table2[1Y Return vs Nifty])</f>
        <v>-0.88320062784299969</v>
      </c>
      <c r="I691">
        <v>-0.17567402936509899</v>
      </c>
      <c r="J691">
        <f>(Table2[[#This Row],[1M Return vs Nifty]]-AVERAGE(Table2[1M Return vs Nifty]))/_xlfn.STDEV.P(Table2[1M Return vs Nifty])</f>
        <v>-0.31533957435009718</v>
      </c>
      <c r="K691">
        <v>-35.319595163932703</v>
      </c>
      <c r="L691">
        <f>(Table2[[#This Row],[6M Return vs Nifty]]-AVERAGE(Table2[6M Return vs Nifty]))/_xlfn.STDEV.P(Table2[6M Return vs Nifty])</f>
        <v>-1.4371026964666727</v>
      </c>
      <c r="M691">
        <v>1.9324818925416201</v>
      </c>
      <c r="N691">
        <f>(Table2[[#This Row],[1W Return vs Nifty]]-AVERAGE(Table2[1W Return vs Nifty]))/_xlfn.STDEV.P(Table2[1W Return vs Nifty])</f>
        <v>-0.12490774791987147</v>
      </c>
      <c r="O691">
        <v>493.99</v>
      </c>
      <c r="P691">
        <v>502.19200774147902</v>
      </c>
      <c r="Q691">
        <v>508.50453139324702</v>
      </c>
      <c r="R691">
        <v>21.928529213548199</v>
      </c>
      <c r="S691" s="2">
        <f>(Table2[[#This Row],[Close Price]]-Table2[[#This Row],[20D EMA]])/Table2[[#This Row],[20D EMA]]</f>
        <v>-3.0142310573088495E-2</v>
      </c>
      <c r="T691" s="2">
        <f>(Table2[[#This Row],[Close Price]]-Table2[[#This Row],[50D EMA]])/Table2[[#This Row],[50D EMA]]</f>
        <v>-4.5982427807505881E-2</v>
      </c>
      <c r="U691" s="2">
        <f>(Table2[[#This Row],[Close Price]]-Table2[[#This Row],[200D EMA]])/Table2[[#This Row],[200D EMA]]</f>
        <v>-5.782550513892528E-2</v>
      </c>
      <c r="V691">
        <v>0.57873358571717604</v>
      </c>
      <c r="W691">
        <v>477.6</v>
      </c>
      <c r="X691">
        <v>491.7</v>
      </c>
      <c r="Y691">
        <v>477.6</v>
      </c>
      <c r="Z691">
        <v>491.7</v>
      </c>
      <c r="AA691">
        <v>477.6</v>
      </c>
      <c r="AB691">
        <v>498.3</v>
      </c>
      <c r="AC691" s="2">
        <f>(Table2[[#This Row],[Close Price]]/Table2[[#This Row],[Day Low]])-1</f>
        <v>3.1407035175878839E-3</v>
      </c>
      <c r="AD691" s="2">
        <f>(Table2[[#This Row],[Day High]]/Table2[[#This Row],[Close Price]])-1</f>
        <v>2.6299311208515919E-2</v>
      </c>
      <c r="AE691" s="2">
        <f>(Table2[[#This Row],[Close Price]]/Table2[[#This Row],[Current Week Low]])-1</f>
        <v>3.1407035175878839E-3</v>
      </c>
      <c r="AF691" s="2">
        <f>(Table2[[#This Row],[Current Week High]]/Table2[[#This Row],[Close Price]])-1</f>
        <v>2.6299311208515919E-2</v>
      </c>
      <c r="AG691" s="2">
        <f>(Table2[[#This Row],[Close Price]]/Table2[[#This Row],[Current Month Low]])-1</f>
        <v>3.1407035175878839E-3</v>
      </c>
      <c r="AH691" s="2">
        <f>(Table2[[#This Row],[Current Month High]]/Table2[[#This Row],[Close Price]])-1</f>
        <v>4.0075140889167082E-2</v>
      </c>
      <c r="AI691">
        <v>45.898559799624202</v>
      </c>
      <c r="AJ691">
        <v>7.1812080536912903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-0.12</v>
      </c>
      <c r="AM691" t="s">
        <v>10621</v>
      </c>
      <c r="AN691">
        <v>-3.08</v>
      </c>
      <c r="AO691" t="s">
        <v>10621</v>
      </c>
      <c r="AQ691">
        <f>(Table2[[#This Row],[Sharpe Ratio]]-AVERAGE(Table2[Sharpe Ratio]))/_xlfn.STDEV.P(Table2[Sharpe Ratio])</f>
        <v>-0.7077277654969456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636</v>
      </c>
      <c r="AT691">
        <f>_xlfn.RANK.AVG(Table2[[#This Row],[6M Return vs Nifty Z-Score]],Table2[6M Return vs Nifty Z-Score])</f>
        <v>715</v>
      </c>
      <c r="AU691">
        <f>_xlfn.RANK.AVG(Table2[[#This Row],[Sharpe Ratio Z-Score]],Table2[Sharpe Ratio Z-Score])</f>
        <v>546.5</v>
      </c>
      <c r="AV691">
        <f>(Table2[[#This Row],[Rank 1Y]]+Table2[[#This Row],[Rank 6M]]+Table2[[#This Row],[Rank Sharpe]])/3</f>
        <v>632.5</v>
      </c>
    </row>
    <row r="692" spans="1:48" x14ac:dyDescent="0.3">
      <c r="A692" t="s">
        <v>1689</v>
      </c>
      <c r="B692" t="s">
        <v>1690</v>
      </c>
      <c r="C692" t="s">
        <v>10582</v>
      </c>
      <c r="D692" t="s">
        <v>51</v>
      </c>
      <c r="E692">
        <v>4591.6935750000002</v>
      </c>
      <c r="F692">
        <v>499.45</v>
      </c>
      <c r="G692">
        <v>-34.0272649240205</v>
      </c>
      <c r="H692">
        <f>(Table2[[#This Row],[1Y Return vs Nifty]]-AVERAGE(Table2[1Y Return vs Nifty]))/_xlfn.STDEV.P(Table2[1Y Return vs Nifty])</f>
        <v>-1.0280837103667195</v>
      </c>
      <c r="I692">
        <v>-2.9537098831636599</v>
      </c>
      <c r="J692">
        <f>(Table2[[#This Row],[1M Return vs Nifty]]-AVERAGE(Table2[1M Return vs Nifty]))/_xlfn.STDEV.P(Table2[1M Return vs Nifty])</f>
        <v>-0.60459480808925359</v>
      </c>
      <c r="K692">
        <v>-14.5436285994302</v>
      </c>
      <c r="L692">
        <f>(Table2[[#This Row],[6M Return vs Nifty]]-AVERAGE(Table2[6M Return vs Nifty]))/_xlfn.STDEV.P(Table2[6M Return vs Nifty])</f>
        <v>-0.69461676917176385</v>
      </c>
      <c r="M692">
        <v>3.4355716546428301</v>
      </c>
      <c r="N692">
        <f>(Table2[[#This Row],[1W Return vs Nifty]]-AVERAGE(Table2[1W Return vs Nifty]))/_xlfn.STDEV.P(Table2[1W Return vs Nifty])</f>
        <v>0.18250409698736264</v>
      </c>
      <c r="O692">
        <v>517.73</v>
      </c>
      <c r="P692">
        <v>514.68207607200895</v>
      </c>
      <c r="Q692">
        <v>502.74544294918297</v>
      </c>
      <c r="R692">
        <v>32.4764414444153</v>
      </c>
      <c r="S692" s="2">
        <f>(Table2[[#This Row],[Close Price]]-Table2[[#This Row],[20D EMA]])/Table2[[#This Row],[20D EMA]]</f>
        <v>-3.5307979062445732E-2</v>
      </c>
      <c r="T692" s="2">
        <f>(Table2[[#This Row],[Close Price]]-Table2[[#This Row],[50D EMA]])/Table2[[#This Row],[50D EMA]]</f>
        <v>-2.9595116636387104E-2</v>
      </c>
      <c r="U692" s="2">
        <f>(Table2[[#This Row],[Close Price]]-Table2[[#This Row],[200D EMA]])/Table2[[#This Row],[200D EMA]]</f>
        <v>-6.5548937248469186E-3</v>
      </c>
      <c r="V692">
        <v>0.79007332909538797</v>
      </c>
      <c r="W692">
        <v>494.5</v>
      </c>
      <c r="X692">
        <v>511.4</v>
      </c>
      <c r="Y692">
        <v>494.5</v>
      </c>
      <c r="Z692">
        <v>511.4</v>
      </c>
      <c r="AA692">
        <v>494.5</v>
      </c>
      <c r="AB692">
        <v>516.95000000000005</v>
      </c>
      <c r="AC692" s="2">
        <f>(Table2[[#This Row],[Close Price]]/Table2[[#This Row],[Day Low]])-1</f>
        <v>1.0010111223458074E-2</v>
      </c>
      <c r="AD692" s="2">
        <f>(Table2[[#This Row],[Day High]]/Table2[[#This Row],[Close Price]])-1</f>
        <v>2.3926318950845848E-2</v>
      </c>
      <c r="AE692" s="2">
        <f>(Table2[[#This Row],[Close Price]]/Table2[[#This Row],[Current Week Low]])-1</f>
        <v>1.0010111223458074E-2</v>
      </c>
      <c r="AF692" s="2">
        <f>(Table2[[#This Row],[Current Week High]]/Table2[[#This Row],[Close Price]])-1</f>
        <v>2.3926318950845848E-2</v>
      </c>
      <c r="AG692" s="2">
        <f>(Table2[[#This Row],[Close Price]]/Table2[[#This Row],[Current Month Low]])-1</f>
        <v>1.0010111223458074E-2</v>
      </c>
      <c r="AH692" s="2">
        <f>(Table2[[#This Row],[Current Month High]]/Table2[[#This Row],[Close Price]])-1</f>
        <v>3.5038542396636396E-2</v>
      </c>
      <c r="AI692">
        <v>25.137651416558199</v>
      </c>
      <c r="AJ692">
        <v>15.868228743765201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-0.09</v>
      </c>
      <c r="AM692" t="s">
        <v>10621</v>
      </c>
      <c r="AN692">
        <v>-4.68</v>
      </c>
      <c r="AO692" t="s">
        <v>10621</v>
      </c>
      <c r="AP692">
        <v>-6.2832910404143003E-2</v>
      </c>
      <c r="AQ692">
        <f>(Table2[[#This Row],[Sharpe Ratio]]-AVERAGE(Table2[Sharpe Ratio]))/_xlfn.STDEV.P(Table2[Sharpe Ratio])</f>
        <v>-1.4333431548542634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-3.5781343454946382</v>
      </c>
      <c r="AS692">
        <f>_xlfn.RANK.AVG(Table2[[#This Row],[1Y Return vs Nifty Z-Score]],Table2[1Y Return vs Nifty Z-Score])</f>
        <v>674</v>
      </c>
      <c r="AT692">
        <f>_xlfn.RANK.AVG(Table2[[#This Row],[6M Return vs Nifty Z-Score]],Table2[6M Return vs Nifty Z-Score])</f>
        <v>561</v>
      </c>
      <c r="AU692">
        <f>_xlfn.RANK.AVG(Table2[[#This Row],[Sharpe Ratio Z-Score]],Table2[Sharpe Ratio Z-Score])</f>
        <v>677</v>
      </c>
      <c r="AV692">
        <f>(Table2[[#This Row],[Rank 1Y]]+Table2[[#This Row],[Rank 6M]]+Table2[[#This Row],[Rank Sharpe]])/3</f>
        <v>637.33333333333337</v>
      </c>
    </row>
    <row r="693" spans="1:48" x14ac:dyDescent="0.3">
      <c r="A693" t="s">
        <v>2313</v>
      </c>
      <c r="B693" t="s">
        <v>2314</v>
      </c>
      <c r="C693" t="s">
        <v>10584</v>
      </c>
      <c r="D693" t="s">
        <v>269</v>
      </c>
      <c r="E693">
        <v>2223.6992553599998</v>
      </c>
      <c r="F693">
        <v>496.8</v>
      </c>
      <c r="G693">
        <v>-47.174966089562098</v>
      </c>
      <c r="H693">
        <f>(Table2[[#This Row],[1Y Return vs Nifty]]-AVERAGE(Table2[1Y Return vs Nifty]))/_xlfn.STDEV.P(Table2[1Y Return vs Nifty])</f>
        <v>-1.2282717101655136</v>
      </c>
      <c r="I693">
        <v>-0.47234165604598999</v>
      </c>
      <c r="J693">
        <f>(Table2[[#This Row],[1M Return vs Nifty]]-AVERAGE(Table2[1M Return vs Nifty]))/_xlfn.STDEV.P(Table2[1M Return vs Nifty])</f>
        <v>-0.34622926340183696</v>
      </c>
      <c r="K693">
        <v>-24.2177567588556</v>
      </c>
      <c r="L693">
        <f>(Table2[[#This Row],[6M Return vs Nifty]]-AVERAGE(Table2[6M Return vs Nifty]))/_xlfn.STDEV.P(Table2[6M Return vs Nifty])</f>
        <v>-1.04034816967822</v>
      </c>
      <c r="M693">
        <v>5.91982367865526</v>
      </c>
      <c r="N693">
        <f>(Table2[[#This Row],[1W Return vs Nifty]]-AVERAGE(Table2[1W Return vs Nifty]))/_xlfn.STDEV.P(Table2[1W Return vs Nifty])</f>
        <v>0.69058319989377226</v>
      </c>
      <c r="O693">
        <v>504.48</v>
      </c>
      <c r="P693">
        <v>513.08310908960698</v>
      </c>
      <c r="Q693">
        <v>539.04169856086901</v>
      </c>
      <c r="R693">
        <v>42.311087558072501</v>
      </c>
      <c r="S693" s="2">
        <f>(Table2[[#This Row],[Close Price]]-Table2[[#This Row],[20D EMA]])/Table2[[#This Row],[20D EMA]]</f>
        <v>-1.5223596574690784E-2</v>
      </c>
      <c r="T693" s="2">
        <f>(Table2[[#This Row],[Close Price]]-Table2[[#This Row],[50D EMA]])/Table2[[#This Row],[50D EMA]]</f>
        <v>-3.1735811998370063E-2</v>
      </c>
      <c r="U693" s="2">
        <f>(Table2[[#This Row],[Close Price]]-Table2[[#This Row],[200D EMA]])/Table2[[#This Row],[200D EMA]]</f>
        <v>-7.8364435763774276E-2</v>
      </c>
      <c r="V693">
        <v>1.41470367069025</v>
      </c>
      <c r="W693">
        <v>495</v>
      </c>
      <c r="X693">
        <v>511.25</v>
      </c>
      <c r="Y693">
        <v>495</v>
      </c>
      <c r="Z693">
        <v>511.25</v>
      </c>
      <c r="AA693">
        <v>495</v>
      </c>
      <c r="AB693">
        <v>521.95000000000005</v>
      </c>
      <c r="AC693" s="2">
        <f>(Table2[[#This Row],[Close Price]]/Table2[[#This Row],[Day Low]])-1</f>
        <v>3.6363636363636598E-3</v>
      </c>
      <c r="AD693" s="2">
        <f>(Table2[[#This Row],[Day High]]/Table2[[#This Row],[Close Price]])-1</f>
        <v>2.9086151368760138E-2</v>
      </c>
      <c r="AE693" s="2">
        <f>(Table2[[#This Row],[Close Price]]/Table2[[#This Row],[Current Week Low]])-1</f>
        <v>3.6363636363636598E-3</v>
      </c>
      <c r="AF693" s="2">
        <f>(Table2[[#This Row],[Current Week High]]/Table2[[#This Row],[Close Price]])-1</f>
        <v>2.9086151368760138E-2</v>
      </c>
      <c r="AG693" s="2">
        <f>(Table2[[#This Row],[Close Price]]/Table2[[#This Row],[Current Month Low]])-1</f>
        <v>3.6363636363636598E-3</v>
      </c>
      <c r="AH693" s="2">
        <f>(Table2[[#This Row],[Current Month High]]/Table2[[#This Row],[Close Price]])-1</f>
        <v>5.0623993558776226E-2</v>
      </c>
      <c r="AI693">
        <v>39.5833333333333</v>
      </c>
      <c r="AJ693">
        <v>9.4273127753303996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-0.11</v>
      </c>
      <c r="AM693" t="s">
        <v>10621</v>
      </c>
      <c r="AN693">
        <v>-1.36</v>
      </c>
      <c r="AO693" t="s">
        <v>10621</v>
      </c>
      <c r="AQ693">
        <f>(Table2[[#This Row],[Sharpe Ratio]]-AVERAGE(Table2[Sharpe Ratio]))/_xlfn.STDEV.P(Table2[Sharpe Ratio])</f>
        <v>-0.7077277654969456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716</v>
      </c>
      <c r="AT693">
        <f>_xlfn.RANK.AVG(Table2[[#This Row],[6M Return vs Nifty Z-Score]],Table2[6M Return vs Nifty Z-Score])</f>
        <v>654</v>
      </c>
      <c r="AU693">
        <f>_xlfn.RANK.AVG(Table2[[#This Row],[Sharpe Ratio Z-Score]],Table2[Sharpe Ratio Z-Score])</f>
        <v>546.5</v>
      </c>
      <c r="AV693">
        <f>(Table2[[#This Row],[Rank 1Y]]+Table2[[#This Row],[Rank 6M]]+Table2[[#This Row],[Rank Sharpe]])/3</f>
        <v>638.83333333333337</v>
      </c>
    </row>
    <row r="694" spans="1:48" x14ac:dyDescent="0.3">
      <c r="A694" t="s">
        <v>2006</v>
      </c>
      <c r="B694" t="s">
        <v>2007</v>
      </c>
      <c r="C694" t="s">
        <v>10589</v>
      </c>
      <c r="D694" t="s">
        <v>1126</v>
      </c>
      <c r="E694">
        <v>3038.9789638249999</v>
      </c>
      <c r="F694">
        <v>420.35</v>
      </c>
      <c r="G694">
        <v>-56.6750468009282</v>
      </c>
      <c r="H694">
        <f>(Table2[[#This Row],[1Y Return vs Nifty]]-AVERAGE(Table2[1Y Return vs Nifty]))/_xlfn.STDEV.P(Table2[1Y Return vs Nifty])</f>
        <v>-1.3729207352376578</v>
      </c>
      <c r="I694">
        <v>-6.6020679746013204</v>
      </c>
      <c r="J694">
        <f>(Table2[[#This Row],[1M Return vs Nifty]]-AVERAGE(Table2[1M Return vs Nifty]))/_xlfn.STDEV.P(Table2[1M Return vs Nifty])</f>
        <v>-0.98446991699397302</v>
      </c>
      <c r="K694">
        <v>-19.692081199095998</v>
      </c>
      <c r="L694">
        <f>(Table2[[#This Row],[6M Return vs Nifty]]-AVERAGE(Table2[6M Return vs Nifty]))/_xlfn.STDEV.P(Table2[6M Return vs Nifty])</f>
        <v>-0.87861078893150268</v>
      </c>
      <c r="M694">
        <v>-1.9509974436375199</v>
      </c>
      <c r="N694">
        <f>(Table2[[#This Row],[1W Return vs Nifty]]-AVERAGE(Table2[1W Return vs Nifty]))/_xlfn.STDEV.P(Table2[1W Return vs Nifty])</f>
        <v>-0.91915675253358553</v>
      </c>
      <c r="O694">
        <v>440.27</v>
      </c>
      <c r="P694">
        <v>426.64762364217802</v>
      </c>
      <c r="Q694">
        <v>432.64091536602803</v>
      </c>
      <c r="R694">
        <v>29.981400725097501</v>
      </c>
      <c r="S694" s="2">
        <f>(Table2[[#This Row],[Close Price]]-Table2[[#This Row],[20D EMA]])/Table2[[#This Row],[20D EMA]]</f>
        <v>-4.5244963317963884E-2</v>
      </c>
      <c r="T694" s="2">
        <f>(Table2[[#This Row],[Close Price]]-Table2[[#This Row],[50D EMA]])/Table2[[#This Row],[50D EMA]]</f>
        <v>-1.4760714212859894E-2</v>
      </c>
      <c r="U694" s="2">
        <f>(Table2[[#This Row],[Close Price]]-Table2[[#This Row],[200D EMA]])/Table2[[#This Row],[200D EMA]]</f>
        <v>-2.8409045306381844E-2</v>
      </c>
      <c r="V694">
        <v>0.55957125684230402</v>
      </c>
      <c r="W694">
        <v>412.85</v>
      </c>
      <c r="X694">
        <v>430</v>
      </c>
      <c r="Y694">
        <v>412.85</v>
      </c>
      <c r="Z694">
        <v>430</v>
      </c>
      <c r="AA694">
        <v>412.85</v>
      </c>
      <c r="AB694">
        <v>453.8</v>
      </c>
      <c r="AC694" s="2">
        <f>(Table2[[#This Row],[Close Price]]/Table2[[#This Row],[Day Low]])-1</f>
        <v>1.8166404263049607E-2</v>
      </c>
      <c r="AD694" s="2">
        <f>(Table2[[#This Row],[Day High]]/Table2[[#This Row],[Close Price]])-1</f>
        <v>2.295705959319605E-2</v>
      </c>
      <c r="AE694" s="2">
        <f>(Table2[[#This Row],[Close Price]]/Table2[[#This Row],[Current Week Low]])-1</f>
        <v>1.8166404263049607E-2</v>
      </c>
      <c r="AF694" s="2">
        <f>(Table2[[#This Row],[Current Week High]]/Table2[[#This Row],[Close Price]])-1</f>
        <v>2.295705959319605E-2</v>
      </c>
      <c r="AG694" s="2">
        <f>(Table2[[#This Row],[Close Price]]/Table2[[#This Row],[Current Month Low]])-1</f>
        <v>1.8166404263049607E-2</v>
      </c>
      <c r="AH694" s="2">
        <f>(Table2[[#This Row],[Current Month High]]/Table2[[#This Row],[Close Price]])-1</f>
        <v>7.9576543356726592E-2</v>
      </c>
      <c r="AI694">
        <v>57.987391459497999</v>
      </c>
      <c r="AJ694">
        <v>33.4444444444444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-0.01</v>
      </c>
      <c r="AM694" t="s">
        <v>10621</v>
      </c>
      <c r="AN694">
        <v>-3.09</v>
      </c>
      <c r="AO694" t="s">
        <v>10621</v>
      </c>
      <c r="AP694">
        <v>-6.2282980852570004E-3</v>
      </c>
      <c r="AQ694">
        <f>(Table2[[#This Row],[Sharpe Ratio]]-AVERAGE(Table2[Sharpe Ratio]))/_xlfn.STDEV.P(Table2[Sharpe Ratio])</f>
        <v>-0.77965422745929336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726</v>
      </c>
      <c r="AT694">
        <f>_xlfn.RANK.AVG(Table2[[#This Row],[6M Return vs Nifty Z-Score]],Table2[6M Return vs Nifty Z-Score])</f>
        <v>614</v>
      </c>
      <c r="AU694">
        <f>_xlfn.RANK.AVG(Table2[[#This Row],[Sharpe Ratio Z-Score]],Table2[Sharpe Ratio Z-Score])</f>
        <v>579</v>
      </c>
      <c r="AV694">
        <f>(Table2[[#This Row],[Rank 1Y]]+Table2[[#This Row],[Rank 6M]]+Table2[[#This Row],[Rank Sharpe]])/3</f>
        <v>639.66666666666663</v>
      </c>
    </row>
    <row r="695" spans="1:48" x14ac:dyDescent="0.3">
      <c r="A695" t="s">
        <v>1992</v>
      </c>
      <c r="B695" t="s">
        <v>1993</v>
      </c>
      <c r="C695" t="s">
        <v>6579</v>
      </c>
      <c r="D695" t="s">
        <v>75</v>
      </c>
      <c r="E695">
        <v>3094.370491352</v>
      </c>
      <c r="F695">
        <v>236.74</v>
      </c>
      <c r="G695">
        <v>-21.167492043678401</v>
      </c>
      <c r="H695">
        <f>(Table2[[#This Row],[1Y Return vs Nifty]]-AVERAGE(Table2[1Y Return vs Nifty]))/_xlfn.STDEV.P(Table2[1Y Return vs Nifty])</f>
        <v>-0.83227973076840378</v>
      </c>
      <c r="I695">
        <v>-1.6351649936241599</v>
      </c>
      <c r="J695">
        <f>(Table2[[#This Row],[1M Return vs Nifty]]-AVERAGE(Table2[1M Return vs Nifty]))/_xlfn.STDEV.P(Table2[1M Return vs Nifty])</f>
        <v>-0.46730499964498368</v>
      </c>
      <c r="K695">
        <v>-20.3893672197744</v>
      </c>
      <c r="L695">
        <f>(Table2[[#This Row],[6M Return vs Nifty]]-AVERAGE(Table2[6M Return vs Nifty]))/_xlfn.STDEV.P(Table2[6M Return vs Nifty])</f>
        <v>-0.90353020993874256</v>
      </c>
      <c r="M695">
        <v>2.3361512917396099</v>
      </c>
      <c r="N695">
        <f>(Table2[[#This Row],[1W Return vs Nifty]]-AVERAGE(Table2[1W Return vs Nifty]))/_xlfn.STDEV.P(Table2[1W Return vs Nifty])</f>
        <v>-4.2349302064597881E-2</v>
      </c>
      <c r="O695">
        <v>242.31</v>
      </c>
      <c r="P695">
        <v>239.63742030190201</v>
      </c>
      <c r="Q695">
        <v>236.795196525357</v>
      </c>
      <c r="R695">
        <v>37.883478349516601</v>
      </c>
      <c r="S695" s="2">
        <f>(Table2[[#This Row],[Close Price]]-Table2[[#This Row],[20D EMA]])/Table2[[#This Row],[20D EMA]]</f>
        <v>-2.2987082662704772E-2</v>
      </c>
      <c r="T695" s="2">
        <f>(Table2[[#This Row],[Close Price]]-Table2[[#This Row],[50D EMA]])/Table2[[#This Row],[50D EMA]]</f>
        <v>-1.2090850828938779E-2</v>
      </c>
      <c r="U695" s="2">
        <f>(Table2[[#This Row],[Close Price]]-Table2[[#This Row],[200D EMA]])/Table2[[#This Row],[200D EMA]]</f>
        <v>-2.330981631676794E-4</v>
      </c>
      <c r="V695">
        <v>0.93704355942737805</v>
      </c>
      <c r="W695">
        <v>227.91</v>
      </c>
      <c r="X695">
        <v>242.88</v>
      </c>
      <c r="Y695">
        <v>227.91</v>
      </c>
      <c r="Z695">
        <v>242.88</v>
      </c>
      <c r="AA695">
        <v>227.91</v>
      </c>
      <c r="AB695">
        <v>252.99</v>
      </c>
      <c r="AC695" s="2">
        <f>(Table2[[#This Row],[Close Price]]/Table2[[#This Row],[Day Low]])-1</f>
        <v>3.8743363608441994E-2</v>
      </c>
      <c r="AD695" s="2">
        <f>(Table2[[#This Row],[Day High]]/Table2[[#This Row],[Close Price]])-1</f>
        <v>2.5935625580805866E-2</v>
      </c>
      <c r="AE695" s="2">
        <f>(Table2[[#This Row],[Close Price]]/Table2[[#This Row],[Current Week Low]])-1</f>
        <v>3.8743363608441994E-2</v>
      </c>
      <c r="AF695" s="2">
        <f>(Table2[[#This Row],[Current Week High]]/Table2[[#This Row],[Close Price]])-1</f>
        <v>2.5935625580805866E-2</v>
      </c>
      <c r="AG695" s="2">
        <f>(Table2[[#This Row],[Close Price]]/Table2[[#This Row],[Current Month Low]])-1</f>
        <v>3.8743363608441994E-2</v>
      </c>
      <c r="AH695" s="2">
        <f>(Table2[[#This Row],[Current Month High]]/Table2[[#This Row],[Close Price]])-1</f>
        <v>6.8640702880797599E-2</v>
      </c>
      <c r="AI695">
        <v>28.833319253189099</v>
      </c>
      <c r="AJ695">
        <v>22.0309278350515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0.02</v>
      </c>
      <c r="AM695" t="s">
        <v>10622</v>
      </c>
      <c r="AN695">
        <v>0.17</v>
      </c>
      <c r="AO695" t="s">
        <v>10622</v>
      </c>
      <c r="AP695">
        <v>-6.8694737180576004E-2</v>
      </c>
      <c r="AQ695">
        <f>(Table2[[#This Row],[Sharpe Ratio]]-AVERAGE(Table2[Sharpe Ratio]))/_xlfn.STDEV.P(Table2[Sharpe Ratio])</f>
        <v>-1.5010374840102487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-3.7465017264269767</v>
      </c>
      <c r="AS695">
        <f>_xlfn.RANK.AVG(Table2[[#This Row],[1Y Return vs Nifty Z-Score]],Table2[1Y Return vs Nifty Z-Score])</f>
        <v>621</v>
      </c>
      <c r="AT695">
        <f>_xlfn.RANK.AVG(Table2[[#This Row],[6M Return vs Nifty Z-Score]],Table2[6M Return vs Nifty Z-Score])</f>
        <v>620</v>
      </c>
      <c r="AU695">
        <f>_xlfn.RANK.AVG(Table2[[#This Row],[Sharpe Ratio Z-Score]],Table2[Sharpe Ratio Z-Score])</f>
        <v>691</v>
      </c>
      <c r="AV695">
        <f>(Table2[[#This Row],[Rank 1Y]]+Table2[[#This Row],[Rank 6M]]+Table2[[#This Row],[Rank Sharpe]])/3</f>
        <v>644</v>
      </c>
    </row>
    <row r="696" spans="1:48" x14ac:dyDescent="0.3">
      <c r="A696" t="s">
        <v>2157</v>
      </c>
      <c r="B696" t="s">
        <v>2158</v>
      </c>
      <c r="C696" t="s">
        <v>10580</v>
      </c>
      <c r="D696" t="s">
        <v>383</v>
      </c>
      <c r="E696">
        <v>2594.3237977599902</v>
      </c>
      <c r="F696">
        <v>1841.6</v>
      </c>
      <c r="G696">
        <v>-27.117617974608802</v>
      </c>
      <c r="H696">
        <f>(Table2[[#This Row],[1Y Return vs Nifty]]-AVERAGE(Table2[1Y Return vs Nifty]))/_xlfn.STDEV.P(Table2[1Y Return vs Nifty])</f>
        <v>-0.92287684684719984</v>
      </c>
      <c r="I696">
        <v>-1.4641199828886799</v>
      </c>
      <c r="J696">
        <f>(Table2[[#This Row],[1M Return vs Nifty]]-AVERAGE(Table2[1M Return vs Nifty]))/_xlfn.STDEV.P(Table2[1M Return vs Nifty])</f>
        <v>-0.44949541504493001</v>
      </c>
      <c r="K696">
        <v>-16.605285615343998</v>
      </c>
      <c r="L696">
        <f>(Table2[[#This Row],[6M Return vs Nifty]]-AVERAGE(Table2[6M Return vs Nifty]))/_xlfn.STDEV.P(Table2[6M Return vs Nifty])</f>
        <v>-0.76829571529792062</v>
      </c>
      <c r="M696">
        <v>2.7302478124464602</v>
      </c>
      <c r="N696">
        <f>(Table2[[#This Row],[1W Return vs Nifty]]-AVERAGE(Table2[1W Return vs Nifty]))/_xlfn.STDEV.P(Table2[1W Return vs Nifty])</f>
        <v>3.8251299148104184E-2</v>
      </c>
      <c r="O696">
        <v>1916.52</v>
      </c>
      <c r="P696">
        <v>1890.63369287254</v>
      </c>
      <c r="Q696">
        <v>1863.5621370725601</v>
      </c>
      <c r="R696">
        <v>34.6128578755349</v>
      </c>
      <c r="S696" s="2">
        <f>(Table2[[#This Row],[Close Price]]-Table2[[#This Row],[20D EMA]])/Table2[[#This Row],[20D EMA]]</f>
        <v>-3.909168701604996E-2</v>
      </c>
      <c r="T696" s="2">
        <f>(Table2[[#This Row],[Close Price]]-Table2[[#This Row],[50D EMA]])/Table2[[#This Row],[50D EMA]]</f>
        <v>-2.5935057149034827E-2</v>
      </c>
      <c r="U696" s="2">
        <f>(Table2[[#This Row],[Close Price]]-Table2[[#This Row],[200D EMA]])/Table2[[#This Row],[200D EMA]]</f>
        <v>-1.1785030740676092E-2</v>
      </c>
      <c r="V696">
        <v>1.4225490822634601</v>
      </c>
      <c r="W696">
        <v>1833</v>
      </c>
      <c r="X696">
        <v>1919</v>
      </c>
      <c r="Y696">
        <v>1833</v>
      </c>
      <c r="Z696">
        <v>1919</v>
      </c>
      <c r="AA696">
        <v>1833</v>
      </c>
      <c r="AB696">
        <v>2035</v>
      </c>
      <c r="AC696" s="2">
        <f>(Table2[[#This Row],[Close Price]]/Table2[[#This Row],[Day Low]])-1</f>
        <v>4.6917621385706987E-3</v>
      </c>
      <c r="AD696" s="2">
        <f>(Table2[[#This Row],[Day High]]/Table2[[#This Row],[Close Price]])-1</f>
        <v>4.202867072111216E-2</v>
      </c>
      <c r="AE696" s="2">
        <f>(Table2[[#This Row],[Close Price]]/Table2[[#This Row],[Current Week Low]])-1</f>
        <v>4.6917621385706987E-3</v>
      </c>
      <c r="AF696" s="2">
        <f>(Table2[[#This Row],[Current Week High]]/Table2[[#This Row],[Close Price]])-1</f>
        <v>4.202867072111216E-2</v>
      </c>
      <c r="AG696" s="2">
        <f>(Table2[[#This Row],[Close Price]]/Table2[[#This Row],[Current Month Low]])-1</f>
        <v>4.6917621385706987E-3</v>
      </c>
      <c r="AH696" s="2">
        <f>(Table2[[#This Row],[Current Month High]]/Table2[[#This Row],[Close Price]])-1</f>
        <v>0.10501737619461338</v>
      </c>
      <c r="AI696">
        <v>25.700477845351799</v>
      </c>
      <c r="AJ696">
        <v>20.287393860222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-0.08</v>
      </c>
      <c r="AM696" t="s">
        <v>10621</v>
      </c>
      <c r="AN696">
        <v>0.49</v>
      </c>
      <c r="AO696" t="s">
        <v>10622</v>
      </c>
      <c r="AP696">
        <v>-8.3039296607702998E-2</v>
      </c>
      <c r="AQ696">
        <f>(Table2[[#This Row],[Sharpe Ratio]]-AVERAGE(Table2[Sharpe Ratio]))/_xlfn.STDEV.P(Table2[Sharpe Ratio])</f>
        <v>-1.6666932368143974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-3.7691099148563438</v>
      </c>
      <c r="AS696">
        <f>_xlfn.RANK.AVG(Table2[[#This Row],[1Y Return vs Nifty Z-Score]],Table2[1Y Return vs Nifty Z-Score])</f>
        <v>648</v>
      </c>
      <c r="AT696">
        <f>_xlfn.RANK.AVG(Table2[[#This Row],[6M Return vs Nifty Z-Score]],Table2[6M Return vs Nifty Z-Score])</f>
        <v>581</v>
      </c>
      <c r="AU696">
        <f>_xlfn.RANK.AVG(Table2[[#This Row],[Sharpe Ratio Z-Score]],Table2[Sharpe Ratio Z-Score])</f>
        <v>703</v>
      </c>
      <c r="AV696">
        <f>(Table2[[#This Row],[Rank 1Y]]+Table2[[#This Row],[Rank 6M]]+Table2[[#This Row],[Rank Sharpe]])/3</f>
        <v>644</v>
      </c>
    </row>
    <row r="697" spans="1:48" x14ac:dyDescent="0.3">
      <c r="A697" t="s">
        <v>1194</v>
      </c>
      <c r="B697" t="s">
        <v>1195</v>
      </c>
      <c r="C697" t="s">
        <v>10588</v>
      </c>
      <c r="D697" t="s">
        <v>232</v>
      </c>
      <c r="E697">
        <v>9507.9532820099994</v>
      </c>
      <c r="F697">
        <v>486.65</v>
      </c>
      <c r="G697">
        <v>-12.6851421271506</v>
      </c>
      <c r="H697">
        <f>(Table2[[#This Row],[1Y Return vs Nifty]]-AVERAGE(Table2[1Y Return vs Nifty]))/_xlfn.STDEV.P(Table2[1Y Return vs Nifty])</f>
        <v>-0.7031267600701061</v>
      </c>
      <c r="I697">
        <v>-10.233255422651901</v>
      </c>
      <c r="J697">
        <f>(Table2[[#This Row],[1M Return vs Nifty]]-AVERAGE(Table2[1M Return vs Nifty]))/_xlfn.STDEV.P(Table2[1M Return vs Nifty])</f>
        <v>-1.3625571805547994</v>
      </c>
      <c r="K697">
        <v>-27.472482161888902</v>
      </c>
      <c r="L697">
        <f>(Table2[[#This Row],[6M Return vs Nifty]]-AVERAGE(Table2[6M Return vs Nifty]))/_xlfn.STDEV.P(Table2[6M Return vs Nifty])</f>
        <v>-1.1566646742056399</v>
      </c>
      <c r="M697">
        <v>0.11573949185434</v>
      </c>
      <c r="N697">
        <f>(Table2[[#This Row],[1W Return vs Nifty]]-AVERAGE(Table2[1W Return vs Nifty]))/_xlfn.STDEV.P(Table2[1W Return vs Nifty])</f>
        <v>-0.49646781518807548</v>
      </c>
      <c r="O697">
        <v>532.54</v>
      </c>
      <c r="P697">
        <v>556.37064455401298</v>
      </c>
      <c r="Q697">
        <v>550.25788033856702</v>
      </c>
      <c r="R697">
        <v>17.944314085093701</v>
      </c>
      <c r="S697" s="2">
        <f>(Table2[[#This Row],[Close Price]]-Table2[[#This Row],[20D EMA]])/Table2[[#This Row],[20D EMA]]</f>
        <v>-8.617193074698612E-2</v>
      </c>
      <c r="T697" s="2">
        <f>(Table2[[#This Row],[Close Price]]-Table2[[#This Row],[50D EMA]])/Table2[[#This Row],[50D EMA]]</f>
        <v>-0.1253133055032066</v>
      </c>
      <c r="U697" s="2">
        <f>(Table2[[#This Row],[Close Price]]-Table2[[#This Row],[200D EMA]])/Table2[[#This Row],[200D EMA]]</f>
        <v>-0.1155964914113177</v>
      </c>
      <c r="V697">
        <v>1.3895709116944901</v>
      </c>
      <c r="W697">
        <v>485.15</v>
      </c>
      <c r="X697">
        <v>507</v>
      </c>
      <c r="Y697">
        <v>485.15</v>
      </c>
      <c r="Z697">
        <v>507</v>
      </c>
      <c r="AA697">
        <v>485.15</v>
      </c>
      <c r="AB697">
        <v>548</v>
      </c>
      <c r="AC697" s="2">
        <f>(Table2[[#This Row],[Close Price]]/Table2[[#This Row],[Day Low]])-1</f>
        <v>3.091827269916525E-3</v>
      </c>
      <c r="AD697" s="2">
        <f>(Table2[[#This Row],[Day High]]/Table2[[#This Row],[Close Price]])-1</f>
        <v>4.18165005650879E-2</v>
      </c>
      <c r="AE697" s="2">
        <f>(Table2[[#This Row],[Close Price]]/Table2[[#This Row],[Current Week Low]])-1</f>
        <v>3.091827269916525E-3</v>
      </c>
      <c r="AF697" s="2">
        <f>(Table2[[#This Row],[Current Week High]]/Table2[[#This Row],[Close Price]])-1</f>
        <v>4.18165005650879E-2</v>
      </c>
      <c r="AG697" s="2">
        <f>(Table2[[#This Row],[Close Price]]/Table2[[#This Row],[Current Month Low]])-1</f>
        <v>3.091827269916525E-3</v>
      </c>
      <c r="AH697" s="2">
        <f>(Table2[[#This Row],[Current Month High]]/Table2[[#This Row],[Close Price]])-1</f>
        <v>0.12606596116305369</v>
      </c>
      <c r="AI697">
        <v>45.7721154834069</v>
      </c>
      <c r="AJ697">
        <v>18.0473013947847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-0.22</v>
      </c>
      <c r="AM697" t="s">
        <v>10621</v>
      </c>
      <c r="AN697">
        <v>-12.27</v>
      </c>
      <c r="AO697" t="s">
        <v>10621</v>
      </c>
      <c r="AP697">
        <v>-6.7364027851290004E-2</v>
      </c>
      <c r="AQ697">
        <f>(Table2[[#This Row],[Sharpe Ratio]]-AVERAGE(Table2[Sharpe Ratio]))/_xlfn.STDEV.P(Table2[Sharpe Ratio])</f>
        <v>-1.4856700091968011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576</v>
      </c>
      <c r="AT697">
        <f>_xlfn.RANK.AVG(Table2[[#This Row],[6M Return vs Nifty Z-Score]],Table2[6M Return vs Nifty Z-Score])</f>
        <v>672</v>
      </c>
      <c r="AU697">
        <f>_xlfn.RANK.AVG(Table2[[#This Row],[Sharpe Ratio Z-Score]],Table2[Sharpe Ratio Z-Score])</f>
        <v>689</v>
      </c>
      <c r="AV697">
        <f>(Table2[[#This Row],[Rank 1Y]]+Table2[[#This Row],[Rank 6M]]+Table2[[#This Row],[Rank Sharpe]])/3</f>
        <v>645.66666666666663</v>
      </c>
    </row>
    <row r="698" spans="1:48" x14ac:dyDescent="0.3">
      <c r="A698" t="s">
        <v>370</v>
      </c>
      <c r="B698" t="s">
        <v>371</v>
      </c>
      <c r="C698" t="s">
        <v>10589</v>
      </c>
      <c r="D698" t="s">
        <v>98</v>
      </c>
      <c r="E698">
        <v>63460.107927315003</v>
      </c>
      <c r="F698">
        <v>544.35</v>
      </c>
      <c r="G698">
        <v>-30.8417811256653</v>
      </c>
      <c r="H698">
        <f>(Table2[[#This Row],[1Y Return vs Nifty]]-AVERAGE(Table2[1Y Return vs Nifty]))/_xlfn.STDEV.P(Table2[1Y Return vs Nifty])</f>
        <v>-0.97958126709127402</v>
      </c>
      <c r="I698">
        <v>7.2676992685264903</v>
      </c>
      <c r="J698">
        <f>(Table2[[#This Row],[1M Return vs Nifty]]-AVERAGE(Table2[1M Return vs Nifty]))/_xlfn.STDEV.P(Table2[1M Return vs Nifty])</f>
        <v>0.45968090644948106</v>
      </c>
      <c r="K698">
        <v>-14.5018617061365</v>
      </c>
      <c r="L698">
        <f>(Table2[[#This Row],[6M Return vs Nifty]]-AVERAGE(Table2[6M Return vs Nifty]))/_xlfn.STDEV.P(Table2[6M Return vs Nifty])</f>
        <v>-0.69312411512839511</v>
      </c>
      <c r="M698">
        <v>3.6463581711751698</v>
      </c>
      <c r="N698">
        <f>(Table2[[#This Row],[1W Return vs Nifty]]-AVERAGE(Table2[1W Return vs Nifty]))/_xlfn.STDEV.P(Table2[1W Return vs Nifty])</f>
        <v>0.22561414507803187</v>
      </c>
      <c r="O698">
        <v>533.44000000000005</v>
      </c>
      <c r="P698">
        <v>521.344981730369</v>
      </c>
      <c r="Q698">
        <v>535.27179671959095</v>
      </c>
      <c r="R698">
        <v>59.820698661981602</v>
      </c>
      <c r="S698" s="2">
        <f>(Table2[[#This Row],[Close Price]]-Table2[[#This Row],[20D EMA]])/Table2[[#This Row],[20D EMA]]</f>
        <v>2.0452159568086322E-2</v>
      </c>
      <c r="T698" s="2">
        <f>(Table2[[#This Row],[Close Price]]-Table2[[#This Row],[50D EMA]])/Table2[[#This Row],[50D EMA]]</f>
        <v>4.4126286961229132E-2</v>
      </c>
      <c r="U698" s="2">
        <f>(Table2[[#This Row],[Close Price]]-Table2[[#This Row],[200D EMA]])/Table2[[#This Row],[200D EMA]]</f>
        <v>1.6959988058486863E-2</v>
      </c>
      <c r="V698">
        <v>0.43775026365752001</v>
      </c>
      <c r="W698">
        <v>534.4</v>
      </c>
      <c r="X698">
        <v>548.70000000000005</v>
      </c>
      <c r="Y698">
        <v>534.4</v>
      </c>
      <c r="Z698">
        <v>548.70000000000005</v>
      </c>
      <c r="AA698">
        <v>534.4</v>
      </c>
      <c r="AB698">
        <v>558</v>
      </c>
      <c r="AC698" s="2">
        <f>(Table2[[#This Row],[Close Price]]/Table2[[#This Row],[Day Low]])-1</f>
        <v>1.8619011976048094E-2</v>
      </c>
      <c r="AD698" s="2">
        <f>(Table2[[#This Row],[Day High]]/Table2[[#This Row],[Close Price]])-1</f>
        <v>7.9911821438414243E-3</v>
      </c>
      <c r="AE698" s="2">
        <f>(Table2[[#This Row],[Close Price]]/Table2[[#This Row],[Current Week Low]])-1</f>
        <v>1.8619011976048094E-2</v>
      </c>
      <c r="AF698" s="2">
        <f>(Table2[[#This Row],[Current Week High]]/Table2[[#This Row],[Close Price]])-1</f>
        <v>7.9911821438414243E-3</v>
      </c>
      <c r="AG698" s="2">
        <f>(Table2[[#This Row],[Close Price]]/Table2[[#This Row],[Current Month Low]])-1</f>
        <v>1.8619011976048094E-2</v>
      </c>
      <c r="AH698" s="2">
        <f>(Table2[[#This Row],[Current Month High]]/Table2[[#This Row],[Close Price]])-1</f>
        <v>2.5075778451363995E-2</v>
      </c>
      <c r="AI698">
        <v>24.873702581059899</v>
      </c>
      <c r="AJ698">
        <v>23.9977220956719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0.06</v>
      </c>
      <c r="AM698" t="s">
        <v>10622</v>
      </c>
      <c r="AN698">
        <v>4.43</v>
      </c>
      <c r="AO698" t="s">
        <v>10622</v>
      </c>
      <c r="AP698">
        <v>-0.10233506686169901</v>
      </c>
      <c r="AQ698">
        <f>(Table2[[#This Row],[Sharpe Ratio]]-AVERAGE(Table2[Sharpe Ratio]))/_xlfn.STDEV.P(Table2[Sharpe Ratio])</f>
        <v>-1.8895272223125366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661</v>
      </c>
      <c r="AT698">
        <f>_xlfn.RANK.AVG(Table2[[#This Row],[6M Return vs Nifty Z-Score]],Table2[6M Return vs Nifty Z-Score])</f>
        <v>559</v>
      </c>
      <c r="AU698">
        <f>_xlfn.RANK.AVG(Table2[[#This Row],[Sharpe Ratio Z-Score]],Table2[Sharpe Ratio Z-Score])</f>
        <v>718</v>
      </c>
      <c r="AV698">
        <f>(Table2[[#This Row],[Rank 1Y]]+Table2[[#This Row],[Rank 6M]]+Table2[[#This Row],[Rank Sharpe]])/3</f>
        <v>646</v>
      </c>
    </row>
    <row r="699" spans="1:48" x14ac:dyDescent="0.3">
      <c r="A699" t="s">
        <v>1925</v>
      </c>
      <c r="B699" t="s">
        <v>1926</v>
      </c>
      <c r="C699" t="s">
        <v>10587</v>
      </c>
      <c r="D699" t="s">
        <v>1437</v>
      </c>
      <c r="E699">
        <v>3397.2119076389999</v>
      </c>
      <c r="F699">
        <v>126.87</v>
      </c>
      <c r="G699">
        <v>-53.373023231503403</v>
      </c>
      <c r="H699">
        <f>(Table2[[#This Row],[1Y Return vs Nifty]]-AVERAGE(Table2[1Y Return vs Nifty]))/_xlfn.STDEV.P(Table2[1Y Return vs Nifty])</f>
        <v>-1.3226438476412097</v>
      </c>
      <c r="I699">
        <v>0.12685526364130001</v>
      </c>
      <c r="J699">
        <f>(Table2[[#This Row],[1M Return vs Nifty]]-AVERAGE(Table2[1M Return vs Nifty]))/_xlfn.STDEV.P(Table2[1M Return vs Nifty])</f>
        <v>-0.28383955564376806</v>
      </c>
      <c r="K699">
        <v>-15.7404102535791</v>
      </c>
      <c r="L699">
        <f>(Table2[[#This Row],[6M Return vs Nifty]]-AVERAGE(Table2[6M Return vs Nifty]))/_xlfn.STDEV.P(Table2[6M Return vs Nifty])</f>
        <v>-0.73738703131535621</v>
      </c>
      <c r="M699">
        <v>2.6742014176539901</v>
      </c>
      <c r="N699">
        <f>(Table2[[#This Row],[1W Return vs Nifty]]-AVERAGE(Table2[1W Return vs Nifty]))/_xlfn.STDEV.P(Table2[1W Return vs Nifty])</f>
        <v>2.6788693215995987E-2</v>
      </c>
      <c r="O699">
        <v>134.55000000000001</v>
      </c>
      <c r="P699">
        <v>132.36018475295899</v>
      </c>
      <c r="Q699">
        <v>140.03825617079499</v>
      </c>
      <c r="R699">
        <v>27.098086151820102</v>
      </c>
      <c r="S699" s="2">
        <f>(Table2[[#This Row],[Close Price]]-Table2[[#This Row],[20D EMA]])/Table2[[#This Row],[20D EMA]]</f>
        <v>-5.7079152731326688E-2</v>
      </c>
      <c r="T699" s="2">
        <f>(Table2[[#This Row],[Close Price]]-Table2[[#This Row],[50D EMA]])/Table2[[#This Row],[50D EMA]]</f>
        <v>-4.1479125790025356E-2</v>
      </c>
      <c r="U699" s="2">
        <f>(Table2[[#This Row],[Close Price]]-Table2[[#This Row],[200D EMA]])/Table2[[#This Row],[200D EMA]]</f>
        <v>-9.4033277269138349E-2</v>
      </c>
      <c r="V699">
        <v>0.39229833739193698</v>
      </c>
      <c r="W699">
        <v>126.41</v>
      </c>
      <c r="X699">
        <v>132.49</v>
      </c>
      <c r="Y699">
        <v>126.41</v>
      </c>
      <c r="Z699">
        <v>132.49</v>
      </c>
      <c r="AA699">
        <v>126.41</v>
      </c>
      <c r="AB699">
        <v>136.69999999999999</v>
      </c>
      <c r="AC699" s="2">
        <f>(Table2[[#This Row],[Close Price]]/Table2[[#This Row],[Day Low]])-1</f>
        <v>3.6389526145084172E-3</v>
      </c>
      <c r="AD699" s="2">
        <f>(Table2[[#This Row],[Day High]]/Table2[[#This Row],[Close Price]])-1</f>
        <v>4.4297312209348183E-2</v>
      </c>
      <c r="AE699" s="2">
        <f>(Table2[[#This Row],[Close Price]]/Table2[[#This Row],[Current Week Low]])-1</f>
        <v>3.6389526145084172E-3</v>
      </c>
      <c r="AF699" s="2">
        <f>(Table2[[#This Row],[Current Week High]]/Table2[[#This Row],[Close Price]])-1</f>
        <v>4.4297312209348183E-2</v>
      </c>
      <c r="AG699" s="2">
        <f>(Table2[[#This Row],[Close Price]]/Table2[[#This Row],[Current Month Low]])-1</f>
        <v>3.6389526145084172E-3</v>
      </c>
      <c r="AH699" s="2">
        <f>(Table2[[#This Row],[Current Month High]]/Table2[[#This Row],[Close Price]])-1</f>
        <v>7.7480885946244138E-2</v>
      </c>
      <c r="AI699">
        <v>50.390163159139199</v>
      </c>
      <c r="AJ699">
        <v>21.464815701292402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-0.03</v>
      </c>
      <c r="AM699" t="s">
        <v>10621</v>
      </c>
      <c r="AN699">
        <v>-9.01</v>
      </c>
      <c r="AO699" t="s">
        <v>10621</v>
      </c>
      <c r="AP699">
        <v>-4.2900434164428999E-2</v>
      </c>
      <c r="AQ699">
        <f>(Table2[[#This Row],[Sharpe Ratio]]-AVERAGE(Table2[Sharpe Ratio]))/_xlfn.STDEV.P(Table2[Sharpe Ratio])</f>
        <v>-1.2031562764412289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723</v>
      </c>
      <c r="AT699">
        <f>_xlfn.RANK.AVG(Table2[[#This Row],[6M Return vs Nifty Z-Score]],Table2[6M Return vs Nifty Z-Score])</f>
        <v>572</v>
      </c>
      <c r="AU699">
        <f>_xlfn.RANK.AVG(Table2[[#This Row],[Sharpe Ratio Z-Score]],Table2[Sharpe Ratio Z-Score])</f>
        <v>644</v>
      </c>
      <c r="AV699">
        <f>(Table2[[#This Row],[Rank 1Y]]+Table2[[#This Row],[Rank 6M]]+Table2[[#This Row],[Rank Sharpe]])/3</f>
        <v>646.33333333333337</v>
      </c>
    </row>
    <row r="700" spans="1:48" x14ac:dyDescent="0.3">
      <c r="A700" t="s">
        <v>349</v>
      </c>
      <c r="B700" t="s">
        <v>350</v>
      </c>
      <c r="C700" t="s">
        <v>10578</v>
      </c>
      <c r="D700" t="s">
        <v>351</v>
      </c>
      <c r="E700">
        <v>66799.17642299</v>
      </c>
      <c r="F700">
        <v>702.35</v>
      </c>
      <c r="G700">
        <v>-43.514589472453601</v>
      </c>
      <c r="H700">
        <f>(Table2[[#This Row],[1Y Return vs Nifty]]-AVERAGE(Table2[1Y Return vs Nifty]))/_xlfn.STDEV.P(Table2[1Y Return vs Nifty])</f>
        <v>-1.1725385090330067</v>
      </c>
      <c r="I700">
        <v>0.60731227546778199</v>
      </c>
      <c r="J700">
        <f>(Table2[[#This Row],[1M Return vs Nifty]]-AVERAGE(Table2[1M Return vs Nifty]))/_xlfn.STDEV.P(Table2[1M Return vs Nifty])</f>
        <v>-0.23381330955790205</v>
      </c>
      <c r="K700">
        <v>-10.6039972795712</v>
      </c>
      <c r="L700">
        <f>(Table2[[#This Row],[6M Return vs Nifty]]-AVERAGE(Table2[6M Return vs Nifty]))/_xlfn.STDEV.P(Table2[6M Return vs Nifty])</f>
        <v>-0.55382328047201845</v>
      </c>
      <c r="M700">
        <v>3.5148461972401099</v>
      </c>
      <c r="N700">
        <f>(Table2[[#This Row],[1W Return vs Nifty]]-AVERAGE(Table2[1W Return vs Nifty]))/_xlfn.STDEV.P(Table2[1W Return vs Nifty])</f>
        <v>0.19871732257672431</v>
      </c>
      <c r="O700">
        <v>722.66</v>
      </c>
      <c r="P700">
        <v>722.75905995367896</v>
      </c>
      <c r="Q700">
        <v>739.95722995201504</v>
      </c>
      <c r="R700">
        <v>33.612721896531198</v>
      </c>
      <c r="S700" s="2">
        <f>(Table2[[#This Row],[Close Price]]-Table2[[#This Row],[20D EMA]])/Table2[[#This Row],[20D EMA]]</f>
        <v>-2.8104502809066428E-2</v>
      </c>
      <c r="T700" s="2">
        <f>(Table2[[#This Row],[Close Price]]-Table2[[#This Row],[50D EMA]])/Table2[[#This Row],[50D EMA]]</f>
        <v>-2.8237708919189381E-2</v>
      </c>
      <c r="U700" s="2">
        <f>(Table2[[#This Row],[Close Price]]-Table2[[#This Row],[200D EMA]])/Table2[[#This Row],[200D EMA]]</f>
        <v>-5.0823518481539508E-2</v>
      </c>
      <c r="V700">
        <v>1.51178446609441</v>
      </c>
      <c r="W700">
        <v>698</v>
      </c>
      <c r="X700">
        <v>712.9</v>
      </c>
      <c r="Y700">
        <v>698</v>
      </c>
      <c r="Z700">
        <v>712.9</v>
      </c>
      <c r="AA700">
        <v>698</v>
      </c>
      <c r="AB700">
        <v>726.25</v>
      </c>
      <c r="AC700" s="2">
        <f>(Table2[[#This Row],[Close Price]]/Table2[[#This Row],[Day Low]])-1</f>
        <v>6.2320916905445056E-3</v>
      </c>
      <c r="AD700" s="2">
        <f>(Table2[[#This Row],[Day High]]/Table2[[#This Row],[Close Price]])-1</f>
        <v>1.5021000925464545E-2</v>
      </c>
      <c r="AE700" s="2">
        <f>(Table2[[#This Row],[Close Price]]/Table2[[#This Row],[Current Week Low]])-1</f>
        <v>6.2320916905445056E-3</v>
      </c>
      <c r="AF700" s="2">
        <f>(Table2[[#This Row],[Current Week High]]/Table2[[#This Row],[Close Price]])-1</f>
        <v>1.5021000925464545E-2</v>
      </c>
      <c r="AG700" s="2">
        <f>(Table2[[#This Row],[Close Price]]/Table2[[#This Row],[Current Month Low]])-1</f>
        <v>6.2320916905445056E-3</v>
      </c>
      <c r="AH700" s="2">
        <f>(Table2[[#This Row],[Current Month High]]/Table2[[#This Row],[Close Price]])-1</f>
        <v>3.4028618210294015E-2</v>
      </c>
      <c r="AI700">
        <v>27.123229159251</v>
      </c>
      <c r="AJ700">
        <v>8.3957095454896198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-7.0000000000000007E-2</v>
      </c>
      <c r="AM700" t="s">
        <v>10621</v>
      </c>
      <c r="AN700">
        <v>-4.25</v>
      </c>
      <c r="AO700" t="s">
        <v>10621</v>
      </c>
      <c r="AP700">
        <v>-0.14053273267364</v>
      </c>
      <c r="AQ700">
        <f>(Table2[[#This Row],[Sharpe Ratio]]-AVERAGE(Table2[Sharpe Ratio]))/_xlfn.STDEV.P(Table2[Sharpe Ratio])</f>
        <v>-2.3306465970541641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709</v>
      </c>
      <c r="AT700">
        <f>_xlfn.RANK.AVG(Table2[[#This Row],[6M Return vs Nifty Z-Score]],Table2[6M Return vs Nifty Z-Score])</f>
        <v>504</v>
      </c>
      <c r="AU700">
        <f>_xlfn.RANK.AVG(Table2[[#This Row],[Sharpe Ratio Z-Score]],Table2[Sharpe Ratio Z-Score])</f>
        <v>732</v>
      </c>
      <c r="AV700">
        <f>(Table2[[#This Row],[Rank 1Y]]+Table2[[#This Row],[Rank 6M]]+Table2[[#This Row],[Rank Sharpe]])/3</f>
        <v>648.33333333333337</v>
      </c>
    </row>
    <row r="701" spans="1:48" x14ac:dyDescent="0.3">
      <c r="A701" t="s">
        <v>1591</v>
      </c>
      <c r="B701" t="s">
        <v>1592</v>
      </c>
      <c r="C701" t="s">
        <v>10591</v>
      </c>
      <c r="D701" t="s">
        <v>292</v>
      </c>
      <c r="E701">
        <v>5430.9736788129903</v>
      </c>
      <c r="F701">
        <v>161.47</v>
      </c>
      <c r="G701">
        <v>-23.304118827467299</v>
      </c>
      <c r="H701">
        <f>(Table2[[#This Row],[1Y Return vs Nifty]]-AVERAGE(Table2[1Y Return vs Nifty]))/_xlfn.STDEV.P(Table2[1Y Return vs Nifty])</f>
        <v>-0.86481218923987002</v>
      </c>
      <c r="I701">
        <v>2.6728056350639302</v>
      </c>
      <c r="J701">
        <f>(Table2[[#This Row],[1M Return vs Nifty]]-AVERAGE(Table2[1M Return vs Nifty]))/_xlfn.STDEV.P(Table2[1M Return vs Nifty])</f>
        <v>-1.8749575337291907E-2</v>
      </c>
      <c r="K701">
        <v>-23.279853576787399</v>
      </c>
      <c r="L701">
        <f>(Table2[[#This Row],[6M Return vs Nifty]]-AVERAGE(Table2[6M Return vs Nifty]))/_xlfn.STDEV.P(Table2[6M Return vs Nifty])</f>
        <v>-1.0068296370174785</v>
      </c>
      <c r="M701">
        <v>5.6218422836294799</v>
      </c>
      <c r="N701">
        <f>(Table2[[#This Row],[1W Return vs Nifty]]-AVERAGE(Table2[1W Return vs Nifty]))/_xlfn.STDEV.P(Table2[1W Return vs Nifty])</f>
        <v>0.62964005950217516</v>
      </c>
      <c r="O701">
        <v>166.57</v>
      </c>
      <c r="P701">
        <v>166.51206679871601</v>
      </c>
      <c r="Q701">
        <v>166.10097062472201</v>
      </c>
      <c r="R701">
        <v>38.096706268896199</v>
      </c>
      <c r="S701" s="2">
        <f>(Table2[[#This Row],[Close Price]]-Table2[[#This Row],[20D EMA]])/Table2[[#This Row],[20D EMA]]</f>
        <v>-3.061775829981386E-2</v>
      </c>
      <c r="T701" s="2">
        <f>(Table2[[#This Row],[Close Price]]-Table2[[#This Row],[50D EMA]])/Table2[[#This Row],[50D EMA]]</f>
        <v>-3.0280488949854818E-2</v>
      </c>
      <c r="U701" s="2">
        <f>(Table2[[#This Row],[Close Price]]-Table2[[#This Row],[200D EMA]])/Table2[[#This Row],[200D EMA]]</f>
        <v>-2.7880454926328707E-2</v>
      </c>
      <c r="V701">
        <v>1.0946752471880501</v>
      </c>
      <c r="W701">
        <v>160.13</v>
      </c>
      <c r="X701">
        <v>166.29</v>
      </c>
      <c r="Y701">
        <v>160.13</v>
      </c>
      <c r="Z701">
        <v>166.29</v>
      </c>
      <c r="AA701">
        <v>160.13</v>
      </c>
      <c r="AB701">
        <v>176.01</v>
      </c>
      <c r="AC701" s="2">
        <f>(Table2[[#This Row],[Close Price]]/Table2[[#This Row],[Day Low]])-1</f>
        <v>8.3682008368199945E-3</v>
      </c>
      <c r="AD701" s="2">
        <f>(Table2[[#This Row],[Day High]]/Table2[[#This Row],[Close Price]])-1</f>
        <v>2.9850746268656581E-2</v>
      </c>
      <c r="AE701" s="2">
        <f>(Table2[[#This Row],[Close Price]]/Table2[[#This Row],[Current Week Low]])-1</f>
        <v>8.3682008368199945E-3</v>
      </c>
      <c r="AF701" s="2">
        <f>(Table2[[#This Row],[Current Week High]]/Table2[[#This Row],[Close Price]])-1</f>
        <v>2.9850746268656581E-2</v>
      </c>
      <c r="AG701" s="2">
        <f>(Table2[[#This Row],[Close Price]]/Table2[[#This Row],[Current Month Low]])-1</f>
        <v>8.3682008368199945E-3</v>
      </c>
      <c r="AH701" s="2">
        <f>(Table2[[#This Row],[Current Month High]]/Table2[[#This Row],[Close Price]])-1</f>
        <v>9.0047686876819188E-2</v>
      </c>
      <c r="AI701">
        <v>36.000495448070801</v>
      </c>
      <c r="AJ701">
        <v>24.159938485197902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-0.06</v>
      </c>
      <c r="AM701" t="s">
        <v>10621</v>
      </c>
      <c r="AN701">
        <v>-2.31</v>
      </c>
      <c r="AO701" t="s">
        <v>10621</v>
      </c>
      <c r="AP701">
        <v>-6.2539396225581995E-2</v>
      </c>
      <c r="AQ701">
        <f>(Table2[[#This Row],[Sharpe Ratio]]-AVERAGE(Table2[Sharpe Ratio]))/_xlfn.STDEV.P(Table2[Sharpe Ratio])</f>
        <v>-1.4299535553022364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-2.6907048973947019</v>
      </c>
      <c r="AS701">
        <f>_xlfn.RANK.AVG(Table2[[#This Row],[1Y Return vs Nifty Z-Score]],Table2[1Y Return vs Nifty Z-Score])</f>
        <v>632</v>
      </c>
      <c r="AT701">
        <f>_xlfn.RANK.AVG(Table2[[#This Row],[6M Return vs Nifty Z-Score]],Table2[6M Return vs Nifty Z-Score])</f>
        <v>642</v>
      </c>
      <c r="AU701">
        <f>_xlfn.RANK.AVG(Table2[[#This Row],[Sharpe Ratio Z-Score]],Table2[Sharpe Ratio Z-Score])</f>
        <v>675</v>
      </c>
      <c r="AV701">
        <f>(Table2[[#This Row],[Rank 1Y]]+Table2[[#This Row],[Rank 6M]]+Table2[[#This Row],[Rank Sharpe]])/3</f>
        <v>649.66666666666663</v>
      </c>
    </row>
    <row r="702" spans="1:48" x14ac:dyDescent="0.3">
      <c r="A702" t="s">
        <v>1460</v>
      </c>
      <c r="B702" t="s">
        <v>1461</v>
      </c>
      <c r="C702" t="s">
        <v>10591</v>
      </c>
      <c r="D702" t="s">
        <v>553</v>
      </c>
      <c r="E702">
        <v>6666.5752923150003</v>
      </c>
      <c r="F702">
        <v>241.05</v>
      </c>
      <c r="G702">
        <v>-33.411139740346201</v>
      </c>
      <c r="H702">
        <f>(Table2[[#This Row],[1Y Return vs Nifty]]-AVERAGE(Table2[1Y Return vs Nifty]))/_xlfn.STDEV.P(Table2[1Y Return vs Nifty])</f>
        <v>-1.0187025366852946</v>
      </c>
      <c r="I702">
        <v>-3.8243156840427601</v>
      </c>
      <c r="J702">
        <f>(Table2[[#This Row],[1M Return vs Nifty]]-AVERAGE(Table2[1M Return vs Nifty]))/_xlfn.STDEV.P(Table2[1M Return vs Nifty])</f>
        <v>-0.69524420848616086</v>
      </c>
      <c r="K702">
        <v>-18.009885929587</v>
      </c>
      <c r="L702">
        <f>(Table2[[#This Row],[6M Return vs Nifty]]-AVERAGE(Table2[6M Return vs Nifty]))/_xlfn.STDEV.P(Table2[6M Return vs Nifty])</f>
        <v>-0.81849294504227865</v>
      </c>
      <c r="M702">
        <v>-1.6121140764892301</v>
      </c>
      <c r="N702">
        <f>(Table2[[#This Row],[1W Return vs Nifty]]-AVERAGE(Table2[1W Return vs Nifty]))/_xlfn.STDEV.P(Table2[1W Return vs Nifty])</f>
        <v>-0.84984834279643195</v>
      </c>
      <c r="O702">
        <v>258.14999999999998</v>
      </c>
      <c r="P702">
        <v>256.688899091856</v>
      </c>
      <c r="Q702">
        <v>260.05883309829801</v>
      </c>
      <c r="R702">
        <v>25.060539387903798</v>
      </c>
      <c r="S702" s="2">
        <f>(Table2[[#This Row],[Close Price]]-Table2[[#This Row],[20D EMA]])/Table2[[#This Row],[20D EMA]]</f>
        <v>-6.6240557815223575E-2</v>
      </c>
      <c r="T702" s="2">
        <f>(Table2[[#This Row],[Close Price]]-Table2[[#This Row],[50D EMA]])/Table2[[#This Row],[50D EMA]]</f>
        <v>-6.0925498325736391E-2</v>
      </c>
      <c r="U702" s="2">
        <f>(Table2[[#This Row],[Close Price]]-Table2[[#This Row],[200D EMA]])/Table2[[#This Row],[200D EMA]]</f>
        <v>-7.309435665702986E-2</v>
      </c>
      <c r="V702">
        <v>0.93143966235449205</v>
      </c>
      <c r="W702">
        <v>240.05</v>
      </c>
      <c r="X702">
        <v>248.4</v>
      </c>
      <c r="Y702">
        <v>240.05</v>
      </c>
      <c r="Z702">
        <v>248.4</v>
      </c>
      <c r="AA702">
        <v>240.05</v>
      </c>
      <c r="AB702">
        <v>259.95</v>
      </c>
      <c r="AC702" s="2">
        <f>(Table2[[#This Row],[Close Price]]/Table2[[#This Row],[Day Low]])-1</f>
        <v>4.1657987919183626E-3</v>
      </c>
      <c r="AD702" s="2">
        <f>(Table2[[#This Row],[Day High]]/Table2[[#This Row],[Close Price]])-1</f>
        <v>3.0491599253266832E-2</v>
      </c>
      <c r="AE702" s="2">
        <f>(Table2[[#This Row],[Close Price]]/Table2[[#This Row],[Current Week Low]])-1</f>
        <v>4.1657987919183626E-3</v>
      </c>
      <c r="AF702" s="2">
        <f>(Table2[[#This Row],[Current Week High]]/Table2[[#This Row],[Close Price]])-1</f>
        <v>3.0491599253266832E-2</v>
      </c>
      <c r="AG702" s="2">
        <f>(Table2[[#This Row],[Close Price]]/Table2[[#This Row],[Current Month Low]])-1</f>
        <v>4.1657987919183626E-3</v>
      </c>
      <c r="AH702" s="2">
        <f>(Table2[[#This Row],[Current Month High]]/Table2[[#This Row],[Close Price]])-1</f>
        <v>7.8406969508400648E-2</v>
      </c>
      <c r="AI702">
        <v>33.146650072599002</v>
      </c>
      <c r="AJ702">
        <v>9.5681818181818201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-0.05</v>
      </c>
      <c r="AM702" t="s">
        <v>10621</v>
      </c>
      <c r="AN702">
        <v>-7.52</v>
      </c>
      <c r="AO702" t="s">
        <v>10621</v>
      </c>
      <c r="AP702">
        <v>-6.5425061035287002E-2</v>
      </c>
      <c r="AQ702">
        <f>(Table2[[#This Row],[Sharpe Ratio]]-AVERAGE(Table2[Sharpe Ratio]))/_xlfn.STDEV.P(Table2[Sharpe Ratio])</f>
        <v>-1.4632781742158105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668</v>
      </c>
      <c r="AT702">
        <f>_xlfn.RANK.AVG(Table2[[#This Row],[6M Return vs Nifty Z-Score]],Table2[6M Return vs Nifty Z-Score])</f>
        <v>600</v>
      </c>
      <c r="AU702">
        <f>_xlfn.RANK.AVG(Table2[[#This Row],[Sharpe Ratio Z-Score]],Table2[Sharpe Ratio Z-Score])</f>
        <v>683</v>
      </c>
      <c r="AV702">
        <f>(Table2[[#This Row],[Rank 1Y]]+Table2[[#This Row],[Rank 6M]]+Table2[[#This Row],[Rank Sharpe]])/3</f>
        <v>650.33333333333337</v>
      </c>
    </row>
    <row r="703" spans="1:48" x14ac:dyDescent="0.3">
      <c r="A703" t="s">
        <v>2225</v>
      </c>
      <c r="B703" t="s">
        <v>2226</v>
      </c>
      <c r="C703" t="s">
        <v>10586</v>
      </c>
      <c r="D703" t="s">
        <v>396</v>
      </c>
      <c r="E703">
        <v>2391.7337607599902</v>
      </c>
      <c r="F703">
        <v>451.05</v>
      </c>
      <c r="G703">
        <v>-63.577283710292697</v>
      </c>
      <c r="H703">
        <f>(Table2[[#This Row],[1Y Return vs Nifty]]-AVERAGE(Table2[1Y Return vs Nifty]))/_xlfn.STDEV.P(Table2[1Y Return vs Nifty])</f>
        <v>-1.4780147728664152</v>
      </c>
      <c r="I703">
        <v>-3.2431929600702798</v>
      </c>
      <c r="J703">
        <f>(Table2[[#This Row],[1M Return vs Nifty]]-AVERAGE(Table2[1M Return vs Nifty]))/_xlfn.STDEV.P(Table2[1M Return vs Nifty])</f>
        <v>-0.63473642593758339</v>
      </c>
      <c r="K703">
        <v>-28.428911803244699</v>
      </c>
      <c r="L703">
        <f>(Table2[[#This Row],[6M Return vs Nifty]]-AVERAGE(Table2[6M Return vs Nifty]))/_xlfn.STDEV.P(Table2[6M Return vs Nifty])</f>
        <v>-1.1908453005052473</v>
      </c>
      <c r="M703">
        <v>0.19523448359020701</v>
      </c>
      <c r="N703">
        <f>(Table2[[#This Row],[1W Return vs Nifty]]-AVERAGE(Table2[1W Return vs Nifty]))/_xlfn.STDEV.P(Table2[1W Return vs Nifty])</f>
        <v>-0.48020950335163121</v>
      </c>
      <c r="O703">
        <v>470.16</v>
      </c>
      <c r="P703">
        <v>479.92995534681</v>
      </c>
      <c r="Q703">
        <v>500.88883501764099</v>
      </c>
      <c r="R703">
        <v>22.1350028828262</v>
      </c>
      <c r="S703" s="2">
        <f>(Table2[[#This Row],[Close Price]]-Table2[[#This Row],[20D EMA]])/Table2[[#This Row],[20D EMA]]</f>
        <v>-4.0645737621235349E-2</v>
      </c>
      <c r="T703" s="2">
        <f>(Table2[[#This Row],[Close Price]]-Table2[[#This Row],[50D EMA]])/Table2[[#This Row],[50D EMA]]</f>
        <v>-6.0175354809725468E-2</v>
      </c>
      <c r="U703" s="2">
        <f>(Table2[[#This Row],[Close Price]]-Table2[[#This Row],[200D EMA]])/Table2[[#This Row],[200D EMA]]</f>
        <v>-9.9500790461591507E-2</v>
      </c>
      <c r="V703">
        <v>0.62751780263951096</v>
      </c>
      <c r="W703">
        <v>449.9</v>
      </c>
      <c r="X703">
        <v>459.45</v>
      </c>
      <c r="Y703">
        <v>449.9</v>
      </c>
      <c r="Z703">
        <v>459.45</v>
      </c>
      <c r="AA703">
        <v>449.9</v>
      </c>
      <c r="AB703">
        <v>473.3</v>
      </c>
      <c r="AC703" s="2">
        <f>(Table2[[#This Row],[Close Price]]/Table2[[#This Row],[Day Low]])-1</f>
        <v>2.5561235830184881E-3</v>
      </c>
      <c r="AD703" s="2">
        <f>(Table2[[#This Row],[Day High]]/Table2[[#This Row],[Close Price]])-1</f>
        <v>1.8623212504156994E-2</v>
      </c>
      <c r="AE703" s="2">
        <f>(Table2[[#This Row],[Close Price]]/Table2[[#This Row],[Current Week Low]])-1</f>
        <v>2.5561235830184881E-3</v>
      </c>
      <c r="AF703" s="2">
        <f>(Table2[[#This Row],[Current Week High]]/Table2[[#This Row],[Close Price]])-1</f>
        <v>1.8623212504156994E-2</v>
      </c>
      <c r="AG703" s="2">
        <f>(Table2[[#This Row],[Close Price]]/Table2[[#This Row],[Current Month Low]])-1</f>
        <v>2.5561235830184881E-3</v>
      </c>
      <c r="AH703" s="2">
        <f>(Table2[[#This Row],[Current Month High]]/Table2[[#This Row],[Close Price]])-1</f>
        <v>4.9329342644939489E-2</v>
      </c>
      <c r="AI703">
        <v>77.075712227025804</v>
      </c>
      <c r="AJ703">
        <v>2.51136363636363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-0.15</v>
      </c>
      <c r="AM703" t="s">
        <v>10621</v>
      </c>
      <c r="AN703">
        <v>-4.6100000000000003</v>
      </c>
      <c r="AO703" t="s">
        <v>10621</v>
      </c>
      <c r="AQ703">
        <f>(Table2[[#This Row],[Sharpe Ratio]]-AVERAGE(Table2[Sharpe Ratio]))/_xlfn.STDEV.P(Table2[Sharpe Ratio])</f>
        <v>-0.7077277654969456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732</v>
      </c>
      <c r="AT703">
        <f>_xlfn.RANK.AVG(Table2[[#This Row],[6M Return vs Nifty Z-Score]],Table2[6M Return vs Nifty Z-Score])</f>
        <v>678</v>
      </c>
      <c r="AU703">
        <f>_xlfn.RANK.AVG(Table2[[#This Row],[Sharpe Ratio Z-Score]],Table2[Sharpe Ratio Z-Score])</f>
        <v>546.5</v>
      </c>
      <c r="AV703">
        <f>(Table2[[#This Row],[Rank 1Y]]+Table2[[#This Row],[Rank 6M]]+Table2[[#This Row],[Rank Sharpe]])/3</f>
        <v>652.16666666666663</v>
      </c>
    </row>
    <row r="704" spans="1:48" x14ac:dyDescent="0.3">
      <c r="A704" t="s">
        <v>2178</v>
      </c>
      <c r="B704" t="s">
        <v>2179</v>
      </c>
      <c r="C704" t="s">
        <v>10584</v>
      </c>
      <c r="D704" t="s">
        <v>1601</v>
      </c>
      <c r="E704">
        <v>2521.5988191000001</v>
      </c>
      <c r="F704">
        <v>610.1</v>
      </c>
      <c r="G704">
        <v>-39.236145067534302</v>
      </c>
      <c r="H704">
        <f>(Table2[[#This Row],[1Y Return vs Nifty]]-AVERAGE(Table2[1Y Return vs Nifty]))/_xlfn.STDEV.P(Table2[1Y Return vs Nifty])</f>
        <v>-1.1073945559656908</v>
      </c>
      <c r="I704">
        <v>-10.254532566874101</v>
      </c>
      <c r="J704">
        <f>(Table2[[#This Row],[1M Return vs Nifty]]-AVERAGE(Table2[1M Return vs Nifty]))/_xlfn.STDEV.P(Table2[1M Return vs Nifty])</f>
        <v>-1.3647726038427597</v>
      </c>
      <c r="K704">
        <v>-35.303828821590301</v>
      </c>
      <c r="L704">
        <f>(Table2[[#This Row],[6M Return vs Nifty]]-AVERAGE(Table2[6M Return vs Nifty]))/_xlfn.STDEV.P(Table2[6M Return vs Nifty])</f>
        <v>-1.4365392431477715</v>
      </c>
      <c r="M704">
        <v>-1.4764049203210701</v>
      </c>
      <c r="N704">
        <f>(Table2[[#This Row],[1W Return vs Nifty]]-AVERAGE(Table2[1W Return vs Nifty]))/_xlfn.STDEV.P(Table2[1W Return vs Nifty])</f>
        <v>-0.8220931127893174</v>
      </c>
      <c r="O704">
        <v>646.12</v>
      </c>
      <c r="P704">
        <v>677.138249902192</v>
      </c>
      <c r="Q704">
        <v>715.37505578200501</v>
      </c>
      <c r="R704">
        <v>23.9467900057207</v>
      </c>
      <c r="S704" s="2">
        <f>(Table2[[#This Row],[Close Price]]-Table2[[#This Row],[20D EMA]])/Table2[[#This Row],[20D EMA]]</f>
        <v>-5.5748158236859996E-2</v>
      </c>
      <c r="T704" s="2">
        <f>(Table2[[#This Row],[Close Price]]-Table2[[#This Row],[50D EMA]])/Table2[[#This Row],[50D EMA]]</f>
        <v>-9.900230848261074E-2</v>
      </c>
      <c r="U704" s="2">
        <f>(Table2[[#This Row],[Close Price]]-Table2[[#This Row],[200D EMA]])/Table2[[#This Row],[200D EMA]]</f>
        <v>-0.14716064661623493</v>
      </c>
      <c r="V704">
        <v>0.70340740616322806</v>
      </c>
      <c r="W704">
        <v>602.5</v>
      </c>
      <c r="X704">
        <v>627.70000000000005</v>
      </c>
      <c r="Y704">
        <v>602.5</v>
      </c>
      <c r="Z704">
        <v>627.70000000000005</v>
      </c>
      <c r="AA704">
        <v>602.5</v>
      </c>
      <c r="AB704">
        <v>649.54999999999995</v>
      </c>
      <c r="AC704" s="2">
        <f>(Table2[[#This Row],[Close Price]]/Table2[[#This Row],[Day Low]])-1</f>
        <v>1.261410788381756E-2</v>
      </c>
      <c r="AD704" s="2">
        <f>(Table2[[#This Row],[Day High]]/Table2[[#This Row],[Close Price]])-1</f>
        <v>2.8847729880347561E-2</v>
      </c>
      <c r="AE704" s="2">
        <f>(Table2[[#This Row],[Close Price]]/Table2[[#This Row],[Current Week Low]])-1</f>
        <v>1.261410788381756E-2</v>
      </c>
      <c r="AF704" s="2">
        <f>(Table2[[#This Row],[Current Week High]]/Table2[[#This Row],[Close Price]])-1</f>
        <v>2.8847729880347561E-2</v>
      </c>
      <c r="AG704" s="2">
        <f>(Table2[[#This Row],[Close Price]]/Table2[[#This Row],[Current Month Low]])-1</f>
        <v>1.261410788381756E-2</v>
      </c>
      <c r="AH704" s="2">
        <f>(Table2[[#This Row],[Current Month High]]/Table2[[#This Row],[Close Price]])-1</f>
        <v>6.4661530896574115E-2</v>
      </c>
      <c r="AI704">
        <v>48.336338305195802</v>
      </c>
      <c r="AJ704">
        <v>1.26141078838175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-0.23</v>
      </c>
      <c r="AM704" t="s">
        <v>10621</v>
      </c>
      <c r="AN704">
        <v>-3.44</v>
      </c>
      <c r="AO704" t="s">
        <v>10621</v>
      </c>
      <c r="AQ704">
        <f>(Table2[[#This Row],[Sharpe Ratio]]-AVERAGE(Table2[Sharpe Ratio]))/_xlfn.STDEV.P(Table2[Sharpe Ratio])</f>
        <v>-0.7077277654969456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697</v>
      </c>
      <c r="AT704">
        <f>_xlfn.RANK.AVG(Table2[[#This Row],[6M Return vs Nifty Z-Score]],Table2[6M Return vs Nifty Z-Score])</f>
        <v>714</v>
      </c>
      <c r="AU704">
        <f>_xlfn.RANK.AVG(Table2[[#This Row],[Sharpe Ratio Z-Score]],Table2[Sharpe Ratio Z-Score])</f>
        <v>546.5</v>
      </c>
      <c r="AV704">
        <f>(Table2[[#This Row],[Rank 1Y]]+Table2[[#This Row],[Rank 6M]]+Table2[[#This Row],[Rank Sharpe]])/3</f>
        <v>652.5</v>
      </c>
    </row>
    <row r="705" spans="1:48" x14ac:dyDescent="0.3">
      <c r="A705" t="s">
        <v>1606</v>
      </c>
      <c r="B705" t="s">
        <v>1607</v>
      </c>
      <c r="C705" t="s">
        <v>10587</v>
      </c>
      <c r="D705" t="s">
        <v>518</v>
      </c>
      <c r="E705">
        <v>5349.5583367460004</v>
      </c>
      <c r="F705">
        <v>107.41</v>
      </c>
      <c r="G705">
        <v>-33.820793392741102</v>
      </c>
      <c r="H705">
        <f>(Table2[[#This Row],[1Y Return vs Nifty]]-AVERAGE(Table2[1Y Return vs Nifty]))/_xlfn.STDEV.P(Table2[1Y Return vs Nifty])</f>
        <v>-1.024939957527969</v>
      </c>
      <c r="I705">
        <v>1.2624778808388299</v>
      </c>
      <c r="J705">
        <f>(Table2[[#This Row],[1M Return vs Nifty]]-AVERAGE(Table2[1M Return vs Nifty]))/_xlfn.STDEV.P(Table2[1M Return vs Nifty])</f>
        <v>-0.16559601853182299</v>
      </c>
      <c r="K705">
        <v>-15.6888113670287</v>
      </c>
      <c r="L705">
        <f>(Table2[[#This Row],[6M Return vs Nifty]]-AVERAGE(Table2[6M Return vs Nifty]))/_xlfn.STDEV.P(Table2[6M Return vs Nifty])</f>
        <v>-0.73554300413092588</v>
      </c>
      <c r="M705">
        <v>5.3029837175318804</v>
      </c>
      <c r="N705">
        <f>(Table2[[#This Row],[1W Return vs Nifty]]-AVERAGE(Table2[1W Return vs Nifty]))/_xlfn.STDEV.P(Table2[1W Return vs Nifty])</f>
        <v>0.56442712110020488</v>
      </c>
      <c r="O705">
        <v>109.29</v>
      </c>
      <c r="P705">
        <v>107.967530018229</v>
      </c>
      <c r="Q705">
        <v>108.824620206855</v>
      </c>
      <c r="R705">
        <v>42.229405370459503</v>
      </c>
      <c r="S705" s="2">
        <f>(Table2[[#This Row],[Close Price]]-Table2[[#This Row],[20D EMA]])/Table2[[#This Row],[20D EMA]]</f>
        <v>-1.7201939793210812E-2</v>
      </c>
      <c r="T705" s="2">
        <f>(Table2[[#This Row],[Close Price]]-Table2[[#This Row],[50D EMA]])/Table2[[#This Row],[50D EMA]]</f>
        <v>-5.1638674899284077E-3</v>
      </c>
      <c r="U705" s="2">
        <f>(Table2[[#This Row],[Close Price]]-Table2[[#This Row],[200D EMA]])/Table2[[#This Row],[200D EMA]]</f>
        <v>-1.2999082415046156E-2</v>
      </c>
      <c r="V705">
        <v>0.99140034655726905</v>
      </c>
      <c r="W705">
        <v>104.83</v>
      </c>
      <c r="X705">
        <v>110.57</v>
      </c>
      <c r="Y705">
        <v>104.83</v>
      </c>
      <c r="Z705">
        <v>110.57</v>
      </c>
      <c r="AA705">
        <v>104.83</v>
      </c>
      <c r="AB705">
        <v>114.74</v>
      </c>
      <c r="AC705" s="2">
        <f>(Table2[[#This Row],[Close Price]]/Table2[[#This Row],[Day Low]])-1</f>
        <v>2.461127539826391E-2</v>
      </c>
      <c r="AD705" s="2">
        <f>(Table2[[#This Row],[Day High]]/Table2[[#This Row],[Close Price]])-1</f>
        <v>2.9419979517735673E-2</v>
      </c>
      <c r="AE705" s="2">
        <f>(Table2[[#This Row],[Close Price]]/Table2[[#This Row],[Current Week Low]])-1</f>
        <v>2.461127539826391E-2</v>
      </c>
      <c r="AF705" s="2">
        <f>(Table2[[#This Row],[Current Week High]]/Table2[[#This Row],[Close Price]])-1</f>
        <v>2.9419979517735673E-2</v>
      </c>
      <c r="AG705" s="2">
        <f>(Table2[[#This Row],[Close Price]]/Table2[[#This Row],[Current Month Low]])-1</f>
        <v>2.461127539826391E-2</v>
      </c>
      <c r="AH705" s="2">
        <f>(Table2[[#This Row],[Current Month High]]/Table2[[#This Row],[Close Price]])-1</f>
        <v>6.8243180337026255E-2</v>
      </c>
      <c r="AI705">
        <v>28.200353784563799</v>
      </c>
      <c r="AJ705">
        <v>17.387978142076499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10621</v>
      </c>
      <c r="AN705">
        <v>-4.3099999999999996</v>
      </c>
      <c r="AO705" t="s">
        <v>10621</v>
      </c>
      <c r="AP705">
        <v>-0.10023721632119501</v>
      </c>
      <c r="AQ705">
        <f>(Table2[[#This Row],[Sharpe Ratio]]-AVERAGE(Table2[Sharpe Ratio]))/_xlfn.STDEV.P(Table2[Sharpe Ratio])</f>
        <v>-1.8653005451306228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671</v>
      </c>
      <c r="AT705">
        <f>_xlfn.RANK.AVG(Table2[[#This Row],[6M Return vs Nifty Z-Score]],Table2[6M Return vs Nifty Z-Score])</f>
        <v>571</v>
      </c>
      <c r="AU705">
        <f>_xlfn.RANK.AVG(Table2[[#This Row],[Sharpe Ratio Z-Score]],Table2[Sharpe Ratio Z-Score])</f>
        <v>716</v>
      </c>
      <c r="AV705">
        <f>(Table2[[#This Row],[Rank 1Y]]+Table2[[#This Row],[Rank 6M]]+Table2[[#This Row],[Rank Sharpe]])/3</f>
        <v>652.66666666666663</v>
      </c>
    </row>
    <row r="706" spans="1:48" x14ac:dyDescent="0.3">
      <c r="A706" t="s">
        <v>609</v>
      </c>
      <c r="B706" t="s">
        <v>610</v>
      </c>
      <c r="C706" t="s">
        <v>10586</v>
      </c>
      <c r="D706" t="s">
        <v>396</v>
      </c>
      <c r="E706">
        <v>30018.89360367</v>
      </c>
      <c r="F706">
        <v>406.1</v>
      </c>
      <c r="G706">
        <v>-25.0916785647746</v>
      </c>
      <c r="H706">
        <f>(Table2[[#This Row],[1Y Return vs Nifty]]-AVERAGE(Table2[1Y Return vs Nifty]))/_xlfn.STDEV.P(Table2[1Y Return vs Nifty])</f>
        <v>-0.89202972360780042</v>
      </c>
      <c r="I706">
        <v>4.37583787555399</v>
      </c>
      <c r="J706">
        <f>(Table2[[#This Row],[1M Return vs Nifty]]-AVERAGE(Table2[1M Return vs Nifty]))/_xlfn.STDEV.P(Table2[1M Return vs Nifty])</f>
        <v>0.15857390596864498</v>
      </c>
      <c r="K706">
        <v>-21.433206003222001</v>
      </c>
      <c r="L706">
        <f>(Table2[[#This Row],[6M Return vs Nifty]]-AVERAGE(Table2[6M Return vs Nifty]))/_xlfn.STDEV.P(Table2[6M Return vs Nifty])</f>
        <v>-0.94083464074191392</v>
      </c>
      <c r="M706">
        <v>7.1676029046428402</v>
      </c>
      <c r="N706">
        <f>(Table2[[#This Row],[1W Return vs Nifty]]-AVERAGE(Table2[1W Return vs Nifty]))/_xlfn.STDEV.P(Table2[1W Return vs Nifty])</f>
        <v>0.94577894639499427</v>
      </c>
      <c r="O706">
        <v>396.76</v>
      </c>
      <c r="P706">
        <v>400.72173502427802</v>
      </c>
      <c r="Q706">
        <v>415.26263743818498</v>
      </c>
      <c r="R706">
        <v>58.697635917237399</v>
      </c>
      <c r="S706" s="2">
        <f>(Table2[[#This Row],[Close Price]]-Table2[[#This Row],[20D EMA]])/Table2[[#This Row],[20D EMA]]</f>
        <v>2.3540679503982337E-2</v>
      </c>
      <c r="T706" s="2">
        <f>(Table2[[#This Row],[Close Price]]-Table2[[#This Row],[50D EMA]])/Table2[[#This Row],[50D EMA]]</f>
        <v>1.3421445620852481E-2</v>
      </c>
      <c r="U706" s="2">
        <f>(Table2[[#This Row],[Close Price]]-Table2[[#This Row],[200D EMA]])/Table2[[#This Row],[200D EMA]]</f>
        <v>-2.2064680547016192E-2</v>
      </c>
      <c r="V706">
        <v>1.78655472892904</v>
      </c>
      <c r="W706">
        <v>401.4</v>
      </c>
      <c r="X706">
        <v>425.6</v>
      </c>
      <c r="Y706">
        <v>401.4</v>
      </c>
      <c r="Z706">
        <v>425.6</v>
      </c>
      <c r="AA706">
        <v>397.4</v>
      </c>
      <c r="AB706">
        <v>425.6</v>
      </c>
      <c r="AC706" s="2">
        <f>(Table2[[#This Row],[Close Price]]/Table2[[#This Row],[Day Low]])-1</f>
        <v>1.1709018435476004E-2</v>
      </c>
      <c r="AD706" s="2">
        <f>(Table2[[#This Row],[Day High]]/Table2[[#This Row],[Close Price]])-1</f>
        <v>4.8017729623245575E-2</v>
      </c>
      <c r="AE706" s="2">
        <f>(Table2[[#This Row],[Close Price]]/Table2[[#This Row],[Current Week Low]])-1</f>
        <v>1.1709018435476004E-2</v>
      </c>
      <c r="AF706" s="2">
        <f>(Table2[[#This Row],[Current Week High]]/Table2[[#This Row],[Close Price]])-1</f>
        <v>4.8017729623245575E-2</v>
      </c>
      <c r="AG706" s="2">
        <f>(Table2[[#This Row],[Close Price]]/Table2[[#This Row],[Current Month Low]])-1</f>
        <v>2.18922999496729E-2</v>
      </c>
      <c r="AH706" s="2">
        <f>(Table2[[#This Row],[Current Month High]]/Table2[[#This Row],[Close Price]])-1</f>
        <v>4.8017729623245575E-2</v>
      </c>
      <c r="AI706">
        <v>20.167446441763101</v>
      </c>
      <c r="AJ706">
        <v>14.652738565782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-0.15</v>
      </c>
      <c r="AM706" t="s">
        <v>10621</v>
      </c>
      <c r="AN706">
        <v>6.29</v>
      </c>
      <c r="AO706" t="s">
        <v>10622</v>
      </c>
      <c r="AP706">
        <v>-7.0770154096944995E-2</v>
      </c>
      <c r="AQ706">
        <f>(Table2[[#This Row],[Sharpe Ratio]]-AVERAGE(Table2[Sharpe Ratio]))/_xlfn.STDEV.P(Table2[Sharpe Ratio])</f>
        <v>-1.5250050902243091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642</v>
      </c>
      <c r="AT706">
        <f>_xlfn.RANK.AVG(Table2[[#This Row],[6M Return vs Nifty Z-Score]],Table2[6M Return vs Nifty Z-Score])</f>
        <v>626</v>
      </c>
      <c r="AU706">
        <f>_xlfn.RANK.AVG(Table2[[#This Row],[Sharpe Ratio Z-Score]],Table2[Sharpe Ratio Z-Score])</f>
        <v>693</v>
      </c>
      <c r="AV706">
        <f>(Table2[[#This Row],[Rank 1Y]]+Table2[[#This Row],[Rank 6M]]+Table2[[#This Row],[Rank Sharpe]])/3</f>
        <v>653.66666666666663</v>
      </c>
    </row>
    <row r="707" spans="1:48" x14ac:dyDescent="0.3">
      <c r="A707" t="s">
        <v>1915</v>
      </c>
      <c r="B707" t="s">
        <v>1916</v>
      </c>
      <c r="C707" t="s">
        <v>10589</v>
      </c>
      <c r="D707" t="s">
        <v>1464</v>
      </c>
      <c r="E707">
        <v>3421.5749999999998</v>
      </c>
      <c r="F707">
        <v>308.25</v>
      </c>
      <c r="G707">
        <v>-55.862818931144197</v>
      </c>
      <c r="H707">
        <f>(Table2[[#This Row],[1Y Return vs Nifty]]-AVERAGE(Table2[1Y Return vs Nifty]))/_xlfn.STDEV.P(Table2[1Y Return vs Nifty])</f>
        <v>-1.3605536856230038</v>
      </c>
      <c r="I707">
        <v>-6.3091856578337504</v>
      </c>
      <c r="J707">
        <f>(Table2[[#This Row],[1M Return vs Nifty]]-AVERAGE(Table2[1M Return vs Nifty]))/_xlfn.STDEV.P(Table2[1M Return vs Nifty])</f>
        <v>-0.95397436277755421</v>
      </c>
      <c r="K707">
        <v>-23.793556411657701</v>
      </c>
      <c r="L707">
        <f>(Table2[[#This Row],[6M Return vs Nifty]]-AVERAGE(Table2[6M Return vs Nifty]))/_xlfn.STDEV.P(Table2[6M Return vs Nifty])</f>
        <v>-1.0251882113114121</v>
      </c>
      <c r="M707">
        <v>1.96174522906794</v>
      </c>
      <c r="N707">
        <f>(Table2[[#This Row],[1W Return vs Nifty]]-AVERAGE(Table2[1W Return vs Nifty]))/_xlfn.STDEV.P(Table2[1W Return vs Nifty])</f>
        <v>-0.1189228117593579</v>
      </c>
      <c r="O707">
        <v>320.97000000000003</v>
      </c>
      <c r="P707">
        <v>323.86060434601899</v>
      </c>
      <c r="Q707">
        <v>345.555725404501</v>
      </c>
      <c r="R707">
        <v>27.5181543360059</v>
      </c>
      <c r="S707" s="2">
        <f>(Table2[[#This Row],[Close Price]]-Table2[[#This Row],[20D EMA]])/Table2[[#This Row],[20D EMA]]</f>
        <v>-3.9629871950649674E-2</v>
      </c>
      <c r="T707" s="2">
        <f>(Table2[[#This Row],[Close Price]]-Table2[[#This Row],[50D EMA]])/Table2[[#This Row],[50D EMA]]</f>
        <v>-4.8201615560935329E-2</v>
      </c>
      <c r="U707" s="2">
        <f>(Table2[[#This Row],[Close Price]]-Table2[[#This Row],[200D EMA]])/Table2[[#This Row],[200D EMA]]</f>
        <v>-0.10795863781690096</v>
      </c>
      <c r="V707">
        <v>0.95474942734496304</v>
      </c>
      <c r="W707">
        <v>307</v>
      </c>
      <c r="X707">
        <v>315.2</v>
      </c>
      <c r="Y707">
        <v>307</v>
      </c>
      <c r="Z707">
        <v>315.2</v>
      </c>
      <c r="AA707">
        <v>307</v>
      </c>
      <c r="AB707">
        <v>324.60000000000002</v>
      </c>
      <c r="AC707" s="2">
        <f>(Table2[[#This Row],[Close Price]]/Table2[[#This Row],[Day Low]])-1</f>
        <v>4.0716612377849071E-3</v>
      </c>
      <c r="AD707" s="2">
        <f>(Table2[[#This Row],[Day High]]/Table2[[#This Row],[Close Price]])-1</f>
        <v>2.2546634225466322E-2</v>
      </c>
      <c r="AE707" s="2">
        <f>(Table2[[#This Row],[Close Price]]/Table2[[#This Row],[Current Week Low]])-1</f>
        <v>4.0716612377849071E-3</v>
      </c>
      <c r="AF707" s="2">
        <f>(Table2[[#This Row],[Current Week High]]/Table2[[#This Row],[Close Price]])-1</f>
        <v>2.2546634225466322E-2</v>
      </c>
      <c r="AG707" s="2">
        <f>(Table2[[#This Row],[Close Price]]/Table2[[#This Row],[Current Month Low]])-1</f>
        <v>4.0716612377849071E-3</v>
      </c>
      <c r="AH707" s="2">
        <f>(Table2[[#This Row],[Current Month High]]/Table2[[#This Row],[Close Price]])-1</f>
        <v>5.3041362530413805E-2</v>
      </c>
      <c r="AI707">
        <v>51.4030819140308</v>
      </c>
      <c r="AJ707">
        <v>6.14669421487603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</v>
      </c>
      <c r="AM707" t="s">
        <v>10621</v>
      </c>
      <c r="AN707">
        <v>-5.86</v>
      </c>
      <c r="AO707" t="s">
        <v>10621</v>
      </c>
      <c r="AP707">
        <v>-1.1950275142206E-2</v>
      </c>
      <c r="AQ707">
        <f>(Table2[[#This Row],[Sharpe Ratio]]-AVERAGE(Table2[Sharpe Ratio]))/_xlfn.STDEV.P(Table2[Sharpe Ratio])</f>
        <v>-0.84573352544765978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725</v>
      </c>
      <c r="AT707">
        <f>_xlfn.RANK.AVG(Table2[[#This Row],[6M Return vs Nifty Z-Score]],Table2[6M Return vs Nifty Z-Score])</f>
        <v>645</v>
      </c>
      <c r="AU707">
        <f>_xlfn.RANK.AVG(Table2[[#This Row],[Sharpe Ratio Z-Score]],Table2[Sharpe Ratio Z-Score])</f>
        <v>593</v>
      </c>
      <c r="AV707">
        <f>(Table2[[#This Row],[Rank 1Y]]+Table2[[#This Row],[Rank 6M]]+Table2[[#This Row],[Rank Sharpe]])/3</f>
        <v>654.33333333333337</v>
      </c>
    </row>
    <row r="708" spans="1:48" x14ac:dyDescent="0.3">
      <c r="A708" t="s">
        <v>1337</v>
      </c>
      <c r="B708" t="s">
        <v>1338</v>
      </c>
      <c r="C708" t="s">
        <v>10587</v>
      </c>
      <c r="D708" t="s">
        <v>127</v>
      </c>
      <c r="E708">
        <v>7961.6177644999998</v>
      </c>
      <c r="F708">
        <v>666.5</v>
      </c>
      <c r="G708">
        <v>-53.188895532766701</v>
      </c>
      <c r="H708">
        <f>(Table2[[#This Row],[1Y Return vs Nifty]]-AVERAGE(Table2[1Y Return vs Nifty]))/_xlfn.STDEV.P(Table2[1Y Return vs Nifty])</f>
        <v>-1.3198403038692945</v>
      </c>
      <c r="I708">
        <v>0.169539318395281</v>
      </c>
      <c r="J708">
        <f>(Table2[[#This Row],[1M Return vs Nifty]]-AVERAGE(Table2[1M Return vs Nifty]))/_xlfn.STDEV.P(Table2[1M Return vs Nifty])</f>
        <v>-0.27939519751285491</v>
      </c>
      <c r="K708">
        <v>-12.352845942723301</v>
      </c>
      <c r="L708">
        <f>(Table2[[#This Row],[6M Return vs Nifty]]-AVERAGE(Table2[6M Return vs Nifty]))/_xlfn.STDEV.P(Table2[6M Return vs Nifty])</f>
        <v>-0.61632316548711752</v>
      </c>
      <c r="M708">
        <v>3.4328246638332001</v>
      </c>
      <c r="N708">
        <f>(Table2[[#This Row],[1W Return vs Nifty]]-AVERAGE(Table2[1W Return vs Nifty]))/_xlfn.STDEV.P(Table2[1W Return vs Nifty])</f>
        <v>0.18194228256082359</v>
      </c>
      <c r="O708">
        <v>676.65</v>
      </c>
      <c r="P708">
        <v>682.91756792011802</v>
      </c>
      <c r="Q708">
        <v>711.38278387722596</v>
      </c>
      <c r="R708">
        <v>37.325312651449202</v>
      </c>
      <c r="S708" s="2">
        <f>(Table2[[#This Row],[Close Price]]-Table2[[#This Row],[20D EMA]])/Table2[[#This Row],[20D EMA]]</f>
        <v>-1.5000369467228224E-2</v>
      </c>
      <c r="T708" s="2">
        <f>(Table2[[#This Row],[Close Price]]-Table2[[#This Row],[50D EMA]])/Table2[[#This Row],[50D EMA]]</f>
        <v>-2.4040336185989591E-2</v>
      </c>
      <c r="U708" s="2">
        <f>(Table2[[#This Row],[Close Price]]-Table2[[#This Row],[200D EMA]])/Table2[[#This Row],[200D EMA]]</f>
        <v>-6.3092311051727759E-2</v>
      </c>
      <c r="V708">
        <v>0.92993553641697102</v>
      </c>
      <c r="W708">
        <v>652.1</v>
      </c>
      <c r="X708">
        <v>710.95</v>
      </c>
      <c r="Y708">
        <v>652.1</v>
      </c>
      <c r="Z708">
        <v>710.95</v>
      </c>
      <c r="AA708">
        <v>652.1</v>
      </c>
      <c r="AB708">
        <v>710.95</v>
      </c>
      <c r="AC708" s="2">
        <f>(Table2[[#This Row],[Close Price]]/Table2[[#This Row],[Day Low]])-1</f>
        <v>2.2082502683637539E-2</v>
      </c>
      <c r="AD708" s="2">
        <f>(Table2[[#This Row],[Day High]]/Table2[[#This Row],[Close Price]])-1</f>
        <v>6.6691672918229639E-2</v>
      </c>
      <c r="AE708" s="2">
        <f>(Table2[[#This Row],[Close Price]]/Table2[[#This Row],[Current Week Low]])-1</f>
        <v>2.2082502683637539E-2</v>
      </c>
      <c r="AF708" s="2">
        <f>(Table2[[#This Row],[Current Week High]]/Table2[[#This Row],[Close Price]])-1</f>
        <v>6.6691672918229639E-2</v>
      </c>
      <c r="AG708" s="2">
        <f>(Table2[[#This Row],[Close Price]]/Table2[[#This Row],[Current Month Low]])-1</f>
        <v>2.2082502683637539E-2</v>
      </c>
      <c r="AH708" s="2">
        <f>(Table2[[#This Row],[Current Month High]]/Table2[[#This Row],[Close Price]])-1</f>
        <v>6.6691672918229639E-2</v>
      </c>
      <c r="AI708">
        <v>44.036009002250502</v>
      </c>
      <c r="AJ708">
        <v>11.3431339792849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-0.17</v>
      </c>
      <c r="AM708" t="s">
        <v>10621</v>
      </c>
      <c r="AN708">
        <v>-1.02</v>
      </c>
      <c r="AO708" t="s">
        <v>10621</v>
      </c>
      <c r="AP708">
        <v>-0.10538714684268401</v>
      </c>
      <c r="AQ708">
        <f>(Table2[[#This Row],[Sharpe Ratio]]-AVERAGE(Table2[Sharpe Ratio]))/_xlfn.STDEV.P(Table2[Sharpe Ratio])</f>
        <v>-1.9247736590844051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722</v>
      </c>
      <c r="AT708">
        <f>_xlfn.RANK.AVG(Table2[[#This Row],[6M Return vs Nifty Z-Score]],Table2[6M Return vs Nifty Z-Score])</f>
        <v>528</v>
      </c>
      <c r="AU708">
        <f>_xlfn.RANK.AVG(Table2[[#This Row],[Sharpe Ratio Z-Score]],Table2[Sharpe Ratio Z-Score])</f>
        <v>719</v>
      </c>
      <c r="AV708">
        <f>(Table2[[#This Row],[Rank 1Y]]+Table2[[#This Row],[Rank 6M]]+Table2[[#This Row],[Rank Sharpe]])/3</f>
        <v>656.33333333333337</v>
      </c>
    </row>
    <row r="709" spans="1:48" x14ac:dyDescent="0.3">
      <c r="A709" t="s">
        <v>2184</v>
      </c>
      <c r="B709" t="s">
        <v>2185</v>
      </c>
      <c r="C709" t="s">
        <v>10580</v>
      </c>
      <c r="D709" t="s">
        <v>383</v>
      </c>
      <c r="E709">
        <v>2508.3557779299999</v>
      </c>
      <c r="F709">
        <v>50.09</v>
      </c>
      <c r="G709">
        <v>-41.3546639573294</v>
      </c>
      <c r="H709">
        <f>(Table2[[#This Row],[1Y Return vs Nifty]]-AVERAGE(Table2[1Y Return vs Nifty]))/_xlfn.STDEV.P(Table2[1Y Return vs Nifty])</f>
        <v>-1.1396513021256627</v>
      </c>
      <c r="I709">
        <v>-0.799889362167852</v>
      </c>
      <c r="J709">
        <f>(Table2[[#This Row],[1M Return vs Nifty]]-AVERAGE(Table2[1M Return vs Nifty]))/_xlfn.STDEV.P(Table2[1M Return vs Nifty])</f>
        <v>-0.38033425458308961</v>
      </c>
      <c r="K709">
        <v>-41.685278492136597</v>
      </c>
      <c r="L709">
        <f>(Table2[[#This Row],[6M Return vs Nifty]]-AVERAGE(Table2[6M Return vs Nifty]))/_xlfn.STDEV.P(Table2[6M Return vs Nifty])</f>
        <v>-1.6645977819123103</v>
      </c>
      <c r="M709">
        <v>0.88793648438780404</v>
      </c>
      <c r="N709">
        <f>(Table2[[#This Row],[1W Return vs Nifty]]-AVERAGE(Table2[1W Return vs Nifty]))/_xlfn.STDEV.P(Table2[1W Return vs Nifty])</f>
        <v>-0.33853812390025351</v>
      </c>
      <c r="O709">
        <v>52.99</v>
      </c>
      <c r="P709">
        <v>54.148755981948803</v>
      </c>
      <c r="Q709">
        <v>60.886639526702297</v>
      </c>
      <c r="R709">
        <v>22.0574040622556</v>
      </c>
      <c r="S709" s="2">
        <f>(Table2[[#This Row],[Close Price]]-Table2[[#This Row],[20D EMA]])/Table2[[#This Row],[20D EMA]]</f>
        <v>-5.4727307039063942E-2</v>
      </c>
      <c r="T709" s="2">
        <f>(Table2[[#This Row],[Close Price]]-Table2[[#This Row],[50D EMA]])/Table2[[#This Row],[50D EMA]]</f>
        <v>-7.4955664416405776E-2</v>
      </c>
      <c r="U709" s="2">
        <f>(Table2[[#This Row],[Close Price]]-Table2[[#This Row],[200D EMA]])/Table2[[#This Row],[200D EMA]]</f>
        <v>-0.17732362322225625</v>
      </c>
      <c r="V709">
        <v>1.00179737465054</v>
      </c>
      <c r="W709">
        <v>49</v>
      </c>
      <c r="X709">
        <v>52.4</v>
      </c>
      <c r="Y709">
        <v>49</v>
      </c>
      <c r="Z709">
        <v>52.4</v>
      </c>
      <c r="AA709">
        <v>49</v>
      </c>
      <c r="AB709">
        <v>54</v>
      </c>
      <c r="AC709" s="2">
        <f>(Table2[[#This Row],[Close Price]]/Table2[[#This Row],[Day Low]])-1</f>
        <v>2.2244897959183829E-2</v>
      </c>
      <c r="AD709" s="2">
        <f>(Table2[[#This Row],[Day High]]/Table2[[#This Row],[Close Price]])-1</f>
        <v>4.6116989419045629E-2</v>
      </c>
      <c r="AE709" s="2">
        <f>(Table2[[#This Row],[Close Price]]/Table2[[#This Row],[Current Week Low]])-1</f>
        <v>2.2244897959183829E-2</v>
      </c>
      <c r="AF709" s="2">
        <f>(Table2[[#This Row],[Current Week High]]/Table2[[#This Row],[Close Price]])-1</f>
        <v>4.6116989419045629E-2</v>
      </c>
      <c r="AG709" s="2">
        <f>(Table2[[#This Row],[Close Price]]/Table2[[#This Row],[Current Month Low]])-1</f>
        <v>2.2244897959183829E-2</v>
      </c>
      <c r="AH709" s="2">
        <f>(Table2[[#This Row],[Current Month High]]/Table2[[#This Row],[Close Price]])-1</f>
        <v>7.8059492912756934E-2</v>
      </c>
      <c r="AI709">
        <v>67.797963665402193</v>
      </c>
      <c r="AJ709">
        <v>4.1372141372141504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-0.17</v>
      </c>
      <c r="AM709" t="s">
        <v>10621</v>
      </c>
      <c r="AN709">
        <v>-4.54</v>
      </c>
      <c r="AO709" t="s">
        <v>10621</v>
      </c>
      <c r="AQ709">
        <f>(Table2[[#This Row],[Sharpe Ratio]]-AVERAGE(Table2[Sharpe Ratio]))/_xlfn.STDEV.P(Table2[Sharpe Ratio])</f>
        <v>-0.7077277654969456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703</v>
      </c>
      <c r="AT709">
        <f>_xlfn.RANK.AVG(Table2[[#This Row],[6M Return vs Nifty Z-Score]],Table2[6M Return vs Nifty Z-Score])</f>
        <v>725</v>
      </c>
      <c r="AU709">
        <f>_xlfn.RANK.AVG(Table2[[#This Row],[Sharpe Ratio Z-Score]],Table2[Sharpe Ratio Z-Score])</f>
        <v>546.5</v>
      </c>
      <c r="AV709">
        <f>(Table2[[#This Row],[Rank 1Y]]+Table2[[#This Row],[Rank 6M]]+Table2[[#This Row],[Rank Sharpe]])/3</f>
        <v>658.16666666666663</v>
      </c>
    </row>
    <row r="710" spans="1:48" x14ac:dyDescent="0.3">
      <c r="A710" t="s">
        <v>1281</v>
      </c>
      <c r="B710" t="s">
        <v>1282</v>
      </c>
      <c r="C710" t="s">
        <v>10591</v>
      </c>
      <c r="D710" t="s">
        <v>553</v>
      </c>
      <c r="E710">
        <v>8568.7531843199995</v>
      </c>
      <c r="F710">
        <v>780.15</v>
      </c>
      <c r="G710">
        <v>-39.018783622319503</v>
      </c>
      <c r="H710">
        <f>(Table2[[#This Row],[1Y Return vs Nifty]]-AVERAGE(Table2[1Y Return vs Nifty]))/_xlfn.STDEV.P(Table2[1Y Return vs Nifty])</f>
        <v>-1.1040849923847231</v>
      </c>
      <c r="I710">
        <v>3.5918897654233901</v>
      </c>
      <c r="J710">
        <f>(Table2[[#This Row],[1M Return vs Nifty]]-AVERAGE(Table2[1M Return vs Nifty]))/_xlfn.STDEV.P(Table2[1M Return vs Nifty])</f>
        <v>7.6947495882852268E-2</v>
      </c>
      <c r="K710">
        <v>-25.260529987241199</v>
      </c>
      <c r="L710">
        <f>(Table2[[#This Row],[6M Return vs Nifty]]-AVERAGE(Table2[6M Return vs Nifty]))/_xlfn.STDEV.P(Table2[6M Return vs Nifty])</f>
        <v>-1.0776145199600426</v>
      </c>
      <c r="M710">
        <v>3.3658029556599902</v>
      </c>
      <c r="N710">
        <f>(Table2[[#This Row],[1W Return vs Nifty]]-AVERAGE(Table2[1W Return vs Nifty]))/_xlfn.STDEV.P(Table2[1W Return vs Nifty])</f>
        <v>0.16823500607085615</v>
      </c>
      <c r="O710">
        <v>780.29</v>
      </c>
      <c r="P710">
        <v>784.85019394901894</v>
      </c>
      <c r="Q710">
        <v>852.79578144499305</v>
      </c>
      <c r="R710">
        <v>46.947116015195803</v>
      </c>
      <c r="S710" s="2">
        <f>(Table2[[#This Row],[Close Price]]-Table2[[#This Row],[20D EMA]])/Table2[[#This Row],[20D EMA]]</f>
        <v>-1.7942047187582356E-4</v>
      </c>
      <c r="T710" s="2">
        <f>(Table2[[#This Row],[Close Price]]-Table2[[#This Row],[50D EMA]])/Table2[[#This Row],[50D EMA]]</f>
        <v>-5.9886510639306475E-3</v>
      </c>
      <c r="U710" s="2">
        <f>(Table2[[#This Row],[Close Price]]-Table2[[#This Row],[200D EMA]])/Table2[[#This Row],[200D EMA]]</f>
        <v>-8.5185437153430466E-2</v>
      </c>
      <c r="V710">
        <v>2.0047512417429001</v>
      </c>
      <c r="W710">
        <v>760.05</v>
      </c>
      <c r="X710">
        <v>784.7</v>
      </c>
      <c r="Y710">
        <v>760.05</v>
      </c>
      <c r="Z710">
        <v>784.7</v>
      </c>
      <c r="AA710">
        <v>760.05</v>
      </c>
      <c r="AB710">
        <v>819.9</v>
      </c>
      <c r="AC710" s="2">
        <f>(Table2[[#This Row],[Close Price]]/Table2[[#This Row],[Day Low]])-1</f>
        <v>2.6445628577067337E-2</v>
      </c>
      <c r="AD710" s="2">
        <f>(Table2[[#This Row],[Day High]]/Table2[[#This Row],[Close Price]])-1</f>
        <v>5.8322117541498297E-3</v>
      </c>
      <c r="AE710" s="2">
        <f>(Table2[[#This Row],[Close Price]]/Table2[[#This Row],[Current Week Low]])-1</f>
        <v>2.6445628577067337E-2</v>
      </c>
      <c r="AF710" s="2">
        <f>(Table2[[#This Row],[Current Week High]]/Table2[[#This Row],[Close Price]])-1</f>
        <v>5.8322117541498297E-3</v>
      </c>
      <c r="AG710" s="2">
        <f>(Table2[[#This Row],[Close Price]]/Table2[[#This Row],[Current Month Low]])-1</f>
        <v>2.6445628577067337E-2</v>
      </c>
      <c r="AH710" s="2">
        <f>(Table2[[#This Row],[Current Month High]]/Table2[[#This Row],[Close Price]])-1</f>
        <v>5.0951740049990368E-2</v>
      </c>
      <c r="AI710">
        <v>41.806062936614701</v>
      </c>
      <c r="AJ710">
        <v>8.2940033314825108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-0.05</v>
      </c>
      <c r="AM710" t="s">
        <v>10621</v>
      </c>
      <c r="AN710">
        <v>-0.24</v>
      </c>
      <c r="AO710" t="s">
        <v>10621</v>
      </c>
      <c r="AP710">
        <v>-3.2710188949395001E-2</v>
      </c>
      <c r="AQ710">
        <f>(Table2[[#This Row],[Sharpe Ratio]]-AVERAGE(Table2[Sharpe Ratio]))/_xlfn.STDEV.P(Table2[Sharpe Ratio])</f>
        <v>-1.0854759286458817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693</v>
      </c>
      <c r="AT710">
        <f>_xlfn.RANK.AVG(Table2[[#This Row],[6M Return vs Nifty Z-Score]],Table2[6M Return vs Nifty Z-Score])</f>
        <v>661</v>
      </c>
      <c r="AU710">
        <f>_xlfn.RANK.AVG(Table2[[#This Row],[Sharpe Ratio Z-Score]],Table2[Sharpe Ratio Z-Score])</f>
        <v>625</v>
      </c>
      <c r="AV710">
        <f>(Table2[[#This Row],[Rank 1Y]]+Table2[[#This Row],[Rank 6M]]+Table2[[#This Row],[Rank Sharpe]])/3</f>
        <v>659.66666666666663</v>
      </c>
    </row>
    <row r="711" spans="1:48" x14ac:dyDescent="0.3">
      <c r="A711" t="s">
        <v>1722</v>
      </c>
      <c r="B711" t="s">
        <v>1723</v>
      </c>
      <c r="C711" t="s">
        <v>10578</v>
      </c>
      <c r="D711" t="s">
        <v>54</v>
      </c>
      <c r="E711">
        <v>4369.7666381999998</v>
      </c>
      <c r="F711">
        <v>434.15</v>
      </c>
      <c r="G711">
        <v>-49.6001836839608</v>
      </c>
      <c r="H711">
        <f>(Table2[[#This Row],[1Y Return vs Nifty]]-AVERAGE(Table2[1Y Return vs Nifty]))/_xlfn.STDEV.P(Table2[1Y Return vs Nifty])</f>
        <v>-1.2651982765048788</v>
      </c>
      <c r="I711">
        <v>-4.4250746800510301</v>
      </c>
      <c r="J711">
        <f>(Table2[[#This Row],[1M Return vs Nifty]]-AVERAGE(Table2[1M Return vs Nifty]))/_xlfn.STDEV.P(Table2[1M Return vs Nifty])</f>
        <v>-0.75779656308362364</v>
      </c>
      <c r="K711">
        <v>-36.711652725431598</v>
      </c>
      <c r="L711">
        <f>(Table2[[#This Row],[6M Return vs Nifty]]-AVERAGE(Table2[6M Return vs Nifty]))/_xlfn.STDEV.P(Table2[6M Return vs Nifty])</f>
        <v>-1.4868516766736084</v>
      </c>
      <c r="M711">
        <v>2.2682983741557199</v>
      </c>
      <c r="N711">
        <f>(Table2[[#This Row],[1W Return vs Nifty]]-AVERAGE(Table2[1W Return vs Nifty]))/_xlfn.STDEV.P(Table2[1W Return vs Nifty])</f>
        <v>-5.6226577462737147E-2</v>
      </c>
      <c r="O711">
        <v>439.41</v>
      </c>
      <c r="P711">
        <v>452.54484512820699</v>
      </c>
      <c r="Q711">
        <v>495.54701434310101</v>
      </c>
      <c r="R711">
        <v>43.4187292353215</v>
      </c>
      <c r="S711" s="2">
        <f>(Table2[[#This Row],[Close Price]]-Table2[[#This Row],[20D EMA]])/Table2[[#This Row],[20D EMA]]</f>
        <v>-1.1970596936801728E-2</v>
      </c>
      <c r="T711" s="2">
        <f>(Table2[[#This Row],[Close Price]]-Table2[[#This Row],[50D EMA]])/Table2[[#This Row],[50D EMA]]</f>
        <v>-4.0647563056420866E-2</v>
      </c>
      <c r="U711" s="2">
        <f>(Table2[[#This Row],[Close Price]]-Table2[[#This Row],[200D EMA]])/Table2[[#This Row],[200D EMA]]</f>
        <v>-0.12389745587406908</v>
      </c>
      <c r="V711">
        <v>0.83481371243632596</v>
      </c>
      <c r="W711">
        <v>421.05</v>
      </c>
      <c r="X711">
        <v>450.5</v>
      </c>
      <c r="Y711">
        <v>421.05</v>
      </c>
      <c r="Z711">
        <v>450.5</v>
      </c>
      <c r="AA711">
        <v>421.05</v>
      </c>
      <c r="AB711">
        <v>450.5</v>
      </c>
      <c r="AC711" s="2">
        <f>(Table2[[#This Row],[Close Price]]/Table2[[#This Row],[Day Low]])-1</f>
        <v>3.1112694454340284E-2</v>
      </c>
      <c r="AD711" s="2">
        <f>(Table2[[#This Row],[Day High]]/Table2[[#This Row],[Close Price]])-1</f>
        <v>3.7659795001727669E-2</v>
      </c>
      <c r="AE711" s="2">
        <f>(Table2[[#This Row],[Close Price]]/Table2[[#This Row],[Current Week Low]])-1</f>
        <v>3.1112694454340284E-2</v>
      </c>
      <c r="AF711" s="2">
        <f>(Table2[[#This Row],[Current Week High]]/Table2[[#This Row],[Close Price]])-1</f>
        <v>3.7659795001727669E-2</v>
      </c>
      <c r="AG711" s="2">
        <f>(Table2[[#This Row],[Close Price]]/Table2[[#This Row],[Current Month Low]])-1</f>
        <v>3.1112694454340284E-2</v>
      </c>
      <c r="AH711" s="2">
        <f>(Table2[[#This Row],[Current Month High]]/Table2[[#This Row],[Close Price]])-1</f>
        <v>3.7659795001727669E-2</v>
      </c>
      <c r="AI711">
        <v>55.441667626396402</v>
      </c>
      <c r="AJ711">
        <v>4.3128303700144199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-0.14000000000000001</v>
      </c>
      <c r="AM711" t="s">
        <v>10621</v>
      </c>
      <c r="AN711">
        <v>-1.42</v>
      </c>
      <c r="AO711" t="s">
        <v>10621</v>
      </c>
      <c r="AQ711">
        <f>(Table2[[#This Row],[Sharpe Ratio]]-AVERAGE(Table2[Sharpe Ratio]))/_xlfn.STDEV.P(Table2[Sharpe Ratio])</f>
        <v>-0.7077277654969456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719</v>
      </c>
      <c r="AT711">
        <f>_xlfn.RANK.AVG(Table2[[#This Row],[6M Return vs Nifty Z-Score]],Table2[6M Return vs Nifty Z-Score])</f>
        <v>716</v>
      </c>
      <c r="AU711">
        <f>_xlfn.RANK.AVG(Table2[[#This Row],[Sharpe Ratio Z-Score]],Table2[Sharpe Ratio Z-Score])</f>
        <v>546.5</v>
      </c>
      <c r="AV711">
        <f>(Table2[[#This Row],[Rank 1Y]]+Table2[[#This Row],[Rank 6M]]+Table2[[#This Row],[Rank Sharpe]])/3</f>
        <v>660.5</v>
      </c>
    </row>
    <row r="712" spans="1:48" x14ac:dyDescent="0.3">
      <c r="A712" t="s">
        <v>1486</v>
      </c>
      <c r="B712" t="s">
        <v>1487</v>
      </c>
      <c r="C712" t="s">
        <v>10579</v>
      </c>
      <c r="D712" t="s">
        <v>637</v>
      </c>
      <c r="E712">
        <v>6486.3305054570001</v>
      </c>
      <c r="F712">
        <v>133.01</v>
      </c>
      <c r="G712">
        <v>-39.230593501410297</v>
      </c>
      <c r="H712">
        <f>(Table2[[#This Row],[1Y Return vs Nifty]]-AVERAGE(Table2[1Y Return vs Nifty]))/_xlfn.STDEV.P(Table2[1Y Return vs Nifty])</f>
        <v>-1.1073100273546339</v>
      </c>
      <c r="I712">
        <v>-0.39747748832741198</v>
      </c>
      <c r="J712">
        <f>(Table2[[#This Row],[1M Return vs Nifty]]-AVERAGE(Table2[1M Return vs Nifty]))/_xlfn.STDEV.P(Table2[1M Return vs Nifty])</f>
        <v>-0.33843424077730355</v>
      </c>
      <c r="K712">
        <v>-15.7537563106145</v>
      </c>
      <c r="L712">
        <f>(Table2[[#This Row],[6M Return vs Nifty]]-AVERAGE(Table2[6M Return vs Nifty]))/_xlfn.STDEV.P(Table2[6M Return vs Nifty])</f>
        <v>-0.73786398912633921</v>
      </c>
      <c r="M712">
        <v>-4.8973970953571602</v>
      </c>
      <c r="N712">
        <f>(Table2[[#This Row],[1W Return vs Nifty]]-AVERAGE(Table2[1W Return vs Nifty]))/_xlfn.STDEV.P(Table2[1W Return vs Nifty])</f>
        <v>-1.5217542657406362</v>
      </c>
      <c r="O712">
        <v>140.78</v>
      </c>
      <c r="P712">
        <v>138.19544112196201</v>
      </c>
      <c r="Q712">
        <v>139.69124460005699</v>
      </c>
      <c r="R712">
        <v>31.7970499145856</v>
      </c>
      <c r="S712" s="2">
        <f>(Table2[[#This Row],[Close Price]]-Table2[[#This Row],[20D EMA]])/Table2[[#This Row],[20D EMA]]</f>
        <v>-5.5192498934507818E-2</v>
      </c>
      <c r="T712" s="2">
        <f>(Table2[[#This Row],[Close Price]]-Table2[[#This Row],[50D EMA]])/Table2[[#This Row],[50D EMA]]</f>
        <v>-3.7522519410648957E-2</v>
      </c>
      <c r="U712" s="2">
        <f>(Table2[[#This Row],[Close Price]]-Table2[[#This Row],[200D EMA]])/Table2[[#This Row],[200D EMA]]</f>
        <v>-4.7828656829465126E-2</v>
      </c>
      <c r="V712">
        <v>1.3155505247747299</v>
      </c>
      <c r="W712">
        <v>131.72</v>
      </c>
      <c r="X712">
        <v>136</v>
      </c>
      <c r="Y712">
        <v>131.72</v>
      </c>
      <c r="Z712">
        <v>136</v>
      </c>
      <c r="AA712">
        <v>131.72</v>
      </c>
      <c r="AB712">
        <v>143.80000000000001</v>
      </c>
      <c r="AC712" s="2">
        <f>(Table2[[#This Row],[Close Price]]/Table2[[#This Row],[Day Low]])-1</f>
        <v>9.7935013665351178E-3</v>
      </c>
      <c r="AD712" s="2">
        <f>(Table2[[#This Row],[Day High]]/Table2[[#This Row],[Close Price]])-1</f>
        <v>2.2479512818585068E-2</v>
      </c>
      <c r="AE712" s="2">
        <f>(Table2[[#This Row],[Close Price]]/Table2[[#This Row],[Current Week Low]])-1</f>
        <v>9.7935013665351178E-3</v>
      </c>
      <c r="AF712" s="2">
        <f>(Table2[[#This Row],[Current Week High]]/Table2[[#This Row],[Close Price]])-1</f>
        <v>2.2479512818585068E-2</v>
      </c>
      <c r="AG712" s="2">
        <f>(Table2[[#This Row],[Close Price]]/Table2[[#This Row],[Current Month Low]])-1</f>
        <v>9.7935013665351178E-3</v>
      </c>
      <c r="AH712" s="2">
        <f>(Table2[[#This Row],[Current Month High]]/Table2[[#This Row],[Close Price]])-1</f>
        <v>8.1121720171415834E-2</v>
      </c>
      <c r="AI712">
        <v>34.613938801593797</v>
      </c>
      <c r="AJ712">
        <v>21.470319634703099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-0.04</v>
      </c>
      <c r="AM712" t="s">
        <v>10621</v>
      </c>
      <c r="AN712">
        <v>-6.85</v>
      </c>
      <c r="AO712" t="s">
        <v>10621</v>
      </c>
      <c r="AP712">
        <v>-0.101950888400565</v>
      </c>
      <c r="AQ712">
        <f>(Table2[[#This Row],[Sharpe Ratio]]-AVERAGE(Table2[Sharpe Ratio]))/_xlfn.STDEV.P(Table2[Sharpe Ratio])</f>
        <v>-1.8850906014101236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696</v>
      </c>
      <c r="AT712">
        <f>_xlfn.RANK.AVG(Table2[[#This Row],[6M Return vs Nifty Z-Score]],Table2[6M Return vs Nifty Z-Score])</f>
        <v>573</v>
      </c>
      <c r="AU712">
        <f>_xlfn.RANK.AVG(Table2[[#This Row],[Sharpe Ratio Z-Score]],Table2[Sharpe Ratio Z-Score])</f>
        <v>717</v>
      </c>
      <c r="AV712">
        <f>(Table2[[#This Row],[Rank 1Y]]+Table2[[#This Row],[Rank 6M]]+Table2[[#This Row],[Rank Sharpe]])/3</f>
        <v>662</v>
      </c>
    </row>
    <row r="713" spans="1:48" x14ac:dyDescent="0.3">
      <c r="A713" t="s">
        <v>2046</v>
      </c>
      <c r="B713" t="s">
        <v>2047</v>
      </c>
      <c r="C713" t="s">
        <v>10582</v>
      </c>
      <c r="D713" t="s">
        <v>51</v>
      </c>
      <c r="E713">
        <v>2927.2459197749999</v>
      </c>
      <c r="F713">
        <v>317.55</v>
      </c>
      <c r="G713">
        <v>-24.559959860467099</v>
      </c>
      <c r="H713">
        <f>(Table2[[#This Row],[1Y Return vs Nifty]]-AVERAGE(Table2[1Y Return vs Nifty]))/_xlfn.STDEV.P(Table2[1Y Return vs Nifty])</f>
        <v>-0.88393373005495779</v>
      </c>
      <c r="I713">
        <v>-5.4346696065540003</v>
      </c>
      <c r="J713">
        <f>(Table2[[#This Row],[1M Return vs Nifty]]-AVERAGE(Table2[1M Return vs Nifty]))/_xlfn.STDEV.P(Table2[1M Return vs Nifty])</f>
        <v>-0.86291781846561366</v>
      </c>
      <c r="K713">
        <v>-21.465833303179298</v>
      </c>
      <c r="L713">
        <f>(Table2[[#This Row],[6M Return vs Nifty]]-AVERAGE(Table2[6M Return vs Nifty]))/_xlfn.STDEV.P(Table2[6M Return vs Nifty])</f>
        <v>-0.94200066644708202</v>
      </c>
      <c r="M713">
        <v>3.3890980517696301</v>
      </c>
      <c r="N713">
        <f>(Table2[[#This Row],[1W Return vs Nifty]]-AVERAGE(Table2[1W Return vs Nifty]))/_xlfn.STDEV.P(Table2[1W Return vs Nifty])</f>
        <v>0.17299931799215146</v>
      </c>
      <c r="O713">
        <v>327.85</v>
      </c>
      <c r="P713">
        <v>328.57967837348201</v>
      </c>
      <c r="Q713">
        <v>338.42855631562401</v>
      </c>
      <c r="R713">
        <v>33.907269990018499</v>
      </c>
      <c r="S713" s="2">
        <f>(Table2[[#This Row],[Close Price]]-Table2[[#This Row],[20D EMA]])/Table2[[#This Row],[20D EMA]]</f>
        <v>-3.1416806466371849E-2</v>
      </c>
      <c r="T713" s="2">
        <f>(Table2[[#This Row],[Close Price]]-Table2[[#This Row],[50D EMA]])/Table2[[#This Row],[50D EMA]]</f>
        <v>-3.3567743532042331E-2</v>
      </c>
      <c r="U713" s="2">
        <f>(Table2[[#This Row],[Close Price]]-Table2[[#This Row],[200D EMA]])/Table2[[#This Row],[200D EMA]]</f>
        <v>-6.1692655439372301E-2</v>
      </c>
      <c r="V713">
        <v>0.89735606853757599</v>
      </c>
      <c r="W713">
        <v>316.7</v>
      </c>
      <c r="X713">
        <v>324.60000000000002</v>
      </c>
      <c r="Y713">
        <v>316.7</v>
      </c>
      <c r="Z713">
        <v>324.60000000000002</v>
      </c>
      <c r="AA713">
        <v>316.7</v>
      </c>
      <c r="AB713">
        <v>338.8</v>
      </c>
      <c r="AC713" s="2">
        <f>(Table2[[#This Row],[Close Price]]/Table2[[#This Row],[Day Low]])-1</f>
        <v>2.6839280075783289E-3</v>
      </c>
      <c r="AD713" s="2">
        <f>(Table2[[#This Row],[Day High]]/Table2[[#This Row],[Close Price]])-1</f>
        <v>2.2201228153046815E-2</v>
      </c>
      <c r="AE713" s="2">
        <f>(Table2[[#This Row],[Close Price]]/Table2[[#This Row],[Current Week Low]])-1</f>
        <v>2.6839280075783289E-3</v>
      </c>
      <c r="AF713" s="2">
        <f>(Table2[[#This Row],[Current Week High]]/Table2[[#This Row],[Close Price]])-1</f>
        <v>2.2201228153046815E-2</v>
      </c>
      <c r="AG713" s="2">
        <f>(Table2[[#This Row],[Close Price]]/Table2[[#This Row],[Current Month Low]])-1</f>
        <v>2.6839280075783289E-3</v>
      </c>
      <c r="AH713" s="2">
        <f>(Table2[[#This Row],[Current Month High]]/Table2[[#This Row],[Close Price]])-1</f>
        <v>6.6918595496772149E-2</v>
      </c>
      <c r="AI713">
        <v>30.688080617225602</v>
      </c>
      <c r="AJ713">
        <v>10.7990230286113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-0.13</v>
      </c>
      <c r="AM713" t="s">
        <v>10621</v>
      </c>
      <c r="AN713">
        <v>-5.66</v>
      </c>
      <c r="AO713" t="s">
        <v>10621</v>
      </c>
      <c r="AP713">
        <v>-0.10779522482205001</v>
      </c>
      <c r="AQ713">
        <f>(Table2[[#This Row],[Sharpe Ratio]]-AVERAGE(Table2[Sharpe Ratio]))/_xlfn.STDEV.P(Table2[Sharpe Ratio])</f>
        <v>-1.9525829461182462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637</v>
      </c>
      <c r="AT713">
        <f>_xlfn.RANK.AVG(Table2[[#This Row],[6M Return vs Nifty Z-Score]],Table2[6M Return vs Nifty Z-Score])</f>
        <v>627</v>
      </c>
      <c r="AU713">
        <f>_xlfn.RANK.AVG(Table2[[#This Row],[Sharpe Ratio Z-Score]],Table2[Sharpe Ratio Z-Score])</f>
        <v>723</v>
      </c>
      <c r="AV713">
        <f>(Table2[[#This Row],[Rank 1Y]]+Table2[[#This Row],[Rank 6M]]+Table2[[#This Row],[Rank Sharpe]])/3</f>
        <v>662.33333333333337</v>
      </c>
    </row>
    <row r="714" spans="1:48" x14ac:dyDescent="0.3">
      <c r="A714" t="s">
        <v>575</v>
      </c>
      <c r="B714" t="s">
        <v>576</v>
      </c>
      <c r="C714" t="s">
        <v>10578</v>
      </c>
      <c r="D714" t="s">
        <v>24</v>
      </c>
      <c r="E714">
        <v>32580.260697856</v>
      </c>
      <c r="F714">
        <v>202.24</v>
      </c>
      <c r="G714">
        <v>-35.247635978952601</v>
      </c>
      <c r="H714">
        <f>(Table2[[#This Row],[1Y Return vs Nifty]]-AVERAGE(Table2[1Y Return vs Nifty]))/_xlfn.STDEV.P(Table2[1Y Return vs Nifty])</f>
        <v>-1.0466651823231625</v>
      </c>
      <c r="I714">
        <v>3.94423181882236</v>
      </c>
      <c r="J714">
        <f>(Table2[[#This Row],[1M Return vs Nifty]]-AVERAGE(Table2[1M Return vs Nifty]))/_xlfn.STDEV.P(Table2[1M Return vs Nifty])</f>
        <v>0.11363412930865811</v>
      </c>
      <c r="K714">
        <v>-19.657077353504299</v>
      </c>
      <c r="L714">
        <f>(Table2[[#This Row],[6M Return vs Nifty]]-AVERAGE(Table2[6M Return vs Nifty]))/_xlfn.STDEV.P(Table2[6M Return vs Nifty])</f>
        <v>-0.87735983087511804</v>
      </c>
      <c r="M714">
        <v>8.4754075832372706</v>
      </c>
      <c r="N714">
        <f>(Table2[[#This Row],[1W Return vs Nifty]]-AVERAGE(Table2[1W Return vs Nifty]))/_xlfn.STDEV.P(Table2[1W Return vs Nifty])</f>
        <v>1.2132510955386431</v>
      </c>
      <c r="O714">
        <v>203.63</v>
      </c>
      <c r="P714">
        <v>199.48801477735299</v>
      </c>
      <c r="Q714">
        <v>206.46475187363899</v>
      </c>
      <c r="R714">
        <v>46.085543845765002</v>
      </c>
      <c r="S714" s="2">
        <f>(Table2[[#This Row],[Close Price]]-Table2[[#This Row],[20D EMA]])/Table2[[#This Row],[20D EMA]]</f>
        <v>-6.8261061729606954E-3</v>
      </c>
      <c r="T714" s="2">
        <f>(Table2[[#This Row],[Close Price]]-Table2[[#This Row],[50D EMA]])/Table2[[#This Row],[50D EMA]]</f>
        <v>1.3795240910680731E-2</v>
      </c>
      <c r="U714" s="2">
        <f>(Table2[[#This Row],[Close Price]]-Table2[[#This Row],[200D EMA]])/Table2[[#This Row],[200D EMA]]</f>
        <v>-2.0462339626013362E-2</v>
      </c>
      <c r="V714">
        <v>1.7067408965266799</v>
      </c>
      <c r="W714">
        <v>200.6</v>
      </c>
      <c r="X714">
        <v>209.2</v>
      </c>
      <c r="Y714">
        <v>200.6</v>
      </c>
      <c r="Z714">
        <v>209.2</v>
      </c>
      <c r="AA714">
        <v>200.6</v>
      </c>
      <c r="AB714">
        <v>218.49</v>
      </c>
      <c r="AC714" s="2">
        <f>(Table2[[#This Row],[Close Price]]/Table2[[#This Row],[Day Low]])-1</f>
        <v>8.1754735792622935E-3</v>
      </c>
      <c r="AD714" s="2">
        <f>(Table2[[#This Row],[Day High]]/Table2[[#This Row],[Close Price]])-1</f>
        <v>3.4414556962025111E-2</v>
      </c>
      <c r="AE714" s="2">
        <f>(Table2[[#This Row],[Close Price]]/Table2[[#This Row],[Current Week Low]])-1</f>
        <v>8.1754735792622935E-3</v>
      </c>
      <c r="AF714" s="2">
        <f>(Table2[[#This Row],[Current Week High]]/Table2[[#This Row],[Close Price]])-1</f>
        <v>3.4414556962025111E-2</v>
      </c>
      <c r="AG714" s="2">
        <f>(Table2[[#This Row],[Close Price]]/Table2[[#This Row],[Current Month Low]])-1</f>
        <v>8.1754735792622935E-3</v>
      </c>
      <c r="AH714" s="2">
        <f>(Table2[[#This Row],[Current Month High]]/Table2[[#This Row],[Close Price]])-1</f>
        <v>8.0350079113924E-2</v>
      </c>
      <c r="AI714">
        <v>30.092958860759399</v>
      </c>
      <c r="AJ714">
        <v>19.562518474726499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0.08</v>
      </c>
      <c r="AM714" t="s">
        <v>10622</v>
      </c>
      <c r="AN714">
        <v>3.22</v>
      </c>
      <c r="AO714" t="s">
        <v>10622</v>
      </c>
      <c r="AP714">
        <v>-7.6770043338553001E-2</v>
      </c>
      <c r="AQ714">
        <f>(Table2[[#This Row],[Sharpe Ratio]]-AVERAGE(Table2[Sharpe Ratio]))/_xlfn.STDEV.P(Table2[Sharpe Ratio])</f>
        <v>-1.5942938107395237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679</v>
      </c>
      <c r="AT714">
        <f>_xlfn.RANK.AVG(Table2[[#This Row],[6M Return vs Nifty Z-Score]],Table2[6M Return vs Nifty Z-Score])</f>
        <v>613</v>
      </c>
      <c r="AU714">
        <f>_xlfn.RANK.AVG(Table2[[#This Row],[Sharpe Ratio Z-Score]],Table2[Sharpe Ratio Z-Score])</f>
        <v>697</v>
      </c>
      <c r="AV714">
        <f>(Table2[[#This Row],[Rank 1Y]]+Table2[[#This Row],[Rank 6M]]+Table2[[#This Row],[Rank Sharpe]])/3</f>
        <v>663</v>
      </c>
    </row>
    <row r="715" spans="1:48" x14ac:dyDescent="0.3">
      <c r="A715" t="s">
        <v>1071</v>
      </c>
      <c r="B715" t="s">
        <v>1072</v>
      </c>
      <c r="C715" t="s">
        <v>6579</v>
      </c>
      <c r="D715" t="s">
        <v>75</v>
      </c>
      <c r="E715">
        <v>11718.293379930001</v>
      </c>
      <c r="F715">
        <v>328.1</v>
      </c>
      <c r="G715">
        <v>-33.597541580109201</v>
      </c>
      <c r="H715">
        <f>(Table2[[#This Row],[1Y Return vs Nifty]]-AVERAGE(Table2[1Y Return vs Nifty]))/_xlfn.STDEV.P(Table2[1Y Return vs Nifty])</f>
        <v>-1.0215407067190621</v>
      </c>
      <c r="I715">
        <v>-4.51264109566978</v>
      </c>
      <c r="J715">
        <f>(Table2[[#This Row],[1M Return vs Nifty]]-AVERAGE(Table2[1M Return vs Nifty]))/_xlfn.STDEV.P(Table2[1M Return vs Nifty])</f>
        <v>-0.76691417183689736</v>
      </c>
      <c r="K715">
        <v>-18.262535563947502</v>
      </c>
      <c r="L715">
        <f>(Table2[[#This Row],[6M Return vs Nifty]]-AVERAGE(Table2[6M Return vs Nifty]))/_xlfn.STDEV.P(Table2[6M Return vs Nifty])</f>
        <v>-0.82752206999136224</v>
      </c>
      <c r="M715">
        <v>-1.1879943215105699</v>
      </c>
      <c r="N715">
        <f>(Table2[[#This Row],[1W Return vs Nifty]]-AVERAGE(Table2[1W Return vs Nifty]))/_xlfn.STDEV.P(Table2[1W Return vs Nifty])</f>
        <v>-0.76310739117333448</v>
      </c>
      <c r="O715">
        <v>347.17</v>
      </c>
      <c r="P715">
        <v>344.878726632488</v>
      </c>
      <c r="Q715">
        <v>342.973031795201</v>
      </c>
      <c r="R715">
        <v>27.800843202739198</v>
      </c>
      <c r="S715" s="2">
        <f>(Table2[[#This Row],[Close Price]]-Table2[[#This Row],[20D EMA]])/Table2[[#This Row],[20D EMA]]</f>
        <v>-5.4929861451162236E-2</v>
      </c>
      <c r="T715" s="2">
        <f>(Table2[[#This Row],[Close Price]]-Table2[[#This Row],[50D EMA]])/Table2[[#This Row],[50D EMA]]</f>
        <v>-4.8651091925330132E-2</v>
      </c>
      <c r="U715" s="2">
        <f>(Table2[[#This Row],[Close Price]]-Table2[[#This Row],[200D EMA]])/Table2[[#This Row],[200D EMA]]</f>
        <v>-4.3365018285408764E-2</v>
      </c>
      <c r="V715">
        <v>1.23120445371274</v>
      </c>
      <c r="W715">
        <v>323.95</v>
      </c>
      <c r="X715">
        <v>335</v>
      </c>
      <c r="Y715">
        <v>323.95</v>
      </c>
      <c r="Z715">
        <v>335</v>
      </c>
      <c r="AA715">
        <v>323.95</v>
      </c>
      <c r="AB715">
        <v>351</v>
      </c>
      <c r="AC715" s="2">
        <f>(Table2[[#This Row],[Close Price]]/Table2[[#This Row],[Day Low]])-1</f>
        <v>1.2810618922673322E-2</v>
      </c>
      <c r="AD715" s="2">
        <f>(Table2[[#This Row],[Day High]]/Table2[[#This Row],[Close Price]])-1</f>
        <v>2.1030173727522028E-2</v>
      </c>
      <c r="AE715" s="2">
        <f>(Table2[[#This Row],[Close Price]]/Table2[[#This Row],[Current Week Low]])-1</f>
        <v>1.2810618922673322E-2</v>
      </c>
      <c r="AF715" s="2">
        <f>(Table2[[#This Row],[Current Week High]]/Table2[[#This Row],[Close Price]])-1</f>
        <v>2.1030173727522028E-2</v>
      </c>
      <c r="AG715" s="2">
        <f>(Table2[[#This Row],[Close Price]]/Table2[[#This Row],[Current Month Low]])-1</f>
        <v>1.2810618922673322E-2</v>
      </c>
      <c r="AH715" s="2">
        <f>(Table2[[#This Row],[Current Month High]]/Table2[[#This Row],[Close Price]])-1</f>
        <v>6.9795793965254482E-2</v>
      </c>
      <c r="AI715">
        <v>21.304480341359302</v>
      </c>
      <c r="AJ715">
        <v>12.633024373498101</v>
      </c>
      <c r="AK715" t="str">
        <f>IF(AND(Table2[[#This Row],[20D EMA]]&gt;Table2[[#This Row],[50D EMA]],Table2[[#This Row],[50D EMA]]&gt;Table2[[#This Row],[200D EMA]]),"Uptrend","Downtrend/NoTrend")</f>
        <v>Uptrend</v>
      </c>
      <c r="AL715">
        <v>-0.02</v>
      </c>
      <c r="AM715" t="s">
        <v>10621</v>
      </c>
      <c r="AN715">
        <v>-5.92</v>
      </c>
      <c r="AO715" t="s">
        <v>10621</v>
      </c>
      <c r="AP715">
        <v>-0.11477317068473</v>
      </c>
      <c r="AQ715">
        <f>(Table2[[#This Row],[Sharpe Ratio]]-AVERAGE(Table2[Sharpe Ratio]))/_xlfn.STDEV.P(Table2[Sharpe Ratio])</f>
        <v>-2.0331665904456457</v>
      </c>
      <c r="AR7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-5.4122509301663015</v>
      </c>
      <c r="AS715">
        <f>_xlfn.RANK.AVG(Table2[[#This Row],[1Y Return vs Nifty Z-Score]],Table2[1Y Return vs Nifty Z-Score])</f>
        <v>670</v>
      </c>
      <c r="AT715">
        <f>_xlfn.RANK.AVG(Table2[[#This Row],[6M Return vs Nifty Z-Score]],Table2[6M Return vs Nifty Z-Score])</f>
        <v>602</v>
      </c>
      <c r="AU715">
        <f>_xlfn.RANK.AVG(Table2[[#This Row],[Sharpe Ratio Z-Score]],Table2[Sharpe Ratio Z-Score])</f>
        <v>726</v>
      </c>
      <c r="AV715">
        <f>(Table2[[#This Row],[Rank 1Y]]+Table2[[#This Row],[Rank 6M]]+Table2[[#This Row],[Rank Sharpe]])/3</f>
        <v>666</v>
      </c>
    </row>
    <row r="716" spans="1:48" x14ac:dyDescent="0.3">
      <c r="A716" t="s">
        <v>2249</v>
      </c>
      <c r="B716" t="s">
        <v>2250</v>
      </c>
      <c r="C716" t="s">
        <v>10587</v>
      </c>
      <c r="D716" t="s">
        <v>625</v>
      </c>
      <c r="E716">
        <v>2356.5680222310002</v>
      </c>
      <c r="F716">
        <v>159.93</v>
      </c>
      <c r="G716">
        <v>-57.950392756820698</v>
      </c>
      <c r="H716">
        <f>(Table2[[#This Row],[1Y Return vs Nifty]]-AVERAGE(Table2[1Y Return vs Nifty]))/_xlfn.STDEV.P(Table2[1Y Return vs Nifty])</f>
        <v>-1.3923392596433335</v>
      </c>
      <c r="I716">
        <v>-10.669294303669799</v>
      </c>
      <c r="J716">
        <f>(Table2[[#This Row],[1M Return vs Nifty]]-AVERAGE(Table2[1M Return vs Nifty]))/_xlfn.STDEV.P(Table2[1M Return vs Nifty])</f>
        <v>-1.4079585126779008</v>
      </c>
      <c r="K716">
        <v>-41.331304628162798</v>
      </c>
      <c r="L716">
        <f>(Table2[[#This Row],[6M Return vs Nifty]]-AVERAGE(Table2[6M Return vs Nifty]))/_xlfn.STDEV.P(Table2[6M Return vs Nifty])</f>
        <v>-1.6519475587896084</v>
      </c>
      <c r="M716">
        <v>0.12708957014744199</v>
      </c>
      <c r="N716">
        <f>(Table2[[#This Row],[1W Return vs Nifty]]-AVERAGE(Table2[1W Return vs Nifty]))/_xlfn.STDEV.P(Table2[1W Return vs Nifty])</f>
        <v>-0.4941464977286002</v>
      </c>
      <c r="O716">
        <v>170.86</v>
      </c>
      <c r="P716">
        <v>177.22398489848601</v>
      </c>
      <c r="Q716">
        <v>219.70784580801501</v>
      </c>
      <c r="R716">
        <v>25.0164313854578</v>
      </c>
      <c r="S716" s="2">
        <f>(Table2[[#This Row],[Close Price]]-Table2[[#This Row],[20D EMA]])/Table2[[#This Row],[20D EMA]]</f>
        <v>-6.3970502165515655E-2</v>
      </c>
      <c r="T716" s="2">
        <f>(Table2[[#This Row],[Close Price]]-Table2[[#This Row],[50D EMA]])/Table2[[#This Row],[50D EMA]]</f>
        <v>-9.7582643277048561E-2</v>
      </c>
      <c r="U716" s="2">
        <f>(Table2[[#This Row],[Close Price]]-Table2[[#This Row],[200D EMA]])/Table2[[#This Row],[200D EMA]]</f>
        <v>-0.27207879440158933</v>
      </c>
      <c r="V716">
        <v>0.81115421660416398</v>
      </c>
      <c r="W716">
        <v>158.88999999999999</v>
      </c>
      <c r="X716">
        <v>166.39</v>
      </c>
      <c r="Y716">
        <v>158.88999999999999</v>
      </c>
      <c r="Z716">
        <v>166.39</v>
      </c>
      <c r="AA716">
        <v>158.88999999999999</v>
      </c>
      <c r="AB716">
        <v>174.2</v>
      </c>
      <c r="AC716" s="2">
        <f>(Table2[[#This Row],[Close Price]]/Table2[[#This Row],[Day Low]])-1</f>
        <v>6.5454087733654021E-3</v>
      </c>
      <c r="AD716" s="2">
        <f>(Table2[[#This Row],[Day High]]/Table2[[#This Row],[Close Price]])-1</f>
        <v>4.0392671793909596E-2</v>
      </c>
      <c r="AE716" s="2">
        <f>(Table2[[#This Row],[Close Price]]/Table2[[#This Row],[Current Week Low]])-1</f>
        <v>6.5454087733654021E-3</v>
      </c>
      <c r="AF716" s="2">
        <f>(Table2[[#This Row],[Current Week High]]/Table2[[#This Row],[Close Price]])-1</f>
        <v>4.0392671793909596E-2</v>
      </c>
      <c r="AG716" s="2">
        <f>(Table2[[#This Row],[Close Price]]/Table2[[#This Row],[Current Month Low]])-1</f>
        <v>6.5454087733654021E-3</v>
      </c>
      <c r="AH716" s="2">
        <f>(Table2[[#This Row],[Current Month High]]/Table2[[#This Row],[Close Price]])-1</f>
        <v>8.9226536609766649E-2</v>
      </c>
      <c r="AI716">
        <v>95.085349840555196</v>
      </c>
      <c r="AJ716">
        <v>11.062499999999901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</v>
      </c>
      <c r="AM716" t="s">
        <v>10621</v>
      </c>
      <c r="AN716">
        <v>-6.03</v>
      </c>
      <c r="AO716" t="s">
        <v>10621</v>
      </c>
      <c r="AQ716">
        <f>(Table2[[#This Row],[Sharpe Ratio]]-AVERAGE(Table2[Sharpe Ratio]))/_xlfn.STDEV.P(Table2[Sharpe Ratio])</f>
        <v>-0.7077277654969456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728</v>
      </c>
      <c r="AT716">
        <f>_xlfn.RANK.AVG(Table2[[#This Row],[6M Return vs Nifty Z-Score]],Table2[6M Return vs Nifty Z-Score])</f>
        <v>724</v>
      </c>
      <c r="AU716">
        <f>_xlfn.RANK.AVG(Table2[[#This Row],[Sharpe Ratio Z-Score]],Table2[Sharpe Ratio Z-Score])</f>
        <v>546.5</v>
      </c>
      <c r="AV716">
        <f>(Table2[[#This Row],[Rank 1Y]]+Table2[[#This Row],[Rank 6M]]+Table2[[#This Row],[Rank Sharpe]])/3</f>
        <v>666.16666666666663</v>
      </c>
    </row>
    <row r="717" spans="1:48" x14ac:dyDescent="0.3">
      <c r="A717" t="s">
        <v>1456</v>
      </c>
      <c r="B717" t="s">
        <v>1457</v>
      </c>
      <c r="C717" t="s">
        <v>10588</v>
      </c>
      <c r="D717" t="s">
        <v>405</v>
      </c>
      <c r="E717">
        <v>6687.8396687100003</v>
      </c>
      <c r="F717">
        <v>604.9</v>
      </c>
      <c r="G717">
        <v>-33.970465713777301</v>
      </c>
      <c r="H717">
        <f>(Table2[[#This Row],[1Y Return vs Nifty]]-AVERAGE(Table2[1Y Return vs Nifty]))/_xlfn.STDEV.P(Table2[1Y Return vs Nifty])</f>
        <v>-1.0272188808314595</v>
      </c>
      <c r="I717">
        <v>-7.8210050887626101</v>
      </c>
      <c r="J717">
        <f>(Table2[[#This Row],[1M Return vs Nifty]]-AVERAGE(Table2[1M Return vs Nifty]))/_xlfn.STDEV.P(Table2[1M Return vs Nifty])</f>
        <v>-1.1113883436902841</v>
      </c>
      <c r="K717">
        <v>-26.928958178936899</v>
      </c>
      <c r="L717">
        <f>(Table2[[#This Row],[6M Return vs Nifty]]-AVERAGE(Table2[6M Return vs Nifty]))/_xlfn.STDEV.P(Table2[6M Return vs Nifty])</f>
        <v>-1.137240359710513</v>
      </c>
      <c r="M717">
        <v>-3.0704148468364498</v>
      </c>
      <c r="N717">
        <f>(Table2[[#This Row],[1W Return vs Nifty]]-AVERAGE(Table2[1W Return vs Nifty]))/_xlfn.STDEV.P(Table2[1W Return vs Nifty])</f>
        <v>-1.1480999452924734</v>
      </c>
      <c r="O717">
        <v>663.36</v>
      </c>
      <c r="P717">
        <v>661.738654968319</v>
      </c>
      <c r="Q717">
        <v>649.69812675941</v>
      </c>
      <c r="R717">
        <v>13.685738969347099</v>
      </c>
      <c r="S717" s="2">
        <f>(Table2[[#This Row],[Close Price]]-Table2[[#This Row],[20D EMA]])/Table2[[#This Row],[20D EMA]]</f>
        <v>-8.8127110467920947E-2</v>
      </c>
      <c r="T717" s="2">
        <f>(Table2[[#This Row],[Close Price]]-Table2[[#This Row],[50D EMA]])/Table2[[#This Row],[50D EMA]]</f>
        <v>-8.5892904308333309E-2</v>
      </c>
      <c r="U717" s="2">
        <f>(Table2[[#This Row],[Close Price]]-Table2[[#This Row],[200D EMA]])/Table2[[#This Row],[200D EMA]]</f>
        <v>-6.8952217829002974E-2</v>
      </c>
      <c r="V717">
        <v>0.55615552974540094</v>
      </c>
      <c r="W717">
        <v>598.35</v>
      </c>
      <c r="X717">
        <v>631.15</v>
      </c>
      <c r="Y717">
        <v>598.35</v>
      </c>
      <c r="Z717">
        <v>631.15</v>
      </c>
      <c r="AA717">
        <v>598.35</v>
      </c>
      <c r="AB717">
        <v>680.3</v>
      </c>
      <c r="AC717" s="2">
        <f>(Table2[[#This Row],[Close Price]]/Table2[[#This Row],[Day Low]])-1</f>
        <v>1.0946770284950169E-2</v>
      </c>
      <c r="AD717" s="2">
        <f>(Table2[[#This Row],[Day High]]/Table2[[#This Row],[Close Price]])-1</f>
        <v>4.3395602578938597E-2</v>
      </c>
      <c r="AE717" s="2">
        <f>(Table2[[#This Row],[Close Price]]/Table2[[#This Row],[Current Week Low]])-1</f>
        <v>1.0946770284950169E-2</v>
      </c>
      <c r="AF717" s="2">
        <f>(Table2[[#This Row],[Current Week High]]/Table2[[#This Row],[Close Price]])-1</f>
        <v>4.3395602578938597E-2</v>
      </c>
      <c r="AG717" s="2">
        <f>(Table2[[#This Row],[Close Price]]/Table2[[#This Row],[Current Month Low]])-1</f>
        <v>1.0946770284950169E-2</v>
      </c>
      <c r="AH717" s="2">
        <f>(Table2[[#This Row],[Current Month High]]/Table2[[#This Row],[Close Price]])-1</f>
        <v>0.12464870226483704</v>
      </c>
      <c r="AI717">
        <v>28.285667052405302</v>
      </c>
      <c r="AJ717">
        <v>16.0257025031169</v>
      </c>
      <c r="AK717" t="str">
        <f>IF(AND(Table2[[#This Row],[20D EMA]]&gt;Table2[[#This Row],[50D EMA]],Table2[[#This Row],[50D EMA]]&gt;Table2[[#This Row],[200D EMA]]),"Uptrend","Downtrend/NoTrend")</f>
        <v>Uptrend</v>
      </c>
      <c r="AL717">
        <v>-0.16</v>
      </c>
      <c r="AM717" t="s">
        <v>10621</v>
      </c>
      <c r="AN717">
        <v>-12.27</v>
      </c>
      <c r="AO717" t="s">
        <v>10621</v>
      </c>
      <c r="AP717">
        <v>-5.1302276960906001E-2</v>
      </c>
      <c r="AQ717">
        <f>(Table2[[#This Row],[Sharpe Ratio]]-AVERAGE(Table2[Sharpe Ratio]))/_xlfn.STDEV.P(Table2[Sharpe Ratio])</f>
        <v>-1.3001835570951368</v>
      </c>
      <c r="AR7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-5.7241310866198667</v>
      </c>
      <c r="AS717">
        <f>_xlfn.RANK.AVG(Table2[[#This Row],[1Y Return vs Nifty Z-Score]],Table2[1Y Return vs Nifty Z-Score])</f>
        <v>673</v>
      </c>
      <c r="AT717">
        <f>_xlfn.RANK.AVG(Table2[[#This Row],[6M Return vs Nifty Z-Score]],Table2[6M Return vs Nifty Z-Score])</f>
        <v>668</v>
      </c>
      <c r="AU717">
        <f>_xlfn.RANK.AVG(Table2[[#This Row],[Sharpe Ratio Z-Score]],Table2[Sharpe Ratio Z-Score])</f>
        <v>661</v>
      </c>
      <c r="AV717">
        <f>(Table2[[#This Row],[Rank 1Y]]+Table2[[#This Row],[Rank 6M]]+Table2[[#This Row],[Rank Sharpe]])/3</f>
        <v>667.33333333333337</v>
      </c>
    </row>
    <row r="718" spans="1:48" x14ac:dyDescent="0.3">
      <c r="A718" t="s">
        <v>1116</v>
      </c>
      <c r="B718" t="s">
        <v>1117</v>
      </c>
      <c r="C718" t="s">
        <v>10591</v>
      </c>
      <c r="D718" t="s">
        <v>553</v>
      </c>
      <c r="E718">
        <v>10637.29989728</v>
      </c>
      <c r="F718">
        <v>2080.4</v>
      </c>
      <c r="G718">
        <v>-35.601603969165403</v>
      </c>
      <c r="H718">
        <f>(Table2[[#This Row],[1Y Return vs Nifty]]-AVERAGE(Table2[1Y Return vs Nifty]))/_xlfn.STDEV.P(Table2[1Y Return vs Nifty])</f>
        <v>-1.0520547286066766</v>
      </c>
      <c r="I718">
        <v>0.98979764332932196</v>
      </c>
      <c r="J718">
        <f>(Table2[[#This Row],[1M Return vs Nifty]]-AVERAGE(Table2[1M Return vs Nifty]))/_xlfn.STDEV.P(Table2[1M Return vs Nifty])</f>
        <v>-0.19398808760069852</v>
      </c>
      <c r="K718">
        <v>-16.824922570088301</v>
      </c>
      <c r="L718">
        <f>(Table2[[#This Row],[6M Return vs Nifty]]-AVERAGE(Table2[6M Return vs Nifty]))/_xlfn.STDEV.P(Table2[6M Return vs Nifty])</f>
        <v>-0.77614504194682776</v>
      </c>
      <c r="M718">
        <v>6.4189940419564904</v>
      </c>
      <c r="N718">
        <f>(Table2[[#This Row],[1W Return vs Nifty]]-AVERAGE(Table2[1W Return vs Nifty]))/_xlfn.STDEV.P(Table2[1W Return vs Nifty])</f>
        <v>0.79267349827417799</v>
      </c>
      <c r="O718">
        <v>2073.41</v>
      </c>
      <c r="P718">
        <v>2059.15331199606</v>
      </c>
      <c r="Q718">
        <v>2154.9027775475802</v>
      </c>
      <c r="R718">
        <v>50.633281704016802</v>
      </c>
      <c r="S718" s="2">
        <f>(Table2[[#This Row],[Close Price]]-Table2[[#This Row],[20D EMA]])/Table2[[#This Row],[20D EMA]]</f>
        <v>3.3712579759913558E-3</v>
      </c>
      <c r="T718" s="2">
        <f>(Table2[[#This Row],[Close Price]]-Table2[[#This Row],[50D EMA]])/Table2[[#This Row],[50D EMA]]</f>
        <v>1.0318167122458904E-2</v>
      </c>
      <c r="U718" s="2">
        <f>(Table2[[#This Row],[Close Price]]-Table2[[#This Row],[200D EMA]])/Table2[[#This Row],[200D EMA]]</f>
        <v>-3.4573614329073861E-2</v>
      </c>
      <c r="V718">
        <v>1.07851841744473</v>
      </c>
      <c r="W718">
        <v>2055</v>
      </c>
      <c r="X718">
        <v>2105.65</v>
      </c>
      <c r="Y718">
        <v>2055</v>
      </c>
      <c r="Z718">
        <v>2105.65</v>
      </c>
      <c r="AA718">
        <v>2055</v>
      </c>
      <c r="AB718">
        <v>2154.65</v>
      </c>
      <c r="AC718" s="2">
        <f>(Table2[[#This Row],[Close Price]]/Table2[[#This Row],[Day Low]])-1</f>
        <v>1.2360097323601105E-2</v>
      </c>
      <c r="AD718" s="2">
        <f>(Table2[[#This Row],[Day High]]/Table2[[#This Row],[Close Price]])-1</f>
        <v>1.213708902134214E-2</v>
      </c>
      <c r="AE718" s="2">
        <f>(Table2[[#This Row],[Close Price]]/Table2[[#This Row],[Current Week Low]])-1</f>
        <v>1.2360097323601105E-2</v>
      </c>
      <c r="AF718" s="2">
        <f>(Table2[[#This Row],[Current Week High]]/Table2[[#This Row],[Close Price]])-1</f>
        <v>1.213708902134214E-2</v>
      </c>
      <c r="AG718" s="2">
        <f>(Table2[[#This Row],[Close Price]]/Table2[[#This Row],[Current Month Low]])-1</f>
        <v>1.2360097323601105E-2</v>
      </c>
      <c r="AH718" s="2">
        <f>(Table2[[#This Row],[Current Month High]]/Table2[[#This Row],[Close Price]])-1</f>
        <v>3.5690251874639589E-2</v>
      </c>
      <c r="AI718">
        <v>31.4651028648336</v>
      </c>
      <c r="AJ718">
        <v>15.0663716814159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0</v>
      </c>
      <c r="AM718" t="s">
        <v>10623</v>
      </c>
      <c r="AN718">
        <v>1.66</v>
      </c>
      <c r="AO718" t="s">
        <v>10622</v>
      </c>
      <c r="AP718">
        <v>-0.164036443238364</v>
      </c>
      <c r="AQ718">
        <f>(Table2[[#This Row],[Sharpe Ratio]]-AVERAGE(Table2[Sharpe Ratio]))/_xlfn.STDEV.P(Table2[Sharpe Ratio])</f>
        <v>-2.6020752796198439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682</v>
      </c>
      <c r="AT718">
        <f>_xlfn.RANK.AVG(Table2[[#This Row],[6M Return vs Nifty Z-Score]],Table2[6M Return vs Nifty Z-Score])</f>
        <v>587</v>
      </c>
      <c r="AU718">
        <f>_xlfn.RANK.AVG(Table2[[#This Row],[Sharpe Ratio Z-Score]],Table2[Sharpe Ratio Z-Score])</f>
        <v>734</v>
      </c>
      <c r="AV718">
        <f>(Table2[[#This Row],[Rank 1Y]]+Table2[[#This Row],[Rank 6M]]+Table2[[#This Row],[Rank Sharpe]])/3</f>
        <v>667.66666666666663</v>
      </c>
    </row>
    <row r="719" spans="1:48" x14ac:dyDescent="0.3">
      <c r="A719" t="s">
        <v>1431</v>
      </c>
      <c r="B719" t="s">
        <v>1432</v>
      </c>
      <c r="C719" t="s">
        <v>10582</v>
      </c>
      <c r="D719" t="s">
        <v>51</v>
      </c>
      <c r="E719">
        <v>7042.7675027759997</v>
      </c>
      <c r="F719">
        <v>217.02</v>
      </c>
      <c r="G719">
        <v>-30.6099880961943</v>
      </c>
      <c r="H719">
        <f>(Table2[[#This Row],[1Y Return vs Nifty]]-AVERAGE(Table2[1Y Return vs Nifty]))/_xlfn.STDEV.P(Table2[1Y Return vs Nifty])</f>
        <v>-0.97605196699897234</v>
      </c>
      <c r="I719">
        <v>-5.70808435159186</v>
      </c>
      <c r="J719">
        <f>(Table2[[#This Row],[1M Return vs Nifty]]-AVERAGE(Table2[1M Return vs Nifty]))/_xlfn.STDEV.P(Table2[1M Return vs Nifty])</f>
        <v>-0.89138636608191546</v>
      </c>
      <c r="K719">
        <v>-49.098427224592299</v>
      </c>
      <c r="L719">
        <f>(Table2[[#This Row],[6M Return vs Nifty]]-AVERAGE(Table2[6M Return vs Nifty]))/_xlfn.STDEV.P(Table2[6M Return vs Nifty])</f>
        <v>-1.9295269053638646</v>
      </c>
      <c r="M719">
        <v>2.1622107477801</v>
      </c>
      <c r="N719">
        <f>(Table2[[#This Row],[1W Return vs Nifty]]-AVERAGE(Table2[1W Return vs Nifty]))/_xlfn.STDEV.P(Table2[1W Return vs Nifty])</f>
        <v>-7.7923613639983555E-2</v>
      </c>
      <c r="O719">
        <v>229.01</v>
      </c>
      <c r="P719">
        <v>237.99056700800199</v>
      </c>
      <c r="Q719">
        <v>268.33241291930699</v>
      </c>
      <c r="R719">
        <v>24.430724353106399</v>
      </c>
      <c r="S719" s="2">
        <f>(Table2[[#This Row],[Close Price]]-Table2[[#This Row],[20D EMA]])/Table2[[#This Row],[20D EMA]]</f>
        <v>-5.2355792323479242E-2</v>
      </c>
      <c r="T719" s="2">
        <f>(Table2[[#This Row],[Close Price]]-Table2[[#This Row],[50D EMA]])/Table2[[#This Row],[50D EMA]]</f>
        <v>-8.811511847567001E-2</v>
      </c>
      <c r="U719" s="2">
        <f>(Table2[[#This Row],[Close Price]]-Table2[[#This Row],[200D EMA]])/Table2[[#This Row],[200D EMA]]</f>
        <v>-0.19122703948083106</v>
      </c>
      <c r="V719">
        <v>0.51312451568331996</v>
      </c>
      <c r="W719">
        <v>0</v>
      </c>
      <c r="X719">
        <v>0</v>
      </c>
      <c r="Y719">
        <v>214.5</v>
      </c>
      <c r="Z719">
        <v>225.35</v>
      </c>
      <c r="AA719">
        <v>214.5</v>
      </c>
      <c r="AB719">
        <v>232.76</v>
      </c>
      <c r="AC719" s="2" t="e">
        <f>(Table2[[#This Row],[Close Price]]/Table2[[#This Row],[Day Low]])-1</f>
        <v>#DIV/0!</v>
      </c>
      <c r="AD719" s="2">
        <f>(Table2[[#This Row],[Day High]]/Table2[[#This Row],[Close Price]])-1</f>
        <v>-1</v>
      </c>
      <c r="AE719" s="2">
        <f>(Table2[[#This Row],[Close Price]]/Table2[[#This Row],[Current Week Low]])-1</f>
        <v>1.1748251748251892E-2</v>
      </c>
      <c r="AF719" s="2">
        <f>(Table2[[#This Row],[Current Week High]]/Table2[[#This Row],[Close Price]])-1</f>
        <v>3.8383559118975175E-2</v>
      </c>
      <c r="AG719" s="2">
        <f>(Table2[[#This Row],[Close Price]]/Table2[[#This Row],[Current Month Low]])-1</f>
        <v>1.1748251748251892E-2</v>
      </c>
      <c r="AH719" s="2">
        <f>(Table2[[#This Row],[Current Month High]]/Table2[[#This Row],[Close Price]])-1</f>
        <v>7.2527877614966263E-2</v>
      </c>
      <c r="AI719">
        <v>117.860105059441</v>
      </c>
      <c r="AJ719">
        <v>10.668026517083099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10621</v>
      </c>
      <c r="AN719">
        <v>-6.13</v>
      </c>
      <c r="AO719" t="s">
        <v>10621</v>
      </c>
      <c r="AP719">
        <v>-2.6912470135404001E-2</v>
      </c>
      <c r="AQ719">
        <f>(Table2[[#This Row],[Sharpe Ratio]]-AVERAGE(Table2[Sharpe Ratio]))/_xlfn.STDEV.P(Table2[Sharpe Ratio])</f>
        <v>-1.0185219396051173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657</v>
      </c>
      <c r="AT719">
        <f>_xlfn.RANK.AVG(Table2[[#This Row],[6M Return vs Nifty Z-Score]],Table2[6M Return vs Nifty Z-Score])</f>
        <v>732</v>
      </c>
      <c r="AU719">
        <f>_xlfn.RANK.AVG(Table2[[#This Row],[Sharpe Ratio Z-Score]],Table2[Sharpe Ratio Z-Score])</f>
        <v>615</v>
      </c>
      <c r="AV719">
        <f>(Table2[[#This Row],[Rank 1Y]]+Table2[[#This Row],[Rank 6M]]+Table2[[#This Row],[Rank Sharpe]])/3</f>
        <v>668</v>
      </c>
    </row>
    <row r="720" spans="1:48" x14ac:dyDescent="0.3">
      <c r="A720" t="s">
        <v>2104</v>
      </c>
      <c r="B720" t="s">
        <v>2105</v>
      </c>
      <c r="C720" t="s">
        <v>10592</v>
      </c>
      <c r="D720" t="s">
        <v>121</v>
      </c>
      <c r="E720">
        <v>2729.2139406000001</v>
      </c>
      <c r="F720">
        <v>17.7</v>
      </c>
      <c r="G720">
        <v>-61.796265221772401</v>
      </c>
      <c r="H720">
        <f>(Table2[[#This Row],[1Y Return vs Nifty]]-AVERAGE(Table2[1Y Return vs Nifty]))/_xlfn.STDEV.P(Table2[1Y Return vs Nifty])</f>
        <v>-1.45089683610071</v>
      </c>
      <c r="I720">
        <v>-7.42727741812734</v>
      </c>
      <c r="J720">
        <f>(Table2[[#This Row],[1M Return vs Nifty]]-AVERAGE(Table2[1M Return vs Nifty]))/_xlfn.STDEV.P(Table2[1M Return vs Nifty])</f>
        <v>-1.0703925483180057</v>
      </c>
      <c r="K720">
        <v>-47.275937832795996</v>
      </c>
      <c r="L720">
        <f>(Table2[[#This Row],[6M Return vs Nifty]]-AVERAGE(Table2[6M Return vs Nifty]))/_xlfn.STDEV.P(Table2[6M Return vs Nifty])</f>
        <v>-1.8643952677164966</v>
      </c>
      <c r="M720">
        <v>-1.5168953032424599</v>
      </c>
      <c r="N720">
        <f>(Table2[[#This Row],[1W Return vs Nifty]]-AVERAGE(Table2[1W Return vs Nifty]))/_xlfn.STDEV.P(Table2[1W Return vs Nifty])</f>
        <v>-0.8303742039315154</v>
      </c>
      <c r="O720">
        <v>19.05</v>
      </c>
      <c r="P720">
        <v>20.733582001298402</v>
      </c>
      <c r="Q720">
        <v>24.437978185722798</v>
      </c>
      <c r="R720">
        <v>31.497428446049501</v>
      </c>
      <c r="S720" s="2">
        <f>(Table2[[#This Row],[Close Price]]-Table2[[#This Row],[20D EMA]])/Table2[[#This Row],[20D EMA]]</f>
        <v>-7.0866141732283533E-2</v>
      </c>
      <c r="T720" s="2">
        <f>(Table2[[#This Row],[Close Price]]-Table2[[#This Row],[50D EMA]])/Table2[[#This Row],[50D EMA]]</f>
        <v>-0.14631248961749252</v>
      </c>
      <c r="U720" s="2">
        <f>(Table2[[#This Row],[Close Price]]-Table2[[#This Row],[200D EMA]])/Table2[[#This Row],[200D EMA]]</f>
        <v>-0.27571749735251311</v>
      </c>
      <c r="V720">
        <v>1.1307464630339401</v>
      </c>
      <c r="W720">
        <v>17.559999999999999</v>
      </c>
      <c r="X720">
        <v>18.25</v>
      </c>
      <c r="Y720">
        <v>17.559999999999999</v>
      </c>
      <c r="Z720">
        <v>18.25</v>
      </c>
      <c r="AA720">
        <v>17.559999999999999</v>
      </c>
      <c r="AB720">
        <v>19.2</v>
      </c>
      <c r="AC720" s="2">
        <f>(Table2[[#This Row],[Close Price]]/Table2[[#This Row],[Day Low]])-1</f>
        <v>7.9726651480638289E-3</v>
      </c>
      <c r="AD720" s="2">
        <f>(Table2[[#This Row],[Day High]]/Table2[[#This Row],[Close Price]])-1</f>
        <v>3.1073446327683607E-2</v>
      </c>
      <c r="AE720" s="2">
        <f>(Table2[[#This Row],[Close Price]]/Table2[[#This Row],[Current Week Low]])-1</f>
        <v>7.9726651480638289E-3</v>
      </c>
      <c r="AF720" s="2">
        <f>(Table2[[#This Row],[Current Week High]]/Table2[[#This Row],[Close Price]])-1</f>
        <v>3.1073446327683607E-2</v>
      </c>
      <c r="AG720" s="2">
        <f>(Table2[[#This Row],[Close Price]]/Table2[[#This Row],[Current Month Low]])-1</f>
        <v>7.9726651480638289E-3</v>
      </c>
      <c r="AH720" s="2">
        <f>(Table2[[#This Row],[Current Month High]]/Table2[[#This Row],[Close Price]])-1</f>
        <v>8.4745762711864403E-2</v>
      </c>
      <c r="AI720">
        <v>155.08474576271101</v>
      </c>
      <c r="AJ720">
        <v>5.9880239520958103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-0.27</v>
      </c>
      <c r="AM720" t="s">
        <v>10621</v>
      </c>
      <c r="AN720">
        <v>-5.75</v>
      </c>
      <c r="AO720" t="s">
        <v>10621</v>
      </c>
      <c r="AQ720">
        <f>(Table2[[#This Row],[Sharpe Ratio]]-AVERAGE(Table2[Sharpe Ratio]))/_xlfn.STDEV.P(Table2[Sharpe Ratio])</f>
        <v>-0.7077277654969456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730</v>
      </c>
      <c r="AT720">
        <f>_xlfn.RANK.AVG(Table2[[#This Row],[6M Return vs Nifty Z-Score]],Table2[6M Return vs Nifty Z-Score])</f>
        <v>729</v>
      </c>
      <c r="AU720">
        <f>_xlfn.RANK.AVG(Table2[[#This Row],[Sharpe Ratio Z-Score]],Table2[Sharpe Ratio Z-Score])</f>
        <v>546.5</v>
      </c>
      <c r="AV720">
        <f>(Table2[[#This Row],[Rank 1Y]]+Table2[[#This Row],[Rank 6M]]+Table2[[#This Row],[Rank Sharpe]])/3</f>
        <v>668.5</v>
      </c>
    </row>
    <row r="721" spans="1:48" x14ac:dyDescent="0.3">
      <c r="A721" t="s">
        <v>1502</v>
      </c>
      <c r="B721" t="s">
        <v>1503</v>
      </c>
      <c r="C721" t="s">
        <v>10580</v>
      </c>
      <c r="D721" t="s">
        <v>383</v>
      </c>
      <c r="E721">
        <v>6410.0614254599996</v>
      </c>
      <c r="F721">
        <v>280.05</v>
      </c>
      <c r="G721">
        <v>-52.310963342946202</v>
      </c>
      <c r="H721">
        <f>(Table2[[#This Row],[1Y Return vs Nifty]]-AVERAGE(Table2[1Y Return vs Nifty]))/_xlfn.STDEV.P(Table2[1Y Return vs Nifty])</f>
        <v>-1.3064728347713688</v>
      </c>
      <c r="I721">
        <v>-6.0869321976559299</v>
      </c>
      <c r="J721">
        <f>(Table2[[#This Row],[1M Return vs Nifty]]-AVERAGE(Table2[1M Return vs Nifty]))/_xlfn.STDEV.P(Table2[1M Return vs Nifty])</f>
        <v>-0.93083284122909504</v>
      </c>
      <c r="K721">
        <v>-32.730956574986699</v>
      </c>
      <c r="L721">
        <f>(Table2[[#This Row],[6M Return vs Nifty]]-AVERAGE(Table2[6M Return vs Nifty]))/_xlfn.STDEV.P(Table2[6M Return vs Nifty])</f>
        <v>-1.3445906240594661</v>
      </c>
      <c r="M721">
        <v>-1.6608905451388101</v>
      </c>
      <c r="N721">
        <f>(Table2[[#This Row],[1W Return vs Nifty]]-AVERAGE(Table2[1W Return vs Nifty]))/_xlfn.STDEV.P(Table2[1W Return vs Nifty])</f>
        <v>-0.85982410378802177</v>
      </c>
      <c r="O721">
        <v>305.13</v>
      </c>
      <c r="P721">
        <v>302.45958728927297</v>
      </c>
      <c r="Q721">
        <v>320.87679020645498</v>
      </c>
      <c r="R721">
        <v>25.9182852676111</v>
      </c>
      <c r="S721" s="2">
        <f>(Table2[[#This Row],[Close Price]]-Table2[[#This Row],[20D EMA]])/Table2[[#This Row],[20D EMA]]</f>
        <v>-8.2194474486284488E-2</v>
      </c>
      <c r="T721" s="2">
        <f>(Table2[[#This Row],[Close Price]]-Table2[[#This Row],[50D EMA]])/Table2[[#This Row],[50D EMA]]</f>
        <v>-7.4091178560791948E-2</v>
      </c>
      <c r="U721" s="2">
        <f>(Table2[[#This Row],[Close Price]]-Table2[[#This Row],[200D EMA]])/Table2[[#This Row],[200D EMA]]</f>
        <v>-0.12723509911759792</v>
      </c>
      <c r="V721">
        <v>0.886217984771145</v>
      </c>
      <c r="W721">
        <v>279</v>
      </c>
      <c r="X721">
        <v>291.89999999999998</v>
      </c>
      <c r="Y721">
        <v>279</v>
      </c>
      <c r="Z721">
        <v>291.89999999999998</v>
      </c>
      <c r="AA721">
        <v>279</v>
      </c>
      <c r="AB721">
        <v>304.89999999999998</v>
      </c>
      <c r="AC721" s="2">
        <f>(Table2[[#This Row],[Close Price]]/Table2[[#This Row],[Day Low]])-1</f>
        <v>3.7634408602151836E-3</v>
      </c>
      <c r="AD721" s="2">
        <f>(Table2[[#This Row],[Day High]]/Table2[[#This Row],[Close Price]])-1</f>
        <v>4.231387252276364E-2</v>
      </c>
      <c r="AE721" s="2">
        <f>(Table2[[#This Row],[Close Price]]/Table2[[#This Row],[Current Week Low]])-1</f>
        <v>3.7634408602151836E-3</v>
      </c>
      <c r="AF721" s="2">
        <f>(Table2[[#This Row],[Current Week High]]/Table2[[#This Row],[Close Price]])-1</f>
        <v>4.231387252276364E-2</v>
      </c>
      <c r="AG721" s="2">
        <f>(Table2[[#This Row],[Close Price]]/Table2[[#This Row],[Current Month Low]])-1</f>
        <v>3.7634408602151836E-3</v>
      </c>
      <c r="AH721" s="2">
        <f>(Table2[[#This Row],[Current Month High]]/Table2[[#This Row],[Close Price]])-1</f>
        <v>8.8734154615247141E-2</v>
      </c>
      <c r="AI721">
        <v>68.148544902695903</v>
      </c>
      <c r="AJ721">
        <v>8.4834398605462003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-0.11</v>
      </c>
      <c r="AM721" t="s">
        <v>10621</v>
      </c>
      <c r="AN721">
        <v>-10.46</v>
      </c>
      <c r="AO721" t="s">
        <v>10621</v>
      </c>
      <c r="AP721">
        <v>-1.0700078869882E-2</v>
      </c>
      <c r="AQ721">
        <f>(Table2[[#This Row],[Sharpe Ratio]]-AVERAGE(Table2[Sharpe Ratio]))/_xlfn.STDEV.P(Table2[Sharpe Ratio])</f>
        <v>-0.83129584224819375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721</v>
      </c>
      <c r="AT721">
        <f>_xlfn.RANK.AVG(Table2[[#This Row],[6M Return vs Nifty Z-Score]],Table2[6M Return vs Nifty Z-Score])</f>
        <v>699</v>
      </c>
      <c r="AU721">
        <f>_xlfn.RANK.AVG(Table2[[#This Row],[Sharpe Ratio Z-Score]],Table2[Sharpe Ratio Z-Score])</f>
        <v>590</v>
      </c>
      <c r="AV721">
        <f>(Table2[[#This Row],[Rank 1Y]]+Table2[[#This Row],[Rank 6M]]+Table2[[#This Row],[Rank Sharpe]])/3</f>
        <v>670</v>
      </c>
    </row>
    <row r="722" spans="1:48" x14ac:dyDescent="0.3">
      <c r="A722" t="s">
        <v>2229</v>
      </c>
      <c r="B722" t="s">
        <v>2230</v>
      </c>
      <c r="C722" t="s">
        <v>10591</v>
      </c>
      <c r="D722" t="s">
        <v>391</v>
      </c>
      <c r="E722">
        <v>2386.8788668080001</v>
      </c>
      <c r="F722">
        <v>207.26</v>
      </c>
      <c r="G722">
        <v>-25.050381544918601</v>
      </c>
      <c r="H722">
        <f>(Table2[[#This Row],[1Y Return vs Nifty]]-AVERAGE(Table2[1Y Return vs Nifty]))/_xlfn.STDEV.P(Table2[1Y Return vs Nifty])</f>
        <v>-0.89140093172254742</v>
      </c>
      <c r="I722">
        <v>-1.16735230747567</v>
      </c>
      <c r="J722">
        <f>(Table2[[#This Row],[1M Return vs Nifty]]-AVERAGE(Table2[1M Return vs Nifty]))/_xlfn.STDEV.P(Table2[1M Return vs Nifty])</f>
        <v>-0.41859530869805173</v>
      </c>
      <c r="K722">
        <v>-57.886162633376102</v>
      </c>
      <c r="L722">
        <f>(Table2[[#This Row],[6M Return vs Nifty]]-AVERAGE(Table2[6M Return vs Nifty]))/_xlfn.STDEV.P(Table2[6M Return vs Nifty])</f>
        <v>-2.243580639208492</v>
      </c>
      <c r="M722">
        <v>5.44193015558744</v>
      </c>
      <c r="N722">
        <f>(Table2[[#This Row],[1W Return vs Nifty]]-AVERAGE(Table2[1W Return vs Nifty]))/_xlfn.STDEV.P(Table2[1W Return vs Nifty])</f>
        <v>0.5928444398411945</v>
      </c>
      <c r="O722">
        <v>217.57</v>
      </c>
      <c r="P722">
        <v>224.810543581638</v>
      </c>
      <c r="Q722">
        <v>260.430048530627</v>
      </c>
      <c r="R722">
        <v>34.653443421173101</v>
      </c>
      <c r="S722" s="2">
        <f>(Table2[[#This Row],[Close Price]]-Table2[[#This Row],[20D EMA]])/Table2[[#This Row],[20D EMA]]</f>
        <v>-4.7387047846670048E-2</v>
      </c>
      <c r="T722" s="2">
        <f>(Table2[[#This Row],[Close Price]]-Table2[[#This Row],[50D EMA]])/Table2[[#This Row],[50D EMA]]</f>
        <v>-7.8068151528954785E-2</v>
      </c>
      <c r="U722" s="2">
        <f>(Table2[[#This Row],[Close Price]]-Table2[[#This Row],[200D EMA]])/Table2[[#This Row],[200D EMA]]</f>
        <v>-0.2041624951906198</v>
      </c>
      <c r="V722">
        <v>0.72904041986227897</v>
      </c>
      <c r="W722">
        <v>205.6</v>
      </c>
      <c r="X722">
        <v>221</v>
      </c>
      <c r="Y722">
        <v>205.6</v>
      </c>
      <c r="Z722">
        <v>221</v>
      </c>
      <c r="AA722">
        <v>205.6</v>
      </c>
      <c r="AB722">
        <v>228.44</v>
      </c>
      <c r="AC722" s="2">
        <f>(Table2[[#This Row],[Close Price]]/Table2[[#This Row],[Day Low]])-1</f>
        <v>8.0739299610894655E-3</v>
      </c>
      <c r="AD722" s="2">
        <f>(Table2[[#This Row],[Day High]]/Table2[[#This Row],[Close Price]])-1</f>
        <v>6.629354434044199E-2</v>
      </c>
      <c r="AE722" s="2">
        <f>(Table2[[#This Row],[Close Price]]/Table2[[#This Row],[Current Week Low]])-1</f>
        <v>8.0739299610894655E-3</v>
      </c>
      <c r="AF722" s="2">
        <f>(Table2[[#This Row],[Current Week High]]/Table2[[#This Row],[Close Price]])-1</f>
        <v>6.629354434044199E-2</v>
      </c>
      <c r="AG722" s="2">
        <f>(Table2[[#This Row],[Close Price]]/Table2[[#This Row],[Current Month Low]])-1</f>
        <v>8.0739299610894655E-3</v>
      </c>
      <c r="AH722" s="2">
        <f>(Table2[[#This Row],[Current Month High]]/Table2[[#This Row],[Close Price]])-1</f>
        <v>0.10219048538068121</v>
      </c>
      <c r="AI722">
        <v>108.31322975972201</v>
      </c>
      <c r="AJ722">
        <v>8.2297650130548305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</v>
      </c>
      <c r="AM722" t="s">
        <v>10621</v>
      </c>
      <c r="AN722">
        <v>-2.85</v>
      </c>
      <c r="AO722" t="s">
        <v>10621</v>
      </c>
      <c r="AP722">
        <v>-4.4495334787135001E-2</v>
      </c>
      <c r="AQ722">
        <f>(Table2[[#This Row],[Sharpe Ratio]]-AVERAGE(Table2[Sharpe Ratio]))/_xlfn.STDEV.P(Table2[Sharpe Ratio])</f>
        <v>-1.2215747203568037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640</v>
      </c>
      <c r="AT722">
        <f>_xlfn.RANK.AVG(Table2[[#This Row],[6M Return vs Nifty Z-Score]],Table2[6M Return vs Nifty Z-Score])</f>
        <v>733</v>
      </c>
      <c r="AU722">
        <f>_xlfn.RANK.AVG(Table2[[#This Row],[Sharpe Ratio Z-Score]],Table2[Sharpe Ratio Z-Score])</f>
        <v>647</v>
      </c>
      <c r="AV722">
        <f>(Table2[[#This Row],[Rank 1Y]]+Table2[[#This Row],[Rank 6M]]+Table2[[#This Row],[Rank Sharpe]])/3</f>
        <v>673.33333333333337</v>
      </c>
    </row>
    <row r="723" spans="1:48" x14ac:dyDescent="0.3">
      <c r="A723" t="s">
        <v>569</v>
      </c>
      <c r="B723" t="s">
        <v>570</v>
      </c>
      <c r="C723" t="s">
        <v>6579</v>
      </c>
      <c r="D723" t="s">
        <v>75</v>
      </c>
      <c r="E723">
        <v>32943.678771995001</v>
      </c>
      <c r="F723">
        <v>1756.55</v>
      </c>
      <c r="G723">
        <v>-35.6373798799262</v>
      </c>
      <c r="H723">
        <f>(Table2[[#This Row],[1Y Return vs Nifty]]-AVERAGE(Table2[1Y Return vs Nifty]))/_xlfn.STDEV.P(Table2[1Y Return vs Nifty])</f>
        <v>-1.0525994556221459</v>
      </c>
      <c r="I723">
        <v>-1.1570271777684</v>
      </c>
      <c r="J723">
        <f>(Table2[[#This Row],[1M Return vs Nifty]]-AVERAGE(Table2[1M Return vs Nifty]))/_xlfn.STDEV.P(Table2[1M Return vs Nifty])</f>
        <v>-0.41752023336999944</v>
      </c>
      <c r="K723">
        <v>-30.412267722049201</v>
      </c>
      <c r="L723">
        <f>(Table2[[#This Row],[6M Return vs Nifty]]-AVERAGE(Table2[6M Return vs Nifty]))/_xlfn.STDEV.P(Table2[6M Return vs Nifty])</f>
        <v>-1.2617259429994208</v>
      </c>
      <c r="M723">
        <v>1.53190502671678</v>
      </c>
      <c r="N723">
        <f>(Table2[[#This Row],[1W Return vs Nifty]]-AVERAGE(Table2[1W Return vs Nifty]))/_xlfn.STDEV.P(Table2[1W Return vs Nifty])</f>
        <v>-0.20683370900035147</v>
      </c>
      <c r="O723">
        <v>1823.85</v>
      </c>
      <c r="P723">
        <v>1839.66612528563</v>
      </c>
      <c r="Q723">
        <v>1951.5137213068899</v>
      </c>
      <c r="R723">
        <v>30.217975340480599</v>
      </c>
      <c r="S723" s="2">
        <f>(Table2[[#This Row],[Close Price]]-Table2[[#This Row],[20D EMA]])/Table2[[#This Row],[20D EMA]]</f>
        <v>-3.6899964361104237E-2</v>
      </c>
      <c r="T723" s="2">
        <f>(Table2[[#This Row],[Close Price]]-Table2[[#This Row],[50D EMA]])/Table2[[#This Row],[50D EMA]]</f>
        <v>-4.518000529727928E-2</v>
      </c>
      <c r="U723" s="2">
        <f>(Table2[[#This Row],[Close Price]]-Table2[[#This Row],[200D EMA]])/Table2[[#This Row],[200D EMA]]</f>
        <v>-9.9903843451496027E-2</v>
      </c>
      <c r="V723">
        <v>1.0358031544667701</v>
      </c>
      <c r="W723">
        <v>1744.05</v>
      </c>
      <c r="X723">
        <v>1788.35</v>
      </c>
      <c r="Y723">
        <v>1744.05</v>
      </c>
      <c r="Z723">
        <v>1788.35</v>
      </c>
      <c r="AA723">
        <v>1744.05</v>
      </c>
      <c r="AB723">
        <v>1866</v>
      </c>
      <c r="AC723" s="2">
        <f>(Table2[[#This Row],[Close Price]]/Table2[[#This Row],[Day Low]])-1</f>
        <v>7.1672257102721737E-3</v>
      </c>
      <c r="AD723" s="2">
        <f>(Table2[[#This Row],[Day High]]/Table2[[#This Row],[Close Price]])-1</f>
        <v>1.8103669124135413E-2</v>
      </c>
      <c r="AE723" s="2">
        <f>(Table2[[#This Row],[Close Price]]/Table2[[#This Row],[Current Week Low]])-1</f>
        <v>7.1672257102721737E-3</v>
      </c>
      <c r="AF723" s="2">
        <f>(Table2[[#This Row],[Current Week High]]/Table2[[#This Row],[Close Price]])-1</f>
        <v>1.8103669124135413E-2</v>
      </c>
      <c r="AG723" s="2">
        <f>(Table2[[#This Row],[Close Price]]/Table2[[#This Row],[Current Month Low]])-1</f>
        <v>7.1672257102721737E-3</v>
      </c>
      <c r="AH723" s="2">
        <f>(Table2[[#This Row],[Current Month High]]/Table2[[#This Row],[Close Price]])-1</f>
        <v>6.2309641057755272E-2</v>
      </c>
      <c r="AI723">
        <v>38.379209245395799</v>
      </c>
      <c r="AJ723">
        <v>6.3673246941988504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-7.0000000000000007E-2</v>
      </c>
      <c r="AM723" t="s">
        <v>10621</v>
      </c>
      <c r="AN723">
        <v>-8.36</v>
      </c>
      <c r="AO723" t="s">
        <v>10621</v>
      </c>
      <c r="AP723">
        <v>-4.7032466713272998E-2</v>
      </c>
      <c r="AQ723">
        <f>(Table2[[#This Row],[Sharpe Ratio]]-AVERAGE(Table2[Sharpe Ratio]))/_xlfn.STDEV.P(Table2[Sharpe Ratio])</f>
        <v>-1.2508743653771321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683</v>
      </c>
      <c r="AT723">
        <f>_xlfn.RANK.AVG(Table2[[#This Row],[6M Return vs Nifty Z-Score]],Table2[6M Return vs Nifty Z-Score])</f>
        <v>693</v>
      </c>
      <c r="AU723">
        <f>_xlfn.RANK.AVG(Table2[[#This Row],[Sharpe Ratio Z-Score]],Table2[Sharpe Ratio Z-Score])</f>
        <v>653</v>
      </c>
      <c r="AV723">
        <f>(Table2[[#This Row],[Rank 1Y]]+Table2[[#This Row],[Rank 6M]]+Table2[[#This Row],[Rank Sharpe]])/3</f>
        <v>676.33333333333337</v>
      </c>
    </row>
    <row r="724" spans="1:48" x14ac:dyDescent="0.3">
      <c r="A724" t="s">
        <v>1508</v>
      </c>
      <c r="B724" t="s">
        <v>1509</v>
      </c>
      <c r="C724" t="s">
        <v>10589</v>
      </c>
      <c r="D724" t="s">
        <v>467</v>
      </c>
      <c r="E724">
        <v>6383.8372584099998</v>
      </c>
      <c r="F724">
        <v>449.65</v>
      </c>
      <c r="G724">
        <v>-51.206849796893898</v>
      </c>
      <c r="H724">
        <f>(Table2[[#This Row],[1Y Return vs Nifty]]-AVERAGE(Table2[1Y Return vs Nifty]))/_xlfn.STDEV.P(Table2[1Y Return vs Nifty])</f>
        <v>-1.2896615093881711</v>
      </c>
      <c r="I724">
        <v>-3.96780257034351</v>
      </c>
      <c r="J724">
        <f>(Table2[[#This Row],[1M Return vs Nifty]]-AVERAGE(Table2[1M Return vs Nifty]))/_xlfn.STDEV.P(Table2[1M Return vs Nifty])</f>
        <v>-0.71018438025488584</v>
      </c>
      <c r="K724">
        <v>-27.329505958770302</v>
      </c>
      <c r="L724">
        <f>(Table2[[#This Row],[6M Return vs Nifty]]-AVERAGE(Table2[6M Return vs Nifty]))/_xlfn.STDEV.P(Table2[6M Return vs Nifty])</f>
        <v>-1.1515550289612642</v>
      </c>
      <c r="M724">
        <v>-0.77585928378131697</v>
      </c>
      <c r="N724">
        <f>(Table2[[#This Row],[1W Return vs Nifty]]-AVERAGE(Table2[1W Return vs Nifty]))/_xlfn.STDEV.P(Table2[1W Return vs Nifty])</f>
        <v>-0.67881755333813321</v>
      </c>
      <c r="O724">
        <v>467.82</v>
      </c>
      <c r="P724">
        <v>481.02009858229201</v>
      </c>
      <c r="Q724">
        <v>534.29340094624501</v>
      </c>
      <c r="R724">
        <v>25.321606978604098</v>
      </c>
      <c r="S724" s="2">
        <f>(Table2[[#This Row],[Close Price]]-Table2[[#This Row],[20D EMA]])/Table2[[#This Row],[20D EMA]]</f>
        <v>-3.8839724680432682E-2</v>
      </c>
      <c r="T724" s="2">
        <f>(Table2[[#This Row],[Close Price]]-Table2[[#This Row],[50D EMA]])/Table2[[#This Row],[50D EMA]]</f>
        <v>-6.5215775130288645E-2</v>
      </c>
      <c r="U724" s="2">
        <f>(Table2[[#This Row],[Close Price]]-Table2[[#This Row],[200D EMA]])/Table2[[#This Row],[200D EMA]]</f>
        <v>-0.15842119853312761</v>
      </c>
      <c r="V724">
        <v>0.75164977073184602</v>
      </c>
      <c r="W724">
        <v>441.3</v>
      </c>
      <c r="X724">
        <v>458.3</v>
      </c>
      <c r="Y724">
        <v>441.3</v>
      </c>
      <c r="Z724">
        <v>458.3</v>
      </c>
      <c r="AA724">
        <v>441.3</v>
      </c>
      <c r="AB724">
        <v>474</v>
      </c>
      <c r="AC724" s="2">
        <f>(Table2[[#This Row],[Close Price]]/Table2[[#This Row],[Day Low]])-1</f>
        <v>1.8921368683435302E-2</v>
      </c>
      <c r="AD724" s="2">
        <f>(Table2[[#This Row],[Day High]]/Table2[[#This Row],[Close Price]])-1</f>
        <v>1.9237184476815328E-2</v>
      </c>
      <c r="AE724" s="2">
        <f>(Table2[[#This Row],[Close Price]]/Table2[[#This Row],[Current Week Low]])-1</f>
        <v>1.8921368683435302E-2</v>
      </c>
      <c r="AF724" s="2">
        <f>(Table2[[#This Row],[Current Week High]]/Table2[[#This Row],[Close Price]])-1</f>
        <v>1.9237184476815328E-2</v>
      </c>
      <c r="AG724" s="2">
        <f>(Table2[[#This Row],[Close Price]]/Table2[[#This Row],[Current Month Low]])-1</f>
        <v>1.8921368683435302E-2</v>
      </c>
      <c r="AH724" s="2">
        <f>(Table2[[#This Row],[Current Month High]]/Table2[[#This Row],[Close Price]])-1</f>
        <v>5.4153230290225673E-2</v>
      </c>
      <c r="AI724">
        <v>60.758367619259403</v>
      </c>
      <c r="AJ724">
        <v>4.9358226371061598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-0.21</v>
      </c>
      <c r="AM724" t="s">
        <v>10621</v>
      </c>
      <c r="AN724">
        <v>-4.8499999999999996</v>
      </c>
      <c r="AO724" t="s">
        <v>10621</v>
      </c>
      <c r="AP724">
        <v>-4.0682966664571003E-2</v>
      </c>
      <c r="AQ724">
        <f>(Table2[[#This Row],[Sharpe Ratio]]-AVERAGE(Table2[Sharpe Ratio]))/_xlfn.STDEV.P(Table2[Sharpe Ratio])</f>
        <v>-1.1775482227485485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720</v>
      </c>
      <c r="AT724">
        <f>_xlfn.RANK.AVG(Table2[[#This Row],[6M Return vs Nifty Z-Score]],Table2[6M Return vs Nifty Z-Score])</f>
        <v>671</v>
      </c>
      <c r="AU724">
        <f>_xlfn.RANK.AVG(Table2[[#This Row],[Sharpe Ratio Z-Score]],Table2[Sharpe Ratio Z-Score])</f>
        <v>638</v>
      </c>
      <c r="AV724">
        <f>(Table2[[#This Row],[Rank 1Y]]+Table2[[#This Row],[Rank 6M]]+Table2[[#This Row],[Rank Sharpe]])/3</f>
        <v>676.33333333333337</v>
      </c>
    </row>
    <row r="725" spans="1:48" x14ac:dyDescent="0.3">
      <c r="A725" t="s">
        <v>1011</v>
      </c>
      <c r="B725" t="s">
        <v>1012</v>
      </c>
      <c r="C725" t="s">
        <v>10593</v>
      </c>
      <c r="D725" t="s">
        <v>556</v>
      </c>
      <c r="E725">
        <v>12888.24957756</v>
      </c>
      <c r="F725">
        <v>142.66</v>
      </c>
      <c r="G725">
        <v>-62.7798211070345</v>
      </c>
      <c r="H725">
        <f>(Table2[[#This Row],[1Y Return vs Nifty]]-AVERAGE(Table2[1Y Return vs Nifty]))/_xlfn.STDEV.P(Table2[1Y Return vs Nifty])</f>
        <v>-1.4658725404372968</v>
      </c>
      <c r="I725">
        <v>-4.4116723434259297</v>
      </c>
      <c r="J725">
        <f>(Table2[[#This Row],[1M Return vs Nifty]]-AVERAGE(Table2[1M Return vs Nifty]))/_xlfn.STDEV.P(Table2[1M Return vs Nifty])</f>
        <v>-0.75640108216934987</v>
      </c>
      <c r="K725">
        <v>-30.344156131351401</v>
      </c>
      <c r="L725">
        <f>(Table2[[#This Row],[6M Return vs Nifty]]-AVERAGE(Table2[6M Return vs Nifty]))/_xlfn.STDEV.P(Table2[6M Return vs Nifty])</f>
        <v>-1.2592917892178492</v>
      </c>
      <c r="M725">
        <v>2.2051680042887001</v>
      </c>
      <c r="N725">
        <f>(Table2[[#This Row],[1W Return vs Nifty]]-AVERAGE(Table2[1W Return vs Nifty]))/_xlfn.STDEV.P(Table2[1W Return vs Nifty])</f>
        <v>-6.9137997631927184E-2</v>
      </c>
      <c r="O725">
        <v>144.08000000000001</v>
      </c>
      <c r="P725">
        <v>148.078708780265</v>
      </c>
      <c r="Q725">
        <v>177.395579658597</v>
      </c>
      <c r="R725">
        <v>32.872109379799198</v>
      </c>
      <c r="S725" s="2">
        <f>(Table2[[#This Row],[Close Price]]-Table2[[#This Row],[20D EMA]])/Table2[[#This Row],[20D EMA]]</f>
        <v>-9.8556357579123802E-3</v>
      </c>
      <c r="T725" s="2">
        <f>(Table2[[#This Row],[Close Price]]-Table2[[#This Row],[50D EMA]])/Table2[[#This Row],[50D EMA]]</f>
        <v>-3.6593436186061465E-2</v>
      </c>
      <c r="U725" s="2">
        <f>(Table2[[#This Row],[Close Price]]-Table2[[#This Row],[200D EMA]])/Table2[[#This Row],[200D EMA]]</f>
        <v>-0.19580859751661595</v>
      </c>
      <c r="V725">
        <v>1.0374499145343301</v>
      </c>
      <c r="W725">
        <v>133.65</v>
      </c>
      <c r="X725">
        <v>140</v>
      </c>
      <c r="Y725">
        <v>133.65</v>
      </c>
      <c r="Z725">
        <v>140</v>
      </c>
      <c r="AA725">
        <v>133.65</v>
      </c>
      <c r="AB725">
        <v>150.19999999999999</v>
      </c>
      <c r="AC725" s="2">
        <f>(Table2[[#This Row],[Close Price]]/Table2[[#This Row],[Day Low]])-1</f>
        <v>6.7414889637111841E-2</v>
      </c>
      <c r="AD725" s="2">
        <f>(Table2[[#This Row],[Day High]]/Table2[[#This Row],[Close Price]])-1</f>
        <v>-1.8645731108930308E-2</v>
      </c>
      <c r="AE725" s="2">
        <f>(Table2[[#This Row],[Close Price]]/Table2[[#This Row],[Current Week Low]])-1</f>
        <v>6.7414889637111841E-2</v>
      </c>
      <c r="AF725" s="2">
        <f>(Table2[[#This Row],[Current Week High]]/Table2[[#This Row],[Close Price]])-1</f>
        <v>-1.8645731108930308E-2</v>
      </c>
      <c r="AG725" s="2">
        <f>(Table2[[#This Row],[Close Price]]/Table2[[#This Row],[Current Month Low]])-1</f>
        <v>6.7414889637111841E-2</v>
      </c>
      <c r="AH725" s="2">
        <f>(Table2[[#This Row],[Current Month High]]/Table2[[#This Row],[Close Price]])-1</f>
        <v>5.2852937053133209E-2</v>
      </c>
      <c r="AI725">
        <v>110.079910276181</v>
      </c>
      <c r="AJ725">
        <v>13.673306772908299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</v>
      </c>
      <c r="AM725" t="s">
        <v>10621</v>
      </c>
      <c r="AN725">
        <v>-5.79</v>
      </c>
      <c r="AO725" t="s">
        <v>10621</v>
      </c>
      <c r="AP725">
        <v>-2.7923678207095001E-2</v>
      </c>
      <c r="AQ725">
        <f>(Table2[[#This Row],[Sharpe Ratio]]-AVERAGE(Table2[Sharpe Ratio]))/_xlfn.STDEV.P(Table2[Sharpe Ratio])</f>
        <v>-1.0301997074172691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731</v>
      </c>
      <c r="AT725">
        <f>_xlfn.RANK.AVG(Table2[[#This Row],[6M Return vs Nifty Z-Score]],Table2[6M Return vs Nifty Z-Score])</f>
        <v>691</v>
      </c>
      <c r="AU725">
        <f>_xlfn.RANK.AVG(Table2[[#This Row],[Sharpe Ratio Z-Score]],Table2[Sharpe Ratio Z-Score])</f>
        <v>617</v>
      </c>
      <c r="AV725">
        <f>(Table2[[#This Row],[Rank 1Y]]+Table2[[#This Row],[Rank 6M]]+Table2[[#This Row],[Rank Sharpe]])/3</f>
        <v>679.66666666666663</v>
      </c>
    </row>
    <row r="726" spans="1:48" x14ac:dyDescent="0.3">
      <c r="A726" t="s">
        <v>1726</v>
      </c>
      <c r="B726" t="s">
        <v>1727</v>
      </c>
      <c r="C726" t="s">
        <v>10578</v>
      </c>
      <c r="D726" t="s">
        <v>54</v>
      </c>
      <c r="E726">
        <v>4358.8834527199997</v>
      </c>
      <c r="F726">
        <v>611.29999999999995</v>
      </c>
      <c r="G726">
        <v>-48.045445011798698</v>
      </c>
      <c r="H726">
        <f>(Table2[[#This Row],[1Y Return vs Nifty]]-AVERAGE(Table2[1Y Return vs Nifty]))/_xlfn.STDEV.P(Table2[1Y Return vs Nifty])</f>
        <v>-1.2415256951865807</v>
      </c>
      <c r="I726">
        <v>-10.2869155384289</v>
      </c>
      <c r="J726">
        <f>(Table2[[#This Row],[1M Return vs Nifty]]-AVERAGE(Table2[1M Return vs Nifty]))/_xlfn.STDEV.P(Table2[1M Return vs Nifty])</f>
        <v>-1.3681443904211956</v>
      </c>
      <c r="K726">
        <v>-48.655305481129901</v>
      </c>
      <c r="L726">
        <f>(Table2[[#This Row],[6M Return vs Nifty]]-AVERAGE(Table2[6M Return vs Nifty]))/_xlfn.STDEV.P(Table2[6M Return vs Nifty])</f>
        <v>-1.9136907392063123</v>
      </c>
      <c r="M726">
        <v>-1.28837745888734</v>
      </c>
      <c r="N726">
        <f>(Table2[[#This Row],[1W Return vs Nifty]]-AVERAGE(Table2[1W Return vs Nifty]))/_xlfn.STDEV.P(Table2[1W Return vs Nifty])</f>
        <v>-0.78363774553848609</v>
      </c>
      <c r="O726">
        <v>691.56</v>
      </c>
      <c r="P726">
        <v>733.17202835806802</v>
      </c>
      <c r="Q726">
        <v>816.12429758124097</v>
      </c>
      <c r="R726">
        <v>11.7642137942558</v>
      </c>
      <c r="S726" s="2">
        <f>(Table2[[#This Row],[Close Price]]-Table2[[#This Row],[20D EMA]])/Table2[[#This Row],[20D EMA]]</f>
        <v>-0.11605645207935682</v>
      </c>
      <c r="T726" s="2">
        <f>(Table2[[#This Row],[Close Price]]-Table2[[#This Row],[50D EMA]])/Table2[[#This Row],[50D EMA]]</f>
        <v>-0.16622569280363755</v>
      </c>
      <c r="U726" s="2">
        <f>(Table2[[#This Row],[Close Price]]-Table2[[#This Row],[200D EMA]])/Table2[[#This Row],[200D EMA]]</f>
        <v>-0.25097193918656957</v>
      </c>
      <c r="V726">
        <v>1.4217176353024401</v>
      </c>
      <c r="W726">
        <v>606.04999999999995</v>
      </c>
      <c r="X726">
        <v>647.29999999999995</v>
      </c>
      <c r="Y726">
        <v>606.04999999999995</v>
      </c>
      <c r="Z726">
        <v>647.29999999999995</v>
      </c>
      <c r="AA726">
        <v>606.04999999999995</v>
      </c>
      <c r="AB726">
        <v>683.95</v>
      </c>
      <c r="AC726" s="2">
        <f>(Table2[[#This Row],[Close Price]]/Table2[[#This Row],[Day Low]])-1</f>
        <v>8.6626515964030038E-3</v>
      </c>
      <c r="AD726" s="2">
        <f>(Table2[[#This Row],[Day High]]/Table2[[#This Row],[Close Price]])-1</f>
        <v>5.8890888270898056E-2</v>
      </c>
      <c r="AE726" s="2">
        <f>(Table2[[#This Row],[Close Price]]/Table2[[#This Row],[Current Week Low]])-1</f>
        <v>8.6626515964030038E-3</v>
      </c>
      <c r="AF726" s="2">
        <f>(Table2[[#This Row],[Current Week High]]/Table2[[#This Row],[Close Price]])-1</f>
        <v>5.8890888270898056E-2</v>
      </c>
      <c r="AG726" s="2">
        <f>(Table2[[#This Row],[Close Price]]/Table2[[#This Row],[Current Month Low]])-1</f>
        <v>8.6626515964030038E-3</v>
      </c>
      <c r="AH726" s="2">
        <f>(Table2[[#This Row],[Current Month High]]/Table2[[#This Row],[Close Price]])-1</f>
        <v>0.11884508424668749</v>
      </c>
      <c r="AI726">
        <v>103.369867495501</v>
      </c>
      <c r="AJ726">
        <v>0.86626515964030004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-0.28000000000000003</v>
      </c>
      <c r="AM726" t="s">
        <v>10621</v>
      </c>
      <c r="AN726">
        <v>-15.72</v>
      </c>
      <c r="AO726" t="s">
        <v>10621</v>
      </c>
      <c r="AP726">
        <v>-1.1908032930683999E-2</v>
      </c>
      <c r="AQ726">
        <f>(Table2[[#This Row],[Sharpe Ratio]]-AVERAGE(Table2[Sharpe Ratio]))/_xlfn.STDEV.P(Table2[Sharpe Ratio])</f>
        <v>-0.8452456983111527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717</v>
      </c>
      <c r="AT726">
        <f>_xlfn.RANK.AVG(Table2[[#This Row],[6M Return vs Nifty Z-Score]],Table2[6M Return vs Nifty Z-Score])</f>
        <v>731</v>
      </c>
      <c r="AU726">
        <f>_xlfn.RANK.AVG(Table2[[#This Row],[Sharpe Ratio Z-Score]],Table2[Sharpe Ratio Z-Score])</f>
        <v>592</v>
      </c>
      <c r="AV726">
        <f>(Table2[[#This Row],[Rank 1Y]]+Table2[[#This Row],[Rank 6M]]+Table2[[#This Row],[Rank Sharpe]])/3</f>
        <v>680</v>
      </c>
    </row>
    <row r="727" spans="1:48" x14ac:dyDescent="0.3">
      <c r="A727" t="s">
        <v>696</v>
      </c>
      <c r="B727" t="s">
        <v>697</v>
      </c>
      <c r="C727" t="s">
        <v>10589</v>
      </c>
      <c r="D727" t="s">
        <v>98</v>
      </c>
      <c r="E727">
        <v>24049.34798875</v>
      </c>
      <c r="F727">
        <v>297.5</v>
      </c>
      <c r="G727">
        <v>-32.6776462031496</v>
      </c>
      <c r="H727">
        <f>(Table2[[#This Row],[1Y Return vs Nifty]]-AVERAGE(Table2[1Y Return vs Nifty]))/_xlfn.STDEV.P(Table2[1Y Return vs Nifty])</f>
        <v>-1.0075343026170021</v>
      </c>
      <c r="I727">
        <v>12.837570658355</v>
      </c>
      <c r="J727">
        <f>(Table2[[#This Row],[1M Return vs Nifty]]-AVERAGE(Table2[1M Return vs Nifty]))/_xlfn.STDEV.P(Table2[1M Return vs Nifty])</f>
        <v>1.0396282273448973</v>
      </c>
      <c r="K727">
        <v>-24.057916748708699</v>
      </c>
      <c r="L727">
        <f>(Table2[[#This Row],[6M Return vs Nifty]]-AVERAGE(Table2[6M Return vs Nifty]))/_xlfn.STDEV.P(Table2[6M Return vs Nifty])</f>
        <v>-1.0346358502160045</v>
      </c>
      <c r="M727">
        <v>11.9523835590836</v>
      </c>
      <c r="N727">
        <f>(Table2[[#This Row],[1W Return vs Nifty]]-AVERAGE(Table2[1W Return vs Nifty]))/_xlfn.STDEV.P(Table2[1W Return vs Nifty])</f>
        <v>1.9243620527038741</v>
      </c>
      <c r="O727">
        <v>286.2</v>
      </c>
      <c r="P727">
        <v>281.01980436871497</v>
      </c>
      <c r="Q727">
        <v>291.335033486778</v>
      </c>
      <c r="R727">
        <v>64.224436441716804</v>
      </c>
      <c r="S727" s="2">
        <f>(Table2[[#This Row],[Close Price]]-Table2[[#This Row],[20D EMA]])/Table2[[#This Row],[20D EMA]]</f>
        <v>3.9482879105520653E-2</v>
      </c>
      <c r="T727" s="2">
        <f>(Table2[[#This Row],[Close Price]]-Table2[[#This Row],[50D EMA]])/Table2[[#This Row],[50D EMA]]</f>
        <v>5.864424988945624E-2</v>
      </c>
      <c r="U727" s="2">
        <f>(Table2[[#This Row],[Close Price]]-Table2[[#This Row],[200D EMA]])/Table2[[#This Row],[200D EMA]]</f>
        <v>2.1161088796764257E-2</v>
      </c>
      <c r="V727">
        <v>2.4791336501944001</v>
      </c>
      <c r="W727">
        <v>294</v>
      </c>
      <c r="X727">
        <v>305.45</v>
      </c>
      <c r="Y727">
        <v>294</v>
      </c>
      <c r="Z727">
        <v>305.45</v>
      </c>
      <c r="AA727">
        <v>294</v>
      </c>
      <c r="AB727">
        <v>310</v>
      </c>
      <c r="AC727" s="2">
        <f>(Table2[[#This Row],[Close Price]]/Table2[[#This Row],[Day Low]])-1</f>
        <v>1.1904761904761862E-2</v>
      </c>
      <c r="AD727" s="2">
        <f>(Table2[[#This Row],[Day High]]/Table2[[#This Row],[Close Price]])-1</f>
        <v>2.6722689075630246E-2</v>
      </c>
      <c r="AE727" s="2">
        <f>(Table2[[#This Row],[Close Price]]/Table2[[#This Row],[Current Week Low]])-1</f>
        <v>1.1904761904761862E-2</v>
      </c>
      <c r="AF727" s="2">
        <f>(Table2[[#This Row],[Current Week High]]/Table2[[#This Row],[Close Price]])-1</f>
        <v>2.6722689075630246E-2</v>
      </c>
      <c r="AG727" s="2">
        <f>(Table2[[#This Row],[Close Price]]/Table2[[#This Row],[Current Month Low]])-1</f>
        <v>1.1904761904761862E-2</v>
      </c>
      <c r="AH727" s="2">
        <f>(Table2[[#This Row],[Current Month High]]/Table2[[#This Row],[Close Price]])-1</f>
        <v>4.2016806722689148E-2</v>
      </c>
      <c r="AI727">
        <v>20.1008403361344</v>
      </c>
      <c r="AJ727">
        <v>18.125868572563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0.05</v>
      </c>
      <c r="AM727" t="s">
        <v>10622</v>
      </c>
      <c r="AN727">
        <v>8.34</v>
      </c>
      <c r="AO727" t="s">
        <v>10622</v>
      </c>
      <c r="AP727">
        <v>-0.112508618092273</v>
      </c>
      <c r="AQ727">
        <f>(Table2[[#This Row],[Sharpe Ratio]]-AVERAGE(Table2[Sharpe Ratio]))/_xlfn.STDEV.P(Table2[Sharpe Ratio])</f>
        <v>-2.0070147824118187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666</v>
      </c>
      <c r="AT727">
        <f>_xlfn.RANK.AVG(Table2[[#This Row],[6M Return vs Nifty Z-Score]],Table2[6M Return vs Nifty Z-Score])</f>
        <v>652</v>
      </c>
      <c r="AU727">
        <f>_xlfn.RANK.AVG(Table2[[#This Row],[Sharpe Ratio Z-Score]],Table2[Sharpe Ratio Z-Score])</f>
        <v>725</v>
      </c>
      <c r="AV727">
        <f>(Table2[[#This Row],[Rank 1Y]]+Table2[[#This Row],[Rank 6M]]+Table2[[#This Row],[Rank Sharpe]])/3</f>
        <v>681</v>
      </c>
    </row>
    <row r="728" spans="1:48" x14ac:dyDescent="0.3">
      <c r="A728" t="s">
        <v>796</v>
      </c>
      <c r="B728" t="s">
        <v>797</v>
      </c>
      <c r="C728" t="s">
        <v>6579</v>
      </c>
      <c r="D728" t="s">
        <v>75</v>
      </c>
      <c r="E728">
        <v>19060.524832700001</v>
      </c>
      <c r="F728">
        <v>806.65</v>
      </c>
      <c r="G728">
        <v>-30.9763854337879</v>
      </c>
      <c r="H728">
        <f>(Table2[[#This Row],[1Y Return vs Nifty]]-AVERAGE(Table2[1Y Return vs Nifty]))/_xlfn.STDEV.P(Table2[1Y Return vs Nifty])</f>
        <v>-0.98163076356735657</v>
      </c>
      <c r="I728">
        <v>3.2400829024050299</v>
      </c>
      <c r="J728">
        <f>(Table2[[#This Row],[1M Return vs Nifty]]-AVERAGE(Table2[1M Return vs Nifty]))/_xlfn.STDEV.P(Table2[1M Return vs Nifty])</f>
        <v>4.0316587662474035E-2</v>
      </c>
      <c r="K728">
        <v>-28.115957527168501</v>
      </c>
      <c r="L728">
        <f>(Table2[[#This Row],[6M Return vs Nifty]]-AVERAGE(Table2[6M Return vs Nifty]))/_xlfn.STDEV.P(Table2[6M Return vs Nifty])</f>
        <v>-1.1796610244258683</v>
      </c>
      <c r="M728">
        <v>3.1909500370535402</v>
      </c>
      <c r="N728">
        <f>(Table2[[#This Row],[1W Return vs Nifty]]-AVERAGE(Table2[1W Return vs Nifty]))/_xlfn.STDEV.P(Table2[1W Return vs Nifty])</f>
        <v>0.1324740956771335</v>
      </c>
      <c r="O728">
        <v>812.53</v>
      </c>
      <c r="P728">
        <v>813.34485151769195</v>
      </c>
      <c r="Q728">
        <v>847.36024435204399</v>
      </c>
      <c r="R728">
        <v>44.708358436488197</v>
      </c>
      <c r="S728" s="2">
        <f>(Table2[[#This Row],[Close Price]]-Table2[[#This Row],[20D EMA]])/Table2[[#This Row],[20D EMA]]</f>
        <v>-7.2366558773214471E-3</v>
      </c>
      <c r="T728" s="2">
        <f>(Table2[[#This Row],[Close Price]]-Table2[[#This Row],[50D EMA]])/Table2[[#This Row],[50D EMA]]</f>
        <v>-8.2312582482073366E-3</v>
      </c>
      <c r="U728" s="2">
        <f>(Table2[[#This Row],[Close Price]]-Table2[[#This Row],[200D EMA]])/Table2[[#This Row],[200D EMA]]</f>
        <v>-4.8043609106507186E-2</v>
      </c>
      <c r="V728">
        <v>0.97582701413601103</v>
      </c>
      <c r="W728">
        <v>800</v>
      </c>
      <c r="X728">
        <v>823.6</v>
      </c>
      <c r="Y728">
        <v>800</v>
      </c>
      <c r="Z728">
        <v>823.6</v>
      </c>
      <c r="AA728">
        <v>800</v>
      </c>
      <c r="AB728">
        <v>840.9</v>
      </c>
      <c r="AC728" s="2">
        <f>(Table2[[#This Row],[Close Price]]/Table2[[#This Row],[Day Low]])-1</f>
        <v>8.3124999999999449E-3</v>
      </c>
      <c r="AD728" s="2">
        <f>(Table2[[#This Row],[Day High]]/Table2[[#This Row],[Close Price]])-1</f>
        <v>2.1012830843612607E-2</v>
      </c>
      <c r="AE728" s="2">
        <f>(Table2[[#This Row],[Close Price]]/Table2[[#This Row],[Current Week Low]])-1</f>
        <v>8.3124999999999449E-3</v>
      </c>
      <c r="AF728" s="2">
        <f>(Table2[[#This Row],[Current Week High]]/Table2[[#This Row],[Close Price]])-1</f>
        <v>2.1012830843612607E-2</v>
      </c>
      <c r="AG728" s="2">
        <f>(Table2[[#This Row],[Close Price]]/Table2[[#This Row],[Current Month Low]])-1</f>
        <v>8.3124999999999449E-3</v>
      </c>
      <c r="AH728" s="2">
        <f>(Table2[[#This Row],[Current Month High]]/Table2[[#This Row],[Close Price]])-1</f>
        <v>4.2459554949482392E-2</v>
      </c>
      <c r="AI728">
        <v>31.1845286059629</v>
      </c>
      <c r="AJ728">
        <v>15.2357142857142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-0.01</v>
      </c>
      <c r="AM728" t="s">
        <v>10621</v>
      </c>
      <c r="AN728">
        <v>3.04</v>
      </c>
      <c r="AO728" t="s">
        <v>10622</v>
      </c>
      <c r="AP728">
        <v>-8.5102440038135996E-2</v>
      </c>
      <c r="AQ728">
        <f>(Table2[[#This Row],[Sharpe Ratio]]-AVERAGE(Table2[Sharpe Ratio]))/_xlfn.STDEV.P(Table2[Sharpe Ratio])</f>
        <v>-1.6905191047225459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662</v>
      </c>
      <c r="AT728">
        <f>_xlfn.RANK.AVG(Table2[[#This Row],[6M Return vs Nifty Z-Score]],Table2[6M Return vs Nifty Z-Score])</f>
        <v>676</v>
      </c>
      <c r="AU728">
        <f>_xlfn.RANK.AVG(Table2[[#This Row],[Sharpe Ratio Z-Score]],Table2[Sharpe Ratio Z-Score])</f>
        <v>707</v>
      </c>
      <c r="AV728">
        <f>(Table2[[#This Row],[Rank 1Y]]+Table2[[#This Row],[Rank 6M]]+Table2[[#This Row],[Rank Sharpe]])/3</f>
        <v>681.66666666666663</v>
      </c>
    </row>
    <row r="729" spans="1:48" x14ac:dyDescent="0.3">
      <c r="A729" t="s">
        <v>1124</v>
      </c>
      <c r="B729" t="s">
        <v>1125</v>
      </c>
      <c r="C729" t="s">
        <v>10589</v>
      </c>
      <c r="D729" t="s">
        <v>1126</v>
      </c>
      <c r="E729">
        <v>10544.185563704999</v>
      </c>
      <c r="F729">
        <v>970.05</v>
      </c>
      <c r="G729">
        <v>-39.1838787908383</v>
      </c>
      <c r="H729">
        <f>(Table2[[#This Row],[1Y Return vs Nifty]]-AVERAGE(Table2[1Y Return vs Nifty]))/_xlfn.STDEV.P(Table2[1Y Return vs Nifty])</f>
        <v>-1.1065987452565058</v>
      </c>
      <c r="I729">
        <v>0.60535686575319902</v>
      </c>
      <c r="J729">
        <f>(Table2[[#This Row],[1M Return vs Nifty]]-AVERAGE(Table2[1M Return vs Nifty]))/_xlfn.STDEV.P(Table2[1M Return vs Nifty])</f>
        <v>-0.23401691113967216</v>
      </c>
      <c r="K729">
        <v>-25.588031082856901</v>
      </c>
      <c r="L729">
        <f>(Table2[[#This Row],[6M Return vs Nifty]]-AVERAGE(Table2[6M Return vs Nifty]))/_xlfn.STDEV.P(Table2[6M Return vs Nifty])</f>
        <v>-1.0893186663790975</v>
      </c>
      <c r="M729">
        <v>-0.235252302480669</v>
      </c>
      <c r="N729">
        <f>(Table2[[#This Row],[1W Return vs Nifty]]-AVERAGE(Table2[1W Return vs Nifty]))/_xlfn.STDEV.P(Table2[1W Return vs Nifty])</f>
        <v>-0.56825263986347652</v>
      </c>
      <c r="O729">
        <v>1003.39</v>
      </c>
      <c r="P729">
        <v>981.56964309096895</v>
      </c>
      <c r="Q729">
        <v>1026.3012072869501</v>
      </c>
      <c r="R729">
        <v>27.114895351098301</v>
      </c>
      <c r="S729" s="2">
        <f>(Table2[[#This Row],[Close Price]]-Table2[[#This Row],[20D EMA]])/Table2[[#This Row],[20D EMA]]</f>
        <v>-3.3227359252135297E-2</v>
      </c>
      <c r="T729" s="2">
        <f>(Table2[[#This Row],[Close Price]]-Table2[[#This Row],[50D EMA]])/Table2[[#This Row],[50D EMA]]</f>
        <v>-1.173594066610859E-2</v>
      </c>
      <c r="U729" s="2">
        <f>(Table2[[#This Row],[Close Price]]-Table2[[#This Row],[200D EMA]])/Table2[[#This Row],[200D EMA]]</f>
        <v>-5.4809647389630824E-2</v>
      </c>
      <c r="V729">
        <v>0.71447520736583103</v>
      </c>
      <c r="W729">
        <v>942.05</v>
      </c>
      <c r="X729">
        <v>987</v>
      </c>
      <c r="Y729">
        <v>942.05</v>
      </c>
      <c r="Z729">
        <v>987</v>
      </c>
      <c r="AA729">
        <v>942.05</v>
      </c>
      <c r="AB729">
        <v>1031.3</v>
      </c>
      <c r="AC729" s="2">
        <f>(Table2[[#This Row],[Close Price]]/Table2[[#This Row],[Day Low]])-1</f>
        <v>2.9722413884613275E-2</v>
      </c>
      <c r="AD729" s="2">
        <f>(Table2[[#This Row],[Day High]]/Table2[[#This Row],[Close Price]])-1</f>
        <v>1.7473326117210419E-2</v>
      </c>
      <c r="AE729" s="2">
        <f>(Table2[[#This Row],[Close Price]]/Table2[[#This Row],[Current Week Low]])-1</f>
        <v>2.9722413884613275E-2</v>
      </c>
      <c r="AF729" s="2">
        <f>(Table2[[#This Row],[Current Week High]]/Table2[[#This Row],[Close Price]])-1</f>
        <v>1.7473326117210419E-2</v>
      </c>
      <c r="AG729" s="2">
        <f>(Table2[[#This Row],[Close Price]]/Table2[[#This Row],[Current Month Low]])-1</f>
        <v>2.9722413884613275E-2</v>
      </c>
      <c r="AH729" s="2">
        <f>(Table2[[#This Row],[Current Month High]]/Table2[[#This Row],[Close Price]])-1</f>
        <v>6.314107520230916E-2</v>
      </c>
      <c r="AI729">
        <v>33.704448224318298</v>
      </c>
      <c r="AJ729">
        <v>13.588992974238799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10621</v>
      </c>
      <c r="AN729">
        <v>-4.79</v>
      </c>
      <c r="AO729" t="s">
        <v>10621</v>
      </c>
      <c r="AP729">
        <v>-6.6776505010683995E-2</v>
      </c>
      <c r="AQ729">
        <f>(Table2[[#This Row],[Sharpe Ratio]]-AVERAGE(Table2[Sharpe Ratio]))/_xlfn.STDEV.P(Table2[Sharpe Ratio])</f>
        <v>-1.4788850996326799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695</v>
      </c>
      <c r="AT729">
        <f>_xlfn.RANK.AVG(Table2[[#This Row],[6M Return vs Nifty Z-Score]],Table2[6M Return vs Nifty Z-Score])</f>
        <v>664</v>
      </c>
      <c r="AU729">
        <f>_xlfn.RANK.AVG(Table2[[#This Row],[Sharpe Ratio Z-Score]],Table2[Sharpe Ratio Z-Score])</f>
        <v>687</v>
      </c>
      <c r="AV729">
        <f>(Table2[[#This Row],[Rank 1Y]]+Table2[[#This Row],[Rank 6M]]+Table2[[#This Row],[Rank Sharpe]])/3</f>
        <v>682</v>
      </c>
    </row>
    <row r="730" spans="1:48" x14ac:dyDescent="0.3">
      <c r="A730" t="s">
        <v>1078</v>
      </c>
      <c r="B730" t="s">
        <v>1079</v>
      </c>
      <c r="C730" t="s">
        <v>10577</v>
      </c>
      <c r="D730" t="s">
        <v>21</v>
      </c>
      <c r="E730">
        <v>11575.271703599999</v>
      </c>
      <c r="F730">
        <v>774</v>
      </c>
      <c r="G730">
        <v>-40.140504595374203</v>
      </c>
      <c r="H730">
        <f>(Table2[[#This Row],[1Y Return vs Nifty]]-AVERAGE(Table2[1Y Return vs Nifty]))/_xlfn.STDEV.P(Table2[1Y Return vs Nifty])</f>
        <v>-1.1211644099270617</v>
      </c>
      <c r="I730">
        <v>-1.5948087285157899</v>
      </c>
      <c r="J730">
        <f>(Table2[[#This Row],[1M Return vs Nifty]]-AVERAGE(Table2[1M Return vs Nifty]))/_xlfn.STDEV.P(Table2[1M Return vs Nifty])</f>
        <v>-0.46310301611737753</v>
      </c>
      <c r="K730">
        <v>-20.048531562973299</v>
      </c>
      <c r="L730">
        <f>(Table2[[#This Row],[6M Return vs Nifty]]-AVERAGE(Table2[6M Return vs Nifty]))/_xlfn.STDEV.P(Table2[6M Return vs Nifty])</f>
        <v>-0.89134951654431271</v>
      </c>
      <c r="M730">
        <v>0.60330423475166495</v>
      </c>
      <c r="N730">
        <f>(Table2[[#This Row],[1W Return vs Nifty]]-AVERAGE(Table2[1W Return vs Nifty]))/_xlfn.STDEV.P(Table2[1W Return vs Nifty])</f>
        <v>-0.3967510977271953</v>
      </c>
      <c r="O730">
        <v>815.53</v>
      </c>
      <c r="P730">
        <v>823.60499263324596</v>
      </c>
      <c r="Q730">
        <v>842.23886055396304</v>
      </c>
      <c r="R730">
        <v>19.2362480810501</v>
      </c>
      <c r="S730" s="2">
        <f>(Table2[[#This Row],[Close Price]]-Table2[[#This Row],[20D EMA]])/Table2[[#This Row],[20D EMA]]</f>
        <v>-5.0923939033511917E-2</v>
      </c>
      <c r="T730" s="2">
        <f>(Table2[[#This Row],[Close Price]]-Table2[[#This Row],[50D EMA]])/Table2[[#This Row],[50D EMA]]</f>
        <v>-6.0229106279028138E-2</v>
      </c>
      <c r="U730" s="2">
        <f>(Table2[[#This Row],[Close Price]]-Table2[[#This Row],[200D EMA]])/Table2[[#This Row],[200D EMA]]</f>
        <v>-8.1020793209518396E-2</v>
      </c>
      <c r="V730">
        <v>0.49993988129282602</v>
      </c>
      <c r="W730">
        <v>772.8</v>
      </c>
      <c r="X730">
        <v>800</v>
      </c>
      <c r="Y730">
        <v>772.8</v>
      </c>
      <c r="Z730">
        <v>800</v>
      </c>
      <c r="AA730">
        <v>772.8</v>
      </c>
      <c r="AB730">
        <v>823.7</v>
      </c>
      <c r="AC730" s="2">
        <f>(Table2[[#This Row],[Close Price]]/Table2[[#This Row],[Day Low]])-1</f>
        <v>1.5527950310558758E-3</v>
      </c>
      <c r="AD730" s="2">
        <f>(Table2[[#This Row],[Day High]]/Table2[[#This Row],[Close Price]])-1</f>
        <v>3.3591731266149782E-2</v>
      </c>
      <c r="AE730" s="2">
        <f>(Table2[[#This Row],[Close Price]]/Table2[[#This Row],[Current Week Low]])-1</f>
        <v>1.5527950310558758E-3</v>
      </c>
      <c r="AF730" s="2">
        <f>(Table2[[#This Row],[Current Week High]]/Table2[[#This Row],[Close Price]])-1</f>
        <v>3.3591731266149782E-2</v>
      </c>
      <c r="AG730" s="2">
        <f>(Table2[[#This Row],[Close Price]]/Table2[[#This Row],[Current Month Low]])-1</f>
        <v>1.5527950310558758E-3</v>
      </c>
      <c r="AH730" s="2">
        <f>(Table2[[#This Row],[Current Month High]]/Table2[[#This Row],[Close Price]])-1</f>
        <v>6.4211886304909704E-2</v>
      </c>
      <c r="AI730">
        <v>25.322997416020598</v>
      </c>
      <c r="AJ730">
        <v>4.4534412955465603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-0.17</v>
      </c>
      <c r="AM730" t="s">
        <v>10621</v>
      </c>
      <c r="AN730">
        <v>-6.57</v>
      </c>
      <c r="AO730" t="s">
        <v>10621</v>
      </c>
      <c r="AP730">
        <v>-0.15112560433052399</v>
      </c>
      <c r="AQ730">
        <f>(Table2[[#This Row],[Sharpe Ratio]]-AVERAGE(Table2[Sharpe Ratio]))/_xlfn.STDEV.P(Table2[Sharpe Ratio])</f>
        <v>-2.4529766091812988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700</v>
      </c>
      <c r="AT730">
        <f>_xlfn.RANK.AVG(Table2[[#This Row],[6M Return vs Nifty Z-Score]],Table2[6M Return vs Nifty Z-Score])</f>
        <v>616</v>
      </c>
      <c r="AU730">
        <f>_xlfn.RANK.AVG(Table2[[#This Row],[Sharpe Ratio Z-Score]],Table2[Sharpe Ratio Z-Score])</f>
        <v>733</v>
      </c>
      <c r="AV730">
        <f>(Table2[[#This Row],[Rank 1Y]]+Table2[[#This Row],[Rank 6M]]+Table2[[#This Row],[Rank Sharpe]])/3</f>
        <v>683</v>
      </c>
    </row>
    <row r="731" spans="1:48" x14ac:dyDescent="0.3">
      <c r="A731" t="s">
        <v>2507</v>
      </c>
      <c r="B731" t="s">
        <v>2508</v>
      </c>
      <c r="C731" t="s">
        <v>10591</v>
      </c>
      <c r="D731" t="s">
        <v>553</v>
      </c>
      <c r="E731">
        <v>1822.012861746</v>
      </c>
      <c r="F731">
        <v>108.78</v>
      </c>
      <c r="G731">
        <v>-54.122091405439399</v>
      </c>
      <c r="H731">
        <f>(Table2[[#This Row],[1Y Return vs Nifty]]-AVERAGE(Table2[1Y Return vs Nifty]))/_xlfn.STDEV.P(Table2[1Y Return vs Nifty])</f>
        <v>-1.3340492224337395</v>
      </c>
      <c r="I731">
        <v>12.304354883576201</v>
      </c>
      <c r="J731">
        <f>(Table2[[#This Row],[1M Return vs Nifty]]-AVERAGE(Table2[1M Return vs Nifty]))/_xlfn.STDEV.P(Table2[1M Return vs Nifty])</f>
        <v>0.98410862224111428</v>
      </c>
      <c r="K731">
        <v>-22.729029517231002</v>
      </c>
      <c r="L731">
        <f>(Table2[[#This Row],[6M Return vs Nifty]]-AVERAGE(Table2[6M Return vs Nifty]))/_xlfn.STDEV.P(Table2[6M Return vs Nifty])</f>
        <v>-0.98714443434032106</v>
      </c>
      <c r="M731">
        <v>-0.85903711175733299</v>
      </c>
      <c r="N731">
        <f>(Table2[[#This Row],[1W Return vs Nifty]]-AVERAGE(Table2[1W Return vs Nifty]))/_xlfn.STDEV.P(Table2[1W Return vs Nifty])</f>
        <v>-0.69582907866296739</v>
      </c>
      <c r="O731">
        <v>113.36</v>
      </c>
      <c r="P731">
        <v>109.37096135164499</v>
      </c>
      <c r="Q731">
        <v>118.134673046042</v>
      </c>
      <c r="R731">
        <v>36.840873013952098</v>
      </c>
      <c r="S731" s="2">
        <f>(Table2[[#This Row],[Close Price]]-Table2[[#This Row],[20D EMA]])/Table2[[#This Row],[20D EMA]]</f>
        <v>-4.0402258292166537E-2</v>
      </c>
      <c r="T731" s="2">
        <f>(Table2[[#This Row],[Close Price]]-Table2[[#This Row],[50D EMA]])/Table2[[#This Row],[50D EMA]]</f>
        <v>-5.4032747297974078E-3</v>
      </c>
      <c r="U731" s="2">
        <f>(Table2[[#This Row],[Close Price]]-Table2[[#This Row],[200D EMA]])/Table2[[#This Row],[200D EMA]]</f>
        <v>-7.9186514888783671E-2</v>
      </c>
      <c r="V731">
        <v>1.25927759867886</v>
      </c>
      <c r="W731">
        <v>108</v>
      </c>
      <c r="X731">
        <v>113.83</v>
      </c>
      <c r="Y731">
        <v>108</v>
      </c>
      <c r="Z731">
        <v>113.83</v>
      </c>
      <c r="AA731">
        <v>108</v>
      </c>
      <c r="AB731">
        <v>121.97</v>
      </c>
      <c r="AC731" s="2">
        <f>(Table2[[#This Row],[Close Price]]/Table2[[#This Row],[Day Low]])-1</f>
        <v>7.222222222222241E-3</v>
      </c>
      <c r="AD731" s="2">
        <f>(Table2[[#This Row],[Day High]]/Table2[[#This Row],[Close Price]])-1</f>
        <v>4.6423974995403627E-2</v>
      </c>
      <c r="AE731" s="2">
        <f>(Table2[[#This Row],[Close Price]]/Table2[[#This Row],[Current Week Low]])-1</f>
        <v>7.222222222222241E-3</v>
      </c>
      <c r="AF731" s="2">
        <f>(Table2[[#This Row],[Current Week High]]/Table2[[#This Row],[Close Price]])-1</f>
        <v>4.6423974995403627E-2</v>
      </c>
      <c r="AG731" s="2">
        <f>(Table2[[#This Row],[Close Price]]/Table2[[#This Row],[Current Month Low]])-1</f>
        <v>7.222222222222241E-3</v>
      </c>
      <c r="AH731" s="2">
        <f>(Table2[[#This Row],[Current Month High]]/Table2[[#This Row],[Close Price]])-1</f>
        <v>0.1212539069681926</v>
      </c>
      <c r="AI731">
        <v>71.309064166206994</v>
      </c>
      <c r="AJ731">
        <v>36.060037523452102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0.05</v>
      </c>
      <c r="AM731" t="s">
        <v>10622</v>
      </c>
      <c r="AN731">
        <v>-7.37</v>
      </c>
      <c r="AO731" t="s">
        <v>10621</v>
      </c>
      <c r="AP731">
        <v>-6.8099000879661004E-2</v>
      </c>
      <c r="AQ731">
        <f>(Table2[[#This Row],[Sharpe Ratio]]-AVERAGE(Table2[Sharpe Ratio]))/_xlfn.STDEV.P(Table2[Sharpe Ratio])</f>
        <v>-1.4941577226692202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724</v>
      </c>
      <c r="AT731">
        <f>_xlfn.RANK.AVG(Table2[[#This Row],[6M Return vs Nifty Z-Score]],Table2[6M Return vs Nifty Z-Score])</f>
        <v>637</v>
      </c>
      <c r="AU731">
        <f>_xlfn.RANK.AVG(Table2[[#This Row],[Sharpe Ratio Z-Score]],Table2[Sharpe Ratio Z-Score])</f>
        <v>690</v>
      </c>
      <c r="AV731">
        <f>(Table2[[#This Row],[Rank 1Y]]+Table2[[#This Row],[Rank 6M]]+Table2[[#This Row],[Rank Sharpe]])/3</f>
        <v>683.66666666666663</v>
      </c>
    </row>
    <row r="732" spans="1:48" x14ac:dyDescent="0.3">
      <c r="A732" t="s">
        <v>2363</v>
      </c>
      <c r="B732" t="s">
        <v>2364</v>
      </c>
      <c r="C732" t="s">
        <v>10587</v>
      </c>
      <c r="D732" t="s">
        <v>518</v>
      </c>
      <c r="E732">
        <v>2106.6176679299901</v>
      </c>
      <c r="F732">
        <v>539.15</v>
      </c>
      <c r="G732">
        <v>-44.4257367962053</v>
      </c>
      <c r="H732">
        <f>(Table2[[#This Row],[1Y Return vs Nifty]]-AVERAGE(Table2[1Y Return vs Nifty]))/_xlfn.STDEV.P(Table2[1Y Return vs Nifty])</f>
        <v>-1.1864117145437865</v>
      </c>
      <c r="I732">
        <v>-1.8359201615340399</v>
      </c>
      <c r="J732">
        <f>(Table2[[#This Row],[1M Return vs Nifty]]-AVERAGE(Table2[1M Return vs Nifty]))/_xlfn.STDEV.P(Table2[1M Return vs Nifty])</f>
        <v>-0.48820807148212875</v>
      </c>
      <c r="K732">
        <v>-22.372220768622899</v>
      </c>
      <c r="L732">
        <f>(Table2[[#This Row],[6M Return vs Nifty]]-AVERAGE(Table2[6M Return vs Nifty]))/_xlfn.STDEV.P(Table2[6M Return vs Nifty])</f>
        <v>-0.97439289887001135</v>
      </c>
      <c r="M732">
        <v>5.7925711413249097</v>
      </c>
      <c r="N732">
        <f>(Table2[[#This Row],[1W Return vs Nifty]]-AVERAGE(Table2[1W Return vs Nifty]))/_xlfn.STDEV.P(Table2[1W Return vs Nifty])</f>
        <v>0.66455751715931988</v>
      </c>
      <c r="O732">
        <v>553.04999999999995</v>
      </c>
      <c r="P732">
        <v>551.741704719469</v>
      </c>
      <c r="Q732">
        <v>592.934172167111</v>
      </c>
      <c r="R732">
        <v>39.941928337921098</v>
      </c>
      <c r="S732" s="2">
        <f>(Table2[[#This Row],[Close Price]]-Table2[[#This Row],[20D EMA]])/Table2[[#This Row],[20D EMA]]</f>
        <v>-2.5133351414881076E-2</v>
      </c>
      <c r="T732" s="2">
        <f>(Table2[[#This Row],[Close Price]]-Table2[[#This Row],[50D EMA]])/Table2[[#This Row],[50D EMA]]</f>
        <v>-2.282173816436665E-2</v>
      </c>
      <c r="U732" s="2">
        <f>(Table2[[#This Row],[Close Price]]-Table2[[#This Row],[200D EMA]])/Table2[[#This Row],[200D EMA]]</f>
        <v>-9.0708504740982673E-2</v>
      </c>
      <c r="V732">
        <v>1.5490050475168899</v>
      </c>
      <c r="W732">
        <v>535</v>
      </c>
      <c r="X732">
        <v>573</v>
      </c>
      <c r="Y732">
        <v>535</v>
      </c>
      <c r="Z732">
        <v>573</v>
      </c>
      <c r="AA732">
        <v>535</v>
      </c>
      <c r="AB732">
        <v>581</v>
      </c>
      <c r="AC732" s="2">
        <f>(Table2[[#This Row],[Close Price]]/Table2[[#This Row],[Day Low]])-1</f>
        <v>7.7570093457943745E-3</v>
      </c>
      <c r="AD732" s="2">
        <f>(Table2[[#This Row],[Day High]]/Table2[[#This Row],[Close Price]])-1</f>
        <v>6.2784011870536949E-2</v>
      </c>
      <c r="AE732" s="2">
        <f>(Table2[[#This Row],[Close Price]]/Table2[[#This Row],[Current Week Low]])-1</f>
        <v>7.7570093457943745E-3</v>
      </c>
      <c r="AF732" s="2">
        <f>(Table2[[#This Row],[Current Week High]]/Table2[[#This Row],[Close Price]])-1</f>
        <v>6.2784011870536949E-2</v>
      </c>
      <c r="AG732" s="2">
        <f>(Table2[[#This Row],[Close Price]]/Table2[[#This Row],[Current Month Low]])-1</f>
        <v>7.7570093457943745E-3</v>
      </c>
      <c r="AH732" s="2">
        <f>(Table2[[#This Row],[Current Month High]]/Table2[[#This Row],[Close Price]])-1</f>
        <v>7.7622183065937156E-2</v>
      </c>
      <c r="AI732">
        <v>46.842251692478897</v>
      </c>
      <c r="AJ732">
        <v>16.939594404077599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-0.05</v>
      </c>
      <c r="AM732" t="s">
        <v>10621</v>
      </c>
      <c r="AN732">
        <v>-0.97</v>
      </c>
      <c r="AO732" t="s">
        <v>10621</v>
      </c>
      <c r="AP732">
        <v>-0.10763960570016599</v>
      </c>
      <c r="AQ732">
        <f>(Table2[[#This Row],[Sharpe Ratio]]-AVERAGE(Table2[Sharpe Ratio]))/_xlfn.STDEV.P(Table2[Sharpe Ratio])</f>
        <v>-1.9507858046363222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711</v>
      </c>
      <c r="AT732">
        <f>_xlfn.RANK.AVG(Table2[[#This Row],[6M Return vs Nifty Z-Score]],Table2[6M Return vs Nifty Z-Score])</f>
        <v>634</v>
      </c>
      <c r="AU732">
        <f>_xlfn.RANK.AVG(Table2[[#This Row],[Sharpe Ratio Z-Score]],Table2[Sharpe Ratio Z-Score])</f>
        <v>722</v>
      </c>
      <c r="AV732">
        <f>(Table2[[#This Row],[Rank 1Y]]+Table2[[#This Row],[Rank 6M]]+Table2[[#This Row],[Rank Sharpe]])/3</f>
        <v>689</v>
      </c>
    </row>
    <row r="733" spans="1:48" x14ac:dyDescent="0.3">
      <c r="A733" t="s">
        <v>2058</v>
      </c>
      <c r="B733" t="s">
        <v>2059</v>
      </c>
      <c r="C733" t="s">
        <v>10588</v>
      </c>
      <c r="D733" t="s">
        <v>269</v>
      </c>
      <c r="E733">
        <v>2891.7257328000001</v>
      </c>
      <c r="F733">
        <v>423.6</v>
      </c>
      <c r="G733">
        <v>-57.149729641248101</v>
      </c>
      <c r="H733">
        <f>(Table2[[#This Row],[1Y Return vs Nifty]]-AVERAGE(Table2[1Y Return vs Nifty]))/_xlfn.STDEV.P(Table2[1Y Return vs Nifty])</f>
        <v>-1.3801482959454949</v>
      </c>
      <c r="I733">
        <v>-11.537399132092499</v>
      </c>
      <c r="J733">
        <f>(Table2[[#This Row],[1M Return vs Nifty]]-AVERAGE(Table2[1M Return vs Nifty]))/_xlfn.STDEV.P(Table2[1M Return vs Nifty])</f>
        <v>-1.498347506294434</v>
      </c>
      <c r="K733">
        <v>-29.611941924170001</v>
      </c>
      <c r="L733">
        <f>(Table2[[#This Row],[6M Return vs Nifty]]-AVERAGE(Table2[6M Return vs Nifty]))/_xlfn.STDEV.P(Table2[6M Return vs Nifty])</f>
        <v>-1.2331241140384679</v>
      </c>
      <c r="M733">
        <v>-0.47810578285025701</v>
      </c>
      <c r="N733">
        <f>(Table2[[#This Row],[1W Return vs Nifty]]-AVERAGE(Table2[1W Return vs Nifty]))/_xlfn.STDEV.P(Table2[1W Return vs Nifty])</f>
        <v>-0.6179210218356842</v>
      </c>
      <c r="O733">
        <v>445.52</v>
      </c>
      <c r="P733">
        <v>451.211579880724</v>
      </c>
      <c r="Q733">
        <v>489.09335213706999</v>
      </c>
      <c r="R733">
        <v>28.276613953253399</v>
      </c>
      <c r="S733" s="2">
        <f>(Table2[[#This Row],[Close Price]]-Table2[[#This Row],[20D EMA]])/Table2[[#This Row],[20D EMA]]</f>
        <v>-4.9200933740348264E-2</v>
      </c>
      <c r="T733" s="2">
        <f>(Table2[[#This Row],[Close Price]]-Table2[[#This Row],[50D EMA]])/Table2[[#This Row],[50D EMA]]</f>
        <v>-6.1194306866022792E-2</v>
      </c>
      <c r="U733" s="2">
        <f>(Table2[[#This Row],[Close Price]]-Table2[[#This Row],[200D EMA]])/Table2[[#This Row],[200D EMA]]</f>
        <v>-0.13390767192173006</v>
      </c>
      <c r="V733">
        <v>0.82983900260656795</v>
      </c>
      <c r="W733">
        <v>420</v>
      </c>
      <c r="X733">
        <v>432</v>
      </c>
      <c r="Y733">
        <v>420</v>
      </c>
      <c r="Z733">
        <v>432</v>
      </c>
      <c r="AA733">
        <v>420</v>
      </c>
      <c r="AB733">
        <v>444.9</v>
      </c>
      <c r="AC733" s="2">
        <f>(Table2[[#This Row],[Close Price]]/Table2[[#This Row],[Day Low]])-1</f>
        <v>8.5714285714286742E-3</v>
      </c>
      <c r="AD733" s="2">
        <f>(Table2[[#This Row],[Day High]]/Table2[[#This Row],[Close Price]])-1</f>
        <v>1.9830028328611915E-2</v>
      </c>
      <c r="AE733" s="2">
        <f>(Table2[[#This Row],[Close Price]]/Table2[[#This Row],[Current Week Low]])-1</f>
        <v>8.5714285714286742E-3</v>
      </c>
      <c r="AF733" s="2">
        <f>(Table2[[#This Row],[Current Week High]]/Table2[[#This Row],[Close Price]])-1</f>
        <v>1.9830028328611915E-2</v>
      </c>
      <c r="AG733" s="2">
        <f>(Table2[[#This Row],[Close Price]]/Table2[[#This Row],[Current Month Low]])-1</f>
        <v>8.5714285714286742E-3</v>
      </c>
      <c r="AH733" s="2">
        <f>(Table2[[#This Row],[Current Month High]]/Table2[[#This Row],[Close Price]])-1</f>
        <v>5.0283286118980142E-2</v>
      </c>
      <c r="AI733">
        <v>52.537771482530601</v>
      </c>
      <c r="AJ733">
        <v>5.9000000000000101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-0.08</v>
      </c>
      <c r="AM733" t="s">
        <v>10621</v>
      </c>
      <c r="AN733">
        <v>-4.5199999999999996</v>
      </c>
      <c r="AO733" t="s">
        <v>10621</v>
      </c>
      <c r="AP733">
        <v>-6.3326375374442995E-2</v>
      </c>
      <c r="AQ733">
        <f>(Table2[[#This Row],[Sharpe Ratio]]-AVERAGE(Table2[Sharpe Ratio]))/_xlfn.STDEV.P(Table2[Sharpe Ratio])</f>
        <v>-1.4390418527858941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727</v>
      </c>
      <c r="AT733">
        <f>_xlfn.RANK.AVG(Table2[[#This Row],[6M Return vs Nifty Z-Score]],Table2[6M Return vs Nifty Z-Score])</f>
        <v>687</v>
      </c>
      <c r="AU733">
        <f>_xlfn.RANK.AVG(Table2[[#This Row],[Sharpe Ratio Z-Score]],Table2[Sharpe Ratio Z-Score])</f>
        <v>680</v>
      </c>
      <c r="AV733">
        <f>(Table2[[#This Row],[Rank 1Y]]+Table2[[#This Row],[Rank 6M]]+Table2[[#This Row],[Rank Sharpe]])/3</f>
        <v>698</v>
      </c>
    </row>
    <row r="734" spans="1:48" x14ac:dyDescent="0.3">
      <c r="A734" t="s">
        <v>1267</v>
      </c>
      <c r="B734" t="s">
        <v>1268</v>
      </c>
      <c r="C734" t="s">
        <v>10589</v>
      </c>
      <c r="D734" t="s">
        <v>95</v>
      </c>
      <c r="E734">
        <v>8670.3086960349992</v>
      </c>
      <c r="F734">
        <v>293.64999999999998</v>
      </c>
      <c r="G734">
        <v>-66.428280219353496</v>
      </c>
      <c r="H734">
        <f>(Table2[[#This Row],[1Y Return vs Nifty]]-AVERAGE(Table2[1Y Return vs Nifty]))/_xlfn.STDEV.P(Table2[1Y Return vs Nifty])</f>
        <v>-1.5214242846431238</v>
      </c>
      <c r="I734">
        <v>7.2371455275456</v>
      </c>
      <c r="J734">
        <f>(Table2[[#This Row],[1M Return vs Nifty]]-AVERAGE(Table2[1M Return vs Nifty]))/_xlfn.STDEV.P(Table2[1M Return vs Nifty])</f>
        <v>0.4564995834017786</v>
      </c>
      <c r="K734">
        <v>-26.6501093429418</v>
      </c>
      <c r="L734">
        <f>(Table2[[#This Row],[6M Return vs Nifty]]-AVERAGE(Table2[6M Return vs Nifty]))/_xlfn.STDEV.P(Table2[6M Return vs Nifty])</f>
        <v>-1.1272749347120594</v>
      </c>
      <c r="M734">
        <v>0.206094968134902</v>
      </c>
      <c r="N734">
        <f>(Table2[[#This Row],[1W Return vs Nifty]]-AVERAGE(Table2[1W Return vs Nifty]))/_xlfn.STDEV.P(Table2[1W Return vs Nifty])</f>
        <v>-0.47798831758172489</v>
      </c>
      <c r="O734">
        <v>305.48</v>
      </c>
      <c r="P734">
        <v>301.22066262878599</v>
      </c>
      <c r="Q734">
        <v>349.81083953386201</v>
      </c>
      <c r="R734">
        <v>29.039451957736802</v>
      </c>
      <c r="S734" s="2">
        <f>(Table2[[#This Row],[Close Price]]-Table2[[#This Row],[20D EMA]])/Table2[[#This Row],[20D EMA]]</f>
        <v>-3.8725939505041378E-2</v>
      </c>
      <c r="T734" s="2">
        <f>(Table2[[#This Row],[Close Price]]-Table2[[#This Row],[50D EMA]])/Table2[[#This Row],[50D EMA]]</f>
        <v>-2.5133277918971433E-2</v>
      </c>
      <c r="U734" s="2">
        <f>(Table2[[#This Row],[Close Price]]-Table2[[#This Row],[200D EMA]])/Table2[[#This Row],[200D EMA]]</f>
        <v>-0.16054631013921342</v>
      </c>
      <c r="V734">
        <v>1.21638520062253</v>
      </c>
      <c r="W734">
        <v>292.3</v>
      </c>
      <c r="X734">
        <v>301.85000000000002</v>
      </c>
      <c r="Y734">
        <v>292.3</v>
      </c>
      <c r="Z734">
        <v>301.85000000000002</v>
      </c>
      <c r="AA734">
        <v>292.3</v>
      </c>
      <c r="AB734">
        <v>315.7</v>
      </c>
      <c r="AC734" s="2">
        <f>(Table2[[#This Row],[Close Price]]/Table2[[#This Row],[Day Low]])-1</f>
        <v>4.6185425932259161E-3</v>
      </c>
      <c r="AD734" s="2">
        <f>(Table2[[#This Row],[Day High]]/Table2[[#This Row],[Close Price]])-1</f>
        <v>2.7924399795675292E-2</v>
      </c>
      <c r="AE734" s="2">
        <f>(Table2[[#This Row],[Close Price]]/Table2[[#This Row],[Current Week Low]])-1</f>
        <v>4.6185425932259161E-3</v>
      </c>
      <c r="AF734" s="2">
        <f>(Table2[[#This Row],[Current Week High]]/Table2[[#This Row],[Close Price]])-1</f>
        <v>2.7924399795675292E-2</v>
      </c>
      <c r="AG734" s="2">
        <f>(Table2[[#This Row],[Close Price]]/Table2[[#This Row],[Current Month Low]])-1</f>
        <v>4.6185425932259161E-3</v>
      </c>
      <c r="AH734" s="2">
        <f>(Table2[[#This Row],[Current Month High]]/Table2[[#This Row],[Close Price]])-1</f>
        <v>7.5089392133492305E-2</v>
      </c>
      <c r="AI734">
        <v>90.703218116805701</v>
      </c>
      <c r="AJ734">
        <v>12.509578544061201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-0.11</v>
      </c>
      <c r="AM734" t="s">
        <v>10621</v>
      </c>
      <c r="AN734">
        <v>-5.26</v>
      </c>
      <c r="AO734" t="s">
        <v>10621</v>
      </c>
      <c r="AP734">
        <v>-9.5646615002995997E-2</v>
      </c>
      <c r="AQ734">
        <f>(Table2[[#This Row],[Sharpe Ratio]]-AVERAGE(Table2[Sharpe Ratio]))/_xlfn.STDEV.P(Table2[Sharpe Ratio])</f>
        <v>-1.8122867512212839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734</v>
      </c>
      <c r="AT734">
        <f>_xlfn.RANK.AVG(Table2[[#This Row],[6M Return vs Nifty Z-Score]],Table2[6M Return vs Nifty Z-Score])</f>
        <v>666</v>
      </c>
      <c r="AU734">
        <f>_xlfn.RANK.AVG(Table2[[#This Row],[Sharpe Ratio Z-Score]],Table2[Sharpe Ratio Z-Score])</f>
        <v>713</v>
      </c>
      <c r="AV734">
        <f>(Table2[[#This Row],[Rank 1Y]]+Table2[[#This Row],[Rank 6M]]+Table2[[#This Row],[Rank Sharpe]])/3</f>
        <v>704.33333333333337</v>
      </c>
    </row>
    <row r="735" spans="1:48" x14ac:dyDescent="0.3">
      <c r="A735" t="s">
        <v>1628</v>
      </c>
      <c r="B735" t="s">
        <v>1629</v>
      </c>
      <c r="C735" t="s">
        <v>10589</v>
      </c>
      <c r="D735" t="s">
        <v>467</v>
      </c>
      <c r="E735">
        <v>5104.0120292000001</v>
      </c>
      <c r="F735">
        <v>307.60000000000002</v>
      </c>
      <c r="G735">
        <v>-42.125757726937501</v>
      </c>
      <c r="H735">
        <f>(Table2[[#This Row],[1Y Return vs Nifty]]-AVERAGE(Table2[1Y Return vs Nifty]))/_xlfn.STDEV.P(Table2[1Y Return vs Nifty])</f>
        <v>-1.1513920404837663</v>
      </c>
      <c r="I735">
        <v>2.3782989091881102</v>
      </c>
      <c r="J735">
        <f>(Table2[[#This Row],[1M Return vs Nifty]]-AVERAGE(Table2[1M Return vs Nifty]))/_xlfn.STDEV.P(Table2[1M Return vs Nifty])</f>
        <v>-4.9414266620697166E-2</v>
      </c>
      <c r="K735">
        <v>-45.293106124445004</v>
      </c>
      <c r="L735">
        <f>(Table2[[#This Row],[6M Return vs Nifty]]-AVERAGE(Table2[6M Return vs Nifty]))/_xlfn.STDEV.P(Table2[6M Return vs Nifty])</f>
        <v>-1.7935333593150768</v>
      </c>
      <c r="M735">
        <v>0.67586647169321901</v>
      </c>
      <c r="N735">
        <f>(Table2[[#This Row],[1W Return vs Nifty]]-AVERAGE(Table2[1W Return vs Nifty]))/_xlfn.STDEV.P(Table2[1W Return vs Nifty])</f>
        <v>-0.3819106725634871</v>
      </c>
      <c r="O735">
        <v>326.14999999999998</v>
      </c>
      <c r="P735">
        <v>334.96686005878001</v>
      </c>
      <c r="Q735">
        <v>371.48843319929102</v>
      </c>
      <c r="R735">
        <v>30.945588413326</v>
      </c>
      <c r="S735" s="2">
        <f>(Table2[[#This Row],[Close Price]]-Table2[[#This Row],[20D EMA]])/Table2[[#This Row],[20D EMA]]</f>
        <v>-5.6875670703663825E-2</v>
      </c>
      <c r="T735" s="2">
        <f>(Table2[[#This Row],[Close Price]]-Table2[[#This Row],[50D EMA]])/Table2[[#This Row],[50D EMA]]</f>
        <v>-8.1700201787059334E-2</v>
      </c>
      <c r="U735" s="2">
        <f>(Table2[[#This Row],[Close Price]]-Table2[[#This Row],[200D EMA]])/Table2[[#This Row],[200D EMA]]</f>
        <v>-0.17197960283467834</v>
      </c>
      <c r="V735">
        <v>1.7838650093047499</v>
      </c>
      <c r="W735">
        <v>305</v>
      </c>
      <c r="X735">
        <v>324.5</v>
      </c>
      <c r="Y735">
        <v>305</v>
      </c>
      <c r="Z735">
        <v>324.5</v>
      </c>
      <c r="AA735">
        <v>305</v>
      </c>
      <c r="AB735">
        <v>352.75</v>
      </c>
      <c r="AC735" s="2">
        <f>(Table2[[#This Row],[Close Price]]/Table2[[#This Row],[Day Low]])-1</f>
        <v>8.5245901639345867E-3</v>
      </c>
      <c r="AD735" s="2">
        <f>(Table2[[#This Row],[Day High]]/Table2[[#This Row],[Close Price]])-1</f>
        <v>5.4941482444733403E-2</v>
      </c>
      <c r="AE735" s="2">
        <f>(Table2[[#This Row],[Close Price]]/Table2[[#This Row],[Current Week Low]])-1</f>
        <v>8.5245901639345867E-3</v>
      </c>
      <c r="AF735" s="2">
        <f>(Table2[[#This Row],[Current Week High]]/Table2[[#This Row],[Close Price]])-1</f>
        <v>5.4941482444733403E-2</v>
      </c>
      <c r="AG735" s="2">
        <f>(Table2[[#This Row],[Close Price]]/Table2[[#This Row],[Current Month Low]])-1</f>
        <v>8.5245901639345867E-3</v>
      </c>
      <c r="AH735" s="2">
        <f>(Table2[[#This Row],[Current Month High]]/Table2[[#This Row],[Close Price]])-1</f>
        <v>0.14678153446033804</v>
      </c>
      <c r="AI735">
        <v>76.332899869960897</v>
      </c>
      <c r="AJ735">
        <v>17.1140300780506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-0.25</v>
      </c>
      <c r="AM735" t="s">
        <v>10621</v>
      </c>
      <c r="AN735">
        <v>-4.46</v>
      </c>
      <c r="AO735" t="s">
        <v>10621</v>
      </c>
      <c r="AP735">
        <v>-0.117304405140849</v>
      </c>
      <c r="AQ735">
        <f>(Table2[[#This Row],[Sharpe Ratio]]-AVERAGE(Table2[Sharpe Ratio]))/_xlfn.STDEV.P(Table2[Sharpe Ratio])</f>
        <v>-2.0623981295167746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705</v>
      </c>
      <c r="AT735">
        <f>_xlfn.RANK.AVG(Table2[[#This Row],[6M Return vs Nifty Z-Score]],Table2[6M Return vs Nifty Z-Score])</f>
        <v>728</v>
      </c>
      <c r="AU735">
        <f>_xlfn.RANK.AVG(Table2[[#This Row],[Sharpe Ratio Z-Score]],Table2[Sharpe Ratio Z-Score])</f>
        <v>727</v>
      </c>
      <c r="AV735">
        <f>(Table2[[#This Row],[Rank 1Y]]+Table2[[#This Row],[Rank 6M]]+Table2[[#This Row],[Rank Sharpe]])/3</f>
        <v>720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5051-2B58-4E17-B3FD-83D7DE9289B6}">
  <dimension ref="A1:Q5172"/>
  <sheetViews>
    <sheetView workbookViewId="0">
      <selection activeCell="C4" sqref="C4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10575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1958465.65363613</v>
      </c>
      <c r="F2">
        <v>2998.65</v>
      </c>
      <c r="G2">
        <v>-4.4420700767889301</v>
      </c>
      <c r="H2">
        <v>-2.54052611146024</v>
      </c>
      <c r="I2">
        <v>-6.2998863395975198</v>
      </c>
      <c r="J2">
        <v>1.9774743614655099</v>
      </c>
      <c r="K2">
        <v>3017.54080330532</v>
      </c>
      <c r="L2">
        <v>2815.93302155629</v>
      </c>
      <c r="M2">
        <v>23.722838675184601</v>
      </c>
      <c r="N2">
        <v>0.95587058009826498</v>
      </c>
      <c r="O2">
        <v>7.3016190619111798</v>
      </c>
      <c r="P2">
        <v>35.056073503580599</v>
      </c>
      <c r="Q2">
        <v>2.6688985014708001E-2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1503333.45416659</v>
      </c>
      <c r="F3">
        <v>4155.05</v>
      </c>
      <c r="G3">
        <v>-3.99540307857704</v>
      </c>
      <c r="H3">
        <v>7.6798027625655196</v>
      </c>
      <c r="I3">
        <v>-5.9159402057785497</v>
      </c>
      <c r="J3">
        <v>0.28925112356613603</v>
      </c>
      <c r="K3">
        <v>4086.1493788006201</v>
      </c>
      <c r="L3">
        <v>3864.7695617592099</v>
      </c>
      <c r="M3">
        <v>33.185980900925102</v>
      </c>
      <c r="N3">
        <v>0.892633438189252</v>
      </c>
      <c r="O3">
        <v>6.64131598897725</v>
      </c>
      <c r="P3">
        <v>25.4922983992751</v>
      </c>
      <c r="Q3">
        <v>-2.5859154297725999E-2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1230794.5425016601</v>
      </c>
      <c r="F4">
        <v>1615.75</v>
      </c>
      <c r="G4">
        <v>-25.4044850047651</v>
      </c>
      <c r="H4">
        <v>-0.21118947914783001</v>
      </c>
      <c r="I4">
        <v>1.33799391493853</v>
      </c>
      <c r="J4">
        <v>5.8731685218063996</v>
      </c>
      <c r="K4">
        <v>1608.6145878724301</v>
      </c>
      <c r="L4">
        <v>1560.86117024803</v>
      </c>
      <c r="M4">
        <v>45.040315870445603</v>
      </c>
      <c r="N4">
        <v>1.04062647921325</v>
      </c>
      <c r="O4">
        <v>11.0320284697508</v>
      </c>
      <c r="P4">
        <v>18.495838069744401</v>
      </c>
      <c r="Q4">
        <v>-8.4577892954655995E-2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875557.48137358995</v>
      </c>
      <c r="F5">
        <v>1465.7</v>
      </c>
      <c r="G5">
        <v>41.172145891831597</v>
      </c>
      <c r="H5">
        <v>5.9903719287255397</v>
      </c>
      <c r="I5">
        <v>21.133861586051001</v>
      </c>
      <c r="J5">
        <v>1.4027574844816699</v>
      </c>
      <c r="K5">
        <v>1424.3724103063901</v>
      </c>
      <c r="L5">
        <v>1229.0316403811901</v>
      </c>
      <c r="M5">
        <v>46.646290301352501</v>
      </c>
      <c r="N5">
        <v>0.62838134095141696</v>
      </c>
      <c r="O5">
        <v>4.8133997407382001</v>
      </c>
      <c r="P5">
        <v>73.035830234342697</v>
      </c>
      <c r="Q5">
        <v>0.139467272429007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825518.44638119999</v>
      </c>
      <c r="F6">
        <v>1172.5999999999999</v>
      </c>
      <c r="G6">
        <v>-3.0680562499758901</v>
      </c>
      <c r="H6">
        <v>-1.4633137210040801</v>
      </c>
      <c r="I6">
        <v>4.0774364431478398</v>
      </c>
      <c r="J6">
        <v>0.64504749395182703</v>
      </c>
      <c r="K6">
        <v>1186.4199120399801</v>
      </c>
      <c r="L6">
        <v>1088.6345390292499</v>
      </c>
      <c r="M6">
        <v>23.797765002041601</v>
      </c>
      <c r="N6">
        <v>1.0365734567270699</v>
      </c>
      <c r="O6">
        <v>7.2659048268804298</v>
      </c>
      <c r="P6">
        <v>30.433815350389299</v>
      </c>
      <c r="Q6">
        <v>6.1142411836108003E-2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725613.93200360006</v>
      </c>
      <c r="F7">
        <v>1751.9</v>
      </c>
      <c r="G7">
        <v>2.50993841546132</v>
      </c>
      <c r="H7">
        <v>11.3160818337064</v>
      </c>
      <c r="I7">
        <v>-6.65546773864172</v>
      </c>
      <c r="J7">
        <v>-0.78987764395270099</v>
      </c>
      <c r="K7">
        <v>1668.0334167091601</v>
      </c>
      <c r="L7">
        <v>1554.1627909589399</v>
      </c>
      <c r="M7">
        <v>35.091989868800198</v>
      </c>
      <c r="N7">
        <v>0.80832391958794603</v>
      </c>
      <c r="O7">
        <v>8.6249215137850204</v>
      </c>
      <c r="P7">
        <v>29.611955757777501</v>
      </c>
      <c r="Q7">
        <v>-5.5088127438523003E-2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724366.16820561001</v>
      </c>
      <c r="F8">
        <v>811.65</v>
      </c>
      <c r="G8">
        <v>19.666690404217999</v>
      </c>
      <c r="H8">
        <v>1.7448131111230001</v>
      </c>
      <c r="I8">
        <v>15.7482086793744</v>
      </c>
      <c r="J8">
        <v>1.0411076099139001</v>
      </c>
      <c r="K8">
        <v>843.93609738769896</v>
      </c>
      <c r="L8">
        <v>750.81127947538596</v>
      </c>
      <c r="M8">
        <v>22.183659414799902</v>
      </c>
      <c r="N8">
        <v>0.77008486582590097</v>
      </c>
      <c r="O8">
        <v>12.363703566808301</v>
      </c>
      <c r="P8">
        <v>49.4201030927834</v>
      </c>
      <c r="Q8">
        <v>8.6522962812267998E-2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700588.37035126495</v>
      </c>
      <c r="F9">
        <v>1107.6500000000001</v>
      </c>
      <c r="G9">
        <v>45.7103926736334</v>
      </c>
      <c r="H9">
        <v>17.947867357562298</v>
      </c>
      <c r="I9">
        <v>0.40230285828442702</v>
      </c>
      <c r="J9">
        <v>2.0151930136118201</v>
      </c>
      <c r="K9">
        <v>1066.9798409456901</v>
      </c>
      <c r="L9">
        <v>932.05527309627405</v>
      </c>
      <c r="M9">
        <v>39.245408984313997</v>
      </c>
      <c r="N9">
        <v>1.3329781764886599</v>
      </c>
      <c r="O9">
        <v>10.323658195278201</v>
      </c>
      <c r="P9">
        <v>85.427303925671694</v>
      </c>
      <c r="Q9">
        <v>9.4574885651210003E-3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638125.49084658001</v>
      </c>
      <c r="F10">
        <v>2715.9</v>
      </c>
      <c r="G10">
        <v>-17.5446499329666</v>
      </c>
      <c r="H10">
        <v>8.8190491223168497</v>
      </c>
      <c r="I10">
        <v>1.7602414250199201</v>
      </c>
      <c r="J10">
        <v>2.3266748094573799</v>
      </c>
      <c r="K10">
        <v>2573.3261564557502</v>
      </c>
      <c r="L10">
        <v>2481.0685054669598</v>
      </c>
      <c r="M10">
        <v>60.098507521196503</v>
      </c>
      <c r="N10">
        <v>0.95015679997720104</v>
      </c>
      <c r="O10">
        <v>3.5126477410803099</v>
      </c>
      <c r="P10">
        <v>25.038558044243899</v>
      </c>
      <c r="Q10">
        <v>-5.1310967495790998E-2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607704.63132060005</v>
      </c>
      <c r="F11">
        <v>486</v>
      </c>
      <c r="G11">
        <v>-16.417931155677302</v>
      </c>
      <c r="H11">
        <v>15.016874787236199</v>
      </c>
      <c r="I11">
        <v>0.45601546672945498</v>
      </c>
      <c r="J11">
        <v>-0.11127900614738701</v>
      </c>
      <c r="K11">
        <v>457.14153682078398</v>
      </c>
      <c r="L11">
        <v>438.20932985858599</v>
      </c>
      <c r="M11">
        <v>53.976118175420901</v>
      </c>
      <c r="N11">
        <v>1.29011055643409</v>
      </c>
      <c r="O11">
        <v>5.0720164609053304</v>
      </c>
      <c r="P11">
        <v>21.6977588581444</v>
      </c>
      <c r="Q11">
        <v>0.118975596785454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485098.20072000002</v>
      </c>
      <c r="F12">
        <v>3528</v>
      </c>
      <c r="G12">
        <v>10.589629222882699</v>
      </c>
      <c r="H12">
        <v>3.51502029097629</v>
      </c>
      <c r="I12">
        <v>-4.9167964505006099</v>
      </c>
      <c r="J12">
        <v>2.1981742231949699</v>
      </c>
      <c r="K12">
        <v>3621.7465143361401</v>
      </c>
      <c r="L12">
        <v>3395.8115322293202</v>
      </c>
      <c r="M12">
        <v>33.487857653506602</v>
      </c>
      <c r="N12">
        <v>0.99030166780752404</v>
      </c>
      <c r="O12">
        <v>11.1082766439909</v>
      </c>
      <c r="P12">
        <v>34.901061084026303</v>
      </c>
      <c r="Q12">
        <v>0.11976378934753699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422806.25882376003</v>
      </c>
      <c r="F13">
        <v>1562.4</v>
      </c>
      <c r="G13">
        <v>12.511824802558399</v>
      </c>
      <c r="H13">
        <v>6.6018199355601697</v>
      </c>
      <c r="I13">
        <v>-10.036949364421799</v>
      </c>
      <c r="J13">
        <v>1.0646571198608099</v>
      </c>
      <c r="K13">
        <v>1521.3038201356701</v>
      </c>
      <c r="L13">
        <v>1440.69082428915</v>
      </c>
      <c r="M13">
        <v>36.790555223130198</v>
      </c>
      <c r="N13">
        <v>0.62489962997077297</v>
      </c>
      <c r="O13">
        <v>8.6373527905785696</v>
      </c>
      <c r="P13">
        <v>38.880000000000003</v>
      </c>
      <c r="Q13">
        <v>1.1363629639039001E-2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412769.59156395</v>
      </c>
      <c r="F14">
        <v>1720.35</v>
      </c>
      <c r="G14">
        <v>24.949226393205699</v>
      </c>
      <c r="H14">
        <v>11.7968002790473</v>
      </c>
      <c r="I14">
        <v>7.0360778602143199</v>
      </c>
      <c r="J14">
        <v>4.0369686915099399</v>
      </c>
      <c r="K14">
        <v>1587.99047866046</v>
      </c>
      <c r="L14">
        <v>1441.4885992966899</v>
      </c>
      <c r="M14">
        <v>71.503626697089103</v>
      </c>
      <c r="N14">
        <v>1.2569779784317101</v>
      </c>
      <c r="O14">
        <v>2.1885081524108498</v>
      </c>
      <c r="P14">
        <v>61.028689100013999</v>
      </c>
      <c r="Q14">
        <v>0.10869255741269999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407998.99815015</v>
      </c>
      <c r="F15">
        <v>6596.7</v>
      </c>
      <c r="G15">
        <v>-30.632286472377899</v>
      </c>
      <c r="H15">
        <v>-4.6584972800076301</v>
      </c>
      <c r="I15">
        <v>-10.664249756942199</v>
      </c>
      <c r="J15">
        <v>1.7026732523510399</v>
      </c>
      <c r="K15">
        <v>6928.6703087740598</v>
      </c>
      <c r="L15">
        <v>6990.5121434100802</v>
      </c>
      <c r="M15">
        <v>26.426306557319201</v>
      </c>
      <c r="N15">
        <v>1.0100100971850801</v>
      </c>
      <c r="O15">
        <v>24.183303773098601</v>
      </c>
      <c r="P15">
        <v>6.6081644526325896</v>
      </c>
      <c r="Q15">
        <v>-4.4784937249805E-2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400714.72798755002</v>
      </c>
      <c r="F16">
        <v>413.25</v>
      </c>
      <c r="G16">
        <v>66.353109634846007</v>
      </c>
      <c r="H16">
        <v>12.9939510831011</v>
      </c>
      <c r="I16">
        <v>12.4642542868962</v>
      </c>
      <c r="J16">
        <v>7.2477746769360296</v>
      </c>
      <c r="K16">
        <v>379.60865411613702</v>
      </c>
      <c r="L16">
        <v>329.62728716145102</v>
      </c>
      <c r="M16">
        <v>65.690338962603505</v>
      </c>
      <c r="N16">
        <v>1.5473049341485401</v>
      </c>
      <c r="O16">
        <v>3.1578947368421102</v>
      </c>
      <c r="P16">
        <v>95.113314447592003</v>
      </c>
      <c r="Q16">
        <v>0.19154246806796099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390303.16236615001</v>
      </c>
      <c r="F17">
        <v>310.25</v>
      </c>
      <c r="G17">
        <v>56.132507544923101</v>
      </c>
      <c r="H17">
        <v>20.0289060380561</v>
      </c>
      <c r="I17">
        <v>7.4979871393605402</v>
      </c>
      <c r="J17">
        <v>2.2270993777030301</v>
      </c>
      <c r="K17">
        <v>299.47719754557397</v>
      </c>
      <c r="L17">
        <v>256.76581034684699</v>
      </c>
      <c r="M17">
        <v>37.732664125539003</v>
      </c>
      <c r="N17">
        <v>1.2925576461219599</v>
      </c>
      <c r="O17">
        <v>11.1039484286865</v>
      </c>
      <c r="P17">
        <v>80.2730970366066</v>
      </c>
      <c r="Q17">
        <v>0.131236398432341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383597.86449879</v>
      </c>
      <c r="F18">
        <v>12200.85</v>
      </c>
      <c r="G18">
        <v>4.8544545539473196</v>
      </c>
      <c r="H18">
        <v>6.5996558923880499</v>
      </c>
      <c r="I18">
        <v>6.5044689077657702</v>
      </c>
      <c r="J18">
        <v>3.35047692039086</v>
      </c>
      <c r="K18">
        <v>12536.700876950101</v>
      </c>
      <c r="L18">
        <v>11653.640471209401</v>
      </c>
      <c r="M18">
        <v>34.735700931136698</v>
      </c>
      <c r="N18">
        <v>1.17133460698901</v>
      </c>
      <c r="O18">
        <v>12.1233356692361</v>
      </c>
      <c r="P18">
        <v>31.841930377182099</v>
      </c>
      <c r="Q18">
        <v>5.7623925709308001E-2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63</v>
      </c>
      <c r="E19">
        <v>373629.27686327999</v>
      </c>
      <c r="F19">
        <v>1016.45</v>
      </c>
      <c r="G19">
        <v>43.513243938741603</v>
      </c>
      <c r="H19">
        <v>10.3183601083539</v>
      </c>
      <c r="I19">
        <v>-0.81715492386205901</v>
      </c>
      <c r="J19">
        <v>0.85276461890311195</v>
      </c>
      <c r="K19">
        <v>1020.9932066226</v>
      </c>
      <c r="L19">
        <v>894.96606328855</v>
      </c>
      <c r="M19">
        <v>34.904656017387801</v>
      </c>
      <c r="N19">
        <v>1.32952227403822</v>
      </c>
      <c r="O19">
        <v>15.991932706970299</v>
      </c>
      <c r="P19">
        <v>71.321422551828704</v>
      </c>
      <c r="Q19">
        <v>0.16753587090844299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352622.90592837997</v>
      </c>
      <c r="F20">
        <v>1773.65</v>
      </c>
      <c r="G20">
        <v>-26.415855414050402</v>
      </c>
      <c r="H20">
        <v>-0.51131494691247903</v>
      </c>
      <c r="I20">
        <v>-12.4090998708022</v>
      </c>
      <c r="J20">
        <v>2.6460374821484201</v>
      </c>
      <c r="K20">
        <v>1777.1988946643301</v>
      </c>
      <c r="L20">
        <v>1768.9242045194901</v>
      </c>
      <c r="M20">
        <v>42.453028473541202</v>
      </c>
      <c r="N20">
        <v>0.83682560042679699</v>
      </c>
      <c r="O20">
        <v>8.6178220054689394</v>
      </c>
      <c r="P20">
        <v>14.8848657576837</v>
      </c>
      <c r="Q20">
        <v>-8.5019778208883998E-2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350378.50266745</v>
      </c>
      <c r="F21">
        <v>1133.5</v>
      </c>
      <c r="G21">
        <v>-3.6113644406873799</v>
      </c>
      <c r="H21">
        <v>-8.3407972586858108</v>
      </c>
      <c r="I21">
        <v>-3.7073690958335099</v>
      </c>
      <c r="J21">
        <v>1.6407574165430501</v>
      </c>
      <c r="K21">
        <v>1210.82989883037</v>
      </c>
      <c r="L21">
        <v>1119.2760576118501</v>
      </c>
      <c r="M21">
        <v>13.045532750126901</v>
      </c>
      <c r="N21">
        <v>1.4091342167693</v>
      </c>
      <c r="O21">
        <v>18.187031318923601</v>
      </c>
      <c r="P21">
        <v>22.026052319948299</v>
      </c>
      <c r="Q21">
        <v>2.5072221368664001E-2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346355.14058221999</v>
      </c>
      <c r="F22">
        <v>3038.2</v>
      </c>
      <c r="G22">
        <v>-4.1328577199754397</v>
      </c>
      <c r="H22">
        <v>1.9966841610066499</v>
      </c>
      <c r="I22">
        <v>-14.752146690663601</v>
      </c>
      <c r="J22">
        <v>5.1548344322928603</v>
      </c>
      <c r="K22">
        <v>3121.0915184667901</v>
      </c>
      <c r="L22">
        <v>2984.2110960909999</v>
      </c>
      <c r="M22">
        <v>40.289898322469803</v>
      </c>
      <c r="N22">
        <v>0.73939797531062001</v>
      </c>
      <c r="O22">
        <v>23.227568955302399</v>
      </c>
      <c r="P22">
        <v>41.839402427637701</v>
      </c>
      <c r="Q22">
        <v>7.6419144478855006E-2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329044.68602655001</v>
      </c>
      <c r="F23">
        <v>11417.25</v>
      </c>
      <c r="G23">
        <v>16.3982645900421</v>
      </c>
      <c r="H23">
        <v>1.1117910582713399</v>
      </c>
      <c r="I23">
        <v>4.6453858253183702</v>
      </c>
      <c r="J23">
        <v>3.5252935140040398</v>
      </c>
      <c r="K23">
        <v>11187.446668856201</v>
      </c>
      <c r="L23">
        <v>10018.641989810199</v>
      </c>
      <c r="M23">
        <v>38.4714248116939</v>
      </c>
      <c r="N23">
        <v>0.83594311109625197</v>
      </c>
      <c r="O23">
        <v>5.78729553964396</v>
      </c>
      <c r="P23">
        <v>42.936282886706302</v>
      </c>
      <c r="Q23">
        <v>3.3561205797796E-2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322692.35629882501</v>
      </c>
      <c r="F24">
        <v>1493.85</v>
      </c>
      <c r="G24">
        <v>65.505826008957797</v>
      </c>
      <c r="H24">
        <v>6.6029250331277396</v>
      </c>
      <c r="I24">
        <v>8.2058950020422401</v>
      </c>
      <c r="J24">
        <v>5.7928937902278399</v>
      </c>
      <c r="K24">
        <v>1467.3594893064501</v>
      </c>
      <c r="L24">
        <v>1255.4163190688701</v>
      </c>
      <c r="M24">
        <v>39.796837256870397</v>
      </c>
      <c r="N24">
        <v>0.67079104152118896</v>
      </c>
      <c r="O24">
        <v>8.5383405295042998</v>
      </c>
      <c r="P24">
        <v>97.992047713717596</v>
      </c>
      <c r="Q24">
        <v>8.4598585543749993E-2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63</v>
      </c>
      <c r="E25">
        <v>320999.38864536001</v>
      </c>
      <c r="F25">
        <v>2678.95</v>
      </c>
      <c r="G25">
        <v>52.195660138980202</v>
      </c>
      <c r="H25">
        <v>-3.4239041866833202</v>
      </c>
      <c r="I25">
        <v>46.766681151929099</v>
      </c>
      <c r="J25">
        <v>-2.2734474548219099</v>
      </c>
      <c r="K25">
        <v>2720.7531953589501</v>
      </c>
      <c r="L25">
        <v>2188.6236163322701</v>
      </c>
      <c r="M25">
        <v>28.986744810468299</v>
      </c>
      <c r="N25">
        <v>0.821082588839256</v>
      </c>
      <c r="O25">
        <v>12.488101681628899</v>
      </c>
      <c r="P25">
        <v>84.755172413793005</v>
      </c>
      <c r="Q25">
        <v>0.184439791331863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318824.69891531998</v>
      </c>
      <c r="F26">
        <v>342.8</v>
      </c>
      <c r="G26">
        <v>61.083641681501</v>
      </c>
      <c r="H26">
        <v>8.5113479941822803</v>
      </c>
      <c r="I26">
        <v>10.683336014600799</v>
      </c>
      <c r="J26">
        <v>8.4328306783386502</v>
      </c>
      <c r="K26">
        <v>331.22937745561097</v>
      </c>
      <c r="L26">
        <v>282.17775606886698</v>
      </c>
      <c r="M26">
        <v>46.464227896227399</v>
      </c>
      <c r="N26">
        <v>0.97950617465753798</v>
      </c>
      <c r="O26">
        <v>5.7467911318553</v>
      </c>
      <c r="P26">
        <v>90.643030935001704</v>
      </c>
      <c r="Q26">
        <v>0.11688584746389701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313487.40184365999</v>
      </c>
      <c r="F27">
        <v>4817.45</v>
      </c>
      <c r="G27">
        <v>9.0802044171358691</v>
      </c>
      <c r="H27">
        <v>3.9757063883146699</v>
      </c>
      <c r="I27">
        <v>18.677783745925499</v>
      </c>
      <c r="J27">
        <v>-0.972309992787046</v>
      </c>
      <c r="K27">
        <v>4848.6694974194097</v>
      </c>
      <c r="L27">
        <v>4386.18066071475</v>
      </c>
      <c r="M27">
        <v>32.352992920640403</v>
      </c>
      <c r="N27">
        <v>0.86380507488443803</v>
      </c>
      <c r="O27">
        <v>8.3353226291917792</v>
      </c>
      <c r="P27">
        <v>37.986394557823097</v>
      </c>
      <c r="Q27">
        <v>9.5450414520460002E-3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312327.07161236001</v>
      </c>
      <c r="F28">
        <v>506.8</v>
      </c>
      <c r="G28">
        <v>94.302817199347899</v>
      </c>
      <c r="H28">
        <v>8.7631000411136792</v>
      </c>
      <c r="I28">
        <v>4.6261875829579999</v>
      </c>
      <c r="J28">
        <v>5.19533176931838</v>
      </c>
      <c r="K28">
        <v>490.73778265912898</v>
      </c>
      <c r="L28">
        <v>424.54051152512602</v>
      </c>
      <c r="M28">
        <v>47.656965689220698</v>
      </c>
      <c r="N28">
        <v>0.97484753290658499</v>
      </c>
      <c r="O28">
        <v>6.9948697711128496</v>
      </c>
      <c r="P28">
        <v>123.259911894273</v>
      </c>
      <c r="Q28">
        <v>0.157467537949701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307041.29025000002</v>
      </c>
      <c r="F29">
        <v>4591.1000000000004</v>
      </c>
      <c r="G29">
        <v>121.47028517512101</v>
      </c>
      <c r="H29">
        <v>-14.009640696061</v>
      </c>
      <c r="I29">
        <v>46.069026239789501</v>
      </c>
      <c r="J29">
        <v>-2.2603524031261699</v>
      </c>
      <c r="K29">
        <v>4917.8140933627801</v>
      </c>
      <c r="L29">
        <v>3782.6077298038299</v>
      </c>
      <c r="M29">
        <v>24.292716614841002</v>
      </c>
      <c r="N29">
        <v>0.79204599739933201</v>
      </c>
      <c r="O29">
        <v>23.603275903378201</v>
      </c>
      <c r="P29">
        <v>159.70698042765</v>
      </c>
      <c r="Q29">
        <v>0.26569414679169401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299467.54734819999</v>
      </c>
      <c r="F30">
        <v>3375.95</v>
      </c>
      <c r="G30">
        <v>-7.0268907812298798</v>
      </c>
      <c r="H30">
        <v>5.7414944256547003</v>
      </c>
      <c r="I30">
        <v>-15.4479240299015</v>
      </c>
      <c r="J30">
        <v>2.2325103213249999</v>
      </c>
      <c r="K30">
        <v>3389.58061493997</v>
      </c>
      <c r="L30">
        <v>3392.1087728582602</v>
      </c>
      <c r="M30">
        <v>45.520342967613999</v>
      </c>
      <c r="N30">
        <v>1.2830995007102399</v>
      </c>
      <c r="O30">
        <v>15.136480101897201</v>
      </c>
      <c r="P30">
        <v>17.120852052941</v>
      </c>
      <c r="Q30">
        <v>7.4010095572658002E-2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296554.54441466002</v>
      </c>
      <c r="F31">
        <v>3093.4</v>
      </c>
      <c r="G31">
        <v>-30.720946147088998</v>
      </c>
      <c r="H31">
        <v>6.8465537761879798</v>
      </c>
      <c r="I31">
        <v>-4.4556373644159599</v>
      </c>
      <c r="J31">
        <v>8.2673808422115602</v>
      </c>
      <c r="K31">
        <v>2947.35199439285</v>
      </c>
      <c r="L31">
        <v>2984.21589739806</v>
      </c>
      <c r="M31">
        <v>74.052005634347694</v>
      </c>
      <c r="N31">
        <v>1.14929591458459</v>
      </c>
      <c r="O31">
        <v>10.6533264369302</v>
      </c>
      <c r="P31">
        <v>15.853338826261099</v>
      </c>
      <c r="Q31">
        <v>-5.8573984235058003E-2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280175.74454624997</v>
      </c>
      <c r="F32">
        <v>1768.75</v>
      </c>
      <c r="G32">
        <v>59.864771980146301</v>
      </c>
      <c r="H32">
        <v>7.7988567755877698</v>
      </c>
      <c r="I32">
        <v>-4.49136219209419</v>
      </c>
      <c r="J32">
        <v>5.94291981855699</v>
      </c>
      <c r="K32">
        <v>1798.59999199353</v>
      </c>
      <c r="L32">
        <v>1660.76441891788</v>
      </c>
      <c r="M32">
        <v>41.784719750949101</v>
      </c>
      <c r="N32">
        <v>2.1636587086731902</v>
      </c>
      <c r="O32">
        <v>22.917314487632499</v>
      </c>
      <c r="P32">
        <v>116.87818036907601</v>
      </c>
      <c r="Q32">
        <v>6.7934750539468E-2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57</v>
      </c>
      <c r="E33">
        <v>266456.62673898501</v>
      </c>
      <c r="F33">
        <v>690.85</v>
      </c>
      <c r="G33">
        <v>129.52622837500701</v>
      </c>
      <c r="H33">
        <v>3.2544392310929999</v>
      </c>
      <c r="I33">
        <v>15.969597064303899</v>
      </c>
      <c r="J33">
        <v>4.1648560339891496</v>
      </c>
      <c r="K33">
        <v>703.115378041192</v>
      </c>
      <c r="L33">
        <v>584.11855156385695</v>
      </c>
      <c r="M33">
        <v>33.417796719092102</v>
      </c>
      <c r="N33">
        <v>0.81854567479920803</v>
      </c>
      <c r="O33">
        <v>29.673590504450999</v>
      </c>
      <c r="P33">
        <v>160.94428706326701</v>
      </c>
      <c r="Q33">
        <v>0.190401284304068</v>
      </c>
    </row>
    <row r="34" spans="1:17" x14ac:dyDescent="0.3">
      <c r="A34" t="s">
        <v>104</v>
      </c>
      <c r="B34" t="s">
        <v>105</v>
      </c>
      <c r="C34" t="str">
        <f>IFERROR(VLOOKUP(Table1[[#This Row],[Ticker]],[1]!Table2[[Symbol]:[Industry]],2,FALSE),"-")</f>
        <v>-</v>
      </c>
      <c r="D34" t="s">
        <v>106</v>
      </c>
      <c r="E34">
        <v>264803.39446477999</v>
      </c>
      <c r="F34">
        <v>9485.0499999999993</v>
      </c>
      <c r="G34">
        <v>79.847048090576195</v>
      </c>
      <c r="H34">
        <v>1.8204191106969001</v>
      </c>
      <c r="I34">
        <v>13.3637900983333</v>
      </c>
      <c r="J34">
        <v>3.7046973469667099</v>
      </c>
      <c r="K34">
        <v>9419.0519803532297</v>
      </c>
      <c r="L34">
        <v>8105.79558920208</v>
      </c>
      <c r="M34">
        <v>45.5899849206886</v>
      </c>
      <c r="N34">
        <v>0.76329791919110501</v>
      </c>
      <c r="O34">
        <v>5.8381347488943103</v>
      </c>
      <c r="P34">
        <v>108.875798282316</v>
      </c>
      <c r="Q34">
        <v>0.12717565271699699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109</v>
      </c>
      <c r="E35">
        <v>260765.56208500001</v>
      </c>
      <c r="F35">
        <v>617.15</v>
      </c>
      <c r="G35">
        <v>71.583601918453695</v>
      </c>
      <c r="H35">
        <v>-4.1876768238755897</v>
      </c>
      <c r="I35">
        <v>85.119919083663007</v>
      </c>
      <c r="J35">
        <v>9.7329544990827301</v>
      </c>
      <c r="K35">
        <v>627.38600359370605</v>
      </c>
      <c r="L35">
        <v>478.689736959529</v>
      </c>
      <c r="M35">
        <v>36.838565598812202</v>
      </c>
      <c r="N35">
        <v>0.19696619494068801</v>
      </c>
      <c r="O35">
        <v>30.8758000486105</v>
      </c>
      <c r="P35">
        <v>116.848208011243</v>
      </c>
      <c r="Q35">
        <v>6.4602460054218006E-2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Row],[Ticker]],[1]!Table2[[Symbol]:[Industry]],2,FALSE),"-")</f>
        <v>-</v>
      </c>
      <c r="D36" t="s">
        <v>21</v>
      </c>
      <c r="E36">
        <v>253402.67453049999</v>
      </c>
      <c r="F36">
        <v>502.15</v>
      </c>
      <c r="G36">
        <v>-1.1215570860555699</v>
      </c>
      <c r="H36">
        <v>-4.6609841524911104</v>
      </c>
      <c r="I36">
        <v>-6.3853204684044496</v>
      </c>
      <c r="J36">
        <v>-1.72620452170935</v>
      </c>
      <c r="K36">
        <v>508.37494295927797</v>
      </c>
      <c r="L36">
        <v>473.74126938427599</v>
      </c>
      <c r="M36">
        <v>25.161376677420002</v>
      </c>
      <c r="N36">
        <v>1.2614744262846</v>
      </c>
      <c r="O36">
        <v>15.483421288459599</v>
      </c>
      <c r="P36">
        <v>33.888814824690002</v>
      </c>
      <c r="Q36">
        <v>-0.118900588186562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249838.66248179</v>
      </c>
      <c r="F37">
        <v>1567.7</v>
      </c>
      <c r="G37">
        <v>-19.323280602308099</v>
      </c>
      <c r="H37">
        <v>3.3707374725151502</v>
      </c>
      <c r="I37">
        <v>-13.4130051434654</v>
      </c>
      <c r="J37">
        <v>5.4909826802070798</v>
      </c>
      <c r="K37">
        <v>1599.47964290193</v>
      </c>
      <c r="L37">
        <v>1591.8859985248801</v>
      </c>
      <c r="M37">
        <v>34.586320670623799</v>
      </c>
      <c r="N37">
        <v>1.2370714717620199</v>
      </c>
      <c r="O37">
        <v>11.0544109204567</v>
      </c>
      <c r="P37">
        <v>10.475317994432899</v>
      </c>
      <c r="Q37">
        <v>-3.5109525756116998E-2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242090.22130440001</v>
      </c>
      <c r="F38">
        <v>2510.9</v>
      </c>
      <c r="G38">
        <v>-11.4568132278694</v>
      </c>
      <c r="H38">
        <v>-1.1805687296424601</v>
      </c>
      <c r="I38">
        <v>-8.5330221015138594</v>
      </c>
      <c r="J38">
        <v>3.6299166380298602</v>
      </c>
      <c r="K38">
        <v>2528.97645480962</v>
      </c>
      <c r="L38">
        <v>2468.9130806129501</v>
      </c>
      <c r="M38">
        <v>48.384430808758196</v>
      </c>
      <c r="N38">
        <v>1.54239375446765</v>
      </c>
      <c r="O38">
        <v>10.2911306702776</v>
      </c>
      <c r="P38">
        <v>17.058275058275001</v>
      </c>
      <c r="Q38">
        <v>-1.2022471525965001E-2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240894.20557559701</v>
      </c>
      <c r="F39">
        <v>170.59</v>
      </c>
      <c r="G39">
        <v>60.471841940316899</v>
      </c>
      <c r="H39">
        <v>4.8129797548390103</v>
      </c>
      <c r="I39">
        <v>-12.421813084305001</v>
      </c>
      <c r="J39">
        <v>2.2648213995550401</v>
      </c>
      <c r="K39">
        <v>170.40146264075199</v>
      </c>
      <c r="L39">
        <v>151.126398605628</v>
      </c>
      <c r="M39">
        <v>39.560668612247198</v>
      </c>
      <c r="N39">
        <v>1.31492338008331</v>
      </c>
      <c r="O39">
        <v>15.3643238173398</v>
      </c>
      <c r="P39">
        <v>99.520467836257296</v>
      </c>
      <c r="Q39">
        <v>0.12043785590051501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238411.82711484999</v>
      </c>
      <c r="F40">
        <v>6694.7</v>
      </c>
      <c r="G40">
        <v>51.354827385792902</v>
      </c>
      <c r="H40">
        <v>-11.5277265986476</v>
      </c>
      <c r="I40">
        <v>50.907575365634102</v>
      </c>
      <c r="J40">
        <v>1.8436219946385299</v>
      </c>
      <c r="K40">
        <v>7066.4979207747001</v>
      </c>
      <c r="L40">
        <v>5678.0523238505602</v>
      </c>
      <c r="M40">
        <v>30.107986731854702</v>
      </c>
      <c r="N40">
        <v>0.846310537225896</v>
      </c>
      <c r="O40">
        <v>19.0299789385633</v>
      </c>
      <c r="P40">
        <v>106.244608749229</v>
      </c>
      <c r="Q40">
        <v>0.149616134232508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234422.86062799999</v>
      </c>
      <c r="F41">
        <v>179.38</v>
      </c>
      <c r="G41">
        <v>237.308215515245</v>
      </c>
      <c r="H41">
        <v>8.9548126491770006</v>
      </c>
      <c r="I41">
        <v>1.2382099627282599</v>
      </c>
      <c r="J41">
        <v>6.4958190903594302</v>
      </c>
      <c r="K41">
        <v>184.28112468633799</v>
      </c>
      <c r="L41">
        <v>143.12161040984</v>
      </c>
      <c r="M41">
        <v>31.551452087058799</v>
      </c>
      <c r="N41">
        <v>0.90174425470055397</v>
      </c>
      <c r="O41">
        <v>27.6619467053183</v>
      </c>
      <c r="P41">
        <v>299.95540691192798</v>
      </c>
      <c r="Q41">
        <v>0.17728837811398601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223032.50369993399</v>
      </c>
      <c r="F42">
        <v>262.33999999999997</v>
      </c>
      <c r="G42">
        <v>145.53638505145099</v>
      </c>
      <c r="H42">
        <v>27.9860501591013</v>
      </c>
      <c r="I42">
        <v>76.561469857552794</v>
      </c>
      <c r="J42">
        <v>18.971116304792901</v>
      </c>
      <c r="K42">
        <v>208.92464697211699</v>
      </c>
      <c r="L42">
        <v>166.457271984333</v>
      </c>
      <c r="M42">
        <v>77.761318336432396</v>
      </c>
      <c r="N42">
        <v>1.45456204037265</v>
      </c>
      <c r="O42">
        <v>6.2361820538232804</v>
      </c>
      <c r="P42">
        <v>197.100792751981</v>
      </c>
      <c r="Q42">
        <v>6.1259449358747997E-2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212166.33051172501</v>
      </c>
      <c r="F43">
        <v>290.25</v>
      </c>
      <c r="G43">
        <v>102.533032716772</v>
      </c>
      <c r="H43">
        <v>-3.3280684814302299</v>
      </c>
      <c r="I43">
        <v>49.383089589795098</v>
      </c>
      <c r="J43">
        <v>-0.23803814144232199</v>
      </c>
      <c r="K43">
        <v>299.114862798263</v>
      </c>
      <c r="L43">
        <v>232.12334868532099</v>
      </c>
      <c r="M43">
        <v>27.429852991686701</v>
      </c>
      <c r="N43">
        <v>0.76443336113605198</v>
      </c>
      <c r="O43">
        <v>17.312661498708</v>
      </c>
      <c r="P43">
        <v>129.26540284360101</v>
      </c>
      <c r="Q43">
        <v>0.23001296423189099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210521.78198127999</v>
      </c>
      <c r="F44">
        <v>863.8</v>
      </c>
      <c r="G44">
        <v>-17.012670014425598</v>
      </c>
      <c r="H44">
        <v>-3.8261440643774298</v>
      </c>
      <c r="I44">
        <v>-4.45695772740459</v>
      </c>
      <c r="J44">
        <v>2.3157466122664498</v>
      </c>
      <c r="K44">
        <v>906.729865540986</v>
      </c>
      <c r="L44">
        <v>855.95007420846002</v>
      </c>
      <c r="M44">
        <v>31.7868831335823</v>
      </c>
      <c r="N44">
        <v>0.95788463799505197</v>
      </c>
      <c r="O44">
        <v>11.067376707571199</v>
      </c>
      <c r="P44">
        <v>19.474412171507598</v>
      </c>
      <c r="Q44">
        <v>-2.5908992804371998E-2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54</v>
      </c>
      <c r="E45">
        <v>201430.87518054</v>
      </c>
      <c r="F45">
        <v>317.05</v>
      </c>
      <c r="G45">
        <v>4.1258755308725004</v>
      </c>
      <c r="H45">
        <v>-6.25455339069517</v>
      </c>
      <c r="I45">
        <v>-0.82228857648334597</v>
      </c>
      <c r="J45">
        <v>0.67623519163835399</v>
      </c>
      <c r="K45">
        <v>343.45613298595998</v>
      </c>
      <c r="L45">
        <v>300.11716201495102</v>
      </c>
      <c r="M45">
        <v>15.509279007723</v>
      </c>
      <c r="N45">
        <v>0.65051322331708705</v>
      </c>
      <c r="O45">
        <v>24.491405141144899</v>
      </c>
      <c r="P45">
        <v>56.3362919132149</v>
      </c>
    </row>
    <row r="46" spans="1:17" x14ac:dyDescent="0.3">
      <c r="A46" t="s">
        <v>136</v>
      </c>
      <c r="B46" t="s">
        <v>137</v>
      </c>
      <c r="C46" t="str">
        <f>IFERROR(VLOOKUP(Table1[[#This Row],[Ticker]],[1]!Table2[[Symbol]:[Industry]],2,FALSE),"-")</f>
        <v>-</v>
      </c>
      <c r="D46" t="s">
        <v>138</v>
      </c>
      <c r="E46">
        <v>200537.37786158899</v>
      </c>
      <c r="F46">
        <v>810.15</v>
      </c>
      <c r="G46">
        <v>42.369443149892597</v>
      </c>
      <c r="H46">
        <v>1.77754657531988</v>
      </c>
      <c r="I46">
        <v>-7.4963257591336196</v>
      </c>
      <c r="J46">
        <v>4.3834613149054</v>
      </c>
      <c r="K46">
        <v>842.33083495218796</v>
      </c>
      <c r="L46">
        <v>775.26849642837794</v>
      </c>
      <c r="M46">
        <v>36.317128386824599</v>
      </c>
      <c r="N46">
        <v>1.28360384323593</v>
      </c>
      <c r="O46">
        <v>19.434672591495399</v>
      </c>
      <c r="P46">
        <v>74.9595076125688</v>
      </c>
      <c r="Q46">
        <v>0.119123537052697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195534.49979569999</v>
      </c>
      <c r="F47">
        <v>1504.75</v>
      </c>
      <c r="G47">
        <v>59.338533346362397</v>
      </c>
      <c r="H47">
        <v>-2.0766494712567098</v>
      </c>
      <c r="I47">
        <v>5.0376075469681503</v>
      </c>
      <c r="J47">
        <v>-4.4830470087020498</v>
      </c>
      <c r="K47">
        <v>1563.79538202655</v>
      </c>
      <c r="L47">
        <v>1352.64351189538</v>
      </c>
      <c r="M47">
        <v>28.266892579053899</v>
      </c>
      <c r="N47">
        <v>1.42870587602968</v>
      </c>
      <c r="O47">
        <v>13.1616547599269</v>
      </c>
      <c r="P47">
        <v>87.472746527128805</v>
      </c>
      <c r="Q47">
        <v>0.23027521596876299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190075.59052209</v>
      </c>
      <c r="F48">
        <v>5346.9</v>
      </c>
      <c r="G48">
        <v>193.16746322735301</v>
      </c>
      <c r="H48">
        <v>0.86134038590023099</v>
      </c>
      <c r="I48">
        <v>66.141261513123297</v>
      </c>
      <c r="J48">
        <v>5.2301605083294698</v>
      </c>
      <c r="K48">
        <v>5228.4872601863599</v>
      </c>
      <c r="L48">
        <v>4050.7030539984098</v>
      </c>
      <c r="M48">
        <v>40.259470401557103</v>
      </c>
      <c r="N48">
        <v>1.0438704238717</v>
      </c>
      <c r="O48">
        <v>10.705268473321</v>
      </c>
      <c r="P48">
        <v>219.33229813664499</v>
      </c>
      <c r="Q48">
        <v>0.260304572676683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133</v>
      </c>
      <c r="E49">
        <v>187028.269547262</v>
      </c>
      <c r="F49">
        <v>149.82</v>
      </c>
      <c r="G49">
        <v>2.8034578184743402</v>
      </c>
      <c r="H49">
        <v>-8.6847895773676704</v>
      </c>
      <c r="I49">
        <v>-4.6477650518503903</v>
      </c>
      <c r="J49">
        <v>-0.39943208895589399</v>
      </c>
      <c r="K49">
        <v>166.632149351761</v>
      </c>
      <c r="L49">
        <v>152.71786371857101</v>
      </c>
      <c r="M49">
        <v>21.130384634841199</v>
      </c>
      <c r="N49">
        <v>1.1832515015754601</v>
      </c>
      <c r="O49">
        <v>23.2145240955813</v>
      </c>
      <c r="P49">
        <v>30.732984293193699</v>
      </c>
      <c r="Q49">
        <v>-3.0311828901091999E-2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75</v>
      </c>
      <c r="E50">
        <v>173966.825437725</v>
      </c>
      <c r="F50">
        <v>2612.25</v>
      </c>
      <c r="G50">
        <v>23.197374294047901</v>
      </c>
      <c r="H50">
        <v>0.224134233284317</v>
      </c>
      <c r="I50">
        <v>14.51276724129</v>
      </c>
      <c r="J50">
        <v>-2.1792810037850598</v>
      </c>
      <c r="K50">
        <v>2640.7304787959401</v>
      </c>
      <c r="L50">
        <v>2311.98645791121</v>
      </c>
      <c r="M50">
        <v>21.670706473104701</v>
      </c>
      <c r="N50">
        <v>0.962402624569489</v>
      </c>
      <c r="O50">
        <v>10.1636520241171</v>
      </c>
      <c r="P50">
        <v>49.178741072777797</v>
      </c>
      <c r="Q50">
        <v>7.1004365091613994E-2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172491.56596810001</v>
      </c>
      <c r="F51">
        <v>1722.2</v>
      </c>
      <c r="G51">
        <v>8.9629746666515206</v>
      </c>
      <c r="H51">
        <v>16.576213825478799</v>
      </c>
      <c r="I51">
        <v>10.804279393369701</v>
      </c>
      <c r="J51">
        <v>2.6106426167584398</v>
      </c>
      <c r="K51">
        <v>1573.0374769607099</v>
      </c>
      <c r="L51">
        <v>1460.4788691346</v>
      </c>
      <c r="M51">
        <v>59.606148651281202</v>
      </c>
      <c r="N51">
        <v>1.2611783212396701</v>
      </c>
      <c r="O51">
        <v>4.0036000464522097</v>
      </c>
      <c r="P51">
        <v>36.212282991260302</v>
      </c>
      <c r="Q51">
        <v>2.2981756923912001E-2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124</v>
      </c>
      <c r="E52">
        <v>164361.5681568</v>
      </c>
      <c r="F52">
        <v>498.05</v>
      </c>
      <c r="G52">
        <v>110.024089969484</v>
      </c>
      <c r="H52">
        <v>0.37583787555398201</v>
      </c>
      <c r="I52">
        <v>-1.78128542637891</v>
      </c>
      <c r="J52">
        <v>0.80450678291338495</v>
      </c>
      <c r="K52">
        <v>511.84694466061899</v>
      </c>
      <c r="L52">
        <v>416.55502419728799</v>
      </c>
      <c r="M52">
        <v>26.909989930578</v>
      </c>
      <c r="N52">
        <v>0.56715348068558402</v>
      </c>
      <c r="O52">
        <v>16.454171267944901</v>
      </c>
      <c r="P52">
        <v>148.46595160888</v>
      </c>
      <c r="Q52">
        <v>0.19873659466464899</v>
      </c>
    </row>
    <row r="53" spans="1:17" x14ac:dyDescent="0.3">
      <c r="A53" t="s">
        <v>153</v>
      </c>
      <c r="B53" t="s">
        <v>154</v>
      </c>
      <c r="C53" t="str">
        <f>IFERROR(VLOOKUP(Table1[[#This Row],[Ticker]],[1]!Table2[[Symbol]:[Industry]],2,FALSE),"-")</f>
        <v>-</v>
      </c>
      <c r="D53" t="s">
        <v>155</v>
      </c>
      <c r="E53">
        <v>163005.82258847999</v>
      </c>
      <c r="F53">
        <v>4220.3999999999996</v>
      </c>
      <c r="G53">
        <v>43.661891784825698</v>
      </c>
      <c r="H53">
        <v>1.3646453773535501</v>
      </c>
      <c r="I53">
        <v>22.597142235047698</v>
      </c>
      <c r="J53">
        <v>0.16285037370920899</v>
      </c>
      <c r="K53">
        <v>4261.5279973624902</v>
      </c>
      <c r="L53">
        <v>3590.4115937761699</v>
      </c>
      <c r="M53">
        <v>30.621108177187299</v>
      </c>
      <c r="N53">
        <v>0.77114476611754101</v>
      </c>
      <c r="O53">
        <v>9.2266135911288103</v>
      </c>
      <c r="P53">
        <v>80.872993764330204</v>
      </c>
      <c r="Q53">
        <v>0.112521468517552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158</v>
      </c>
      <c r="E54">
        <v>161324.6984817</v>
      </c>
      <c r="F54">
        <v>413.25</v>
      </c>
      <c r="G54">
        <v>50.416340717850701</v>
      </c>
      <c r="H54">
        <v>-6.1680912155529803</v>
      </c>
      <c r="I54">
        <v>40.551443119584903</v>
      </c>
      <c r="J54">
        <v>0.27906822902762302</v>
      </c>
      <c r="K54">
        <v>437.38647314809202</v>
      </c>
      <c r="L54">
        <v>358.66345336287498</v>
      </c>
      <c r="M54">
        <v>24.893428804528099</v>
      </c>
      <c r="N54">
        <v>1.2929746533570099</v>
      </c>
      <c r="O54">
        <v>22.625529340592799</v>
      </c>
      <c r="P54">
        <v>98.677884615384599</v>
      </c>
      <c r="Q54">
        <v>1.3178375208967001E-2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21</v>
      </c>
      <c r="E55">
        <v>159591.56361650999</v>
      </c>
      <c r="F55">
        <v>5390.1</v>
      </c>
      <c r="G55">
        <v>-16.457558700141</v>
      </c>
      <c r="H55">
        <v>1.92691540869191</v>
      </c>
      <c r="I55">
        <v>-11.3792636228386</v>
      </c>
      <c r="J55">
        <v>-2.2343505557727599</v>
      </c>
      <c r="K55">
        <v>5355.1924495169997</v>
      </c>
      <c r="L55">
        <v>5215.2654814826001</v>
      </c>
      <c r="M55">
        <v>30.577183591113101</v>
      </c>
      <c r="N55">
        <v>0.77795454958097099</v>
      </c>
      <c r="O55">
        <v>19.515407877404801</v>
      </c>
      <c r="P55">
        <v>19.420411870921999</v>
      </c>
      <c r="Q55">
        <v>-2.3877544538664999E-2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158204.43552375</v>
      </c>
      <c r="F56">
        <v>7465.7</v>
      </c>
      <c r="G56">
        <v>41.698615687207898</v>
      </c>
      <c r="H56">
        <v>-11.309357490936801</v>
      </c>
      <c r="I56">
        <v>60.419991186675801</v>
      </c>
      <c r="J56">
        <v>-0.70230660264288902</v>
      </c>
      <c r="K56">
        <v>7923.9121477424096</v>
      </c>
      <c r="L56">
        <v>6465.8395686673803</v>
      </c>
      <c r="M56">
        <v>29.741865227837</v>
      </c>
      <c r="N56">
        <v>0.66622475391398495</v>
      </c>
      <c r="O56">
        <v>22.559840336472099</v>
      </c>
      <c r="P56">
        <v>93.914285714285697</v>
      </c>
      <c r="Q56">
        <v>0.17520112367284801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75</v>
      </c>
      <c r="E57">
        <v>156691.60005297</v>
      </c>
      <c r="F57">
        <v>636.15</v>
      </c>
      <c r="G57">
        <v>10.925954070922399</v>
      </c>
      <c r="H57">
        <v>-3.2005558455593102</v>
      </c>
      <c r="I57">
        <v>4.1313980745398604</v>
      </c>
      <c r="J57">
        <v>-2.2624108614780201</v>
      </c>
      <c r="K57">
        <v>660.60704056178895</v>
      </c>
      <c r="L57">
        <v>587.88032829987503</v>
      </c>
      <c r="M57">
        <v>23.560562400968401</v>
      </c>
      <c r="N57">
        <v>0.825144753733136</v>
      </c>
      <c r="O57">
        <v>11.1294506012733</v>
      </c>
      <c r="P57">
        <v>57.443385719589102</v>
      </c>
      <c r="Q57">
        <v>3.8791106790774001E-2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168</v>
      </c>
      <c r="E58">
        <v>156293.1071353</v>
      </c>
      <c r="F58">
        <v>3072.95</v>
      </c>
      <c r="G58">
        <v>-5.54411054468674</v>
      </c>
      <c r="H58">
        <v>2.20496108632801</v>
      </c>
      <c r="I58">
        <v>9.81946246027867</v>
      </c>
      <c r="J58">
        <v>2.76433878728561</v>
      </c>
      <c r="K58">
        <v>3099.71928769142</v>
      </c>
      <c r="L58">
        <v>2880.4262613311298</v>
      </c>
      <c r="M58">
        <v>35.110190661176297</v>
      </c>
      <c r="N58">
        <v>0.60559191151866298</v>
      </c>
      <c r="O58">
        <v>5.5353975821279304</v>
      </c>
      <c r="P58">
        <v>34.040697040413498</v>
      </c>
      <c r="Q58">
        <v>5.1834005631729999E-3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37</v>
      </c>
      <c r="E59">
        <v>152874.74497917001</v>
      </c>
      <c r="F59">
        <v>710.9</v>
      </c>
      <c r="G59">
        <v>-13.6830819089898</v>
      </c>
      <c r="H59">
        <v>18.009234990862101</v>
      </c>
      <c r="I59">
        <v>15.7013092478059</v>
      </c>
      <c r="J59">
        <v>2.9732548944819501</v>
      </c>
      <c r="K59">
        <v>632.77415397120899</v>
      </c>
      <c r="L59">
        <v>611.49496885412998</v>
      </c>
      <c r="M59">
        <v>77.081857715634598</v>
      </c>
      <c r="N59">
        <v>1.16055356692113</v>
      </c>
      <c r="O59">
        <v>1.6317344211562901</v>
      </c>
      <c r="P59">
        <v>39.01055924912</v>
      </c>
      <c r="Q59">
        <v>-5.0648192287689998E-2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124</v>
      </c>
      <c r="E60">
        <v>152490.00184000001</v>
      </c>
      <c r="F60">
        <v>579.1</v>
      </c>
      <c r="G60">
        <v>149.841369376985</v>
      </c>
      <c r="H60">
        <v>7.6586362392148803</v>
      </c>
      <c r="I60">
        <v>5.3529450866449997</v>
      </c>
      <c r="J60">
        <v>2.0980684916873602</v>
      </c>
      <c r="K60">
        <v>574.44955810847</v>
      </c>
      <c r="L60">
        <v>462.42384978103001</v>
      </c>
      <c r="M60">
        <v>32.466552596694903</v>
      </c>
      <c r="N60">
        <v>0.64940084407821597</v>
      </c>
      <c r="O60">
        <v>12.933862890692399</v>
      </c>
      <c r="P60">
        <v>191.958658936223</v>
      </c>
      <c r="Q60">
        <v>0.204002917840439</v>
      </c>
    </row>
    <row r="61" spans="1:17" x14ac:dyDescent="0.3">
      <c r="A61" t="s">
        <v>64</v>
      </c>
      <c r="B61" t="s">
        <v>173</v>
      </c>
      <c r="C61" t="str">
        <f>IFERROR(VLOOKUP(Table1[[#This Row],[Ticker]],[1]!Table2[[Symbol]:[Industry]],2,FALSE),"-")</f>
        <v>-</v>
      </c>
      <c r="D61" t="s">
        <v>63</v>
      </c>
      <c r="E61">
        <v>151860.11489632499</v>
      </c>
      <c r="F61">
        <v>701.95</v>
      </c>
      <c r="G61">
        <v>52.716822853768598</v>
      </c>
      <c r="H61">
        <v>10.803720505923801</v>
      </c>
      <c r="I61">
        <v>3.6572681189073499</v>
      </c>
      <c r="J61">
        <v>0.43409323604461297</v>
      </c>
      <c r="K61">
        <v>692.63927317959201</v>
      </c>
      <c r="L61">
        <v>595.65578007956901</v>
      </c>
      <c r="M61">
        <v>39.2687657472623</v>
      </c>
      <c r="N61">
        <v>1.5981384871451101</v>
      </c>
      <c r="O61">
        <v>14.580810599045501</v>
      </c>
      <c r="P61">
        <v>78.635958773380807</v>
      </c>
      <c r="Q61">
        <v>0.108572439416318</v>
      </c>
    </row>
    <row r="62" spans="1:17" x14ac:dyDescent="0.3">
      <c r="A62" t="s">
        <v>174</v>
      </c>
      <c r="B62" t="s">
        <v>175</v>
      </c>
      <c r="C62" t="str">
        <f>IFERROR(VLOOKUP(Table1[[#This Row],[Ticker]],[1]!Table2[[Symbol]:[Industry]],2,FALSE),"-")</f>
        <v>-</v>
      </c>
      <c r="D62" t="s">
        <v>176</v>
      </c>
      <c r="E62">
        <v>149551.67440473501</v>
      </c>
      <c r="F62">
        <v>1462.15</v>
      </c>
      <c r="G62">
        <v>18.314238157807701</v>
      </c>
      <c r="H62">
        <v>7.6824116661361597</v>
      </c>
      <c r="I62">
        <v>9.5105971677608707</v>
      </c>
      <c r="J62">
        <v>2.0814420692753401</v>
      </c>
      <c r="K62">
        <v>1403.72835863461</v>
      </c>
      <c r="L62">
        <v>1248.1498435542401</v>
      </c>
      <c r="M62">
        <v>52.625272365666703</v>
      </c>
      <c r="N62">
        <v>0.92238003477709496</v>
      </c>
      <c r="O62">
        <v>4.2984645898163496</v>
      </c>
      <c r="P62">
        <v>52.3390289643675</v>
      </c>
      <c r="Q62">
        <v>1.7059059888974E-2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18</v>
      </c>
      <c r="E63">
        <v>148246.73252496001</v>
      </c>
      <c r="F63">
        <v>341.7</v>
      </c>
      <c r="G63">
        <v>66.236597895746797</v>
      </c>
      <c r="H63">
        <v>15.6284065286457</v>
      </c>
      <c r="I63">
        <v>8.4136477012871005</v>
      </c>
      <c r="J63">
        <v>7.8800802733815303</v>
      </c>
      <c r="K63">
        <v>316.01739956375599</v>
      </c>
      <c r="L63">
        <v>278.22220316538898</v>
      </c>
      <c r="M63">
        <v>65.3217875695468</v>
      </c>
      <c r="N63">
        <v>1.30290220180759</v>
      </c>
      <c r="O63">
        <v>5.07755340942348</v>
      </c>
      <c r="P63">
        <v>106.184944938904</v>
      </c>
      <c r="Q63">
        <v>3.7623576321276997E-2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181</v>
      </c>
      <c r="E64">
        <v>147656.56354285101</v>
      </c>
      <c r="F64">
        <v>224.57</v>
      </c>
      <c r="G64">
        <v>84.193979125419304</v>
      </c>
      <c r="H64">
        <v>9.5254931348994596</v>
      </c>
      <c r="I64">
        <v>13.171670726046001</v>
      </c>
      <c r="J64">
        <v>4.9597693278750699</v>
      </c>
      <c r="K64">
        <v>220.56268531028999</v>
      </c>
      <c r="L64">
        <v>185.23207377761199</v>
      </c>
      <c r="M64">
        <v>39.7213395196055</v>
      </c>
      <c r="N64">
        <v>0.86559025281099899</v>
      </c>
      <c r="O64">
        <v>9.6762702052812095</v>
      </c>
      <c r="P64">
        <v>101.408071748878</v>
      </c>
      <c r="Q64">
        <v>0.10063853632851601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21</v>
      </c>
      <c r="E65">
        <v>142453.35409787999</v>
      </c>
      <c r="F65">
        <v>1456.35</v>
      </c>
      <c r="G65">
        <v>-0.21569347336712799</v>
      </c>
      <c r="H65">
        <v>4.0694765809322302</v>
      </c>
      <c r="I65">
        <v>-1.2161661469692</v>
      </c>
      <c r="J65">
        <v>0.558122708222343</v>
      </c>
      <c r="K65">
        <v>1439.7609051076399</v>
      </c>
      <c r="L65">
        <v>1316.7152741981299</v>
      </c>
      <c r="M65">
        <v>31.683773353081602</v>
      </c>
      <c r="N65">
        <v>1.20425850044578</v>
      </c>
      <c r="O65">
        <v>7.7350911525388897</v>
      </c>
      <c r="P65">
        <v>32.618494741155502</v>
      </c>
      <c r="Q65">
        <v>-2.8247678526397001E-2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139240.67103421999</v>
      </c>
      <c r="F66">
        <v>1159.0999999999999</v>
      </c>
      <c r="G66">
        <v>15.943191765537801</v>
      </c>
      <c r="H66">
        <v>24.098374619395202</v>
      </c>
      <c r="I66">
        <v>2.8581042448212299</v>
      </c>
      <c r="J66">
        <v>21.621476144079399</v>
      </c>
      <c r="K66">
        <v>1058.4355407492201</v>
      </c>
      <c r="L66">
        <v>1056.69424434506</v>
      </c>
      <c r="M66">
        <v>58.811508739833101</v>
      </c>
      <c r="N66">
        <v>2.3408940034847299</v>
      </c>
      <c r="O66">
        <v>16.297127081356201</v>
      </c>
      <c r="P66">
        <v>68.965014577259396</v>
      </c>
      <c r="Q66">
        <v>3.3884016623398003E-2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83</v>
      </c>
      <c r="E67">
        <v>138933.36350355999</v>
      </c>
      <c r="F67">
        <v>434.8</v>
      </c>
      <c r="G67">
        <v>63.515160895066003</v>
      </c>
      <c r="H67">
        <v>6.6467065010578104</v>
      </c>
      <c r="I67">
        <v>-0.13489359784317001</v>
      </c>
      <c r="J67">
        <v>6.2445066000515697</v>
      </c>
      <c r="K67">
        <v>435.66311047095098</v>
      </c>
      <c r="L67">
        <v>382.300168477976</v>
      </c>
      <c r="M67">
        <v>44.452156727162802</v>
      </c>
      <c r="N67">
        <v>1.4027361415058299</v>
      </c>
      <c r="O67">
        <v>8.3256669733210593</v>
      </c>
      <c r="P67">
        <v>90.659942994957206</v>
      </c>
      <c r="Q67">
        <v>0.15324614380595999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191</v>
      </c>
      <c r="E68">
        <v>137441.35670628899</v>
      </c>
      <c r="F68">
        <v>614.29999999999995</v>
      </c>
      <c r="G68">
        <v>8.8955574091837306</v>
      </c>
      <c r="H68">
        <v>-5.60087610583893</v>
      </c>
      <c r="I68">
        <v>-4.5581662958315299</v>
      </c>
      <c r="J68">
        <v>-0.60758274811224799</v>
      </c>
      <c r="K68">
        <v>666.09503343986398</v>
      </c>
      <c r="L68">
        <v>597.21651550916295</v>
      </c>
      <c r="M68">
        <v>23.549895920721401</v>
      </c>
      <c r="N68">
        <v>0.86248834625050397</v>
      </c>
      <c r="O68">
        <v>16.4333387595637</v>
      </c>
      <c r="P68">
        <v>40.203126783065102</v>
      </c>
      <c r="Q68">
        <v>2.1839713710335999E-2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Row],[Ticker]],[1]!Table2[[Symbol]:[Industry]],2,FALSE),"-")</f>
        <v>-</v>
      </c>
      <c r="D69" t="s">
        <v>116</v>
      </c>
      <c r="E69">
        <v>137244.34637784</v>
      </c>
      <c r="F69">
        <v>5697.9</v>
      </c>
      <c r="G69">
        <v>-0.97550632912802004</v>
      </c>
      <c r="H69">
        <v>6.2796597988240404</v>
      </c>
      <c r="I69">
        <v>0.69916078309679497</v>
      </c>
      <c r="J69">
        <v>0.13056492566691999</v>
      </c>
      <c r="K69">
        <v>5562.3575573631897</v>
      </c>
      <c r="L69">
        <v>5130.8422805617402</v>
      </c>
      <c r="M69">
        <v>34.686543091895899</v>
      </c>
      <c r="N69">
        <v>0.90226478462694504</v>
      </c>
      <c r="O69">
        <v>5.3897049790273703</v>
      </c>
      <c r="P69">
        <v>31.055500609517601</v>
      </c>
      <c r="Q69">
        <v>2.9570724793166001E-2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128140.3562231</v>
      </c>
      <c r="F70">
        <v>4826.95</v>
      </c>
      <c r="G70">
        <v>0.17944524947411</v>
      </c>
      <c r="H70">
        <v>10.7199425376885</v>
      </c>
      <c r="I70">
        <v>19.9855164177783</v>
      </c>
      <c r="J70">
        <v>6.6965816803562799</v>
      </c>
      <c r="K70">
        <v>4523.4784575276799</v>
      </c>
      <c r="L70">
        <v>4034.9461637085101</v>
      </c>
      <c r="M70">
        <v>56.296256453818899</v>
      </c>
      <c r="N70">
        <v>1.2499820425892501</v>
      </c>
      <c r="O70">
        <v>3.7922497643439499</v>
      </c>
      <c r="P70">
        <v>46.479834916396001</v>
      </c>
      <c r="Q70">
        <v>-4.1451354942131001E-2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199</v>
      </c>
      <c r="E71">
        <v>128120.46655112501</v>
      </c>
      <c r="F71">
        <v>4675.75</v>
      </c>
      <c r="G71">
        <v>17.5949626588936</v>
      </c>
      <c r="H71">
        <v>1.57788474246751</v>
      </c>
      <c r="I71">
        <v>9.7105502417844303</v>
      </c>
      <c r="J71">
        <v>-3.1656855818634599</v>
      </c>
      <c r="K71">
        <v>4772.6107300531703</v>
      </c>
      <c r="L71">
        <v>4270.4899846991502</v>
      </c>
      <c r="M71">
        <v>25.4356660425229</v>
      </c>
      <c r="N71">
        <v>1.14008324887822</v>
      </c>
      <c r="O71">
        <v>8.1944073143345797</v>
      </c>
      <c r="P71">
        <v>42.775351919142501</v>
      </c>
      <c r="Q71">
        <v>6.4206258558609994E-2</v>
      </c>
    </row>
    <row r="72" spans="1:17" x14ac:dyDescent="0.3">
      <c r="A72" t="s">
        <v>200</v>
      </c>
      <c r="B72" t="s">
        <v>201</v>
      </c>
      <c r="C72" t="str">
        <f>IFERROR(VLOOKUP(Table1[[#This Row],[Ticker]],[1]!Table2[[Symbol]:[Industry]],2,FALSE),"-")</f>
        <v>-</v>
      </c>
      <c r="D72" t="s">
        <v>34</v>
      </c>
      <c r="E72">
        <v>125459.51126785199</v>
      </c>
      <c r="F72">
        <v>113.94</v>
      </c>
      <c r="G72">
        <v>65.387785550854403</v>
      </c>
      <c r="H72">
        <v>-0.89066944351496102</v>
      </c>
      <c r="I72">
        <v>-16.828078047698199</v>
      </c>
      <c r="J72">
        <v>-0.107598221664475</v>
      </c>
      <c r="K72">
        <v>122.39312200557001</v>
      </c>
      <c r="L72">
        <v>110.416984287272</v>
      </c>
      <c r="M72">
        <v>30.9830313288704</v>
      </c>
      <c r="N72">
        <v>0.91018963865588898</v>
      </c>
      <c r="O72">
        <v>25.416886080393098</v>
      </c>
      <c r="P72">
        <v>90.375939849624004</v>
      </c>
      <c r="Q72">
        <v>0.13508234139386399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34</v>
      </c>
      <c r="E73">
        <v>124086.835485105</v>
      </c>
      <c r="F73">
        <v>239.95</v>
      </c>
      <c r="G73">
        <v>3.4349473794242802</v>
      </c>
      <c r="H73">
        <v>-8.7836409272557905</v>
      </c>
      <c r="I73">
        <v>-17.287659942498301</v>
      </c>
      <c r="J73">
        <v>-0.51424627503693998</v>
      </c>
      <c r="K73">
        <v>260.66841639772503</v>
      </c>
      <c r="L73">
        <v>246.58403706620101</v>
      </c>
      <c r="M73">
        <v>26.627664374083</v>
      </c>
      <c r="N73">
        <v>0.98262253538807598</v>
      </c>
      <c r="O73">
        <v>24.901021046051198</v>
      </c>
      <c r="P73">
        <v>29.179004037685001</v>
      </c>
      <c r="Q73">
        <v>0.13538914528738999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51</v>
      </c>
      <c r="E74">
        <v>123520.25344245</v>
      </c>
      <c r="F74">
        <v>1249.9000000000001</v>
      </c>
      <c r="G74">
        <v>67.5115797110724</v>
      </c>
      <c r="H74">
        <v>10.4648140272636</v>
      </c>
      <c r="I74">
        <v>53.775777241458101</v>
      </c>
      <c r="J74">
        <v>5.3212254266130001</v>
      </c>
      <c r="K74">
        <v>1125.37668322429</v>
      </c>
      <c r="L74">
        <v>920.94155907383401</v>
      </c>
      <c r="M74">
        <v>59.355121333612701</v>
      </c>
      <c r="N74">
        <v>0.786240284196423</v>
      </c>
      <c r="O74">
        <v>1.2080966477318</v>
      </c>
      <c r="P74">
        <v>120.149713782474</v>
      </c>
      <c r="Q74">
        <v>9.2227216395885006E-2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51</v>
      </c>
      <c r="E75">
        <v>122349.3656796</v>
      </c>
      <c r="F75">
        <v>1515.05</v>
      </c>
      <c r="G75">
        <v>0.55940054594432098</v>
      </c>
      <c r="H75">
        <v>3.67797792873874</v>
      </c>
      <c r="I75">
        <v>-4.8308330735480398</v>
      </c>
      <c r="J75">
        <v>-0.281275806664808</v>
      </c>
      <c r="K75">
        <v>1500.2410273609</v>
      </c>
      <c r="L75">
        <v>1389.57222226555</v>
      </c>
      <c r="M75">
        <v>45.632378028056898</v>
      </c>
      <c r="N75">
        <v>1.0697458132969699</v>
      </c>
      <c r="O75">
        <v>5.6070756740701704</v>
      </c>
      <c r="P75">
        <v>33.838339222614799</v>
      </c>
      <c r="Q75">
        <v>4.0079833111030999E-2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57</v>
      </c>
      <c r="E76">
        <v>119397.54475116001</v>
      </c>
      <c r="F76">
        <v>684.45</v>
      </c>
      <c r="G76">
        <v>111.26655957407</v>
      </c>
      <c r="H76">
        <v>0.79084101543093899</v>
      </c>
      <c r="I76">
        <v>28.371614553952899</v>
      </c>
      <c r="J76">
        <v>5.9694328676163302</v>
      </c>
      <c r="K76">
        <v>683.72525405520196</v>
      </c>
      <c r="L76">
        <v>558.57125431036002</v>
      </c>
      <c r="M76">
        <v>37.455633129332</v>
      </c>
      <c r="N76">
        <v>0.74489644783427</v>
      </c>
      <c r="O76">
        <v>9.8692380743662795</v>
      </c>
      <c r="P76">
        <v>136.75198893116499</v>
      </c>
      <c r="Q76">
        <v>0.106820206843888</v>
      </c>
    </row>
    <row r="77" spans="1:17" x14ac:dyDescent="0.3">
      <c r="A77" t="s">
        <v>210</v>
      </c>
      <c r="B77" t="s">
        <v>211</v>
      </c>
      <c r="C77" t="str">
        <f>IFERROR(VLOOKUP(Table1[[#This Row],[Ticker]],[1]!Table2[[Symbol]:[Industry]],2,FALSE),"-")</f>
        <v>-</v>
      </c>
      <c r="D77" t="s">
        <v>212</v>
      </c>
      <c r="E77">
        <v>118932.971394665</v>
      </c>
      <c r="F77">
        <v>175.51</v>
      </c>
      <c r="G77">
        <v>54.657210872162203</v>
      </c>
      <c r="H77">
        <v>-5.5685609941935201</v>
      </c>
      <c r="I77">
        <v>39.454244628911397</v>
      </c>
      <c r="J77">
        <v>0.97584342507011401</v>
      </c>
      <c r="K77">
        <v>180.55248615533799</v>
      </c>
      <c r="L77">
        <v>138.496120260038</v>
      </c>
      <c r="M77">
        <v>21.638392819710599</v>
      </c>
      <c r="N77">
        <v>0.77484601471090797</v>
      </c>
      <c r="O77">
        <v>19.013161643211198</v>
      </c>
      <c r="P77">
        <v>102.200460829493</v>
      </c>
      <c r="Q77">
        <v>3.5096347756884E-2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215</v>
      </c>
      <c r="E78">
        <v>118678.50802152</v>
      </c>
      <c r="F78">
        <v>1199.4000000000001</v>
      </c>
      <c r="G78">
        <v>21.685499974210899</v>
      </c>
      <c r="H78">
        <v>7.1839409750639804</v>
      </c>
      <c r="I78">
        <v>-4.9670303705781</v>
      </c>
      <c r="J78">
        <v>1.33287148523758</v>
      </c>
      <c r="K78">
        <v>1145.0159181609799</v>
      </c>
      <c r="L78">
        <v>1065.5154210262599</v>
      </c>
      <c r="M78">
        <v>56.2031123791838</v>
      </c>
      <c r="N78">
        <v>1.2823811018617</v>
      </c>
      <c r="O78">
        <v>4.5039518778676699</v>
      </c>
      <c r="P78">
        <v>46.611306426636297</v>
      </c>
      <c r="Q78">
        <v>1.8089804461692002E-2</v>
      </c>
    </row>
    <row r="79" spans="1:17" x14ac:dyDescent="0.3">
      <c r="A79" t="s">
        <v>216</v>
      </c>
      <c r="B79" t="s">
        <v>217</v>
      </c>
      <c r="C79" t="str">
        <f>IFERROR(VLOOKUP(Table1[[#This Row],[Ticker]],[1]!Table2[[Symbol]:[Industry]],2,FALSE),"-")</f>
        <v>-</v>
      </c>
      <c r="D79" t="s">
        <v>106</v>
      </c>
      <c r="E79">
        <v>118455.845569189</v>
      </c>
      <c r="F79">
        <v>2493.35</v>
      </c>
      <c r="G79">
        <v>62.774648628360502</v>
      </c>
      <c r="H79">
        <v>9.2250612588351402</v>
      </c>
      <c r="I79">
        <v>12.6898767419284</v>
      </c>
      <c r="J79">
        <v>4.7481074917987902</v>
      </c>
      <c r="K79">
        <v>2388.19051343315</v>
      </c>
      <c r="L79">
        <v>2072.00676329818</v>
      </c>
      <c r="M79">
        <v>50.239625692216897</v>
      </c>
      <c r="N79">
        <v>1.0003802981679699</v>
      </c>
      <c r="O79">
        <v>4.36360719513908</v>
      </c>
      <c r="P79">
        <v>89.320425208807805</v>
      </c>
      <c r="Q79">
        <v>0.236621870571226</v>
      </c>
    </row>
    <row r="80" spans="1:17" x14ac:dyDescent="0.3">
      <c r="A80" t="s">
        <v>218</v>
      </c>
      <c r="B80" t="s">
        <v>219</v>
      </c>
      <c r="C80" t="str">
        <f>IFERROR(VLOOKUP(Table1[[#This Row],[Ticker]],[1]!Table2[[Symbol]:[Industry]],2,FALSE),"-")</f>
        <v>-</v>
      </c>
      <c r="D80" t="s">
        <v>138</v>
      </c>
      <c r="E80">
        <v>116941.59545740001</v>
      </c>
      <c r="F80">
        <v>1175.3</v>
      </c>
      <c r="G80">
        <v>38.465387685004202</v>
      </c>
      <c r="H80">
        <v>-17.9186795261895</v>
      </c>
      <c r="I80">
        <v>-7.1444332635029397</v>
      </c>
      <c r="J80">
        <v>-9.5417942584777204</v>
      </c>
      <c r="K80">
        <v>1383.8538547359401</v>
      </c>
      <c r="L80">
        <v>1167.4643688840499</v>
      </c>
      <c r="M80">
        <v>13.536451921975701</v>
      </c>
      <c r="N80">
        <v>0.90155300736866995</v>
      </c>
      <c r="O80">
        <v>40.385433506338799</v>
      </c>
      <c r="P80">
        <v>83.339833086342693</v>
      </c>
      <c r="Q80">
        <v>9.7795376816721999E-2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34</v>
      </c>
      <c r="E81">
        <v>115512.641296416</v>
      </c>
      <c r="F81">
        <v>61.11</v>
      </c>
      <c r="G81">
        <v>113.147722528066</v>
      </c>
      <c r="H81">
        <v>5.4739510831011602</v>
      </c>
      <c r="I81">
        <v>-12.9483241057409</v>
      </c>
      <c r="J81">
        <v>-2.4016935632204999</v>
      </c>
      <c r="K81">
        <v>65.2488962490321</v>
      </c>
      <c r="L81">
        <v>56.952681313983497</v>
      </c>
      <c r="M81">
        <v>26.7514322343802</v>
      </c>
      <c r="N81">
        <v>1.0509654306241301</v>
      </c>
      <c r="O81">
        <v>37.047946326296803</v>
      </c>
      <c r="P81">
        <v>137.78210116731501</v>
      </c>
      <c r="Q81">
        <v>0.106463952526892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124</v>
      </c>
      <c r="E82">
        <v>114842.907108</v>
      </c>
      <c r="F82">
        <v>550.79999999999995</v>
      </c>
      <c r="G82">
        <v>316.85726720598001</v>
      </c>
      <c r="H82">
        <v>39.4109981101915</v>
      </c>
      <c r="I82">
        <v>85.280169202162895</v>
      </c>
      <c r="J82">
        <v>8.6713200275628495</v>
      </c>
      <c r="K82">
        <v>491.032240765773</v>
      </c>
      <c r="L82">
        <v>323.440850132234</v>
      </c>
      <c r="M82">
        <v>38.761827084660801</v>
      </c>
      <c r="N82">
        <v>0.61721191483987703</v>
      </c>
      <c r="O82">
        <v>17.465504720406599</v>
      </c>
      <c r="P82">
        <v>349.99999999999898</v>
      </c>
      <c r="Q82">
        <v>0.225893990224077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51</v>
      </c>
      <c r="E83">
        <v>113451.550351335</v>
      </c>
      <c r="F83">
        <v>6812.05</v>
      </c>
      <c r="G83">
        <v>0.42718168536163098</v>
      </c>
      <c r="H83">
        <v>8.5105842729624595</v>
      </c>
      <c r="I83">
        <v>1.2844238780345401</v>
      </c>
      <c r="J83">
        <v>3.5072166374659899</v>
      </c>
      <c r="K83">
        <v>6472.5460343433197</v>
      </c>
      <c r="L83">
        <v>6024.7093831276497</v>
      </c>
      <c r="M83">
        <v>52.678549032288302</v>
      </c>
      <c r="N83">
        <v>0.92217098686535903</v>
      </c>
      <c r="O83">
        <v>2.4801638273353799</v>
      </c>
      <c r="P83">
        <v>30.861292274591499</v>
      </c>
      <c r="Q83">
        <v>1.5169620199522E-2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54</v>
      </c>
      <c r="E84">
        <v>113167.884944519</v>
      </c>
      <c r="F84">
        <v>1346.85</v>
      </c>
      <c r="G84">
        <v>2.8608562882857198</v>
      </c>
      <c r="H84">
        <v>-1.78058672023731</v>
      </c>
      <c r="I84">
        <v>8.0339987435857303</v>
      </c>
      <c r="J84">
        <v>1.3487855478646</v>
      </c>
      <c r="K84">
        <v>1370.62170334904</v>
      </c>
      <c r="L84">
        <v>1236.7480412334501</v>
      </c>
      <c r="M84">
        <v>31.472024210166001</v>
      </c>
      <c r="N84">
        <v>1.2159535859225801</v>
      </c>
      <c r="O84">
        <v>9.6632884137060699</v>
      </c>
      <c r="P84">
        <v>35.056405114063601</v>
      </c>
      <c r="Q84">
        <v>0.12482533202582</v>
      </c>
    </row>
    <row r="85" spans="1:17" x14ac:dyDescent="0.3">
      <c r="A85" t="s">
        <v>228</v>
      </c>
      <c r="B85" t="s">
        <v>229</v>
      </c>
      <c r="C85" t="str">
        <f>IFERROR(VLOOKUP(Table1[[#This Row],[Ticker]],[1]!Table2[[Symbol]:[Industry]],2,FALSE),"-")</f>
        <v>-</v>
      </c>
      <c r="D85" t="s">
        <v>176</v>
      </c>
      <c r="E85">
        <v>112364.54155540001</v>
      </c>
      <c r="F85">
        <v>634</v>
      </c>
      <c r="G85">
        <v>-11.101759354681199</v>
      </c>
      <c r="H85">
        <v>4.5276273112580796</v>
      </c>
      <c r="I85">
        <v>8.3142363048811401</v>
      </c>
      <c r="J85">
        <v>1.89161942706612</v>
      </c>
      <c r="K85">
        <v>609.25726652929995</v>
      </c>
      <c r="L85">
        <v>567.40753851687998</v>
      </c>
      <c r="M85">
        <v>50.414659296587999</v>
      </c>
      <c r="N85">
        <v>0.97351583430469302</v>
      </c>
      <c r="O85">
        <v>4.4716088328075703</v>
      </c>
      <c r="P85">
        <v>29.599345870809401</v>
      </c>
      <c r="Q85">
        <v>-7.2372385998220004E-2</v>
      </c>
    </row>
    <row r="86" spans="1:17" x14ac:dyDescent="0.3">
      <c r="A86" t="s">
        <v>230</v>
      </c>
      <c r="B86" t="s">
        <v>231</v>
      </c>
      <c r="C86" t="str">
        <f>IFERROR(VLOOKUP(Table1[[#This Row],[Ticker]],[1]!Table2[[Symbol]:[Industry]],2,FALSE),"-")</f>
        <v>-</v>
      </c>
      <c r="D86" t="s">
        <v>232</v>
      </c>
      <c r="E86">
        <v>111861.1696601</v>
      </c>
      <c r="F86">
        <v>1784.3</v>
      </c>
      <c r="G86">
        <v>11.9247642995477</v>
      </c>
      <c r="H86">
        <v>-2.45764742990999</v>
      </c>
      <c r="I86">
        <v>22.6913401774937</v>
      </c>
      <c r="J86">
        <v>1.21516526291948</v>
      </c>
      <c r="K86">
        <v>1813.6059785167799</v>
      </c>
      <c r="L86">
        <v>1603.70428149855</v>
      </c>
      <c r="M86">
        <v>35.234401540577601</v>
      </c>
      <c r="N86">
        <v>0.71407506793362496</v>
      </c>
      <c r="O86">
        <v>11.2705262567953</v>
      </c>
      <c r="P86">
        <v>44.729691365535103</v>
      </c>
      <c r="Q86">
        <v>1.6927002826386001E-2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235</v>
      </c>
      <c r="E87">
        <v>111437.557238605</v>
      </c>
      <c r="F87">
        <v>413.65</v>
      </c>
      <c r="G87">
        <v>114.88587352319</v>
      </c>
      <c r="H87">
        <v>6.4543314634815401</v>
      </c>
      <c r="I87">
        <v>82.353599296740995</v>
      </c>
      <c r="J87">
        <v>-3.0712055586088201</v>
      </c>
      <c r="K87">
        <v>385.95188033781801</v>
      </c>
      <c r="L87">
        <v>299.49708462701199</v>
      </c>
      <c r="M87">
        <v>42.108997491899501</v>
      </c>
      <c r="N87">
        <v>0.65476375448130797</v>
      </c>
      <c r="O87">
        <v>9.5853982835730704</v>
      </c>
      <c r="P87">
        <v>162.885287575468</v>
      </c>
      <c r="Q87">
        <v>6.4487444927173995E-2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54</v>
      </c>
      <c r="E88">
        <v>108698.61207760499</v>
      </c>
      <c r="F88">
        <v>2891.45</v>
      </c>
      <c r="G88">
        <v>32.635524369198698</v>
      </c>
      <c r="H88">
        <v>6.7719869740153698</v>
      </c>
      <c r="I88">
        <v>12.1795825706052</v>
      </c>
      <c r="J88">
        <v>3.4543904867804098</v>
      </c>
      <c r="K88">
        <v>2752.0562647529</v>
      </c>
      <c r="L88">
        <v>2389.9414507588199</v>
      </c>
      <c r="M88">
        <v>51.1625200192005</v>
      </c>
      <c r="N88">
        <v>1.3243691838032601</v>
      </c>
      <c r="O88">
        <v>5.8102336198101199</v>
      </c>
      <c r="P88">
        <v>64.277597863757705</v>
      </c>
      <c r="Q88">
        <v>9.7185234127577999E-2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24</v>
      </c>
      <c r="E89">
        <v>108205.53738336</v>
      </c>
      <c r="F89">
        <v>1389.45</v>
      </c>
      <c r="G89">
        <v>-25.077598025164001</v>
      </c>
      <c r="H89">
        <v>-1.18461860543199</v>
      </c>
      <c r="I89">
        <v>-20.137121713293201</v>
      </c>
      <c r="J89">
        <v>1.3042134177142799</v>
      </c>
      <c r="K89">
        <v>1444.84694701442</v>
      </c>
      <c r="L89">
        <v>1453.80883905173</v>
      </c>
      <c r="M89">
        <v>33.462238774834603</v>
      </c>
      <c r="N89">
        <v>0.95628293312446</v>
      </c>
      <c r="O89">
        <v>21.954730288963201</v>
      </c>
      <c r="P89">
        <v>2.2368566277914699</v>
      </c>
      <c r="Q89">
        <v>8.5042492553249992E-3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51</v>
      </c>
      <c r="E90">
        <v>107202.59312000001</v>
      </c>
      <c r="F90">
        <v>3167.5</v>
      </c>
      <c r="G90">
        <v>31.152148056963899</v>
      </c>
      <c r="H90">
        <v>12.9684379892867</v>
      </c>
      <c r="I90">
        <v>9.3229171269735502</v>
      </c>
      <c r="J90">
        <v>4.1801778275680803</v>
      </c>
      <c r="K90">
        <v>2935.9451061924101</v>
      </c>
      <c r="L90">
        <v>2563.0044970721601</v>
      </c>
      <c r="M90">
        <v>57.556488394326401</v>
      </c>
      <c r="N90">
        <v>1.6402487330564299</v>
      </c>
      <c r="O90">
        <v>3.4096290449881601</v>
      </c>
      <c r="P90">
        <v>78.747777997234806</v>
      </c>
      <c r="Q90">
        <v>9.1685658496492003E-2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27</v>
      </c>
      <c r="E91">
        <v>107058.91835904001</v>
      </c>
      <c r="F91">
        <v>15.36</v>
      </c>
      <c r="G91">
        <v>60.697497253277398</v>
      </c>
      <c r="H91">
        <v>-6.1757612299022799</v>
      </c>
      <c r="I91">
        <v>1.2188673620091499</v>
      </c>
      <c r="J91">
        <v>3.4537416725333201</v>
      </c>
      <c r="K91">
        <v>15.8803681962012</v>
      </c>
      <c r="L91">
        <v>14.079862157163801</v>
      </c>
      <c r="M91">
        <v>35.530205565569602</v>
      </c>
      <c r="N91">
        <v>0.63277010108798304</v>
      </c>
      <c r="O91">
        <v>24.8697916666666</v>
      </c>
      <c r="P91">
        <v>104.8</v>
      </c>
      <c r="Q91">
        <v>8.6180607568010006E-2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163</v>
      </c>
      <c r="E92">
        <v>105651.41687274999</v>
      </c>
      <c r="F92">
        <v>691.25</v>
      </c>
      <c r="G92">
        <v>47.466567164825001</v>
      </c>
      <c r="H92">
        <v>1.9911924624115001</v>
      </c>
      <c r="I92">
        <v>46.737116382407599</v>
      </c>
      <c r="J92">
        <v>2.1949280924855201</v>
      </c>
      <c r="K92">
        <v>687.96922227969196</v>
      </c>
      <c r="L92">
        <v>557.49860216384502</v>
      </c>
      <c r="M92">
        <v>34.3990539937937</v>
      </c>
      <c r="N92">
        <v>0.83971164447272795</v>
      </c>
      <c r="O92">
        <v>13.381555153707</v>
      </c>
      <c r="P92">
        <v>92.441536748329597</v>
      </c>
      <c r="Q92">
        <v>0.25087444377621798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106</v>
      </c>
      <c r="E93">
        <v>103642.2881129</v>
      </c>
      <c r="F93">
        <v>5183.8999999999996</v>
      </c>
      <c r="G93">
        <v>55.286726067023103</v>
      </c>
      <c r="H93">
        <v>-4.0663366866830097</v>
      </c>
      <c r="I93">
        <v>-1.27846367432938</v>
      </c>
      <c r="J93">
        <v>-1.4649627271679</v>
      </c>
      <c r="K93">
        <v>5366.3011864493201</v>
      </c>
      <c r="L93">
        <v>4612.5722556706996</v>
      </c>
      <c r="M93">
        <v>24.457640991837199</v>
      </c>
      <c r="N93">
        <v>0.77977974111701498</v>
      </c>
      <c r="O93">
        <v>13.7087906788325</v>
      </c>
      <c r="P93">
        <v>79.3737024221453</v>
      </c>
      <c r="Q93">
        <v>6.643540274102E-2</v>
      </c>
    </row>
    <row r="94" spans="1:17" x14ac:dyDescent="0.3">
      <c r="A94" t="s">
        <v>248</v>
      </c>
      <c r="B94" t="s">
        <v>249</v>
      </c>
      <c r="C94" t="str">
        <f>IFERROR(VLOOKUP(Table1[[#This Row],[Ticker]],[1]!Table2[[Symbol]:[Industry]],2,FALSE),"-")</f>
        <v>-</v>
      </c>
      <c r="D94" t="s">
        <v>37</v>
      </c>
      <c r="E94">
        <v>103060.01110013999</v>
      </c>
      <c r="F94">
        <v>714.2</v>
      </c>
      <c r="G94">
        <v>0.18128115453816901</v>
      </c>
      <c r="H94">
        <v>16.148931351451498</v>
      </c>
      <c r="I94">
        <v>30.991551413298598</v>
      </c>
      <c r="J94">
        <v>3.8332106394494598</v>
      </c>
      <c r="K94">
        <v>644.95759059823195</v>
      </c>
      <c r="L94">
        <v>583.06855861578003</v>
      </c>
      <c r="M94">
        <v>61.047306116047899</v>
      </c>
      <c r="N94">
        <v>1.42641872287529</v>
      </c>
      <c r="O94">
        <v>3.9204704564547801</v>
      </c>
      <c r="P94">
        <v>54.105081454310003</v>
      </c>
      <c r="Q94">
        <v>-3.7777186511379998E-2</v>
      </c>
    </row>
    <row r="95" spans="1:17" x14ac:dyDescent="0.3">
      <c r="A95" t="s">
        <v>250</v>
      </c>
      <c r="B95" t="s">
        <v>251</v>
      </c>
      <c r="C95" t="str">
        <f>IFERROR(VLOOKUP(Table1[[#This Row],[Ticker]],[1]!Table2[[Symbol]:[Industry]],2,FALSE),"-")</f>
        <v>-</v>
      </c>
      <c r="D95" t="s">
        <v>252</v>
      </c>
      <c r="E95">
        <v>101847.303191325</v>
      </c>
      <c r="F95">
        <v>1400.25</v>
      </c>
      <c r="G95">
        <v>15.949099625627801</v>
      </c>
      <c r="H95">
        <v>13.726559296197699</v>
      </c>
      <c r="I95">
        <v>21.2484160239032</v>
      </c>
      <c r="J95">
        <v>2.1704435959561201</v>
      </c>
      <c r="K95">
        <v>1302.1850036169801</v>
      </c>
      <c r="L95">
        <v>1166.5574191559799</v>
      </c>
      <c r="M95">
        <v>60.332433764280999</v>
      </c>
      <c r="N95">
        <v>1.33108760165044</v>
      </c>
      <c r="O95">
        <v>3.5529369755400801</v>
      </c>
      <c r="P95">
        <v>43.460888274166301</v>
      </c>
      <c r="Q95">
        <v>8.9538916753337999E-2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255</v>
      </c>
      <c r="E96">
        <v>101599.44815157499</v>
      </c>
      <c r="F96">
        <v>94.49</v>
      </c>
      <c r="G96">
        <v>21.5576619812926</v>
      </c>
      <c r="H96">
        <v>20.9145600993971</v>
      </c>
      <c r="I96">
        <v>-9.1604648339450208</v>
      </c>
      <c r="J96">
        <v>-1.1692975607384899</v>
      </c>
      <c r="K96">
        <v>90.637965542061707</v>
      </c>
      <c r="L96">
        <v>80.874352073684094</v>
      </c>
      <c r="M96">
        <v>42.991161406185803</v>
      </c>
      <c r="N96">
        <v>3.0378661891632301</v>
      </c>
      <c r="O96">
        <v>14.191977987088499</v>
      </c>
      <c r="P96">
        <v>59.4767932489451</v>
      </c>
      <c r="Q96">
        <v>9.1636517078614005E-2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Row],[Ticker]],[1]!Table2[[Symbol]:[Industry]],2,FALSE),"-")</f>
        <v>-</v>
      </c>
      <c r="D97" t="s">
        <v>163</v>
      </c>
      <c r="E97">
        <v>101554.377748575</v>
      </c>
      <c r="F97">
        <v>291.64999999999998</v>
      </c>
      <c r="G97">
        <v>178.660515316529</v>
      </c>
      <c r="H97">
        <v>-1.4623978668180699</v>
      </c>
      <c r="I97">
        <v>13.4579277491358</v>
      </c>
      <c r="J97">
        <v>-4.3267222487314001</v>
      </c>
      <c r="K97">
        <v>302.24553950696401</v>
      </c>
      <c r="L97">
        <v>242.14739825385101</v>
      </c>
      <c r="M97">
        <v>27.927588573667101</v>
      </c>
      <c r="N97">
        <v>0.79052340712800895</v>
      </c>
      <c r="O97">
        <v>14.983713355048801</v>
      </c>
      <c r="P97">
        <v>207.647679324894</v>
      </c>
      <c r="Q97">
        <v>0.17747330202202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260</v>
      </c>
      <c r="E98">
        <v>101515.2622114</v>
      </c>
      <c r="F98">
        <v>9121.4</v>
      </c>
      <c r="G98">
        <v>-1.02150688095708</v>
      </c>
      <c r="H98">
        <v>-3.5361456745268298</v>
      </c>
      <c r="I98">
        <v>-0.99422397923647099</v>
      </c>
      <c r="J98">
        <v>1.2136954294729401</v>
      </c>
      <c r="K98">
        <v>9107.0335436025998</v>
      </c>
      <c r="L98">
        <v>8298.3931454167505</v>
      </c>
      <c r="M98">
        <v>29.642234712782699</v>
      </c>
      <c r="N98">
        <v>0.600665927434203</v>
      </c>
      <c r="O98">
        <v>10.454535487973301</v>
      </c>
      <c r="P98">
        <v>37.621267671509798</v>
      </c>
      <c r="Q98">
        <v>9.0309362736910995E-2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101</v>
      </c>
      <c r="E99">
        <v>98752.737167954998</v>
      </c>
      <c r="F99">
        <v>98.31</v>
      </c>
      <c r="G99">
        <v>75.351462050954794</v>
      </c>
      <c r="H99">
        <v>0.94827436229683304</v>
      </c>
      <c r="I99">
        <v>-15.642177237385599</v>
      </c>
      <c r="J99">
        <v>1.1782832994046499</v>
      </c>
      <c r="K99">
        <v>102.874346866625</v>
      </c>
      <c r="L99">
        <v>86.538622632301696</v>
      </c>
      <c r="M99">
        <v>25.220273391841801</v>
      </c>
      <c r="N99">
        <v>0.56456181499512503</v>
      </c>
      <c r="O99">
        <v>20.435357542467699</v>
      </c>
      <c r="P99">
        <v>103.11983471074301</v>
      </c>
      <c r="Q99">
        <v>0.16100405254455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46</v>
      </c>
      <c r="E100">
        <v>97670.527556000001</v>
      </c>
      <c r="F100">
        <v>92.5</v>
      </c>
      <c r="G100">
        <v>66.667882065049199</v>
      </c>
      <c r="H100">
        <v>2.6283552281788798</v>
      </c>
      <c r="I100">
        <v>-4.5944021389535203</v>
      </c>
      <c r="J100">
        <v>3.3573487886800502</v>
      </c>
      <c r="K100">
        <v>93.9581328850809</v>
      </c>
      <c r="L100">
        <v>81.204592634361106</v>
      </c>
      <c r="M100">
        <v>33.958720671917703</v>
      </c>
      <c r="N100">
        <v>0.71102655641054102</v>
      </c>
      <c r="O100">
        <v>12.162162162162099</v>
      </c>
      <c r="P100">
        <v>81.728880157170906</v>
      </c>
      <c r="Q100">
        <v>0.159854169225674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Row],[Ticker]],[1]!Table2[[Symbol]:[Industry]],2,FALSE),"-")</f>
        <v>-</v>
      </c>
      <c r="D101" t="s">
        <v>232</v>
      </c>
      <c r="E101">
        <v>97108.253721300003</v>
      </c>
      <c r="F101">
        <v>6457.8</v>
      </c>
      <c r="G101">
        <v>17.152198057459</v>
      </c>
      <c r="H101">
        <v>2.5689789316591201</v>
      </c>
      <c r="I101">
        <v>36.771620133438098</v>
      </c>
      <c r="J101">
        <v>5.6788623017117104</v>
      </c>
      <c r="K101">
        <v>6533.1202212267099</v>
      </c>
      <c r="L101">
        <v>5653.6400550245498</v>
      </c>
      <c r="M101">
        <v>40.929975144273499</v>
      </c>
      <c r="N101">
        <v>0.72433404951043201</v>
      </c>
      <c r="O101">
        <v>13.5286010715723</v>
      </c>
      <c r="P101">
        <v>69.897395422257304</v>
      </c>
      <c r="Q101">
        <v>0.15587792354924099</v>
      </c>
    </row>
    <row r="102" spans="1:17" x14ac:dyDescent="0.3">
      <c r="A102" t="s">
        <v>267</v>
      </c>
      <c r="B102" t="s">
        <v>268</v>
      </c>
      <c r="C102" t="str">
        <f>IFERROR(VLOOKUP(Table1[[#This Row],[Ticker]],[1]!Table2[[Symbol]:[Industry]],2,FALSE),"-")</f>
        <v>-</v>
      </c>
      <c r="D102" t="s">
        <v>269</v>
      </c>
      <c r="E102">
        <v>96961.788</v>
      </c>
      <c r="F102">
        <v>3497.9</v>
      </c>
      <c r="G102">
        <v>76.425721125213798</v>
      </c>
      <c r="H102">
        <v>-13.157494658824801</v>
      </c>
      <c r="I102">
        <v>38.343918228086302</v>
      </c>
      <c r="J102">
        <v>-2.7403019555560801</v>
      </c>
      <c r="K102">
        <v>3705.7047957831101</v>
      </c>
      <c r="L102">
        <v>2990.5053802851098</v>
      </c>
      <c r="M102">
        <v>30.0542652286459</v>
      </c>
      <c r="N102">
        <v>1.17546743806591</v>
      </c>
      <c r="O102">
        <v>19.268704079590599</v>
      </c>
      <c r="P102">
        <v>111.570797798342</v>
      </c>
      <c r="Q102">
        <v>0.18373828291623701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Row],[Ticker]],[1]!Table2[[Symbol]:[Industry]],2,FALSE),"-")</f>
        <v>-</v>
      </c>
      <c r="D103" t="s">
        <v>75</v>
      </c>
      <c r="E103">
        <v>96821.965643040006</v>
      </c>
      <c r="F103">
        <v>26834.799999999999</v>
      </c>
      <c r="G103">
        <v>-12.6113704782755</v>
      </c>
      <c r="H103">
        <v>0.15970846179870299</v>
      </c>
      <c r="I103">
        <v>-10.935413272102799</v>
      </c>
      <c r="J103">
        <v>1.2407298861362701</v>
      </c>
      <c r="K103">
        <v>27136.337041618601</v>
      </c>
      <c r="L103">
        <v>26357.944881077601</v>
      </c>
      <c r="M103">
        <v>33.9464854954986</v>
      </c>
      <c r="N103">
        <v>0.96956328323848195</v>
      </c>
      <c r="O103">
        <v>14.544360308256399</v>
      </c>
      <c r="P103">
        <v>14.4292354270606</v>
      </c>
      <c r="Q103">
        <v>-5.1981252484484999E-2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Row],[Ticker]],[1]!Table2[[Symbol]:[Industry]],2,FALSE),"-")</f>
        <v>-</v>
      </c>
      <c r="D104" t="s">
        <v>274</v>
      </c>
      <c r="E104">
        <v>96801.1155</v>
      </c>
      <c r="F104">
        <v>4799.5</v>
      </c>
      <c r="G104">
        <v>141.845238501979</v>
      </c>
      <c r="H104">
        <v>-4.2369345600400097</v>
      </c>
      <c r="I104">
        <v>118.29707743489899</v>
      </c>
      <c r="J104">
        <v>6.8740525310907303</v>
      </c>
      <c r="K104">
        <v>4433.1143040234101</v>
      </c>
      <c r="L104">
        <v>2977.9684201046398</v>
      </c>
      <c r="M104">
        <v>35.945620253207103</v>
      </c>
      <c r="N104">
        <v>0.55796136045578104</v>
      </c>
      <c r="O104">
        <v>22.0960516720491</v>
      </c>
      <c r="P104">
        <v>180.00933461684301</v>
      </c>
      <c r="Q104">
        <v>0.27154805143335697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277</v>
      </c>
      <c r="E105">
        <v>96157.42721532</v>
      </c>
      <c r="F105">
        <v>6687.6</v>
      </c>
      <c r="G105">
        <v>10.1133018916076</v>
      </c>
      <c r="H105">
        <v>9.1104991429948896</v>
      </c>
      <c r="I105">
        <v>-3.2225998402888898</v>
      </c>
      <c r="J105">
        <v>2.8780349456062702</v>
      </c>
      <c r="K105">
        <v>6336.3546709152597</v>
      </c>
      <c r="L105">
        <v>5948.6149092625401</v>
      </c>
      <c r="M105">
        <v>68.859318865006898</v>
      </c>
      <c r="N105">
        <v>0.97973388214345503</v>
      </c>
      <c r="O105">
        <v>2.79397691249476</v>
      </c>
      <c r="P105">
        <v>41.506559458315699</v>
      </c>
      <c r="Q105">
        <v>3.5806170560471001E-2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-</v>
      </c>
      <c r="D106" t="s">
        <v>34</v>
      </c>
      <c r="E106">
        <v>95977.378530000002</v>
      </c>
      <c r="F106">
        <v>125.73</v>
      </c>
      <c r="G106">
        <v>22.4348568330749</v>
      </c>
      <c r="H106">
        <v>-0.55728599986309901</v>
      </c>
      <c r="I106">
        <v>-24.8139032745093</v>
      </c>
      <c r="J106">
        <v>2.2281047633789002</v>
      </c>
      <c r="K106">
        <v>139.15481355607201</v>
      </c>
      <c r="L106">
        <v>131.182066254418</v>
      </c>
      <c r="M106">
        <v>22.658760548962899</v>
      </c>
      <c r="N106">
        <v>0.64962927918965196</v>
      </c>
      <c r="O106">
        <v>37.198759246003299</v>
      </c>
      <c r="P106">
        <v>48.1791396582204</v>
      </c>
      <c r="Q106">
        <v>0.146236640658162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37</v>
      </c>
      <c r="E107">
        <v>95770.198798080004</v>
      </c>
      <c r="F107">
        <v>1939.2</v>
      </c>
      <c r="G107">
        <v>15.438006222465299</v>
      </c>
      <c r="H107">
        <v>9.4510002634290196</v>
      </c>
      <c r="I107">
        <v>17.206339076387199</v>
      </c>
      <c r="J107">
        <v>3.9507761281865901</v>
      </c>
      <c r="K107">
        <v>1831.3750163633399</v>
      </c>
      <c r="L107">
        <v>1632.33354452802</v>
      </c>
      <c r="M107">
        <v>49.400792760272601</v>
      </c>
      <c r="N107">
        <v>1.0927678297016701</v>
      </c>
      <c r="O107">
        <v>4.7339108910890904</v>
      </c>
      <c r="P107">
        <v>53.1753554502369</v>
      </c>
      <c r="Q107">
        <v>-5.1796341980729996E-3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-</v>
      </c>
      <c r="D108" t="s">
        <v>34</v>
      </c>
      <c r="E108">
        <v>95477.675162760002</v>
      </c>
      <c r="F108">
        <v>105.26</v>
      </c>
      <c r="G108">
        <v>36.885367974636999</v>
      </c>
      <c r="H108">
        <v>-4.6513048895950897</v>
      </c>
      <c r="I108">
        <v>-9.3273210963369095</v>
      </c>
      <c r="J108">
        <v>-1.2281777773720499</v>
      </c>
      <c r="K108">
        <v>115.32966501036201</v>
      </c>
      <c r="L108">
        <v>104.550163174945</v>
      </c>
      <c r="M108">
        <v>21.177742392798301</v>
      </c>
      <c r="N108">
        <v>0.905931098097701</v>
      </c>
      <c r="O108">
        <v>22.4586737602128</v>
      </c>
      <c r="P108">
        <v>64.855129209083699</v>
      </c>
      <c r="Q108">
        <v>0.15462076231703101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212</v>
      </c>
      <c r="E109">
        <v>95427.262092799996</v>
      </c>
      <c r="F109">
        <v>32355.200000000001</v>
      </c>
      <c r="G109">
        <v>54.554931273350697</v>
      </c>
      <c r="H109">
        <v>-2.3261869167017002</v>
      </c>
      <c r="I109">
        <v>23.4131249471098</v>
      </c>
      <c r="J109">
        <v>-0.25739709535716099</v>
      </c>
      <c r="K109">
        <v>33363.984738092498</v>
      </c>
      <c r="L109">
        <v>28396.729502704799</v>
      </c>
      <c r="M109">
        <v>18.2386433162503</v>
      </c>
      <c r="N109">
        <v>0.43387640956338003</v>
      </c>
      <c r="O109">
        <v>13.3604490159232</v>
      </c>
      <c r="P109">
        <v>80.441299080092406</v>
      </c>
      <c r="Q109">
        <v>0.12658619643187899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181</v>
      </c>
      <c r="E110">
        <v>94259.223163514995</v>
      </c>
      <c r="F110">
        <v>857.05</v>
      </c>
      <c r="G110">
        <v>8.4574039037846092</v>
      </c>
      <c r="H110">
        <v>2.1751746648586598</v>
      </c>
      <c r="I110">
        <v>-23.836363782661302</v>
      </c>
      <c r="J110">
        <v>4.0138087200803803</v>
      </c>
      <c r="K110">
        <v>909.179926762283</v>
      </c>
      <c r="L110">
        <v>951.135507105795</v>
      </c>
      <c r="M110">
        <v>29.9023253878246</v>
      </c>
      <c r="N110">
        <v>1.2245437961587899</v>
      </c>
      <c r="O110">
        <v>46.945919141240303</v>
      </c>
      <c r="P110">
        <v>64.185823754789197</v>
      </c>
      <c r="Q110">
        <v>2.1943148263809002E-2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60</v>
      </c>
      <c r="E111">
        <v>93635.677488914997</v>
      </c>
      <c r="F111">
        <v>575.65</v>
      </c>
      <c r="G111">
        <v>193.32651968504001</v>
      </c>
      <c r="H111">
        <v>24.747420470856198</v>
      </c>
      <c r="I111">
        <v>77.425989728217402</v>
      </c>
      <c r="J111">
        <v>10.266520175280901</v>
      </c>
      <c r="K111">
        <v>513.76077134263801</v>
      </c>
      <c r="L111">
        <v>386.17877542881803</v>
      </c>
      <c r="M111">
        <v>51.442413654189899</v>
      </c>
      <c r="N111">
        <v>1.4457124280350899</v>
      </c>
      <c r="O111">
        <v>13.4369842786415</v>
      </c>
      <c r="P111">
        <v>230.13764098642699</v>
      </c>
      <c r="Q111">
        <v>0.16407998045972599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Row],[Ticker]],[1]!Table2[[Symbol]:[Industry]],2,FALSE),"-")</f>
        <v>-</v>
      </c>
      <c r="D112" t="s">
        <v>292</v>
      </c>
      <c r="E112">
        <v>93429.624436675003</v>
      </c>
      <c r="F112">
        <v>10324.85</v>
      </c>
      <c r="G112">
        <v>142.842924704604</v>
      </c>
      <c r="H112">
        <v>-13.0811876555794</v>
      </c>
      <c r="I112">
        <v>45.206160323594098</v>
      </c>
      <c r="J112">
        <v>-1.7200983475932901</v>
      </c>
      <c r="K112">
        <v>10445.0265848606</v>
      </c>
      <c r="L112">
        <v>8320.0703781264601</v>
      </c>
      <c r="M112">
        <v>31.327693780017501</v>
      </c>
      <c r="N112">
        <v>0.44027564599307201</v>
      </c>
      <c r="O112">
        <v>28.796059991186301</v>
      </c>
      <c r="P112">
        <v>168.03520203527901</v>
      </c>
      <c r="Q112">
        <v>0.187846293840361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-</v>
      </c>
      <c r="D113" t="s">
        <v>133</v>
      </c>
      <c r="E113">
        <v>92866.173881130002</v>
      </c>
      <c r="F113">
        <v>917.85</v>
      </c>
      <c r="G113">
        <v>16.352976165405199</v>
      </c>
      <c r="H113">
        <v>-7.8200164453471599</v>
      </c>
      <c r="I113">
        <v>9.78890107616553</v>
      </c>
      <c r="J113">
        <v>0.79506526749050299</v>
      </c>
      <c r="K113">
        <v>989.76545076136995</v>
      </c>
      <c r="L113">
        <v>868.46742752377804</v>
      </c>
      <c r="M113">
        <v>27.8941194616982</v>
      </c>
      <c r="N113">
        <v>1.0211848286776899</v>
      </c>
      <c r="O113">
        <v>19.518439832216501</v>
      </c>
      <c r="P113">
        <v>57.814649243466199</v>
      </c>
      <c r="Q113">
        <v>8.5151525891411006E-2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Row],[Ticker]],[1]!Table2[[Symbol]:[Industry]],2,FALSE),"-")</f>
        <v>-</v>
      </c>
      <c r="D114" t="s">
        <v>297</v>
      </c>
      <c r="E114">
        <v>92513.943395690003</v>
      </c>
      <c r="F114">
        <v>67.849999999999994</v>
      </c>
      <c r="G114">
        <v>240.55237195427699</v>
      </c>
      <c r="H114">
        <v>32.521998245960397</v>
      </c>
      <c r="I114">
        <v>30.1315381109493</v>
      </c>
      <c r="J114">
        <v>16.5766251621945</v>
      </c>
      <c r="K114">
        <v>55.483819463868997</v>
      </c>
      <c r="L114">
        <v>43.249034724199198</v>
      </c>
      <c r="M114">
        <v>66.144320220978599</v>
      </c>
      <c r="N114">
        <v>2.02931630213279</v>
      </c>
      <c r="O114">
        <v>5.5858511422255104</v>
      </c>
      <c r="P114">
        <v>271.780821917808</v>
      </c>
      <c r="Q114">
        <v>0.21089384349398599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-</v>
      </c>
      <c r="D115" t="s">
        <v>176</v>
      </c>
      <c r="E115">
        <v>91608.84131571</v>
      </c>
      <c r="F115">
        <v>3368.15</v>
      </c>
      <c r="G115">
        <v>45.5749753797312</v>
      </c>
      <c r="H115">
        <v>17.7232873279453</v>
      </c>
      <c r="I115">
        <v>22.569864154889501</v>
      </c>
      <c r="J115">
        <v>6.8305024656071698</v>
      </c>
      <c r="K115">
        <v>3023.4715726655099</v>
      </c>
      <c r="L115">
        <v>2630.3012516787198</v>
      </c>
      <c r="M115">
        <v>79.078435968189694</v>
      </c>
      <c r="N115">
        <v>1.51138689852117</v>
      </c>
      <c r="O115">
        <v>1.6863857013493999</v>
      </c>
      <c r="P115">
        <v>76.435306443163896</v>
      </c>
      <c r="Q115">
        <v>8.5370337011160993E-2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127</v>
      </c>
      <c r="E116">
        <v>90082.206376749993</v>
      </c>
      <c r="F116">
        <v>6973.75</v>
      </c>
      <c r="G116">
        <v>21.255120040774599</v>
      </c>
      <c r="H116">
        <v>8.0443214534715306</v>
      </c>
      <c r="I116">
        <v>24.048548892123801</v>
      </c>
      <c r="J116">
        <v>2.9822068924195499</v>
      </c>
      <c r="K116">
        <v>6636.73442257432</v>
      </c>
      <c r="L116">
        <v>5717.35615404293</v>
      </c>
      <c r="M116">
        <v>49.7013970939987</v>
      </c>
      <c r="N116">
        <v>1.01484903959446</v>
      </c>
      <c r="O116">
        <v>5.0761785266176798</v>
      </c>
      <c r="P116">
        <v>75.570549212623206</v>
      </c>
      <c r="Q116">
        <v>9.3690360553950001E-3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-</v>
      </c>
      <c r="D117" t="s">
        <v>51</v>
      </c>
      <c r="E117">
        <v>88843.369607924993</v>
      </c>
      <c r="F117">
        <v>1948.25</v>
      </c>
      <c r="G117">
        <v>56.947038590526098</v>
      </c>
      <c r="H117">
        <v>12.1190144888982</v>
      </c>
      <c r="I117">
        <v>13.353656566067</v>
      </c>
      <c r="J117">
        <v>8.9408769068003302</v>
      </c>
      <c r="K117">
        <v>1747.25224620616</v>
      </c>
      <c r="L117">
        <v>1515.8119381793599</v>
      </c>
      <c r="M117">
        <v>77.968640257178095</v>
      </c>
      <c r="N117">
        <v>1.0032551680069499</v>
      </c>
      <c r="O117">
        <v>1.8349801103554499</v>
      </c>
      <c r="P117">
        <v>86.703402012458</v>
      </c>
      <c r="Q117">
        <v>7.2690636914311005E-2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Row],[Ticker]],[1]!Table2[[Symbol]:[Industry]],2,FALSE),"-")</f>
        <v>-</v>
      </c>
      <c r="D118" t="s">
        <v>176</v>
      </c>
      <c r="E118">
        <v>87018.868873544998</v>
      </c>
      <c r="F118">
        <v>672.15</v>
      </c>
      <c r="G118">
        <v>-6.5213578465264197</v>
      </c>
      <c r="H118">
        <v>9.82456674555395</v>
      </c>
      <c r="I118">
        <v>17.978813150165902</v>
      </c>
      <c r="J118">
        <v>0.59019393075537596</v>
      </c>
      <c r="K118">
        <v>635.08586195806402</v>
      </c>
      <c r="L118">
        <v>574.96487158334196</v>
      </c>
      <c r="M118">
        <v>54.593106106852602</v>
      </c>
      <c r="N118">
        <v>0.73282645869809304</v>
      </c>
      <c r="O118">
        <v>2.80443353418136</v>
      </c>
      <c r="P118">
        <v>38.217149907464503</v>
      </c>
      <c r="Q118">
        <v>-1.6938962051631E-2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Row],[Ticker]],[1]!Table2[[Symbol]:[Industry]],2,FALSE),"-")</f>
        <v>-</v>
      </c>
      <c r="D119" t="s">
        <v>308</v>
      </c>
      <c r="E119">
        <v>86715.491268840007</v>
      </c>
      <c r="F119">
        <v>609.20000000000005</v>
      </c>
      <c r="G119">
        <v>31.2078760899246</v>
      </c>
      <c r="H119">
        <v>3.1850261074597102</v>
      </c>
      <c r="I119">
        <v>9.1719253431166408</v>
      </c>
      <c r="J119">
        <v>-0.20072197430574301</v>
      </c>
      <c r="K119">
        <v>608.10923238495002</v>
      </c>
      <c r="L119">
        <v>538.47688335558098</v>
      </c>
      <c r="M119">
        <v>37.848584750035798</v>
      </c>
      <c r="N119">
        <v>1.3762884401509199</v>
      </c>
      <c r="O119">
        <v>8.8230466185160896</v>
      </c>
      <c r="P119">
        <v>63.9397201291711</v>
      </c>
      <c r="Q119">
        <v>0.202014747008016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260</v>
      </c>
      <c r="E120">
        <v>86064.740845499997</v>
      </c>
      <c r="F120">
        <v>4029.65</v>
      </c>
      <c r="G120">
        <v>41.160514260594503</v>
      </c>
      <c r="H120">
        <v>-1.3674967522430499</v>
      </c>
      <c r="I120">
        <v>2.7610446681424499</v>
      </c>
      <c r="J120">
        <v>2.5172640288069399</v>
      </c>
      <c r="K120">
        <v>4018.5490494600899</v>
      </c>
      <c r="L120">
        <v>3562.6428886261101</v>
      </c>
      <c r="M120">
        <v>40.2392518438077</v>
      </c>
      <c r="N120">
        <v>1.3342016978921301</v>
      </c>
      <c r="O120">
        <v>6.6196816100653804</v>
      </c>
      <c r="P120">
        <v>68.070153486820104</v>
      </c>
      <c r="Q120">
        <v>9.3755263107700004E-3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313</v>
      </c>
      <c r="E121">
        <v>85695.914391359998</v>
      </c>
      <c r="F121">
        <v>9882.6</v>
      </c>
      <c r="G121">
        <v>126.773231227821</v>
      </c>
      <c r="H121">
        <v>0.16407983846596999</v>
      </c>
      <c r="I121">
        <v>38.870475301269302</v>
      </c>
      <c r="J121">
        <v>-4.0931113810714397</v>
      </c>
      <c r="K121">
        <v>9897.8366106895392</v>
      </c>
      <c r="L121">
        <v>7603.2407038800602</v>
      </c>
      <c r="M121">
        <v>21.6528224823175</v>
      </c>
      <c r="N121">
        <v>1.0924548037589501</v>
      </c>
      <c r="O121">
        <v>15.795438447372099</v>
      </c>
      <c r="P121">
        <v>156.01927411206901</v>
      </c>
      <c r="Q121">
        <v>7.8082320768154995E-2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83</v>
      </c>
      <c r="E122">
        <v>84732.739019200002</v>
      </c>
      <c r="F122">
        <v>1763</v>
      </c>
      <c r="G122">
        <v>143.82614678650901</v>
      </c>
      <c r="H122">
        <v>23.2631732723233</v>
      </c>
      <c r="I122">
        <v>46.773056413669302</v>
      </c>
      <c r="J122">
        <v>21.017937171801801</v>
      </c>
      <c r="K122">
        <v>1547.00873011619</v>
      </c>
      <c r="L122">
        <v>1254.2613963762501</v>
      </c>
      <c r="M122">
        <v>64.404183167650004</v>
      </c>
      <c r="N122">
        <v>1.78337304516531</v>
      </c>
      <c r="O122">
        <v>8.2246171298922199</v>
      </c>
      <c r="P122">
        <v>183.668543845535</v>
      </c>
      <c r="Q122">
        <v>0.163279284566588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277</v>
      </c>
      <c r="E123">
        <v>84144.490160150002</v>
      </c>
      <c r="F123">
        <v>865.75</v>
      </c>
      <c r="G123">
        <v>25.155446872167602</v>
      </c>
      <c r="H123">
        <v>0.76378076150350804</v>
      </c>
      <c r="I123">
        <v>-0.83915648356455097</v>
      </c>
      <c r="J123">
        <v>-1.2963934961708801</v>
      </c>
      <c r="K123">
        <v>892.28190223625097</v>
      </c>
      <c r="L123">
        <v>782.12793405180798</v>
      </c>
      <c r="M123">
        <v>25.840391226837799</v>
      </c>
      <c r="N123">
        <v>0.531754838768425</v>
      </c>
      <c r="O123">
        <v>13.1850996246029</v>
      </c>
      <c r="P123">
        <v>70.2556538839724</v>
      </c>
      <c r="Q123">
        <v>0.114418296069294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51</v>
      </c>
      <c r="E124">
        <v>83276.524804125002</v>
      </c>
      <c r="F124">
        <v>1421.25</v>
      </c>
      <c r="G124">
        <v>40.436734586270497</v>
      </c>
      <c r="H124">
        <v>16.0733534973476</v>
      </c>
      <c r="I124">
        <v>29.087483302905898</v>
      </c>
      <c r="J124">
        <v>6.60496849604068</v>
      </c>
      <c r="K124">
        <v>1297.6871196741499</v>
      </c>
      <c r="L124">
        <v>1114.5068031399801</v>
      </c>
      <c r="M124">
        <v>66.401912599238599</v>
      </c>
      <c r="N124">
        <v>0.70024073713449497</v>
      </c>
      <c r="O124">
        <v>2.0791556728232101</v>
      </c>
      <c r="P124">
        <v>74.215493993625898</v>
      </c>
      <c r="Q124">
        <v>5.8778282487496003E-2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18</v>
      </c>
      <c r="E125">
        <v>82719.100348374996</v>
      </c>
      <c r="F125">
        <v>388.75</v>
      </c>
      <c r="G125">
        <v>94.4918540214438</v>
      </c>
      <c r="H125">
        <v>19.387020991915701</v>
      </c>
      <c r="I125">
        <v>4.2078488368679103</v>
      </c>
      <c r="J125">
        <v>4.6287194474664499</v>
      </c>
      <c r="K125">
        <v>353.91656220959601</v>
      </c>
      <c r="L125">
        <v>306.91785373370902</v>
      </c>
      <c r="M125">
        <v>72.007351036681101</v>
      </c>
      <c r="N125">
        <v>1.37575659744658</v>
      </c>
      <c r="O125">
        <v>4.5916398713826396</v>
      </c>
      <c r="P125">
        <v>143.78135451505</v>
      </c>
      <c r="Q125">
        <v>8.4174753391811005E-2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51</v>
      </c>
      <c r="E126">
        <v>79742.417867519995</v>
      </c>
      <c r="F126">
        <v>1990.4</v>
      </c>
      <c r="G126">
        <v>-12.891415854800799</v>
      </c>
      <c r="H126">
        <v>-6.7620933388148696</v>
      </c>
      <c r="I126">
        <v>-13.7491119769342</v>
      </c>
      <c r="J126">
        <v>-1.38733814406953</v>
      </c>
      <c r="K126">
        <v>2121.6994637582702</v>
      </c>
      <c r="L126">
        <v>2053.4190755048899</v>
      </c>
      <c r="M126">
        <v>26.712988781080401</v>
      </c>
      <c r="N126">
        <v>1.14455511740829</v>
      </c>
      <c r="O126">
        <v>25.100482315112501</v>
      </c>
      <c r="P126">
        <v>18.2614895576483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138</v>
      </c>
      <c r="E127">
        <v>78836.101001624993</v>
      </c>
      <c r="F127">
        <v>2835.25</v>
      </c>
      <c r="G127">
        <v>68.949160289705702</v>
      </c>
      <c r="H127">
        <v>-8.1144612911519101</v>
      </c>
      <c r="I127">
        <v>11.5688848757608</v>
      </c>
      <c r="J127">
        <v>-1.4898656800395</v>
      </c>
      <c r="K127">
        <v>3053.9218205684301</v>
      </c>
      <c r="L127">
        <v>2523.6082599594602</v>
      </c>
      <c r="M127">
        <v>19.741821633424902</v>
      </c>
      <c r="N127">
        <v>1.4302350371333099</v>
      </c>
      <c r="O127">
        <v>20.014108103341801</v>
      </c>
      <c r="P127">
        <v>89.610780445395505</v>
      </c>
      <c r="Q127">
        <v>6.4950644937395996E-2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34</v>
      </c>
      <c r="E128">
        <v>78258.607296100003</v>
      </c>
      <c r="F128">
        <v>581</v>
      </c>
      <c r="G128">
        <v>44.132321640803099</v>
      </c>
      <c r="H128">
        <v>11.159847453286799</v>
      </c>
      <c r="I128">
        <v>-6.7772638898164903</v>
      </c>
      <c r="J128">
        <v>4.3311588092187696</v>
      </c>
      <c r="K128">
        <v>559.21409159765403</v>
      </c>
      <c r="L128">
        <v>498.17119703780997</v>
      </c>
      <c r="M128">
        <v>50.08622778286</v>
      </c>
      <c r="N128">
        <v>0.79624365226512395</v>
      </c>
      <c r="O128">
        <v>8.8984509466437203</v>
      </c>
      <c r="P128">
        <v>69.215086646279204</v>
      </c>
      <c r="Q128">
        <v>0.17776694203075299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-</v>
      </c>
      <c r="D129" t="s">
        <v>330</v>
      </c>
      <c r="E129">
        <v>77487.235322499997</v>
      </c>
      <c r="F129">
        <v>4006.25</v>
      </c>
      <c r="G129">
        <v>7.5595922336159997</v>
      </c>
      <c r="H129">
        <v>-3.37788556492771</v>
      </c>
      <c r="I129">
        <v>0.54620887486361602</v>
      </c>
      <c r="J129">
        <v>1.15690573253697</v>
      </c>
      <c r="K129">
        <v>4064.9345158332098</v>
      </c>
      <c r="L129">
        <v>3710.2924938123701</v>
      </c>
      <c r="M129">
        <v>38.007040538231799</v>
      </c>
      <c r="N129">
        <v>0.84020300714224605</v>
      </c>
      <c r="O129">
        <v>16.859906396255798</v>
      </c>
      <c r="P129">
        <v>45.259245830311798</v>
      </c>
      <c r="Q129">
        <v>0.13079186162553499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127</v>
      </c>
      <c r="E130">
        <v>74040</v>
      </c>
      <c r="F130">
        <v>925.5</v>
      </c>
      <c r="G130">
        <v>18.302452530853198</v>
      </c>
      <c r="H130">
        <v>-2.6279073195693501</v>
      </c>
      <c r="I130">
        <v>-12.7244178110652</v>
      </c>
      <c r="J130">
        <v>0.77848894222619003</v>
      </c>
      <c r="K130">
        <v>1000.3971447328699</v>
      </c>
      <c r="L130">
        <v>924.86741069560799</v>
      </c>
      <c r="M130">
        <v>19.610728183806199</v>
      </c>
      <c r="N130">
        <v>0.65237438535456904</v>
      </c>
      <c r="O130">
        <v>23.057806591031799</v>
      </c>
      <c r="P130">
        <v>45.725082664147301</v>
      </c>
      <c r="Q130">
        <v>5.5300919443627999E-2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24</v>
      </c>
      <c r="E131">
        <v>73772.818318320002</v>
      </c>
      <c r="F131">
        <v>25.45</v>
      </c>
      <c r="G131">
        <v>27.3371174212255</v>
      </c>
      <c r="H131">
        <v>7.3813863379048197</v>
      </c>
      <c r="I131">
        <v>1.1325834704621001</v>
      </c>
      <c r="J131">
        <v>3.8150712590732101</v>
      </c>
      <c r="K131">
        <v>24.721700968963201</v>
      </c>
      <c r="L131">
        <v>22.917955968522801</v>
      </c>
      <c r="M131">
        <v>31.968586011149998</v>
      </c>
      <c r="N131">
        <v>1.03434804251391</v>
      </c>
      <c r="O131">
        <v>29.076620825147302</v>
      </c>
      <c r="P131">
        <v>62.101910828025403</v>
      </c>
      <c r="Q131">
        <v>6.9671766697175994E-2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168</v>
      </c>
      <c r="E132">
        <v>73305.859222500003</v>
      </c>
      <c r="F132">
        <v>2473</v>
      </c>
      <c r="G132">
        <v>-14.9867527481316</v>
      </c>
      <c r="H132">
        <v>6.6392703566805302</v>
      </c>
      <c r="I132">
        <v>-0.63282049968269705</v>
      </c>
      <c r="J132">
        <v>5.2389201850960996</v>
      </c>
      <c r="K132">
        <v>2426.0167598029402</v>
      </c>
      <c r="L132">
        <v>2397.9959574728</v>
      </c>
      <c r="M132">
        <v>48.229700259058603</v>
      </c>
      <c r="N132">
        <v>1.58853364555073</v>
      </c>
      <c r="O132">
        <v>8.9344925192074296</v>
      </c>
      <c r="P132">
        <v>18.765758194261</v>
      </c>
      <c r="Q132">
        <v>1.0751689256215001E-2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54</v>
      </c>
      <c r="E133">
        <v>73233.035676764994</v>
      </c>
      <c r="F133">
        <v>1824.15</v>
      </c>
      <c r="G133">
        <v>10.6722029573203</v>
      </c>
      <c r="H133">
        <v>4.88321162214746</v>
      </c>
      <c r="I133">
        <v>23.205906620024599</v>
      </c>
      <c r="J133">
        <v>7.7645452905569199</v>
      </c>
      <c r="K133">
        <v>1769.78606522564</v>
      </c>
      <c r="L133">
        <v>1565.7704396512599</v>
      </c>
      <c r="M133">
        <v>52.136906931870399</v>
      </c>
      <c r="N133">
        <v>1.1814815311845299</v>
      </c>
      <c r="O133">
        <v>3.8840007674807402</v>
      </c>
      <c r="P133">
        <v>54.281727068972799</v>
      </c>
      <c r="Q133">
        <v>-1.0336741651331E-2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133</v>
      </c>
      <c r="E134">
        <v>72308.242492759993</v>
      </c>
      <c r="F134">
        <v>1553.05</v>
      </c>
      <c r="G134">
        <v>47.372736096619001</v>
      </c>
      <c r="H134">
        <v>-9.32479377651311E-2</v>
      </c>
      <c r="I134">
        <v>11.643309010326201</v>
      </c>
      <c r="J134">
        <v>0.62228727633050995</v>
      </c>
      <c r="K134">
        <v>1602.9280880490601</v>
      </c>
      <c r="L134">
        <v>1343.3465910887601</v>
      </c>
      <c r="M134">
        <v>29.9535840075091</v>
      </c>
      <c r="N134">
        <v>0.85645666367762996</v>
      </c>
      <c r="O134">
        <v>16.1907214835324</v>
      </c>
      <c r="P134">
        <v>75.050721370604094</v>
      </c>
      <c r="Q134">
        <v>7.7759824838602998E-2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199</v>
      </c>
      <c r="E135">
        <v>71648.825534400006</v>
      </c>
      <c r="F135">
        <v>244</v>
      </c>
      <c r="G135">
        <v>10.0423148565303</v>
      </c>
      <c r="H135">
        <v>11.277043730354301</v>
      </c>
      <c r="I135">
        <v>25.6325100651916</v>
      </c>
      <c r="J135">
        <v>2.4794307975822401</v>
      </c>
      <c r="K135">
        <v>230.02011538622801</v>
      </c>
      <c r="L135">
        <v>198.82605780347799</v>
      </c>
      <c r="M135">
        <v>51.865686808819099</v>
      </c>
      <c r="N135">
        <v>1.1046758378268</v>
      </c>
      <c r="O135">
        <v>6.1475409836065404</v>
      </c>
      <c r="P135">
        <v>54.871469374801599</v>
      </c>
      <c r="Q135">
        <v>6.8800035403131996E-2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313</v>
      </c>
      <c r="E136">
        <v>69407.535226259904</v>
      </c>
      <c r="F136">
        <v>4536.6000000000004</v>
      </c>
      <c r="G136">
        <v>62.591656130377899</v>
      </c>
      <c r="H136">
        <v>-1.7941157476745</v>
      </c>
      <c r="I136">
        <v>-4.4155883057798304</v>
      </c>
      <c r="J136">
        <v>-0.60366017457987797</v>
      </c>
      <c r="K136">
        <v>4364.8850719935999</v>
      </c>
      <c r="L136">
        <v>3789.8979762349099</v>
      </c>
      <c r="M136">
        <v>34.378783311385398</v>
      </c>
      <c r="N136">
        <v>0.80175973936796496</v>
      </c>
      <c r="O136">
        <v>9.43878675660185</v>
      </c>
      <c r="P136">
        <v>90.693568726355593</v>
      </c>
      <c r="Q136">
        <v>0.12993091245334901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37</v>
      </c>
      <c r="E137">
        <v>67702.296000000002</v>
      </c>
      <c r="F137">
        <v>385.9</v>
      </c>
      <c r="G137">
        <v>74.884149329834997</v>
      </c>
      <c r="H137">
        <v>6.5151653871917201</v>
      </c>
      <c r="I137">
        <v>-16.057334766952</v>
      </c>
      <c r="J137">
        <v>2.7779499327211101</v>
      </c>
      <c r="K137">
        <v>387.63385977029901</v>
      </c>
      <c r="L137">
        <v>336.28981347114001</v>
      </c>
      <c r="M137">
        <v>40.728009996727899</v>
      </c>
      <c r="N137">
        <v>2.0300231500978798</v>
      </c>
      <c r="O137">
        <v>21.223114796579399</v>
      </c>
      <c r="P137">
        <v>98.406169665809699</v>
      </c>
      <c r="Q137">
        <v>9.1964725850366996E-2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Row],[Ticker]],[1]!Table2[[Symbol]:[Industry]],2,FALSE),"-")</f>
        <v>-</v>
      </c>
      <c r="D138" t="s">
        <v>127</v>
      </c>
      <c r="E138">
        <v>66825.898813099993</v>
      </c>
      <c r="F138">
        <v>1473.5</v>
      </c>
      <c r="G138">
        <v>61.359822293105601</v>
      </c>
      <c r="H138">
        <v>7.3177568313667702</v>
      </c>
      <c r="I138">
        <v>42.251561463802403</v>
      </c>
      <c r="J138">
        <v>3.2593435070243402</v>
      </c>
      <c r="K138">
        <v>1391.35005736793</v>
      </c>
      <c r="L138">
        <v>1135.3320810953301</v>
      </c>
      <c r="M138">
        <v>52.936991468991003</v>
      </c>
      <c r="N138">
        <v>0.39432895603982798</v>
      </c>
      <c r="O138">
        <v>4.7166610111978304</v>
      </c>
      <c r="P138">
        <v>122.818690458188</v>
      </c>
      <c r="Q138">
        <v>1.0762606857082E-2</v>
      </c>
    </row>
    <row r="139" spans="1:17" x14ac:dyDescent="0.3">
      <c r="A139" t="s">
        <v>349</v>
      </c>
      <c r="B139" t="s">
        <v>350</v>
      </c>
      <c r="C139" t="str">
        <f>IFERROR(VLOOKUP(Table1[[#This Row],[Ticker]],[1]!Table2[[Symbol]:[Industry]],2,FALSE),"-")</f>
        <v>-</v>
      </c>
      <c r="D139" t="s">
        <v>351</v>
      </c>
      <c r="E139">
        <v>66799.17642299</v>
      </c>
      <c r="F139">
        <v>702.35</v>
      </c>
      <c r="G139">
        <v>-43.514589472453601</v>
      </c>
      <c r="H139">
        <v>0.60731227546778199</v>
      </c>
      <c r="I139">
        <v>-10.6039972795712</v>
      </c>
      <c r="J139">
        <v>3.5148461972401099</v>
      </c>
      <c r="K139">
        <v>722.75905995367896</v>
      </c>
      <c r="L139">
        <v>739.95722995201504</v>
      </c>
      <c r="M139">
        <v>33.612721896531198</v>
      </c>
      <c r="N139">
        <v>1.51178446609441</v>
      </c>
      <c r="O139">
        <v>27.123229159251</v>
      </c>
      <c r="P139">
        <v>8.3957095454896198</v>
      </c>
      <c r="Q139">
        <v>-0.14053273267364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354</v>
      </c>
      <c r="E140">
        <v>66665.869445200005</v>
      </c>
      <c r="F140">
        <v>11141.6</v>
      </c>
      <c r="G140">
        <v>114.28844194293799</v>
      </c>
      <c r="H140">
        <v>-6.9540795517311702</v>
      </c>
      <c r="I140">
        <v>67.501980427613105</v>
      </c>
      <c r="J140">
        <v>5.7124485818895803</v>
      </c>
      <c r="K140">
        <v>11055.205173145599</v>
      </c>
      <c r="L140">
        <v>8354.0211432795404</v>
      </c>
      <c r="M140">
        <v>36.656646174941699</v>
      </c>
      <c r="N140">
        <v>1.30464832711801</v>
      </c>
      <c r="O140">
        <v>15.593810583758099</v>
      </c>
      <c r="P140">
        <v>154.08148139701899</v>
      </c>
      <c r="Q140">
        <v>0.111607937415563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292</v>
      </c>
      <c r="E141">
        <v>66520.414676654997</v>
      </c>
      <c r="F141">
        <v>7799.85</v>
      </c>
      <c r="G141">
        <v>28.2959095374583</v>
      </c>
      <c r="H141">
        <v>-10.292944324319199</v>
      </c>
      <c r="I141">
        <v>29.413635541911301</v>
      </c>
      <c r="J141">
        <v>3.6679052806546499</v>
      </c>
      <c r="K141">
        <v>8292.7557398240297</v>
      </c>
      <c r="L141">
        <v>7116.9500033422601</v>
      </c>
      <c r="M141">
        <v>31.4034522445337</v>
      </c>
      <c r="N141">
        <v>0.69940964646815695</v>
      </c>
      <c r="O141">
        <v>27.374885414463002</v>
      </c>
      <c r="P141">
        <v>60.095443349753602</v>
      </c>
      <c r="Q141">
        <v>0.16043387642319701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359</v>
      </c>
      <c r="E142">
        <v>65730.558609650005</v>
      </c>
      <c r="F142">
        <v>224.29</v>
      </c>
      <c r="G142">
        <v>75.937230929796499</v>
      </c>
      <c r="H142">
        <v>-4.5771447415668902</v>
      </c>
      <c r="I142">
        <v>-17.597285050498598</v>
      </c>
      <c r="J142">
        <v>1.3852214862444701</v>
      </c>
      <c r="K142">
        <v>245.58401918677399</v>
      </c>
      <c r="L142">
        <v>220.68531624597199</v>
      </c>
      <c r="M142">
        <v>27.581596887930999</v>
      </c>
      <c r="N142">
        <v>0.69771635765100004</v>
      </c>
      <c r="O142">
        <v>27.669534977038602</v>
      </c>
      <c r="P142">
        <v>102.24526600541</v>
      </c>
      <c r="Q142">
        <v>6.4790330060298995E-2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Row],[Ticker]],[1]!Table2[[Symbol]:[Industry]],2,FALSE),"-")</f>
        <v>-</v>
      </c>
      <c r="D143" t="s">
        <v>138</v>
      </c>
      <c r="E143">
        <v>65077.885218629999</v>
      </c>
      <c r="F143">
        <v>1623.45</v>
      </c>
      <c r="G143">
        <v>154.59068640125199</v>
      </c>
      <c r="H143">
        <v>-5.0098991605851397</v>
      </c>
      <c r="I143">
        <v>24.769097427715099</v>
      </c>
      <c r="J143">
        <v>-4.4610586220830299</v>
      </c>
      <c r="K143">
        <v>1741.3059369851101</v>
      </c>
      <c r="L143">
        <v>1360.3366625293399</v>
      </c>
      <c r="M143">
        <v>24.812069453604199</v>
      </c>
      <c r="N143">
        <v>0.92335446021798895</v>
      </c>
      <c r="O143">
        <v>27.801903353968399</v>
      </c>
      <c r="P143">
        <v>198.97790055248601</v>
      </c>
      <c r="Q143">
        <v>0.17974569194449899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Row],[Ticker]],[1]!Table2[[Symbol]:[Industry]],2,FALSE),"-")</f>
        <v>-</v>
      </c>
      <c r="D144" t="s">
        <v>78</v>
      </c>
      <c r="E144">
        <v>64811.604703755002</v>
      </c>
      <c r="F144">
        <v>313.95</v>
      </c>
      <c r="G144">
        <v>76.332178304398298</v>
      </c>
      <c r="H144">
        <v>-6.4196623145712799</v>
      </c>
      <c r="I144">
        <v>31.088130455173001</v>
      </c>
      <c r="J144">
        <v>-3.1675882697139301</v>
      </c>
      <c r="K144">
        <v>316.74993354820703</v>
      </c>
      <c r="L144">
        <v>249.492585356007</v>
      </c>
      <c r="M144">
        <v>28.534521685903002</v>
      </c>
      <c r="N144">
        <v>0.58885754744539098</v>
      </c>
      <c r="O144">
        <v>14.970536709667099</v>
      </c>
      <c r="P144">
        <v>120.78059071729901</v>
      </c>
    </row>
    <row r="145" spans="1:17" hidden="1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124</v>
      </c>
      <c r="E145">
        <v>64210.698826339998</v>
      </c>
      <c r="F145">
        <v>238.9</v>
      </c>
      <c r="G145">
        <v>274.91206811156002</v>
      </c>
      <c r="H145">
        <v>16.761027768405</v>
      </c>
      <c r="I145">
        <v>6.1601670779182403</v>
      </c>
      <c r="J145">
        <v>0.143022159893055</v>
      </c>
      <c r="K145">
        <v>226.748088616102</v>
      </c>
      <c r="M145">
        <v>32.933303533347697</v>
      </c>
      <c r="N145">
        <v>0.67748873170276003</v>
      </c>
      <c r="O145">
        <v>29.761406446211701</v>
      </c>
      <c r="P145">
        <v>410.470085470085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168</v>
      </c>
      <c r="E146">
        <v>63875.20369124</v>
      </c>
      <c r="F146">
        <v>4210.6000000000004</v>
      </c>
      <c r="G146">
        <v>-11.814419641029501</v>
      </c>
      <c r="H146">
        <v>13.973687230858401</v>
      </c>
      <c r="I146">
        <v>17.805454327352599</v>
      </c>
      <c r="J146">
        <v>4.1756241671719101</v>
      </c>
      <c r="K146">
        <v>3919.3662086653198</v>
      </c>
      <c r="L146">
        <v>3692.6658790998899</v>
      </c>
      <c r="M146">
        <v>54.138288725498803</v>
      </c>
      <c r="N146">
        <v>1.1246167634917901</v>
      </c>
      <c r="O146">
        <v>6.0905809148339802</v>
      </c>
      <c r="P146">
        <v>30.7639751552795</v>
      </c>
      <c r="Q146">
        <v>3.9181287466610003E-3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Row],[Ticker]],[1]!Table2[[Symbol]:[Industry]],2,FALSE),"-")</f>
        <v>-</v>
      </c>
      <c r="D147" t="s">
        <v>51</v>
      </c>
      <c r="E147">
        <v>63539.232300000003</v>
      </c>
      <c r="F147">
        <v>5314.2</v>
      </c>
      <c r="G147">
        <v>5.3609126565790204</v>
      </c>
      <c r="H147">
        <v>7.1430379214187703</v>
      </c>
      <c r="I147">
        <v>-2.5668677728714999</v>
      </c>
      <c r="J147">
        <v>2.7567997112061802</v>
      </c>
      <c r="K147">
        <v>5154.4354225218603</v>
      </c>
      <c r="L147">
        <v>4815.41172549356</v>
      </c>
      <c r="M147">
        <v>60.265690746681301</v>
      </c>
      <c r="N147">
        <v>0.59684985520874501</v>
      </c>
      <c r="O147">
        <v>4.9791125663317199</v>
      </c>
      <c r="P147">
        <v>54.168842471714498</v>
      </c>
      <c r="Q147">
        <v>1.1140885675167999E-2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-</v>
      </c>
      <c r="D148" t="s">
        <v>98</v>
      </c>
      <c r="E148">
        <v>63460.107927315003</v>
      </c>
      <c r="F148">
        <v>544.35</v>
      </c>
      <c r="G148">
        <v>-30.8417811256653</v>
      </c>
      <c r="H148">
        <v>7.2676992685264903</v>
      </c>
      <c r="I148">
        <v>-14.5018617061365</v>
      </c>
      <c r="J148">
        <v>3.6463581711751698</v>
      </c>
      <c r="K148">
        <v>521.344981730369</v>
      </c>
      <c r="L148">
        <v>535.27179671959095</v>
      </c>
      <c r="M148">
        <v>59.820698661981602</v>
      </c>
      <c r="N148">
        <v>0.43775026365752001</v>
      </c>
      <c r="O148">
        <v>24.873702581059899</v>
      </c>
      <c r="P148">
        <v>23.9977220956719</v>
      </c>
      <c r="Q148">
        <v>-0.10233506686169901</v>
      </c>
    </row>
    <row r="149" spans="1:17" x14ac:dyDescent="0.3">
      <c r="A149" t="s">
        <v>372</v>
      </c>
      <c r="B149" t="s">
        <v>373</v>
      </c>
      <c r="C149" t="str">
        <f>IFERROR(VLOOKUP(Table1[[#This Row],[Ticker]],[1]!Table2[[Symbol]:[Industry]],2,FALSE),"-")</f>
        <v>-</v>
      </c>
      <c r="D149" t="s">
        <v>274</v>
      </c>
      <c r="E149">
        <v>63428.776058000003</v>
      </c>
      <c r="F149">
        <v>2411</v>
      </c>
      <c r="G149">
        <v>606.46695108169797</v>
      </c>
      <c r="H149">
        <v>-4.2759659363106897</v>
      </c>
      <c r="I149">
        <v>160.21094975331599</v>
      </c>
      <c r="J149">
        <v>4.0210511119725103</v>
      </c>
      <c r="K149">
        <v>2290.4157795891701</v>
      </c>
      <c r="L149">
        <v>1426.5224849716799</v>
      </c>
      <c r="M149">
        <v>34.575692471446402</v>
      </c>
      <c r="N149">
        <v>0.33180741405290798</v>
      </c>
      <c r="O149">
        <v>23.577353795105701</v>
      </c>
      <c r="P149">
        <v>662.73331224296101</v>
      </c>
      <c r="Q149">
        <v>0.24100238002069299</v>
      </c>
    </row>
    <row r="150" spans="1:17" x14ac:dyDescent="0.3">
      <c r="A150" t="s">
        <v>374</v>
      </c>
      <c r="B150" t="s">
        <v>375</v>
      </c>
      <c r="C150" t="str">
        <f>IFERROR(VLOOKUP(Table1[[#This Row],[Ticker]],[1]!Table2[[Symbol]:[Industry]],2,FALSE),"-")</f>
        <v>-</v>
      </c>
      <c r="D150" t="s">
        <v>376</v>
      </c>
      <c r="E150">
        <v>63143.786808299999</v>
      </c>
      <c r="F150">
        <v>4970.8999999999996</v>
      </c>
      <c r="G150">
        <v>8.9431568834346997</v>
      </c>
      <c r="H150">
        <v>-13.563925362540999</v>
      </c>
      <c r="I150">
        <v>8.5547155641943302</v>
      </c>
      <c r="J150">
        <v>-2.5043269199185598</v>
      </c>
      <c r="K150">
        <v>5522.22908909743</v>
      </c>
      <c r="L150">
        <v>4777.9033753175199</v>
      </c>
      <c r="M150">
        <v>18.308544912244098</v>
      </c>
      <c r="N150">
        <v>0.71354081982805095</v>
      </c>
      <c r="O150">
        <v>29.956345933331999</v>
      </c>
      <c r="P150">
        <v>38.882990612427299</v>
      </c>
      <c r="Q150">
        <v>0.10067997639515799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138</v>
      </c>
      <c r="E151">
        <v>62030.541632200002</v>
      </c>
      <c r="F151">
        <v>1706</v>
      </c>
      <c r="G151">
        <v>31.899782782714201</v>
      </c>
      <c r="H151">
        <v>0.44844495369957699</v>
      </c>
      <c r="I151">
        <v>20.988332192581399</v>
      </c>
      <c r="J151">
        <v>2.4339173210932699</v>
      </c>
      <c r="K151">
        <v>1747.790085953</v>
      </c>
      <c r="L151">
        <v>1522.2780472368299</v>
      </c>
      <c r="M151">
        <v>37.616575845773703</v>
      </c>
      <c r="N151">
        <v>1.37517216323036</v>
      </c>
      <c r="O151">
        <v>14.4812426729191</v>
      </c>
      <c r="P151">
        <v>62.306155456188698</v>
      </c>
      <c r="Q151">
        <v>0.106934911124073</v>
      </c>
    </row>
    <row r="152" spans="1:17" x14ac:dyDescent="0.3">
      <c r="A152" t="s">
        <v>379</v>
      </c>
      <c r="B152" t="s">
        <v>380</v>
      </c>
      <c r="C152" t="str">
        <f>IFERROR(VLOOKUP(Table1[[#This Row],[Ticker]],[1]!Table2[[Symbol]:[Industry]],2,FALSE),"-")</f>
        <v>-</v>
      </c>
      <c r="D152" t="s">
        <v>34</v>
      </c>
      <c r="E152">
        <v>61776.435895392002</v>
      </c>
      <c r="F152">
        <v>51.67</v>
      </c>
      <c r="G152">
        <v>67.058476951339898</v>
      </c>
      <c r="H152">
        <v>2.4704964708262498</v>
      </c>
      <c r="I152">
        <v>-21.0183620752202</v>
      </c>
      <c r="J152">
        <v>-1.9811935190160199</v>
      </c>
      <c r="K152">
        <v>55.351136471131198</v>
      </c>
      <c r="L152">
        <v>49.5357737972693</v>
      </c>
      <c r="M152">
        <v>24.3771332805022</v>
      </c>
      <c r="N152">
        <v>0.927800997539589</v>
      </c>
      <c r="O152">
        <v>36.733113992645599</v>
      </c>
      <c r="P152">
        <v>91.370370370370296</v>
      </c>
      <c r="Q152">
        <v>0.12112363790266099</v>
      </c>
    </row>
    <row r="153" spans="1:17" x14ac:dyDescent="0.3">
      <c r="A153" t="s">
        <v>381</v>
      </c>
      <c r="B153" t="s">
        <v>382</v>
      </c>
      <c r="C153" t="str">
        <f>IFERROR(VLOOKUP(Table1[[#This Row],[Ticker]],[1]!Table2[[Symbol]:[Industry]],2,FALSE),"-")</f>
        <v>-</v>
      </c>
      <c r="D153" t="s">
        <v>383</v>
      </c>
      <c r="E153">
        <v>61023.282344475003</v>
      </c>
      <c r="F153">
        <v>1685.75</v>
      </c>
      <c r="G153">
        <v>4.9354924761068703E-2</v>
      </c>
      <c r="H153">
        <v>5.4324532316585499</v>
      </c>
      <c r="I153">
        <v>0.31961014778448399</v>
      </c>
      <c r="J153">
        <v>4.5987977005368501</v>
      </c>
      <c r="K153">
        <v>1579.9045129425999</v>
      </c>
      <c r="L153">
        <v>1469.42721359077</v>
      </c>
      <c r="M153">
        <v>57.804414904035703</v>
      </c>
      <c r="N153">
        <v>0.96503060474258695</v>
      </c>
      <c r="O153">
        <v>4.6655791190864697</v>
      </c>
      <c r="P153">
        <v>44.087354160434202</v>
      </c>
      <c r="Q153">
        <v>3.1922540689576999E-2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Row],[Ticker]],[1]!Table2[[Symbol]:[Industry]],2,FALSE),"-")</f>
        <v>-</v>
      </c>
      <c r="D154" t="s">
        <v>386</v>
      </c>
      <c r="E154">
        <v>61002.205890450001</v>
      </c>
      <c r="F154">
        <v>3155.55</v>
      </c>
      <c r="G154">
        <v>9.8713111206804793</v>
      </c>
      <c r="H154">
        <v>5.65940216315198</v>
      </c>
      <c r="I154">
        <v>20.4128711181468</v>
      </c>
      <c r="J154">
        <v>3.0318626133806998</v>
      </c>
      <c r="K154">
        <v>3103.3969487201798</v>
      </c>
      <c r="L154">
        <v>2725.52033863114</v>
      </c>
      <c r="M154">
        <v>39.516773580566799</v>
      </c>
      <c r="N154">
        <v>0.65539915886153999</v>
      </c>
      <c r="O154">
        <v>6.9544136521367097</v>
      </c>
      <c r="P154">
        <v>43.839456650560599</v>
      </c>
      <c r="Q154">
        <v>1.6186831193233001E-2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-</v>
      </c>
      <c r="D155" t="s">
        <v>212</v>
      </c>
      <c r="E155">
        <v>60746.63982715</v>
      </c>
      <c r="F155">
        <v>3886.45</v>
      </c>
      <c r="G155">
        <v>4.5050990122840702</v>
      </c>
      <c r="H155">
        <v>-12.6445952480597</v>
      </c>
      <c r="I155">
        <v>16.447425471437299</v>
      </c>
      <c r="J155">
        <v>-0.90029355545016798</v>
      </c>
      <c r="K155">
        <v>4168.7982302801101</v>
      </c>
      <c r="L155">
        <v>3638.5619454327302</v>
      </c>
      <c r="M155">
        <v>32.483901860754102</v>
      </c>
      <c r="N155">
        <v>1.0295393301476301</v>
      </c>
      <c r="O155">
        <v>27.391321128536301</v>
      </c>
      <c r="P155">
        <v>48.780721231146103</v>
      </c>
      <c r="Q155">
        <v>0.11623889667649299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-</v>
      </c>
      <c r="D156" t="s">
        <v>391</v>
      </c>
      <c r="E156">
        <v>60478.582049910001</v>
      </c>
      <c r="F156">
        <v>934.65</v>
      </c>
      <c r="G156">
        <v>88.143980598748399</v>
      </c>
      <c r="H156">
        <v>-0.91218529170832996</v>
      </c>
      <c r="I156">
        <v>8.4522554552089098</v>
      </c>
      <c r="J156">
        <v>0.66742802815700397</v>
      </c>
      <c r="K156">
        <v>944.95264862132103</v>
      </c>
      <c r="L156">
        <v>766.60229726972602</v>
      </c>
      <c r="M156">
        <v>28.029246739934901</v>
      </c>
      <c r="N156">
        <v>0.44564802383798402</v>
      </c>
      <c r="O156">
        <v>26.999411544428298</v>
      </c>
      <c r="P156">
        <v>126.225341885513</v>
      </c>
      <c r="Q156">
        <v>0.14756664114335899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138</v>
      </c>
      <c r="E157">
        <v>59904.259737959997</v>
      </c>
      <c r="F157">
        <v>3351.7</v>
      </c>
      <c r="G157">
        <v>73.933223183385095</v>
      </c>
      <c r="H157">
        <v>-5.36701459022966</v>
      </c>
      <c r="I157">
        <v>15.7389450811076</v>
      </c>
      <c r="J157">
        <v>-2.3485377828724698</v>
      </c>
      <c r="K157">
        <v>3548.2199380520401</v>
      </c>
      <c r="L157">
        <v>2898.51474354113</v>
      </c>
      <c r="M157">
        <v>27.454837961174199</v>
      </c>
      <c r="N157">
        <v>0.72687867825754005</v>
      </c>
      <c r="O157">
        <v>23.429901244144698</v>
      </c>
      <c r="P157">
        <v>102.87512862417501</v>
      </c>
      <c r="Q157">
        <v>0.17938909638042499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396</v>
      </c>
      <c r="E158">
        <v>59604.219593100002</v>
      </c>
      <c r="F158">
        <v>978.25</v>
      </c>
      <c r="G158">
        <v>16.6953299141359</v>
      </c>
      <c r="H158">
        <v>0.88500674900881504</v>
      </c>
      <c r="I158">
        <v>-5.3472742779501896</v>
      </c>
      <c r="J158">
        <v>1.61311241616181</v>
      </c>
      <c r="K158">
        <v>1038.2777648721201</v>
      </c>
      <c r="L158">
        <v>940.38208412961399</v>
      </c>
      <c r="M158">
        <v>23.872990427582899</v>
      </c>
      <c r="N158">
        <v>0.76703678128696196</v>
      </c>
      <c r="O158">
        <v>20.623562484027499</v>
      </c>
      <c r="P158">
        <v>51.455333642978701</v>
      </c>
      <c r="Q158">
        <v>2.9107435173704E-2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51</v>
      </c>
      <c r="E159">
        <v>59484.871032759998</v>
      </c>
      <c r="F159">
        <v>27993.8</v>
      </c>
      <c r="G159">
        <v>-6.44219700699868</v>
      </c>
      <c r="H159">
        <v>2.1233683817510398</v>
      </c>
      <c r="I159">
        <v>-10.7599112864429</v>
      </c>
      <c r="J159">
        <v>1.50107085452228</v>
      </c>
      <c r="K159">
        <v>27622.097885658401</v>
      </c>
      <c r="L159">
        <v>26111.0688728981</v>
      </c>
      <c r="M159">
        <v>46.656384382707003</v>
      </c>
      <c r="N159">
        <v>0.81812163122274095</v>
      </c>
      <c r="O159">
        <v>5.87683701391021</v>
      </c>
      <c r="P159">
        <v>27.244545454545399</v>
      </c>
      <c r="Q159">
        <v>1.4920741333786E-2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124</v>
      </c>
      <c r="E160">
        <v>58085.128499999999</v>
      </c>
      <c r="F160">
        <v>290.14999999999998</v>
      </c>
      <c r="G160">
        <v>325.894008256039</v>
      </c>
      <c r="H160">
        <v>-3.9508628126804699</v>
      </c>
      <c r="I160">
        <v>33.612085864390799</v>
      </c>
      <c r="J160">
        <v>-3.5262708005386202E-2</v>
      </c>
      <c r="K160">
        <v>291.76163929904101</v>
      </c>
      <c r="L160">
        <v>208.166341789222</v>
      </c>
      <c r="M160">
        <v>23.9416582211744</v>
      </c>
      <c r="N160">
        <v>0.92391990310289696</v>
      </c>
      <c r="O160">
        <v>21.902464242633101</v>
      </c>
      <c r="P160">
        <v>373.32789559543198</v>
      </c>
      <c r="Q160">
        <v>0.186278937874404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386</v>
      </c>
      <c r="E161">
        <v>57878.284760980001</v>
      </c>
      <c r="F161">
        <v>136468.6</v>
      </c>
      <c r="G161">
        <v>2.8527097280771798</v>
      </c>
      <c r="H161">
        <v>8.6228821502285804</v>
      </c>
      <c r="I161">
        <v>-14.145222020385701</v>
      </c>
      <c r="J161">
        <v>2.5648102431096298</v>
      </c>
      <c r="K161">
        <v>132238.63544275399</v>
      </c>
      <c r="L161">
        <v>126543.987188459</v>
      </c>
      <c r="M161">
        <v>49.696968504418997</v>
      </c>
      <c r="N161">
        <v>1.33626385768684</v>
      </c>
      <c r="O161">
        <v>10.9742460903094</v>
      </c>
      <c r="P161">
        <v>30.209432576068401</v>
      </c>
      <c r="Q161">
        <v>5.0786962852135999E-2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405</v>
      </c>
      <c r="E162">
        <v>56559.416744950002</v>
      </c>
      <c r="F162">
        <v>2105.5</v>
      </c>
      <c r="G162">
        <v>-17.4877828621334</v>
      </c>
      <c r="H162">
        <v>-9.4564537547956995</v>
      </c>
      <c r="I162">
        <v>1.81508901959202</v>
      </c>
      <c r="J162">
        <v>-1.67365980059563</v>
      </c>
      <c r="K162">
        <v>2221.14247160083</v>
      </c>
      <c r="L162">
        <v>2058.90519308899</v>
      </c>
      <c r="M162">
        <v>18.793628109631399</v>
      </c>
      <c r="N162">
        <v>0.65722135968570194</v>
      </c>
      <c r="O162">
        <v>16.5518879126098</v>
      </c>
      <c r="P162">
        <v>21.005747126436699</v>
      </c>
      <c r="Q162">
        <v>1.2772447594211001E-2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Row],[Ticker]],[1]!Table2[[Symbol]:[Industry]],2,FALSE),"-")</f>
        <v>-</v>
      </c>
      <c r="D163" t="s">
        <v>133</v>
      </c>
      <c r="E163">
        <v>56431.236498318001</v>
      </c>
      <c r="F163">
        <v>136.62</v>
      </c>
      <c r="G163">
        <v>22.008559339630999</v>
      </c>
      <c r="H163">
        <v>-2.1234539215327599</v>
      </c>
      <c r="I163">
        <v>-9.5146137909841908</v>
      </c>
      <c r="J163">
        <v>1.7135499892400701</v>
      </c>
      <c r="K163">
        <v>149.382104014199</v>
      </c>
      <c r="L163">
        <v>133.64294934587301</v>
      </c>
      <c r="M163">
        <v>30.497184427481599</v>
      </c>
      <c r="N163">
        <v>0.85983468649727102</v>
      </c>
      <c r="O163">
        <v>28.348704435660899</v>
      </c>
      <c r="P163">
        <v>67.017114914425406</v>
      </c>
      <c r="Q163">
        <v>-1.8675063488139E-2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Row],[Ticker]],[1]!Table2[[Symbol]:[Industry]],2,FALSE),"-")</f>
        <v>-</v>
      </c>
      <c r="D164" t="s">
        <v>95</v>
      </c>
      <c r="E164">
        <v>56127.205655079997</v>
      </c>
      <c r="F164">
        <v>544.6</v>
      </c>
      <c r="G164">
        <v>189.105596454931</v>
      </c>
      <c r="H164">
        <v>13.2482997804959</v>
      </c>
      <c r="I164">
        <v>49.756944321095297</v>
      </c>
      <c r="J164">
        <v>1.00954931604242</v>
      </c>
      <c r="K164">
        <v>493.75455677945399</v>
      </c>
      <c r="L164">
        <v>390.65514442348598</v>
      </c>
      <c r="M164">
        <v>45.111073066989199</v>
      </c>
      <c r="N164">
        <v>1.52149821307396</v>
      </c>
      <c r="O164">
        <v>16.342269555637099</v>
      </c>
      <c r="P164">
        <v>219.69474611094799</v>
      </c>
      <c r="Q164">
        <v>0.22395350323067001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Row],[Ticker]],[1]!Table2[[Symbol]:[Industry]],2,FALSE),"-")</f>
        <v>-</v>
      </c>
      <c r="D165" t="s">
        <v>212</v>
      </c>
      <c r="E165">
        <v>55975.233249049998</v>
      </c>
      <c r="F165">
        <v>974.9</v>
      </c>
      <c r="G165">
        <v>45.078303111129202</v>
      </c>
      <c r="H165">
        <v>-11.965072057535799</v>
      </c>
      <c r="I165">
        <v>30.861088617627502</v>
      </c>
      <c r="J165">
        <v>-4.6712176872448899E-2</v>
      </c>
      <c r="K165">
        <v>983.34862816652901</v>
      </c>
      <c r="L165">
        <v>794.63021634814902</v>
      </c>
      <c r="M165">
        <v>29.771635686514799</v>
      </c>
      <c r="N165">
        <v>0.712136299188601</v>
      </c>
      <c r="O165">
        <v>23.838342394091701</v>
      </c>
      <c r="P165">
        <v>77.706890266131893</v>
      </c>
      <c r="Q165">
        <v>0.115594449180351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Row],[Ticker]],[1]!Table2[[Symbol]:[Industry]],2,FALSE),"-")</f>
        <v>-</v>
      </c>
      <c r="D166" t="s">
        <v>133</v>
      </c>
      <c r="E166">
        <v>55758.873126419901</v>
      </c>
      <c r="F166">
        <v>677.15</v>
      </c>
      <c r="G166">
        <v>49.553874074726998</v>
      </c>
      <c r="H166">
        <v>-11.3157481785592</v>
      </c>
      <c r="I166">
        <v>1.14017539785724</v>
      </c>
      <c r="J166">
        <v>-1.5835541552174699</v>
      </c>
      <c r="K166">
        <v>760.10372001831502</v>
      </c>
      <c r="L166">
        <v>652.43681249460496</v>
      </c>
      <c r="M166">
        <v>17.678282271376201</v>
      </c>
      <c r="N166">
        <v>0.50984293498150401</v>
      </c>
      <c r="O166">
        <v>25.230746511112699</v>
      </c>
      <c r="P166">
        <v>74.523195876288597</v>
      </c>
      <c r="Q166">
        <v>0.16496902236233901</v>
      </c>
    </row>
    <row r="167" spans="1:17" hidden="1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27</v>
      </c>
      <c r="E167">
        <v>55742.5</v>
      </c>
      <c r="F167">
        <v>1114.8499999999999</v>
      </c>
      <c r="G167">
        <v>13.8227406801087</v>
      </c>
      <c r="H167">
        <v>8.5238743995486299</v>
      </c>
      <c r="I167">
        <v>26.587115688132801</v>
      </c>
      <c r="J167">
        <v>1.61357696657051</v>
      </c>
      <c r="K167">
        <v>1078.3059488260999</v>
      </c>
      <c r="M167">
        <v>42.484731068524802</v>
      </c>
      <c r="N167">
        <v>0.49077345183443699</v>
      </c>
      <c r="O167">
        <v>22.760909539399901</v>
      </c>
      <c r="P167">
        <v>47.662251655629099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34</v>
      </c>
      <c r="E168">
        <v>55701.891340509901</v>
      </c>
      <c r="F168">
        <v>122.35</v>
      </c>
      <c r="G168">
        <v>23.7123684118611</v>
      </c>
      <c r="H168">
        <v>7.2918728332063303</v>
      </c>
      <c r="I168">
        <v>-22.214610271468398</v>
      </c>
      <c r="J168">
        <v>7.3870289987799103</v>
      </c>
      <c r="K168">
        <v>124.46486656207701</v>
      </c>
      <c r="L168">
        <v>121.32644248954701</v>
      </c>
      <c r="M168">
        <v>45.562546562079099</v>
      </c>
      <c r="N168">
        <v>0.74219696800142199</v>
      </c>
      <c r="O168">
        <v>29.096853289742501</v>
      </c>
      <c r="P168">
        <v>47.409638554216798</v>
      </c>
      <c r="Q168">
        <v>5.6698201233050999E-2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101</v>
      </c>
      <c r="E169">
        <v>54820.642691250003</v>
      </c>
      <c r="F169">
        <v>143.81</v>
      </c>
      <c r="G169">
        <v>131.05132540599001</v>
      </c>
      <c r="H169">
        <v>4.0380808174750502</v>
      </c>
      <c r="I169">
        <v>-13.517870209252999</v>
      </c>
      <c r="J169">
        <v>-0.62479538229505904</v>
      </c>
      <c r="K169">
        <v>140.19180977757799</v>
      </c>
      <c r="L169">
        <v>116.350958990731</v>
      </c>
      <c r="M169">
        <v>35.478224005671599</v>
      </c>
      <c r="N169">
        <v>1.04783018882599</v>
      </c>
      <c r="O169">
        <v>18.559210068840802</v>
      </c>
      <c r="P169">
        <v>172.625592417061</v>
      </c>
      <c r="Q169">
        <v>0.18775528070820799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Row],[Ticker]],[1]!Table2[[Symbol]:[Industry]],2,FALSE),"-")</f>
        <v>-</v>
      </c>
      <c r="D170" t="s">
        <v>176</v>
      </c>
      <c r="E170">
        <v>54202.61236544</v>
      </c>
      <c r="F170">
        <v>16697.900000000001</v>
      </c>
      <c r="G170">
        <v>-16.232213963139799</v>
      </c>
      <c r="H170">
        <v>3.3805211302453602</v>
      </c>
      <c r="I170">
        <v>-10.737247756648999</v>
      </c>
      <c r="J170">
        <v>0.37795600591772699</v>
      </c>
      <c r="K170">
        <v>16671.652620460602</v>
      </c>
      <c r="L170">
        <v>16392.137074731701</v>
      </c>
      <c r="M170">
        <v>41.477420868386197</v>
      </c>
      <c r="N170">
        <v>1.0032085206199099</v>
      </c>
      <c r="O170">
        <v>15.2839578629647</v>
      </c>
      <c r="P170">
        <v>10.1767999181818</v>
      </c>
      <c r="Q170">
        <v>-1.6519938043931998E-2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Row],[Ticker]],[1]!Table2[[Symbol]:[Industry]],2,FALSE),"-")</f>
        <v>-</v>
      </c>
      <c r="D171" t="s">
        <v>424</v>
      </c>
      <c r="E171">
        <v>54197.407557090002</v>
      </c>
      <c r="F171">
        <v>189.7</v>
      </c>
      <c r="G171">
        <v>5.74914166930765</v>
      </c>
      <c r="H171">
        <v>17.490472316376302</v>
      </c>
      <c r="I171">
        <v>7.0438532806753598</v>
      </c>
      <c r="J171">
        <v>11.9626137801186</v>
      </c>
      <c r="K171">
        <v>178.677995124387</v>
      </c>
      <c r="L171">
        <v>168.28172499193499</v>
      </c>
      <c r="M171">
        <v>53.336558974858001</v>
      </c>
      <c r="N171">
        <v>1.9862538360080699</v>
      </c>
      <c r="O171">
        <v>7.7701634159198703</v>
      </c>
      <c r="P171">
        <v>45.810914681014502</v>
      </c>
      <c r="Q171">
        <v>-7.9153911975425997E-2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24</v>
      </c>
      <c r="E172">
        <v>53854.97115438</v>
      </c>
      <c r="F172">
        <v>72.010000000000005</v>
      </c>
      <c r="G172">
        <v>-41.098295075356802</v>
      </c>
      <c r="H172">
        <v>-7.2419033277563196</v>
      </c>
      <c r="I172">
        <v>-23.991725048583199</v>
      </c>
      <c r="J172">
        <v>4.1209967081487404</v>
      </c>
      <c r="K172">
        <v>77.883611020473495</v>
      </c>
      <c r="L172">
        <v>79.630233615203394</v>
      </c>
      <c r="M172">
        <v>20.340941707553299</v>
      </c>
      <c r="N172">
        <v>1.00743046557744</v>
      </c>
      <c r="O172">
        <v>39.841688654353497</v>
      </c>
      <c r="P172">
        <v>1.7090395480226099</v>
      </c>
      <c r="Q172">
        <v>4.0336337166990997E-2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Row],[Ticker]],[1]!Table2[[Symbol]:[Industry]],2,FALSE),"-")</f>
        <v>-</v>
      </c>
      <c r="D173" t="s">
        <v>429</v>
      </c>
      <c r="E173">
        <v>53619.990670934902</v>
      </c>
      <c r="F173">
        <v>206.05</v>
      </c>
      <c r="G173">
        <v>-12.206363578010601</v>
      </c>
      <c r="H173">
        <v>-9.8730186138685294</v>
      </c>
      <c r="I173">
        <v>5.1382837480922197</v>
      </c>
      <c r="J173">
        <v>-2.7337316149301101</v>
      </c>
      <c r="K173">
        <v>223.398171133538</v>
      </c>
      <c r="L173">
        <v>202.42424237219299</v>
      </c>
      <c r="M173">
        <v>24.016719096771599</v>
      </c>
      <c r="N173">
        <v>0.912612844478356</v>
      </c>
      <c r="O173">
        <v>19.8252851249696</v>
      </c>
      <c r="P173">
        <v>32.935483870967701</v>
      </c>
      <c r="Q173">
        <v>5.7228912097469997E-2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432</v>
      </c>
      <c r="E174">
        <v>53340.003129279998</v>
      </c>
      <c r="F174">
        <v>355.6</v>
      </c>
      <c r="G174">
        <v>33.743193939375402</v>
      </c>
      <c r="H174">
        <v>9.1151266761192193</v>
      </c>
      <c r="I174">
        <v>19.599405134096202</v>
      </c>
      <c r="J174">
        <v>0.74368107175874698</v>
      </c>
      <c r="K174">
        <v>334.38711725100899</v>
      </c>
      <c r="L174">
        <v>287.18459542491001</v>
      </c>
      <c r="M174">
        <v>48.544319945195902</v>
      </c>
      <c r="N174">
        <v>1.1981731735129</v>
      </c>
      <c r="O174">
        <v>6.2851518560179898</v>
      </c>
      <c r="P174">
        <v>85.498174230568594</v>
      </c>
      <c r="Q174">
        <v>5.0314258592391997E-2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-</v>
      </c>
      <c r="D175" t="s">
        <v>27</v>
      </c>
      <c r="E175">
        <v>53293.574999999997</v>
      </c>
      <c r="F175">
        <v>1869.95</v>
      </c>
      <c r="G175">
        <v>-13.059837365913401</v>
      </c>
      <c r="H175">
        <v>4.8000149128883898</v>
      </c>
      <c r="I175">
        <v>0.60801487492460204</v>
      </c>
      <c r="J175">
        <v>6.1019482055932004</v>
      </c>
      <c r="K175">
        <v>1858.4983753214101</v>
      </c>
      <c r="L175">
        <v>1789.08241392475</v>
      </c>
      <c r="M175">
        <v>45.494073770289901</v>
      </c>
      <c r="N175">
        <v>1.5111441070246401</v>
      </c>
      <c r="O175">
        <v>11.481590416855999</v>
      </c>
      <c r="P175">
        <v>21.157833354930599</v>
      </c>
      <c r="Q175">
        <v>7.3838285950729998E-3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252</v>
      </c>
      <c r="E176">
        <v>51635.681548209999</v>
      </c>
      <c r="F176">
        <v>1952.9</v>
      </c>
      <c r="G176">
        <v>8.9050784880313899E-2</v>
      </c>
      <c r="H176">
        <v>0.188907574659783</v>
      </c>
      <c r="I176">
        <v>-0.57296120678794604</v>
      </c>
      <c r="J176">
        <v>0.94103734691289698</v>
      </c>
      <c r="K176">
        <v>2007.66839659019</v>
      </c>
      <c r="L176">
        <v>1847.2994145653499</v>
      </c>
      <c r="M176">
        <v>30.671391548410899</v>
      </c>
      <c r="N176">
        <v>1.38681932040629</v>
      </c>
      <c r="O176">
        <v>11.754314096983901</v>
      </c>
      <c r="P176">
        <v>30.878262909224901</v>
      </c>
      <c r="Q176">
        <v>9.8914255090189994E-3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313</v>
      </c>
      <c r="E177">
        <v>51575.913253799998</v>
      </c>
      <c r="F177">
        <v>4873.5</v>
      </c>
      <c r="G177">
        <v>-8.3054276232002309</v>
      </c>
      <c r="H177">
        <v>2.14297707063746</v>
      </c>
      <c r="I177">
        <v>-21.252411690821699</v>
      </c>
      <c r="J177">
        <v>0.48229756113139499</v>
      </c>
      <c r="K177">
        <v>4982.2975894269002</v>
      </c>
      <c r="L177">
        <v>4879.0928431539196</v>
      </c>
      <c r="M177">
        <v>27.120268784584798</v>
      </c>
      <c r="N177">
        <v>0.84045452226968198</v>
      </c>
      <c r="O177">
        <v>20.516056222427402</v>
      </c>
      <c r="P177">
        <v>18.547798589151</v>
      </c>
      <c r="Q177">
        <v>1.1120803180611E-2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269</v>
      </c>
      <c r="E178">
        <v>51167.398333470002</v>
      </c>
      <c r="F178">
        <v>4543.3</v>
      </c>
      <c r="G178">
        <v>57.641660727010802</v>
      </c>
      <c r="H178">
        <v>-4.9960775615543396</v>
      </c>
      <c r="I178">
        <v>34.902355296702702</v>
      </c>
      <c r="J178">
        <v>0.84906988364819003</v>
      </c>
      <c r="K178">
        <v>5046.4371203723504</v>
      </c>
      <c r="L178">
        <v>4172.4693589101498</v>
      </c>
      <c r="M178">
        <v>20.9702313017645</v>
      </c>
      <c r="N178">
        <v>0.36266379048628</v>
      </c>
      <c r="O178">
        <v>28.5398278784143</v>
      </c>
      <c r="P178">
        <v>85.437031897308202</v>
      </c>
      <c r="Q178">
        <v>0.13985091552116399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34</v>
      </c>
      <c r="E179">
        <v>50913.709768679997</v>
      </c>
      <c r="F179">
        <v>58.65</v>
      </c>
      <c r="G179">
        <v>72.899247598740303</v>
      </c>
      <c r="H179">
        <v>1.6844909288595</v>
      </c>
      <c r="I179">
        <v>-20.0507478338974</v>
      </c>
      <c r="J179">
        <v>-5.7273428638967297E-2</v>
      </c>
      <c r="K179">
        <v>63.297447338995198</v>
      </c>
      <c r="L179">
        <v>57.171482652454699</v>
      </c>
      <c r="M179">
        <v>20.662974371498599</v>
      </c>
      <c r="N179">
        <v>0.64205342654375996</v>
      </c>
      <c r="O179">
        <v>31.116794543904501</v>
      </c>
      <c r="P179">
        <v>96.812080536912703</v>
      </c>
      <c r="Q179">
        <v>0.108911582881431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21</v>
      </c>
      <c r="E180">
        <v>50151.385436675002</v>
      </c>
      <c r="F180">
        <v>2652.25</v>
      </c>
      <c r="G180">
        <v>-9.4314541223439594</v>
      </c>
      <c r="H180">
        <v>8.0734691553903204</v>
      </c>
      <c r="I180">
        <v>-4.4277997772619004</v>
      </c>
      <c r="J180">
        <v>-5.3358300197734598</v>
      </c>
      <c r="K180">
        <v>2636.2434778962702</v>
      </c>
      <c r="L180">
        <v>2469.2429679514498</v>
      </c>
      <c r="M180">
        <v>31.3829164953857</v>
      </c>
      <c r="N180">
        <v>0.77599133155320699</v>
      </c>
      <c r="O180">
        <v>16.1636346498256</v>
      </c>
      <c r="P180">
        <v>28.183751389493001</v>
      </c>
      <c r="Q180">
        <v>-4.1132249500109998E-2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116</v>
      </c>
      <c r="E181">
        <v>49693.211462175001</v>
      </c>
      <c r="F181">
        <v>382.35</v>
      </c>
      <c r="G181">
        <v>-26.285285849044399</v>
      </c>
      <c r="H181">
        <v>15.4470854114593</v>
      </c>
      <c r="I181">
        <v>0.86844836204887299</v>
      </c>
      <c r="J181">
        <v>19.8676600257395</v>
      </c>
      <c r="K181">
        <v>340.70217389649201</v>
      </c>
      <c r="L181">
        <v>354.76990285708098</v>
      </c>
      <c r="M181">
        <v>85.098587271749594</v>
      </c>
      <c r="N181">
        <v>2.984824093491</v>
      </c>
      <c r="O181">
        <v>7.3623643258794198</v>
      </c>
      <c r="P181">
        <v>33.782365290412798</v>
      </c>
      <c r="Q181">
        <v>1.359942488226E-3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92</v>
      </c>
      <c r="E182">
        <v>49161.529687499999</v>
      </c>
      <c r="F182">
        <v>1341.15</v>
      </c>
      <c r="G182">
        <v>111.540569512121</v>
      </c>
      <c r="H182">
        <v>-14.949717555952001</v>
      </c>
      <c r="I182">
        <v>41.744516371758102</v>
      </c>
      <c r="J182">
        <v>2.21415613326413</v>
      </c>
      <c r="K182">
        <v>1447.6620635305901</v>
      </c>
      <c r="L182">
        <v>1080.21853197007</v>
      </c>
      <c r="M182">
        <v>22.2312583084152</v>
      </c>
      <c r="N182">
        <v>0.50751283270509995</v>
      </c>
      <c r="O182">
        <v>33.817992021772298</v>
      </c>
      <c r="P182">
        <v>198.03333333333299</v>
      </c>
      <c r="Q182">
        <v>0.19656664813858599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163</v>
      </c>
      <c r="E183">
        <v>49117.182699375</v>
      </c>
      <c r="F183">
        <v>11589.25</v>
      </c>
      <c r="G183">
        <v>152.913352927695</v>
      </c>
      <c r="H183">
        <v>-10.97261338136</v>
      </c>
      <c r="I183">
        <v>76.715481831190303</v>
      </c>
      <c r="J183">
        <v>5.1726876504055399</v>
      </c>
      <c r="K183">
        <v>11485.652403227699</v>
      </c>
      <c r="L183">
        <v>8441.5020872433906</v>
      </c>
      <c r="M183">
        <v>42.664000207472</v>
      </c>
      <c r="N183">
        <v>0.55204076152757198</v>
      </c>
      <c r="O183">
        <v>24.097763013137101</v>
      </c>
      <c r="P183">
        <v>197.47298441951699</v>
      </c>
      <c r="Q183">
        <v>0.183993121467905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354</v>
      </c>
      <c r="E184">
        <v>48039.500976900003</v>
      </c>
      <c r="F184">
        <v>1451.85</v>
      </c>
      <c r="G184">
        <v>52.429089731438197</v>
      </c>
      <c r="H184">
        <v>4.2462979263560197</v>
      </c>
      <c r="I184">
        <v>31.416725920223399</v>
      </c>
      <c r="J184">
        <v>2.3359362379761701</v>
      </c>
      <c r="K184">
        <v>1451.8798356309601</v>
      </c>
      <c r="L184">
        <v>1220.1666080193299</v>
      </c>
      <c r="M184">
        <v>33.763433097309601</v>
      </c>
      <c r="N184">
        <v>0.65410763671292105</v>
      </c>
      <c r="O184">
        <v>7.4491166442814496</v>
      </c>
      <c r="P184">
        <v>82.8065978342986</v>
      </c>
      <c r="Q184">
        <v>2.6935048172848999E-2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391</v>
      </c>
      <c r="E185">
        <v>47520.613427440003</v>
      </c>
      <c r="F185">
        <v>1613.6</v>
      </c>
      <c r="G185">
        <v>30.913461445849599</v>
      </c>
      <c r="H185">
        <v>4.4261716522506003</v>
      </c>
      <c r="I185">
        <v>37.431122192479101</v>
      </c>
      <c r="J185">
        <v>3.0080216359085101</v>
      </c>
      <c r="K185">
        <v>1522.78001849462</v>
      </c>
      <c r="L185">
        <v>1282.9951866434899</v>
      </c>
      <c r="M185">
        <v>44.845658117996898</v>
      </c>
      <c r="N185">
        <v>1.0695341467571999</v>
      </c>
      <c r="O185">
        <v>5.0074367873078804</v>
      </c>
      <c r="P185">
        <v>58.3435552720671</v>
      </c>
      <c r="Q185">
        <v>7.8594898558056001E-2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24</v>
      </c>
      <c r="E186">
        <v>47227.713172079901</v>
      </c>
      <c r="F186">
        <v>192.85</v>
      </c>
      <c r="G186">
        <v>24.235144078239902</v>
      </c>
      <c r="H186">
        <v>10.0050805596851</v>
      </c>
      <c r="I186">
        <v>20.4775183884021</v>
      </c>
      <c r="J186">
        <v>2.5493101297421501</v>
      </c>
      <c r="K186">
        <v>184.10975422941999</v>
      </c>
      <c r="L186">
        <v>162.34569882531599</v>
      </c>
      <c r="M186">
        <v>39.111843469774797</v>
      </c>
      <c r="N186">
        <v>1.51258873391076</v>
      </c>
      <c r="O186">
        <v>6.3780140005185304</v>
      </c>
      <c r="P186">
        <v>47.7777777777777</v>
      </c>
      <c r="Q186">
        <v>0.10497304991167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54</v>
      </c>
      <c r="E187">
        <v>46974.680747999999</v>
      </c>
      <c r="F187">
        <v>632</v>
      </c>
      <c r="G187">
        <v>-36.196261204048497</v>
      </c>
      <c r="H187">
        <v>-4.3476909846879002</v>
      </c>
      <c r="I187">
        <v>-8.9804259242099196</v>
      </c>
      <c r="J187">
        <v>1.4087661164791601</v>
      </c>
      <c r="K187">
        <v>646.91792941867004</v>
      </c>
      <c r="L187">
        <v>656.33142440853203</v>
      </c>
      <c r="M187">
        <v>35.940983131714603</v>
      </c>
      <c r="N187">
        <v>0.93415239272735495</v>
      </c>
      <c r="O187">
        <v>28.7025316455696</v>
      </c>
      <c r="P187">
        <v>14.1412317139244</v>
      </c>
      <c r="Q187">
        <v>-4.6161505445806002E-2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130</v>
      </c>
      <c r="E188">
        <v>46946.232541635</v>
      </c>
      <c r="F188">
        <v>53097.45</v>
      </c>
      <c r="G188">
        <v>2.0794350459422302</v>
      </c>
      <c r="H188">
        <v>-6.1965250746207099</v>
      </c>
      <c r="I188">
        <v>27.9682760226593</v>
      </c>
      <c r="J188">
        <v>1.8457795270448401</v>
      </c>
      <c r="K188">
        <v>53588.907640738304</v>
      </c>
      <c r="L188">
        <v>46165.0599160376</v>
      </c>
      <c r="M188">
        <v>31.644651492400001</v>
      </c>
      <c r="N188">
        <v>0.59244254223870396</v>
      </c>
      <c r="O188">
        <v>12.9884768477582</v>
      </c>
      <c r="P188">
        <v>51.803720656303803</v>
      </c>
      <c r="Q188">
        <v>-3.746018295223E-3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21</v>
      </c>
      <c r="E189">
        <v>46826.176952684997</v>
      </c>
      <c r="F189">
        <v>1725.65</v>
      </c>
      <c r="G189">
        <v>26.671552617787299</v>
      </c>
      <c r="H189">
        <v>5.4876099547844799</v>
      </c>
      <c r="I189">
        <v>-2.2548925344433601</v>
      </c>
      <c r="J189">
        <v>3.9718132200191598</v>
      </c>
      <c r="K189">
        <v>1686.3111184622201</v>
      </c>
      <c r="L189">
        <v>1487.0124898802601</v>
      </c>
      <c r="M189">
        <v>34.753758902978902</v>
      </c>
      <c r="N189">
        <v>0.97668151005081705</v>
      </c>
      <c r="O189">
        <v>11.766580708718401</v>
      </c>
      <c r="P189">
        <v>66.247591522158004</v>
      </c>
      <c r="Q189">
        <v>0.18519991862760601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51</v>
      </c>
      <c r="E190">
        <v>46822.980767429901</v>
      </c>
      <c r="F190">
        <v>2763.95</v>
      </c>
      <c r="G190">
        <v>78.321414596205699</v>
      </c>
      <c r="H190">
        <v>9.9513011969875702</v>
      </c>
      <c r="I190">
        <v>2.4070070713317699</v>
      </c>
      <c r="J190">
        <v>5.2885645127558396</v>
      </c>
      <c r="K190">
        <v>2560.0948173257598</v>
      </c>
      <c r="L190">
        <v>2162.4245636052101</v>
      </c>
      <c r="M190">
        <v>61.8569110959859</v>
      </c>
      <c r="N190">
        <v>1.26442219753206</v>
      </c>
      <c r="O190">
        <v>3.4750990430362401</v>
      </c>
      <c r="P190">
        <v>99.555972708566401</v>
      </c>
      <c r="Q190">
        <v>5.1616872227354997E-2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467</v>
      </c>
      <c r="E191">
        <v>46209.942288300001</v>
      </c>
      <c r="F191">
        <v>41429.5</v>
      </c>
      <c r="G191">
        <v>-17.940132067142802</v>
      </c>
      <c r="H191">
        <v>11.529442567716099</v>
      </c>
      <c r="I191">
        <v>2.20661747582511</v>
      </c>
      <c r="J191">
        <v>6.0691389152235704</v>
      </c>
      <c r="K191">
        <v>39547.9980874377</v>
      </c>
      <c r="L191">
        <v>37989.0786963254</v>
      </c>
      <c r="M191">
        <v>50.672695207000402</v>
      </c>
      <c r="N191">
        <v>0.84432803947748503</v>
      </c>
      <c r="O191">
        <v>3.60250546108449</v>
      </c>
      <c r="P191">
        <v>25.278008348944098</v>
      </c>
      <c r="Q191">
        <v>-8.8435733191699996E-4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75</v>
      </c>
      <c r="E192">
        <v>44704.635829779902</v>
      </c>
      <c r="F192">
        <v>2380.6</v>
      </c>
      <c r="G192">
        <v>-6.0442886168965</v>
      </c>
      <c r="H192">
        <v>-9.84980392339126</v>
      </c>
      <c r="I192">
        <v>-14.7376694484573</v>
      </c>
      <c r="J192">
        <v>-4.6111849741450301</v>
      </c>
      <c r="K192">
        <v>2589.2355616329901</v>
      </c>
      <c r="L192">
        <v>2424.3210147789</v>
      </c>
      <c r="M192">
        <v>14.0377526599486</v>
      </c>
      <c r="N192">
        <v>1.1550526438250801</v>
      </c>
      <c r="O192">
        <v>19.465680920776201</v>
      </c>
      <c r="P192">
        <v>32.035496394897301</v>
      </c>
      <c r="Q192">
        <v>-3.8503647539916003E-2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54</v>
      </c>
      <c r="E193">
        <v>44462.716461249998</v>
      </c>
      <c r="F193">
        <v>4035.1</v>
      </c>
      <c r="G193">
        <v>31.9176826324038</v>
      </c>
      <c r="H193">
        <v>-7.4881375902621903</v>
      </c>
      <c r="I193">
        <v>-1.3759606247307901</v>
      </c>
      <c r="J193">
        <v>-1.0579913478917999</v>
      </c>
      <c r="K193">
        <v>4442.3643338818201</v>
      </c>
      <c r="L193">
        <v>4016.8349937862499</v>
      </c>
      <c r="M193">
        <v>23.6365850226668</v>
      </c>
      <c r="N193">
        <v>0.31963417485651102</v>
      </c>
      <c r="O193">
        <v>23.8631012862134</v>
      </c>
      <c r="P193">
        <v>61.850707953952899</v>
      </c>
      <c r="Q193">
        <v>4.0293433051905997E-2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181</v>
      </c>
      <c r="E194">
        <v>44194.646025000002</v>
      </c>
      <c r="F194">
        <v>642</v>
      </c>
      <c r="G194">
        <v>15.796733478682301</v>
      </c>
      <c r="H194">
        <v>4.8660193403297898</v>
      </c>
      <c r="I194">
        <v>-2.9074837062773899</v>
      </c>
      <c r="J194">
        <v>4.2041413661812896</v>
      </c>
      <c r="K194">
        <v>623.43569701272099</v>
      </c>
      <c r="L194">
        <v>557.54023393895204</v>
      </c>
      <c r="M194">
        <v>42.080883324054902</v>
      </c>
      <c r="N194">
        <v>0.89487086568021901</v>
      </c>
      <c r="O194">
        <v>7.0560747663551204</v>
      </c>
      <c r="P194">
        <v>61.692482055156702</v>
      </c>
      <c r="Q194">
        <v>-6.4036194427130003E-2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34</v>
      </c>
      <c r="E195">
        <v>44024.899913663001</v>
      </c>
      <c r="F195">
        <v>62.17</v>
      </c>
      <c r="G195">
        <v>60.408621533520403</v>
      </c>
      <c r="H195">
        <v>4.1581367636676498</v>
      </c>
      <c r="I195">
        <v>-6.9598322065321998</v>
      </c>
      <c r="J195">
        <v>-1.6255319986861301</v>
      </c>
      <c r="K195">
        <v>65.584345945285804</v>
      </c>
      <c r="L195">
        <v>57.841061300508898</v>
      </c>
      <c r="M195">
        <v>26.433430627207201</v>
      </c>
      <c r="N195">
        <v>0.76434866250188205</v>
      </c>
      <c r="O195">
        <v>18.224223902203601</v>
      </c>
      <c r="P195">
        <v>84.480712166172097</v>
      </c>
      <c r="Q195">
        <v>0.130472496332247</v>
      </c>
    </row>
    <row r="196" spans="1:17" hidden="1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163</v>
      </c>
      <c r="E196">
        <v>43913.260985175002</v>
      </c>
      <c r="F196">
        <v>1715.05</v>
      </c>
      <c r="G196">
        <v>509.324586965256</v>
      </c>
      <c r="H196">
        <v>5.2157866015755303</v>
      </c>
      <c r="I196">
        <v>134.149959036186</v>
      </c>
      <c r="J196">
        <v>13.394968835242199</v>
      </c>
      <c r="K196">
        <v>1499.93096940448</v>
      </c>
      <c r="L196">
        <v>1029.8536402161301</v>
      </c>
      <c r="M196">
        <v>66.911165048056404</v>
      </c>
      <c r="N196">
        <v>1.2300120792593301</v>
      </c>
      <c r="O196">
        <v>5.6703886184076202</v>
      </c>
      <c r="P196">
        <v>559.63461538461502</v>
      </c>
      <c r="Q196">
        <v>0.23218323903199301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37</v>
      </c>
      <c r="E197">
        <v>43029.279999999999</v>
      </c>
      <c r="F197">
        <v>261.10000000000002</v>
      </c>
      <c r="G197">
        <v>80.332146084270406</v>
      </c>
      <c r="H197">
        <v>8.0169046178351007</v>
      </c>
      <c r="I197">
        <v>-12.203003520731199</v>
      </c>
      <c r="J197">
        <v>0.30387075556585003</v>
      </c>
      <c r="K197">
        <v>259.49219695802799</v>
      </c>
      <c r="L197">
        <v>225.353370478682</v>
      </c>
      <c r="M197">
        <v>39.6535741768297</v>
      </c>
      <c r="N197">
        <v>2.28757149028857</v>
      </c>
      <c r="O197">
        <v>24.3584833397165</v>
      </c>
      <c r="P197">
        <v>112.969004893964</v>
      </c>
      <c r="Q197">
        <v>5.5725882621492001E-2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482</v>
      </c>
      <c r="E198">
        <v>43025.019803100004</v>
      </c>
      <c r="F198">
        <v>38193.300000000003</v>
      </c>
      <c r="G198">
        <v>16.098608864017699</v>
      </c>
      <c r="H198">
        <v>0.35904369436357098</v>
      </c>
      <c r="I198">
        <v>7.4596821845289698</v>
      </c>
      <c r="J198">
        <v>2.75796782141621</v>
      </c>
      <c r="K198">
        <v>36920.866308960402</v>
      </c>
      <c r="L198">
        <v>32942.852748967503</v>
      </c>
      <c r="M198">
        <v>42.208744093893401</v>
      </c>
      <c r="N198">
        <v>0.63524303123686798</v>
      </c>
      <c r="O198">
        <v>6.9729507531425403</v>
      </c>
      <c r="P198">
        <v>43.4328526363226</v>
      </c>
      <c r="Q198">
        <v>4.2540021381650001E-2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313</v>
      </c>
      <c r="E199">
        <v>42209.725503200003</v>
      </c>
      <c r="F199">
        <v>6777.8</v>
      </c>
      <c r="G199">
        <v>-28.828652247689899</v>
      </c>
      <c r="H199">
        <v>-1.27096908081009</v>
      </c>
      <c r="I199">
        <v>-21.320377474196601</v>
      </c>
      <c r="J199">
        <v>2.0839056963393299</v>
      </c>
      <c r="K199">
        <v>7069.84605882909</v>
      </c>
      <c r="L199">
        <v>7397.0268257743301</v>
      </c>
      <c r="M199">
        <v>28.4972816981726</v>
      </c>
      <c r="N199">
        <v>0.65780406822807702</v>
      </c>
      <c r="O199">
        <v>35.737259877836401</v>
      </c>
      <c r="P199">
        <v>5.7181182929872696</v>
      </c>
      <c r="Q199">
        <v>3.2776658434050997E-2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54</v>
      </c>
      <c r="E200">
        <v>42009.354320056002</v>
      </c>
      <c r="F200">
        <v>168.53</v>
      </c>
      <c r="G200">
        <v>7.59167473681965</v>
      </c>
      <c r="H200">
        <v>-4.1686531002829996</v>
      </c>
      <c r="I200">
        <v>-13.1584303042287</v>
      </c>
      <c r="J200">
        <v>0.63283351722470704</v>
      </c>
      <c r="K200">
        <v>175.49460301300601</v>
      </c>
      <c r="L200">
        <v>160.004345345649</v>
      </c>
      <c r="M200">
        <v>26.482486579824201</v>
      </c>
      <c r="N200">
        <v>0.62535530531515204</v>
      </c>
      <c r="O200">
        <v>15.261377796238</v>
      </c>
      <c r="P200">
        <v>44.660944206008502</v>
      </c>
      <c r="Q200">
        <v>8.4543970884078001E-2</v>
      </c>
    </row>
    <row r="201" spans="1:17" hidden="1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34</v>
      </c>
      <c r="E201">
        <v>41425.830764063998</v>
      </c>
      <c r="F201">
        <v>61.12</v>
      </c>
      <c r="G201">
        <v>74.544754195703206</v>
      </c>
      <c r="H201">
        <v>14.237216389223599</v>
      </c>
      <c r="I201">
        <v>-23.051024691573801</v>
      </c>
      <c r="J201">
        <v>-3.6771702363738101</v>
      </c>
      <c r="K201">
        <v>62.287915676871101</v>
      </c>
      <c r="L201">
        <v>55.1695095796941</v>
      </c>
      <c r="M201">
        <v>35.698159020817897</v>
      </c>
      <c r="N201">
        <v>1.64933036202824</v>
      </c>
      <c r="O201">
        <v>26.7997382198952</v>
      </c>
      <c r="P201">
        <v>99.087947882736103</v>
      </c>
      <c r="Q201">
        <v>0.122311108596813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491</v>
      </c>
      <c r="E202">
        <v>41254.75</v>
      </c>
      <c r="F202">
        <v>485.35</v>
      </c>
      <c r="G202">
        <v>70.224488897365703</v>
      </c>
      <c r="H202">
        <v>-9.2608506790133696</v>
      </c>
      <c r="I202">
        <v>29.339796620017001</v>
      </c>
      <c r="J202">
        <v>-5.5920397283048597</v>
      </c>
      <c r="K202">
        <v>525.40820775405098</v>
      </c>
      <c r="L202">
        <v>412.60331742424898</v>
      </c>
      <c r="M202">
        <v>13.9623914290096</v>
      </c>
      <c r="N202">
        <v>0.78423116405178295</v>
      </c>
      <c r="O202">
        <v>27.814978881219702</v>
      </c>
      <c r="P202">
        <v>100.806785270997</v>
      </c>
      <c r="Q202">
        <v>0.144047173578081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269</v>
      </c>
      <c r="E203">
        <v>41118.9653015</v>
      </c>
      <c r="F203">
        <v>4359.5</v>
      </c>
      <c r="G203">
        <v>-0.11531657335284599</v>
      </c>
      <c r="H203">
        <v>6.9414240811951498</v>
      </c>
      <c r="I203">
        <v>-9.6505677365710092</v>
      </c>
      <c r="J203">
        <v>4.8160492323264501</v>
      </c>
      <c r="K203">
        <v>4197.0745735959699</v>
      </c>
      <c r="L203">
        <v>3840.7549414576301</v>
      </c>
      <c r="M203">
        <v>44.729940040094696</v>
      </c>
      <c r="N203">
        <v>0.77798751179547698</v>
      </c>
      <c r="O203">
        <v>9.9896777153343201</v>
      </c>
      <c r="P203">
        <v>30.52199817368</v>
      </c>
      <c r="Q203">
        <v>9.3623014252539993E-2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496</v>
      </c>
      <c r="E204">
        <v>40868.859517395002</v>
      </c>
      <c r="F204">
        <v>3763.55</v>
      </c>
      <c r="G204">
        <v>29.9085186743721</v>
      </c>
      <c r="H204">
        <v>-3.6331082858747101</v>
      </c>
      <c r="I204">
        <v>16.3204306301846</v>
      </c>
      <c r="J204">
        <v>-3.2063940857287401</v>
      </c>
      <c r="K204">
        <v>3966.5613483300399</v>
      </c>
      <c r="L204">
        <v>3403.5789820776099</v>
      </c>
      <c r="M204">
        <v>23.588489786453099</v>
      </c>
      <c r="N204">
        <v>1.10002762667859</v>
      </c>
      <c r="O204">
        <v>17.164645082435399</v>
      </c>
      <c r="P204">
        <v>48.756916996047401</v>
      </c>
      <c r="Q204">
        <v>0.13014943716757801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Row],[Ticker]],[1]!Table2[[Symbol]:[Industry]],2,FALSE),"-")</f>
        <v>-</v>
      </c>
      <c r="D205" t="s">
        <v>133</v>
      </c>
      <c r="E205">
        <v>40845.956404714998</v>
      </c>
      <c r="F205">
        <v>726.1</v>
      </c>
      <c r="G205">
        <v>-11.821203834418201</v>
      </c>
      <c r="H205">
        <v>2.6993330478628699</v>
      </c>
      <c r="I205">
        <v>21.336210730332901</v>
      </c>
      <c r="J205">
        <v>7.18280524756082</v>
      </c>
      <c r="K205">
        <v>724.238627736735</v>
      </c>
      <c r="L205">
        <v>635.62418408626104</v>
      </c>
      <c r="M205">
        <v>70.462564345474206</v>
      </c>
      <c r="N205">
        <v>1.5670320357998</v>
      </c>
      <c r="O205">
        <v>10.0399394022861</v>
      </c>
      <c r="P205">
        <v>47.581300813008099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Row],[Ticker]],[1]!Table2[[Symbol]:[Industry]],2,FALSE),"-")</f>
        <v>-</v>
      </c>
      <c r="D206" t="s">
        <v>501</v>
      </c>
      <c r="E206">
        <v>40754.513565200003</v>
      </c>
      <c r="F206">
        <v>340.4</v>
      </c>
      <c r="G206">
        <v>6.9672836178092696</v>
      </c>
      <c r="H206">
        <v>-0.26972532637382601</v>
      </c>
      <c r="I206">
        <v>9.0952322758587005</v>
      </c>
      <c r="J206">
        <v>-0.30099796303611698</v>
      </c>
      <c r="K206">
        <v>340.66847608259297</v>
      </c>
      <c r="L206">
        <v>298.97265823717498</v>
      </c>
      <c r="M206">
        <v>35.339836448028997</v>
      </c>
      <c r="N206">
        <v>0.60891203002739203</v>
      </c>
      <c r="O206">
        <v>10.693301997649799</v>
      </c>
      <c r="P206">
        <v>56.505747126436702</v>
      </c>
      <c r="Q206">
        <v>-4.3487896064882001E-2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Row],[Ticker]],[1]!Table2[[Symbol]:[Industry]],2,FALSE),"-")</f>
        <v>-</v>
      </c>
      <c r="D207" t="s">
        <v>292</v>
      </c>
      <c r="E207">
        <v>40283.002694144998</v>
      </c>
      <c r="F207">
        <v>2953.45</v>
      </c>
      <c r="G207">
        <v>21.044900650952499</v>
      </c>
      <c r="H207">
        <v>16.5707707656289</v>
      </c>
      <c r="I207">
        <v>23.026197871963902</v>
      </c>
      <c r="J207">
        <v>8.8822114978324809</v>
      </c>
      <c r="K207">
        <v>2696.9051116075798</v>
      </c>
      <c r="L207">
        <v>2397.0482461675801</v>
      </c>
      <c r="M207">
        <v>50.959052318671603</v>
      </c>
      <c r="N207">
        <v>0.88268082624315003</v>
      </c>
      <c r="O207">
        <v>7.2982444260102497</v>
      </c>
      <c r="P207">
        <v>53.677446210682398</v>
      </c>
      <c r="Q207">
        <v>2.1967517233278999E-2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Row],[Ticker]],[1]!Table2[[Symbol]:[Industry]],2,FALSE),"-")</f>
        <v>-</v>
      </c>
      <c r="D208" t="s">
        <v>51</v>
      </c>
      <c r="E208">
        <v>40008.636757679997</v>
      </c>
      <c r="F208">
        <v>1417.8</v>
      </c>
      <c r="G208">
        <v>53.589764189992202</v>
      </c>
      <c r="H208">
        <v>12.425302434452499</v>
      </c>
      <c r="I208">
        <v>49.785607336933602</v>
      </c>
      <c r="J208">
        <v>2.87632355339617</v>
      </c>
      <c r="K208">
        <v>1302.1926461325199</v>
      </c>
      <c r="L208">
        <v>1040.1906843803199</v>
      </c>
      <c r="M208">
        <v>49.040275715310003</v>
      </c>
      <c r="N208">
        <v>0.759389918633952</v>
      </c>
      <c r="O208">
        <v>4.3447594865284298</v>
      </c>
      <c r="P208">
        <v>96.343996676360604</v>
      </c>
      <c r="Q208">
        <v>0.111135619723429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391</v>
      </c>
      <c r="E209">
        <v>39654.601674029997</v>
      </c>
      <c r="F209">
        <v>528.29999999999995</v>
      </c>
      <c r="G209">
        <v>-36.1913157601156</v>
      </c>
      <c r="H209">
        <v>-4.6763995480348699</v>
      </c>
      <c r="I209">
        <v>0.96547265544988403</v>
      </c>
      <c r="J209">
        <v>1.24479268566474</v>
      </c>
      <c r="K209">
        <v>544.24797204497804</v>
      </c>
      <c r="L209">
        <v>548.58253236436803</v>
      </c>
      <c r="M209">
        <v>33.460120622992697</v>
      </c>
      <c r="N209">
        <v>0.84941934699774602</v>
      </c>
      <c r="O209">
        <v>20.963467726670402</v>
      </c>
      <c r="P209">
        <v>17.976775346136598</v>
      </c>
      <c r="Q209">
        <v>-0.13781680315390801</v>
      </c>
    </row>
    <row r="210" spans="1:17" hidden="1" x14ac:dyDescent="0.3">
      <c r="A210" t="s">
        <v>508</v>
      </c>
      <c r="B210" t="s">
        <v>509</v>
      </c>
      <c r="C210" t="str">
        <f>IFERROR(VLOOKUP(Table1[[#This Row],[Ticker]],[1]!Table2[[Symbol]:[Industry]],2,FALSE),"-")</f>
        <v>-</v>
      </c>
      <c r="D210" t="s">
        <v>21</v>
      </c>
      <c r="E210">
        <v>39605.418583899998</v>
      </c>
      <c r="F210">
        <v>976.3</v>
      </c>
      <c r="G210">
        <v>-48.898162911541398</v>
      </c>
      <c r="H210">
        <v>-0.80537631551407096</v>
      </c>
      <c r="I210">
        <v>-20.238316914310701</v>
      </c>
      <c r="J210">
        <v>2.045893034254</v>
      </c>
      <c r="K210">
        <v>1018.21145759007</v>
      </c>
      <c r="M210">
        <v>18.333191662545399</v>
      </c>
      <c r="N210">
        <v>0.59656768410474703</v>
      </c>
      <c r="O210">
        <v>43.398545529038202</v>
      </c>
      <c r="P210">
        <v>0.63910937016802205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21</v>
      </c>
      <c r="E211">
        <v>39329.654355489998</v>
      </c>
      <c r="F211">
        <v>5897.05</v>
      </c>
      <c r="G211">
        <v>-3.9451188225736402</v>
      </c>
      <c r="H211">
        <v>3.96697111170135</v>
      </c>
      <c r="I211">
        <v>-17.8610668940807</v>
      </c>
      <c r="J211">
        <v>-1.0346691420707399</v>
      </c>
      <c r="K211">
        <v>5747.9586727309597</v>
      </c>
      <c r="L211">
        <v>5521.4825438972603</v>
      </c>
      <c r="M211">
        <v>31.253466493566901</v>
      </c>
      <c r="N211">
        <v>0.73195579935186506</v>
      </c>
      <c r="O211">
        <v>16.1165328426925</v>
      </c>
      <c r="P211">
        <v>37.548545104670801</v>
      </c>
      <c r="Q211">
        <v>1.065665072744E-3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405</v>
      </c>
      <c r="E212">
        <v>39309.96686778</v>
      </c>
      <c r="F212">
        <v>1416.45</v>
      </c>
      <c r="G212">
        <v>-27.373599435089499</v>
      </c>
      <c r="H212">
        <v>-5.8056946546815302</v>
      </c>
      <c r="I212">
        <v>-11.824160576895</v>
      </c>
      <c r="J212">
        <v>1.91466222155889</v>
      </c>
      <c r="K212">
        <v>1535.3596769875601</v>
      </c>
      <c r="L212">
        <v>1527.06396995765</v>
      </c>
      <c r="M212">
        <v>24.5405494421626</v>
      </c>
      <c r="N212">
        <v>0.666972344817643</v>
      </c>
      <c r="O212">
        <v>27.078259027851299</v>
      </c>
      <c r="P212">
        <v>8.5402298850574692</v>
      </c>
      <c r="Q212">
        <v>5.5067172385372003E-2</v>
      </c>
    </row>
    <row r="213" spans="1:17" x14ac:dyDescent="0.3">
      <c r="A213" t="s">
        <v>514</v>
      </c>
      <c r="B213" t="s">
        <v>515</v>
      </c>
      <c r="C213" t="str">
        <f>IFERROR(VLOOKUP(Table1[[#This Row],[Ticker]],[1]!Table2[[Symbol]:[Industry]],2,FALSE),"-")</f>
        <v>-</v>
      </c>
      <c r="D213" t="s">
        <v>212</v>
      </c>
      <c r="E213">
        <v>38610.415852470003</v>
      </c>
      <c r="F213">
        <v>658.35</v>
      </c>
      <c r="G213">
        <v>-4.9633399080839498</v>
      </c>
      <c r="H213">
        <v>4.4642901170045501</v>
      </c>
      <c r="I213">
        <v>-7.5426082226095001</v>
      </c>
      <c r="J213">
        <v>2.1869371720855302</v>
      </c>
      <c r="K213">
        <v>670.71914524930105</v>
      </c>
      <c r="L213">
        <v>629.62299630415896</v>
      </c>
      <c r="M213">
        <v>33.6350374252658</v>
      </c>
      <c r="N213">
        <v>0.91453937527137097</v>
      </c>
      <c r="O213">
        <v>16.123642439431901</v>
      </c>
      <c r="P213">
        <v>34.880147510755897</v>
      </c>
      <c r="Q213">
        <v>1.4259586589904E-2</v>
      </c>
    </row>
    <row r="214" spans="1:17" x14ac:dyDescent="0.3">
      <c r="A214" t="s">
        <v>516</v>
      </c>
      <c r="B214" t="s">
        <v>517</v>
      </c>
      <c r="C214" t="str">
        <f>IFERROR(VLOOKUP(Table1[[#This Row],[Ticker]],[1]!Table2[[Symbol]:[Industry]],2,FALSE),"-")</f>
        <v>-</v>
      </c>
      <c r="D214" t="s">
        <v>518</v>
      </c>
      <c r="E214">
        <v>38490.0853581599</v>
      </c>
      <c r="F214">
        <v>585.4</v>
      </c>
      <c r="G214">
        <v>-9.2637505364123793</v>
      </c>
      <c r="H214">
        <v>8.9988821513213999</v>
      </c>
      <c r="I214">
        <v>10.248149145503501</v>
      </c>
      <c r="J214">
        <v>7.5121195053653702</v>
      </c>
      <c r="K214">
        <v>554.430615079527</v>
      </c>
      <c r="L214">
        <v>516.72394634871898</v>
      </c>
      <c r="M214">
        <v>50.133378218563898</v>
      </c>
      <c r="N214">
        <v>0.68376272373730895</v>
      </c>
      <c r="O214">
        <v>5.1332422275367398</v>
      </c>
      <c r="P214">
        <v>39.033368958555897</v>
      </c>
      <c r="Q214">
        <v>-8.1543138629370002E-2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260</v>
      </c>
      <c r="E215">
        <v>38019.530318639998</v>
      </c>
      <c r="F215">
        <v>601.79999999999995</v>
      </c>
      <c r="G215">
        <v>70.843127618091998</v>
      </c>
      <c r="H215">
        <v>-0.98325295483091801</v>
      </c>
      <c r="I215">
        <v>12.2259265344843</v>
      </c>
      <c r="J215">
        <v>5.5202223598574199E-2</v>
      </c>
      <c r="K215">
        <v>631.02256205072297</v>
      </c>
      <c r="L215">
        <v>528.82843416990704</v>
      </c>
      <c r="M215">
        <v>26.010973762433999</v>
      </c>
      <c r="N215">
        <v>1.4042058975871301</v>
      </c>
      <c r="O215">
        <v>13.974742439348599</v>
      </c>
      <c r="P215">
        <v>96.634536840385493</v>
      </c>
      <c r="Q215">
        <v>4.2401488069129002E-2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277</v>
      </c>
      <c r="E216">
        <v>37887.574657379999</v>
      </c>
      <c r="F216">
        <v>501.85</v>
      </c>
      <c r="G216">
        <v>32.873836146962702</v>
      </c>
      <c r="H216">
        <v>8.5128458758748007</v>
      </c>
      <c r="I216">
        <v>4.7980833676896699</v>
      </c>
      <c r="J216">
        <v>1.6806146005492699</v>
      </c>
      <c r="K216">
        <v>478.29796603034401</v>
      </c>
      <c r="L216">
        <v>427.68075921755002</v>
      </c>
      <c r="M216">
        <v>58.132824629451001</v>
      </c>
      <c r="N216">
        <v>1.14489720800743</v>
      </c>
      <c r="O216">
        <v>6.0575869283650396</v>
      </c>
      <c r="P216">
        <v>62.674230145867099</v>
      </c>
      <c r="Q216">
        <v>7.9144135391575998E-2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525</v>
      </c>
      <c r="E217">
        <v>37742.572744999998</v>
      </c>
      <c r="F217">
        <v>686.15</v>
      </c>
      <c r="G217">
        <v>32.370259689393997</v>
      </c>
      <c r="H217">
        <v>-4.5369428773073599</v>
      </c>
      <c r="I217">
        <v>-3.3462510299049799</v>
      </c>
      <c r="J217">
        <v>-3.4342097747531302</v>
      </c>
      <c r="K217">
        <v>741.62997990179895</v>
      </c>
      <c r="L217">
        <v>631.08641232510195</v>
      </c>
      <c r="M217">
        <v>19.763131440176501</v>
      </c>
      <c r="N217">
        <v>1.1157982076231201</v>
      </c>
      <c r="O217">
        <v>20.491146250819799</v>
      </c>
      <c r="P217">
        <v>67.312850524262302</v>
      </c>
      <c r="Q217">
        <v>6.7648583598566001E-2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181</v>
      </c>
      <c r="E218">
        <v>36974.042256000001</v>
      </c>
      <c r="F218">
        <v>528.20000000000005</v>
      </c>
      <c r="G218">
        <v>-7.7252897187103304</v>
      </c>
      <c r="H218">
        <v>5.0300585044121497</v>
      </c>
      <c r="I218">
        <v>9.5688740776483403</v>
      </c>
      <c r="J218">
        <v>2.0437018057417302</v>
      </c>
      <c r="K218">
        <v>508.06512140339498</v>
      </c>
      <c r="L218">
        <v>464.04553548475002</v>
      </c>
      <c r="M218">
        <v>41.226007053877801</v>
      </c>
      <c r="N218">
        <v>0.51780624851268098</v>
      </c>
      <c r="O218">
        <v>5.9068534645967397</v>
      </c>
      <c r="P218">
        <v>40.590896992281003</v>
      </c>
      <c r="Q218">
        <v>-4.3352136777920998E-2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-</v>
      </c>
      <c r="D219" t="s">
        <v>530</v>
      </c>
      <c r="E219">
        <v>36944.965360670001</v>
      </c>
      <c r="F219">
        <v>1016.3</v>
      </c>
      <c r="G219">
        <v>78.853385933310193</v>
      </c>
      <c r="H219">
        <v>15.108281213728301</v>
      </c>
      <c r="I219">
        <v>54.627566867215499</v>
      </c>
      <c r="J219">
        <v>7.3810200359400104</v>
      </c>
      <c r="K219">
        <v>934.75525610347302</v>
      </c>
      <c r="L219">
        <v>755.23207034623204</v>
      </c>
      <c r="M219">
        <v>45.699373548813597</v>
      </c>
      <c r="N219">
        <v>1.2123116288328699</v>
      </c>
      <c r="O219">
        <v>19.551313588507298</v>
      </c>
      <c r="P219">
        <v>113.95789473684199</v>
      </c>
      <c r="Q219">
        <v>0.126991819365152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37</v>
      </c>
      <c r="E220">
        <v>36880.690002914998</v>
      </c>
      <c r="F220">
        <v>1068.6500000000001</v>
      </c>
      <c r="G220">
        <v>12.8358185095233</v>
      </c>
      <c r="H220">
        <v>11.473551482701501</v>
      </c>
      <c r="I220">
        <v>12.1739178670596</v>
      </c>
      <c r="J220">
        <v>1.6363640454627899</v>
      </c>
      <c r="K220">
        <v>1026.1821124162</v>
      </c>
      <c r="L220">
        <v>964.25646143701397</v>
      </c>
      <c r="M220">
        <v>47.276480296257702</v>
      </c>
      <c r="N220">
        <v>0.697264888129976</v>
      </c>
      <c r="O220">
        <v>5.9748280540869301</v>
      </c>
      <c r="P220">
        <v>38.758683373368797</v>
      </c>
      <c r="Q220">
        <v>-4.6008788331688998E-2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429</v>
      </c>
      <c r="E221">
        <v>36697.285611580002</v>
      </c>
      <c r="F221">
        <v>614.65</v>
      </c>
      <c r="G221">
        <v>161.70135879306201</v>
      </c>
      <c r="H221">
        <v>17.832388028038999</v>
      </c>
      <c r="I221">
        <v>29.728779532649</v>
      </c>
      <c r="J221">
        <v>12.609713645691899</v>
      </c>
      <c r="K221">
        <v>584.02114699716503</v>
      </c>
      <c r="L221">
        <v>467.472367479784</v>
      </c>
      <c r="M221">
        <v>54.098867395946897</v>
      </c>
      <c r="N221">
        <v>1.25065336875823</v>
      </c>
      <c r="O221">
        <v>17.465224111282801</v>
      </c>
      <c r="P221">
        <v>193.70445585951401</v>
      </c>
      <c r="Q221">
        <v>0.12013630200995599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Row],[Ticker]],[1]!Table2[[Symbol]:[Industry]],2,FALSE),"-")</f>
        <v>-</v>
      </c>
      <c r="D222" t="s">
        <v>46</v>
      </c>
      <c r="E222">
        <v>36644.652000000002</v>
      </c>
      <c r="F222">
        <v>60.68</v>
      </c>
      <c r="G222">
        <v>111.48427958802699</v>
      </c>
      <c r="H222">
        <v>-3.9900854250690299</v>
      </c>
      <c r="I222">
        <v>-23.866383432877601</v>
      </c>
      <c r="J222">
        <v>-1.1465036551671901</v>
      </c>
      <c r="K222">
        <v>66.606753728858905</v>
      </c>
      <c r="L222">
        <v>57.464370509178103</v>
      </c>
      <c r="M222">
        <v>17.950779995288201</v>
      </c>
      <c r="N222">
        <v>0.48253320111686498</v>
      </c>
      <c r="O222">
        <v>28.790375741595199</v>
      </c>
      <c r="P222">
        <v>137.49510763209301</v>
      </c>
      <c r="Q222">
        <v>0.13015400054053999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18</v>
      </c>
      <c r="E223">
        <v>36617.046247860999</v>
      </c>
      <c r="F223">
        <v>208.93</v>
      </c>
      <c r="G223">
        <v>132.00502270329301</v>
      </c>
      <c r="H223">
        <v>1.38228058149047</v>
      </c>
      <c r="I223">
        <v>-4.4343859836299702</v>
      </c>
      <c r="J223">
        <v>3.7843980842531302</v>
      </c>
      <c r="K223">
        <v>218.92141050471</v>
      </c>
      <c r="L223">
        <v>188.245391360512</v>
      </c>
      <c r="M223">
        <v>34.059795139891598</v>
      </c>
      <c r="N223">
        <v>0.88255702046648299</v>
      </c>
      <c r="O223">
        <v>38.443497822237099</v>
      </c>
      <c r="P223">
        <v>156.19865113427301</v>
      </c>
      <c r="Q223">
        <v>0.13570407707401499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Row],[Ticker]],[1]!Table2[[Symbol]:[Industry]],2,FALSE),"-")</f>
        <v>-</v>
      </c>
      <c r="D224" t="s">
        <v>158</v>
      </c>
      <c r="E224">
        <v>36579.47374542</v>
      </c>
      <c r="F224">
        <v>263.8</v>
      </c>
      <c r="G224">
        <v>96.853870364376903</v>
      </c>
      <c r="H224">
        <v>6.8701729175598398</v>
      </c>
      <c r="I224">
        <v>-14.5105982969453</v>
      </c>
      <c r="J224">
        <v>-0.71482065356323499</v>
      </c>
      <c r="K224">
        <v>260.15175071951103</v>
      </c>
      <c r="L224">
        <v>219.608989617661</v>
      </c>
      <c r="M224">
        <v>35.082539023074503</v>
      </c>
      <c r="N224">
        <v>0.81223953662522297</v>
      </c>
      <c r="O224">
        <v>18.195602729340401</v>
      </c>
      <c r="P224">
        <v>129.29161234245899</v>
      </c>
      <c r="Q224">
        <v>0.16545393736751601</v>
      </c>
    </row>
    <row r="225" spans="1:17" x14ac:dyDescent="0.3">
      <c r="A225" t="s">
        <v>541</v>
      </c>
      <c r="B225" t="s">
        <v>542</v>
      </c>
      <c r="C225" t="str">
        <f>IFERROR(VLOOKUP(Table1[[#This Row],[Ticker]],[1]!Table2[[Symbol]:[Industry]],2,FALSE),"-")</f>
        <v>-</v>
      </c>
      <c r="D225" t="s">
        <v>543</v>
      </c>
      <c r="E225">
        <v>36464.309059849998</v>
      </c>
      <c r="F225">
        <v>4040.75</v>
      </c>
      <c r="G225">
        <v>46.928820064726899</v>
      </c>
      <c r="H225">
        <v>-7.7119227783870601</v>
      </c>
      <c r="I225">
        <v>16.871760913857798</v>
      </c>
      <c r="J225">
        <v>-0.52799600642794597</v>
      </c>
      <c r="K225">
        <v>4290.1101227305298</v>
      </c>
      <c r="L225">
        <v>3626.3817449194398</v>
      </c>
      <c r="M225">
        <v>27.4982981421158</v>
      </c>
      <c r="N225">
        <v>0.93817229075557396</v>
      </c>
      <c r="O225">
        <v>24.721895687681702</v>
      </c>
      <c r="P225">
        <v>81.770130454340901</v>
      </c>
      <c r="Q225">
        <v>0.224683169048641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54</v>
      </c>
      <c r="E226">
        <v>36119.124869519997</v>
      </c>
      <c r="F226">
        <v>292.60000000000002</v>
      </c>
      <c r="G226">
        <v>-24.2527376178701</v>
      </c>
      <c r="H226">
        <v>3.0946591659334901</v>
      </c>
      <c r="I226">
        <v>-8.4323233029240807</v>
      </c>
      <c r="J226">
        <v>6.4922899288350102</v>
      </c>
      <c r="K226">
        <v>293.682943534012</v>
      </c>
      <c r="L226">
        <v>283.086448963387</v>
      </c>
      <c r="M226">
        <v>38.552356092419103</v>
      </c>
      <c r="N226">
        <v>0.84260067038105402</v>
      </c>
      <c r="O226">
        <v>8.1168831168831197</v>
      </c>
      <c r="P226">
        <v>23.277859700863701</v>
      </c>
      <c r="Q226">
        <v>7.3876971157831997E-2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548</v>
      </c>
      <c r="E227">
        <v>35710.195570259901</v>
      </c>
      <c r="F227">
        <v>1313.15</v>
      </c>
      <c r="G227">
        <v>-0.97029441579396103</v>
      </c>
      <c r="H227">
        <v>8.9847341383001194</v>
      </c>
      <c r="I227">
        <v>14.631262875023999</v>
      </c>
      <c r="J227">
        <v>5.2802799369548001</v>
      </c>
      <c r="K227">
        <v>1257.4442591841801</v>
      </c>
      <c r="L227">
        <v>1164.80313218433</v>
      </c>
      <c r="M227">
        <v>43.5968734203107</v>
      </c>
      <c r="N227">
        <v>0.56037180184878199</v>
      </c>
      <c r="O227">
        <v>9.7513612306286301</v>
      </c>
      <c r="P227">
        <v>33.2403226624727</v>
      </c>
      <c r="Q227">
        <v>0.12762390764855799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51</v>
      </c>
      <c r="E228">
        <v>35498.144854315004</v>
      </c>
      <c r="F228">
        <v>2841.85</v>
      </c>
      <c r="G228">
        <v>39.532169309708699</v>
      </c>
      <c r="H228">
        <v>27.864187988316601</v>
      </c>
      <c r="I228">
        <v>20.7518389370432</v>
      </c>
      <c r="J228">
        <v>20.9133486264232</v>
      </c>
      <c r="K228">
        <v>2387.2664554009998</v>
      </c>
      <c r="L228">
        <v>2149.4119111841501</v>
      </c>
      <c r="M228">
        <v>94.821726640880996</v>
      </c>
      <c r="N228">
        <v>1.3399304400543901</v>
      </c>
      <c r="O228">
        <v>1.12954589439977</v>
      </c>
      <c r="P228">
        <v>72.228114299566599</v>
      </c>
      <c r="Q228">
        <v>5.6573526866230003E-2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Row],[Ticker]],[1]!Table2[[Symbol]:[Industry]],2,FALSE),"-")</f>
        <v>-</v>
      </c>
      <c r="D229" t="s">
        <v>553</v>
      </c>
      <c r="E229">
        <v>35240.429250000001</v>
      </c>
      <c r="F229">
        <v>3208.05</v>
      </c>
      <c r="G229">
        <v>-4.0043834088063202</v>
      </c>
      <c r="H229">
        <v>2.7757859454864802</v>
      </c>
      <c r="I229">
        <v>-21.6061063482177</v>
      </c>
      <c r="J229">
        <v>4.0115746971815103</v>
      </c>
      <c r="K229">
        <v>3261.8704560728702</v>
      </c>
      <c r="L229">
        <v>3256.15306988988</v>
      </c>
      <c r="M229">
        <v>40.243686150176003</v>
      </c>
      <c r="N229">
        <v>0.78336748453855998</v>
      </c>
      <c r="O229">
        <v>22.192609217437301</v>
      </c>
      <c r="P229">
        <v>29.565831987075899</v>
      </c>
      <c r="Q229">
        <v>6.0583751114513001E-2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-</v>
      </c>
      <c r="D230" t="s">
        <v>556</v>
      </c>
      <c r="E230">
        <v>34996.684679099999</v>
      </c>
      <c r="F230">
        <v>888.05</v>
      </c>
      <c r="G230">
        <v>42.829186745062501</v>
      </c>
      <c r="H230">
        <v>15.2172373360569</v>
      </c>
      <c r="I230">
        <v>27.191946995553899</v>
      </c>
      <c r="J230">
        <v>11.012386077923001</v>
      </c>
      <c r="K230">
        <v>781.38704590299903</v>
      </c>
      <c r="L230">
        <v>680.38431709583801</v>
      </c>
      <c r="M230">
        <v>74.566560748218805</v>
      </c>
      <c r="N230">
        <v>0.64974415489716097</v>
      </c>
      <c r="O230">
        <v>2.2408648161702698</v>
      </c>
      <c r="P230">
        <v>67.241054613935901</v>
      </c>
      <c r="Q230">
        <v>4.5320932660975997E-2</v>
      </c>
    </row>
    <row r="231" spans="1:17" x14ac:dyDescent="0.3">
      <c r="A231" t="s">
        <v>557</v>
      </c>
      <c r="B231" t="s">
        <v>558</v>
      </c>
      <c r="C231" t="str">
        <f>IFERROR(VLOOKUP(Table1[[#This Row],[Ticker]],[1]!Table2[[Symbol]:[Industry]],2,FALSE),"-")</f>
        <v>-</v>
      </c>
      <c r="D231" t="s">
        <v>51</v>
      </c>
      <c r="E231">
        <v>34851.579483419999</v>
      </c>
      <c r="F231">
        <v>2115.4</v>
      </c>
      <c r="G231">
        <v>35.149185289071298</v>
      </c>
      <c r="H231">
        <v>18.552199943755699</v>
      </c>
      <c r="I231">
        <v>-5.6636625956446798</v>
      </c>
      <c r="J231">
        <v>7.3416278685077003</v>
      </c>
      <c r="K231">
        <v>1940.6213730776001</v>
      </c>
      <c r="L231">
        <v>1813.4169947540199</v>
      </c>
      <c r="M231">
        <v>69.059973279649896</v>
      </c>
      <c r="N231">
        <v>0.86052534604933895</v>
      </c>
      <c r="O231">
        <v>3.71560934102297</v>
      </c>
      <c r="P231">
        <v>62.591752815033999</v>
      </c>
      <c r="Q231">
        <v>-0.112476097804658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Row],[Ticker]],[1]!Table2[[Symbol]:[Industry]],2,FALSE),"-")</f>
        <v>-</v>
      </c>
      <c r="D232" t="s">
        <v>212</v>
      </c>
      <c r="E232">
        <v>34236.633888960001</v>
      </c>
      <c r="F232">
        <v>2433.9499999999998</v>
      </c>
      <c r="G232">
        <v>27.945972720445301</v>
      </c>
      <c r="H232">
        <v>-6.5164496118711401</v>
      </c>
      <c r="I232">
        <v>4.6337003957807896</v>
      </c>
      <c r="J232">
        <v>2.11335361697637</v>
      </c>
      <c r="K232">
        <v>2491.0451926055698</v>
      </c>
      <c r="L232">
        <v>2095.6718204837898</v>
      </c>
      <c r="M232">
        <v>23.033648223552099</v>
      </c>
      <c r="N232">
        <v>0.543885844624172</v>
      </c>
      <c r="O232">
        <v>25.774974835144501</v>
      </c>
      <c r="P232">
        <v>58.043570013960498</v>
      </c>
      <c r="Q232">
        <v>2.5406912461758999E-2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37</v>
      </c>
      <c r="E233">
        <v>33945.048054375002</v>
      </c>
      <c r="F233">
        <v>579.75</v>
      </c>
      <c r="G233">
        <v>-32.817035182513898</v>
      </c>
      <c r="H233">
        <v>1.84186917183836</v>
      </c>
      <c r="I233">
        <v>-9.5412421784590702</v>
      </c>
      <c r="J233">
        <v>-0.81771261946873697</v>
      </c>
      <c r="K233">
        <v>571.29170294367702</v>
      </c>
      <c r="L233">
        <v>564.45937225974899</v>
      </c>
      <c r="M233">
        <v>31.497788729869299</v>
      </c>
      <c r="N233">
        <v>0.83472132347432104</v>
      </c>
      <c r="O233">
        <v>16.429495472186201</v>
      </c>
      <c r="P233">
        <v>27.473614775725501</v>
      </c>
      <c r="Q233">
        <v>-9.0636513284360995E-2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354</v>
      </c>
      <c r="E234">
        <v>33452.497933660001</v>
      </c>
      <c r="F234">
        <v>1626.95</v>
      </c>
      <c r="G234">
        <v>97.858475649841196</v>
      </c>
      <c r="H234">
        <v>8.1369972753608408</v>
      </c>
      <c r="I234">
        <v>28.803440836479801</v>
      </c>
      <c r="J234">
        <v>2.7824204896778499</v>
      </c>
      <c r="K234">
        <v>1639.7394313074701</v>
      </c>
      <c r="L234">
        <v>1339.8088308009201</v>
      </c>
      <c r="M234">
        <v>36.439668263294699</v>
      </c>
      <c r="N234">
        <v>0.55707604766253505</v>
      </c>
      <c r="O234">
        <v>16.647715049632701</v>
      </c>
      <c r="P234">
        <v>131.858344021661</v>
      </c>
      <c r="Q234">
        <v>0.17444389223523901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386</v>
      </c>
      <c r="E235">
        <v>33260.23654202</v>
      </c>
      <c r="F235">
        <v>523.70000000000005</v>
      </c>
      <c r="G235">
        <v>-2.8222655667189902</v>
      </c>
      <c r="H235">
        <v>3.3416976290754299</v>
      </c>
      <c r="I235">
        <v>-14.486557185945101</v>
      </c>
      <c r="J235">
        <v>-0.605939826950736</v>
      </c>
      <c r="K235">
        <v>519.963542079322</v>
      </c>
      <c r="L235">
        <v>477.44840267826902</v>
      </c>
      <c r="M235">
        <v>36.594827046818502</v>
      </c>
      <c r="N235">
        <v>0.67985986979965196</v>
      </c>
      <c r="O235">
        <v>8.4685888867672201</v>
      </c>
      <c r="P235">
        <v>43.4794520547945</v>
      </c>
      <c r="Q235">
        <v>0.111315939850369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232</v>
      </c>
      <c r="E236">
        <v>32991.241317375003</v>
      </c>
      <c r="F236">
        <v>8213.25</v>
      </c>
      <c r="G236">
        <v>92.1212422189964</v>
      </c>
      <c r="H236">
        <v>0.985886193182268</v>
      </c>
      <c r="I236">
        <v>25.1314739430107</v>
      </c>
      <c r="J236">
        <v>7.9175271097841096</v>
      </c>
      <c r="K236">
        <v>8316.3884149482092</v>
      </c>
      <c r="L236">
        <v>6856.10135461749</v>
      </c>
      <c r="M236">
        <v>39.9280032018982</v>
      </c>
      <c r="N236">
        <v>1.7480573615197501</v>
      </c>
      <c r="O236">
        <v>17.6136121510973</v>
      </c>
      <c r="P236">
        <v>126.204246880938</v>
      </c>
      <c r="Q236">
        <v>0.27439610421972699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75</v>
      </c>
      <c r="E237">
        <v>32943.678771995001</v>
      </c>
      <c r="F237">
        <v>1756.55</v>
      </c>
      <c r="G237">
        <v>-35.6373798799262</v>
      </c>
      <c r="H237">
        <v>-1.1570271777684</v>
      </c>
      <c r="I237">
        <v>-30.412267722049201</v>
      </c>
      <c r="J237">
        <v>1.53190502671678</v>
      </c>
      <c r="K237">
        <v>1839.66612528563</v>
      </c>
      <c r="L237">
        <v>1951.5137213068899</v>
      </c>
      <c r="M237">
        <v>30.217975340480599</v>
      </c>
      <c r="N237">
        <v>1.0358031544667701</v>
      </c>
      <c r="O237">
        <v>38.379209245395799</v>
      </c>
      <c r="P237">
        <v>6.3673246941988504</v>
      </c>
      <c r="Q237">
        <v>-4.7032466713272998E-2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176</v>
      </c>
      <c r="E238">
        <v>32726.587500000001</v>
      </c>
      <c r="F238">
        <v>749.75</v>
      </c>
      <c r="G238">
        <v>46.258127135561999</v>
      </c>
      <c r="H238">
        <v>6.7063219655737001</v>
      </c>
      <c r="I238">
        <v>38.535815013840498</v>
      </c>
      <c r="J238">
        <v>8.8360555799848098E-2</v>
      </c>
      <c r="K238">
        <v>718.08243047487395</v>
      </c>
      <c r="L238">
        <v>578.36209335987996</v>
      </c>
      <c r="M238">
        <v>31.3723351200683</v>
      </c>
      <c r="N238">
        <v>0.78315293337029801</v>
      </c>
      <c r="O238">
        <v>13.3044348116038</v>
      </c>
      <c r="P238">
        <v>79.753056820906195</v>
      </c>
      <c r="Q238">
        <v>8.0714306305000004E-3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144</v>
      </c>
      <c r="E239">
        <v>32687.405356349998</v>
      </c>
      <c r="F239">
        <v>323.5</v>
      </c>
      <c r="G239">
        <v>38.9414405524399</v>
      </c>
      <c r="H239">
        <v>1.8247018338519101</v>
      </c>
      <c r="I239">
        <v>19.9270310386872</v>
      </c>
      <c r="J239">
        <v>3.8328790150870198</v>
      </c>
      <c r="K239">
        <v>313.85532527976</v>
      </c>
      <c r="L239">
        <v>268.62205539658999</v>
      </c>
      <c r="M239">
        <v>40.338428538165097</v>
      </c>
      <c r="N239">
        <v>0.71651761762259703</v>
      </c>
      <c r="O239">
        <v>7.8516228748067798</v>
      </c>
      <c r="P239">
        <v>67.660015548069396</v>
      </c>
      <c r="Q239">
        <v>3.8712531389689997E-2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24</v>
      </c>
      <c r="E240">
        <v>32580.260697856</v>
      </c>
      <c r="F240">
        <v>202.24</v>
      </c>
      <c r="G240">
        <v>-35.247635978952601</v>
      </c>
      <c r="H240">
        <v>3.94423181882236</v>
      </c>
      <c r="I240">
        <v>-19.657077353504299</v>
      </c>
      <c r="J240">
        <v>8.4754075832372706</v>
      </c>
      <c r="K240">
        <v>199.48801477735299</v>
      </c>
      <c r="L240">
        <v>206.46475187363899</v>
      </c>
      <c r="M240">
        <v>46.085543845765002</v>
      </c>
      <c r="N240">
        <v>1.7067408965266799</v>
      </c>
      <c r="O240">
        <v>30.092958860759399</v>
      </c>
      <c r="P240">
        <v>19.562518474726499</v>
      </c>
      <c r="Q240">
        <v>-7.6770043338553001E-2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Row],[Ticker]],[1]!Table2[[Symbol]:[Industry]],2,FALSE),"-")</f>
        <v>-</v>
      </c>
      <c r="D241" t="s">
        <v>51</v>
      </c>
      <c r="E241">
        <v>32562.936380300001</v>
      </c>
      <c r="F241">
        <v>1283.5</v>
      </c>
      <c r="G241">
        <v>14.7413158626987</v>
      </c>
      <c r="H241">
        <v>11.7882367973868</v>
      </c>
      <c r="I241">
        <v>2.6582755933951798</v>
      </c>
      <c r="J241">
        <v>3.6676183462734699</v>
      </c>
      <c r="K241">
        <v>1229.2004311472101</v>
      </c>
      <c r="L241">
        <v>1156.23139842569</v>
      </c>
      <c r="M241">
        <v>60.679957684774202</v>
      </c>
      <c r="N241">
        <v>0.79454129029706499</v>
      </c>
      <c r="O241">
        <v>7.0977795091546403</v>
      </c>
      <c r="P241">
        <v>51.481175498642699</v>
      </c>
      <c r="Q241">
        <v>-3.9152292066531001E-2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Row],[Ticker]],[1]!Table2[[Symbol]:[Industry]],2,FALSE),"-")</f>
        <v>-</v>
      </c>
      <c r="D242" t="s">
        <v>75</v>
      </c>
      <c r="E242">
        <v>32490.913204245</v>
      </c>
      <c r="F242">
        <v>4204.95</v>
      </c>
      <c r="G242">
        <v>6.4317448941909996</v>
      </c>
      <c r="H242">
        <v>1.5217297725865699</v>
      </c>
      <c r="I242">
        <v>-13.092544442085501</v>
      </c>
      <c r="J242">
        <v>0.198928011392115</v>
      </c>
      <c r="K242">
        <v>4286.8916039031401</v>
      </c>
      <c r="L242">
        <v>3996.3102878363002</v>
      </c>
      <c r="M242">
        <v>31.5699557808998</v>
      </c>
      <c r="N242">
        <v>0.91485784609767196</v>
      </c>
      <c r="O242">
        <v>9.3936907692124798</v>
      </c>
      <c r="P242">
        <v>38.765778401121999</v>
      </c>
      <c r="Q242">
        <v>1.1486715626049001E-2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Row],[Ticker]],[1]!Table2[[Symbol]:[Industry]],2,FALSE),"-")</f>
        <v>-</v>
      </c>
      <c r="D243" t="s">
        <v>583</v>
      </c>
      <c r="E243">
        <v>32322.459474840001</v>
      </c>
      <c r="F243">
        <v>2387.6</v>
      </c>
      <c r="G243">
        <v>151.90962871238199</v>
      </c>
      <c r="H243">
        <v>5.0526986496164001</v>
      </c>
      <c r="I243">
        <v>-17.262836342614801</v>
      </c>
      <c r="J243">
        <v>6.9508348403422104</v>
      </c>
      <c r="K243">
        <v>2499.4778270064098</v>
      </c>
      <c r="L243">
        <v>2263.2621030181399</v>
      </c>
      <c r="M243">
        <v>43.993979868259402</v>
      </c>
      <c r="N243">
        <v>1.4121469140237</v>
      </c>
      <c r="O243">
        <v>36.735634109566</v>
      </c>
      <c r="P243">
        <v>185.76900059844399</v>
      </c>
      <c r="Q243">
        <v>0.177897244898025</v>
      </c>
    </row>
    <row r="244" spans="1:17" hidden="1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138</v>
      </c>
      <c r="E244">
        <v>32216.064643341</v>
      </c>
      <c r="F244">
        <v>365.99</v>
      </c>
      <c r="G244">
        <v>-2.1451994796050098</v>
      </c>
      <c r="H244">
        <v>4.2840759678551601</v>
      </c>
      <c r="I244">
        <v>-10.476560104987399</v>
      </c>
      <c r="J244">
        <v>2.2598790710993399</v>
      </c>
      <c r="K244">
        <v>361.39618534608297</v>
      </c>
      <c r="L244">
        <v>349.84257702964999</v>
      </c>
      <c r="M244">
        <v>56.330526885428</v>
      </c>
      <c r="N244">
        <v>0.68966495963029995</v>
      </c>
      <c r="O244">
        <v>9.0193721139921692</v>
      </c>
      <c r="P244">
        <v>28.869718309859099</v>
      </c>
      <c r="Q244">
        <v>-0.123824141917355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196</v>
      </c>
      <c r="E245">
        <v>32092.730189400001</v>
      </c>
      <c r="F245">
        <v>800.7</v>
      </c>
      <c r="G245">
        <v>-27.648628405852001</v>
      </c>
      <c r="H245">
        <v>13.781969237412801</v>
      </c>
      <c r="I245">
        <v>-2.50640695908444</v>
      </c>
      <c r="J245">
        <v>7.3516568212247302</v>
      </c>
      <c r="K245">
        <v>741.95777282417805</v>
      </c>
      <c r="L245">
        <v>718.64312110251603</v>
      </c>
      <c r="M245">
        <v>59.1980270102529</v>
      </c>
      <c r="N245">
        <v>1.2805993706758101</v>
      </c>
      <c r="O245">
        <v>7.43724241288872</v>
      </c>
      <c r="P245">
        <v>31.769933349790101</v>
      </c>
      <c r="Q245">
        <v>-6.0687154763800003E-3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590</v>
      </c>
      <c r="E246">
        <v>31775.528054599999</v>
      </c>
      <c r="F246">
        <v>499.4</v>
      </c>
      <c r="G246">
        <v>-64.550002340223898</v>
      </c>
      <c r="H246">
        <v>27.7566433907934</v>
      </c>
      <c r="I246">
        <v>3.3980318691098002</v>
      </c>
      <c r="J246">
        <v>5.6717857840202699</v>
      </c>
      <c r="K246">
        <v>442.34870451373598</v>
      </c>
      <c r="L246">
        <v>514.55050334893701</v>
      </c>
      <c r="M246">
        <v>57.773064583434603</v>
      </c>
      <c r="N246">
        <v>1.09478115181874</v>
      </c>
      <c r="O246">
        <v>99.899879855826995</v>
      </c>
      <c r="P246">
        <v>61.096774193548299</v>
      </c>
      <c r="Q246">
        <v>-8.036779981936E-2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191</v>
      </c>
      <c r="E247">
        <v>31762.710124378002</v>
      </c>
      <c r="F247">
        <v>172.94</v>
      </c>
      <c r="G247">
        <v>58.979331898002698</v>
      </c>
      <c r="H247">
        <v>-3.8929533245133801</v>
      </c>
      <c r="I247">
        <v>0.54669459095998096</v>
      </c>
      <c r="J247">
        <v>0.554899754166855</v>
      </c>
      <c r="K247">
        <v>188.39361297822001</v>
      </c>
      <c r="L247">
        <v>158.57791750681901</v>
      </c>
      <c r="M247">
        <v>24.176422622106099</v>
      </c>
      <c r="N247">
        <v>0.73636258819953404</v>
      </c>
      <c r="O247">
        <v>20.8511622528044</v>
      </c>
      <c r="P247">
        <v>100.626450116009</v>
      </c>
      <c r="Q247">
        <v>8.0827568881153E-2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269</v>
      </c>
      <c r="E248">
        <v>31427.139252540001</v>
      </c>
      <c r="F248">
        <v>4178.1000000000004</v>
      </c>
      <c r="G248">
        <v>1.0732644435104901</v>
      </c>
      <c r="H248">
        <v>-2.0442819181981</v>
      </c>
      <c r="I248">
        <v>16.090099106860499</v>
      </c>
      <c r="J248">
        <v>7.8491373629787402</v>
      </c>
      <c r="K248">
        <v>4060.92896936941</v>
      </c>
      <c r="L248">
        <v>3545.56596594135</v>
      </c>
      <c r="M248">
        <v>52.927434430428697</v>
      </c>
      <c r="N248">
        <v>0.75522712123038704</v>
      </c>
      <c r="O248">
        <v>15.3131806323448</v>
      </c>
      <c r="P248">
        <v>65.5020796197267</v>
      </c>
      <c r="Q248">
        <v>0.105709591615281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543</v>
      </c>
      <c r="E249">
        <v>30974.282171592</v>
      </c>
      <c r="F249">
        <v>70.06</v>
      </c>
      <c r="G249">
        <v>-7.06886057832304</v>
      </c>
      <c r="H249">
        <v>0.51658294824526496</v>
      </c>
      <c r="I249">
        <v>-11.744628057300201</v>
      </c>
      <c r="J249">
        <v>4.2854593608278702E-2</v>
      </c>
      <c r="K249">
        <v>72.384956663344894</v>
      </c>
      <c r="L249">
        <v>67.608047846050198</v>
      </c>
      <c r="M249">
        <v>25.671372182114599</v>
      </c>
      <c r="N249">
        <v>0.597062849035774</v>
      </c>
      <c r="O249">
        <v>14.187838995147001</v>
      </c>
      <c r="P249">
        <v>21.106309420916102</v>
      </c>
      <c r="Q249">
        <v>4.895201693634E-2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277</v>
      </c>
      <c r="E250">
        <v>30929.944721849999</v>
      </c>
      <c r="F250">
        <v>1151.75</v>
      </c>
      <c r="G250">
        <v>43.496523494988203</v>
      </c>
      <c r="H250">
        <v>-3.8710607000881598</v>
      </c>
      <c r="I250">
        <v>-15.6257148575174</v>
      </c>
      <c r="J250">
        <v>2.73519549723542</v>
      </c>
      <c r="K250">
        <v>1247.5601389778401</v>
      </c>
      <c r="L250">
        <v>1143.0980925758499</v>
      </c>
      <c r="M250">
        <v>24.798332071260699</v>
      </c>
      <c r="N250">
        <v>0.479977160192468</v>
      </c>
      <c r="O250">
        <v>31.4434556110267</v>
      </c>
      <c r="P250">
        <v>74.125028346813806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583</v>
      </c>
      <c r="E251">
        <v>30838.773405</v>
      </c>
      <c r="F251">
        <v>4217</v>
      </c>
      <c r="G251">
        <v>-13.393975916054</v>
      </c>
      <c r="H251">
        <v>1.05082969581792</v>
      </c>
      <c r="I251">
        <v>-9.65933108489034</v>
      </c>
      <c r="J251">
        <v>4.2178717218471302</v>
      </c>
      <c r="K251">
        <v>4303.6181607642802</v>
      </c>
      <c r="L251">
        <v>4275.2402799976899</v>
      </c>
      <c r="M251">
        <v>37.0810436053304</v>
      </c>
      <c r="N251">
        <v>0.93373303659812201</v>
      </c>
      <c r="O251">
        <v>24.934787763813102</v>
      </c>
      <c r="P251">
        <v>15.1965471084765</v>
      </c>
      <c r="Q251">
        <v>4.3305091029149E-2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269</v>
      </c>
      <c r="E252">
        <v>30434.65248384</v>
      </c>
      <c r="F252">
        <v>1599.4</v>
      </c>
      <c r="G252">
        <v>12.951490437868401</v>
      </c>
      <c r="H252">
        <v>-2.0563119983785998</v>
      </c>
      <c r="I252">
        <v>37.089937929273503</v>
      </c>
      <c r="J252">
        <v>-0.77721507294997005</v>
      </c>
      <c r="K252">
        <v>1654.39358858121</v>
      </c>
      <c r="L252">
        <v>1398.9594209756999</v>
      </c>
      <c r="M252">
        <v>21.760730491169699</v>
      </c>
      <c r="N252">
        <v>0.47493287659836197</v>
      </c>
      <c r="O252">
        <v>15.1150431411779</v>
      </c>
      <c r="P252">
        <v>55.947737909516299</v>
      </c>
      <c r="Q252">
        <v>8.6969896445456996E-2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260</v>
      </c>
      <c r="E253">
        <v>30272.683455679999</v>
      </c>
      <c r="F253">
        <v>5983.3</v>
      </c>
      <c r="G253">
        <v>113.27219368887999</v>
      </c>
      <c r="H253">
        <v>-4.7479745083716303</v>
      </c>
      <c r="I253">
        <v>-2.18539958111197</v>
      </c>
      <c r="J253">
        <v>0.34953396932444297</v>
      </c>
      <c r="K253">
        <v>6445.9632992364504</v>
      </c>
      <c r="L253">
        <v>5662.8452317362098</v>
      </c>
      <c r="M253">
        <v>21.4453657532564</v>
      </c>
      <c r="N253">
        <v>0.76099636404313997</v>
      </c>
      <c r="O253">
        <v>63.068039376263897</v>
      </c>
      <c r="P253">
        <v>149.20033319450201</v>
      </c>
      <c r="Q253">
        <v>0.13740179709280501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46</v>
      </c>
      <c r="E254">
        <v>30216.6</v>
      </c>
      <c r="F254">
        <v>167.87</v>
      </c>
      <c r="G254">
        <v>225.74748044697299</v>
      </c>
      <c r="H254">
        <v>-1.74837091818171</v>
      </c>
      <c r="I254">
        <v>-9.4246004284784899</v>
      </c>
      <c r="J254">
        <v>6.4497969039609497</v>
      </c>
      <c r="K254">
        <v>167.58680349298899</v>
      </c>
      <c r="L254">
        <v>127.329347934334</v>
      </c>
      <c r="M254">
        <v>35.373801704884201</v>
      </c>
      <c r="N254">
        <v>1.0000757979038499</v>
      </c>
      <c r="O254">
        <v>18.127122177875702</v>
      </c>
      <c r="P254">
        <v>261.01075268817198</v>
      </c>
      <c r="Q254">
        <v>0.13283533079659099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212</v>
      </c>
      <c r="E255">
        <v>30132.47296992</v>
      </c>
      <c r="F255">
        <v>16294.25</v>
      </c>
      <c r="G255">
        <v>4.09763714960895E-2</v>
      </c>
      <c r="H255">
        <v>2.2384389026462599</v>
      </c>
      <c r="I255">
        <v>2.3903198562552799</v>
      </c>
      <c r="J255">
        <v>6.2874015966518204</v>
      </c>
      <c r="K255">
        <v>15660.9432001108</v>
      </c>
      <c r="L255">
        <v>14917.058771104699</v>
      </c>
      <c r="M255">
        <v>52.3716515810031</v>
      </c>
      <c r="N255">
        <v>0.19070174297808001</v>
      </c>
      <c r="O255">
        <v>12.0027003390766</v>
      </c>
      <c r="P255">
        <v>28.301181102362101</v>
      </c>
      <c r="Q255">
        <v>7.2609262821016998E-2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396</v>
      </c>
      <c r="E256">
        <v>30018.89360367</v>
      </c>
      <c r="F256">
        <v>406.1</v>
      </c>
      <c r="G256">
        <v>-25.0916785647746</v>
      </c>
      <c r="H256">
        <v>4.37583787555399</v>
      </c>
      <c r="I256">
        <v>-21.433206003222001</v>
      </c>
      <c r="J256">
        <v>7.1676029046428402</v>
      </c>
      <c r="K256">
        <v>400.72173502427802</v>
      </c>
      <c r="L256">
        <v>415.26263743818498</v>
      </c>
      <c r="M256">
        <v>58.697635917237399</v>
      </c>
      <c r="N256">
        <v>1.78655472892904</v>
      </c>
      <c r="O256">
        <v>20.167446441763101</v>
      </c>
      <c r="P256">
        <v>14.652738565782</v>
      </c>
      <c r="Q256">
        <v>-7.0770154096944995E-2</v>
      </c>
    </row>
    <row r="257" spans="1:17" hidden="1" x14ac:dyDescent="0.3">
      <c r="A257" t="s">
        <v>611</v>
      </c>
      <c r="B257" t="s">
        <v>612</v>
      </c>
      <c r="C257" t="str">
        <f>IFERROR(VLOOKUP(Table1[[#This Row],[Ticker]],[1]!Table2[[Symbol]:[Industry]],2,FALSE),"-")</f>
        <v>-</v>
      </c>
      <c r="D257" t="s">
        <v>37</v>
      </c>
      <c r="E257">
        <v>29970.744044009902</v>
      </c>
      <c r="F257">
        <v>340.15</v>
      </c>
      <c r="G257">
        <v>-12.0944678361515</v>
      </c>
      <c r="H257">
        <v>1.2654091096107201</v>
      </c>
      <c r="I257">
        <v>0.66990717187248905</v>
      </c>
      <c r="J257">
        <v>0.34220284749181301</v>
      </c>
      <c r="K257">
        <v>333.61099999999999</v>
      </c>
      <c r="M257">
        <v>33.098127067479403</v>
      </c>
      <c r="O257">
        <v>10.245479935322599</v>
      </c>
      <c r="P257">
        <v>22.1145216298689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Row],[Ticker]],[1]!Table2[[Symbol]:[Industry]],2,FALSE),"-")</f>
        <v>-</v>
      </c>
      <c r="D258" t="s">
        <v>391</v>
      </c>
      <c r="E258">
        <v>29830.088854540001</v>
      </c>
      <c r="F258">
        <v>6637.45</v>
      </c>
      <c r="G258">
        <v>21.268715871205799</v>
      </c>
      <c r="H258">
        <v>6.6867348217937002</v>
      </c>
      <c r="I258">
        <v>5.5886844722604998</v>
      </c>
      <c r="J258">
        <v>6.7462065082464404</v>
      </c>
      <c r="K258">
        <v>6365.5300821460096</v>
      </c>
      <c r="L258">
        <v>5719.9210557863698</v>
      </c>
      <c r="M258">
        <v>40.174864309659498</v>
      </c>
      <c r="N258">
        <v>1.17213107223032</v>
      </c>
      <c r="O258">
        <v>7.0245350247459504</v>
      </c>
      <c r="P258">
        <v>46.199339207048403</v>
      </c>
      <c r="Q258">
        <v>-3.7903623922950998E-2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Row],[Ticker]],[1]!Table2[[Symbol]:[Industry]],2,FALSE),"-")</f>
        <v>-</v>
      </c>
      <c r="D259" t="s">
        <v>51</v>
      </c>
      <c r="E259">
        <v>29561.879026679999</v>
      </c>
      <c r="F259">
        <v>1927.35</v>
      </c>
      <c r="G259">
        <v>26.897317929780399</v>
      </c>
      <c r="H259">
        <v>8.3874254706289904</v>
      </c>
      <c r="I259">
        <v>2.3258616788606399</v>
      </c>
      <c r="J259">
        <v>4.7612463022122196</v>
      </c>
      <c r="K259">
        <v>1810.1105276677299</v>
      </c>
      <c r="L259">
        <v>1653.7865729109501</v>
      </c>
      <c r="M259">
        <v>61.720531359180598</v>
      </c>
      <c r="N259">
        <v>0.70966865628293097</v>
      </c>
      <c r="O259">
        <v>1.8600669312787099</v>
      </c>
      <c r="P259">
        <v>54.875647876571897</v>
      </c>
      <c r="Q259">
        <v>7.8630309512679006E-2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Row],[Ticker]],[1]!Table2[[Symbol]:[Industry]],2,FALSE),"-")</f>
        <v>-</v>
      </c>
      <c r="D260" t="s">
        <v>168</v>
      </c>
      <c r="E260">
        <v>29497.656806484902</v>
      </c>
      <c r="F260">
        <v>875.95</v>
      </c>
      <c r="G260">
        <v>73.243332040246003</v>
      </c>
      <c r="H260">
        <v>4.8690068597702396</v>
      </c>
      <c r="I260">
        <v>-10.7861657245332</v>
      </c>
      <c r="J260">
        <v>6.7054419896028303</v>
      </c>
      <c r="K260">
        <v>872.59693795004603</v>
      </c>
      <c r="L260">
        <v>782.39746601908996</v>
      </c>
      <c r="M260">
        <v>38.649372496612798</v>
      </c>
      <c r="N260">
        <v>0.81421181253539998</v>
      </c>
      <c r="O260">
        <v>13.020149551915001</v>
      </c>
      <c r="P260">
        <v>86.969050160085303</v>
      </c>
      <c r="Q260">
        <v>3.7014760018680003E-2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Row],[Ticker]],[1]!Table2[[Symbol]:[Industry]],2,FALSE),"-")</f>
        <v>-</v>
      </c>
      <c r="D261" t="s">
        <v>212</v>
      </c>
      <c r="E261">
        <v>29409.383961020001</v>
      </c>
      <c r="F261">
        <v>13265.8</v>
      </c>
      <c r="G261">
        <v>178.38449368109499</v>
      </c>
      <c r="H261">
        <v>-2.04404361834575</v>
      </c>
      <c r="I261">
        <v>49.242467602827901</v>
      </c>
      <c r="J261">
        <v>2.30931531612661</v>
      </c>
      <c r="K261">
        <v>12544.1984466335</v>
      </c>
      <c r="L261">
        <v>9541.2735441585792</v>
      </c>
      <c r="M261">
        <v>44.590325307296503</v>
      </c>
      <c r="N261">
        <v>0.71172776719385</v>
      </c>
      <c r="O261">
        <v>10.1011623874926</v>
      </c>
      <c r="P261">
        <v>204.09847915301299</v>
      </c>
      <c r="Q261">
        <v>0.200568877098703</v>
      </c>
    </row>
    <row r="262" spans="1:17" x14ac:dyDescent="0.3">
      <c r="A262" t="s">
        <v>621</v>
      </c>
      <c r="B262" t="s">
        <v>622</v>
      </c>
      <c r="C262" t="str">
        <f>IFERROR(VLOOKUP(Table1[[#This Row],[Ticker]],[1]!Table2[[Symbol]:[Industry]],2,FALSE),"-")</f>
        <v>-</v>
      </c>
      <c r="D262" t="s">
        <v>212</v>
      </c>
      <c r="E262">
        <v>28767.624494849999</v>
      </c>
      <c r="F262">
        <v>1369.05</v>
      </c>
      <c r="G262">
        <v>-9.1385695478539901</v>
      </c>
      <c r="H262">
        <v>-1.1946866757811001</v>
      </c>
      <c r="I262">
        <v>4.3436969360586497</v>
      </c>
      <c r="J262">
        <v>-7.1932385364149296E-2</v>
      </c>
      <c r="K262">
        <v>1333.00528889982</v>
      </c>
      <c r="L262">
        <v>1223.0698026785999</v>
      </c>
      <c r="M262">
        <v>31.2058679145726</v>
      </c>
      <c r="N262">
        <v>0.48618261856316902</v>
      </c>
      <c r="O262">
        <v>9.9996347832438595</v>
      </c>
      <c r="P262">
        <v>36.488709436219501</v>
      </c>
      <c r="Q262">
        <v>5.5730754103467998E-2</v>
      </c>
    </row>
    <row r="263" spans="1:17" x14ac:dyDescent="0.3">
      <c r="A263" t="s">
        <v>623</v>
      </c>
      <c r="B263" t="s">
        <v>624</v>
      </c>
      <c r="C263" t="str">
        <f>IFERROR(VLOOKUP(Table1[[#This Row],[Ticker]],[1]!Table2[[Symbol]:[Industry]],2,FALSE),"-")</f>
        <v>-</v>
      </c>
      <c r="D263" t="s">
        <v>625</v>
      </c>
      <c r="E263">
        <v>28257.76338</v>
      </c>
      <c r="F263">
        <v>826.7</v>
      </c>
      <c r="G263">
        <v>6.1599286834665303</v>
      </c>
      <c r="H263">
        <v>-3.66690426003067</v>
      </c>
      <c r="I263">
        <v>-4.7335393971521098</v>
      </c>
      <c r="J263">
        <v>2.76698892024526</v>
      </c>
      <c r="K263">
        <v>854.57597709949596</v>
      </c>
      <c r="L263">
        <v>804.07685212207195</v>
      </c>
      <c r="M263">
        <v>33.623033978723797</v>
      </c>
      <c r="N263">
        <v>0.52318038312335702</v>
      </c>
      <c r="O263">
        <v>12.979315350187401</v>
      </c>
      <c r="P263">
        <v>32.696629213483099</v>
      </c>
      <c r="Q263">
        <v>8.8653754680766E-2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628</v>
      </c>
      <c r="E264">
        <v>27980.840018700001</v>
      </c>
      <c r="F264">
        <v>289.35000000000002</v>
      </c>
      <c r="G264">
        <v>71.331817046777203</v>
      </c>
      <c r="H264">
        <v>-4.0789541156756002</v>
      </c>
      <c r="I264">
        <v>-11.8705916452412</v>
      </c>
      <c r="J264">
        <v>0.67404944552333401</v>
      </c>
      <c r="K264">
        <v>326.87714306110502</v>
      </c>
      <c r="L264">
        <v>283.103794534759</v>
      </c>
      <c r="M264">
        <v>23.021176750811499</v>
      </c>
      <c r="N264">
        <v>0.60944830993545795</v>
      </c>
      <c r="O264">
        <v>43.701399688957999</v>
      </c>
      <c r="P264">
        <v>114.174685418208</v>
      </c>
      <c r="Q264">
        <v>8.3067629804570997E-2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491</v>
      </c>
      <c r="E265">
        <v>27591.988749820001</v>
      </c>
      <c r="F265">
        <v>1507.55</v>
      </c>
      <c r="G265">
        <v>117.299095397343</v>
      </c>
      <c r="H265">
        <v>-3.4670630964672302</v>
      </c>
      <c r="I265">
        <v>58.745295087853101</v>
      </c>
      <c r="J265">
        <v>-1.7194711475772499</v>
      </c>
      <c r="K265">
        <v>1480.2544192458899</v>
      </c>
      <c r="L265">
        <v>1094.0865182462001</v>
      </c>
      <c r="M265">
        <v>31.742346364450398</v>
      </c>
      <c r="N265">
        <v>0.39977583025789498</v>
      </c>
      <c r="O265">
        <v>17.8037212696096</v>
      </c>
      <c r="P265">
        <v>151.67779632721201</v>
      </c>
      <c r="Q265">
        <v>8.6691026122680995E-2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354</v>
      </c>
      <c r="E266">
        <v>27569.230776550001</v>
      </c>
      <c r="F266">
        <v>428.5</v>
      </c>
      <c r="G266">
        <v>19.033297842038401</v>
      </c>
      <c r="H266">
        <v>8.5272909652229707</v>
      </c>
      <c r="I266">
        <v>31.350226634977101</v>
      </c>
      <c r="J266">
        <v>1.7898805509059399</v>
      </c>
      <c r="K266">
        <v>413.34808044541802</v>
      </c>
      <c r="L266">
        <v>350.90302999478502</v>
      </c>
      <c r="M266">
        <v>40.654036358128799</v>
      </c>
      <c r="N266">
        <v>1.38961239752122</v>
      </c>
      <c r="O266">
        <v>9.8483080513418901</v>
      </c>
      <c r="P266">
        <v>64.019138755980805</v>
      </c>
      <c r="Q266">
        <v>-5.8308712070543001E-2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429</v>
      </c>
      <c r="E267">
        <v>27530.053703819998</v>
      </c>
      <c r="F267">
        <v>1466.1</v>
      </c>
      <c r="G267">
        <v>33.405122554046201</v>
      </c>
      <c r="H267">
        <v>5.7278037791378997</v>
      </c>
      <c r="I267">
        <v>16.8472498537086</v>
      </c>
      <c r="J267">
        <v>2.2374360447021102</v>
      </c>
      <c r="K267">
        <v>1384.0076603346499</v>
      </c>
      <c r="L267">
        <v>1168.2787981326101</v>
      </c>
      <c r="M267">
        <v>40.010043715715398</v>
      </c>
      <c r="N267">
        <v>0.94101232748650199</v>
      </c>
      <c r="O267">
        <v>12.5298410749607</v>
      </c>
      <c r="P267">
        <v>65.642300305050199</v>
      </c>
      <c r="Q267">
        <v>0.10227345812262301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637</v>
      </c>
      <c r="E268">
        <v>27337.233386100001</v>
      </c>
      <c r="F268">
        <v>284.5</v>
      </c>
      <c r="G268">
        <v>114.026469001191</v>
      </c>
      <c r="H268">
        <v>-1.9558635824910899</v>
      </c>
      <c r="I268">
        <v>-27.798754283893199</v>
      </c>
      <c r="J268">
        <v>0.36347865193643403</v>
      </c>
      <c r="K268">
        <v>302.78457273443701</v>
      </c>
      <c r="L268">
        <v>274.94261231525599</v>
      </c>
      <c r="M268">
        <v>25.7182509317113</v>
      </c>
      <c r="N268">
        <v>0.61632603353558302</v>
      </c>
      <c r="O268">
        <v>35.079086115992901</v>
      </c>
      <c r="P268">
        <v>156.42181162685799</v>
      </c>
      <c r="Q268">
        <v>7.7839397285645998E-2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232</v>
      </c>
      <c r="E269">
        <v>27219.9398348</v>
      </c>
      <c r="F269">
        <v>4252.3999999999996</v>
      </c>
      <c r="G269">
        <v>112.159357765651</v>
      </c>
      <c r="H269">
        <v>9.4753455054118998</v>
      </c>
      <c r="I269">
        <v>36.985890136179599</v>
      </c>
      <c r="J269">
        <v>1.1910483050324601</v>
      </c>
      <c r="K269">
        <v>3875.2447949951702</v>
      </c>
      <c r="L269">
        <v>3008.5482993881401</v>
      </c>
      <c r="M269">
        <v>49.123546063976399</v>
      </c>
      <c r="N269">
        <v>0.99331685569958506</v>
      </c>
      <c r="O269">
        <v>11.207788542940399</v>
      </c>
      <c r="P269">
        <v>152.367952522255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625</v>
      </c>
      <c r="E270">
        <v>27104.910486279899</v>
      </c>
      <c r="F270">
        <v>1115.95</v>
      </c>
      <c r="G270">
        <v>-35.051152459626799</v>
      </c>
      <c r="H270">
        <v>2.7643824345494701</v>
      </c>
      <c r="I270">
        <v>6.5285988720447703</v>
      </c>
      <c r="J270">
        <v>6.3556370829525699</v>
      </c>
      <c r="K270">
        <v>1074.33412465688</v>
      </c>
      <c r="L270">
        <v>1095.64730411603</v>
      </c>
      <c r="M270">
        <v>56.475676701494102</v>
      </c>
      <c r="N270">
        <v>0.74572631470471695</v>
      </c>
      <c r="O270">
        <v>33.330346341681903</v>
      </c>
      <c r="P270">
        <v>25.946617008069499</v>
      </c>
      <c r="Q270">
        <v>-2.024596902384E-3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269</v>
      </c>
      <c r="E271">
        <v>26906.620800000001</v>
      </c>
      <c r="F271">
        <v>2430.15</v>
      </c>
      <c r="G271">
        <v>-16.3091263264232</v>
      </c>
      <c r="H271">
        <v>-13.085627555656499</v>
      </c>
      <c r="I271">
        <v>-2.44754265345053</v>
      </c>
      <c r="J271">
        <v>-0.321272725544824</v>
      </c>
      <c r="K271">
        <v>2588.6685643201199</v>
      </c>
      <c r="L271">
        <v>2339.54676203497</v>
      </c>
      <c r="M271">
        <v>27.817957888022399</v>
      </c>
      <c r="N271">
        <v>0.66500503900167995</v>
      </c>
      <c r="O271">
        <v>21.8031808736086</v>
      </c>
      <c r="P271">
        <v>29.5941766211604</v>
      </c>
      <c r="Q271">
        <v>7.1682194665961999E-2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54</v>
      </c>
      <c r="E272">
        <v>26872.206446774999</v>
      </c>
      <c r="F272">
        <v>345.75</v>
      </c>
      <c r="G272">
        <v>-43.799238334492202</v>
      </c>
      <c r="H272">
        <v>-13.2893846126229</v>
      </c>
      <c r="I272">
        <v>-38.473976931793203</v>
      </c>
      <c r="J272">
        <v>-1.3872891153729601</v>
      </c>
      <c r="K272">
        <v>410.84694480391403</v>
      </c>
      <c r="L272">
        <v>425.85201854420598</v>
      </c>
      <c r="M272">
        <v>20.9961765749519</v>
      </c>
      <c r="N272">
        <v>1.2331432127049</v>
      </c>
      <c r="O272">
        <v>50.310918293564697</v>
      </c>
      <c r="P272">
        <v>2.8099910793933902</v>
      </c>
      <c r="Q272">
        <v>6.9480336597521994E-2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168</v>
      </c>
      <c r="E273">
        <v>26832.204980350001</v>
      </c>
      <c r="F273">
        <v>1053.25</v>
      </c>
      <c r="G273">
        <v>-21.9025970154599</v>
      </c>
      <c r="H273">
        <v>-0.30958259800566601</v>
      </c>
      <c r="I273">
        <v>-2.9334198707988799</v>
      </c>
      <c r="J273">
        <v>3.88403015209418</v>
      </c>
      <c r="K273">
        <v>1081.69080085218</v>
      </c>
      <c r="L273">
        <v>1060.04002790804</v>
      </c>
      <c r="M273">
        <v>37.5377446883099</v>
      </c>
      <c r="N273">
        <v>0.76478616794869703</v>
      </c>
      <c r="O273">
        <v>28.079753145027201</v>
      </c>
      <c r="P273">
        <v>12.888531618435101</v>
      </c>
      <c r="Q273">
        <v>9.7258960870199999E-4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269</v>
      </c>
      <c r="E274">
        <v>26733.578492249999</v>
      </c>
      <c r="F274">
        <v>5566.65</v>
      </c>
      <c r="G274">
        <v>-15.430204342774999</v>
      </c>
      <c r="H274">
        <v>-11.8791372671724</v>
      </c>
      <c r="I274">
        <v>11.8456663942407</v>
      </c>
      <c r="J274">
        <v>1.3726914002180499</v>
      </c>
      <c r="K274">
        <v>5833.2563504640402</v>
      </c>
      <c r="L274">
        <v>5250.4910067582396</v>
      </c>
      <c r="M274">
        <v>25.566003263553899</v>
      </c>
      <c r="N274">
        <v>0.66292787073788595</v>
      </c>
      <c r="O274">
        <v>32.036323462046298</v>
      </c>
      <c r="P274">
        <v>38.319045844204197</v>
      </c>
      <c r="Q274">
        <v>6.4828741377167001E-2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277</v>
      </c>
      <c r="E275">
        <v>26301.533431250002</v>
      </c>
      <c r="F275">
        <v>3096.6</v>
      </c>
      <c r="G275">
        <v>7.1697459747457204</v>
      </c>
      <c r="H275">
        <v>6.9518840726158198</v>
      </c>
      <c r="I275">
        <v>17.402393902582599</v>
      </c>
      <c r="J275">
        <v>3.3365266279783201</v>
      </c>
      <c r="K275">
        <v>2848.2328232907298</v>
      </c>
      <c r="L275">
        <v>2562.2876285054899</v>
      </c>
      <c r="M275">
        <v>85.1182750886272</v>
      </c>
      <c r="N275">
        <v>0.78996951751594602</v>
      </c>
      <c r="O275">
        <v>1.7244720015500801</v>
      </c>
      <c r="P275">
        <v>59.314709060040101</v>
      </c>
      <c r="Q275">
        <v>-5.9226610599132E-2</v>
      </c>
    </row>
    <row r="276" spans="1:17" hidden="1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116</v>
      </c>
      <c r="E276">
        <v>26215.745579620001</v>
      </c>
      <c r="F276">
        <v>1176.2</v>
      </c>
      <c r="G276">
        <v>-11.416621945806501</v>
      </c>
      <c r="H276">
        <v>18.935732159167902</v>
      </c>
      <c r="I276">
        <v>-4.3014455034759198</v>
      </c>
      <c r="J276">
        <v>6.447749664542</v>
      </c>
      <c r="K276">
        <v>1137.11812133479</v>
      </c>
      <c r="L276">
        <v>1088.4627909660401</v>
      </c>
      <c r="M276">
        <v>43.593911302497602</v>
      </c>
      <c r="N276">
        <v>0.85158081110539996</v>
      </c>
      <c r="O276">
        <v>19.027376296548201</v>
      </c>
      <c r="P276">
        <v>22.527214959112399</v>
      </c>
      <c r="Q276">
        <v>8.4255383307329998E-3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138</v>
      </c>
      <c r="E277">
        <v>25985.442427425001</v>
      </c>
      <c r="F277">
        <v>1124.25</v>
      </c>
      <c r="G277">
        <v>67.554973746319803</v>
      </c>
      <c r="H277">
        <v>-12.347510252543699</v>
      </c>
      <c r="I277">
        <v>-2.19662435621338</v>
      </c>
      <c r="J277">
        <v>-1.7985082505302501</v>
      </c>
      <c r="K277">
        <v>1251.0091574371299</v>
      </c>
      <c r="L277">
        <v>1035.4460755149501</v>
      </c>
      <c r="M277">
        <v>21.7627065832319</v>
      </c>
      <c r="N277">
        <v>0.74838804704073503</v>
      </c>
      <c r="O277">
        <v>29.250611518790201</v>
      </c>
      <c r="P277">
        <v>103.410530124841</v>
      </c>
      <c r="Q277">
        <v>0.15733846974871299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432</v>
      </c>
      <c r="E278">
        <v>25916.084999999999</v>
      </c>
      <c r="F278">
        <v>738.35</v>
      </c>
      <c r="G278">
        <v>72.958529268439193</v>
      </c>
      <c r="H278">
        <v>-16.316376389796599</v>
      </c>
      <c r="I278">
        <v>76.032449182487497</v>
      </c>
      <c r="J278">
        <v>-14.6862047833669</v>
      </c>
      <c r="K278">
        <v>796.08715115943005</v>
      </c>
      <c r="L278">
        <v>583.89000972406097</v>
      </c>
      <c r="M278">
        <v>21.733885902379001</v>
      </c>
      <c r="N278">
        <v>0.343524009351173</v>
      </c>
      <c r="O278">
        <v>31.3740096160357</v>
      </c>
      <c r="P278">
        <v>163.69642857142799</v>
      </c>
      <c r="Q278">
        <v>9.0342236858078004E-2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308</v>
      </c>
      <c r="E279">
        <v>25911.964881169999</v>
      </c>
      <c r="F279">
        <v>414.35</v>
      </c>
      <c r="G279">
        <v>75.697283293393397</v>
      </c>
      <c r="H279">
        <v>-0.78268816484242998</v>
      </c>
      <c r="I279">
        <v>9.8728846591637094</v>
      </c>
      <c r="J279">
        <v>1.5171612085297601</v>
      </c>
      <c r="K279">
        <v>429.57351558754698</v>
      </c>
      <c r="L279">
        <v>377.647660380106</v>
      </c>
      <c r="M279">
        <v>39.641645698039397</v>
      </c>
      <c r="N279">
        <v>1.2136043627544</v>
      </c>
      <c r="O279">
        <v>21.201882466513801</v>
      </c>
      <c r="P279">
        <v>102.072665203608</v>
      </c>
      <c r="Q279">
        <v>0.15655189302580499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354</v>
      </c>
      <c r="E280">
        <v>25766.399954699998</v>
      </c>
      <c r="F280">
        <v>2131.15</v>
      </c>
      <c r="G280">
        <v>21.6131874553625</v>
      </c>
      <c r="H280">
        <v>7.6739510831011604</v>
      </c>
      <c r="I280">
        <v>46.848277744907897</v>
      </c>
      <c r="J280">
        <v>4.7220392626484102</v>
      </c>
      <c r="K280">
        <v>1883.04931013441</v>
      </c>
      <c r="L280">
        <v>1602.4128799422001</v>
      </c>
      <c r="M280">
        <v>41.002677760283397</v>
      </c>
      <c r="N280">
        <v>1.4903581823099299</v>
      </c>
      <c r="O280">
        <v>3.2306501184806198</v>
      </c>
      <c r="P280">
        <v>79.677092993845406</v>
      </c>
      <c r="Q280">
        <v>-4.7723303367174001E-2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553</v>
      </c>
      <c r="E281">
        <v>25615.46627058</v>
      </c>
      <c r="F281">
        <v>706.6</v>
      </c>
      <c r="G281">
        <v>25.55028719829</v>
      </c>
      <c r="H281">
        <v>3.9151767098421</v>
      </c>
      <c r="I281">
        <v>-0.73564137870646595</v>
      </c>
      <c r="J281">
        <v>7.0036339194821204</v>
      </c>
      <c r="K281">
        <v>696.65863201821196</v>
      </c>
      <c r="L281">
        <v>648.95080513732296</v>
      </c>
      <c r="M281">
        <v>43.7643393071505</v>
      </c>
      <c r="N281">
        <v>0.89560319121348697</v>
      </c>
      <c r="O281">
        <v>8.8664024908010095</v>
      </c>
      <c r="P281">
        <v>61.324200913242002</v>
      </c>
      <c r="Q281">
        <v>-6.2645779693647E-2</v>
      </c>
    </row>
    <row r="282" spans="1:17" hidden="1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51</v>
      </c>
      <c r="E282">
        <v>25470.278529660001</v>
      </c>
      <c r="F282">
        <v>5567.55</v>
      </c>
      <c r="G282">
        <v>18.021505888041698</v>
      </c>
      <c r="H282">
        <v>22.921278340550501</v>
      </c>
      <c r="I282">
        <v>7.8122285374025502</v>
      </c>
      <c r="J282">
        <v>10.658834047524399</v>
      </c>
      <c r="K282">
        <v>4948.9459339101304</v>
      </c>
      <c r="L282">
        <v>4495.2636635331</v>
      </c>
      <c r="M282">
        <v>70.861504364749194</v>
      </c>
      <c r="N282">
        <v>1.0822464014506701</v>
      </c>
      <c r="O282">
        <v>1.9299332740613</v>
      </c>
      <c r="P282">
        <v>46.510618141627802</v>
      </c>
      <c r="Q282">
        <v>-8.4051190014348007E-2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51</v>
      </c>
      <c r="E283">
        <v>25406.85543358</v>
      </c>
      <c r="F283">
        <v>998.05</v>
      </c>
      <c r="G283">
        <v>80.262938149625001</v>
      </c>
      <c r="H283">
        <v>24.0366413138326</v>
      </c>
      <c r="I283">
        <v>42.327109173787903</v>
      </c>
      <c r="J283">
        <v>9.9322000054742094</v>
      </c>
      <c r="K283">
        <v>813.85887144318895</v>
      </c>
      <c r="L283">
        <v>687.90276986390904</v>
      </c>
      <c r="M283">
        <v>75.659933094868904</v>
      </c>
      <c r="N283">
        <v>2.4324499827486701</v>
      </c>
      <c r="O283">
        <v>7.2791944291368198</v>
      </c>
      <c r="P283">
        <v>105.14902363823199</v>
      </c>
      <c r="Q283">
        <v>5.7237128215937003E-2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274</v>
      </c>
      <c r="E284">
        <v>25319.42856</v>
      </c>
      <c r="F284">
        <v>2210.3000000000002</v>
      </c>
      <c r="G284">
        <v>245.99030622270899</v>
      </c>
      <c r="H284">
        <v>-11.924328776296001</v>
      </c>
      <c r="I284">
        <v>141.23803794144399</v>
      </c>
      <c r="J284">
        <v>5.7422104278496704</v>
      </c>
      <c r="K284">
        <v>2045.60679137138</v>
      </c>
      <c r="L284">
        <v>1311.24434530081</v>
      </c>
      <c r="M284">
        <v>35.756621596557899</v>
      </c>
      <c r="N284">
        <v>0.41026701770162899</v>
      </c>
      <c r="O284">
        <v>28.208840428900999</v>
      </c>
      <c r="P284">
        <v>283.03439909886498</v>
      </c>
      <c r="Q284">
        <v>0.214832090266728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46</v>
      </c>
      <c r="E285">
        <v>25158.796044999999</v>
      </c>
      <c r="F285">
        <v>267.5</v>
      </c>
      <c r="G285">
        <v>139.515538969452</v>
      </c>
      <c r="H285">
        <v>0.37950663865671602</v>
      </c>
      <c r="I285">
        <v>9.14305015595939</v>
      </c>
      <c r="J285">
        <v>5.3037031011064899</v>
      </c>
      <c r="K285">
        <v>283.07943916456901</v>
      </c>
      <c r="L285">
        <v>226.71762663709001</v>
      </c>
      <c r="M285">
        <v>29.615938490988299</v>
      </c>
      <c r="N285">
        <v>0.86339611567044505</v>
      </c>
      <c r="O285">
        <v>31.439252336448501</v>
      </c>
      <c r="P285">
        <v>178.50078084331</v>
      </c>
      <c r="Q285">
        <v>0.180373475043002</v>
      </c>
    </row>
    <row r="286" spans="1:17" hidden="1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133</v>
      </c>
      <c r="E286">
        <v>25148.740352479999</v>
      </c>
      <c r="F286">
        <v>413.8</v>
      </c>
      <c r="G286">
        <v>72.3030573995255</v>
      </c>
      <c r="H286">
        <v>-7.0668052194198401</v>
      </c>
      <c r="I286">
        <v>-5.3714632270004499</v>
      </c>
      <c r="J286">
        <v>-1.88563341160389</v>
      </c>
      <c r="K286">
        <v>449.45318972548</v>
      </c>
      <c r="L286">
        <v>402.68704248888002</v>
      </c>
      <c r="M286">
        <v>20.7254880047904</v>
      </c>
      <c r="N286">
        <v>0.467410892674467</v>
      </c>
      <c r="O286">
        <v>39.523924601256603</v>
      </c>
      <c r="P286">
        <v>97.753882915173193</v>
      </c>
      <c r="Q286">
        <v>3.9472482561312999E-2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168</v>
      </c>
      <c r="E287">
        <v>24853.532347</v>
      </c>
      <c r="F287">
        <v>5741.75</v>
      </c>
      <c r="G287">
        <v>96.651567664733307</v>
      </c>
      <c r="H287">
        <v>15.389025441563099</v>
      </c>
      <c r="I287">
        <v>72.086051950954698</v>
      </c>
      <c r="J287">
        <v>5.3475845297959497</v>
      </c>
      <c r="K287">
        <v>5271.2420733526096</v>
      </c>
      <c r="L287">
        <v>4040.3069773358202</v>
      </c>
      <c r="M287">
        <v>44.372063426827999</v>
      </c>
      <c r="N287">
        <v>0.89945630171749902</v>
      </c>
      <c r="O287">
        <v>12.2915487438498</v>
      </c>
      <c r="P287">
        <v>136.28600823045201</v>
      </c>
      <c r="Q287">
        <v>3.5411904110551E-2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277</v>
      </c>
      <c r="E288">
        <v>24818.799836999999</v>
      </c>
      <c r="F288">
        <v>1222</v>
      </c>
      <c r="G288">
        <v>-2.2285512143115001</v>
      </c>
      <c r="H288">
        <v>2.8766969899681E-2</v>
      </c>
      <c r="I288">
        <v>-21.717567268704599</v>
      </c>
      <c r="J288">
        <v>1.46894602427534</v>
      </c>
      <c r="K288">
        <v>1240.7854060904899</v>
      </c>
      <c r="L288">
        <v>1198.7692926191601</v>
      </c>
      <c r="M288">
        <v>34.051164817758298</v>
      </c>
      <c r="N288">
        <v>0.61808574542944805</v>
      </c>
      <c r="O288">
        <v>18.240589198036002</v>
      </c>
      <c r="P288">
        <v>25.539346620094499</v>
      </c>
      <c r="Q288">
        <v>0.10504714736946399</v>
      </c>
    </row>
    <row r="289" spans="1:17" hidden="1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680</v>
      </c>
      <c r="E289">
        <v>24794.803041399999</v>
      </c>
      <c r="F289">
        <v>1090.25</v>
      </c>
      <c r="G289">
        <v>127.839367359219</v>
      </c>
      <c r="H289">
        <v>-13.056160441062399</v>
      </c>
      <c r="I289">
        <v>80.681089796772298</v>
      </c>
      <c r="J289">
        <v>1.8562781183180499</v>
      </c>
      <c r="K289">
        <v>1126.92302236098</v>
      </c>
      <c r="M289">
        <v>33.388901233233597</v>
      </c>
      <c r="N289">
        <v>1.6688760894678201</v>
      </c>
      <c r="O289">
        <v>32.992432928227402</v>
      </c>
      <c r="P289">
        <v>196.26358695652101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Row],[Ticker]],[1]!Table2[[Symbol]:[Industry]],2,FALSE),"-")</f>
        <v>-</v>
      </c>
      <c r="D290" t="s">
        <v>176</v>
      </c>
      <c r="E290">
        <v>24749.449868010001</v>
      </c>
      <c r="F290">
        <v>7595.3</v>
      </c>
      <c r="G290">
        <v>20.5478732497441</v>
      </c>
      <c r="H290">
        <v>11.0659585795183</v>
      </c>
      <c r="I290">
        <v>3.7007738369276399</v>
      </c>
      <c r="J290">
        <v>4.3375088652267797</v>
      </c>
      <c r="K290">
        <v>7475.9001296963697</v>
      </c>
      <c r="L290">
        <v>6769.2677793141702</v>
      </c>
      <c r="M290">
        <v>38.952805189820502</v>
      </c>
      <c r="N290">
        <v>0.52792177849816901</v>
      </c>
      <c r="O290">
        <v>7.8956723236738497</v>
      </c>
      <c r="P290">
        <v>40.588616381304902</v>
      </c>
      <c r="Q290">
        <v>-9.2450551887439999E-3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-</v>
      </c>
      <c r="D291" t="s">
        <v>292</v>
      </c>
      <c r="E291">
        <v>24630.346342919998</v>
      </c>
      <c r="F291">
        <v>493.45</v>
      </c>
      <c r="G291">
        <v>-4.37962866833153</v>
      </c>
      <c r="H291">
        <v>4.62256712284566</v>
      </c>
      <c r="I291">
        <v>13.914163191856799</v>
      </c>
      <c r="J291">
        <v>-1.53352179201575</v>
      </c>
      <c r="K291">
        <v>484.21807395634301</v>
      </c>
      <c r="L291">
        <v>435.54496370619398</v>
      </c>
      <c r="M291">
        <v>38.440978908860998</v>
      </c>
      <c r="N291">
        <v>0.96289745303012397</v>
      </c>
      <c r="O291">
        <v>10.8318978619921</v>
      </c>
      <c r="P291">
        <v>46.816423683427502</v>
      </c>
      <c r="Q291">
        <v>-1.7555191571326002E-2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Row],[Ticker]],[1]!Table2[[Symbol]:[Industry]],2,FALSE),"-")</f>
        <v>-</v>
      </c>
      <c r="D292" t="s">
        <v>405</v>
      </c>
      <c r="E292">
        <v>24512.9247</v>
      </c>
      <c r="F292">
        <v>3497.25</v>
      </c>
      <c r="G292">
        <v>10.624241525284599</v>
      </c>
      <c r="H292">
        <v>-0.39487058338350001</v>
      </c>
      <c r="I292">
        <v>-4.2376600872084298</v>
      </c>
      <c r="J292">
        <v>2.7025968355936101</v>
      </c>
      <c r="K292">
        <v>3496.9292015406199</v>
      </c>
      <c r="L292">
        <v>3178.01138895432</v>
      </c>
      <c r="M292">
        <v>34.554080643934697</v>
      </c>
      <c r="N292">
        <v>1.0340388139904999</v>
      </c>
      <c r="O292">
        <v>12.6256344270498</v>
      </c>
      <c r="P292">
        <v>39.5494992218985</v>
      </c>
      <c r="Q292">
        <v>0.103902121749285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Row],[Ticker]],[1]!Table2[[Symbol]:[Industry]],2,FALSE),"-")</f>
        <v>-</v>
      </c>
      <c r="D293" t="s">
        <v>292</v>
      </c>
      <c r="E293">
        <v>24441.214108640001</v>
      </c>
      <c r="F293">
        <v>247.1</v>
      </c>
      <c r="G293">
        <v>38.937721759958201</v>
      </c>
      <c r="H293">
        <v>5.5191986436360398</v>
      </c>
      <c r="I293">
        <v>14.244758785073699</v>
      </c>
      <c r="J293">
        <v>6.8259696146472301E-2</v>
      </c>
      <c r="K293">
        <v>235.29211926821199</v>
      </c>
      <c r="L293">
        <v>196.72964296267199</v>
      </c>
      <c r="M293">
        <v>38.985721809472402</v>
      </c>
      <c r="N293">
        <v>1.13593456364471</v>
      </c>
      <c r="O293">
        <v>13.2335087009308</v>
      </c>
      <c r="P293">
        <v>86.631419939577</v>
      </c>
      <c r="Q293">
        <v>5.9299018069530002E-2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691</v>
      </c>
      <c r="E294">
        <v>24353.453071129999</v>
      </c>
      <c r="F294">
        <v>573.70000000000005</v>
      </c>
      <c r="G294">
        <v>135.227041453905</v>
      </c>
      <c r="H294">
        <v>-14.5739032014303</v>
      </c>
      <c r="I294">
        <v>35.359528582065302</v>
      </c>
      <c r="J294">
        <v>0.49111791379960401</v>
      </c>
      <c r="K294">
        <v>615.93862217568801</v>
      </c>
      <c r="L294">
        <v>461.19871195068703</v>
      </c>
      <c r="M294">
        <v>27.072885200804201</v>
      </c>
      <c r="N294">
        <v>0.40517492729620302</v>
      </c>
      <c r="O294">
        <v>30.399163325779998</v>
      </c>
      <c r="P294">
        <v>167.334575955265</v>
      </c>
      <c r="Q294">
        <v>0.24193751221148599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Row],[Ticker]],[1]!Table2[[Symbol]:[Industry]],2,FALSE),"-")</f>
        <v>-</v>
      </c>
      <c r="D295" t="s">
        <v>530</v>
      </c>
      <c r="E295">
        <v>24216.874369199999</v>
      </c>
      <c r="F295">
        <v>747.75</v>
      </c>
      <c r="G295">
        <v>-3.65287110788891</v>
      </c>
      <c r="H295">
        <v>-0.88784218891273203</v>
      </c>
      <c r="I295">
        <v>-16.6284272751932</v>
      </c>
      <c r="J295">
        <v>0.81642539743361298</v>
      </c>
      <c r="K295">
        <v>758.33479767721803</v>
      </c>
      <c r="L295">
        <v>722.61897171404803</v>
      </c>
      <c r="M295">
        <v>26.362183241274401</v>
      </c>
      <c r="N295">
        <v>0.92135795161148104</v>
      </c>
      <c r="O295">
        <v>15.874289535272499</v>
      </c>
      <c r="P295">
        <v>23.015546598667399</v>
      </c>
      <c r="Q295">
        <v>-4.1938921934928E-2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Row],[Ticker]],[1]!Table2[[Symbol]:[Industry]],2,FALSE),"-")</f>
        <v>-</v>
      </c>
      <c r="D296" t="s">
        <v>583</v>
      </c>
      <c r="E296">
        <v>24148.904999999999</v>
      </c>
      <c r="F296">
        <v>2310.9</v>
      </c>
      <c r="G296">
        <v>69.376585540255306</v>
      </c>
      <c r="H296">
        <v>6.6174363585545004</v>
      </c>
      <c r="I296">
        <v>15.9577532524586</v>
      </c>
      <c r="J296">
        <v>2.7608925172473899</v>
      </c>
      <c r="K296">
        <v>2261.8709074549301</v>
      </c>
      <c r="L296">
        <v>1934.49682265968</v>
      </c>
      <c r="M296">
        <v>36.810280964558501</v>
      </c>
      <c r="N296">
        <v>0.86762379756596797</v>
      </c>
      <c r="O296">
        <v>12.259292916179801</v>
      </c>
      <c r="P296">
        <v>108.687406872262</v>
      </c>
      <c r="Q296">
        <v>6.7967013556896994E-2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Row],[Ticker]],[1]!Table2[[Symbol]:[Industry]],2,FALSE),"-")</f>
        <v>-</v>
      </c>
      <c r="D297" t="s">
        <v>98</v>
      </c>
      <c r="E297">
        <v>24049.34798875</v>
      </c>
      <c r="F297">
        <v>297.5</v>
      </c>
      <c r="G297">
        <v>-32.6776462031496</v>
      </c>
      <c r="H297">
        <v>12.837570658355</v>
      </c>
      <c r="I297">
        <v>-24.057916748708699</v>
      </c>
      <c r="J297">
        <v>11.9523835590836</v>
      </c>
      <c r="K297">
        <v>281.01980436871497</v>
      </c>
      <c r="L297">
        <v>291.335033486778</v>
      </c>
      <c r="M297">
        <v>64.224436441716804</v>
      </c>
      <c r="N297">
        <v>2.4791336501944001</v>
      </c>
      <c r="O297">
        <v>20.1008403361344</v>
      </c>
      <c r="P297">
        <v>18.125868572563</v>
      </c>
      <c r="Q297">
        <v>-0.112508618092273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Row],[Ticker]],[1]!Table2[[Symbol]:[Industry]],2,FALSE),"-")</f>
        <v>-</v>
      </c>
      <c r="D298" t="s">
        <v>700</v>
      </c>
      <c r="E298">
        <v>23940.220248000001</v>
      </c>
      <c r="F298">
        <v>2167.65</v>
      </c>
      <c r="G298">
        <v>89.218445945972405</v>
      </c>
      <c r="H298">
        <v>-3.1134611472065101</v>
      </c>
      <c r="I298">
        <v>35.839138183771801</v>
      </c>
      <c r="J298">
        <v>-1.8393556950912899</v>
      </c>
      <c r="K298">
        <v>2186.83945631303</v>
      </c>
      <c r="L298">
        <v>1742.5742442379701</v>
      </c>
      <c r="M298">
        <v>32.3122420892755</v>
      </c>
      <c r="N298">
        <v>0.60478115731035298</v>
      </c>
      <c r="O298">
        <v>11.641639563582601</v>
      </c>
      <c r="P298">
        <v>125.01167799865</v>
      </c>
      <c r="Q298">
        <v>0.119174929008124</v>
      </c>
    </row>
    <row r="299" spans="1:17" hidden="1" x14ac:dyDescent="0.3">
      <c r="A299" t="s">
        <v>701</v>
      </c>
      <c r="B299" t="s">
        <v>702</v>
      </c>
      <c r="C299" t="str">
        <f>IFERROR(VLOOKUP(Table1[[#This Row],[Ticker]],[1]!Table2[[Symbol]:[Industry]],2,FALSE),"-")</f>
        <v>-</v>
      </c>
      <c r="D299" t="s">
        <v>51</v>
      </c>
      <c r="E299">
        <v>23637.293375000001</v>
      </c>
      <c r="F299">
        <v>1250</v>
      </c>
      <c r="G299">
        <v>-27.731661425281999</v>
      </c>
      <c r="H299">
        <v>-0.94484066060662397</v>
      </c>
      <c r="I299">
        <v>-18.5209780627717</v>
      </c>
      <c r="J299">
        <v>2.8584247172388402</v>
      </c>
      <c r="M299">
        <v>21.9170248353233</v>
      </c>
      <c r="O299">
        <v>12.6959999999999</v>
      </c>
      <c r="P299">
        <v>1.48987131084317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Row],[Ticker]],[1]!Table2[[Symbol]:[Industry]],2,FALSE),"-")</f>
        <v>-</v>
      </c>
      <c r="D300" t="s">
        <v>51</v>
      </c>
      <c r="E300">
        <v>23514.846524119999</v>
      </c>
      <c r="F300">
        <v>1196.3</v>
      </c>
      <c r="G300">
        <v>27.545855245474002</v>
      </c>
      <c r="H300">
        <v>30.087991806379701</v>
      </c>
      <c r="I300">
        <v>13.4658431817546</v>
      </c>
      <c r="J300">
        <v>4.4526643392007799</v>
      </c>
      <c r="K300">
        <v>1040.2598512756001</v>
      </c>
      <c r="L300">
        <v>923.51267164246599</v>
      </c>
      <c r="M300">
        <v>59.109148254704202</v>
      </c>
      <c r="N300">
        <v>1.68671155602653</v>
      </c>
      <c r="O300">
        <v>4.9067959541921002</v>
      </c>
      <c r="P300">
        <v>69.172028565367995</v>
      </c>
      <c r="Q300">
        <v>3.1429304664994002E-2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Row],[Ticker]],[1]!Table2[[Symbol]:[Industry]],2,FALSE),"-")</f>
        <v>-</v>
      </c>
      <c r="D301" t="s">
        <v>51</v>
      </c>
      <c r="E301">
        <v>23448.168631050001</v>
      </c>
      <c r="F301">
        <v>1309.1500000000001</v>
      </c>
      <c r="G301">
        <v>31.683563466315501</v>
      </c>
      <c r="H301">
        <v>13.277577303463699</v>
      </c>
      <c r="I301">
        <v>40.1079588985641</v>
      </c>
      <c r="J301">
        <v>4.5401414574305097</v>
      </c>
      <c r="K301">
        <v>1202.95777278995</v>
      </c>
      <c r="L301">
        <v>1006.2781459489501</v>
      </c>
      <c r="M301">
        <v>50.077256391110602</v>
      </c>
      <c r="N301">
        <v>0.79866887083754501</v>
      </c>
      <c r="O301">
        <v>5.7174502539815801</v>
      </c>
      <c r="P301">
        <v>80.771886219276396</v>
      </c>
      <c r="Q301">
        <v>8.6692167172940007E-3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51</v>
      </c>
      <c r="E302">
        <v>23146.10935002</v>
      </c>
      <c r="F302">
        <v>429.3</v>
      </c>
      <c r="G302">
        <v>-15.969830343185199</v>
      </c>
      <c r="H302">
        <v>-0.97446604911484702</v>
      </c>
      <c r="I302">
        <v>0.49736693895754502</v>
      </c>
      <c r="J302">
        <v>2.1900109684443501</v>
      </c>
      <c r="K302">
        <v>443.89026677730902</v>
      </c>
      <c r="L302">
        <v>420.67446513049202</v>
      </c>
      <c r="M302">
        <v>32.831880488190002</v>
      </c>
      <c r="N302">
        <v>1.6488049982749999</v>
      </c>
      <c r="O302">
        <v>12.811553692056799</v>
      </c>
      <c r="P302">
        <v>22.867773325701201</v>
      </c>
      <c r="Q302">
        <v>-0.10744218061764201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711</v>
      </c>
      <c r="E303">
        <v>23025.673136879999</v>
      </c>
      <c r="F303">
        <v>100.15</v>
      </c>
      <c r="G303">
        <v>90.786863295716998</v>
      </c>
      <c r="H303">
        <v>6.2552982333602198</v>
      </c>
      <c r="I303">
        <v>15.977764835289699</v>
      </c>
      <c r="J303">
        <v>1.8012343198839</v>
      </c>
      <c r="K303">
        <v>96.784598599993302</v>
      </c>
      <c r="L303">
        <v>80.455661335511394</v>
      </c>
      <c r="M303">
        <v>50.681017208567297</v>
      </c>
      <c r="N303">
        <v>1.01593522003422</v>
      </c>
      <c r="O303">
        <v>6.4403394907638303</v>
      </c>
      <c r="P303">
        <v>115.88704462168501</v>
      </c>
      <c r="Q303">
        <v>2.0612820630179999E-2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Row],[Ticker]],[1]!Table2[[Symbol]:[Industry]],2,FALSE),"-")</f>
        <v>-</v>
      </c>
      <c r="D304" t="s">
        <v>168</v>
      </c>
      <c r="E304">
        <v>22686.491524025001</v>
      </c>
      <c r="F304">
        <v>7705.55</v>
      </c>
      <c r="G304">
        <v>-13.8970725126999</v>
      </c>
      <c r="H304">
        <v>15.6467452007482</v>
      </c>
      <c r="I304">
        <v>12.044741348878301</v>
      </c>
      <c r="J304">
        <v>4.2968410620165196</v>
      </c>
      <c r="K304">
        <v>6854.5883891794601</v>
      </c>
      <c r="L304">
        <v>6563.2661380081299</v>
      </c>
      <c r="M304">
        <v>62.836983570024501</v>
      </c>
      <c r="N304">
        <v>1.64476121780637</v>
      </c>
      <c r="O304">
        <v>4.1197578368838004</v>
      </c>
      <c r="P304">
        <v>48.903832961341799</v>
      </c>
      <c r="Q304">
        <v>-8.7550960505979006E-2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Row],[Ticker]],[1]!Table2[[Symbol]:[Industry]],2,FALSE),"-")</f>
        <v>-</v>
      </c>
      <c r="D305" t="s">
        <v>57</v>
      </c>
      <c r="E305">
        <v>22604.952542790001</v>
      </c>
      <c r="F305">
        <v>170.53</v>
      </c>
      <c r="G305">
        <v>94.535950614753702</v>
      </c>
      <c r="H305">
        <v>13.6711419534297</v>
      </c>
      <c r="I305">
        <v>9.2219561650979696</v>
      </c>
      <c r="J305">
        <v>10.0104241270435</v>
      </c>
      <c r="K305">
        <v>163.060919012325</v>
      </c>
      <c r="L305">
        <v>135.56919504872999</v>
      </c>
      <c r="M305">
        <v>46.011265985309301</v>
      </c>
      <c r="N305">
        <v>1.16226233168872</v>
      </c>
      <c r="O305">
        <v>13.0006450477921</v>
      </c>
      <c r="P305">
        <v>122.333767926988</v>
      </c>
      <c r="Q305">
        <v>9.3047827843518005E-2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Row],[Ticker]],[1]!Table2[[Symbol]:[Industry]],2,FALSE),"-")</f>
        <v>-</v>
      </c>
      <c r="D306" t="s">
        <v>553</v>
      </c>
      <c r="E306">
        <v>22509.95533248</v>
      </c>
      <c r="F306">
        <v>2171.4</v>
      </c>
      <c r="G306">
        <v>-7.0095170486414897</v>
      </c>
      <c r="H306">
        <v>16.101364916146998</v>
      </c>
      <c r="I306">
        <v>17.991182328484001</v>
      </c>
      <c r="J306">
        <v>6.01322905565572</v>
      </c>
      <c r="K306">
        <v>1930.3418638799999</v>
      </c>
      <c r="L306">
        <v>1790.8329402776501</v>
      </c>
      <c r="M306">
        <v>63.843344585983502</v>
      </c>
      <c r="N306">
        <v>1.0318323027538601</v>
      </c>
      <c r="O306">
        <v>3.15925209542229</v>
      </c>
      <c r="P306">
        <v>48.502256873204701</v>
      </c>
      <c r="Q306">
        <v>-2.1129748446111998E-2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252</v>
      </c>
      <c r="E307">
        <v>22359.138552429999</v>
      </c>
      <c r="F307">
        <v>1671.55</v>
      </c>
      <c r="G307">
        <v>1.5438186466263</v>
      </c>
      <c r="H307">
        <v>-0.36741229067122799</v>
      </c>
      <c r="I307">
        <v>-14.2415910832135</v>
      </c>
      <c r="J307">
        <v>1.5051962339403</v>
      </c>
      <c r="K307">
        <v>1708.2788282501999</v>
      </c>
      <c r="L307">
        <v>1604.4501587657101</v>
      </c>
      <c r="M307">
        <v>31.159187917364601</v>
      </c>
      <c r="N307">
        <v>0.76429940789685402</v>
      </c>
      <c r="O307">
        <v>12.7755675869701</v>
      </c>
      <c r="P307">
        <v>46.4665936473165</v>
      </c>
      <c r="Q307">
        <v>5.7367656108527003E-2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292</v>
      </c>
      <c r="E308">
        <v>22338.962540510001</v>
      </c>
      <c r="F308">
        <v>452.65</v>
      </c>
      <c r="G308">
        <v>172.69178915329499</v>
      </c>
      <c r="H308">
        <v>16.558380148845099</v>
      </c>
      <c r="I308">
        <v>12.646337932787601</v>
      </c>
      <c r="J308">
        <v>12.543211661374199</v>
      </c>
      <c r="K308">
        <v>399.49327661141399</v>
      </c>
      <c r="L308">
        <v>333.85154981746501</v>
      </c>
      <c r="M308">
        <v>65.605336799845503</v>
      </c>
      <c r="N308">
        <v>1.6577928406414899</v>
      </c>
      <c r="O308">
        <v>3.8108914172097599</v>
      </c>
      <c r="P308">
        <v>219.10468805075701</v>
      </c>
      <c r="Q308">
        <v>0.212482237878202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543</v>
      </c>
      <c r="E309">
        <v>22266.43923855</v>
      </c>
      <c r="F309">
        <v>1455.9</v>
      </c>
      <c r="G309">
        <v>19.3673611714439</v>
      </c>
      <c r="H309">
        <v>-7.16648278252101</v>
      </c>
      <c r="I309">
        <v>24.465282570827</v>
      </c>
      <c r="J309">
        <v>-5.1929835344446798E-2</v>
      </c>
      <c r="K309">
        <v>1486.6894152713</v>
      </c>
      <c r="L309">
        <v>1202.8290401229101</v>
      </c>
      <c r="M309">
        <v>28.031160865935298</v>
      </c>
      <c r="N309">
        <v>0.24596091814635199</v>
      </c>
      <c r="O309">
        <v>16.7662614190535</v>
      </c>
      <c r="P309">
        <v>75.145864661654102</v>
      </c>
      <c r="Q309">
        <v>0.12556899123662699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726</v>
      </c>
      <c r="E310">
        <v>22230.069805499999</v>
      </c>
      <c r="F310">
        <v>1395.85</v>
      </c>
      <c r="G310">
        <v>-26.6760335513003</v>
      </c>
      <c r="H310">
        <v>-2.1943690599499401</v>
      </c>
      <c r="I310">
        <v>-3.5817871360987299</v>
      </c>
      <c r="J310">
        <v>1.71191050350907</v>
      </c>
      <c r="K310">
        <v>1383.1429378532</v>
      </c>
      <c r="L310">
        <v>1309.22564930263</v>
      </c>
      <c r="M310">
        <v>37.643751829556102</v>
      </c>
      <c r="N310">
        <v>0.65846254355729505</v>
      </c>
      <c r="O310">
        <v>10.685245549306799</v>
      </c>
      <c r="P310">
        <v>25.712613140000901</v>
      </c>
      <c r="Q310">
        <v>1.6892860065071E-2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Row],[Ticker]],[1]!Table2[[Symbol]:[Industry]],2,FALSE),"-")</f>
        <v>-</v>
      </c>
      <c r="D311" t="s">
        <v>163</v>
      </c>
      <c r="E311">
        <v>22225.776045248</v>
      </c>
      <c r="F311">
        <v>170.47</v>
      </c>
      <c r="G311">
        <v>200.52507855790401</v>
      </c>
      <c r="H311">
        <v>12.4970208389866</v>
      </c>
      <c r="I311">
        <v>16.975894781733999</v>
      </c>
      <c r="J311">
        <v>4.8319453082709503</v>
      </c>
      <c r="K311">
        <v>157.01397544559001</v>
      </c>
      <c r="L311">
        <v>125.556786864636</v>
      </c>
      <c r="M311">
        <v>51.979789585097599</v>
      </c>
      <c r="N311">
        <v>1.41808538064141</v>
      </c>
      <c r="O311">
        <v>11.456561271778</v>
      </c>
      <c r="P311">
        <v>266.60215053763397</v>
      </c>
      <c r="Q311">
        <v>0.1569153312447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51</v>
      </c>
      <c r="E312">
        <v>22214.833162751998</v>
      </c>
      <c r="F312">
        <v>168.36</v>
      </c>
      <c r="G312">
        <v>42.454062862217</v>
      </c>
      <c r="H312">
        <v>11.862253689585501</v>
      </c>
      <c r="I312">
        <v>10.154706585487199</v>
      </c>
      <c r="J312">
        <v>7.2838721767833903</v>
      </c>
      <c r="K312">
        <v>157.31639351838299</v>
      </c>
      <c r="L312">
        <v>138.97294423372099</v>
      </c>
      <c r="M312">
        <v>55.391876090620997</v>
      </c>
      <c r="N312">
        <v>1.19092306617314</v>
      </c>
      <c r="O312">
        <v>5.2506533618436402</v>
      </c>
      <c r="P312">
        <v>92.411428571428502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429</v>
      </c>
      <c r="E313">
        <v>22057.818829020001</v>
      </c>
      <c r="F313">
        <v>983.1</v>
      </c>
      <c r="G313">
        <v>-23.1833444834445</v>
      </c>
      <c r="H313">
        <v>11.5798083780958</v>
      </c>
      <c r="I313">
        <v>-0.87934162044555397</v>
      </c>
      <c r="J313">
        <v>6.6953198349357503</v>
      </c>
      <c r="K313">
        <v>929.72678535555701</v>
      </c>
      <c r="L313">
        <v>913.96639502882999</v>
      </c>
      <c r="M313">
        <v>48.559064523843098</v>
      </c>
      <c r="N313">
        <v>1.1377298872024499</v>
      </c>
      <c r="O313">
        <v>15.9546333028176</v>
      </c>
      <c r="P313">
        <v>33.464566929133802</v>
      </c>
      <c r="Q313">
        <v>-8.9048666441166005E-2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212</v>
      </c>
      <c r="E314">
        <v>21988.645431059998</v>
      </c>
      <c r="F314">
        <v>1947.1</v>
      </c>
      <c r="G314">
        <v>21.0926473489641</v>
      </c>
      <c r="H314">
        <v>-10.023462336071001</v>
      </c>
      <c r="I314">
        <v>-11.8004442825286</v>
      </c>
      <c r="J314">
        <v>-2.0918652529509201</v>
      </c>
      <c r="K314">
        <v>2039.95148540849</v>
      </c>
      <c r="L314">
        <v>1790.5323466791699</v>
      </c>
      <c r="M314">
        <v>25.951069476898098</v>
      </c>
      <c r="N314">
        <v>0.54022529654811502</v>
      </c>
      <c r="O314">
        <v>24.716244671562801</v>
      </c>
      <c r="P314">
        <v>74.886603493959598</v>
      </c>
      <c r="Q314">
        <v>0.21668946926206401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518</v>
      </c>
      <c r="E315">
        <v>21865.582776505998</v>
      </c>
      <c r="F315">
        <v>181.27</v>
      </c>
      <c r="G315">
        <v>-27.974703679941499</v>
      </c>
      <c r="H315">
        <v>7.6986513229093001</v>
      </c>
      <c r="I315">
        <v>1.23242668404306</v>
      </c>
      <c r="J315">
        <v>3.0527203137771499</v>
      </c>
      <c r="K315">
        <v>170.41922461393099</v>
      </c>
      <c r="L315">
        <v>170.794633600705</v>
      </c>
      <c r="M315">
        <v>62.289573474368403</v>
      </c>
      <c r="N315">
        <v>1.4380891238457401</v>
      </c>
      <c r="O315">
        <v>25.503392729078101</v>
      </c>
      <c r="P315">
        <v>27.430579964850601</v>
      </c>
      <c r="Q315">
        <v>2.7350103714558E-2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625</v>
      </c>
      <c r="E316">
        <v>21446.72014012</v>
      </c>
      <c r="F316">
        <v>684.2</v>
      </c>
      <c r="G316">
        <v>145.58626588497199</v>
      </c>
      <c r="H316">
        <v>14.384209107015501</v>
      </c>
      <c r="I316">
        <v>-9.3071416186581999</v>
      </c>
      <c r="J316">
        <v>0.46692722896716798</v>
      </c>
      <c r="K316">
        <v>670.064592072864</v>
      </c>
      <c r="L316">
        <v>572.79033409695501</v>
      </c>
      <c r="M316">
        <v>39.446820709688197</v>
      </c>
      <c r="N316">
        <v>1.1607415582917999</v>
      </c>
      <c r="O316">
        <v>14.330605086232</v>
      </c>
      <c r="P316">
        <v>182.78569952469499</v>
      </c>
      <c r="Q316">
        <v>0.14888680943150301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583</v>
      </c>
      <c r="E317">
        <v>21373.329735929899</v>
      </c>
      <c r="F317">
        <v>4198.8500000000004</v>
      </c>
      <c r="G317">
        <v>134.79475153554301</v>
      </c>
      <c r="H317">
        <v>10.818242626221799</v>
      </c>
      <c r="I317">
        <v>-1.43060094477788</v>
      </c>
      <c r="J317">
        <v>5.8853190477575597</v>
      </c>
      <c r="K317">
        <v>3945.6016189500201</v>
      </c>
      <c r="L317">
        <v>3399.3580772978198</v>
      </c>
      <c r="M317">
        <v>55.251274264152599</v>
      </c>
      <c r="N317">
        <v>1.4077714937502499</v>
      </c>
      <c r="O317">
        <v>4.7905974254855304</v>
      </c>
      <c r="P317">
        <v>173.007152145643</v>
      </c>
      <c r="Q317">
        <v>0.114321962302635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46</v>
      </c>
      <c r="E318">
        <v>21277.918943050001</v>
      </c>
      <c r="F318">
        <v>827.65</v>
      </c>
      <c r="G318">
        <v>4.5776664846655901</v>
      </c>
      <c r="H318">
        <v>-3.7891069285443</v>
      </c>
      <c r="I318">
        <v>16.411033735960199</v>
      </c>
      <c r="J318">
        <v>1.9112136737013801</v>
      </c>
      <c r="K318">
        <v>853.04007888541196</v>
      </c>
      <c r="L318">
        <v>737.52003937660902</v>
      </c>
      <c r="M318">
        <v>29.6520876450694</v>
      </c>
      <c r="N318">
        <v>0.77777522350070205</v>
      </c>
      <c r="O318">
        <v>17.054310396906899</v>
      </c>
      <c r="P318">
        <v>50.468139260067197</v>
      </c>
      <c r="Q318">
        <v>7.5287625421891005E-2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54</v>
      </c>
      <c r="E319">
        <v>21267.877726800001</v>
      </c>
      <c r="F319">
        <v>727.2</v>
      </c>
      <c r="G319">
        <v>-21.387704804286901</v>
      </c>
      <c r="H319">
        <v>-2.3839580303828201</v>
      </c>
      <c r="I319">
        <v>-16.784921053685601</v>
      </c>
      <c r="J319">
        <v>4.9294860045250104</v>
      </c>
      <c r="K319">
        <v>769.66573488102495</v>
      </c>
      <c r="L319">
        <v>734.534229750588</v>
      </c>
      <c r="M319">
        <v>34.916361137398503</v>
      </c>
      <c r="N319">
        <v>0.795886236109411</v>
      </c>
      <c r="O319">
        <v>20.537678767876699</v>
      </c>
      <c r="P319">
        <v>21.189900841596501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429</v>
      </c>
      <c r="E320">
        <v>20915.718426924999</v>
      </c>
      <c r="F320">
        <v>5908.25</v>
      </c>
      <c r="G320">
        <v>102.89851149274099</v>
      </c>
      <c r="H320">
        <v>33.549503288307697</v>
      </c>
      <c r="I320">
        <v>72.150661797132898</v>
      </c>
      <c r="J320">
        <v>12.4168788841999</v>
      </c>
      <c r="K320">
        <v>5241.7435334138099</v>
      </c>
      <c r="L320">
        <v>4182.2953405998496</v>
      </c>
      <c r="M320">
        <v>54.542701410837203</v>
      </c>
      <c r="N320">
        <v>2.1477368352681401</v>
      </c>
      <c r="O320">
        <v>13.722337409554401</v>
      </c>
      <c r="P320">
        <v>181.34523809523799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212</v>
      </c>
      <c r="E321">
        <v>20826.994497299998</v>
      </c>
      <c r="F321">
        <v>549</v>
      </c>
      <c r="G321">
        <v>-10.152002757825199</v>
      </c>
      <c r="H321">
        <v>-2.94874963464212</v>
      </c>
      <c r="I321">
        <v>0.63213248975662295</v>
      </c>
      <c r="J321">
        <v>-0.52635336943991795</v>
      </c>
      <c r="K321">
        <v>570.03180278477396</v>
      </c>
      <c r="L321">
        <v>511.88515777738797</v>
      </c>
      <c r="M321">
        <v>26.699016828990299</v>
      </c>
      <c r="N321">
        <v>0.70766952630260904</v>
      </c>
      <c r="O321">
        <v>13.369763205828701</v>
      </c>
      <c r="P321">
        <v>34.955752212389299</v>
      </c>
      <c r="Q321">
        <v>8.6168243443833004E-2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43</v>
      </c>
      <c r="E322">
        <v>20658.596459</v>
      </c>
      <c r="F322">
        <v>3989.5</v>
      </c>
      <c r="G322">
        <v>80.448744436299293</v>
      </c>
      <c r="H322">
        <v>-3.3111917740417001</v>
      </c>
      <c r="I322">
        <v>54.133858321367498</v>
      </c>
      <c r="J322">
        <v>6.1698013223012698E-3</v>
      </c>
      <c r="K322">
        <v>4064.7487089302199</v>
      </c>
      <c r="L322">
        <v>3217.8978230338598</v>
      </c>
      <c r="M322">
        <v>31.254156741586101</v>
      </c>
      <c r="N322">
        <v>1.0177686459222299</v>
      </c>
      <c r="O322">
        <v>20.8497305426745</v>
      </c>
      <c r="P322">
        <v>100.266050901059</v>
      </c>
      <c r="Q322">
        <v>0.13664644500713599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186</v>
      </c>
      <c r="E323">
        <v>20393.48992208</v>
      </c>
      <c r="F323">
        <v>1255.4000000000001</v>
      </c>
      <c r="G323">
        <v>75.039509800604193</v>
      </c>
      <c r="H323">
        <v>11.753840080815801</v>
      </c>
      <c r="I323">
        <v>36.245794219267303</v>
      </c>
      <c r="J323">
        <v>0.74931131895220204</v>
      </c>
      <c r="K323">
        <v>1262.5824636817199</v>
      </c>
      <c r="L323">
        <v>1029.24098301445</v>
      </c>
      <c r="M323">
        <v>34.217792707500799</v>
      </c>
      <c r="N323">
        <v>0.559630414161566</v>
      </c>
      <c r="O323">
        <v>13.7366576389995</v>
      </c>
      <c r="P323">
        <v>109.477724011346</v>
      </c>
      <c r="Q323">
        <v>0.14572738039541799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54</v>
      </c>
      <c r="E324">
        <v>20388.803164125002</v>
      </c>
      <c r="F324">
        <v>1278.75</v>
      </c>
      <c r="G324">
        <v>-35.803752256593199</v>
      </c>
      <c r="H324">
        <v>-0.33524060454680399</v>
      </c>
      <c r="I324">
        <v>-29.502858526023399</v>
      </c>
      <c r="J324">
        <v>1.9301622088072901</v>
      </c>
      <c r="K324">
        <v>1347.45519957224</v>
      </c>
      <c r="L324">
        <v>1407.76219057153</v>
      </c>
      <c r="M324">
        <v>37.367008302873799</v>
      </c>
      <c r="N324">
        <v>1.1990540059211301</v>
      </c>
      <c r="O324">
        <v>40.449657869012697</v>
      </c>
      <c r="P324">
        <v>7.4489538694227404</v>
      </c>
      <c r="Q324">
        <v>6.5109736401115004E-2</v>
      </c>
    </row>
    <row r="325" spans="1:17" hidden="1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548</v>
      </c>
      <c r="E325">
        <v>20342.016554990001</v>
      </c>
      <c r="F325">
        <v>843.65</v>
      </c>
      <c r="G325">
        <v>-31.920832180741801</v>
      </c>
      <c r="H325">
        <v>2.54683794134331</v>
      </c>
      <c r="I325">
        <v>-10.7267280111035</v>
      </c>
      <c r="J325">
        <v>0.71471689967145302</v>
      </c>
      <c r="K325">
        <v>836.65666360508101</v>
      </c>
      <c r="L325">
        <v>852.26331380707995</v>
      </c>
      <c r="M325">
        <v>29.266612421267101</v>
      </c>
      <c r="N325">
        <v>2.1114313464438101</v>
      </c>
      <c r="O325">
        <v>15.4507200853434</v>
      </c>
      <c r="P325">
        <v>11.2627761292449</v>
      </c>
      <c r="Q325">
        <v>-0.152654314893161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Row],[Ticker]],[1]!Table2[[Symbol]:[Industry]],2,FALSE),"-")</f>
        <v>-</v>
      </c>
      <c r="D326" t="s">
        <v>269</v>
      </c>
      <c r="E326">
        <v>20248.283496640001</v>
      </c>
      <c r="F326">
        <v>640.4</v>
      </c>
      <c r="G326">
        <v>9.5033570861670995</v>
      </c>
      <c r="H326">
        <v>-6.3906563815063002</v>
      </c>
      <c r="I326">
        <v>-2.6969227559691502</v>
      </c>
      <c r="J326">
        <v>-0.57180363609581697</v>
      </c>
      <c r="K326">
        <v>683.60230426063799</v>
      </c>
      <c r="L326">
        <v>619.27040047798801</v>
      </c>
      <c r="M326">
        <v>27.489402891055398</v>
      </c>
      <c r="N326">
        <v>1.1392279227801601</v>
      </c>
      <c r="O326">
        <v>24.7579637726421</v>
      </c>
      <c r="P326">
        <v>38.315334773218098</v>
      </c>
      <c r="Q326">
        <v>0.11001958699070701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Row],[Ticker]],[1]!Table2[[Symbol]:[Industry]],2,FALSE),"-")</f>
        <v>-</v>
      </c>
      <c r="D327" t="s">
        <v>46</v>
      </c>
      <c r="E327">
        <v>20216.660133599999</v>
      </c>
      <c r="F327">
        <v>322</v>
      </c>
      <c r="G327">
        <v>83.420626091877494</v>
      </c>
      <c r="H327">
        <v>2.4884199205845698</v>
      </c>
      <c r="I327">
        <v>38.033761692770597</v>
      </c>
      <c r="J327">
        <v>4.2442480280270898</v>
      </c>
      <c r="K327">
        <v>318.17461680050798</v>
      </c>
      <c r="L327">
        <v>249.890611531063</v>
      </c>
      <c r="M327">
        <v>38.136973060393501</v>
      </c>
      <c r="N327">
        <v>1.47155662288983</v>
      </c>
      <c r="O327">
        <v>13.198757763975101</v>
      </c>
      <c r="P327">
        <v>135.81105822043199</v>
      </c>
      <c r="Q327">
        <v>0.16283059146099099</v>
      </c>
    </row>
    <row r="328" spans="1:17" hidden="1" x14ac:dyDescent="0.3">
      <c r="A328" t="s">
        <v>761</v>
      </c>
      <c r="B328" t="s">
        <v>762</v>
      </c>
      <c r="C328" t="str">
        <f>IFERROR(VLOOKUP(Table1[[#This Row],[Ticker]],[1]!Table2[[Symbol]:[Industry]],2,FALSE),"-")</f>
        <v>-</v>
      </c>
      <c r="D328" t="s">
        <v>138</v>
      </c>
      <c r="E328">
        <v>20173.740000000002</v>
      </c>
      <c r="F328">
        <v>144.12</v>
      </c>
      <c r="G328">
        <v>1.28739937092254</v>
      </c>
      <c r="H328">
        <v>4.0472189499860498</v>
      </c>
      <c r="I328">
        <v>1.28269408902807</v>
      </c>
      <c r="J328">
        <v>1.96459243343864</v>
      </c>
      <c r="K328">
        <v>142.961521615713</v>
      </c>
      <c r="L328">
        <v>132.02431177253601</v>
      </c>
      <c r="M328">
        <v>53.328059728626101</v>
      </c>
      <c r="N328">
        <v>0.35539123043541498</v>
      </c>
      <c r="O328">
        <v>7.4451845684151996</v>
      </c>
      <c r="P328">
        <v>26.288117770767599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Row],[Ticker]],[1]!Table2[[Symbol]:[Industry]],2,FALSE),"-")</f>
        <v>-</v>
      </c>
      <c r="D329" t="s">
        <v>138</v>
      </c>
      <c r="E329">
        <v>20155.501969815999</v>
      </c>
      <c r="F329">
        <v>342.25</v>
      </c>
      <c r="G329">
        <v>-11.404538095613599</v>
      </c>
      <c r="H329">
        <v>2.8745463211964002</v>
      </c>
      <c r="I329">
        <v>-6.7026204417930497</v>
      </c>
      <c r="J329">
        <v>2.6046558270039899</v>
      </c>
      <c r="K329">
        <v>340.86576683656199</v>
      </c>
      <c r="L329">
        <v>335.58033254271197</v>
      </c>
      <c r="M329">
        <v>42.778347382377802</v>
      </c>
      <c r="N329">
        <v>0.79062711535136398</v>
      </c>
      <c r="O329">
        <v>6.6471877282687997</v>
      </c>
      <c r="P329">
        <v>15.625</v>
      </c>
      <c r="Q329">
        <v>-0.10379904096142301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Row],[Ticker]],[1]!Table2[[Symbol]:[Industry]],2,FALSE),"-")</f>
        <v>-</v>
      </c>
      <c r="D330" t="s">
        <v>525</v>
      </c>
      <c r="E330">
        <v>20126.3444946899</v>
      </c>
      <c r="F330">
        <v>774.9</v>
      </c>
      <c r="G330">
        <v>-0.186227237707246</v>
      </c>
      <c r="H330">
        <v>1.89489765938076</v>
      </c>
      <c r="I330">
        <v>-12.612239462201099</v>
      </c>
      <c r="J330">
        <v>4.5818119654024896</v>
      </c>
      <c r="K330">
        <v>784.35020320854699</v>
      </c>
      <c r="L330">
        <v>739.94391593219802</v>
      </c>
      <c r="M330">
        <v>40.327592812137503</v>
      </c>
      <c r="N330">
        <v>1.2045329868658201</v>
      </c>
      <c r="O330">
        <v>17.911988643695899</v>
      </c>
      <c r="P330">
        <v>28.294701986754902</v>
      </c>
      <c r="Q330">
        <v>2.6438281385738002E-2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Row],[Ticker]],[1]!Table2[[Symbol]:[Industry]],2,FALSE),"-")</f>
        <v>-</v>
      </c>
      <c r="D331" t="s">
        <v>769</v>
      </c>
      <c r="E331">
        <v>20098.858567899999</v>
      </c>
      <c r="F331">
        <v>1433.8</v>
      </c>
      <c r="G331">
        <v>5.8526005804576604</v>
      </c>
      <c r="H331">
        <v>10.5127171802931</v>
      </c>
      <c r="I331">
        <v>9.4930400512446003</v>
      </c>
      <c r="J331">
        <v>3.3656286201836698</v>
      </c>
      <c r="K331">
        <v>1339.582253194</v>
      </c>
      <c r="L331">
        <v>1200.04528072633</v>
      </c>
      <c r="M331">
        <v>47.938923736160497</v>
      </c>
      <c r="N331">
        <v>1.0409405032699099</v>
      </c>
      <c r="O331">
        <v>7.8916166829404499</v>
      </c>
      <c r="P331">
        <v>45.0994282244598</v>
      </c>
      <c r="Q331">
        <v>5.2477620706865999E-2</v>
      </c>
    </row>
    <row r="332" spans="1:17" hidden="1" x14ac:dyDescent="0.3">
      <c r="A332" t="s">
        <v>770</v>
      </c>
      <c r="B332" t="s">
        <v>771</v>
      </c>
      <c r="C332" t="str">
        <f>IFERROR(VLOOKUP(Table1[[#This Row],[Ticker]],[1]!Table2[[Symbol]:[Industry]],2,FALSE),"-")</f>
        <v>-</v>
      </c>
      <c r="D332" t="s">
        <v>40</v>
      </c>
      <c r="E332">
        <v>20058.56993754</v>
      </c>
      <c r="F332">
        <v>908.1</v>
      </c>
      <c r="G332">
        <v>-8.5520597146359201</v>
      </c>
      <c r="H332">
        <v>-2.68491416512579</v>
      </c>
      <c r="I332">
        <v>-2.7294545901575802</v>
      </c>
      <c r="J332">
        <v>0.573240373230964</v>
      </c>
      <c r="K332">
        <v>925.45437968695796</v>
      </c>
      <c r="M332">
        <v>30.5839927531208</v>
      </c>
      <c r="N332">
        <v>0.49314895364577299</v>
      </c>
      <c r="O332">
        <v>12.8730316044488</v>
      </c>
      <c r="P332">
        <v>27.685601799775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133</v>
      </c>
      <c r="E333">
        <v>20041.043549400001</v>
      </c>
      <c r="F333">
        <v>13386.75</v>
      </c>
      <c r="G333">
        <v>156.74728391595099</v>
      </c>
      <c r="H333">
        <v>-6.0498307525387496</v>
      </c>
      <c r="I333">
        <v>56.939377038251102</v>
      </c>
      <c r="J333">
        <v>1.9270000677634</v>
      </c>
      <c r="K333">
        <v>12727.3368768366</v>
      </c>
      <c r="L333">
        <v>9083.2662154470399</v>
      </c>
      <c r="M333">
        <v>41.723686319208099</v>
      </c>
      <c r="N333">
        <v>0.255042336068941</v>
      </c>
      <c r="O333">
        <v>17.295833566773101</v>
      </c>
      <c r="P333">
        <v>200.75149962930499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-</v>
      </c>
      <c r="D334" t="s">
        <v>548</v>
      </c>
      <c r="E334">
        <v>20014.3085288</v>
      </c>
      <c r="F334">
        <v>1557.2</v>
      </c>
      <c r="G334">
        <v>-35.047959833003098</v>
      </c>
      <c r="H334">
        <v>8.0224319285436998</v>
      </c>
      <c r="I334">
        <v>-1.7396124708892799</v>
      </c>
      <c r="J334">
        <v>3.3127287978037701</v>
      </c>
      <c r="K334">
        <v>1507.17329725379</v>
      </c>
      <c r="L334">
        <v>1491.6312442321801</v>
      </c>
      <c r="M334">
        <v>41.429635216477998</v>
      </c>
      <c r="N334">
        <v>1.0506980230071401</v>
      </c>
      <c r="O334">
        <v>13.758669406627201</v>
      </c>
      <c r="P334">
        <v>22.710795902285199</v>
      </c>
      <c r="Q334">
        <v>-8.2903778831558E-2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Row],[Ticker]],[1]!Table2[[Symbol]:[Industry]],2,FALSE),"-")</f>
        <v>-</v>
      </c>
      <c r="D335" t="s">
        <v>391</v>
      </c>
      <c r="E335">
        <v>19948.477867629899</v>
      </c>
      <c r="F335">
        <v>497.9</v>
      </c>
      <c r="G335">
        <v>58.6266799837069</v>
      </c>
      <c r="H335">
        <v>2.31672564957515</v>
      </c>
      <c r="I335">
        <v>32.790351992486499</v>
      </c>
      <c r="J335">
        <v>8.6652457402689098</v>
      </c>
      <c r="K335">
        <v>478.70453584196599</v>
      </c>
      <c r="L335">
        <v>399.91814416532202</v>
      </c>
      <c r="M335">
        <v>43.384713874992997</v>
      </c>
      <c r="N335">
        <v>0.969065796349449</v>
      </c>
      <c r="O335">
        <v>15.3544888531833</v>
      </c>
      <c r="P335">
        <v>99.120175964807004</v>
      </c>
      <c r="Q335">
        <v>3.5164501552003999E-2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Row],[Ticker]],[1]!Table2[[Symbol]:[Industry]],2,FALSE),"-")</f>
        <v>-</v>
      </c>
      <c r="D336" t="s">
        <v>405</v>
      </c>
      <c r="E336">
        <v>19861.965041694999</v>
      </c>
      <c r="F336">
        <v>624.04999999999995</v>
      </c>
      <c r="G336">
        <v>70.159317452952394</v>
      </c>
      <c r="H336">
        <v>18.1681989902034</v>
      </c>
      <c r="I336">
        <v>15.5550198380929</v>
      </c>
      <c r="J336">
        <v>14.895180224230399</v>
      </c>
      <c r="K336">
        <v>567.02792439396796</v>
      </c>
      <c r="L336">
        <v>487.09655264896099</v>
      </c>
      <c r="M336">
        <v>62.6560816104069</v>
      </c>
      <c r="N336">
        <v>1.71803502735083</v>
      </c>
      <c r="O336">
        <v>6.4017306305584603</v>
      </c>
      <c r="P336">
        <v>106.33162506199299</v>
      </c>
      <c r="Q336">
        <v>0.155378890946161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-</v>
      </c>
      <c r="D337" t="s">
        <v>232</v>
      </c>
      <c r="E337">
        <v>19853.299704005</v>
      </c>
      <c r="F337">
        <v>456.35</v>
      </c>
      <c r="G337">
        <v>35.393063534238898</v>
      </c>
      <c r="H337">
        <v>0.84630880667839303</v>
      </c>
      <c r="I337">
        <v>34.543941398095399</v>
      </c>
      <c r="J337">
        <v>2.1103448401267002</v>
      </c>
      <c r="K337">
        <v>430.51737734499602</v>
      </c>
      <c r="L337">
        <v>359.49357561916997</v>
      </c>
      <c r="M337">
        <v>46.984615687107301</v>
      </c>
      <c r="N337">
        <v>0.76401520467323003</v>
      </c>
      <c r="O337">
        <v>15.6020598225046</v>
      </c>
      <c r="P337">
        <v>62.402135231316699</v>
      </c>
      <c r="Q337">
        <v>7.3566684742271002E-2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124</v>
      </c>
      <c r="E338">
        <v>19800.565802376001</v>
      </c>
      <c r="F338">
        <v>75.760000000000005</v>
      </c>
      <c r="G338">
        <v>401.03605888433998</v>
      </c>
      <c r="H338">
        <v>34.930160233427898</v>
      </c>
      <c r="I338">
        <v>11.114912889515301</v>
      </c>
      <c r="J338">
        <v>0.15823530634819599</v>
      </c>
      <c r="K338">
        <v>67.984060865049003</v>
      </c>
      <c r="L338">
        <v>48.717956976262897</v>
      </c>
      <c r="M338">
        <v>43.374311649336597</v>
      </c>
      <c r="N338">
        <v>1.7933887206302199</v>
      </c>
      <c r="O338">
        <v>20.6441393875395</v>
      </c>
      <c r="P338">
        <v>459.11439114391101</v>
      </c>
      <c r="Q338">
        <v>0.15765366911467901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Row],[Ticker]],[1]!Table2[[Symbol]:[Industry]],2,FALSE),"-")</f>
        <v>-</v>
      </c>
      <c r="D339" t="s">
        <v>637</v>
      </c>
      <c r="E339">
        <v>19650.39853559</v>
      </c>
      <c r="F339">
        <v>1148.9000000000001</v>
      </c>
      <c r="G339">
        <v>14.7596965977562</v>
      </c>
      <c r="H339">
        <v>-15.1551575519963</v>
      </c>
      <c r="I339">
        <v>41.995011040482098</v>
      </c>
      <c r="J339">
        <v>-4.73732204845283</v>
      </c>
      <c r="K339">
        <v>1277.9384370006801</v>
      </c>
      <c r="L339">
        <v>1029.8592046931401</v>
      </c>
      <c r="M339">
        <v>15.1386956729872</v>
      </c>
      <c r="N339">
        <v>0.764867771584399</v>
      </c>
      <c r="O339">
        <v>30.1244668813647</v>
      </c>
      <c r="P339">
        <v>76.414587332053699</v>
      </c>
      <c r="Q339">
        <v>9.7053112575554004E-2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429</v>
      </c>
      <c r="E340">
        <v>19644.674979619998</v>
      </c>
      <c r="F340">
        <v>3991.15</v>
      </c>
      <c r="G340">
        <v>44.627707373764501</v>
      </c>
      <c r="H340">
        <v>18.191913549589</v>
      </c>
      <c r="I340">
        <v>27.213987469531101</v>
      </c>
      <c r="J340">
        <v>11.010795553753301</v>
      </c>
      <c r="K340">
        <v>3860.4318609745801</v>
      </c>
      <c r="L340">
        <v>3229.6682938874701</v>
      </c>
      <c r="M340">
        <v>38.9579971341646</v>
      </c>
      <c r="N340">
        <v>1.7776483801340499</v>
      </c>
      <c r="O340">
        <v>23.022186587825502</v>
      </c>
      <c r="P340">
        <v>78.975336322869893</v>
      </c>
      <c r="Q340">
        <v>1.111427028452E-2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138</v>
      </c>
      <c r="E341">
        <v>19616.261415645</v>
      </c>
      <c r="F341">
        <v>1733.1</v>
      </c>
      <c r="G341">
        <v>172.39992680034999</v>
      </c>
      <c r="H341">
        <v>-14.4054641986422</v>
      </c>
      <c r="I341">
        <v>17.618228784253901</v>
      </c>
      <c r="J341">
        <v>-1.2097859382182401</v>
      </c>
      <c r="K341">
        <v>1858.8308544316401</v>
      </c>
      <c r="L341">
        <v>1488.8741569941701</v>
      </c>
      <c r="M341">
        <v>30.525556760481201</v>
      </c>
      <c r="N341">
        <v>1.4503349078954899</v>
      </c>
      <c r="O341">
        <v>24.678519039408901</v>
      </c>
      <c r="P341">
        <v>221.17232665101599</v>
      </c>
      <c r="Q341">
        <v>0.10497934146224901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Row],[Ticker]],[1]!Table2[[Symbol]:[Industry]],2,FALSE),"-")</f>
        <v>-</v>
      </c>
      <c r="D342" t="s">
        <v>138</v>
      </c>
      <c r="E342">
        <v>19559.088187199999</v>
      </c>
      <c r="F342">
        <v>1392</v>
      </c>
      <c r="G342">
        <v>180.31098862186499</v>
      </c>
      <c r="H342">
        <v>-2.91867379118646</v>
      </c>
      <c r="I342">
        <v>3.5473793693971598</v>
      </c>
      <c r="J342">
        <v>-3.1433918597550599</v>
      </c>
      <c r="K342">
        <v>1416.4990907229301</v>
      </c>
      <c r="L342">
        <v>1131.2709616092</v>
      </c>
      <c r="M342">
        <v>26.057144306085899</v>
      </c>
      <c r="N342">
        <v>0.84812561899099803</v>
      </c>
      <c r="O342">
        <v>13.1465517241379</v>
      </c>
      <c r="P342">
        <v>213.513513513513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Row],[Ticker]],[1]!Table2[[Symbol]:[Industry]],2,FALSE),"-")</f>
        <v>-</v>
      </c>
      <c r="D343" t="s">
        <v>133</v>
      </c>
      <c r="E343">
        <v>19363.995998715</v>
      </c>
      <c r="F343">
        <v>696.45</v>
      </c>
      <c r="G343">
        <v>49.518906778558303</v>
      </c>
      <c r="H343">
        <v>1.7735424109393401</v>
      </c>
      <c r="I343">
        <v>-8.7815707540916002</v>
      </c>
      <c r="J343">
        <v>8.3379719350335701</v>
      </c>
      <c r="K343">
        <v>676.97808998860796</v>
      </c>
      <c r="L343">
        <v>599.666822474475</v>
      </c>
      <c r="M343">
        <v>44.504580225357699</v>
      </c>
      <c r="N343">
        <v>1.3002187123864399</v>
      </c>
      <c r="O343">
        <v>10.5535214301098</v>
      </c>
      <c r="P343">
        <v>73.505231689088205</v>
      </c>
      <c r="Q343">
        <v>4.8231019519221E-2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Row],[Ticker]],[1]!Table2[[Symbol]:[Industry]],2,FALSE),"-")</f>
        <v>-</v>
      </c>
      <c r="D344" t="s">
        <v>530</v>
      </c>
      <c r="E344">
        <v>19119.9259676</v>
      </c>
      <c r="F344">
        <v>2121.8000000000002</v>
      </c>
      <c r="G344">
        <v>16.895340346443099</v>
      </c>
      <c r="H344">
        <v>-4.0126221394522803</v>
      </c>
      <c r="I344">
        <v>-44.443002492156502</v>
      </c>
      <c r="J344">
        <v>7.5544360131595099</v>
      </c>
      <c r="K344">
        <v>2369.9873660015201</v>
      </c>
      <c r="L344">
        <v>2521.9099043153901</v>
      </c>
      <c r="M344">
        <v>38.020730116049798</v>
      </c>
      <c r="N344">
        <v>1.6307425029109699</v>
      </c>
      <c r="O344">
        <v>83.617683099255302</v>
      </c>
      <c r="P344">
        <v>41.354385263648702</v>
      </c>
      <c r="Q344">
        <v>5.7881023699559997E-2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Row],[Ticker]],[1]!Table2[[Symbol]:[Industry]],2,FALSE),"-")</f>
        <v>-</v>
      </c>
      <c r="D345" t="s">
        <v>75</v>
      </c>
      <c r="E345">
        <v>19060.524832700001</v>
      </c>
      <c r="F345">
        <v>806.65</v>
      </c>
      <c r="G345">
        <v>-30.9763854337879</v>
      </c>
      <c r="H345">
        <v>3.2400829024050299</v>
      </c>
      <c r="I345">
        <v>-28.115957527168501</v>
      </c>
      <c r="J345">
        <v>3.1909500370535402</v>
      </c>
      <c r="K345">
        <v>813.34485151769195</v>
      </c>
      <c r="L345">
        <v>847.36024435204399</v>
      </c>
      <c r="M345">
        <v>44.708358436488197</v>
      </c>
      <c r="N345">
        <v>0.97582701413601103</v>
      </c>
      <c r="O345">
        <v>31.1845286059629</v>
      </c>
      <c r="P345">
        <v>15.2357142857142</v>
      </c>
      <c r="Q345">
        <v>-8.5102440038135996E-2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Row],[Ticker]],[1]!Table2[[Symbol]:[Industry]],2,FALSE),"-")</f>
        <v>-</v>
      </c>
      <c r="D346" t="s">
        <v>691</v>
      </c>
      <c r="E346">
        <v>19040.177319840001</v>
      </c>
      <c r="F346">
        <v>1413.8</v>
      </c>
      <c r="G346">
        <v>94.085908746969494</v>
      </c>
      <c r="H346">
        <v>-15.452511312442001</v>
      </c>
      <c r="I346">
        <v>28.056496037415201</v>
      </c>
      <c r="J346">
        <v>-4.4863965405208299</v>
      </c>
      <c r="K346">
        <v>1532.8324839464501</v>
      </c>
      <c r="L346">
        <v>1157.1310872403801</v>
      </c>
      <c r="M346">
        <v>22.735764738448601</v>
      </c>
      <c r="N346">
        <v>0.55698494732096904</v>
      </c>
      <c r="O346">
        <v>34.173857688499098</v>
      </c>
      <c r="P346">
        <v>131.732502868382</v>
      </c>
      <c r="Q346">
        <v>0.242723446847254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Row],[Ticker]],[1]!Table2[[Symbol]:[Industry]],2,FALSE),"-")</f>
        <v>-</v>
      </c>
      <c r="D347" t="s">
        <v>181</v>
      </c>
      <c r="E347">
        <v>19028.028655599999</v>
      </c>
      <c r="F347">
        <v>337.25</v>
      </c>
      <c r="G347">
        <v>-3.59875324731797</v>
      </c>
      <c r="H347">
        <v>12.7667103786001</v>
      </c>
      <c r="I347">
        <v>-18.9332804223362</v>
      </c>
      <c r="J347">
        <v>5.93413824908228</v>
      </c>
      <c r="K347">
        <v>318.07249980591303</v>
      </c>
      <c r="L347">
        <v>314.23652850594698</v>
      </c>
      <c r="M347">
        <v>59.885401029495199</v>
      </c>
      <c r="N347">
        <v>0.88667094393433099</v>
      </c>
      <c r="O347">
        <v>20.607857672349802</v>
      </c>
      <c r="P347">
        <v>32.514734774066703</v>
      </c>
      <c r="Q347">
        <v>-4.2526359935816001E-2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Row],[Ticker]],[1]!Table2[[Symbol]:[Industry]],2,FALSE),"-")</f>
        <v>-</v>
      </c>
      <c r="D348" t="s">
        <v>804</v>
      </c>
      <c r="E348">
        <v>18984.618996090001</v>
      </c>
      <c r="F348">
        <v>275.55</v>
      </c>
      <c r="G348">
        <v>78.270308256144602</v>
      </c>
      <c r="H348">
        <v>28.255302665650301</v>
      </c>
      <c r="I348">
        <v>26.191324071965798</v>
      </c>
      <c r="J348">
        <v>18.038275238491298</v>
      </c>
      <c r="K348">
        <v>235.41633983853299</v>
      </c>
      <c r="L348">
        <v>199.86400140980399</v>
      </c>
      <c r="M348">
        <v>57.880502465992301</v>
      </c>
      <c r="N348">
        <v>2.2619762697718802</v>
      </c>
      <c r="O348">
        <v>12.248230811105</v>
      </c>
      <c r="P348">
        <v>90.428472702142301</v>
      </c>
      <c r="Q348">
        <v>2.4953183351421E-2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163</v>
      </c>
      <c r="E349">
        <v>18934.338322845</v>
      </c>
      <c r="F349">
        <v>595.65</v>
      </c>
      <c r="G349">
        <v>27.657486572839399</v>
      </c>
      <c r="H349">
        <v>-4.92759570730873</v>
      </c>
      <c r="I349">
        <v>57.772488317324999</v>
      </c>
      <c r="J349">
        <v>2.1568595237874399</v>
      </c>
      <c r="K349">
        <v>596.31225557840298</v>
      </c>
      <c r="L349">
        <v>511.88230399452101</v>
      </c>
      <c r="M349">
        <v>40.0109827147053</v>
      </c>
      <c r="N349">
        <v>0.43008274639871102</v>
      </c>
      <c r="O349">
        <v>13.5062536724586</v>
      </c>
      <c r="P349">
        <v>90.913461538461505</v>
      </c>
      <c r="Q349">
        <v>0.16472140948099201</v>
      </c>
    </row>
    <row r="350" spans="1:17" hidden="1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260</v>
      </c>
      <c r="E350">
        <v>18905.55108918</v>
      </c>
      <c r="F350">
        <v>656.2</v>
      </c>
      <c r="G350">
        <v>40.223229048282299</v>
      </c>
      <c r="H350">
        <v>5.1710679268037403</v>
      </c>
      <c r="I350">
        <v>26.389209077031701</v>
      </c>
      <c r="J350">
        <v>-1.1809675277142</v>
      </c>
      <c r="K350">
        <v>645.46701103438102</v>
      </c>
      <c r="L350">
        <v>542.33235126928003</v>
      </c>
      <c r="M350">
        <v>30.157125866043199</v>
      </c>
      <c r="N350">
        <v>0.82508143354107399</v>
      </c>
      <c r="O350">
        <v>11.612313319109999</v>
      </c>
      <c r="P350">
        <v>71.757623347729293</v>
      </c>
      <c r="Q350">
        <v>-3.9068886152304999E-2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46</v>
      </c>
      <c r="E351">
        <v>18898.099277129899</v>
      </c>
      <c r="F351">
        <v>1624.95</v>
      </c>
      <c r="G351">
        <v>225.33491125933099</v>
      </c>
      <c r="H351">
        <v>17.5519893477198</v>
      </c>
      <c r="I351">
        <v>100.295870628557</v>
      </c>
      <c r="J351">
        <v>5.5108681503503503</v>
      </c>
      <c r="K351">
        <v>1454.11516421039</v>
      </c>
      <c r="L351">
        <v>1028.7232531561499</v>
      </c>
      <c r="M351">
        <v>50.093786194045897</v>
      </c>
      <c r="N351">
        <v>0.64958143649010902</v>
      </c>
      <c r="O351">
        <v>9.3572109911074204</v>
      </c>
      <c r="P351">
        <v>276.14583333333297</v>
      </c>
      <c r="Q351">
        <v>0.18834649433225001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396</v>
      </c>
      <c r="E352">
        <v>18856.589149799998</v>
      </c>
      <c r="F352">
        <v>7947</v>
      </c>
      <c r="G352">
        <v>-0.36062881853839401</v>
      </c>
      <c r="H352">
        <v>0.20548065448869399</v>
      </c>
      <c r="I352">
        <v>14.873587058441</v>
      </c>
      <c r="J352">
        <v>5.1359374956005102</v>
      </c>
      <c r="K352">
        <v>7818.3234835685898</v>
      </c>
      <c r="L352">
        <v>7115.2650049787399</v>
      </c>
      <c r="M352">
        <v>45.051466766527902</v>
      </c>
      <c r="N352">
        <v>1.01724821504691</v>
      </c>
      <c r="O352">
        <v>12.9986158298729</v>
      </c>
      <c r="P352">
        <v>44.843801261254598</v>
      </c>
      <c r="Q352">
        <v>1.1647609273827001E-2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40</v>
      </c>
      <c r="E353">
        <v>18839.639480419999</v>
      </c>
      <c r="F353">
        <v>513.04999999999995</v>
      </c>
      <c r="G353">
        <v>37.1988807255822</v>
      </c>
      <c r="H353">
        <v>11.120630480512499</v>
      </c>
      <c r="I353">
        <v>-7.0944154052034802</v>
      </c>
      <c r="J353">
        <v>-3.4321966990678701</v>
      </c>
      <c r="K353">
        <v>480.88354973905598</v>
      </c>
      <c r="L353">
        <v>432.62395720378601</v>
      </c>
      <c r="M353">
        <v>47.555601105081003</v>
      </c>
      <c r="N353">
        <v>1.5012156495332301</v>
      </c>
      <c r="O353">
        <v>11.8506968131761</v>
      </c>
      <c r="P353">
        <v>65.393294648613704</v>
      </c>
      <c r="Q353">
        <v>0.122599444138404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313</v>
      </c>
      <c r="E354">
        <v>18731.784277760002</v>
      </c>
      <c r="F354">
        <v>1703.05</v>
      </c>
      <c r="G354">
        <v>-19.495497814861402</v>
      </c>
      <c r="H354">
        <v>-1.9795885581421599</v>
      </c>
      <c r="I354">
        <v>-31.988760042506801</v>
      </c>
      <c r="J354">
        <v>2.1441969981070601</v>
      </c>
      <c r="K354">
        <v>1825.7410132386201</v>
      </c>
      <c r="L354">
        <v>1829.00127615114</v>
      </c>
      <c r="M354">
        <v>26.647860631726999</v>
      </c>
      <c r="N354">
        <v>1.55841724135073</v>
      </c>
      <c r="O354">
        <v>44.385073838113897</v>
      </c>
      <c r="P354">
        <v>13.1594684385382</v>
      </c>
      <c r="Q354">
        <v>5.7093717770959999E-2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543</v>
      </c>
      <c r="E355">
        <v>18566.0194039649</v>
      </c>
      <c r="F355">
        <v>1645.65</v>
      </c>
      <c r="G355">
        <v>14.106112600522099</v>
      </c>
      <c r="H355">
        <v>-3.6932545496041498</v>
      </c>
      <c r="I355">
        <v>2.6206431791537201</v>
      </c>
      <c r="J355">
        <v>-0.264403051266491</v>
      </c>
      <c r="K355">
        <v>1738.2951238306</v>
      </c>
      <c r="L355">
        <v>1594.2990744650799</v>
      </c>
      <c r="M355">
        <v>21.2873429895877</v>
      </c>
      <c r="N355">
        <v>0.80076411218413601</v>
      </c>
      <c r="O355">
        <v>15.5743930969525</v>
      </c>
      <c r="P355">
        <v>44.7616115411682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625</v>
      </c>
      <c r="E356">
        <v>18432.834424289998</v>
      </c>
      <c r="F356">
        <v>36.630000000000003</v>
      </c>
      <c r="G356">
        <v>-8.4270123482092298</v>
      </c>
      <c r="H356">
        <v>1.0739510831011601</v>
      </c>
      <c r="I356">
        <v>-30.859788764472999</v>
      </c>
      <c r="J356">
        <v>3.1687809151140298</v>
      </c>
      <c r="K356">
        <v>38.219781630235602</v>
      </c>
      <c r="L356">
        <v>38.484208911347402</v>
      </c>
      <c r="M356">
        <v>36.278616236033898</v>
      </c>
      <c r="N356">
        <v>1.8469327299004199</v>
      </c>
      <c r="O356">
        <v>44.4171444171443</v>
      </c>
      <c r="P356">
        <v>15.188679245283</v>
      </c>
      <c r="Q356">
        <v>5.1110916516754E-2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277</v>
      </c>
      <c r="E357">
        <v>18351.530493660001</v>
      </c>
      <c r="F357">
        <v>368.55</v>
      </c>
      <c r="G357">
        <v>-6.8274938323131904</v>
      </c>
      <c r="H357">
        <v>8.1674762629572601</v>
      </c>
      <c r="I357">
        <v>-23.813365597881301</v>
      </c>
      <c r="J357">
        <v>14.6816408186245</v>
      </c>
      <c r="K357">
        <v>353.055217314635</v>
      </c>
      <c r="L357">
        <v>367.853856650897</v>
      </c>
      <c r="M357">
        <v>75.759296335431898</v>
      </c>
      <c r="N357">
        <v>1.29086055023935</v>
      </c>
      <c r="O357">
        <v>51.404151404151399</v>
      </c>
      <c r="P357">
        <v>25.208085612366201</v>
      </c>
      <c r="Q357">
        <v>0.11433031764646299</v>
      </c>
    </row>
    <row r="358" spans="1:17" hidden="1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825</v>
      </c>
      <c r="E358">
        <v>18165.65088723</v>
      </c>
      <c r="F358">
        <v>1672.9</v>
      </c>
      <c r="G358">
        <v>-4.2970503790409396</v>
      </c>
      <c r="H358">
        <v>-6.2541510581410202</v>
      </c>
      <c r="I358">
        <v>8.4673246289831106</v>
      </c>
      <c r="J358">
        <v>2.6996824874403802</v>
      </c>
      <c r="K358">
        <v>1657.7560078567999</v>
      </c>
      <c r="M358">
        <v>35.788276633325701</v>
      </c>
      <c r="O358">
        <v>15.873632614023499</v>
      </c>
      <c r="P358">
        <v>35.825924572727601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Row],[Ticker]],[1]!Table2[[Symbol]:[Industry]],2,FALSE),"-")</f>
        <v>-</v>
      </c>
      <c r="D359" t="s">
        <v>530</v>
      </c>
      <c r="E359">
        <v>18023.874357789999</v>
      </c>
      <c r="F359">
        <v>424.9</v>
      </c>
      <c r="G359">
        <v>-49.0540890003521</v>
      </c>
      <c r="H359">
        <v>-12.539317059934</v>
      </c>
      <c r="I359">
        <v>-37.039214088840701</v>
      </c>
      <c r="J359">
        <v>2.1210739064003099</v>
      </c>
      <c r="K359">
        <v>459.47038385341</v>
      </c>
      <c r="L359">
        <v>480.488891377031</v>
      </c>
      <c r="M359">
        <v>28.3545871149704</v>
      </c>
      <c r="N359">
        <v>0.645332941521779</v>
      </c>
      <c r="O359">
        <v>61.2197154143023</v>
      </c>
      <c r="P359">
        <v>39.641120021033203</v>
      </c>
      <c r="Q359">
        <v>3.8687356287069E-2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Row],[Ticker]],[1]!Table2[[Symbol]:[Industry]],2,FALSE),"-")</f>
        <v>-</v>
      </c>
      <c r="D360" t="s">
        <v>432</v>
      </c>
      <c r="E360">
        <v>17997.228315659999</v>
      </c>
      <c r="F360">
        <v>1260.5999999999999</v>
      </c>
      <c r="G360">
        <v>49.191081734599202</v>
      </c>
      <c r="H360">
        <v>8.2435045935299502</v>
      </c>
      <c r="I360">
        <v>19.488639163646699</v>
      </c>
      <c r="J360">
        <v>1.54481692678305</v>
      </c>
      <c r="K360">
        <v>1250.67549160414</v>
      </c>
      <c r="L360">
        <v>1044.58693478807</v>
      </c>
      <c r="M360">
        <v>30.9496741759983</v>
      </c>
      <c r="N360">
        <v>0.84912063955956396</v>
      </c>
      <c r="O360">
        <v>22.457559892114801</v>
      </c>
      <c r="P360">
        <v>73.875862068965503</v>
      </c>
      <c r="Q360">
        <v>0.17395028257195699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Row],[Ticker]],[1]!Table2[[Symbol]:[Industry]],2,FALSE),"-")</f>
        <v>-</v>
      </c>
      <c r="D361" t="s">
        <v>637</v>
      </c>
      <c r="E361">
        <v>17944.462482351999</v>
      </c>
      <c r="F361">
        <v>124.46</v>
      </c>
      <c r="G361">
        <v>46.888942114750598</v>
      </c>
      <c r="H361">
        <v>6.8836418704776401</v>
      </c>
      <c r="I361">
        <v>16.186621236633201</v>
      </c>
      <c r="J361">
        <v>9.8365919756811007</v>
      </c>
      <c r="K361">
        <v>117.32629202641</v>
      </c>
      <c r="L361">
        <v>99.009365083631494</v>
      </c>
      <c r="M361">
        <v>46.180973643500103</v>
      </c>
      <c r="N361">
        <v>1.3120977331459001</v>
      </c>
      <c r="O361">
        <v>12.887674754941299</v>
      </c>
      <c r="P361">
        <v>102.373983739837</v>
      </c>
      <c r="Q361">
        <v>6.0351379288976999E-2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163</v>
      </c>
      <c r="E362">
        <v>17917.260862725001</v>
      </c>
      <c r="F362">
        <v>749.35</v>
      </c>
      <c r="G362">
        <v>140.740469262403</v>
      </c>
      <c r="H362">
        <v>-11.8130374425537</v>
      </c>
      <c r="I362">
        <v>47.168097513301099</v>
      </c>
      <c r="J362">
        <v>1.90917138770617</v>
      </c>
      <c r="K362">
        <v>809.26549259174203</v>
      </c>
      <c r="L362">
        <v>646.87711354538601</v>
      </c>
      <c r="M362">
        <v>30.1363577301302</v>
      </c>
      <c r="N362">
        <v>1.0679940962215</v>
      </c>
      <c r="O362">
        <v>30.780009341429199</v>
      </c>
      <c r="P362">
        <v>165.72695035460899</v>
      </c>
      <c r="Q362">
        <v>0.176415106952312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27</v>
      </c>
      <c r="E363">
        <v>17916.912617955</v>
      </c>
      <c r="F363">
        <v>91.65</v>
      </c>
      <c r="G363">
        <v>-6.4285947310140097</v>
      </c>
      <c r="H363">
        <v>28.532327774047999</v>
      </c>
      <c r="I363">
        <v>-11.676207374575</v>
      </c>
      <c r="J363">
        <v>-2.1078322142896702</v>
      </c>
      <c r="K363">
        <v>86.250975224962403</v>
      </c>
      <c r="L363">
        <v>84.275048782462704</v>
      </c>
      <c r="M363">
        <v>43.736880697089099</v>
      </c>
      <c r="N363">
        <v>2.6028614498120199</v>
      </c>
      <c r="O363">
        <v>21.549372613202401</v>
      </c>
      <c r="P363">
        <v>40.891621829362002</v>
      </c>
      <c r="Q363">
        <v>8.2434055965565994E-2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405</v>
      </c>
      <c r="E364">
        <v>17847.630867824999</v>
      </c>
      <c r="F364">
        <v>288.64999999999998</v>
      </c>
      <c r="G364">
        <v>31.121333816848399</v>
      </c>
      <c r="H364">
        <v>-4.1610916519415797</v>
      </c>
      <c r="I364">
        <v>22.558866104911701</v>
      </c>
      <c r="J364">
        <v>-2.19357639098149</v>
      </c>
      <c r="K364">
        <v>314.163682571067</v>
      </c>
      <c r="L364">
        <v>266.30829928157198</v>
      </c>
      <c r="M364">
        <v>20.064898444810801</v>
      </c>
      <c r="N364">
        <v>0.58681919322153098</v>
      </c>
      <c r="O364">
        <v>23.298111900225098</v>
      </c>
      <c r="P364">
        <v>55.355220667384202</v>
      </c>
      <c r="Q364">
        <v>6.270760549828E-2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116</v>
      </c>
      <c r="E365">
        <v>17759.608027400001</v>
      </c>
      <c r="F365">
        <v>709.3</v>
      </c>
      <c r="G365">
        <v>23.4465389836739</v>
      </c>
      <c r="H365">
        <v>4.4655594747095497</v>
      </c>
      <c r="I365">
        <v>19.085954750324099</v>
      </c>
      <c r="J365">
        <v>7.2769880293082796</v>
      </c>
      <c r="K365">
        <v>679.16580908156902</v>
      </c>
      <c r="L365">
        <v>579.47406718430295</v>
      </c>
      <c r="M365">
        <v>46.6267113618593</v>
      </c>
      <c r="N365">
        <v>1.30987615682011</v>
      </c>
      <c r="O365">
        <v>9.5446214577752801</v>
      </c>
      <c r="P365">
        <v>57.552199022656502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181</v>
      </c>
      <c r="E366">
        <v>17713.818928739998</v>
      </c>
      <c r="F366">
        <v>1793.3</v>
      </c>
      <c r="G366">
        <v>45.312398671946802</v>
      </c>
      <c r="H366">
        <v>12.1182967146358</v>
      </c>
      <c r="I366">
        <v>11.673337882122199</v>
      </c>
      <c r="J366">
        <v>2.96165386745376</v>
      </c>
      <c r="K366">
        <v>1633.14372222523</v>
      </c>
      <c r="L366">
        <v>1392.0501625127199</v>
      </c>
      <c r="M366">
        <v>50.736339710710503</v>
      </c>
      <c r="N366">
        <v>0.88549661350880604</v>
      </c>
      <c r="O366">
        <v>6.6274466068142601</v>
      </c>
      <c r="P366">
        <v>84.771521302354301</v>
      </c>
      <c r="Q366">
        <v>3.6331053558178998E-2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308</v>
      </c>
      <c r="E367">
        <v>17500.365745039999</v>
      </c>
      <c r="F367">
        <v>802.4</v>
      </c>
      <c r="G367">
        <v>45.938864808099197</v>
      </c>
      <c r="H367">
        <v>-2.5659293459475401</v>
      </c>
      <c r="I367">
        <v>-7.9863911505564502</v>
      </c>
      <c r="J367">
        <v>0.25980517307384199</v>
      </c>
      <c r="K367">
        <v>820.87245876029203</v>
      </c>
      <c r="L367">
        <v>746.52164874242999</v>
      </c>
      <c r="M367">
        <v>39.775595419061197</v>
      </c>
      <c r="N367">
        <v>0.82410055687607997</v>
      </c>
      <c r="O367">
        <v>19.391824526420699</v>
      </c>
      <c r="P367">
        <v>69.981993432899003</v>
      </c>
      <c r="Q367">
        <v>0.19106226329918499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691</v>
      </c>
      <c r="E368">
        <v>17413.0230075</v>
      </c>
      <c r="F368">
        <v>4181.3500000000004</v>
      </c>
      <c r="G368">
        <v>85.322744688272195</v>
      </c>
      <c r="H368">
        <v>-3.8693037348859902</v>
      </c>
      <c r="I368">
        <v>1.75325004529461</v>
      </c>
      <c r="J368">
        <v>1.23886171621333</v>
      </c>
      <c r="K368">
        <v>4443.0548067251302</v>
      </c>
      <c r="L368">
        <v>3526.06217097841</v>
      </c>
      <c r="M368">
        <v>23.218566093439499</v>
      </c>
      <c r="N368">
        <v>0.414251789516076</v>
      </c>
      <c r="O368">
        <v>31.249476843603102</v>
      </c>
      <c r="P368">
        <v>119.487677488779</v>
      </c>
      <c r="Q368">
        <v>0.14190682356045101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848</v>
      </c>
      <c r="E369">
        <v>17410.654615054998</v>
      </c>
      <c r="F369">
        <v>1814.15</v>
      </c>
      <c r="G369">
        <v>1.39926477673878</v>
      </c>
      <c r="H369">
        <v>-8.5995381956512702</v>
      </c>
      <c r="I369">
        <v>8.6657698847737503</v>
      </c>
      <c r="J369">
        <v>-6.4427629490156901</v>
      </c>
      <c r="K369">
        <v>1927.43157271464</v>
      </c>
      <c r="L369">
        <v>1659.2976187317499</v>
      </c>
      <c r="M369">
        <v>12.4264494423534</v>
      </c>
      <c r="N369">
        <v>0.736469343647422</v>
      </c>
      <c r="O369">
        <v>23.286387564424</v>
      </c>
      <c r="P369">
        <v>45.120390368770501</v>
      </c>
      <c r="Q369">
        <v>6.5386442732624006E-2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21</v>
      </c>
      <c r="E370">
        <v>17395.19774616</v>
      </c>
      <c r="F370">
        <v>626.6</v>
      </c>
      <c r="G370">
        <v>-2.4001697012555598</v>
      </c>
      <c r="H370">
        <v>2.51685231766906</v>
      </c>
      <c r="I370">
        <v>-32.964705452432803</v>
      </c>
      <c r="J370">
        <v>-8.6935022455717501</v>
      </c>
      <c r="K370">
        <v>647.85406479510902</v>
      </c>
      <c r="L370">
        <v>637.01739798163703</v>
      </c>
      <c r="M370">
        <v>33.139285279082699</v>
      </c>
      <c r="N370">
        <v>1.2314597107682499</v>
      </c>
      <c r="O370">
        <v>38.844557931694801</v>
      </c>
      <c r="P370">
        <v>33.432708688245299</v>
      </c>
      <c r="Q370">
        <v>7.4138537161928003E-2</v>
      </c>
    </row>
    <row r="371" spans="1:17" hidden="1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54</v>
      </c>
      <c r="E371">
        <v>17355.03796845</v>
      </c>
      <c r="F371">
        <v>406.9</v>
      </c>
      <c r="G371">
        <v>0.25427987864742302</v>
      </c>
      <c r="H371">
        <v>-2.9363647913902501E-3</v>
      </c>
      <c r="I371">
        <v>13.018654886671399</v>
      </c>
      <c r="J371">
        <v>-1.2981129790260699</v>
      </c>
      <c r="K371">
        <v>405.36033561916503</v>
      </c>
      <c r="M371">
        <v>27.601016669401201</v>
      </c>
      <c r="O371">
        <v>19.673138363234202</v>
      </c>
      <c r="P371">
        <v>39.349315068493098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54</v>
      </c>
      <c r="E372">
        <v>17196.698656312001</v>
      </c>
      <c r="F372">
        <v>208.46</v>
      </c>
      <c r="G372">
        <v>-15.7594328982797</v>
      </c>
      <c r="H372">
        <v>1.5575191582185299</v>
      </c>
      <c r="I372">
        <v>-20.805899804140001</v>
      </c>
      <c r="J372">
        <v>4.6074744320913998</v>
      </c>
      <c r="K372">
        <v>215.97471356139101</v>
      </c>
      <c r="L372">
        <v>212.71222004937499</v>
      </c>
      <c r="M372">
        <v>42.440259413119101</v>
      </c>
      <c r="N372">
        <v>0.82032203082613098</v>
      </c>
      <c r="O372">
        <v>38.755636572963603</v>
      </c>
      <c r="P372">
        <v>13.8970086053817</v>
      </c>
      <c r="Q372">
        <v>3.9812400761736998E-2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553</v>
      </c>
      <c r="E373">
        <v>17135.775122999999</v>
      </c>
      <c r="F373">
        <v>3455.95</v>
      </c>
      <c r="G373">
        <v>-44.794090461478497</v>
      </c>
      <c r="H373">
        <v>-0.20989003813833701</v>
      </c>
      <c r="I373">
        <v>-3.6651922502330798</v>
      </c>
      <c r="J373">
        <v>4.6413574607159598</v>
      </c>
      <c r="K373">
        <v>3546.31114218537</v>
      </c>
      <c r="L373">
        <v>3561.5111212469301</v>
      </c>
      <c r="M373">
        <v>33.671339674493296</v>
      </c>
      <c r="N373">
        <v>1.20510856356013</v>
      </c>
      <c r="O373">
        <v>36.699026316931601</v>
      </c>
      <c r="P373">
        <v>20.167249082911699</v>
      </c>
      <c r="Q373">
        <v>-5.3870626806815002E-2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-</v>
      </c>
      <c r="D374" t="s">
        <v>138</v>
      </c>
      <c r="E374">
        <v>17103.084918824999</v>
      </c>
      <c r="F374">
        <v>500.25</v>
      </c>
      <c r="G374">
        <v>130.35756874527399</v>
      </c>
      <c r="H374">
        <v>7.4591000019098104</v>
      </c>
      <c r="I374">
        <v>42.702243150207998</v>
      </c>
      <c r="J374">
        <v>-2.89343313139319</v>
      </c>
      <c r="K374">
        <v>469.35213673335198</v>
      </c>
      <c r="L374">
        <v>360.159298697542</v>
      </c>
      <c r="M374">
        <v>38.099387101811303</v>
      </c>
      <c r="N374">
        <v>1.2148563462281099</v>
      </c>
      <c r="O374">
        <v>12.943528235882001</v>
      </c>
      <c r="P374">
        <v>175.92388306673999</v>
      </c>
      <c r="Q374">
        <v>0.21896184666523599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Row],[Ticker]],[1]!Table2[[Symbol]:[Industry]],2,FALSE),"-")</f>
        <v>-</v>
      </c>
      <c r="D375" t="s">
        <v>24</v>
      </c>
      <c r="E375">
        <v>17051.334107450999</v>
      </c>
      <c r="F375">
        <v>211.89</v>
      </c>
      <c r="G375">
        <v>47.212014477878803</v>
      </c>
      <c r="H375">
        <v>7.67611939463794</v>
      </c>
      <c r="I375">
        <v>1.6505544365117899</v>
      </c>
      <c r="J375">
        <v>-0.900983809286521</v>
      </c>
      <c r="K375">
        <v>207.484274372752</v>
      </c>
      <c r="L375">
        <v>181.85360251000699</v>
      </c>
      <c r="M375">
        <v>40.858516241921997</v>
      </c>
      <c r="N375">
        <v>1.12898502885144</v>
      </c>
      <c r="O375">
        <v>9.8447307565246103</v>
      </c>
      <c r="P375">
        <v>83.295847750864993</v>
      </c>
      <c r="Q375">
        <v>0.18826830412370901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-</v>
      </c>
      <c r="D376" t="s">
        <v>51</v>
      </c>
      <c r="E376">
        <v>17022</v>
      </c>
      <c r="F376">
        <v>6808.8</v>
      </c>
      <c r="G376">
        <v>55.283022883673297</v>
      </c>
      <c r="H376">
        <v>0.17696439774727099</v>
      </c>
      <c r="I376">
        <v>-8.1976241660535294</v>
      </c>
      <c r="J376">
        <v>1.61078282387414</v>
      </c>
      <c r="K376">
        <v>6513.3260332586897</v>
      </c>
      <c r="L376">
        <v>5640.6259620761803</v>
      </c>
      <c r="M376">
        <v>45.213159046397102</v>
      </c>
      <c r="N376">
        <v>1.8065179620112</v>
      </c>
      <c r="O376">
        <v>11.211960991657801</v>
      </c>
      <c r="P376">
        <v>80.988835725677802</v>
      </c>
      <c r="Q376">
        <v>8.4358368368443001E-2</v>
      </c>
    </row>
    <row r="377" spans="1:17" hidden="1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429</v>
      </c>
      <c r="E377">
        <v>17004.042186499999</v>
      </c>
      <c r="F377">
        <v>993.3</v>
      </c>
      <c r="G377">
        <v>78.287452778971399</v>
      </c>
      <c r="H377">
        <v>-6.6453471625128699</v>
      </c>
      <c r="I377">
        <v>-0.57542881431646298</v>
      </c>
      <c r="J377">
        <v>3.4285895585989801</v>
      </c>
      <c r="K377">
        <v>1023.61148318389</v>
      </c>
      <c r="L377">
        <v>845.34063671681201</v>
      </c>
      <c r="M377">
        <v>18.5546084753075</v>
      </c>
      <c r="N377">
        <v>0.57737038790011996</v>
      </c>
      <c r="O377">
        <v>18.795932749421102</v>
      </c>
      <c r="P377">
        <v>158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553</v>
      </c>
      <c r="E378">
        <v>16898.849976179899</v>
      </c>
      <c r="F378">
        <v>1590.45</v>
      </c>
      <c r="G378">
        <v>-4.18220205888659</v>
      </c>
      <c r="H378">
        <v>12.321422424975699</v>
      </c>
      <c r="I378">
        <v>3.11334788148968</v>
      </c>
      <c r="J378">
        <v>9.8325501998864802</v>
      </c>
      <c r="K378">
        <v>1464.42584238113</v>
      </c>
      <c r="L378">
        <v>1415.82465058149</v>
      </c>
      <c r="M378">
        <v>58.275450221883297</v>
      </c>
      <c r="N378">
        <v>2.5153614722705502</v>
      </c>
      <c r="O378">
        <v>6.2592348077587996</v>
      </c>
      <c r="P378">
        <v>27.9525341914722</v>
      </c>
      <c r="Q378">
        <v>-3.3444103098954001E-2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54</v>
      </c>
      <c r="E379">
        <v>16882.987104634001</v>
      </c>
      <c r="F379">
        <v>199.46</v>
      </c>
      <c r="G379">
        <v>21.965641706998301</v>
      </c>
      <c r="H379">
        <v>1.7363934794145199</v>
      </c>
      <c r="I379">
        <v>-0.23041149622492199</v>
      </c>
      <c r="J379">
        <v>1.64417648724418</v>
      </c>
      <c r="K379">
        <v>202.12114547815801</v>
      </c>
      <c r="L379">
        <v>179.28601469833299</v>
      </c>
      <c r="M379">
        <v>31.591426197513002</v>
      </c>
      <c r="N379">
        <v>0.89621356213401704</v>
      </c>
      <c r="O379">
        <v>15.5118820816203</v>
      </c>
      <c r="P379">
        <v>59.1224571200638</v>
      </c>
      <c r="Q379">
        <v>5.2169634089409998E-3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429</v>
      </c>
      <c r="E380">
        <v>16779.036780332</v>
      </c>
      <c r="F380">
        <v>104.87</v>
      </c>
      <c r="G380">
        <v>-35.4605424646914</v>
      </c>
      <c r="H380">
        <v>-8.9367865067228998</v>
      </c>
      <c r="I380">
        <v>-22.066952046238502</v>
      </c>
      <c r="J380">
        <v>1.28691422794704</v>
      </c>
      <c r="K380">
        <v>115.477690216235</v>
      </c>
      <c r="L380">
        <v>115.278344047753</v>
      </c>
      <c r="M380">
        <v>15.207751492503901</v>
      </c>
      <c r="N380">
        <v>1.1102513653245101</v>
      </c>
      <c r="O380">
        <v>30.6379326785543</v>
      </c>
      <c r="P380">
        <v>0.35406698564592798</v>
      </c>
      <c r="Q380">
        <v>0.10612961992730099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-</v>
      </c>
      <c r="D381" t="s">
        <v>625</v>
      </c>
      <c r="E381">
        <v>16768.35577074</v>
      </c>
      <c r="F381">
        <v>185.07</v>
      </c>
      <c r="G381">
        <v>38.167119717898899</v>
      </c>
      <c r="H381">
        <v>23.5557512154638</v>
      </c>
      <c r="I381">
        <v>11.0265197227803</v>
      </c>
      <c r="J381">
        <v>2.4024580937015698</v>
      </c>
      <c r="K381">
        <v>162.64415600882899</v>
      </c>
      <c r="L381">
        <v>145.91802118684501</v>
      </c>
      <c r="M381">
        <v>42.933304272832402</v>
      </c>
      <c r="N381">
        <v>1.90423058153559</v>
      </c>
      <c r="O381">
        <v>3.2041930080510101</v>
      </c>
      <c r="P381">
        <v>64.360568383658901</v>
      </c>
      <c r="Q381">
        <v>2.0955429284098E-2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875</v>
      </c>
      <c r="E382">
        <v>16745.041640175001</v>
      </c>
      <c r="F382">
        <v>188.31</v>
      </c>
      <c r="G382">
        <v>25.137836433073801</v>
      </c>
      <c r="H382">
        <v>7.8061915202596204</v>
      </c>
      <c r="I382">
        <v>18.005170516377799</v>
      </c>
      <c r="J382">
        <v>11.5392952849081</v>
      </c>
      <c r="K382">
        <v>174.99359358433799</v>
      </c>
      <c r="L382">
        <v>157.330525841297</v>
      </c>
      <c r="M382">
        <v>58.137576377005601</v>
      </c>
      <c r="N382">
        <v>1.1933519150649401</v>
      </c>
      <c r="O382">
        <v>5.0395624236631198</v>
      </c>
      <c r="P382">
        <v>55.179233621755202</v>
      </c>
      <c r="Q382">
        <v>2.5275396831042001E-2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Row],[Ticker]],[1]!Table2[[Symbol]:[Industry]],2,FALSE),"-")</f>
        <v>-</v>
      </c>
      <c r="D383" t="s">
        <v>277</v>
      </c>
      <c r="E383">
        <v>16675.790116125001</v>
      </c>
      <c r="F383">
        <v>2083.75</v>
      </c>
      <c r="G383">
        <v>-11.001729945506</v>
      </c>
      <c r="H383">
        <v>0.87911540234998198</v>
      </c>
      <c r="I383">
        <v>-10.927415959523801</v>
      </c>
      <c r="J383">
        <v>1.6254158389521101</v>
      </c>
      <c r="K383">
        <v>2080.3955420592001</v>
      </c>
      <c r="L383">
        <v>1994.6958015917201</v>
      </c>
      <c r="M383">
        <v>32.875585618450003</v>
      </c>
      <c r="N383">
        <v>0.63737863358630698</v>
      </c>
      <c r="O383">
        <v>13.084583083383301</v>
      </c>
      <c r="P383">
        <v>19.071428571428498</v>
      </c>
      <c r="Q383">
        <v>3.5775904405740001E-2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92</v>
      </c>
      <c r="E384">
        <v>16587.49017501</v>
      </c>
      <c r="F384">
        <v>2962.9</v>
      </c>
      <c r="G384">
        <v>24.098379189516798</v>
      </c>
      <c r="H384">
        <v>0.50019605292007396</v>
      </c>
      <c r="I384">
        <v>46.310157485941097</v>
      </c>
      <c r="J384">
        <v>-2.8863085336492</v>
      </c>
      <c r="K384">
        <v>3077.1527925635401</v>
      </c>
      <c r="L384">
        <v>2578.8326450807199</v>
      </c>
      <c r="M384">
        <v>30.147165291110799</v>
      </c>
      <c r="N384">
        <v>0.87518659867715298</v>
      </c>
      <c r="O384">
        <v>23.358871376016701</v>
      </c>
      <c r="P384">
        <v>70.772334293948106</v>
      </c>
      <c r="Q384">
        <v>0.16039502541682901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590</v>
      </c>
      <c r="E385">
        <v>16517.150202944998</v>
      </c>
      <c r="F385">
        <v>687.35</v>
      </c>
      <c r="G385">
        <v>26.658160441622599</v>
      </c>
      <c r="H385">
        <v>-3.1349705050210601</v>
      </c>
      <c r="I385">
        <v>-18.7028161891328</v>
      </c>
      <c r="J385">
        <v>5.2047497972982004</v>
      </c>
      <c r="K385">
        <v>709.47984140896699</v>
      </c>
      <c r="L385">
        <v>636.33531737081603</v>
      </c>
      <c r="M385">
        <v>39.438343271507598</v>
      </c>
      <c r="N385">
        <v>1.7166098336948299</v>
      </c>
      <c r="O385">
        <v>20.164399505346601</v>
      </c>
      <c r="P385">
        <v>58.998380754105902</v>
      </c>
      <c r="Q385">
        <v>0.10165246152221399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133</v>
      </c>
      <c r="E386">
        <v>16517.099214000002</v>
      </c>
      <c r="F386">
        <v>630</v>
      </c>
      <c r="G386">
        <v>71.069892499798499</v>
      </c>
      <c r="H386">
        <v>8.7028170624826</v>
      </c>
      <c r="I386">
        <v>-4.7322917021933897</v>
      </c>
      <c r="J386">
        <v>2.9208734146206501</v>
      </c>
      <c r="K386">
        <v>607.79102182701297</v>
      </c>
      <c r="L386">
        <v>532.59298566165603</v>
      </c>
      <c r="M386">
        <v>42.966970999254002</v>
      </c>
      <c r="N386">
        <v>0.60876585592349497</v>
      </c>
      <c r="O386">
        <v>7.6984126984126897</v>
      </c>
      <c r="P386">
        <v>103.225806451612</v>
      </c>
      <c r="Q386">
        <v>0.155480536097554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21</v>
      </c>
      <c r="E387">
        <v>16496.021323500001</v>
      </c>
      <c r="F387">
        <v>762.4</v>
      </c>
      <c r="G387">
        <v>32.942901957084302</v>
      </c>
      <c r="H387">
        <v>1.61463419005091</v>
      </c>
      <c r="I387">
        <v>24.591278933428502</v>
      </c>
      <c r="J387">
        <v>-3.30564545415218</v>
      </c>
      <c r="K387">
        <v>724.43874097924902</v>
      </c>
      <c r="L387">
        <v>608.17966560775506</v>
      </c>
      <c r="M387">
        <v>30.586997588017901</v>
      </c>
      <c r="N387">
        <v>1.1129875642381699</v>
      </c>
      <c r="O387">
        <v>10.112801678908699</v>
      </c>
      <c r="P387">
        <v>67.0830593907517</v>
      </c>
      <c r="Q387">
        <v>5.4434001228249998E-2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269</v>
      </c>
      <c r="E388">
        <v>16358.8164839</v>
      </c>
      <c r="F388">
        <v>939.95</v>
      </c>
      <c r="G388">
        <v>58.395802449822199</v>
      </c>
      <c r="H388">
        <v>-5.7500410506254802</v>
      </c>
      <c r="I388">
        <v>17.166605777523301</v>
      </c>
      <c r="J388">
        <v>-3.09595643835423</v>
      </c>
      <c r="K388">
        <v>949.38235872132998</v>
      </c>
      <c r="L388">
        <v>807.98862536160198</v>
      </c>
      <c r="M388">
        <v>36.056915224047202</v>
      </c>
      <c r="N388">
        <v>0.90894236062267098</v>
      </c>
      <c r="O388">
        <v>12.7719559551039</v>
      </c>
      <c r="P388">
        <v>83.943248532289601</v>
      </c>
      <c r="Q388">
        <v>0.16004154746159299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269</v>
      </c>
      <c r="E389">
        <v>16225.99134672</v>
      </c>
      <c r="F389">
        <v>1118.4000000000001</v>
      </c>
      <c r="G389">
        <v>133.25916291278401</v>
      </c>
      <c r="H389">
        <v>-14.377985789208701</v>
      </c>
      <c r="I389">
        <v>46.456169941551401</v>
      </c>
      <c r="J389">
        <v>-1.4241987147903601</v>
      </c>
      <c r="K389">
        <v>1243.1340577814699</v>
      </c>
      <c r="L389">
        <v>964.25270295400799</v>
      </c>
      <c r="M389">
        <v>10.451439856048101</v>
      </c>
      <c r="N389">
        <v>0.54800685888176803</v>
      </c>
      <c r="O389">
        <v>29.6494992846924</v>
      </c>
      <c r="P389">
        <v>158.47007164317</v>
      </c>
      <c r="Q389">
        <v>0.16449123525658199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168</v>
      </c>
      <c r="E390">
        <v>16202.076194785001</v>
      </c>
      <c r="F390">
        <v>1048.1500000000001</v>
      </c>
      <c r="G390">
        <v>-1.8566370077349199</v>
      </c>
      <c r="H390">
        <v>6.00491755252916</v>
      </c>
      <c r="I390">
        <v>-7.6648936800095901</v>
      </c>
      <c r="J390">
        <v>6.0340060571425997</v>
      </c>
      <c r="K390">
        <v>1009.39989632364</v>
      </c>
      <c r="L390">
        <v>976.48903911701495</v>
      </c>
      <c r="M390">
        <v>58.638262846583103</v>
      </c>
      <c r="N390">
        <v>0.98378967327512701</v>
      </c>
      <c r="O390">
        <v>12.1022754376759</v>
      </c>
      <c r="P390">
        <v>25.9190293128303</v>
      </c>
      <c r="Q390">
        <v>-1.7127935532964E-2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51</v>
      </c>
      <c r="E391">
        <v>16148.5572494399</v>
      </c>
      <c r="F391">
        <v>1543.6</v>
      </c>
      <c r="G391">
        <v>40.470475691818201</v>
      </c>
      <c r="H391">
        <v>-6.2736456343665896</v>
      </c>
      <c r="I391">
        <v>-3.6925620810008701</v>
      </c>
      <c r="J391">
        <v>-4.3838699204902403</v>
      </c>
      <c r="K391">
        <v>1601.4709070213401</v>
      </c>
      <c r="L391">
        <v>1430.54285966255</v>
      </c>
      <c r="M391">
        <v>20.056777599345899</v>
      </c>
      <c r="N391">
        <v>0.40991135804319301</v>
      </c>
      <c r="O391">
        <v>16.545737237626302</v>
      </c>
      <c r="P391">
        <v>71.501583245375201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21</v>
      </c>
      <c r="E392">
        <v>15989.97765072</v>
      </c>
      <c r="F392">
        <v>578.79999999999995</v>
      </c>
      <c r="G392">
        <v>5.7690305131063901</v>
      </c>
      <c r="H392">
        <v>-14.9487998359527</v>
      </c>
      <c r="I392">
        <v>-41.1022237868467</v>
      </c>
      <c r="J392">
        <v>-14.339676266567601</v>
      </c>
      <c r="K392">
        <v>685.323820705054</v>
      </c>
      <c r="L392">
        <v>653.89220043209696</v>
      </c>
      <c r="M392">
        <v>15.9057894803297</v>
      </c>
      <c r="N392">
        <v>1.34513899913726</v>
      </c>
      <c r="O392">
        <v>48.9029025570145</v>
      </c>
      <c r="P392">
        <v>32.418210935712601</v>
      </c>
      <c r="Q392">
        <v>2.2941055732017001E-2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127</v>
      </c>
      <c r="E393">
        <v>15982.67818476</v>
      </c>
      <c r="F393">
        <v>2667.3</v>
      </c>
      <c r="G393">
        <v>-39.152438693841397</v>
      </c>
      <c r="H393">
        <v>4.3935146494090596</v>
      </c>
      <c r="I393">
        <v>-7.4778263741006299</v>
      </c>
      <c r="J393">
        <v>-5.6770799464279396</v>
      </c>
      <c r="K393">
        <v>2763.4829290787602</v>
      </c>
      <c r="L393">
        <v>2693.51126648116</v>
      </c>
      <c r="M393">
        <v>30.519897448897499</v>
      </c>
      <c r="N393">
        <v>1.9360982194515199</v>
      </c>
      <c r="O393">
        <v>23.420687586698101</v>
      </c>
      <c r="P393">
        <v>19.609865470852</v>
      </c>
      <c r="Q393">
        <v>-7.4830178514668E-2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133</v>
      </c>
      <c r="E394">
        <v>15960.7510192799</v>
      </c>
      <c r="F394">
        <v>874.8</v>
      </c>
      <c r="G394">
        <v>314.91219333069398</v>
      </c>
      <c r="H394">
        <v>-0.71224502072485496</v>
      </c>
      <c r="I394">
        <v>-25.5293145003183</v>
      </c>
      <c r="J394">
        <v>0.99206527023423596</v>
      </c>
      <c r="K394">
        <v>903.33836445156703</v>
      </c>
      <c r="L394">
        <v>816.93902320078598</v>
      </c>
      <c r="M394">
        <v>40.325179225854498</v>
      </c>
      <c r="N394">
        <v>1.6002085477593899</v>
      </c>
      <c r="O394">
        <v>50.205761316872398</v>
      </c>
      <c r="P394">
        <v>348.730443703513</v>
      </c>
      <c r="Q394">
        <v>0.21294661117129801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553</v>
      </c>
      <c r="E395">
        <v>15927.39763236</v>
      </c>
      <c r="F395">
        <v>5194.8500000000004</v>
      </c>
      <c r="G395">
        <v>-5.8187893425987998</v>
      </c>
      <c r="H395">
        <v>3.82089369834104</v>
      </c>
      <c r="I395">
        <v>4.8061265910781303</v>
      </c>
      <c r="J395">
        <v>8.0922036503019701</v>
      </c>
      <c r="K395">
        <v>5042.4538765733696</v>
      </c>
      <c r="L395">
        <v>4695.7423797068896</v>
      </c>
      <c r="M395">
        <v>41.523285046163402</v>
      </c>
      <c r="N395">
        <v>1.95178388898397</v>
      </c>
      <c r="O395">
        <v>14.706873153219</v>
      </c>
      <c r="P395">
        <v>29.192986819199199</v>
      </c>
      <c r="Q395">
        <v>5.5265064603262998E-2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46</v>
      </c>
      <c r="E396">
        <v>15848.295629099999</v>
      </c>
      <c r="F396">
        <v>1680.55</v>
      </c>
      <c r="G396">
        <v>2.1268316683433</v>
      </c>
      <c r="H396">
        <v>-5.6370860771872398</v>
      </c>
      <c r="I396">
        <v>17.347141430858301</v>
      </c>
      <c r="J396">
        <v>0.17173471889146799</v>
      </c>
      <c r="K396">
        <v>1669.7772003968901</v>
      </c>
      <c r="L396">
        <v>1433.6347220059899</v>
      </c>
      <c r="M396">
        <v>32.4832990108602</v>
      </c>
      <c r="N396">
        <v>0.62052244222115804</v>
      </c>
      <c r="O396">
        <v>10.678051828270499</v>
      </c>
      <c r="P396">
        <v>63.964095809551601</v>
      </c>
      <c r="Q396">
        <v>-2.9668254287705999E-2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133</v>
      </c>
      <c r="E397">
        <v>15801.826743199999</v>
      </c>
      <c r="F397">
        <v>53.92</v>
      </c>
      <c r="G397">
        <v>-9.8581737391226092</v>
      </c>
      <c r="H397">
        <v>-0.22452537119246799</v>
      </c>
      <c r="I397">
        <v>-34.170336781335102</v>
      </c>
      <c r="J397">
        <v>0.61225583676798101</v>
      </c>
      <c r="K397">
        <v>58.4760194733107</v>
      </c>
      <c r="L397">
        <v>56.038778408888398</v>
      </c>
      <c r="M397">
        <v>24.803705292198099</v>
      </c>
      <c r="N397">
        <v>0.62368840074756404</v>
      </c>
      <c r="O397">
        <v>36.683976261127597</v>
      </c>
      <c r="P397">
        <v>37.726692209450803</v>
      </c>
    </row>
    <row r="398" spans="1:17" hidden="1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269</v>
      </c>
      <c r="E398">
        <v>15782.690295</v>
      </c>
      <c r="F398">
        <v>14773.65</v>
      </c>
      <c r="G398">
        <v>-13.6512838183261</v>
      </c>
      <c r="H398">
        <v>-7.1533767966592903</v>
      </c>
      <c r="I398">
        <v>-2.94342458515789</v>
      </c>
      <c r="J398">
        <v>-0.141125994963715</v>
      </c>
      <c r="K398">
        <v>15944.5197772673</v>
      </c>
      <c r="L398">
        <v>15107.1474535124</v>
      </c>
      <c r="M398">
        <v>24.373858738249901</v>
      </c>
      <c r="N398">
        <v>1.2738175341070199</v>
      </c>
      <c r="O398">
        <v>20.445184500783402</v>
      </c>
      <c r="P398">
        <v>16.124049896638098</v>
      </c>
      <c r="Q398">
        <v>6.0265701130427E-2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491</v>
      </c>
      <c r="E399">
        <v>15726.655261309999</v>
      </c>
      <c r="F399">
        <v>567.35</v>
      </c>
      <c r="G399">
        <v>120.03442374335</v>
      </c>
      <c r="H399">
        <v>13.3380143095074</v>
      </c>
      <c r="I399">
        <v>-1.1636988337182299</v>
      </c>
      <c r="J399">
        <v>-1.6365769060827</v>
      </c>
      <c r="K399">
        <v>560.95772374161697</v>
      </c>
      <c r="L399">
        <v>461.17946678673002</v>
      </c>
      <c r="M399">
        <v>34.681029910881001</v>
      </c>
      <c r="N399">
        <v>1.1463148209892999</v>
      </c>
      <c r="O399">
        <v>20.6750682999911</v>
      </c>
      <c r="P399">
        <v>169.65304182509499</v>
      </c>
      <c r="Q399">
        <v>0.230101988301504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269</v>
      </c>
      <c r="E400">
        <v>15569.311076189901</v>
      </c>
      <c r="F400">
        <v>1960.65</v>
      </c>
      <c r="G400">
        <v>101.68086866224</v>
      </c>
      <c r="H400">
        <v>-4.8682812860419498</v>
      </c>
      <c r="I400">
        <v>106.75631384904</v>
      </c>
      <c r="J400">
        <v>1.84578560202282</v>
      </c>
      <c r="K400">
        <v>2083.6175725630201</v>
      </c>
      <c r="L400">
        <v>1451.88549552568</v>
      </c>
      <c r="M400">
        <v>28.0332832120523</v>
      </c>
      <c r="N400">
        <v>0.56025792007729103</v>
      </c>
      <c r="O400">
        <v>36.893377196337902</v>
      </c>
      <c r="P400">
        <v>157.26938721952499</v>
      </c>
      <c r="Q400">
        <v>0.16366867867101101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51</v>
      </c>
      <c r="E401">
        <v>15552.800505720001</v>
      </c>
      <c r="F401">
        <v>641.70000000000005</v>
      </c>
      <c r="G401">
        <v>78.305220505883099</v>
      </c>
      <c r="H401">
        <v>25.9603915972598</v>
      </c>
      <c r="I401">
        <v>39.615039610813</v>
      </c>
      <c r="J401">
        <v>17.699340493295299</v>
      </c>
      <c r="K401">
        <v>516.41719767471704</v>
      </c>
      <c r="L401">
        <v>438.52768767989699</v>
      </c>
      <c r="M401">
        <v>88.768881668713902</v>
      </c>
      <c r="N401">
        <v>1.71519273079148</v>
      </c>
      <c r="O401">
        <v>1.2778556958080001</v>
      </c>
      <c r="P401">
        <v>123.044838373305</v>
      </c>
      <c r="Q401">
        <v>5.3195690731173001E-2</v>
      </c>
    </row>
    <row r="402" spans="1:17" hidden="1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711</v>
      </c>
      <c r="E402">
        <v>15502.9956089399</v>
      </c>
      <c r="F402">
        <v>859.43</v>
      </c>
      <c r="G402">
        <v>-1.52575234678309</v>
      </c>
      <c r="H402">
        <v>2.3436270090270899</v>
      </c>
      <c r="I402">
        <v>0.43545858203877102</v>
      </c>
      <c r="J402">
        <v>2.6863922968929401</v>
      </c>
      <c r="K402">
        <v>852.16208233717805</v>
      </c>
      <c r="L402">
        <v>792.09831731028999</v>
      </c>
      <c r="M402">
        <v>63.673105172010501</v>
      </c>
      <c r="N402">
        <v>0.33419746854397703</v>
      </c>
      <c r="O402">
        <v>4.4878582316186302</v>
      </c>
      <c r="P402">
        <v>27.6975424207304</v>
      </c>
      <c r="Q402">
        <v>-2.790653939747E-3</v>
      </c>
    </row>
    <row r="403" spans="1:17" x14ac:dyDescent="0.3">
      <c r="A403" t="s">
        <v>916</v>
      </c>
      <c r="B403" t="s">
        <v>917</v>
      </c>
      <c r="C403" t="str">
        <f>IFERROR(VLOOKUP(Table1[[#This Row],[Ticker]],[1]!Table2[[Symbol]:[Industry]],2,FALSE),"-")</f>
        <v>-</v>
      </c>
      <c r="D403" t="s">
        <v>525</v>
      </c>
      <c r="E403">
        <v>15495.637601054999</v>
      </c>
      <c r="F403">
        <v>310.55</v>
      </c>
      <c r="G403">
        <v>-6.8783572210229798</v>
      </c>
      <c r="H403">
        <v>-7.1579329748698397</v>
      </c>
      <c r="I403">
        <v>-26.941662879877001</v>
      </c>
      <c r="J403">
        <v>1.9103458464615899</v>
      </c>
      <c r="K403">
        <v>324.20122971999501</v>
      </c>
      <c r="L403">
        <v>318.99634098716001</v>
      </c>
      <c r="M403">
        <v>25.381841745459798</v>
      </c>
      <c r="N403">
        <v>0.52612572921071998</v>
      </c>
      <c r="O403">
        <v>26.2276606021574</v>
      </c>
      <c r="P403">
        <v>20.8365758754863</v>
      </c>
      <c r="Q403">
        <v>-5.0516600890418997E-2</v>
      </c>
    </row>
    <row r="404" spans="1:17" x14ac:dyDescent="0.3">
      <c r="A404" t="s">
        <v>918</v>
      </c>
      <c r="B404" t="s">
        <v>919</v>
      </c>
      <c r="C404" t="str">
        <f>IFERROR(VLOOKUP(Table1[[#This Row],[Ticker]],[1]!Table2[[Symbol]:[Industry]],2,FALSE),"-")</f>
        <v>-</v>
      </c>
      <c r="D404" t="s">
        <v>920</v>
      </c>
      <c r="E404">
        <v>15317.409012960001</v>
      </c>
      <c r="F404">
        <v>796.7</v>
      </c>
      <c r="G404">
        <v>46.3440876811664</v>
      </c>
      <c r="H404">
        <v>4.83043586339992</v>
      </c>
      <c r="I404">
        <v>40.0862270293688</v>
      </c>
      <c r="J404">
        <v>1.5071442651548099</v>
      </c>
      <c r="K404">
        <v>734.996296485671</v>
      </c>
      <c r="L404">
        <v>596.78882095208701</v>
      </c>
      <c r="M404">
        <v>38.409712649116102</v>
      </c>
      <c r="N404">
        <v>0.78978993625585103</v>
      </c>
      <c r="O404">
        <v>10.041420861051799</v>
      </c>
      <c r="P404">
        <v>78.492214629774793</v>
      </c>
      <c r="Q404">
        <v>-1.6099836454812E-2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691</v>
      </c>
      <c r="E405">
        <v>15259.814507519999</v>
      </c>
      <c r="F405">
        <v>844.8</v>
      </c>
      <c r="G405">
        <v>20.1262568420428</v>
      </c>
      <c r="H405">
        <v>-6.5141953676045201</v>
      </c>
      <c r="I405">
        <v>1.12293539069074</v>
      </c>
      <c r="J405">
        <v>6.3053936023172596</v>
      </c>
      <c r="K405">
        <v>842.38406781304104</v>
      </c>
      <c r="L405">
        <v>733.95543136707101</v>
      </c>
      <c r="M405">
        <v>40.395758853980603</v>
      </c>
      <c r="N405">
        <v>1.02082300747272</v>
      </c>
      <c r="O405">
        <v>18.1877367424242</v>
      </c>
      <c r="P405">
        <v>49.920141969831398</v>
      </c>
      <c r="Q405">
        <v>0.17440563324996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925</v>
      </c>
      <c r="E406">
        <v>15252.175763499999</v>
      </c>
      <c r="F406">
        <v>686.5</v>
      </c>
      <c r="G406">
        <v>-14.1738009067384</v>
      </c>
      <c r="H406">
        <v>-2.0700998792935299</v>
      </c>
      <c r="I406">
        <v>-18.724416836748901</v>
      </c>
      <c r="J406">
        <v>4.4610322540266196</v>
      </c>
      <c r="K406">
        <v>697.79478590814495</v>
      </c>
      <c r="L406">
        <v>681.47096304186505</v>
      </c>
      <c r="M406">
        <v>39.9318151573585</v>
      </c>
      <c r="N406">
        <v>0.89671958547910702</v>
      </c>
      <c r="O406">
        <v>23.7436270939548</v>
      </c>
      <c r="P406">
        <v>15.5723905723905</v>
      </c>
      <c r="Q406">
        <v>5.1494255527425002E-2</v>
      </c>
    </row>
    <row r="407" spans="1:17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928</v>
      </c>
      <c r="E407">
        <v>15216.16095265</v>
      </c>
      <c r="F407">
        <v>1278.5</v>
      </c>
      <c r="G407">
        <v>51.6428022656876</v>
      </c>
      <c r="H407">
        <v>-10.0371600280099</v>
      </c>
      <c r="I407">
        <v>18.514367543176</v>
      </c>
      <c r="J407">
        <v>-1.0413638791323101</v>
      </c>
      <c r="K407">
        <v>1419.1270193816499</v>
      </c>
      <c r="L407">
        <v>1207.7905966313299</v>
      </c>
      <c r="M407">
        <v>24.894077817956301</v>
      </c>
      <c r="N407">
        <v>0.68768254291706399</v>
      </c>
      <c r="O407">
        <v>32.577238951896703</v>
      </c>
      <c r="P407">
        <v>98.417009389306997</v>
      </c>
      <c r="Q407">
        <v>0.18888282318208099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Row],[Ticker]],[1]!Table2[[Symbol]:[Industry]],2,FALSE),"-")</f>
        <v>-</v>
      </c>
      <c r="D408" t="s">
        <v>553</v>
      </c>
      <c r="E408">
        <v>15203.1425007</v>
      </c>
      <c r="F408">
        <v>808.5</v>
      </c>
      <c r="G408">
        <v>54.691918447205097</v>
      </c>
      <c r="H408">
        <v>10.5007026754578</v>
      </c>
      <c r="I408">
        <v>14.635521249018201</v>
      </c>
      <c r="J408">
        <v>0.54593661594797704</v>
      </c>
      <c r="K408">
        <v>804.59285967298899</v>
      </c>
      <c r="L408">
        <v>671.29098345771899</v>
      </c>
      <c r="M408">
        <v>25.445243469800602</v>
      </c>
      <c r="N408">
        <v>0.58747307411696703</v>
      </c>
      <c r="O408">
        <v>14.6072974644403</v>
      </c>
      <c r="P408">
        <v>92.042755344417998</v>
      </c>
      <c r="Q408">
        <v>0.11487541128939199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Row],[Ticker]],[1]!Table2[[Symbol]:[Industry]],2,FALSE),"-")</f>
        <v>-</v>
      </c>
      <c r="D409" t="s">
        <v>933</v>
      </c>
      <c r="E409">
        <v>15101.756741384999</v>
      </c>
      <c r="F409">
        <v>470.55</v>
      </c>
      <c r="G409">
        <v>148.739621098073</v>
      </c>
      <c r="H409">
        <v>3.4935529207734399</v>
      </c>
      <c r="I409">
        <v>4.3901475466682403</v>
      </c>
      <c r="J409">
        <v>5.5203965570563502</v>
      </c>
      <c r="K409">
        <v>475.38804105601099</v>
      </c>
      <c r="L409">
        <v>380.477867666826</v>
      </c>
      <c r="M409">
        <v>34.370084828957502</v>
      </c>
      <c r="N409">
        <v>0.91550242602082399</v>
      </c>
      <c r="O409">
        <v>31.293167569864998</v>
      </c>
      <c r="P409">
        <v>188.23889739662999</v>
      </c>
      <c r="Q409">
        <v>0.12019889156105899</v>
      </c>
    </row>
    <row r="410" spans="1:17" hidden="1" x14ac:dyDescent="0.3">
      <c r="A410" t="s">
        <v>934</v>
      </c>
      <c r="B410" t="s">
        <v>935</v>
      </c>
      <c r="C410" t="str">
        <f>IFERROR(VLOOKUP(Table1[[#This Row],[Ticker]],[1]!Table2[[Symbol]:[Industry]],2,FALSE),"-")</f>
        <v>-</v>
      </c>
      <c r="D410" t="s">
        <v>46</v>
      </c>
      <c r="E410">
        <v>14940.732810575</v>
      </c>
      <c r="F410">
        <v>1434.55</v>
      </c>
      <c r="G410">
        <v>406.70587283282799</v>
      </c>
      <c r="H410">
        <v>-21.1245135467097</v>
      </c>
      <c r="I410">
        <v>50.885556868014703</v>
      </c>
      <c r="J410">
        <v>-10.1725520896166</v>
      </c>
      <c r="K410">
        <v>1899.91428569958</v>
      </c>
      <c r="L410">
        <v>1442.69187488334</v>
      </c>
      <c r="M410">
        <v>16.212233966238099</v>
      </c>
      <c r="N410">
        <v>1.32054082916064</v>
      </c>
      <c r="O410">
        <v>111.756299884981</v>
      </c>
      <c r="P410">
        <v>533.85913750441796</v>
      </c>
      <c r="Q410">
        <v>0.29256763088256699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Row],[Ticker]],[1]!Table2[[Symbol]:[Industry]],2,FALSE),"-")</f>
        <v>-</v>
      </c>
      <c r="D411" t="s">
        <v>215</v>
      </c>
      <c r="E411">
        <v>14915.139063000001</v>
      </c>
      <c r="F411">
        <v>2137.6999999999998</v>
      </c>
      <c r="G411">
        <v>82.046721973105406</v>
      </c>
      <c r="H411">
        <v>6.9828228285206402</v>
      </c>
      <c r="I411">
        <v>18.3761597907727</v>
      </c>
      <c r="J411">
        <v>-0.942371550621112</v>
      </c>
      <c r="K411">
        <v>2003.48203002031</v>
      </c>
      <c r="L411">
        <v>1653.3582457704799</v>
      </c>
      <c r="M411">
        <v>36.265780305019398</v>
      </c>
      <c r="N411">
        <v>0.26897332440191202</v>
      </c>
      <c r="O411">
        <v>12.644430930439199</v>
      </c>
      <c r="P411">
        <v>120.370084016287</v>
      </c>
      <c r="Q411">
        <v>5.8512513496851999E-2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Row],[Ticker]],[1]!Table2[[Symbol]:[Industry]],2,FALSE),"-")</f>
        <v>-</v>
      </c>
      <c r="D412" t="s">
        <v>260</v>
      </c>
      <c r="E412">
        <v>14905.109525189901</v>
      </c>
      <c r="F412">
        <v>3590.7</v>
      </c>
      <c r="G412">
        <v>154.81401447052701</v>
      </c>
      <c r="H412">
        <v>-3.9150861134984498</v>
      </c>
      <c r="I412">
        <v>-7.0088552079365298</v>
      </c>
      <c r="J412">
        <v>3.2696196330162</v>
      </c>
      <c r="K412">
        <v>3862.6105090455699</v>
      </c>
      <c r="L412">
        <v>3289.9787676220299</v>
      </c>
      <c r="M412">
        <v>21.786350508949599</v>
      </c>
      <c r="N412">
        <v>0.98773270705515204</v>
      </c>
      <c r="O412">
        <v>19.7524159634611</v>
      </c>
      <c r="P412">
        <v>185.59952276794499</v>
      </c>
      <c r="Q412">
        <v>0.27044620356494198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Row],[Ticker]],[1]!Table2[[Symbol]:[Industry]],2,FALSE),"-")</f>
        <v>-</v>
      </c>
      <c r="D413" t="s">
        <v>942</v>
      </c>
      <c r="E413">
        <v>14874.040324206</v>
      </c>
      <c r="F413">
        <v>190.26</v>
      </c>
      <c r="G413">
        <v>-1.2539573239419599</v>
      </c>
      <c r="H413">
        <v>-5.6973617506311198</v>
      </c>
      <c r="I413">
        <v>-17.156890213748401</v>
      </c>
      <c r="J413">
        <v>-2.4290121643612501</v>
      </c>
      <c r="K413">
        <v>209.44596261689699</v>
      </c>
      <c r="L413">
        <v>197.829245574429</v>
      </c>
      <c r="M413">
        <v>20.463372332187799</v>
      </c>
      <c r="N413">
        <v>0.77095507054104995</v>
      </c>
      <c r="O413">
        <v>24.855460948176098</v>
      </c>
      <c r="P413">
        <v>39.6916299559471</v>
      </c>
      <c r="Q413">
        <v>-1.324159372752E-2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Row],[Ticker]],[1]!Table2[[Symbol]:[Industry]],2,FALSE),"-")</f>
        <v>-</v>
      </c>
      <c r="D414" t="s">
        <v>72</v>
      </c>
      <c r="E414">
        <v>14854.5</v>
      </c>
      <c r="F414">
        <v>99.03</v>
      </c>
      <c r="G414">
        <v>140.825401444894</v>
      </c>
      <c r="H414">
        <v>25.542900589775499</v>
      </c>
      <c r="I414">
        <v>-3.0824144364526802</v>
      </c>
      <c r="J414">
        <v>2.3194434521826</v>
      </c>
      <c r="K414">
        <v>88.880921658291498</v>
      </c>
      <c r="L414">
        <v>72.894851493010094</v>
      </c>
      <c r="M414">
        <v>46.332304905736201</v>
      </c>
      <c r="N414">
        <v>3.1130802221301699</v>
      </c>
      <c r="O414">
        <v>33.090982530546299</v>
      </c>
      <c r="P414">
        <v>178.17415730337001</v>
      </c>
      <c r="Q414">
        <v>7.7134441679870006E-2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Row],[Ticker]],[1]!Table2[[Symbol]:[Industry]],2,FALSE),"-")</f>
        <v>-</v>
      </c>
      <c r="D415" t="s">
        <v>212</v>
      </c>
      <c r="E415">
        <v>14827.270341345</v>
      </c>
      <c r="F415">
        <v>609.95000000000005</v>
      </c>
      <c r="G415">
        <v>-8.3756080663592094</v>
      </c>
      <c r="H415">
        <v>-6.1306598679074797</v>
      </c>
      <c r="I415">
        <v>3.2215587049689698</v>
      </c>
      <c r="J415">
        <v>-3.92139882708384</v>
      </c>
      <c r="K415">
        <v>646.88192349087706</v>
      </c>
      <c r="L415">
        <v>595.18601489815705</v>
      </c>
      <c r="M415">
        <v>24.673086299702</v>
      </c>
      <c r="N415">
        <v>1.3311836272492501</v>
      </c>
      <c r="O415">
        <v>18.3703582260841</v>
      </c>
      <c r="P415">
        <v>24.074450772986101</v>
      </c>
      <c r="Q415">
        <v>5.0079539957434999E-2</v>
      </c>
    </row>
    <row r="416" spans="1:17" hidden="1" x14ac:dyDescent="0.3">
      <c r="A416" t="s">
        <v>947</v>
      </c>
      <c r="B416" t="s">
        <v>948</v>
      </c>
      <c r="C416" t="str">
        <f>IFERROR(VLOOKUP(Table1[[#This Row],[Ticker]],[1]!Table2[[Symbol]:[Industry]],2,FALSE),"-")</f>
        <v>-</v>
      </c>
      <c r="D416" t="s">
        <v>176</v>
      </c>
      <c r="E416">
        <v>14809.851870975001</v>
      </c>
      <c r="F416">
        <v>456.75</v>
      </c>
      <c r="G416">
        <v>12.2393201633753</v>
      </c>
      <c r="H416">
        <v>-7.3968738665970299</v>
      </c>
      <c r="I416">
        <v>-6.5061598020618296</v>
      </c>
      <c r="J416">
        <v>-1.0889760427255799</v>
      </c>
      <c r="K416">
        <v>452.12880185098601</v>
      </c>
      <c r="M416">
        <v>41.203235750879301</v>
      </c>
      <c r="N416">
        <v>0.25137722031855098</v>
      </c>
      <c r="O416">
        <v>11.8773946360153</v>
      </c>
      <c r="P416">
        <v>78.209129925868098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Row],[Ticker]],[1]!Table2[[Symbol]:[Industry]],2,FALSE),"-")</f>
        <v>-</v>
      </c>
      <c r="D417" t="s">
        <v>51</v>
      </c>
      <c r="E417">
        <v>14762.05293645</v>
      </c>
      <c r="F417">
        <v>6409.75</v>
      </c>
      <c r="G417">
        <v>16.368444944874799</v>
      </c>
      <c r="H417">
        <v>-2.5446507260285099E-2</v>
      </c>
      <c r="I417">
        <v>6.22101362893775</v>
      </c>
      <c r="J417">
        <v>1.5880434131351999</v>
      </c>
      <c r="K417">
        <v>6299.3935080172396</v>
      </c>
      <c r="L417">
        <v>5530.8918374130199</v>
      </c>
      <c r="M417">
        <v>35.999548573177101</v>
      </c>
      <c r="N417">
        <v>0.72937850915177505</v>
      </c>
      <c r="O417">
        <v>17.627052537150401</v>
      </c>
      <c r="P417">
        <v>46.401742261904701</v>
      </c>
      <c r="Q417">
        <v>-2.873115545817E-3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Row],[Ticker]],[1]!Table2[[Symbol]:[Industry]],2,FALSE),"-")</f>
        <v>-</v>
      </c>
      <c r="D418" t="s">
        <v>51</v>
      </c>
      <c r="E418">
        <v>14681.13261312</v>
      </c>
      <c r="F418">
        <v>1078.9000000000001</v>
      </c>
      <c r="G418">
        <v>12.099180725261199</v>
      </c>
      <c r="H418">
        <v>10.1600245840682</v>
      </c>
      <c r="I418">
        <v>11.3092797267949</v>
      </c>
      <c r="J418">
        <v>5.7721466014719196</v>
      </c>
      <c r="K418">
        <v>1020.9646250176399</v>
      </c>
      <c r="L418">
        <v>917.51483520862803</v>
      </c>
      <c r="M418">
        <v>49.295217427313901</v>
      </c>
      <c r="N418">
        <v>0.94970056309873296</v>
      </c>
      <c r="O418">
        <v>5.9226990453239203</v>
      </c>
      <c r="P418">
        <v>36.396965865992399</v>
      </c>
      <c r="Q418">
        <v>1.7722511265192E-2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Row],[Ticker]],[1]!Table2[[Symbol]:[Industry]],2,FALSE),"-")</f>
        <v>-</v>
      </c>
      <c r="D419" t="s">
        <v>297</v>
      </c>
      <c r="E419">
        <v>14611.871343500001</v>
      </c>
      <c r="F419">
        <v>626.20000000000005</v>
      </c>
      <c r="G419">
        <v>37.268344280064603</v>
      </c>
      <c r="H419">
        <v>-6.2372866904545203</v>
      </c>
      <c r="I419">
        <v>-1.0242677739849699</v>
      </c>
      <c r="J419">
        <v>-1.9445854510280001</v>
      </c>
      <c r="K419">
        <v>686.52383903763098</v>
      </c>
      <c r="L419">
        <v>579.09910742519105</v>
      </c>
      <c r="M419">
        <v>27.442509523967299</v>
      </c>
      <c r="N419">
        <v>0.77308350752844501</v>
      </c>
      <c r="O419">
        <v>32.226125838390203</v>
      </c>
      <c r="P419">
        <v>147.509881422924</v>
      </c>
      <c r="Q419">
        <v>8.2747867413971998E-2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Row],[Ticker]],[1]!Table2[[Symbol]:[Industry]],2,FALSE),"-")</f>
        <v>-</v>
      </c>
      <c r="D420" t="s">
        <v>292</v>
      </c>
      <c r="E420">
        <v>14507.77518474</v>
      </c>
      <c r="F420">
        <v>384.35</v>
      </c>
      <c r="G420">
        <v>124.953344615704</v>
      </c>
      <c r="H420">
        <v>46.147084262469797</v>
      </c>
      <c r="I420">
        <v>9.0401760797258994</v>
      </c>
      <c r="J420">
        <v>32.217945370396201</v>
      </c>
      <c r="K420">
        <v>283.92284530551501</v>
      </c>
      <c r="L420">
        <v>254.28168791221299</v>
      </c>
      <c r="M420">
        <v>87.839665616893001</v>
      </c>
      <c r="N420">
        <v>3.4070568143113502</v>
      </c>
      <c r="O420">
        <v>3.2652530245869502</v>
      </c>
      <c r="P420">
        <v>153.529023746701</v>
      </c>
      <c r="Q420">
        <v>0.11186283036255699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625</v>
      </c>
      <c r="E421">
        <v>14438.497764</v>
      </c>
      <c r="F421">
        <v>499.3</v>
      </c>
      <c r="G421">
        <v>24.554756092614699</v>
      </c>
      <c r="H421">
        <v>8.2939103499036104</v>
      </c>
      <c r="I421">
        <v>6.22319393772423</v>
      </c>
      <c r="J421">
        <v>-3.20801525776931</v>
      </c>
      <c r="K421">
        <v>505.29636305035598</v>
      </c>
      <c r="L421">
        <v>445.672068133815</v>
      </c>
      <c r="M421">
        <v>30.903271059573399</v>
      </c>
      <c r="N421">
        <v>0.86011142602458401</v>
      </c>
      <c r="O421">
        <v>18.565992389344999</v>
      </c>
      <c r="P421">
        <v>49.312200956937801</v>
      </c>
      <c r="Q421">
        <v>2.6644210276824998E-2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133</v>
      </c>
      <c r="E422">
        <v>14403.030458200001</v>
      </c>
      <c r="F422">
        <v>1076.5</v>
      </c>
      <c r="G422">
        <v>75.5975103610714</v>
      </c>
      <c r="H422">
        <v>1.3425276274162901</v>
      </c>
      <c r="I422">
        <v>31.443984376973798</v>
      </c>
      <c r="J422">
        <v>5.9043241634739099</v>
      </c>
      <c r="K422">
        <v>1052.7501385507301</v>
      </c>
      <c r="L422">
        <v>851.838541454253</v>
      </c>
      <c r="M422">
        <v>41.412241897327398</v>
      </c>
      <c r="N422">
        <v>0.851332183711624</v>
      </c>
      <c r="O422">
        <v>13.697166744078</v>
      </c>
      <c r="P422">
        <v>94.436918630904003</v>
      </c>
      <c r="Q422">
        <v>0.119100606851578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804</v>
      </c>
      <c r="E423">
        <v>14396.031572600001</v>
      </c>
      <c r="F423">
        <v>349.9</v>
      </c>
      <c r="G423">
        <v>19.125869400133201</v>
      </c>
      <c r="H423">
        <v>-2.9904352348062702</v>
      </c>
      <c r="I423">
        <v>-23.265993209302799</v>
      </c>
      <c r="J423">
        <v>4.6470025640240502</v>
      </c>
      <c r="K423">
        <v>350.69968543765998</v>
      </c>
      <c r="L423">
        <v>323.43561181443198</v>
      </c>
      <c r="M423">
        <v>43.902888065073398</v>
      </c>
      <c r="N423">
        <v>0.71237622539156398</v>
      </c>
      <c r="O423">
        <v>22.877965132895099</v>
      </c>
      <c r="P423">
        <v>52.2628372497824</v>
      </c>
      <c r="Q423">
        <v>0.19825264724764399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354</v>
      </c>
      <c r="E424">
        <v>14337.866101760001</v>
      </c>
      <c r="F424">
        <v>4249.6000000000004</v>
      </c>
      <c r="G424">
        <v>44.194226237533599</v>
      </c>
      <c r="H424">
        <v>-1.3816044724543901</v>
      </c>
      <c r="I424">
        <v>-13.2665078788631</v>
      </c>
      <c r="J424">
        <v>0.90320690682543803</v>
      </c>
      <c r="K424">
        <v>4211.2124854903996</v>
      </c>
      <c r="L424">
        <v>3694.7564410353898</v>
      </c>
      <c r="M424">
        <v>40.897014919055103</v>
      </c>
      <c r="N424">
        <v>1.02542393216418</v>
      </c>
      <c r="O424">
        <v>15.022590361445699</v>
      </c>
      <c r="P424">
        <v>74.081887634926105</v>
      </c>
      <c r="Q424">
        <v>2.6073049420886001E-2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116</v>
      </c>
      <c r="E425">
        <v>14148.6072184</v>
      </c>
      <c r="F425">
        <v>2261.1</v>
      </c>
      <c r="G425">
        <v>31.144663966660001</v>
      </c>
      <c r="H425">
        <v>9.2402430029212699</v>
      </c>
      <c r="I425">
        <v>31.7441602989269</v>
      </c>
      <c r="J425">
        <v>-1.8554012551084</v>
      </c>
      <c r="K425">
        <v>2050.3059598864202</v>
      </c>
      <c r="L425">
        <v>1760.7623827759501</v>
      </c>
      <c r="M425">
        <v>39.002401491362498</v>
      </c>
      <c r="N425">
        <v>1.50692936377985</v>
      </c>
      <c r="O425">
        <v>9.8580337004113101</v>
      </c>
      <c r="P425">
        <v>58.035995107461098</v>
      </c>
      <c r="Q425">
        <v>-5.9109680382807998E-2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590</v>
      </c>
      <c r="E426">
        <v>14113.452204195</v>
      </c>
      <c r="F426">
        <v>823.65</v>
      </c>
      <c r="G426">
        <v>91.909978247401995</v>
      </c>
      <c r="H426">
        <v>14.7756671103985</v>
      </c>
      <c r="I426">
        <v>18.5579550663142</v>
      </c>
      <c r="J426">
        <v>11.612358293050599</v>
      </c>
      <c r="K426">
        <v>753.17609595694603</v>
      </c>
      <c r="L426">
        <v>635.40470586447805</v>
      </c>
      <c r="M426">
        <v>56.535601346649699</v>
      </c>
      <c r="N426">
        <v>1.6326504580293499</v>
      </c>
      <c r="O426">
        <v>9.0268924907424193</v>
      </c>
      <c r="P426">
        <v>119.64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51</v>
      </c>
      <c r="E427">
        <v>14063.162080124999</v>
      </c>
      <c r="F427">
        <v>10961.25</v>
      </c>
      <c r="G427">
        <v>162.585417091285</v>
      </c>
      <c r="H427">
        <v>46.833819504153702</v>
      </c>
      <c r="I427">
        <v>66.131782398729101</v>
      </c>
      <c r="J427">
        <v>35.256496762722698</v>
      </c>
      <c r="K427">
        <v>7889.9108026135</v>
      </c>
      <c r="L427">
        <v>6322.1822018897301</v>
      </c>
      <c r="M427">
        <v>85.773131107019296</v>
      </c>
      <c r="N427">
        <v>2.0935199354785299</v>
      </c>
      <c r="O427">
        <v>7.6519557532215696</v>
      </c>
      <c r="P427">
        <v>222.38970588235199</v>
      </c>
      <c r="Q427">
        <v>0.159499231673221</v>
      </c>
    </row>
    <row r="428" spans="1:17" hidden="1" x14ac:dyDescent="0.3">
      <c r="A428" t="s">
        <v>971</v>
      </c>
      <c r="B428" t="s">
        <v>972</v>
      </c>
      <c r="C428" t="str">
        <f>IFERROR(VLOOKUP(Table1[[#This Row],[Ticker]],[1]!Table2[[Symbol]:[Industry]],2,FALSE),"-")</f>
        <v>-</v>
      </c>
      <c r="D428" t="s">
        <v>553</v>
      </c>
      <c r="E428">
        <v>14035.9801779399</v>
      </c>
      <c r="F428">
        <v>3082.1</v>
      </c>
      <c r="G428">
        <v>-14.3445471407698</v>
      </c>
      <c r="H428">
        <v>9.9693906530682099</v>
      </c>
      <c r="I428">
        <v>2.3555430433072599</v>
      </c>
      <c r="J428">
        <v>12.1703806824206</v>
      </c>
      <c r="K428">
        <v>2833.4750915978598</v>
      </c>
      <c r="L428">
        <v>2645.1044392700801</v>
      </c>
      <c r="M428">
        <v>69.893519132845398</v>
      </c>
      <c r="N428">
        <v>1.57189253366535</v>
      </c>
      <c r="O428">
        <v>3.7928684987508401</v>
      </c>
      <c r="P428">
        <v>35.955006616673998</v>
      </c>
      <c r="Q428">
        <v>-4.3463383629E-5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Row],[Ticker]],[1]!Table2[[Symbol]:[Industry]],2,FALSE),"-")</f>
        <v>-</v>
      </c>
      <c r="D429" t="s">
        <v>18</v>
      </c>
      <c r="E429">
        <v>13932.895141000001</v>
      </c>
      <c r="F429">
        <v>935.65</v>
      </c>
      <c r="G429">
        <v>129.180313086604</v>
      </c>
      <c r="H429">
        <v>4.5466033018834002</v>
      </c>
      <c r="I429">
        <v>-10.1362792128725</v>
      </c>
      <c r="J429">
        <v>1.7025164011532099</v>
      </c>
      <c r="K429">
        <v>992.74107318930703</v>
      </c>
      <c r="L429">
        <v>841.59769077281601</v>
      </c>
      <c r="M429">
        <v>32.8995655756082</v>
      </c>
      <c r="N429">
        <v>0.70972826306370895</v>
      </c>
      <c r="O429">
        <v>36.268903970501697</v>
      </c>
      <c r="P429">
        <v>168.942224777234</v>
      </c>
      <c r="Q429">
        <v>0.19556602165078801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Row],[Ticker]],[1]!Table2[[Symbol]:[Industry]],2,FALSE),"-")</f>
        <v>-</v>
      </c>
      <c r="D430" t="s">
        <v>977</v>
      </c>
      <c r="E430">
        <v>13913.6789788799</v>
      </c>
      <c r="F430">
        <v>1417.8</v>
      </c>
      <c r="G430">
        <v>-34.686382663051802</v>
      </c>
      <c r="H430">
        <v>1.28174506048227</v>
      </c>
      <c r="I430">
        <v>-9.9013622487490096</v>
      </c>
      <c r="J430">
        <v>1.5930714454728101</v>
      </c>
      <c r="K430">
        <v>1433.9263307624401</v>
      </c>
      <c r="L430">
        <v>1462.9442492634701</v>
      </c>
      <c r="M430">
        <v>31.550057656737401</v>
      </c>
      <c r="N430">
        <v>0.95474834098479799</v>
      </c>
      <c r="O430">
        <v>32.278882776132001</v>
      </c>
      <c r="P430">
        <v>17.737917289486699</v>
      </c>
      <c r="Q430">
        <v>-3.5013802344919E-2</v>
      </c>
    </row>
    <row r="431" spans="1:17" hidden="1" x14ac:dyDescent="0.3">
      <c r="A431" t="s">
        <v>978</v>
      </c>
      <c r="B431" t="s">
        <v>979</v>
      </c>
      <c r="C431" t="str">
        <f>IFERROR(VLOOKUP(Table1[[#This Row],[Ticker]],[1]!Table2[[Symbol]:[Industry]],2,FALSE),"-")</f>
        <v>-</v>
      </c>
      <c r="D431" t="s">
        <v>980</v>
      </c>
      <c r="E431">
        <v>13913.4591615399</v>
      </c>
      <c r="F431">
        <v>2292.65</v>
      </c>
      <c r="G431">
        <v>50.837630244713203</v>
      </c>
      <c r="H431">
        <v>6.5620609362362403</v>
      </c>
      <c r="I431">
        <v>51.758104537557799</v>
      </c>
      <c r="J431">
        <v>-1.96599049386017</v>
      </c>
      <c r="K431">
        <v>2145.9241035250202</v>
      </c>
      <c r="M431">
        <v>43.118733041920798</v>
      </c>
      <c r="N431">
        <v>0.87148320441930405</v>
      </c>
      <c r="O431">
        <v>10.764835452424</v>
      </c>
      <c r="P431">
        <v>87.063479112271494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130</v>
      </c>
      <c r="E432">
        <v>13701.679281000001</v>
      </c>
      <c r="F432">
        <v>1709.5</v>
      </c>
      <c r="G432">
        <v>130.06095304895399</v>
      </c>
      <c r="H432">
        <v>19.3702627570337</v>
      </c>
      <c r="I432">
        <v>93.568266455902403</v>
      </c>
      <c r="J432">
        <v>9.3854169874867495</v>
      </c>
      <c r="K432">
        <v>1304.4256690903701</v>
      </c>
      <c r="L432">
        <v>977.32899510677396</v>
      </c>
      <c r="M432">
        <v>66.186613813466593</v>
      </c>
      <c r="N432">
        <v>1.1941465055902101</v>
      </c>
      <c r="O432">
        <v>3.4220532319391501</v>
      </c>
      <c r="P432">
        <v>163</v>
      </c>
      <c r="Q432">
        <v>0.241125707489387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354</v>
      </c>
      <c r="E433">
        <v>13462.8866925</v>
      </c>
      <c r="F433">
        <v>971.25</v>
      </c>
      <c r="G433">
        <v>0.41637616953925499</v>
      </c>
      <c r="H433">
        <v>12.727979248903001</v>
      </c>
      <c r="I433">
        <v>13.496500139648299</v>
      </c>
      <c r="J433">
        <v>10.0308731955658</v>
      </c>
      <c r="K433">
        <v>843.70765792207806</v>
      </c>
      <c r="L433">
        <v>777.47525431346003</v>
      </c>
      <c r="M433">
        <v>71.927683043547304</v>
      </c>
      <c r="N433">
        <v>1.97685702469707</v>
      </c>
      <c r="O433">
        <v>5.1222651222651203</v>
      </c>
      <c r="P433">
        <v>50.081124932395802</v>
      </c>
      <c r="Q433">
        <v>-3.7334849991820997E-2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46</v>
      </c>
      <c r="E434">
        <v>13393.46974859</v>
      </c>
      <c r="F434">
        <v>238.3</v>
      </c>
      <c r="G434">
        <v>46.150879066804599</v>
      </c>
      <c r="H434">
        <v>-5.0001229909729101</v>
      </c>
      <c r="I434">
        <v>-12.926252206242401</v>
      </c>
      <c r="J434">
        <v>1.32301328017515</v>
      </c>
      <c r="K434">
        <v>256.10245681103902</v>
      </c>
      <c r="L434">
        <v>215.94096839908201</v>
      </c>
      <c r="M434">
        <v>24.7309042959889</v>
      </c>
      <c r="N434">
        <v>0.550545845702064</v>
      </c>
      <c r="O434">
        <v>27.5283256399496</v>
      </c>
      <c r="P434">
        <v>104.637183340489</v>
      </c>
      <c r="Q434">
        <v>0.13348827440633501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51</v>
      </c>
      <c r="E435">
        <v>13370.344478595</v>
      </c>
      <c r="F435">
        <v>844.35</v>
      </c>
      <c r="G435">
        <v>92.030970032349501</v>
      </c>
      <c r="H435">
        <v>14.8974804948658</v>
      </c>
      <c r="I435">
        <v>34.674394350279201</v>
      </c>
      <c r="J435">
        <v>19.390554843474</v>
      </c>
      <c r="K435">
        <v>735.24780161843796</v>
      </c>
      <c r="L435">
        <v>620.86808371961399</v>
      </c>
      <c r="M435">
        <v>76.098161910149699</v>
      </c>
      <c r="N435">
        <v>2.8760475894842799</v>
      </c>
      <c r="O435">
        <v>3.84319298868951</v>
      </c>
      <c r="P435">
        <v>164.89411764705801</v>
      </c>
      <c r="Q435">
        <v>8.2021198628810001E-3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313</v>
      </c>
      <c r="E436">
        <v>13367.58988123</v>
      </c>
      <c r="F436">
        <v>955.7</v>
      </c>
      <c r="G436">
        <v>105.29974797126</v>
      </c>
      <c r="H436">
        <v>5.7828377021001298</v>
      </c>
      <c r="I436">
        <v>7.68709808022132</v>
      </c>
      <c r="J436">
        <v>-1.6719195894376699</v>
      </c>
      <c r="K436">
        <v>980.41250684680199</v>
      </c>
      <c r="L436">
        <v>807.91799633013602</v>
      </c>
      <c r="M436">
        <v>32.134920058819802</v>
      </c>
      <c r="N436">
        <v>1.12951371432665</v>
      </c>
      <c r="O436">
        <v>21.0578633462383</v>
      </c>
      <c r="P436">
        <v>137.131691582408</v>
      </c>
      <c r="Q436">
        <v>0.12752666857242601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993</v>
      </c>
      <c r="E437">
        <v>13347.5476672899</v>
      </c>
      <c r="F437">
        <v>751.9</v>
      </c>
      <c r="G437">
        <v>34.1564179594085</v>
      </c>
      <c r="H437">
        <v>1.3746046778723899</v>
      </c>
      <c r="I437">
        <v>5.7769791744274297</v>
      </c>
      <c r="J437">
        <v>9.1241479410658397E-2</v>
      </c>
      <c r="K437">
        <v>747.81856721878296</v>
      </c>
      <c r="L437">
        <v>642.20316735878998</v>
      </c>
      <c r="M437">
        <v>36.686967998215302</v>
      </c>
      <c r="N437">
        <v>0.73168969449384302</v>
      </c>
      <c r="O437">
        <v>14.3702620029259</v>
      </c>
      <c r="P437">
        <v>66.092334879611201</v>
      </c>
      <c r="Q437">
        <v>6.3283002533511004E-2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51</v>
      </c>
      <c r="E438">
        <v>13342.813413280001</v>
      </c>
      <c r="F438">
        <v>899.45</v>
      </c>
      <c r="G438">
        <v>223.220748132105</v>
      </c>
      <c r="H438">
        <v>-3.01540698898242</v>
      </c>
      <c r="I438">
        <v>93.512951776120801</v>
      </c>
      <c r="J438">
        <v>7.8576619884078998</v>
      </c>
      <c r="K438">
        <v>750.825380010054</v>
      </c>
      <c r="L438">
        <v>548.21407450138497</v>
      </c>
      <c r="M438">
        <v>52.059054391791101</v>
      </c>
      <c r="N438">
        <v>0.42892645299736498</v>
      </c>
      <c r="O438">
        <v>10.6231585969203</v>
      </c>
      <c r="P438">
        <v>321.78194607268398</v>
      </c>
      <c r="Q438">
        <v>5.8720683226679997E-2</v>
      </c>
    </row>
    <row r="439" spans="1:17" hidden="1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590</v>
      </c>
      <c r="E439">
        <v>13263.517079519999</v>
      </c>
      <c r="F439">
        <v>555.20000000000005</v>
      </c>
      <c r="G439">
        <v>-26.004642345612002</v>
      </c>
      <c r="H439">
        <v>7.6915981419246897</v>
      </c>
      <c r="I439">
        <v>-13.2402673375879</v>
      </c>
      <c r="J439">
        <v>-3.66224967027481</v>
      </c>
      <c r="K439">
        <v>568.84772282788595</v>
      </c>
      <c r="M439">
        <v>31.275598179108002</v>
      </c>
      <c r="O439">
        <v>18.876080691642599</v>
      </c>
      <c r="P439">
        <v>18.102531376302899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163</v>
      </c>
      <c r="E440">
        <v>13260.9644544</v>
      </c>
      <c r="F440">
        <v>13107.45</v>
      </c>
      <c r="G440">
        <v>160.517863016663</v>
      </c>
      <c r="H440">
        <v>6.6645907328628899</v>
      </c>
      <c r="I440">
        <v>56.377376707533102</v>
      </c>
      <c r="J440">
        <v>14.0655909145084</v>
      </c>
      <c r="K440">
        <v>11876.9317801173</v>
      </c>
      <c r="L440">
        <v>9115.5986685299104</v>
      </c>
      <c r="M440">
        <v>54.519838663618998</v>
      </c>
      <c r="N440">
        <v>1.28872748168058</v>
      </c>
      <c r="O440">
        <v>11.1352703996582</v>
      </c>
      <c r="P440">
        <v>211.18932586270299</v>
      </c>
      <c r="Q440">
        <v>0.21360928052005901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57</v>
      </c>
      <c r="E441">
        <v>13179.681739445999</v>
      </c>
      <c r="F441">
        <v>32.81</v>
      </c>
      <c r="G441">
        <v>52.670334420765499</v>
      </c>
      <c r="H441">
        <v>23.7737734632077</v>
      </c>
      <c r="I441">
        <v>9.2543020003635093</v>
      </c>
      <c r="J441">
        <v>17.211295110719401</v>
      </c>
      <c r="K441">
        <v>28.929291662290201</v>
      </c>
      <c r="L441">
        <v>25.522265502153399</v>
      </c>
      <c r="M441">
        <v>65.992983202784501</v>
      </c>
      <c r="N441">
        <v>1.8111146798126301</v>
      </c>
      <c r="O441">
        <v>5.2727826882048099</v>
      </c>
      <c r="P441">
        <v>110.996784565916</v>
      </c>
      <c r="Q441">
        <v>9.7672643851778998E-2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232</v>
      </c>
      <c r="E442">
        <v>13074.230193044999</v>
      </c>
      <c r="F442">
        <v>1592.85</v>
      </c>
      <c r="G442">
        <v>16.899382967111499</v>
      </c>
      <c r="H442">
        <v>-5.8555060446971101</v>
      </c>
      <c r="I442">
        <v>-23.9058189048943</v>
      </c>
      <c r="J442">
        <v>0.95892943525508001</v>
      </c>
      <c r="K442">
        <v>1753.18071167274</v>
      </c>
      <c r="L442">
        <v>1607.0867014816799</v>
      </c>
      <c r="M442">
        <v>12.9760193699544</v>
      </c>
      <c r="N442">
        <v>0.56380170509104499</v>
      </c>
      <c r="O442">
        <v>39.495244373293097</v>
      </c>
      <c r="P442">
        <v>57.240868706811398</v>
      </c>
      <c r="Q442">
        <v>0.154613689955171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24</v>
      </c>
      <c r="E443">
        <v>13000.389555636</v>
      </c>
      <c r="F443">
        <v>214.38</v>
      </c>
      <c r="G443">
        <v>-24.004598555105801</v>
      </c>
      <c r="H443">
        <v>-11.4380982710534</v>
      </c>
      <c r="I443">
        <v>-29.714036659365</v>
      </c>
      <c r="J443">
        <v>-1.68122259871286</v>
      </c>
      <c r="K443">
        <v>245.60231312532201</v>
      </c>
      <c r="L443">
        <v>243.71833616012401</v>
      </c>
      <c r="M443">
        <v>17.081336102625102</v>
      </c>
      <c r="N443">
        <v>1.50594300874314</v>
      </c>
      <c r="O443">
        <v>40.2649500886276</v>
      </c>
      <c r="P443">
        <v>2.2317596566523599</v>
      </c>
      <c r="Q443">
        <v>2.2182730410343E-2</v>
      </c>
    </row>
    <row r="444" spans="1:17" hidden="1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1008</v>
      </c>
      <c r="E444">
        <v>12906.893384999599</v>
      </c>
      <c r="F444">
        <v>100</v>
      </c>
      <c r="G444">
        <v>-23.254598555105801</v>
      </c>
      <c r="I444">
        <v>-10.490223547081699</v>
      </c>
      <c r="M444">
        <v>50</v>
      </c>
      <c r="N444">
        <v>1.8823529411764699</v>
      </c>
      <c r="O444">
        <v>0</v>
      </c>
      <c r="P444">
        <v>0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Row],[Ticker]],[1]!Table2[[Symbol]:[Industry]],2,FALSE),"-")</f>
        <v>-</v>
      </c>
      <c r="D445" t="s">
        <v>525</v>
      </c>
      <c r="E445">
        <v>12893.836437125001</v>
      </c>
      <c r="F445">
        <v>1629.25</v>
      </c>
      <c r="G445">
        <v>-19.576466893264801</v>
      </c>
      <c r="H445">
        <v>-5.3851450347333198</v>
      </c>
      <c r="I445">
        <v>2.7701170855216501</v>
      </c>
      <c r="J445">
        <v>-1.7778516408117</v>
      </c>
      <c r="K445">
        <v>1729.81940690793</v>
      </c>
      <c r="L445">
        <v>1630.2174264129301</v>
      </c>
      <c r="M445">
        <v>19.953124418221101</v>
      </c>
      <c r="N445">
        <v>0.98036105360291204</v>
      </c>
      <c r="O445">
        <v>21.463863740985101</v>
      </c>
      <c r="P445">
        <v>24.655700076511099</v>
      </c>
      <c r="Q445">
        <v>-9.8737251666457998E-2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Row],[Ticker]],[1]!Table2[[Symbol]:[Industry]],2,FALSE),"-")</f>
        <v>-</v>
      </c>
      <c r="D446" t="s">
        <v>556</v>
      </c>
      <c r="E446">
        <v>12888.24957756</v>
      </c>
      <c r="F446">
        <v>142.66</v>
      </c>
      <c r="G446">
        <v>-62.7798211070345</v>
      </c>
      <c r="H446">
        <v>-4.4116723434259297</v>
      </c>
      <c r="I446">
        <v>-30.344156131351401</v>
      </c>
      <c r="J446">
        <v>2.2051680042887001</v>
      </c>
      <c r="K446">
        <v>148.078708780265</v>
      </c>
      <c r="L446">
        <v>177.395579658597</v>
      </c>
      <c r="M446">
        <v>32.872109379799198</v>
      </c>
      <c r="N446">
        <v>1.0374499145343301</v>
      </c>
      <c r="O446">
        <v>110.079910276181</v>
      </c>
      <c r="P446">
        <v>13.673306772908299</v>
      </c>
      <c r="Q446">
        <v>-2.7923678207095001E-2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Row],[Ticker]],[1]!Table2[[Symbol]:[Industry]],2,FALSE),"-")</f>
        <v>-</v>
      </c>
      <c r="D447" t="s">
        <v>101</v>
      </c>
      <c r="E447">
        <v>12884.502594760001</v>
      </c>
      <c r="F447">
        <v>18.8</v>
      </c>
      <c r="G447">
        <v>139.682464381957</v>
      </c>
      <c r="H447">
        <v>5.1770547127697402</v>
      </c>
      <c r="I447">
        <v>-16.017861738036501</v>
      </c>
      <c r="J447">
        <v>0.39076015280007498</v>
      </c>
      <c r="K447">
        <v>18.9434518170298</v>
      </c>
      <c r="L447">
        <v>16.550124980764899</v>
      </c>
      <c r="M447">
        <v>45.496877425770798</v>
      </c>
      <c r="N447">
        <v>1.19249387621402</v>
      </c>
      <c r="O447">
        <v>27.659574468085001</v>
      </c>
      <c r="P447">
        <v>178.51851851851799</v>
      </c>
      <c r="Q447">
        <v>0.130358968142162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163</v>
      </c>
      <c r="E448">
        <v>12849.139991800001</v>
      </c>
      <c r="F448">
        <v>572.6</v>
      </c>
      <c r="G448">
        <v>29.293511518234599</v>
      </c>
      <c r="H448">
        <v>-9.7831917740416898</v>
      </c>
      <c r="I448">
        <v>-3.2466968345284699</v>
      </c>
      <c r="J448">
        <v>-0.51535434001274705</v>
      </c>
      <c r="K448">
        <v>616.17800652946005</v>
      </c>
      <c r="L448">
        <v>523.50830871227402</v>
      </c>
      <c r="M448">
        <v>24.353415551341801</v>
      </c>
      <c r="N448">
        <v>0.620441514468274</v>
      </c>
      <c r="O448">
        <v>25.174641983932901</v>
      </c>
      <c r="P448">
        <v>65.455464855883804</v>
      </c>
      <c r="Q448">
        <v>0.19724982246549999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269</v>
      </c>
      <c r="E449">
        <v>12750.78872</v>
      </c>
      <c r="F449">
        <v>4039.15</v>
      </c>
      <c r="G449">
        <v>12.369268210054299</v>
      </c>
      <c r="H449">
        <v>-6.0844003268771401</v>
      </c>
      <c r="I449">
        <v>13.2658276815474</v>
      </c>
      <c r="J449">
        <v>3.88404105928565</v>
      </c>
      <c r="K449">
        <v>4357.9578789142897</v>
      </c>
      <c r="L449">
        <v>3811.4462752876998</v>
      </c>
      <c r="M449">
        <v>28.3704418062086</v>
      </c>
      <c r="N449">
        <v>0.61056494566651998</v>
      </c>
      <c r="O449">
        <v>23.788420831115399</v>
      </c>
      <c r="P449">
        <v>46.346014492753604</v>
      </c>
      <c r="Q449">
        <v>0.183904093298531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467</v>
      </c>
      <c r="E450">
        <v>12696.682006180001</v>
      </c>
      <c r="F450">
        <v>1907.8</v>
      </c>
      <c r="G450">
        <v>38.861768012767698</v>
      </c>
      <c r="H450">
        <v>8.0945302074447891</v>
      </c>
      <c r="I450">
        <v>72.544080872215901</v>
      </c>
      <c r="J450">
        <v>-1.97946507046486</v>
      </c>
      <c r="K450">
        <v>1783.09565025965</v>
      </c>
      <c r="L450">
        <v>1366.02781195169</v>
      </c>
      <c r="M450">
        <v>38.717453235722502</v>
      </c>
      <c r="N450">
        <v>0.294079701230612</v>
      </c>
      <c r="O450">
        <v>24.751022119719</v>
      </c>
      <c r="P450">
        <v>112.360888486479</v>
      </c>
      <c r="Q450">
        <v>0.217920447407145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21</v>
      </c>
      <c r="E451">
        <v>12679.994393819999</v>
      </c>
      <c r="F451">
        <v>2249.5500000000002</v>
      </c>
      <c r="G451">
        <v>130.087368898016</v>
      </c>
      <c r="H451">
        <v>-10.587538138399299</v>
      </c>
      <c r="I451">
        <v>53.071778852307503</v>
      </c>
      <c r="J451">
        <v>0.52948542851167102</v>
      </c>
      <c r="K451">
        <v>2355.1654930545901</v>
      </c>
      <c r="L451">
        <v>1722.63466217273</v>
      </c>
      <c r="M451">
        <v>33.387633229984303</v>
      </c>
      <c r="N451">
        <v>0.75455624658658005</v>
      </c>
      <c r="O451">
        <v>23.2224222622302</v>
      </c>
      <c r="P451">
        <v>204.56945572705101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260</v>
      </c>
      <c r="E452">
        <v>12533.584084800001</v>
      </c>
      <c r="F452">
        <v>984</v>
      </c>
      <c r="G452">
        <v>3.71314338037807</v>
      </c>
      <c r="H452">
        <v>-0.65717581851551998</v>
      </c>
      <c r="I452">
        <v>-3.5278886375758001</v>
      </c>
      <c r="J452">
        <v>-0.39187581826339202</v>
      </c>
      <c r="K452">
        <v>1001.84997240211</v>
      </c>
      <c r="L452">
        <v>911.04377678271806</v>
      </c>
      <c r="M452">
        <v>35.108153666398501</v>
      </c>
      <c r="N452">
        <v>1.3505995143563001</v>
      </c>
      <c r="O452">
        <v>13.0081300813008</v>
      </c>
      <c r="P452">
        <v>34.573304157549202</v>
      </c>
      <c r="Q452">
        <v>-3.1793577897698003E-2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133</v>
      </c>
      <c r="E453">
        <v>12517.83204026</v>
      </c>
      <c r="F453">
        <v>862.7</v>
      </c>
      <c r="G453">
        <v>106.55360602667299</v>
      </c>
      <c r="H453">
        <v>27.5588452394346</v>
      </c>
      <c r="I453">
        <v>60.003847599163301</v>
      </c>
      <c r="J453">
        <v>5.8517706839040704</v>
      </c>
      <c r="K453">
        <v>740.65383698123401</v>
      </c>
      <c r="L453">
        <v>557.08099784718002</v>
      </c>
      <c r="M453">
        <v>51.3275358301183</v>
      </c>
      <c r="N453">
        <v>0.76699450435665095</v>
      </c>
      <c r="O453">
        <v>8.3632780804451006</v>
      </c>
      <c r="P453">
        <v>138.97506925207699</v>
      </c>
      <c r="Q453">
        <v>0.18890065082138699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313</v>
      </c>
      <c r="E454">
        <v>12419.953313919999</v>
      </c>
      <c r="F454">
        <v>900.8</v>
      </c>
      <c r="G454">
        <v>5.4954907752736597</v>
      </c>
      <c r="H454">
        <v>-12.9788263161812</v>
      </c>
      <c r="I454">
        <v>-13.463080074440599</v>
      </c>
      <c r="J454">
        <v>-1.1900563471266199</v>
      </c>
      <c r="K454">
        <v>1011.831484129</v>
      </c>
      <c r="L454">
        <v>922.28655714830597</v>
      </c>
      <c r="M454">
        <v>9.2589978994093194</v>
      </c>
      <c r="N454">
        <v>0.63457130648132598</v>
      </c>
      <c r="O454">
        <v>33.103907637655396</v>
      </c>
      <c r="P454">
        <v>44.127999999999901</v>
      </c>
      <c r="Q454">
        <v>2.2551680000215998E-2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625</v>
      </c>
      <c r="E455">
        <v>12368.413838891</v>
      </c>
      <c r="F455">
        <v>24.91</v>
      </c>
      <c r="G455">
        <v>40.626980392262602</v>
      </c>
      <c r="H455">
        <v>-5.8556864435512797</v>
      </c>
      <c r="I455">
        <v>-28.9517620086202</v>
      </c>
      <c r="J455">
        <v>3.4944747040175299E-2</v>
      </c>
      <c r="K455">
        <v>26.966552107948601</v>
      </c>
      <c r="L455">
        <v>25.502536656997801</v>
      </c>
      <c r="M455">
        <v>28.455832896927099</v>
      </c>
      <c r="N455">
        <v>1.1815057983636501</v>
      </c>
      <c r="O455">
        <v>56.764351665997502</v>
      </c>
      <c r="P455">
        <v>64.966887417218501</v>
      </c>
      <c r="Q455">
        <v>8.9050911632370007E-3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269</v>
      </c>
      <c r="E456">
        <v>12364.3486689</v>
      </c>
      <c r="F456">
        <v>5183</v>
      </c>
      <c r="G456">
        <v>-12.1363411157781</v>
      </c>
      <c r="H456">
        <v>-5.0909611976005804</v>
      </c>
      <c r="I456">
        <v>13.6505155968908</v>
      </c>
      <c r="J456">
        <v>3.4351211870354899</v>
      </c>
      <c r="K456">
        <v>5093.06220904561</v>
      </c>
      <c r="L456">
        <v>4655.1750497339199</v>
      </c>
      <c r="M456">
        <v>38.3582222080381</v>
      </c>
      <c r="N456">
        <v>0.48827016226574199</v>
      </c>
      <c r="O456">
        <v>12.676056338028101</v>
      </c>
      <c r="P456">
        <v>37.042080353247499</v>
      </c>
      <c r="Q456">
        <v>0.11676408381733901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396</v>
      </c>
      <c r="E457">
        <v>12322.712809549999</v>
      </c>
      <c r="F457">
        <v>264.55</v>
      </c>
      <c r="G457">
        <v>141.295401444894</v>
      </c>
      <c r="H457">
        <v>6.4984355713047703</v>
      </c>
      <c r="I457">
        <v>-15.2255494383312</v>
      </c>
      <c r="J457">
        <v>3.4607927579219502</v>
      </c>
      <c r="K457">
        <v>272.42626190520201</v>
      </c>
      <c r="L457">
        <v>218.87413587974299</v>
      </c>
      <c r="M457">
        <v>29.312972132760901</v>
      </c>
      <c r="N457">
        <v>1.2090438652203599</v>
      </c>
      <c r="O457">
        <v>45.227745227745203</v>
      </c>
      <c r="P457">
        <v>167.08732963149899</v>
      </c>
      <c r="Q457">
        <v>0.11889848685679601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518</v>
      </c>
      <c r="E458">
        <v>12291.188716909999</v>
      </c>
      <c r="F458">
        <v>810.35</v>
      </c>
      <c r="G458">
        <v>-36.4980009425582</v>
      </c>
      <c r="H458">
        <v>-1.26998721528398</v>
      </c>
      <c r="I458">
        <v>-13.737790856496099</v>
      </c>
      <c r="J458">
        <v>-0.13960751488332901</v>
      </c>
      <c r="K458">
        <v>834.14173024143895</v>
      </c>
      <c r="L458">
        <v>827.26132515452298</v>
      </c>
      <c r="M458">
        <v>20.720137189396699</v>
      </c>
      <c r="N458">
        <v>0.78029113435314701</v>
      </c>
      <c r="O458">
        <v>26.482384154994701</v>
      </c>
      <c r="P458">
        <v>14.302842231469</v>
      </c>
      <c r="Q458">
        <v>2.8541555168754E-2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726</v>
      </c>
      <c r="E459">
        <v>12273.25311758</v>
      </c>
      <c r="F459">
        <v>9436.7000000000007</v>
      </c>
      <c r="G459">
        <v>-4.2500964932371197</v>
      </c>
      <c r="H459">
        <v>-0.35028014632522803</v>
      </c>
      <c r="I459">
        <v>4.0335296310321898</v>
      </c>
      <c r="J459">
        <v>0.95040989099291795</v>
      </c>
      <c r="K459">
        <v>8504.5646514419896</v>
      </c>
      <c r="L459">
        <v>7893.8891346813898</v>
      </c>
      <c r="M459">
        <v>70.087796266888901</v>
      </c>
      <c r="N459">
        <v>0.92907501831873296</v>
      </c>
      <c r="O459">
        <v>3.21404728347831</v>
      </c>
      <c r="P459">
        <v>43.171197960917503</v>
      </c>
      <c r="Q459">
        <v>5.7571585579637999E-2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313</v>
      </c>
      <c r="E460">
        <v>12271.4791229</v>
      </c>
      <c r="F460">
        <v>912.65</v>
      </c>
      <c r="G460">
        <v>-42.531973400320702</v>
      </c>
      <c r="H460">
        <v>2.98663299578307</v>
      </c>
      <c r="I460">
        <v>-18.270752016742701</v>
      </c>
      <c r="J460">
        <v>4.3817602776292004</v>
      </c>
      <c r="K460">
        <v>948.54506956274997</v>
      </c>
      <c r="L460">
        <v>949.35919080988594</v>
      </c>
      <c r="M460">
        <v>30.1606179618609</v>
      </c>
      <c r="N460">
        <v>1.2208199399030999</v>
      </c>
      <c r="O460">
        <v>36.744644715937099</v>
      </c>
      <c r="P460">
        <v>16.6996995077041</v>
      </c>
      <c r="Q460">
        <v>2.403094515295E-3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405</v>
      </c>
      <c r="E461">
        <v>12211.618410614001</v>
      </c>
      <c r="F461">
        <v>197.54</v>
      </c>
      <c r="G461">
        <v>224.40910395095699</v>
      </c>
      <c r="H461">
        <v>17.099419167059398</v>
      </c>
      <c r="I461">
        <v>-6.08218972044327</v>
      </c>
      <c r="J461">
        <v>3.8120785600735498</v>
      </c>
      <c r="K461">
        <v>190.21019550775699</v>
      </c>
      <c r="L461">
        <v>154.83213185930501</v>
      </c>
      <c r="M461">
        <v>39.769816084685303</v>
      </c>
      <c r="N461">
        <v>1.9036729965770101</v>
      </c>
      <c r="O461">
        <v>13.597246127366599</v>
      </c>
      <c r="P461">
        <v>246.56140350877101</v>
      </c>
      <c r="Q461">
        <v>0.19230908588857301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24</v>
      </c>
      <c r="E462">
        <v>12158.155573983</v>
      </c>
      <c r="F462">
        <v>110.41</v>
      </c>
      <c r="G462">
        <v>41.168335175348297</v>
      </c>
      <c r="H462">
        <v>3.7695345408235101</v>
      </c>
      <c r="I462">
        <v>-34.424085069644597</v>
      </c>
      <c r="J462">
        <v>8.1336262439606006</v>
      </c>
      <c r="K462">
        <v>116.153314600643</v>
      </c>
      <c r="L462">
        <v>116.641326716539</v>
      </c>
      <c r="M462">
        <v>47.901362719669599</v>
      </c>
      <c r="N462">
        <v>1.8885495426953101</v>
      </c>
      <c r="O462">
        <v>38.121546961325897</v>
      </c>
      <c r="P462">
        <v>65.532233883058396</v>
      </c>
      <c r="Q462">
        <v>0.119893330853601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75</v>
      </c>
      <c r="E463">
        <v>12038.000628669901</v>
      </c>
      <c r="F463">
        <v>582.95000000000005</v>
      </c>
      <c r="G463">
        <v>-36.834021874355599</v>
      </c>
      <c r="H463">
        <v>-3.8158126964263901</v>
      </c>
      <c r="I463">
        <v>-29.558667251093901</v>
      </c>
      <c r="J463">
        <v>0.90868950925636205</v>
      </c>
      <c r="K463">
        <v>621.515244484037</v>
      </c>
      <c r="L463">
        <v>651.48505887393901</v>
      </c>
      <c r="M463">
        <v>32.298149070602399</v>
      </c>
      <c r="N463">
        <v>0.733275409401417</v>
      </c>
      <c r="O463">
        <v>41.3500300197272</v>
      </c>
      <c r="P463">
        <v>15.6073376301437</v>
      </c>
      <c r="Q463">
        <v>3.6373624228612997E-2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24</v>
      </c>
      <c r="E464">
        <v>12036.6591119039</v>
      </c>
      <c r="F464">
        <v>162.51</v>
      </c>
      <c r="G464">
        <v>-1.4786525078971</v>
      </c>
      <c r="H464">
        <v>-1.31201382917954</v>
      </c>
      <c r="I464">
        <v>9.09035040435311</v>
      </c>
      <c r="J464">
        <v>4.5520804259065004</v>
      </c>
      <c r="K464">
        <v>160.06942231421201</v>
      </c>
      <c r="L464">
        <v>149.93070660850299</v>
      </c>
      <c r="M464">
        <v>43.370588547277301</v>
      </c>
      <c r="N464">
        <v>1.1398155237366101</v>
      </c>
      <c r="O464">
        <v>8.8056119623407696</v>
      </c>
      <c r="P464">
        <v>35.3685964181591</v>
      </c>
      <c r="Q464">
        <v>-2.2383797581238998E-2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46</v>
      </c>
      <c r="E465">
        <v>12024.13315152</v>
      </c>
      <c r="F465">
        <v>654.15</v>
      </c>
      <c r="G465">
        <v>23.877655156095202</v>
      </c>
      <c r="H465">
        <v>-4.5002001567376304</v>
      </c>
      <c r="I465">
        <v>27.8224944992233</v>
      </c>
      <c r="J465">
        <v>0.57687371594895698</v>
      </c>
      <c r="K465">
        <v>665.77246890669005</v>
      </c>
      <c r="L465">
        <v>571.82873212141203</v>
      </c>
      <c r="M465">
        <v>21.537402552386901</v>
      </c>
      <c r="N465">
        <v>0.46840865286699501</v>
      </c>
      <c r="O465">
        <v>15.8679202017886</v>
      </c>
      <c r="P465">
        <v>51.528839471855399</v>
      </c>
      <c r="Q465">
        <v>7.0199699042771999E-2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212</v>
      </c>
      <c r="E466">
        <v>12004.03207922</v>
      </c>
      <c r="F466">
        <v>510.2</v>
      </c>
      <c r="G466">
        <v>49.72387237217</v>
      </c>
      <c r="H466">
        <v>6.3688977309771397</v>
      </c>
      <c r="I466">
        <v>14.2225606132702</v>
      </c>
      <c r="J466">
        <v>10.3476864344163</v>
      </c>
      <c r="K466">
        <v>472.60145124249198</v>
      </c>
      <c r="L466">
        <v>413.192409051114</v>
      </c>
      <c r="M466">
        <v>63.857516507963702</v>
      </c>
      <c r="N466">
        <v>0.83748779732664802</v>
      </c>
      <c r="O466">
        <v>3.2340258722069799</v>
      </c>
      <c r="P466">
        <v>82.214285714285694</v>
      </c>
      <c r="Q466">
        <v>0.145714979469621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46</v>
      </c>
      <c r="E467">
        <v>11966.269351425</v>
      </c>
      <c r="F467">
        <v>466.45</v>
      </c>
      <c r="G467">
        <v>10.456165383549701</v>
      </c>
      <c r="H467">
        <v>-0.13650563544222</v>
      </c>
      <c r="I467">
        <v>-4.4788599107181097</v>
      </c>
      <c r="J467">
        <v>-2.5844403879217102</v>
      </c>
      <c r="K467">
        <v>493.63219820465298</v>
      </c>
      <c r="L467">
        <v>435.42310423868503</v>
      </c>
      <c r="M467">
        <v>15.984709450300199</v>
      </c>
      <c r="N467">
        <v>0.28736081510867001</v>
      </c>
      <c r="O467">
        <v>23.228641869439301</v>
      </c>
      <c r="P467">
        <v>50.419219606578501</v>
      </c>
      <c r="Q467">
        <v>3.4067034639523999E-2</v>
      </c>
    </row>
    <row r="468" spans="1:17" hidden="1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63</v>
      </c>
      <c r="E468">
        <v>11927.08648109</v>
      </c>
      <c r="F468">
        <v>8522.75</v>
      </c>
      <c r="G468">
        <v>208.507024344342</v>
      </c>
      <c r="H468">
        <v>4.1643806836400197</v>
      </c>
      <c r="I468">
        <v>99.148315852000707</v>
      </c>
      <c r="J468">
        <v>8.6677746898061994</v>
      </c>
      <c r="K468">
        <v>8625.1575871470795</v>
      </c>
      <c r="L468">
        <v>6777.6878418424803</v>
      </c>
      <c r="M468">
        <v>61.249069181788897</v>
      </c>
      <c r="N468">
        <v>1.8062675196787199</v>
      </c>
      <c r="O468">
        <v>20.593118418350802</v>
      </c>
      <c r="P468">
        <v>220.34392031573</v>
      </c>
      <c r="Q468">
        <v>0.15237272682234901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269</v>
      </c>
      <c r="E469">
        <v>11900.53809912</v>
      </c>
      <c r="F469">
        <v>1788.6</v>
      </c>
      <c r="G469">
        <v>52.235982292617798</v>
      </c>
      <c r="H469">
        <v>8.7226762955657495</v>
      </c>
      <c r="I469">
        <v>43.652922917346999</v>
      </c>
      <c r="J469">
        <v>7.9586232058509703</v>
      </c>
      <c r="K469">
        <v>1693.85964779801</v>
      </c>
      <c r="L469">
        <v>1373.6359310223199</v>
      </c>
      <c r="M469">
        <v>46.211620870137097</v>
      </c>
      <c r="N469">
        <v>0.64565580330758898</v>
      </c>
      <c r="O469">
        <v>10.1531924410153</v>
      </c>
      <c r="P469">
        <v>112.4985149103</v>
      </c>
      <c r="Q469">
        <v>0.144400479580783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109</v>
      </c>
      <c r="E470">
        <v>11861.4</v>
      </c>
      <c r="F470">
        <v>373</v>
      </c>
      <c r="G470">
        <v>111.862856098477</v>
      </c>
      <c r="H470">
        <v>0.184003727874297</v>
      </c>
      <c r="I470">
        <v>-34.282234988495503</v>
      </c>
      <c r="J470">
        <v>1.8567102704356</v>
      </c>
      <c r="K470">
        <v>400.72100187466901</v>
      </c>
      <c r="L470">
        <v>375.31545889946102</v>
      </c>
      <c r="M470">
        <v>22.202024872919299</v>
      </c>
      <c r="N470">
        <v>0.80823154218639803</v>
      </c>
      <c r="O470">
        <v>35.656836461125998</v>
      </c>
      <c r="P470">
        <v>122.354694485842</v>
      </c>
      <c r="Q470">
        <v>0.15545791061874201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Row],[Ticker]],[1]!Table2[[Symbol]:[Industry]],2,FALSE),"-")</f>
        <v>-</v>
      </c>
      <c r="D471" t="s">
        <v>277</v>
      </c>
      <c r="E471">
        <v>11859.520784730001</v>
      </c>
      <c r="F471">
        <v>1167.9000000000001</v>
      </c>
      <c r="G471">
        <v>-15.135731678601401</v>
      </c>
      <c r="H471">
        <v>-9.6897810463194496</v>
      </c>
      <c r="I471">
        <v>-11.670576383736099</v>
      </c>
      <c r="J471">
        <v>2.77296372288958</v>
      </c>
      <c r="K471">
        <v>1234.3437185294699</v>
      </c>
      <c r="L471">
        <v>1202.7241257856499</v>
      </c>
      <c r="M471">
        <v>41.953032220754899</v>
      </c>
      <c r="N471">
        <v>1.0206679828568099</v>
      </c>
      <c r="O471">
        <v>41.193595342066899</v>
      </c>
      <c r="P471">
        <v>17.619215469056801</v>
      </c>
      <c r="Q471">
        <v>0.113841921554402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Row],[Ticker]],[1]!Table2[[Symbol]:[Industry]],2,FALSE),"-")</f>
        <v>-</v>
      </c>
      <c r="D472" t="s">
        <v>101</v>
      </c>
      <c r="E472">
        <v>11763.54812512</v>
      </c>
      <c r="F472">
        <v>975.7</v>
      </c>
      <c r="G472">
        <v>229.535566564817</v>
      </c>
      <c r="H472">
        <v>13.322874544693001</v>
      </c>
      <c r="I472">
        <v>22.984468655380599</v>
      </c>
      <c r="J472">
        <v>8.4710700579275091</v>
      </c>
      <c r="K472">
        <v>930.02858228721198</v>
      </c>
      <c r="L472">
        <v>735.48104520597201</v>
      </c>
      <c r="M472">
        <v>54.053252023352201</v>
      </c>
      <c r="N472">
        <v>0.76668591484823501</v>
      </c>
      <c r="O472">
        <v>10.689761197089201</v>
      </c>
      <c r="P472">
        <v>282.127937336814</v>
      </c>
      <c r="Q472">
        <v>0.30394125151580398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Row],[Ticker]],[1]!Table2[[Symbol]:[Industry]],2,FALSE),"-")</f>
        <v>-</v>
      </c>
      <c r="D473" t="s">
        <v>138</v>
      </c>
      <c r="E473">
        <v>11760.252928739999</v>
      </c>
      <c r="F473">
        <v>495.9</v>
      </c>
      <c r="G473">
        <v>369.68774736934699</v>
      </c>
      <c r="H473">
        <v>-6.5927155835655</v>
      </c>
      <c r="I473">
        <v>88.906640144112401</v>
      </c>
      <c r="J473">
        <v>8.9832142583546197</v>
      </c>
      <c r="K473">
        <v>440.19847253199202</v>
      </c>
      <c r="L473">
        <v>316.82504723729699</v>
      </c>
      <c r="M473">
        <v>72.899510117218298</v>
      </c>
      <c r="N473">
        <v>0.78502403791634701</v>
      </c>
      <c r="O473">
        <v>14.861867311957999</v>
      </c>
      <c r="P473">
        <v>426.15384615384602</v>
      </c>
      <c r="Q473">
        <v>0.135466884581566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Row],[Ticker]],[1]!Table2[[Symbol]:[Industry]],2,FALSE),"-")</f>
        <v>-</v>
      </c>
      <c r="D474" t="s">
        <v>391</v>
      </c>
      <c r="E474">
        <v>11750.216751</v>
      </c>
      <c r="F474">
        <v>930.8</v>
      </c>
      <c r="G474">
        <v>45.812697784917802</v>
      </c>
      <c r="H474">
        <v>26.1975524362107</v>
      </c>
      <c r="I474">
        <v>61.641075574508598</v>
      </c>
      <c r="J474">
        <v>13.517904178601301</v>
      </c>
      <c r="K474">
        <v>746.82600136623796</v>
      </c>
      <c r="L474">
        <v>639.50169441877404</v>
      </c>
      <c r="M474">
        <v>66.197415198518897</v>
      </c>
      <c r="N474">
        <v>1.56823186738992</v>
      </c>
      <c r="O474">
        <v>6.7146540610227801</v>
      </c>
      <c r="P474">
        <v>106.84444444444399</v>
      </c>
      <c r="Q474">
        <v>7.2278268559359996E-2</v>
      </c>
    </row>
    <row r="475" spans="1:17" x14ac:dyDescent="0.3">
      <c r="A475" t="s">
        <v>1069</v>
      </c>
      <c r="B475" t="s">
        <v>1070</v>
      </c>
      <c r="C475" t="str">
        <f>IFERROR(VLOOKUP(Table1[[#This Row],[Ticker]],[1]!Table2[[Symbol]:[Industry]],2,FALSE),"-")</f>
        <v>-</v>
      </c>
      <c r="D475" t="s">
        <v>51</v>
      </c>
      <c r="E475">
        <v>11748.747792239999</v>
      </c>
      <c r="F475">
        <v>1545.65</v>
      </c>
      <c r="G475">
        <v>49.250981802037003</v>
      </c>
      <c r="H475">
        <v>15.713811222961199</v>
      </c>
      <c r="I475">
        <v>-0.28344992854341899</v>
      </c>
      <c r="J475">
        <v>9.4489384211463001</v>
      </c>
      <c r="K475">
        <v>1464.59243112477</v>
      </c>
      <c r="L475">
        <v>1319.3096124485801</v>
      </c>
      <c r="M475">
        <v>50.380144113384098</v>
      </c>
      <c r="N475">
        <v>0.81574250575028295</v>
      </c>
      <c r="O475">
        <v>7.0746934946462599</v>
      </c>
      <c r="P475">
        <v>76.484357159168695</v>
      </c>
      <c r="Q475">
        <v>6.0706092977807997E-2</v>
      </c>
    </row>
    <row r="476" spans="1:17" x14ac:dyDescent="0.3">
      <c r="A476" t="s">
        <v>1071</v>
      </c>
      <c r="B476" t="s">
        <v>1072</v>
      </c>
      <c r="C476" t="str">
        <f>IFERROR(VLOOKUP(Table1[[#This Row],[Ticker]],[1]!Table2[[Symbol]:[Industry]],2,FALSE),"-")</f>
        <v>-</v>
      </c>
      <c r="D476" t="s">
        <v>75</v>
      </c>
      <c r="E476">
        <v>11718.293379930001</v>
      </c>
      <c r="F476">
        <v>328.1</v>
      </c>
      <c r="G476">
        <v>-33.597541580109201</v>
      </c>
      <c r="H476">
        <v>-4.51264109566978</v>
      </c>
      <c r="I476">
        <v>-18.262535563947502</v>
      </c>
      <c r="J476">
        <v>-1.1879943215105699</v>
      </c>
      <c r="K476">
        <v>344.878726632488</v>
      </c>
      <c r="L476">
        <v>342.973031795201</v>
      </c>
      <c r="M476">
        <v>27.800843202739198</v>
      </c>
      <c r="N476">
        <v>1.23120445371274</v>
      </c>
      <c r="O476">
        <v>21.304480341359302</v>
      </c>
      <c r="P476">
        <v>12.633024373498101</v>
      </c>
      <c r="Q476">
        <v>-0.11477317068473</v>
      </c>
    </row>
    <row r="477" spans="1:17" x14ac:dyDescent="0.3">
      <c r="A477" t="s">
        <v>1073</v>
      </c>
      <c r="B477" t="s">
        <v>1074</v>
      </c>
      <c r="C477" t="str">
        <f>IFERROR(VLOOKUP(Table1[[#This Row],[Ticker]],[1]!Table2[[Symbol]:[Industry]],2,FALSE),"-")</f>
        <v>-</v>
      </c>
      <c r="D477" t="s">
        <v>313</v>
      </c>
      <c r="E477">
        <v>11651.70190321</v>
      </c>
      <c r="F477">
        <v>2154.85</v>
      </c>
      <c r="G477">
        <v>12.5524223058004</v>
      </c>
      <c r="H477">
        <v>-6.1728095721021603</v>
      </c>
      <c r="I477">
        <v>9.0874796243063791</v>
      </c>
      <c r="J477">
        <v>-2.54001569904475</v>
      </c>
      <c r="K477">
        <v>2249.5804009068202</v>
      </c>
      <c r="L477">
        <v>1993.2867940056699</v>
      </c>
      <c r="M477">
        <v>25.4503907853687</v>
      </c>
      <c r="N477">
        <v>0.83289653411981901</v>
      </c>
      <c r="O477">
        <v>27.519316889806699</v>
      </c>
      <c r="P477">
        <v>37.773728461366296</v>
      </c>
      <c r="Q477">
        <v>4.0908711987922002E-2</v>
      </c>
    </row>
    <row r="478" spans="1:17" hidden="1" x14ac:dyDescent="0.3">
      <c r="A478" t="s">
        <v>1075</v>
      </c>
      <c r="B478" t="s">
        <v>1076</v>
      </c>
      <c r="C478" t="str">
        <f>IFERROR(VLOOKUP(Table1[[#This Row],[Ticker]],[1]!Table2[[Symbol]:[Industry]],2,FALSE),"-")</f>
        <v>-</v>
      </c>
      <c r="D478" t="s">
        <v>1077</v>
      </c>
      <c r="E478">
        <v>11582.96126631</v>
      </c>
      <c r="F478">
        <v>1229.55</v>
      </c>
      <c r="G478">
        <v>-3.9734576936389701</v>
      </c>
      <c r="H478">
        <v>-1.6391596026565199E-2</v>
      </c>
      <c r="I478">
        <v>17.741512386588699</v>
      </c>
      <c r="J478">
        <v>4.7547963678584297</v>
      </c>
      <c r="K478">
        <v>1188.6200386064299</v>
      </c>
      <c r="M478">
        <v>42.419743858547399</v>
      </c>
      <c r="N478">
        <v>0.68140638273687903</v>
      </c>
      <c r="O478">
        <v>5.7256719938188798</v>
      </c>
      <c r="P478">
        <v>51.1989670437776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21</v>
      </c>
      <c r="E479">
        <v>11575.271703599999</v>
      </c>
      <c r="F479">
        <v>774</v>
      </c>
      <c r="G479">
        <v>-40.140504595374203</v>
      </c>
      <c r="H479">
        <v>-1.5948087285157899</v>
      </c>
      <c r="I479">
        <v>-20.048531562973299</v>
      </c>
      <c r="J479">
        <v>0.60330423475166495</v>
      </c>
      <c r="K479">
        <v>823.60499263324596</v>
      </c>
      <c r="L479">
        <v>842.23886055396304</v>
      </c>
      <c r="M479">
        <v>19.2362480810501</v>
      </c>
      <c r="N479">
        <v>0.49993988129282602</v>
      </c>
      <c r="O479">
        <v>25.322997416020598</v>
      </c>
      <c r="P479">
        <v>4.4534412955465603</v>
      </c>
      <c r="Q479">
        <v>-0.15112560433052399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553</v>
      </c>
      <c r="E480">
        <v>11522.59523189</v>
      </c>
      <c r="F480">
        <v>869.3</v>
      </c>
      <c r="G480">
        <v>-39.478758917462997</v>
      </c>
      <c r="H480">
        <v>-1.21324278894543</v>
      </c>
      <c r="I480">
        <v>-6.6870114150141697</v>
      </c>
      <c r="J480">
        <v>3.1426029046428301</v>
      </c>
      <c r="K480">
        <v>879.74878562962999</v>
      </c>
      <c r="L480">
        <v>874.01089056847502</v>
      </c>
      <c r="M480">
        <v>33.081355877085301</v>
      </c>
      <c r="N480">
        <v>0.70991444997171305</v>
      </c>
      <c r="O480">
        <v>25.618313585643602</v>
      </c>
      <c r="P480">
        <v>14.148775523603099</v>
      </c>
      <c r="Q480">
        <v>-2.4553475266716002E-2</v>
      </c>
    </row>
    <row r="481" spans="1:17" hidden="1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83</v>
      </c>
      <c r="E481">
        <v>11516.9498752</v>
      </c>
      <c r="F481">
        <v>93.42</v>
      </c>
      <c r="G481">
        <v>-41.643696135257798</v>
      </c>
      <c r="H481">
        <v>-0.72813225023217698</v>
      </c>
      <c r="I481">
        <v>-13.641788962798101</v>
      </c>
      <c r="J481">
        <v>1.2383365154649</v>
      </c>
      <c r="K481">
        <v>95.910781987594206</v>
      </c>
      <c r="L481">
        <v>99.3989449994681</v>
      </c>
      <c r="M481">
        <v>13.715137464591701</v>
      </c>
      <c r="N481">
        <v>1.6240757984238801</v>
      </c>
      <c r="O481">
        <v>23.763648041104599</v>
      </c>
      <c r="P481">
        <v>2.7722772277227699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51</v>
      </c>
      <c r="E482">
        <v>11436.686234479999</v>
      </c>
      <c r="F482">
        <v>884</v>
      </c>
      <c r="G482">
        <v>13.0915107994094</v>
      </c>
      <c r="H482">
        <v>-2.5675976719717801</v>
      </c>
      <c r="I482">
        <v>-9.2302006375743009</v>
      </c>
      <c r="J482">
        <v>5.8190872431187497</v>
      </c>
      <c r="K482">
        <v>857.40500900712698</v>
      </c>
      <c r="L482">
        <v>777.52015475207099</v>
      </c>
      <c r="M482">
        <v>72.199919089505499</v>
      </c>
      <c r="N482">
        <v>1.6777006191947501</v>
      </c>
      <c r="O482">
        <v>9.9547511312217196</v>
      </c>
      <c r="P482">
        <v>48.322147651006702</v>
      </c>
      <c r="Q482">
        <v>-2.5988503749235999E-2</v>
      </c>
    </row>
    <row r="483" spans="1:17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75</v>
      </c>
      <c r="E483">
        <v>11408.865454814901</v>
      </c>
      <c r="F483">
        <v>368.15</v>
      </c>
      <c r="G483">
        <v>47.382713148254503</v>
      </c>
      <c r="H483">
        <v>31.161363670513701</v>
      </c>
      <c r="I483">
        <v>46.939752933568201</v>
      </c>
      <c r="J483">
        <v>0.37244741006555698</v>
      </c>
      <c r="K483">
        <v>296.34312316594799</v>
      </c>
      <c r="L483">
        <v>249.04803360908599</v>
      </c>
      <c r="M483">
        <v>70.322975554003804</v>
      </c>
      <c r="N483">
        <v>1.0046110406873501</v>
      </c>
      <c r="O483">
        <v>4.5769387477930303</v>
      </c>
      <c r="P483">
        <v>113.35844682700601</v>
      </c>
      <c r="Q483">
        <v>7.2989478210661998E-2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804</v>
      </c>
      <c r="E484">
        <v>11361.452521089999</v>
      </c>
      <c r="F484">
        <v>2419.9</v>
      </c>
      <c r="G484">
        <v>15.288398918136</v>
      </c>
      <c r="H484">
        <v>-1.73121790298234</v>
      </c>
      <c r="I484">
        <v>-18.287750742219899</v>
      </c>
      <c r="J484">
        <v>4.9989302516156098</v>
      </c>
      <c r="K484">
        <v>2413.4588316264299</v>
      </c>
      <c r="L484">
        <v>2309.18651925107</v>
      </c>
      <c r="M484">
        <v>47.922064968024998</v>
      </c>
      <c r="N484">
        <v>0.74556422902807196</v>
      </c>
      <c r="O484">
        <v>16.8643332369106</v>
      </c>
      <c r="P484">
        <v>52.964601769911503</v>
      </c>
      <c r="Q484">
        <v>4.2795554905708001E-2</v>
      </c>
    </row>
    <row r="485" spans="1:17" hidden="1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1092</v>
      </c>
      <c r="E485">
        <v>11284.1721375</v>
      </c>
      <c r="F485">
        <v>1243.25</v>
      </c>
      <c r="G485">
        <v>9.0130752573310193</v>
      </c>
      <c r="H485">
        <v>-6.2989575974419596</v>
      </c>
      <c r="I485">
        <v>26.138162627982801</v>
      </c>
      <c r="J485">
        <v>3.07303230981424</v>
      </c>
      <c r="K485">
        <v>1311.2290081656399</v>
      </c>
      <c r="M485">
        <v>31.601506653277301</v>
      </c>
      <c r="N485">
        <v>0.57451832300107397</v>
      </c>
      <c r="O485">
        <v>21.206515181982699</v>
      </c>
      <c r="P485">
        <v>55.105732643004103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75</v>
      </c>
      <c r="E486">
        <v>11211.978523199999</v>
      </c>
      <c r="F486">
        <v>1456</v>
      </c>
      <c r="G486">
        <v>-3.73399438501878</v>
      </c>
      <c r="H486">
        <v>-5.6287683235737402</v>
      </c>
      <c r="I486">
        <v>-12.307547125085</v>
      </c>
      <c r="J486">
        <v>-0.27401310994496603</v>
      </c>
      <c r="K486">
        <v>1530.34766332974</v>
      </c>
      <c r="L486">
        <v>1449.6134121374</v>
      </c>
      <c r="M486">
        <v>28.713983715604201</v>
      </c>
      <c r="N486">
        <v>0.76091797510845105</v>
      </c>
      <c r="O486">
        <v>23.763736263736199</v>
      </c>
      <c r="P486">
        <v>37.287256612135202</v>
      </c>
      <c r="Q486">
        <v>-1.5583266070613999E-2</v>
      </c>
    </row>
    <row r="487" spans="1:17" hidden="1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354</v>
      </c>
      <c r="E487">
        <v>11094.052550075001</v>
      </c>
      <c r="F487">
        <v>962.75</v>
      </c>
      <c r="G487">
        <v>-35.743743156796</v>
      </c>
      <c r="H487">
        <v>-8.5536601793874798</v>
      </c>
      <c r="I487">
        <v>-19.8955119633798</v>
      </c>
      <c r="J487">
        <v>6.9201706454737E-2</v>
      </c>
      <c r="K487">
        <v>1011.04731850933</v>
      </c>
      <c r="L487">
        <v>1004.61335225664</v>
      </c>
      <c r="M487">
        <v>25.423017889929199</v>
      </c>
      <c r="N487">
        <v>0.53949009169584095</v>
      </c>
      <c r="O487">
        <v>19.241755388210802</v>
      </c>
      <c r="P487">
        <v>17.3870633420715</v>
      </c>
      <c r="Q487">
        <v>-2.7472031694335E-2</v>
      </c>
    </row>
    <row r="488" spans="1:17" hidden="1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130</v>
      </c>
      <c r="E488">
        <v>11067.295826895001</v>
      </c>
      <c r="F488">
        <v>364.35</v>
      </c>
      <c r="G488">
        <v>86.134167964717903</v>
      </c>
      <c r="H488">
        <v>6.5817202284951701</v>
      </c>
      <c r="I488">
        <v>8.5784039038986393</v>
      </c>
      <c r="J488">
        <v>2.2047365505982799</v>
      </c>
      <c r="K488">
        <v>339.73275134771501</v>
      </c>
      <c r="L488">
        <v>280.39976690076099</v>
      </c>
      <c r="M488">
        <v>49.370357343310801</v>
      </c>
      <c r="N488">
        <v>1.4594992820266</v>
      </c>
      <c r="O488">
        <v>6.76547275970906</v>
      </c>
      <c r="P488">
        <v>107.07587382779199</v>
      </c>
      <c r="Q488">
        <v>0.17125135944563399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308</v>
      </c>
      <c r="E489">
        <v>11056.737413172001</v>
      </c>
      <c r="F489">
        <v>139.63999999999999</v>
      </c>
      <c r="G489">
        <v>23.349075985576501</v>
      </c>
      <c r="H489">
        <v>1.5808003981696599</v>
      </c>
      <c r="I489">
        <v>-10.640384433746</v>
      </c>
      <c r="J489">
        <v>2.8301029046428501</v>
      </c>
      <c r="K489">
        <v>145.08658423437799</v>
      </c>
      <c r="L489">
        <v>133.475239685438</v>
      </c>
      <c r="M489">
        <v>32.514145623009398</v>
      </c>
      <c r="N489">
        <v>0.99024641394250201</v>
      </c>
      <c r="O489">
        <v>13.14809510169</v>
      </c>
      <c r="P489">
        <v>50.962162162162102</v>
      </c>
      <c r="Q489">
        <v>0.14784420129450601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269</v>
      </c>
      <c r="E490">
        <v>11028.27533076</v>
      </c>
      <c r="F490">
        <v>91.59</v>
      </c>
      <c r="G490">
        <v>208.59322753185</v>
      </c>
      <c r="H490">
        <v>45.204708883992602</v>
      </c>
      <c r="I490">
        <v>22.056809738012301</v>
      </c>
      <c r="J490">
        <v>15.2813312283422</v>
      </c>
      <c r="K490">
        <v>75.845758241871707</v>
      </c>
      <c r="L490">
        <v>59.175547580264201</v>
      </c>
      <c r="M490">
        <v>54.6095215527411</v>
      </c>
      <c r="N490">
        <v>1.24064022948959</v>
      </c>
      <c r="O490">
        <v>14.641336390435599</v>
      </c>
      <c r="P490">
        <v>242.39252336448601</v>
      </c>
      <c r="Q490">
        <v>0.101451069692461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1105</v>
      </c>
      <c r="E491">
        <v>11013.29713918</v>
      </c>
      <c r="F491">
        <v>1618.7</v>
      </c>
      <c r="G491">
        <v>117.25703607417501</v>
      </c>
      <c r="H491">
        <v>14.8041315095636</v>
      </c>
      <c r="I491">
        <v>75.663534143677794</v>
      </c>
      <c r="J491">
        <v>-0.32627580061849798</v>
      </c>
      <c r="K491">
        <v>1405.65212885854</v>
      </c>
      <c r="L491">
        <v>1097.6928438713801</v>
      </c>
      <c r="M491">
        <v>53.755646269862503</v>
      </c>
      <c r="N491">
        <v>1.10572045468765</v>
      </c>
      <c r="O491">
        <v>8.9732501390004291</v>
      </c>
      <c r="P491">
        <v>136.92915690866499</v>
      </c>
      <c r="Q491">
        <v>0.22514127319809099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391</v>
      </c>
      <c r="E492">
        <v>10842.877917399999</v>
      </c>
      <c r="F492">
        <v>196.54</v>
      </c>
      <c r="G492">
        <v>46.2494980382533</v>
      </c>
      <c r="H492">
        <v>5.4543403415391998</v>
      </c>
      <c r="I492">
        <v>7.2336458749008798</v>
      </c>
      <c r="J492">
        <v>1.60414136618129</v>
      </c>
      <c r="K492">
        <v>197.12950479347799</v>
      </c>
      <c r="L492">
        <v>161.85732269792899</v>
      </c>
      <c r="M492">
        <v>30.2393136863964</v>
      </c>
      <c r="N492">
        <v>1.10948781650888</v>
      </c>
      <c r="O492">
        <v>24.656558461381898</v>
      </c>
      <c r="P492">
        <v>86.736342042755297</v>
      </c>
      <c r="Q492">
        <v>0.100106227006913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386</v>
      </c>
      <c r="E493">
        <v>10774.403968425</v>
      </c>
      <c r="F493">
        <v>413.25</v>
      </c>
      <c r="G493">
        <v>29.971207896507099</v>
      </c>
      <c r="H493">
        <v>-5.0249380478071304</v>
      </c>
      <c r="I493">
        <v>-33.088088315764999</v>
      </c>
      <c r="J493">
        <v>-0.65119312302955601</v>
      </c>
      <c r="K493">
        <v>431.95583494985499</v>
      </c>
      <c r="L493">
        <v>397.07303890991801</v>
      </c>
      <c r="M493">
        <v>26.922639415484401</v>
      </c>
      <c r="N493">
        <v>0.70559779105100995</v>
      </c>
      <c r="O493">
        <v>34.0471869328493</v>
      </c>
      <c r="P493">
        <v>67.987804878048706</v>
      </c>
      <c r="Q493">
        <v>9.7743092981453006E-2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711</v>
      </c>
      <c r="E494">
        <v>10739.054693185</v>
      </c>
      <c r="F494">
        <v>115.9</v>
      </c>
      <c r="G494">
        <v>42.862643812674001</v>
      </c>
      <c r="H494">
        <v>4.4562779823397003</v>
      </c>
      <c r="I494">
        <v>5.9687796683523402</v>
      </c>
      <c r="J494">
        <v>1.01351656767721</v>
      </c>
      <c r="K494">
        <v>113.72459167287001</v>
      </c>
      <c r="L494">
        <v>99.705075252550301</v>
      </c>
      <c r="M494">
        <v>54.041415573722702</v>
      </c>
      <c r="N494">
        <v>1.0304017361965401</v>
      </c>
      <c r="O494">
        <v>6.4710957722174198</v>
      </c>
      <c r="P494">
        <v>69.1723835936359</v>
      </c>
      <c r="Q494">
        <v>2.1133606920337E-2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138</v>
      </c>
      <c r="E495">
        <v>10737.001890539999</v>
      </c>
      <c r="F495">
        <v>199.4</v>
      </c>
      <c r="G495">
        <v>80.214789199996204</v>
      </c>
      <c r="H495">
        <v>7.5993748119147204</v>
      </c>
      <c r="I495">
        <v>-37.463305400222197</v>
      </c>
      <c r="J495">
        <v>2.5333005790614398</v>
      </c>
      <c r="K495">
        <v>205.39453240526299</v>
      </c>
      <c r="L495">
        <v>198.012578279205</v>
      </c>
      <c r="M495">
        <v>41.780780631294903</v>
      </c>
      <c r="N495">
        <v>1.20964960511782</v>
      </c>
      <c r="O495">
        <v>42.878635907723101</v>
      </c>
      <c r="P495">
        <v>130.387059503177</v>
      </c>
      <c r="Q495">
        <v>0.16723376005913901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130</v>
      </c>
      <c r="E496">
        <v>10711.695479350001</v>
      </c>
      <c r="F496">
        <v>410.45</v>
      </c>
      <c r="G496">
        <v>131.46970094531301</v>
      </c>
      <c r="H496">
        <v>18.1944687428477</v>
      </c>
      <c r="I496">
        <v>101.980011466894</v>
      </c>
      <c r="J496">
        <v>0.72768658430138</v>
      </c>
      <c r="K496">
        <v>352.18643914875503</v>
      </c>
      <c r="L496">
        <v>253.95817128990899</v>
      </c>
      <c r="M496">
        <v>47.265442838320801</v>
      </c>
      <c r="N496">
        <v>1.0273366652778</v>
      </c>
      <c r="O496">
        <v>14.2404677792666</v>
      </c>
      <c r="P496">
        <v>179.779148631607</v>
      </c>
      <c r="Q496">
        <v>0.25567034025743701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553</v>
      </c>
      <c r="E497">
        <v>10637.29989728</v>
      </c>
      <c r="F497">
        <v>2080.4</v>
      </c>
      <c r="G497">
        <v>-35.601603969165403</v>
      </c>
      <c r="H497">
        <v>0.98979764332932196</v>
      </c>
      <c r="I497">
        <v>-16.824922570088301</v>
      </c>
      <c r="J497">
        <v>6.4189940419564904</v>
      </c>
      <c r="K497">
        <v>2059.15331199606</v>
      </c>
      <c r="L497">
        <v>2154.9027775475802</v>
      </c>
      <c r="M497">
        <v>50.633281704016802</v>
      </c>
      <c r="N497">
        <v>1.07851841744473</v>
      </c>
      <c r="O497">
        <v>31.4651028648336</v>
      </c>
      <c r="P497">
        <v>15.0663716814159</v>
      </c>
      <c r="Q497">
        <v>-0.164036443238364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133</v>
      </c>
      <c r="E498">
        <v>10630.925018849999</v>
      </c>
      <c r="F498">
        <v>348.85</v>
      </c>
      <c r="G498">
        <v>-20.105574309097499</v>
      </c>
      <c r="H498">
        <v>-9.5661455352563198</v>
      </c>
      <c r="I498">
        <v>-13.6009026194328</v>
      </c>
      <c r="J498">
        <v>1.5597351206577299</v>
      </c>
      <c r="K498">
        <v>373.02790839528899</v>
      </c>
      <c r="L498">
        <v>339.40633149640797</v>
      </c>
      <c r="M498">
        <v>25.104349023232299</v>
      </c>
      <c r="N498">
        <v>0.84739696629079797</v>
      </c>
      <c r="O498">
        <v>22.6315035115379</v>
      </c>
      <c r="P498">
        <v>37.994462025316402</v>
      </c>
      <c r="Q498">
        <v>0.17626900540142301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711</v>
      </c>
      <c r="E499">
        <v>10625.948094249999</v>
      </c>
      <c r="F499">
        <v>514.82000000000005</v>
      </c>
      <c r="G499">
        <v>-10.3331886277078</v>
      </c>
      <c r="H499">
        <v>-1.3727018882311699</v>
      </c>
      <c r="I499">
        <v>-0.10147641497633</v>
      </c>
      <c r="J499">
        <v>2.7853250218450998</v>
      </c>
      <c r="K499">
        <v>522.62214245062705</v>
      </c>
      <c r="L499">
        <v>491.91823088059198</v>
      </c>
      <c r="M499">
        <v>77.9215973242584</v>
      </c>
      <c r="N499">
        <v>0.97301534954024804</v>
      </c>
      <c r="O499">
        <v>5.9574220115768499</v>
      </c>
      <c r="P499">
        <v>19.697744710532401</v>
      </c>
      <c r="Q499">
        <v>-1.3416788414562999E-2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429</v>
      </c>
      <c r="E500">
        <v>10550.82683364</v>
      </c>
      <c r="F500">
        <v>9340.0499999999993</v>
      </c>
      <c r="G500">
        <v>67.3586667510166</v>
      </c>
      <c r="H500">
        <v>12.3223475845588</v>
      </c>
      <c r="I500">
        <v>-16.5745963318059</v>
      </c>
      <c r="J500">
        <v>6.4403830887251203</v>
      </c>
      <c r="K500">
        <v>8795.9507223465098</v>
      </c>
      <c r="L500">
        <v>7996.9435013128004</v>
      </c>
      <c r="M500">
        <v>64.172399503831599</v>
      </c>
      <c r="N500">
        <v>2.3686510009806501</v>
      </c>
      <c r="O500">
        <v>11.2301326010032</v>
      </c>
      <c r="P500">
        <v>92.578350515463896</v>
      </c>
      <c r="Q500">
        <v>0.17317512986202499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1126</v>
      </c>
      <c r="E501">
        <v>10544.185563704999</v>
      </c>
      <c r="F501">
        <v>970.05</v>
      </c>
      <c r="G501">
        <v>-39.1838787908383</v>
      </c>
      <c r="H501">
        <v>0.60535686575319902</v>
      </c>
      <c r="I501">
        <v>-25.588031082856901</v>
      </c>
      <c r="J501">
        <v>-0.235252302480669</v>
      </c>
      <c r="K501">
        <v>981.56964309096895</v>
      </c>
      <c r="L501">
        <v>1026.3012072869501</v>
      </c>
      <c r="M501">
        <v>27.114895351098301</v>
      </c>
      <c r="N501">
        <v>0.71447520736583103</v>
      </c>
      <c r="O501">
        <v>33.704448224318298</v>
      </c>
      <c r="P501">
        <v>13.588992974238799</v>
      </c>
      <c r="Q501">
        <v>-6.6776505010683995E-2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Row],[Ticker]],[1]!Table2[[Symbol]:[Industry]],2,FALSE),"-")</f>
        <v>-</v>
      </c>
      <c r="D502" t="s">
        <v>277</v>
      </c>
      <c r="E502">
        <v>10523.749555875</v>
      </c>
      <c r="F502">
        <v>2053.75</v>
      </c>
      <c r="G502">
        <v>23.904329504510098</v>
      </c>
      <c r="H502">
        <v>-6.6552262216576605E-2</v>
      </c>
      <c r="I502">
        <v>12.724919241495099</v>
      </c>
      <c r="J502">
        <v>0.19730136186583899</v>
      </c>
      <c r="K502">
        <v>1999.83772604312</v>
      </c>
      <c r="L502">
        <v>1787.1972152947601</v>
      </c>
      <c r="M502">
        <v>44.790917362611502</v>
      </c>
      <c r="N502">
        <v>0.46702268842481898</v>
      </c>
      <c r="O502">
        <v>4.6987218502738903</v>
      </c>
      <c r="P502">
        <v>58.468364197530803</v>
      </c>
      <c r="Q502">
        <v>-6.0000378760159997E-2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Row],[Ticker]],[1]!Table2[[Symbol]:[Industry]],2,FALSE),"-")</f>
        <v>-</v>
      </c>
      <c r="D503" t="s">
        <v>78</v>
      </c>
      <c r="E503">
        <v>10477.10972952</v>
      </c>
      <c r="F503">
        <v>216.72</v>
      </c>
      <c r="G503">
        <v>62.855147554640297</v>
      </c>
      <c r="H503">
        <v>0.53994075306526801</v>
      </c>
      <c r="I503">
        <v>6.7190787784996298</v>
      </c>
      <c r="J503">
        <v>5.5029632650032001</v>
      </c>
      <c r="K503">
        <v>215.5479845662</v>
      </c>
      <c r="L503">
        <v>187.28472067580199</v>
      </c>
      <c r="M503">
        <v>39.808929414726101</v>
      </c>
      <c r="N503">
        <v>0.84514190879495799</v>
      </c>
      <c r="O503">
        <v>12.2831303063861</v>
      </c>
      <c r="P503">
        <v>87.555170921678894</v>
      </c>
      <c r="Q503">
        <v>8.3637136831950995E-2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Row],[Ticker]],[1]!Table2[[Symbol]:[Industry]],2,FALSE),"-")</f>
        <v>-</v>
      </c>
      <c r="D504" t="s">
        <v>525</v>
      </c>
      <c r="E504">
        <v>10412.652575</v>
      </c>
      <c r="F504">
        <v>782</v>
      </c>
      <c r="G504">
        <v>-18.0480870523478</v>
      </c>
      <c r="H504">
        <v>-5.2365926203536803</v>
      </c>
      <c r="I504">
        <v>-12.9535849440259</v>
      </c>
      <c r="J504">
        <v>0.42167267208470099</v>
      </c>
      <c r="K504">
        <v>836.47160797912704</v>
      </c>
      <c r="L504">
        <v>785.69817190917695</v>
      </c>
      <c r="M504">
        <v>19.510401917334399</v>
      </c>
      <c r="N504">
        <v>1.38010415936924</v>
      </c>
      <c r="O504">
        <v>19.948849104859299</v>
      </c>
      <c r="P504">
        <v>14.999999999999901</v>
      </c>
      <c r="Q504">
        <v>3.8938815475676999E-2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Row],[Ticker]],[1]!Table2[[Symbol]:[Industry]],2,FALSE),"-")</f>
        <v>-</v>
      </c>
      <c r="D505" t="s">
        <v>163</v>
      </c>
      <c r="E505">
        <v>10412.002366875</v>
      </c>
      <c r="F505">
        <v>693.75</v>
      </c>
      <c r="G505">
        <v>637.43619091857795</v>
      </c>
      <c r="H505">
        <v>-8.2397131249248403</v>
      </c>
      <c r="I505">
        <v>95.095789195546701</v>
      </c>
      <c r="J505">
        <v>-1.66054670165637</v>
      </c>
      <c r="K505">
        <v>716.84867971202505</v>
      </c>
      <c r="L505">
        <v>492.58638974349799</v>
      </c>
      <c r="M505">
        <v>23.076488662210402</v>
      </c>
      <c r="N505">
        <v>0.45828656159286002</v>
      </c>
      <c r="O505">
        <v>21.902702702702701</v>
      </c>
      <c r="P505">
        <v>701.55979202772903</v>
      </c>
      <c r="Q505">
        <v>0.25592105657105002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Row],[Ticker]],[1]!Table2[[Symbol]:[Industry]],2,FALSE),"-")</f>
        <v>-</v>
      </c>
      <c r="D506" t="s">
        <v>518</v>
      </c>
      <c r="E506">
        <v>10403.400385299999</v>
      </c>
      <c r="F506">
        <v>1631.5</v>
      </c>
      <c r="G506">
        <v>-5.4822748707053002</v>
      </c>
      <c r="H506">
        <v>7.1129939042598496</v>
      </c>
      <c r="I506">
        <v>5.9498435406675902</v>
      </c>
      <c r="J506">
        <v>9.7860481231355596</v>
      </c>
      <c r="K506">
        <v>1550.12185106116</v>
      </c>
      <c r="L506">
        <v>1467.3265474796301</v>
      </c>
      <c r="M506">
        <v>55.516349469843703</v>
      </c>
      <c r="N506">
        <v>1.45715329586498</v>
      </c>
      <c r="O506">
        <v>11.3821636530799</v>
      </c>
      <c r="P506">
        <v>34.501236603462402</v>
      </c>
      <c r="Q506">
        <v>2.3630394622360999E-2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269</v>
      </c>
      <c r="E507">
        <v>10388.041146</v>
      </c>
      <c r="F507">
        <v>5118.25</v>
      </c>
      <c r="G507">
        <v>28.448944874507202</v>
      </c>
      <c r="H507">
        <v>3.3747350612245199</v>
      </c>
      <c r="I507">
        <v>32.777796047039999</v>
      </c>
      <c r="J507">
        <v>0.42887712097383301</v>
      </c>
      <c r="K507">
        <v>5084.9590685227404</v>
      </c>
      <c r="L507">
        <v>4163.3674017998701</v>
      </c>
      <c r="M507">
        <v>40.538826756329897</v>
      </c>
      <c r="N507">
        <v>0.97612296361770601</v>
      </c>
      <c r="O507">
        <v>12.2131587945098</v>
      </c>
      <c r="P507">
        <v>71.860047344828104</v>
      </c>
      <c r="Q507">
        <v>0.16172718735686201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386</v>
      </c>
      <c r="E508">
        <v>10319.42522058</v>
      </c>
      <c r="F508">
        <v>2551.15</v>
      </c>
      <c r="G508">
        <v>-17.461403589421199</v>
      </c>
      <c r="H508">
        <v>0.95442321816765396</v>
      </c>
      <c r="I508">
        <v>-12.3690697009279</v>
      </c>
      <c r="J508">
        <v>4.4688628515924398</v>
      </c>
      <c r="K508">
        <v>2602.0902658138698</v>
      </c>
      <c r="L508">
        <v>2466.1427625113101</v>
      </c>
      <c r="M508">
        <v>37.933201829688599</v>
      </c>
      <c r="N508">
        <v>0.72782745615915401</v>
      </c>
      <c r="O508">
        <v>17.533269309919</v>
      </c>
      <c r="P508">
        <v>24.062051693534599</v>
      </c>
      <c r="Q508">
        <v>6.4554005831191003E-2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928</v>
      </c>
      <c r="E509">
        <v>10306.26376915</v>
      </c>
      <c r="F509">
        <v>1401.65</v>
      </c>
      <c r="G509">
        <v>67.796992803171307</v>
      </c>
      <c r="H509">
        <v>10.7603360596269</v>
      </c>
      <c r="I509">
        <v>23.172104207650499</v>
      </c>
      <c r="J509">
        <v>6.4793567350097803</v>
      </c>
      <c r="K509">
        <v>1316.47500310791</v>
      </c>
      <c r="L509">
        <v>1051.7411936615399</v>
      </c>
      <c r="M509">
        <v>41.379703120259201</v>
      </c>
      <c r="N509">
        <v>0.81360693977835197</v>
      </c>
      <c r="O509">
        <v>13.526914707665901</v>
      </c>
      <c r="P509">
        <v>113.666158536585</v>
      </c>
      <c r="Q509">
        <v>6.5349109639590994E-2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383</v>
      </c>
      <c r="E510">
        <v>10255.070900414999</v>
      </c>
      <c r="F510">
        <v>295.35000000000002</v>
      </c>
      <c r="G510">
        <v>38.714142876207603</v>
      </c>
      <c r="H510">
        <v>22.898248669171601</v>
      </c>
      <c r="I510">
        <v>50.331992624984601</v>
      </c>
      <c r="J510">
        <v>9.4994866496765304</v>
      </c>
      <c r="K510">
        <v>265.78350599271801</v>
      </c>
      <c r="L510">
        <v>216.840326702081</v>
      </c>
      <c r="M510">
        <v>54.883553549882102</v>
      </c>
      <c r="N510">
        <v>0.86439244836226503</v>
      </c>
      <c r="O510">
        <v>6.8562722194007</v>
      </c>
      <c r="P510">
        <v>101.466575716234</v>
      </c>
      <c r="Q510">
        <v>0.16122203806614799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825</v>
      </c>
      <c r="E511">
        <v>10247.67275268</v>
      </c>
      <c r="F511">
        <v>220.2</v>
      </c>
      <c r="G511">
        <v>108.16946870711099</v>
      </c>
      <c r="H511">
        <v>-10.128453726518</v>
      </c>
      <c r="I511">
        <v>16.793013447137898</v>
      </c>
      <c r="J511">
        <v>-9.8897817862305608</v>
      </c>
      <c r="K511">
        <v>234.436552961144</v>
      </c>
      <c r="L511">
        <v>186.650943362585</v>
      </c>
      <c r="M511">
        <v>23.717619441854701</v>
      </c>
      <c r="N511">
        <v>1.35196215441837</v>
      </c>
      <c r="O511">
        <v>19.891008174386901</v>
      </c>
      <c r="P511">
        <v>136.51987110633701</v>
      </c>
      <c r="Q511">
        <v>0.140815909985163</v>
      </c>
    </row>
    <row r="512" spans="1:17" hidden="1" x14ac:dyDescent="0.3">
      <c r="A512" t="s">
        <v>1147</v>
      </c>
      <c r="B512" t="s">
        <v>1148</v>
      </c>
      <c r="C512" t="str">
        <f>IFERROR(VLOOKUP(Table1[[#This Row],[Ticker]],[1]!Table2[[Symbol]:[Industry]],2,FALSE),"-")</f>
        <v>-</v>
      </c>
      <c r="D512" t="s">
        <v>133</v>
      </c>
      <c r="E512">
        <v>10096.436481729999</v>
      </c>
      <c r="F512">
        <v>723.95</v>
      </c>
      <c r="G512">
        <v>27.977906145123999</v>
      </c>
      <c r="H512">
        <v>0.98842476731168905</v>
      </c>
      <c r="I512">
        <v>3.03494502748309</v>
      </c>
      <c r="J512">
        <v>-4.25373855877179</v>
      </c>
      <c r="K512">
        <v>724.17359182715199</v>
      </c>
      <c r="L512">
        <v>615.85615709271201</v>
      </c>
      <c r="M512">
        <v>35.238148621037404</v>
      </c>
      <c r="N512">
        <v>1.03912339433115</v>
      </c>
      <c r="O512">
        <v>14.648801712825399</v>
      </c>
      <c r="P512">
        <v>80.987499999999997</v>
      </c>
      <c r="Q512">
        <v>9.9648953953702005E-2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Row],[Ticker]],[1]!Table2[[Symbol]:[Industry]],2,FALSE),"-")</f>
        <v>-</v>
      </c>
      <c r="D513" t="s">
        <v>46</v>
      </c>
      <c r="E513">
        <v>10075.229545</v>
      </c>
      <c r="F513">
        <v>358.25</v>
      </c>
      <c r="G513">
        <v>25.058380124256601</v>
      </c>
      <c r="H513">
        <v>9.7173077264577898</v>
      </c>
      <c r="I513">
        <v>16.077520667721199</v>
      </c>
      <c r="J513">
        <v>7.9739119464781796</v>
      </c>
      <c r="K513">
        <v>350.28864015154102</v>
      </c>
      <c r="L513">
        <v>299.64309549199697</v>
      </c>
      <c r="M513">
        <v>38.388356162944497</v>
      </c>
      <c r="N513">
        <v>1.19695018595221</v>
      </c>
      <c r="O513">
        <v>15.952547103977601</v>
      </c>
      <c r="P513">
        <v>51.319957761351603</v>
      </c>
      <c r="Q513">
        <v>8.7876524716529996E-3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Row],[Ticker]],[1]!Table2[[Symbol]:[Industry]],2,FALSE),"-")</f>
        <v>-</v>
      </c>
      <c r="D514" t="s">
        <v>46</v>
      </c>
      <c r="E514">
        <v>10068.284938389999</v>
      </c>
      <c r="F514">
        <v>1544.9</v>
      </c>
      <c r="G514">
        <v>45.2830112196173</v>
      </c>
      <c r="H514">
        <v>-8.2207019316883692</v>
      </c>
      <c r="I514">
        <v>50.495552517108301</v>
      </c>
      <c r="J514">
        <v>-1.82759971752641</v>
      </c>
      <c r="K514">
        <v>1600.3448856437001</v>
      </c>
      <c r="L514">
        <v>1245.6989906665401</v>
      </c>
      <c r="M514">
        <v>27.4859400804534</v>
      </c>
      <c r="N514">
        <v>0.59690881831278397</v>
      </c>
      <c r="O514">
        <v>21.684251407858099</v>
      </c>
      <c r="P514">
        <v>91.889206309775105</v>
      </c>
      <c r="Q514">
        <v>0.122557198798822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Row],[Ticker]],[1]!Table2[[Symbol]:[Industry]],2,FALSE),"-")</f>
        <v>-</v>
      </c>
      <c r="D515" t="s">
        <v>467</v>
      </c>
      <c r="E515">
        <v>10036.2926412</v>
      </c>
      <c r="F515">
        <v>2058</v>
      </c>
      <c r="G515">
        <v>17.3527870903695</v>
      </c>
      <c r="H515">
        <v>1.37521217604837</v>
      </c>
      <c r="I515">
        <v>-9.0934309966420201</v>
      </c>
      <c r="J515">
        <v>4.6193064298294901</v>
      </c>
      <c r="K515">
        <v>2079.5137668922598</v>
      </c>
      <c r="L515">
        <v>1953.3837086404501</v>
      </c>
      <c r="M515">
        <v>41.758772813023398</v>
      </c>
      <c r="N515">
        <v>1.0523023591803899</v>
      </c>
      <c r="O515">
        <v>14.1885325558794</v>
      </c>
      <c r="P515">
        <v>43.162727604737199</v>
      </c>
      <c r="Q515">
        <v>0.19926682619574901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21</v>
      </c>
      <c r="E516">
        <v>9971.3240898599997</v>
      </c>
      <c r="F516">
        <v>484.05</v>
      </c>
      <c r="G516">
        <v>6.0840787996036196</v>
      </c>
      <c r="H516">
        <v>1.7360064190695399</v>
      </c>
      <c r="I516">
        <v>-11.744813510362</v>
      </c>
      <c r="J516">
        <v>-2.53332302128308</v>
      </c>
      <c r="K516">
        <v>512.36039742334401</v>
      </c>
      <c r="L516">
        <v>481.00311278619802</v>
      </c>
      <c r="M516">
        <v>25.680320443361499</v>
      </c>
      <c r="N516">
        <v>1.4235048934577399</v>
      </c>
      <c r="O516">
        <v>18.7893812622663</v>
      </c>
      <c r="P516">
        <v>30.051047823750601</v>
      </c>
      <c r="Q516">
        <v>-7.6613664242559998E-2</v>
      </c>
    </row>
    <row r="517" spans="1:17" hidden="1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106</v>
      </c>
      <c r="E517">
        <v>9951.4255859999994</v>
      </c>
      <c r="F517">
        <v>8707.5</v>
      </c>
      <c r="G517">
        <v>30.5976714615913</v>
      </c>
      <c r="H517">
        <v>-3.2921737000383202</v>
      </c>
      <c r="I517">
        <v>3.1832271911592498</v>
      </c>
      <c r="J517">
        <v>-0.27244276449520699</v>
      </c>
      <c r="K517">
        <v>8757.8706135902994</v>
      </c>
      <c r="L517">
        <v>7790.8657465135802</v>
      </c>
      <c r="M517">
        <v>18.146659805512702</v>
      </c>
      <c r="N517">
        <v>1.13152243004272</v>
      </c>
      <c r="O517">
        <v>9.10134941142692</v>
      </c>
      <c r="P517">
        <v>55.213903743315498</v>
      </c>
      <c r="Q517">
        <v>8.4408634952957001E-2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553</v>
      </c>
      <c r="E518">
        <v>9949.1352324799991</v>
      </c>
      <c r="F518">
        <v>2806.15</v>
      </c>
      <c r="G518">
        <v>-11.080022606944899</v>
      </c>
      <c r="H518">
        <v>-4.0603351805998704</v>
      </c>
      <c r="I518">
        <v>-4.1261564571547096</v>
      </c>
      <c r="J518">
        <v>5.6268061418972302</v>
      </c>
      <c r="K518">
        <v>2781.46676324898</v>
      </c>
      <c r="L518">
        <v>2667.2056540032399</v>
      </c>
      <c r="M518">
        <v>40.068252442956201</v>
      </c>
      <c r="N518">
        <v>0.61987152079044106</v>
      </c>
      <c r="O518">
        <v>14.3221139283359</v>
      </c>
      <c r="P518">
        <v>24.884290164664002</v>
      </c>
      <c r="Q518">
        <v>-6.6920059712539004E-2</v>
      </c>
    </row>
    <row r="519" spans="1:17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875</v>
      </c>
      <c r="E519">
        <v>9935.4863107799993</v>
      </c>
      <c r="F519">
        <v>71.95</v>
      </c>
      <c r="G519">
        <v>27.5839758683742</v>
      </c>
      <c r="H519">
        <v>-4.5225143071786604</v>
      </c>
      <c r="I519">
        <v>-28.261652118510298</v>
      </c>
      <c r="J519">
        <v>1.97338794897022</v>
      </c>
      <c r="K519">
        <v>77.441142056038203</v>
      </c>
      <c r="L519">
        <v>72.6214774151032</v>
      </c>
      <c r="M519">
        <v>29.498852750385399</v>
      </c>
      <c r="N519">
        <v>0.82915008036545401</v>
      </c>
      <c r="O519">
        <v>31.827658095899899</v>
      </c>
      <c r="P519">
        <v>59.534368070953398</v>
      </c>
      <c r="Q519">
        <v>2.5477506982355E-2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127</v>
      </c>
      <c r="E520">
        <v>9882.9563726300003</v>
      </c>
      <c r="F520">
        <v>1162.1500000000001</v>
      </c>
      <c r="G520">
        <v>24.733431497103499</v>
      </c>
      <c r="H520">
        <v>19.0612689590874</v>
      </c>
      <c r="I520">
        <v>31.088627643757</v>
      </c>
      <c r="J520">
        <v>-3.1037911874376198</v>
      </c>
      <c r="K520">
        <v>1097.6288687605299</v>
      </c>
      <c r="L520">
        <v>936.76519326991104</v>
      </c>
      <c r="M520">
        <v>37.789710219141099</v>
      </c>
      <c r="N520">
        <v>0.87961111742570397</v>
      </c>
      <c r="O520">
        <v>14.38282493654</v>
      </c>
      <c r="P520">
        <v>67.686314118750403</v>
      </c>
      <c r="Q520">
        <v>5.1895911884349997E-3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1167</v>
      </c>
      <c r="E521">
        <v>9819.6985454599999</v>
      </c>
      <c r="F521">
        <v>660.7</v>
      </c>
      <c r="G521">
        <v>32.552499664443701</v>
      </c>
      <c r="H521">
        <v>7.9135373112932097</v>
      </c>
      <c r="I521">
        <v>20.757293338099</v>
      </c>
      <c r="J521">
        <v>-0.61261267254770302</v>
      </c>
      <c r="K521">
        <v>637.58733304454199</v>
      </c>
      <c r="L521">
        <v>562.28567322170795</v>
      </c>
      <c r="M521">
        <v>41.121061413457703</v>
      </c>
      <c r="N521">
        <v>2.5911176960445701</v>
      </c>
      <c r="O521">
        <v>13.909489934917501</v>
      </c>
      <c r="P521">
        <v>66.130248931355297</v>
      </c>
      <c r="Q521">
        <v>-6.6715239740577997E-2</v>
      </c>
    </row>
    <row r="522" spans="1:17" hidden="1" x14ac:dyDescent="0.3">
      <c r="A522" t="s">
        <v>1168</v>
      </c>
      <c r="B522" t="s">
        <v>1169</v>
      </c>
      <c r="C522" t="str">
        <f>IFERROR(VLOOKUP(Table1[[#This Row],[Ticker]],[1]!Table2[[Symbol]:[Industry]],2,FALSE),"-")</f>
        <v>-</v>
      </c>
      <c r="D522" t="s">
        <v>269</v>
      </c>
      <c r="E522">
        <v>9767.9126539999997</v>
      </c>
      <c r="F522">
        <v>4875.3999999999996</v>
      </c>
      <c r="G522">
        <v>559.23997693310002</v>
      </c>
      <c r="H522">
        <v>3.4684542127779299</v>
      </c>
      <c r="I522">
        <v>222.01787534464799</v>
      </c>
      <c r="J522">
        <v>6.8317621966782296</v>
      </c>
      <c r="K522">
        <v>3671.9941186006399</v>
      </c>
      <c r="L522">
        <v>2237.7221194509698</v>
      </c>
      <c r="M522">
        <v>76.876624856223998</v>
      </c>
      <c r="N522">
        <v>1.2802487417925601</v>
      </c>
      <c r="O522">
        <v>0.93633342905199402</v>
      </c>
      <c r="P522">
        <v>698.52591925313197</v>
      </c>
      <c r="Q522">
        <v>0.16384713432536099</v>
      </c>
    </row>
    <row r="523" spans="1:17" hidden="1" x14ac:dyDescent="0.3">
      <c r="A523" t="s">
        <v>1170</v>
      </c>
      <c r="B523" t="s">
        <v>1171</v>
      </c>
      <c r="C523" t="str">
        <f>IFERROR(VLOOKUP(Table1[[#This Row],[Ticker]],[1]!Table2[[Symbol]:[Industry]],2,FALSE),"-")</f>
        <v>-</v>
      </c>
      <c r="D523" t="s">
        <v>138</v>
      </c>
      <c r="E523">
        <v>9717.1900299270001</v>
      </c>
      <c r="F523">
        <v>269.08</v>
      </c>
      <c r="G523">
        <v>-14.938037891713099</v>
      </c>
      <c r="H523">
        <v>2.9153640857317402</v>
      </c>
      <c r="I523">
        <v>-1.7622455286560199</v>
      </c>
      <c r="J523">
        <v>3.1426029046428301</v>
      </c>
      <c r="K523">
        <v>265.10691037490199</v>
      </c>
      <c r="L523">
        <v>258.79072433670098</v>
      </c>
      <c r="M523">
        <v>22.227502817667499</v>
      </c>
      <c r="N523">
        <v>1.1030393308120601</v>
      </c>
      <c r="O523">
        <v>2.2223873940835501</v>
      </c>
      <c r="P523">
        <v>15.9327875915553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Row],[Ticker]],[1]!Table2[[Symbol]:[Industry]],2,FALSE),"-")</f>
        <v>-</v>
      </c>
      <c r="D524" t="s">
        <v>467</v>
      </c>
      <c r="E524">
        <v>9705.1824330300005</v>
      </c>
      <c r="F524">
        <v>370.95</v>
      </c>
      <c r="G524">
        <v>145.64717745069299</v>
      </c>
      <c r="H524">
        <v>-3.45396247491272</v>
      </c>
      <c r="I524">
        <v>8.2897956652141094</v>
      </c>
      <c r="J524">
        <v>-2.5499002719772301</v>
      </c>
      <c r="K524">
        <v>369.64837284015198</v>
      </c>
      <c r="L524">
        <v>302.34117150371998</v>
      </c>
      <c r="M524">
        <v>40.069312334969297</v>
      </c>
      <c r="N524">
        <v>0.83483243110489602</v>
      </c>
      <c r="O524">
        <v>8.8152042054185191</v>
      </c>
      <c r="P524">
        <v>175.69676700111401</v>
      </c>
      <c r="Q524">
        <v>0.150909183567701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Row],[Ticker]],[1]!Table2[[Symbol]:[Industry]],2,FALSE),"-")</f>
        <v>-</v>
      </c>
      <c r="D525" t="s">
        <v>993</v>
      </c>
      <c r="E525">
        <v>9682.4999773769996</v>
      </c>
      <c r="F525">
        <v>45.49</v>
      </c>
      <c r="G525">
        <v>-27.284134420084602</v>
      </c>
      <c r="H525">
        <v>2.0706288239649502</v>
      </c>
      <c r="I525">
        <v>-21.815759609459899</v>
      </c>
      <c r="J525">
        <v>-2.1349043981809199</v>
      </c>
      <c r="K525">
        <v>47.754437944604803</v>
      </c>
      <c r="L525">
        <v>46.654945298871503</v>
      </c>
      <c r="M525">
        <v>28.509859986679899</v>
      </c>
      <c r="N525">
        <v>1.2151853880338599</v>
      </c>
      <c r="O525">
        <v>25.8518355682567</v>
      </c>
      <c r="P525">
        <v>24.459644322845399</v>
      </c>
      <c r="Q525">
        <v>5.2892849782377002E-2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Row],[Ticker]],[1]!Table2[[Symbol]:[Industry]],2,FALSE),"-")</f>
        <v>-</v>
      </c>
      <c r="D526" t="s">
        <v>553</v>
      </c>
      <c r="E526">
        <v>9639.1503675799995</v>
      </c>
      <c r="F526">
        <v>610.1</v>
      </c>
      <c r="G526">
        <v>18.480794638064101</v>
      </c>
      <c r="H526">
        <v>18.541840991358001</v>
      </c>
      <c r="I526">
        <v>32.2900245221904</v>
      </c>
      <c r="J526">
        <v>10.0742882228322</v>
      </c>
      <c r="K526">
        <v>559.28346937795902</v>
      </c>
      <c r="L526">
        <v>507.56540874647101</v>
      </c>
      <c r="M526">
        <v>57.192840588764703</v>
      </c>
      <c r="N526">
        <v>1.240234438801</v>
      </c>
      <c r="O526">
        <v>6.6218652679888397</v>
      </c>
      <c r="P526">
        <v>50.215437646189798</v>
      </c>
      <c r="Q526">
        <v>-4.5791606436536E-2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Row],[Ticker]],[1]!Table2[[Symbol]:[Industry]],2,FALSE),"-")</f>
        <v>-</v>
      </c>
      <c r="D527" t="s">
        <v>21</v>
      </c>
      <c r="E527">
        <v>9628.93532486</v>
      </c>
      <c r="F527">
        <v>1533.55</v>
      </c>
      <c r="G527">
        <v>-19.748254062665101</v>
      </c>
      <c r="H527">
        <v>-7.8173335287917096</v>
      </c>
      <c r="I527">
        <v>-13.260868657241801</v>
      </c>
      <c r="J527">
        <v>-0.83132287952724404</v>
      </c>
      <c r="K527">
        <v>1655.43686941437</v>
      </c>
      <c r="L527">
        <v>1583.42626710584</v>
      </c>
      <c r="M527">
        <v>23.918009346264999</v>
      </c>
      <c r="N527">
        <v>0.98780075908516496</v>
      </c>
      <c r="O527">
        <v>26.663623618401701</v>
      </c>
      <c r="P527">
        <v>10.6417517405577</v>
      </c>
      <c r="Q527">
        <v>-6.9713820485057004E-2</v>
      </c>
    </row>
    <row r="528" spans="1:17" hidden="1" x14ac:dyDescent="0.3">
      <c r="A528" t="s">
        <v>1180</v>
      </c>
      <c r="B528" t="s">
        <v>1181</v>
      </c>
      <c r="C528" t="str">
        <f>IFERROR(VLOOKUP(Table1[[#This Row],[Ticker]],[1]!Table2[[Symbol]:[Industry]],2,FALSE),"-")</f>
        <v>-</v>
      </c>
      <c r="D528" t="s">
        <v>163</v>
      </c>
      <c r="E528">
        <v>9599.2652149400001</v>
      </c>
      <c r="F528">
        <v>7967.8</v>
      </c>
      <c r="G528">
        <v>169.02910864028601</v>
      </c>
      <c r="H528">
        <v>13.0216635014018</v>
      </c>
      <c r="I528">
        <v>23.668150617353898</v>
      </c>
      <c r="J528">
        <v>6.3220826699468597</v>
      </c>
      <c r="K528">
        <v>7577.6526201379102</v>
      </c>
      <c r="L528">
        <v>5964.3950580095398</v>
      </c>
      <c r="M528">
        <v>44.216879031796701</v>
      </c>
      <c r="N528">
        <v>1.32923053919017</v>
      </c>
      <c r="O528">
        <v>10.130776374909001</v>
      </c>
      <c r="P528">
        <v>238.91110165886801</v>
      </c>
      <c r="Q528">
        <v>0.205370632153663</v>
      </c>
    </row>
    <row r="529" spans="1:17" hidden="1" x14ac:dyDescent="0.3">
      <c r="A529" t="s">
        <v>1182</v>
      </c>
      <c r="B529" t="s">
        <v>1183</v>
      </c>
      <c r="C529" t="str">
        <f>IFERROR(VLOOKUP(Table1[[#This Row],[Ticker]],[1]!Table2[[Symbol]:[Industry]],2,FALSE),"-")</f>
        <v>-</v>
      </c>
      <c r="D529" t="s">
        <v>83</v>
      </c>
      <c r="E529">
        <v>9591.9028099999996</v>
      </c>
      <c r="F529">
        <v>140.15</v>
      </c>
      <c r="G529">
        <v>-19.516626682418799</v>
      </c>
      <c r="H529">
        <v>4.1573631985836697</v>
      </c>
      <c r="I529">
        <v>-6.2274650290040698</v>
      </c>
      <c r="J529">
        <v>2.9735769168972102</v>
      </c>
      <c r="K529">
        <v>138.08650968370401</v>
      </c>
      <c r="L529">
        <v>135.71727269223999</v>
      </c>
      <c r="M529">
        <v>19.599037825510401</v>
      </c>
      <c r="N529">
        <v>0.72718497027094897</v>
      </c>
      <c r="O529">
        <v>1.81947912950408</v>
      </c>
      <c r="P529">
        <v>11.230158730158699</v>
      </c>
      <c r="Q529">
        <v>-1.3388827299693999E-2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Row],[Ticker]],[1]!Table2[[Symbol]:[Industry]],2,FALSE),"-")</f>
        <v>-</v>
      </c>
      <c r="D530" t="s">
        <v>144</v>
      </c>
      <c r="E530">
        <v>9586.3747934999992</v>
      </c>
      <c r="F530">
        <v>693.65</v>
      </c>
      <c r="G530">
        <v>17.203030279560501</v>
      </c>
      <c r="H530">
        <v>-6.798527771811</v>
      </c>
      <c r="I530">
        <v>-0.57895750366550103</v>
      </c>
      <c r="J530">
        <v>0.79777531843594196</v>
      </c>
      <c r="K530">
        <v>729.12108114782995</v>
      </c>
      <c r="L530">
        <v>627.27258200957704</v>
      </c>
      <c r="M530">
        <v>27.2110449284129</v>
      </c>
      <c r="N530">
        <v>0.96296135350353296</v>
      </c>
      <c r="O530">
        <v>16.7807972320334</v>
      </c>
      <c r="P530">
        <v>68.750760248144999</v>
      </c>
    </row>
    <row r="531" spans="1:17" x14ac:dyDescent="0.3">
      <c r="A531" t="s">
        <v>1186</v>
      </c>
      <c r="B531" t="s">
        <v>1187</v>
      </c>
      <c r="C531" t="str">
        <f>IFERROR(VLOOKUP(Table1[[#This Row],[Ticker]],[1]!Table2[[Symbol]:[Industry]],2,FALSE),"-")</f>
        <v>-</v>
      </c>
      <c r="D531" t="s">
        <v>51</v>
      </c>
      <c r="E531">
        <v>9557.2171810199998</v>
      </c>
      <c r="F531">
        <v>1039.3</v>
      </c>
      <c r="G531">
        <v>111.615457942069</v>
      </c>
      <c r="H531">
        <v>14.4723353030151</v>
      </c>
      <c r="I531">
        <v>39.092390154702898</v>
      </c>
      <c r="J531">
        <v>8.0899253302388008</v>
      </c>
      <c r="K531">
        <v>953.30625739905997</v>
      </c>
      <c r="L531">
        <v>781.98632577788499</v>
      </c>
      <c r="M531">
        <v>56.900170569079897</v>
      </c>
      <c r="N531">
        <v>1.6130116047007801</v>
      </c>
      <c r="O531">
        <v>8.0534975464254792</v>
      </c>
      <c r="P531">
        <v>152.196068915311</v>
      </c>
      <c r="Q531">
        <v>3.7719720725274998E-2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Row],[Ticker]],[1]!Table2[[Symbol]:[Industry]],2,FALSE),"-")</f>
        <v>-</v>
      </c>
      <c r="D532" t="s">
        <v>993</v>
      </c>
      <c r="E532">
        <v>9556.8617356499999</v>
      </c>
      <c r="F532">
        <v>473.7</v>
      </c>
      <c r="G532">
        <v>-5.81317051494218</v>
      </c>
      <c r="H532">
        <v>13.175417222268001</v>
      </c>
      <c r="I532">
        <v>8.6346349968639302</v>
      </c>
      <c r="J532">
        <v>6.5449856458685396</v>
      </c>
      <c r="K532">
        <v>435.408452441875</v>
      </c>
      <c r="L532">
        <v>407.37180575433899</v>
      </c>
      <c r="M532">
        <v>62.696050153000897</v>
      </c>
      <c r="N532">
        <v>1.13593826693609</v>
      </c>
      <c r="O532">
        <v>4.2643023010343999</v>
      </c>
      <c r="P532">
        <v>37.903930131004302</v>
      </c>
      <c r="Q532">
        <v>1.4408825855388E-2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Row],[Ticker]],[1]!Table2[[Symbol]:[Industry]],2,FALSE),"-")</f>
        <v>-</v>
      </c>
      <c r="D533" t="s">
        <v>391</v>
      </c>
      <c r="E533">
        <v>9538.6544369450003</v>
      </c>
      <c r="F533">
        <v>649.15</v>
      </c>
      <c r="G533">
        <v>-1.8592081673981</v>
      </c>
      <c r="H533">
        <v>-5.2217322709189702</v>
      </c>
      <c r="I533">
        <v>-19.304663777451101</v>
      </c>
      <c r="J533">
        <v>1.85682635372028</v>
      </c>
      <c r="K533">
        <v>685.19479658606394</v>
      </c>
      <c r="L533">
        <v>672.52835252820796</v>
      </c>
      <c r="M533">
        <v>30.9259241958089</v>
      </c>
      <c r="N533">
        <v>1.0522917692093401</v>
      </c>
      <c r="O533">
        <v>25.5333898174535</v>
      </c>
      <c r="P533">
        <v>22.0206766917293</v>
      </c>
      <c r="Q533">
        <v>5.6826310930242999E-2</v>
      </c>
    </row>
    <row r="534" spans="1:17" x14ac:dyDescent="0.3">
      <c r="A534" t="s">
        <v>1192</v>
      </c>
      <c r="B534" t="s">
        <v>1193</v>
      </c>
      <c r="C534" t="str">
        <f>IFERROR(VLOOKUP(Table1[[#This Row],[Ticker]],[1]!Table2[[Symbol]:[Industry]],2,FALSE),"-")</f>
        <v>-</v>
      </c>
      <c r="D534" t="s">
        <v>75</v>
      </c>
      <c r="E534">
        <v>9527.1568936900003</v>
      </c>
      <c r="F534">
        <v>809.65</v>
      </c>
      <c r="G534">
        <v>0.47887741341256801</v>
      </c>
      <c r="H534">
        <v>-2.4243424322572</v>
      </c>
      <c r="I534">
        <v>-23.2716519646191</v>
      </c>
      <c r="J534">
        <v>1.20618671967174</v>
      </c>
      <c r="K534">
        <v>849.32252532682605</v>
      </c>
      <c r="L534">
        <v>821.14064918007705</v>
      </c>
      <c r="M534">
        <v>29.038264363484299</v>
      </c>
      <c r="N534">
        <v>0.76001717316343298</v>
      </c>
      <c r="O534">
        <v>23.497807694682798</v>
      </c>
      <c r="P534">
        <v>29.2751077758262</v>
      </c>
      <c r="Q534">
        <v>6.5824591254440004E-3</v>
      </c>
    </row>
    <row r="535" spans="1:17" x14ac:dyDescent="0.3">
      <c r="A535" t="s">
        <v>1194</v>
      </c>
      <c r="B535" t="s">
        <v>1195</v>
      </c>
      <c r="C535" t="str">
        <f>IFERROR(VLOOKUP(Table1[[#This Row],[Ticker]],[1]!Table2[[Symbol]:[Industry]],2,FALSE),"-")</f>
        <v>-</v>
      </c>
      <c r="D535" t="s">
        <v>232</v>
      </c>
      <c r="E535">
        <v>9507.9532820099994</v>
      </c>
      <c r="F535">
        <v>486.65</v>
      </c>
      <c r="G535">
        <v>-12.6851421271506</v>
      </c>
      <c r="H535">
        <v>-10.233255422651901</v>
      </c>
      <c r="I535">
        <v>-27.472482161888902</v>
      </c>
      <c r="J535">
        <v>0.11573949185434</v>
      </c>
      <c r="K535">
        <v>556.37064455401298</v>
      </c>
      <c r="L535">
        <v>550.25788033856702</v>
      </c>
      <c r="M535">
        <v>17.944314085093701</v>
      </c>
      <c r="N535">
        <v>1.3895709116944901</v>
      </c>
      <c r="O535">
        <v>45.7721154834069</v>
      </c>
      <c r="P535">
        <v>18.0473013947847</v>
      </c>
      <c r="Q535">
        <v>-6.7364027851290004E-2</v>
      </c>
    </row>
    <row r="536" spans="1:17" hidden="1" x14ac:dyDescent="0.3">
      <c r="A536" t="s">
        <v>1196</v>
      </c>
      <c r="B536" t="s">
        <v>1197</v>
      </c>
      <c r="C536" t="str">
        <f>IFERROR(VLOOKUP(Table1[[#This Row],[Ticker]],[1]!Table2[[Symbol]:[Industry]],2,FALSE),"-")</f>
        <v>-</v>
      </c>
      <c r="D536" t="s">
        <v>313</v>
      </c>
      <c r="E536">
        <v>9500.4444622499996</v>
      </c>
      <c r="F536">
        <v>565.25</v>
      </c>
      <c r="G536">
        <v>129.99360933019801</v>
      </c>
      <c r="H536">
        <v>50.953275298708498</v>
      </c>
      <c r="I536">
        <v>93.240178327129797</v>
      </c>
      <c r="J536">
        <v>24.6426029046428</v>
      </c>
      <c r="K536">
        <v>376.68003037961398</v>
      </c>
      <c r="L536">
        <v>284.03180174587101</v>
      </c>
      <c r="M536">
        <v>94.375964569265506</v>
      </c>
      <c r="N536">
        <v>0.55242268621942403</v>
      </c>
      <c r="O536">
        <v>3.31711632021229</v>
      </c>
      <c r="P536">
        <v>219.98301726577901</v>
      </c>
      <c r="Q536">
        <v>7.8307594892144006E-2</v>
      </c>
    </row>
    <row r="537" spans="1:17" hidden="1" x14ac:dyDescent="0.3">
      <c r="A537" t="s">
        <v>1198</v>
      </c>
      <c r="B537" t="s">
        <v>1199</v>
      </c>
      <c r="C537" t="str">
        <f>IFERROR(VLOOKUP(Table1[[#This Row],[Ticker]],[1]!Table2[[Symbol]:[Industry]],2,FALSE),"-")</f>
        <v>-</v>
      </c>
      <c r="D537" t="s">
        <v>269</v>
      </c>
      <c r="E537">
        <v>9498.9556768999992</v>
      </c>
      <c r="F537">
        <v>6170.95</v>
      </c>
      <c r="G537">
        <v>8.7447259974102298</v>
      </c>
      <c r="H537">
        <v>3.1479151213319598</v>
      </c>
      <c r="I537">
        <v>4.0560241094437703</v>
      </c>
      <c r="J537">
        <v>0.238876196568304</v>
      </c>
      <c r="K537">
        <v>6074.1723469109602</v>
      </c>
      <c r="L537">
        <v>5546.2140344892496</v>
      </c>
      <c r="M537">
        <v>33.5727619055601</v>
      </c>
      <c r="N537">
        <v>0.44888773046446401</v>
      </c>
      <c r="O537">
        <v>13.4185174081786</v>
      </c>
      <c r="P537">
        <v>35.321915705451502</v>
      </c>
      <c r="Q537">
        <v>0.12523444001032699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Row],[Ticker]],[1]!Table2[[Symbol]:[Industry]],2,FALSE),"-")</f>
        <v>-</v>
      </c>
      <c r="D538" t="s">
        <v>1202</v>
      </c>
      <c r="E538">
        <v>9464.41804185</v>
      </c>
      <c r="F538">
        <v>492.15</v>
      </c>
      <c r="G538">
        <v>2.94695811667402E-2</v>
      </c>
      <c r="H538">
        <v>-3.61899117171094</v>
      </c>
      <c r="I538">
        <v>29.923471174744201</v>
      </c>
      <c r="J538">
        <v>-1.7595372087648899</v>
      </c>
      <c r="K538">
        <v>519.99588779465103</v>
      </c>
      <c r="L538">
        <v>441.918035257094</v>
      </c>
      <c r="M538">
        <v>23.030853813751701</v>
      </c>
      <c r="N538">
        <v>0.85952841864046303</v>
      </c>
      <c r="O538">
        <v>18.134715025906701</v>
      </c>
      <c r="P538">
        <v>58.963178294573602</v>
      </c>
      <c r="Q538">
        <v>3.6984792274561001E-2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530</v>
      </c>
      <c r="E539">
        <v>9446.5266679279994</v>
      </c>
      <c r="F539">
        <v>98.84</v>
      </c>
      <c r="G539">
        <v>9.1499560329718896</v>
      </c>
      <c r="H539">
        <v>13.379636483688101</v>
      </c>
      <c r="I539">
        <v>-18.844419189177199</v>
      </c>
      <c r="J539">
        <v>3.0652259823099199</v>
      </c>
      <c r="K539">
        <v>92.463780706878595</v>
      </c>
      <c r="L539">
        <v>87.503955962218001</v>
      </c>
      <c r="M539">
        <v>45.454251228253398</v>
      </c>
      <c r="N539">
        <v>0.80767930888345596</v>
      </c>
      <c r="O539">
        <v>16.197895588830399</v>
      </c>
      <c r="P539">
        <v>43.246376811594203</v>
      </c>
      <c r="Q539">
        <v>-2.0596487276118E-2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525</v>
      </c>
      <c r="E540">
        <v>9330.3180818290002</v>
      </c>
      <c r="F540">
        <v>158.11000000000001</v>
      </c>
      <c r="G540">
        <v>-15.981841251398</v>
      </c>
      <c r="H540">
        <v>-1.86671056576983</v>
      </c>
      <c r="I540">
        <v>-24.020439571145101</v>
      </c>
      <c r="J540">
        <v>2.31393949698812</v>
      </c>
      <c r="K540">
        <v>167.984758981807</v>
      </c>
      <c r="L540">
        <v>165.47323532329</v>
      </c>
      <c r="M540">
        <v>30.514364718492999</v>
      </c>
      <c r="N540">
        <v>0.81065329761840099</v>
      </c>
      <c r="O540">
        <v>32.374535625294698</v>
      </c>
      <c r="P540">
        <v>20.3769964042624</v>
      </c>
      <c r="Q540">
        <v>-4.1050147131251997E-2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212</v>
      </c>
      <c r="E541">
        <v>9292.4688480000004</v>
      </c>
      <c r="F541">
        <v>608.20000000000005</v>
      </c>
      <c r="G541">
        <v>55.9703903943564</v>
      </c>
      <c r="H541">
        <v>-4.6998584407083497</v>
      </c>
      <c r="I541">
        <v>-9.1320033987607605</v>
      </c>
      <c r="J541">
        <v>3.51511618038192</v>
      </c>
      <c r="K541">
        <v>623.81197306660795</v>
      </c>
      <c r="L541">
        <v>544.222060827257</v>
      </c>
      <c r="M541">
        <v>31.797717979966801</v>
      </c>
      <c r="N541">
        <v>0.341411035567665</v>
      </c>
      <c r="O541">
        <v>16.376192042091301</v>
      </c>
      <c r="P541">
        <v>82.450877456127202</v>
      </c>
      <c r="Q541">
        <v>6.8476611890240999E-2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297</v>
      </c>
      <c r="E542">
        <v>9214.5333488399992</v>
      </c>
      <c r="F542">
        <v>1558.8</v>
      </c>
      <c r="G542">
        <v>106.826582256702</v>
      </c>
      <c r="H542">
        <v>-12.1186397120132</v>
      </c>
      <c r="I542">
        <v>56.727111788682997</v>
      </c>
      <c r="J542">
        <v>1.5080668379171001</v>
      </c>
      <c r="K542">
        <v>1630.29337793426</v>
      </c>
      <c r="M542">
        <v>22.681615814708099</v>
      </c>
      <c r="N542">
        <v>0.650132719837898</v>
      </c>
      <c r="O542">
        <v>33.4359763920964</v>
      </c>
      <c r="P542">
        <v>142.652552926525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1202</v>
      </c>
      <c r="E543">
        <v>9185.9263057059998</v>
      </c>
      <c r="F543">
        <v>87.74</v>
      </c>
      <c r="G543">
        <v>25.331345560050799</v>
      </c>
      <c r="H543">
        <v>8.5270094865109005</v>
      </c>
      <c r="I543">
        <v>-33.794419351277497</v>
      </c>
      <c r="J543">
        <v>3.87694415734263</v>
      </c>
      <c r="K543">
        <v>85.764349408223893</v>
      </c>
      <c r="L543">
        <v>85.529600809665297</v>
      </c>
      <c r="M543">
        <v>47.209121739231399</v>
      </c>
      <c r="N543">
        <v>2.7702955473583701</v>
      </c>
      <c r="O543">
        <v>54.661499886026803</v>
      </c>
      <c r="P543">
        <v>51.799307958477499</v>
      </c>
      <c r="Q543">
        <v>5.7444722087259002E-2</v>
      </c>
    </row>
    <row r="544" spans="1:17" hidden="1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1215</v>
      </c>
      <c r="E544">
        <v>9166.0789949999998</v>
      </c>
      <c r="F544">
        <v>473.75</v>
      </c>
      <c r="G544">
        <v>-37.430323192786901</v>
      </c>
      <c r="H544">
        <v>1.51183295682824</v>
      </c>
      <c r="I544">
        <v>-13.9444725790768</v>
      </c>
      <c r="J544">
        <v>2.78899611539248</v>
      </c>
      <c r="K544">
        <v>477.51364585234302</v>
      </c>
      <c r="L544">
        <v>475.84656538490998</v>
      </c>
      <c r="M544">
        <v>33.558757326364898</v>
      </c>
      <c r="N544">
        <v>0.33102314886365403</v>
      </c>
      <c r="O544">
        <v>24.116094986807301</v>
      </c>
      <c r="P544">
        <v>19.287422888077501</v>
      </c>
      <c r="Q544">
        <v>-1.1077368360187001E-2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Row],[Ticker]],[1]!Table2[[Symbol]:[Industry]],2,FALSE),"-")</f>
        <v>-</v>
      </c>
      <c r="D545" t="s">
        <v>24</v>
      </c>
      <c r="E545">
        <v>9157.9668046229999</v>
      </c>
      <c r="F545">
        <v>80.569999999999993</v>
      </c>
      <c r="G545">
        <v>-28.821728184735399</v>
      </c>
      <c r="H545">
        <v>-12.3951336554713</v>
      </c>
      <c r="I545">
        <v>-33.278915449333702</v>
      </c>
      <c r="J545">
        <v>-1.6420860905724599</v>
      </c>
      <c r="K545">
        <v>91.598459862283605</v>
      </c>
      <c r="L545">
        <v>94.0601777789594</v>
      </c>
      <c r="M545">
        <v>20.2832606480778</v>
      </c>
      <c r="N545">
        <v>1.97229642352283</v>
      </c>
      <c r="O545">
        <v>44.594762318480797</v>
      </c>
      <c r="P545">
        <v>1.32042253521127</v>
      </c>
      <c r="Q545">
        <v>9.9505404319740007E-3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Row],[Ticker]],[1]!Table2[[Symbol]:[Industry]],2,FALSE),"-")</f>
        <v>-</v>
      </c>
      <c r="D546" t="s">
        <v>292</v>
      </c>
      <c r="E546">
        <v>9152.9701755749993</v>
      </c>
      <c r="F546">
        <v>741.75</v>
      </c>
      <c r="G546">
        <v>20.120292717726802</v>
      </c>
      <c r="H546">
        <v>5.7625112676580903</v>
      </c>
      <c r="I546">
        <v>7.7263674163416196</v>
      </c>
      <c r="J546">
        <v>8.1160686822996695</v>
      </c>
      <c r="K546">
        <v>702.10529619828606</v>
      </c>
      <c r="L546">
        <v>652.564402940131</v>
      </c>
      <c r="M546">
        <v>49.129214254556501</v>
      </c>
      <c r="N546">
        <v>1.1613530080074499</v>
      </c>
      <c r="O546">
        <v>12.9356252106505</v>
      </c>
      <c r="P546">
        <v>47.172619047619001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Row],[Ticker]],[1]!Table2[[Symbol]:[Industry]],2,FALSE),"-")</f>
        <v>-</v>
      </c>
      <c r="D547" t="s">
        <v>138</v>
      </c>
      <c r="E547">
        <v>9078.6</v>
      </c>
      <c r="F547">
        <v>4539.3</v>
      </c>
      <c r="G547">
        <v>-28.683352141334598</v>
      </c>
      <c r="H547">
        <v>-2.0760175427093399</v>
      </c>
      <c r="I547">
        <v>-22.865715787063198</v>
      </c>
      <c r="J547">
        <v>4.90963587167579</v>
      </c>
      <c r="K547">
        <v>4695.6943929277604</v>
      </c>
      <c r="L547">
        <v>4816.5091104046396</v>
      </c>
      <c r="M547">
        <v>35.137101648453203</v>
      </c>
      <c r="N547">
        <v>0.69475515784240605</v>
      </c>
      <c r="O547">
        <v>53.6360231753794</v>
      </c>
      <c r="P547">
        <v>16.931993817619698</v>
      </c>
      <c r="Q547">
        <v>6.5639099645601995E-2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Row],[Ticker]],[1]!Table2[[Symbol]:[Industry]],2,FALSE),"-")</f>
        <v>-</v>
      </c>
      <c r="D548" t="s">
        <v>46</v>
      </c>
      <c r="E548">
        <v>9053.2461734699991</v>
      </c>
      <c r="F548">
        <v>5726.95</v>
      </c>
      <c r="G548">
        <v>13.431678996596499</v>
      </c>
      <c r="H548">
        <v>21.593068919482899</v>
      </c>
      <c r="I548">
        <v>-0.90240135377533104</v>
      </c>
      <c r="J548">
        <v>-0.65189349453818202</v>
      </c>
      <c r="K548">
        <v>5525.7342316996301</v>
      </c>
      <c r="L548">
        <v>4828.8886907299702</v>
      </c>
      <c r="M548">
        <v>33.406665652722303</v>
      </c>
      <c r="N548">
        <v>0.90848130236007596</v>
      </c>
      <c r="O548">
        <v>13.515920341543</v>
      </c>
      <c r="P548">
        <v>70.1942079377108</v>
      </c>
      <c r="Q548">
        <v>0.22267391886461299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Row],[Ticker]],[1]!Table2[[Symbol]:[Industry]],2,FALSE),"-")</f>
        <v>-</v>
      </c>
      <c r="D549" t="s">
        <v>383</v>
      </c>
      <c r="E549">
        <v>9052.1596571999999</v>
      </c>
      <c r="F549">
        <v>664.4</v>
      </c>
      <c r="G549">
        <v>43.199115587447103</v>
      </c>
      <c r="H549">
        <v>17.201645942139301</v>
      </c>
      <c r="I549">
        <v>9.7305309991952704</v>
      </c>
      <c r="J549">
        <v>3.5944749459568501</v>
      </c>
      <c r="K549">
        <v>619.25671982338895</v>
      </c>
      <c r="L549">
        <v>530.56885755600194</v>
      </c>
      <c r="M549">
        <v>47.396935356493501</v>
      </c>
      <c r="N549">
        <v>3.0992929401028602</v>
      </c>
      <c r="O549">
        <v>15.0511739915713</v>
      </c>
      <c r="P549">
        <v>72.168955688002001</v>
      </c>
      <c r="Q549">
        <v>-8.6191849297860001E-3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Row],[Ticker]],[1]!Table2[[Symbol]:[Industry]],2,FALSE),"-")</f>
        <v>-</v>
      </c>
      <c r="D550" t="s">
        <v>269</v>
      </c>
      <c r="E550">
        <v>9050.2116919279997</v>
      </c>
      <c r="F550">
        <v>79.09</v>
      </c>
      <c r="G550">
        <v>39.5607020471193</v>
      </c>
      <c r="H550">
        <v>16.665203782885101</v>
      </c>
      <c r="I550">
        <v>54.109152103282398</v>
      </c>
      <c r="J550">
        <v>-2.0815254849531701</v>
      </c>
      <c r="K550">
        <v>76.221403985388207</v>
      </c>
      <c r="L550">
        <v>58.787226369741603</v>
      </c>
      <c r="M550">
        <v>34.583823033714602</v>
      </c>
      <c r="N550">
        <v>1.06478200975454</v>
      </c>
      <c r="O550">
        <v>18.0933114173726</v>
      </c>
      <c r="P550">
        <v>112.45924238791601</v>
      </c>
      <c r="Q550">
        <v>0.232375153102064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Row],[Ticker]],[1]!Table2[[Symbol]:[Industry]],2,FALSE),"-")</f>
        <v>-</v>
      </c>
      <c r="D551" t="s">
        <v>138</v>
      </c>
      <c r="E551">
        <v>9039.4575893700003</v>
      </c>
      <c r="F551">
        <v>583.04999999999995</v>
      </c>
      <c r="G551">
        <v>-9.4554378251360607</v>
      </c>
      <c r="H551">
        <v>-4.2934812319986797</v>
      </c>
      <c r="I551">
        <v>-13.8467625823875</v>
      </c>
      <c r="J551">
        <v>0.91621243000575203</v>
      </c>
      <c r="K551">
        <v>605.78379654077696</v>
      </c>
      <c r="L551">
        <v>574.67355237577397</v>
      </c>
      <c r="M551">
        <v>30.7509698706981</v>
      </c>
      <c r="N551">
        <v>0.91020647791426001</v>
      </c>
      <c r="O551">
        <v>16.422262241660199</v>
      </c>
      <c r="P551">
        <v>22.747368421052599</v>
      </c>
      <c r="Q551">
        <v>9.7647657576292998E-2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Row],[Ticker]],[1]!Table2[[Symbol]:[Industry]],2,FALSE),"-")</f>
        <v>-</v>
      </c>
      <c r="D552" t="s">
        <v>51</v>
      </c>
      <c r="E552">
        <v>8996.7842676250002</v>
      </c>
      <c r="F552">
        <v>518.65</v>
      </c>
      <c r="G552">
        <v>2.2050047346861699</v>
      </c>
      <c r="H552">
        <v>19.8811828276421</v>
      </c>
      <c r="I552">
        <v>46.509927807542098</v>
      </c>
      <c r="J552">
        <v>16.5319586469397</v>
      </c>
      <c r="K552">
        <v>424.26503625476101</v>
      </c>
      <c r="M552">
        <v>91.490503042903498</v>
      </c>
      <c r="N552">
        <v>2.6774323957230699</v>
      </c>
      <c r="O552">
        <v>2.1883736623927499</v>
      </c>
      <c r="P552">
        <v>62.331768388106397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Row],[Ticker]],[1]!Table2[[Symbol]:[Industry]],2,FALSE),"-")</f>
        <v>-</v>
      </c>
      <c r="D553" t="s">
        <v>232</v>
      </c>
      <c r="E553">
        <v>8994.2326978700003</v>
      </c>
      <c r="F553">
        <v>11345.35</v>
      </c>
      <c r="G553">
        <v>39.817506734635799</v>
      </c>
      <c r="H553">
        <v>11.3276470623442</v>
      </c>
      <c r="I553">
        <v>33.556677540378502</v>
      </c>
      <c r="J553">
        <v>5.7574341165963396</v>
      </c>
      <c r="K553">
        <v>11407.038261350999</v>
      </c>
      <c r="L553">
        <v>9646.0516517080996</v>
      </c>
      <c r="M553">
        <v>38.472971986229197</v>
      </c>
      <c r="N553">
        <v>1.37707036696935</v>
      </c>
      <c r="O553">
        <v>14.5667608315301</v>
      </c>
      <c r="P553">
        <v>76.033359193172998</v>
      </c>
      <c r="Q553">
        <v>0.136109175011419</v>
      </c>
    </row>
    <row r="554" spans="1:17" hidden="1" x14ac:dyDescent="0.3">
      <c r="A554" t="s">
        <v>1234</v>
      </c>
      <c r="B554" t="s">
        <v>1235</v>
      </c>
      <c r="C554" t="str">
        <f>IFERROR(VLOOKUP(Table1[[#This Row],[Ticker]],[1]!Table2[[Symbol]:[Industry]],2,FALSE),"-")</f>
        <v>-</v>
      </c>
      <c r="D554" t="s">
        <v>21</v>
      </c>
      <c r="E554">
        <v>8972.5236249999998</v>
      </c>
      <c r="F554">
        <v>1625</v>
      </c>
      <c r="G554">
        <v>163.02595638873899</v>
      </c>
      <c r="H554">
        <v>9.9976676991254596</v>
      </c>
      <c r="I554">
        <v>29.0067289810322</v>
      </c>
      <c r="J554">
        <v>6.6563875181569196</v>
      </c>
      <c r="K554">
        <v>1458.9499923473199</v>
      </c>
      <c r="L554">
        <v>1138.1701795639001</v>
      </c>
      <c r="M554">
        <v>52.0536892212426</v>
      </c>
      <c r="N554">
        <v>1.12192582603389</v>
      </c>
      <c r="O554">
        <v>8.17846153846153</v>
      </c>
      <c r="P554">
        <v>235.67444742821701</v>
      </c>
      <c r="Q554">
        <v>0.24928144393703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Row],[Ticker]],[1]!Table2[[Symbol]:[Industry]],2,FALSE),"-")</f>
        <v>-</v>
      </c>
      <c r="D555" t="s">
        <v>313</v>
      </c>
      <c r="E555">
        <v>8972.4078010800004</v>
      </c>
      <c r="F555">
        <v>761.4</v>
      </c>
      <c r="G555">
        <v>34.173293515606403</v>
      </c>
      <c r="H555">
        <v>1.15457123813991</v>
      </c>
      <c r="I555">
        <v>-20.845200882691302</v>
      </c>
      <c r="J555">
        <v>1.84596681901592</v>
      </c>
      <c r="K555">
        <v>775.16741056645401</v>
      </c>
      <c r="L555">
        <v>707.69526120739397</v>
      </c>
      <c r="M555">
        <v>26.866554982780102</v>
      </c>
      <c r="N555">
        <v>0.64182339873794003</v>
      </c>
      <c r="O555">
        <v>21.053322826372401</v>
      </c>
      <c r="P555">
        <v>71.0050533408197</v>
      </c>
      <c r="Q555">
        <v>9.5939287196079998E-2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Row],[Ticker]],[1]!Table2[[Symbol]:[Industry]],2,FALSE),"-")</f>
        <v>-</v>
      </c>
      <c r="D556" t="s">
        <v>467</v>
      </c>
      <c r="E556">
        <v>8971.3865140649996</v>
      </c>
      <c r="F556">
        <v>293.85000000000002</v>
      </c>
      <c r="G556">
        <v>-22.188390472560599</v>
      </c>
      <c r="H556">
        <v>5.3932788141936001</v>
      </c>
      <c r="I556">
        <v>2.4421361762080398</v>
      </c>
      <c r="J556">
        <v>1.9015527853111001</v>
      </c>
      <c r="K556">
        <v>289.63390432473102</v>
      </c>
      <c r="L556">
        <v>280.52520474730898</v>
      </c>
      <c r="M556">
        <v>37.504242786803701</v>
      </c>
      <c r="N556">
        <v>0.72284464998867104</v>
      </c>
      <c r="O556">
        <v>10.0901820656797</v>
      </c>
      <c r="P556">
        <v>37.957746478873197</v>
      </c>
      <c r="Q556">
        <v>-6.2921885920266998E-2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Row],[Ticker]],[1]!Table2[[Symbol]:[Industry]],2,FALSE),"-")</f>
        <v>-</v>
      </c>
      <c r="D557" t="s">
        <v>1242</v>
      </c>
      <c r="E557">
        <v>8927.9136326250009</v>
      </c>
      <c r="F557">
        <v>438.75</v>
      </c>
      <c r="G557">
        <v>95.901245600738307</v>
      </c>
      <c r="H557">
        <v>-10.8224085008512</v>
      </c>
      <c r="I557">
        <v>18.515951107431601</v>
      </c>
      <c r="J557">
        <v>-1.6350745017608399</v>
      </c>
      <c r="K557">
        <v>487.78785824004802</v>
      </c>
      <c r="L557">
        <v>383.420601881528</v>
      </c>
      <c r="M557">
        <v>16.54310772461</v>
      </c>
      <c r="N557">
        <v>0.56046756816846299</v>
      </c>
      <c r="O557">
        <v>34.017094017094003</v>
      </c>
      <c r="P557">
        <v>126.218097447795</v>
      </c>
      <c r="Q557">
        <v>9.2207595368777998E-2</v>
      </c>
    </row>
    <row r="558" spans="1:17" hidden="1" x14ac:dyDescent="0.3">
      <c r="A558" t="s">
        <v>1243</v>
      </c>
      <c r="B558" t="s">
        <v>1244</v>
      </c>
      <c r="C558" t="str">
        <f>IFERROR(VLOOKUP(Table1[[#This Row],[Ticker]],[1]!Table2[[Symbol]:[Industry]],2,FALSE),"-")</f>
        <v>-</v>
      </c>
      <c r="D558" t="s">
        <v>308</v>
      </c>
      <c r="E558">
        <v>8903.4328957599992</v>
      </c>
      <c r="F558">
        <v>400.15</v>
      </c>
      <c r="G558">
        <v>-23.5908376584681</v>
      </c>
      <c r="H558">
        <v>-3.31964159424437</v>
      </c>
      <c r="I558">
        <v>-10.8264626504441</v>
      </c>
      <c r="J558">
        <v>-0.144434132394196</v>
      </c>
      <c r="K558">
        <v>436.57086670237601</v>
      </c>
      <c r="M558">
        <v>29.519445762691699</v>
      </c>
      <c r="N558">
        <v>1.1509071051450399</v>
      </c>
      <c r="O558">
        <v>34.512057978258099</v>
      </c>
      <c r="P558">
        <v>9.6301369863013697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Row],[Ticker]],[1]!Table2[[Symbol]:[Industry]],2,FALSE),"-")</f>
        <v>-</v>
      </c>
      <c r="D559" t="s">
        <v>391</v>
      </c>
      <c r="E559">
        <v>8859.7494020199993</v>
      </c>
      <c r="F559">
        <v>222.34</v>
      </c>
      <c r="G559">
        <v>17.377912513837899</v>
      </c>
      <c r="H559">
        <v>-1.9154019062518199</v>
      </c>
      <c r="I559">
        <v>-29.136399910052798</v>
      </c>
      <c r="J559">
        <v>2.8102372182445898</v>
      </c>
      <c r="K559">
        <v>238.118334198356</v>
      </c>
      <c r="L559">
        <v>223.74400711925699</v>
      </c>
      <c r="M559">
        <v>26.379138821577602</v>
      </c>
      <c r="N559">
        <v>0.67430988100641498</v>
      </c>
      <c r="O559">
        <v>44.9356840874336</v>
      </c>
      <c r="P559">
        <v>52.131371878207297</v>
      </c>
      <c r="Q559">
        <v>7.4006835939117999E-2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Row],[Ticker]],[1]!Table2[[Symbol]:[Industry]],2,FALSE),"-")</f>
        <v>-</v>
      </c>
      <c r="D560" t="s">
        <v>57</v>
      </c>
      <c r="E560">
        <v>8828.4540338400002</v>
      </c>
      <c r="F560">
        <v>16.440000000000001</v>
      </c>
      <c r="G560">
        <v>215.714473609842</v>
      </c>
      <c r="H560">
        <v>2.00689568951515</v>
      </c>
      <c r="I560">
        <v>38.288056995904597</v>
      </c>
      <c r="J560">
        <v>4.9661323164075304</v>
      </c>
      <c r="K560">
        <v>16.065744249625901</v>
      </c>
      <c r="L560">
        <v>12.056539036231801</v>
      </c>
      <c r="M560">
        <v>46.707080269670698</v>
      </c>
      <c r="N560">
        <v>0.60479421701197</v>
      </c>
      <c r="O560">
        <v>28.3454987834549</v>
      </c>
      <c r="P560">
        <v>253.54838709677401</v>
      </c>
      <c r="Q560">
        <v>8.5834409412605006E-2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Row],[Ticker]],[1]!Table2[[Symbol]:[Industry]],2,FALSE),"-")</f>
        <v>-</v>
      </c>
      <c r="D561" t="s">
        <v>21</v>
      </c>
      <c r="E561">
        <v>8798.6114578199995</v>
      </c>
      <c r="F561">
        <v>2851.4</v>
      </c>
      <c r="G561">
        <v>16.096393527779501</v>
      </c>
      <c r="H561">
        <v>0.65482064831854503</v>
      </c>
      <c r="I561">
        <v>-11.9826577348797</v>
      </c>
      <c r="J561">
        <v>6.0523800433919304</v>
      </c>
      <c r="K561">
        <v>2734.1981110577299</v>
      </c>
      <c r="L561">
        <v>2594.72266885305</v>
      </c>
      <c r="M561">
        <v>61.126603658557698</v>
      </c>
      <c r="N561">
        <v>0.68575285855901402</v>
      </c>
      <c r="O561">
        <v>10.296696359682899</v>
      </c>
      <c r="P561">
        <v>44.374683544303799</v>
      </c>
      <c r="Q561">
        <v>-6.3631364989500002E-4</v>
      </c>
    </row>
    <row r="562" spans="1:17" hidden="1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-</v>
      </c>
      <c r="D562" t="s">
        <v>260</v>
      </c>
      <c r="E562">
        <v>8780.7005607999999</v>
      </c>
      <c r="F562">
        <v>2120.6</v>
      </c>
      <c r="G562">
        <v>59.603037040306702</v>
      </c>
      <c r="H562">
        <v>14.8987417712775</v>
      </c>
      <c r="I562">
        <v>50.704713931539303</v>
      </c>
      <c r="J562">
        <v>-3.0190132569733201</v>
      </c>
      <c r="K562">
        <v>1964.81983884643</v>
      </c>
      <c r="L562">
        <v>1547.15102573267</v>
      </c>
      <c r="M562">
        <v>40.857335108922101</v>
      </c>
      <c r="N562">
        <v>0.63310192193224801</v>
      </c>
      <c r="O562">
        <v>16.396302933132102</v>
      </c>
      <c r="P562">
        <v>100.283339629769</v>
      </c>
      <c r="Q562">
        <v>0.17370077846829701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-</v>
      </c>
      <c r="D563" t="s">
        <v>1242</v>
      </c>
      <c r="E563">
        <v>8775.8122420799991</v>
      </c>
      <c r="F563">
        <v>541.6</v>
      </c>
      <c r="G563">
        <v>150.60348335960799</v>
      </c>
      <c r="H563">
        <v>4.4510118879229896</v>
      </c>
      <c r="I563">
        <v>-16.356218159057001</v>
      </c>
      <c r="J563">
        <v>4.55999420899066</v>
      </c>
      <c r="K563">
        <v>547.64933620247803</v>
      </c>
      <c r="L563">
        <v>450.270763632475</v>
      </c>
      <c r="M563">
        <v>37.620770293862599</v>
      </c>
      <c r="N563">
        <v>0.88587410279999501</v>
      </c>
      <c r="O563">
        <v>17.208271787296798</v>
      </c>
      <c r="P563">
        <v>174.69146238376999</v>
      </c>
    </row>
    <row r="564" spans="1:17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21</v>
      </c>
      <c r="E564">
        <v>8771.6097754959992</v>
      </c>
      <c r="F564">
        <v>31.67</v>
      </c>
      <c r="G564">
        <v>95.914951617904606</v>
      </c>
      <c r="H564">
        <v>9.1341517519974893</v>
      </c>
      <c r="I564">
        <v>-23.723100259410501</v>
      </c>
      <c r="J564">
        <v>3.6090208150906098</v>
      </c>
      <c r="K564">
        <v>30.874871501626</v>
      </c>
      <c r="L564">
        <v>28.846959659982399</v>
      </c>
      <c r="M564">
        <v>61.499112922257297</v>
      </c>
      <c r="N564">
        <v>1.69619298796056</v>
      </c>
      <c r="O564">
        <v>34.196400378907398</v>
      </c>
      <c r="P564">
        <v>131.167883211678</v>
      </c>
      <c r="Q564">
        <v>3.5413798943892003E-2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-</v>
      </c>
      <c r="D565" t="s">
        <v>133</v>
      </c>
      <c r="E565">
        <v>8769.0079039499997</v>
      </c>
      <c r="F565">
        <v>248.85</v>
      </c>
      <c r="G565">
        <v>9.1476360817657092</v>
      </c>
      <c r="H565">
        <v>8.3970789275364002</v>
      </c>
      <c r="I565">
        <v>-5.1345927257438904</v>
      </c>
      <c r="J565">
        <v>-3.64528023884059</v>
      </c>
      <c r="K565">
        <v>254.870655670659</v>
      </c>
      <c r="L565">
        <v>230.02325577300701</v>
      </c>
      <c r="M565">
        <v>26.544469658526499</v>
      </c>
      <c r="N565">
        <v>0.82183821606842</v>
      </c>
      <c r="O565">
        <v>20.1527024311834</v>
      </c>
      <c r="P565">
        <v>43.719318509962399</v>
      </c>
      <c r="Q565">
        <v>0.124667429590368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-</v>
      </c>
      <c r="D566" t="s">
        <v>269</v>
      </c>
      <c r="E566">
        <v>8758.2869085999992</v>
      </c>
      <c r="F566">
        <v>1282.3</v>
      </c>
      <c r="G566">
        <v>85.878566249591202</v>
      </c>
      <c r="H566">
        <v>5.7588899006210603</v>
      </c>
      <c r="I566">
        <v>79.395753055909495</v>
      </c>
      <c r="J566">
        <v>3.2227778317565301</v>
      </c>
      <c r="K566">
        <v>1271.5012542541999</v>
      </c>
      <c r="L566">
        <v>956.67100177467898</v>
      </c>
      <c r="M566">
        <v>56.080717141243298</v>
      </c>
      <c r="N566">
        <v>0.54442386964392298</v>
      </c>
      <c r="O566">
        <v>13.4484909927474</v>
      </c>
      <c r="P566">
        <v>137.002125496719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-</v>
      </c>
      <c r="D567" t="s">
        <v>525</v>
      </c>
      <c r="E567">
        <v>8735.3546530799995</v>
      </c>
      <c r="F567">
        <v>981.2</v>
      </c>
      <c r="G567">
        <v>-7.7377631418729198</v>
      </c>
      <c r="H567">
        <v>-2.6655053367676298</v>
      </c>
      <c r="I567">
        <v>-9.5021626166576993</v>
      </c>
      <c r="J567">
        <v>4.3400112058269803E-2</v>
      </c>
      <c r="K567">
        <v>1009.0071135931501</v>
      </c>
      <c r="L567">
        <v>931.76995482251004</v>
      </c>
      <c r="M567">
        <v>28.274157712808599</v>
      </c>
      <c r="N567">
        <v>1.0007414164630699</v>
      </c>
      <c r="O567">
        <v>21.789645332246199</v>
      </c>
      <c r="P567">
        <v>26.337475053112701</v>
      </c>
      <c r="Q567">
        <v>4.5343618494289001E-2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-</v>
      </c>
      <c r="D568" t="s">
        <v>51</v>
      </c>
      <c r="E568">
        <v>8732.9185491659991</v>
      </c>
      <c r="F568">
        <v>192.71</v>
      </c>
      <c r="G568">
        <v>41.525221880977902</v>
      </c>
      <c r="H568">
        <v>25.285050103775799</v>
      </c>
      <c r="I568">
        <v>18.585462990091699</v>
      </c>
      <c r="J568">
        <v>4.0610704881398902</v>
      </c>
      <c r="K568">
        <v>180.639096744168</v>
      </c>
      <c r="L568">
        <v>154.98706896038701</v>
      </c>
      <c r="M568">
        <v>42.550515266649001</v>
      </c>
      <c r="N568">
        <v>1.2189634350567</v>
      </c>
      <c r="O568">
        <v>12.334596025115401</v>
      </c>
      <c r="P568">
        <v>97.752693689071293</v>
      </c>
      <c r="Q568">
        <v>0.105962533490568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-</v>
      </c>
      <c r="D569" t="s">
        <v>313</v>
      </c>
      <c r="E569">
        <v>8730.5692892400002</v>
      </c>
      <c r="F569">
        <v>536.4</v>
      </c>
      <c r="G569">
        <v>14.655158483073899</v>
      </c>
      <c r="H569">
        <v>10.5312849407496</v>
      </c>
      <c r="I569">
        <v>31.208363165373601</v>
      </c>
      <c r="J569">
        <v>2.0675251614176098</v>
      </c>
      <c r="K569">
        <v>505.62522544736902</v>
      </c>
      <c r="L569">
        <v>428.445802155693</v>
      </c>
      <c r="M569">
        <v>40.6853129635644</v>
      </c>
      <c r="N569">
        <v>0.91910296686554105</v>
      </c>
      <c r="O569">
        <v>10.850111856823199</v>
      </c>
      <c r="P569">
        <v>57.163785525930201</v>
      </c>
      <c r="Q569">
        <v>0.12686119581663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-</v>
      </c>
      <c r="D570" t="s">
        <v>95</v>
      </c>
      <c r="E570">
        <v>8670.3086960349992</v>
      </c>
      <c r="F570">
        <v>293.64999999999998</v>
      </c>
      <c r="G570">
        <v>-66.428280219353496</v>
      </c>
      <c r="H570">
        <v>7.2371455275456</v>
      </c>
      <c r="I570">
        <v>-26.6501093429418</v>
      </c>
      <c r="J570">
        <v>0.206094968134902</v>
      </c>
      <c r="K570">
        <v>301.22066262878599</v>
      </c>
      <c r="L570">
        <v>349.81083953386201</v>
      </c>
      <c r="M570">
        <v>29.039451957736802</v>
      </c>
      <c r="N570">
        <v>1.21638520062253</v>
      </c>
      <c r="O570">
        <v>90.703218116805701</v>
      </c>
      <c r="P570">
        <v>12.509578544061201</v>
      </c>
      <c r="Q570">
        <v>-9.5646615002995997E-2</v>
      </c>
    </row>
    <row r="571" spans="1:17" hidden="1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711</v>
      </c>
      <c r="E571">
        <v>8642.3479203879997</v>
      </c>
      <c r="F571">
        <v>513.98</v>
      </c>
      <c r="G571">
        <v>-10.911698946354001</v>
      </c>
      <c r="H571">
        <v>-4.2580316040707702</v>
      </c>
      <c r="I571">
        <v>-0.32883297332003603</v>
      </c>
      <c r="J571">
        <v>0.29420855228869802</v>
      </c>
      <c r="K571">
        <v>523.09795214970495</v>
      </c>
      <c r="L571">
        <v>492.40366019417502</v>
      </c>
      <c r="M571">
        <v>73.886051750125603</v>
      </c>
      <c r="N571">
        <v>1.18694336997751</v>
      </c>
      <c r="O571">
        <v>7.4749990271994999</v>
      </c>
      <c r="P571">
        <v>19.772563092769001</v>
      </c>
      <c r="Q571">
        <v>-1.0545973830429E-2</v>
      </c>
    </row>
    <row r="572" spans="1:17" hidden="1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138</v>
      </c>
      <c r="E572">
        <v>8628.5388585000001</v>
      </c>
      <c r="F572">
        <v>684.75</v>
      </c>
      <c r="G572">
        <v>-14.009225230281199</v>
      </c>
      <c r="H572">
        <v>8.4404060700268104</v>
      </c>
      <c r="I572">
        <v>-9.3454672693860292</v>
      </c>
      <c r="J572">
        <v>5.2166138429196902</v>
      </c>
      <c r="K572">
        <v>695.11993000095197</v>
      </c>
      <c r="L572">
        <v>652.96445449909902</v>
      </c>
      <c r="M572">
        <v>35.504295305181898</v>
      </c>
      <c r="N572">
        <v>1.3304505275478899</v>
      </c>
      <c r="O572">
        <v>9.5290251916757995</v>
      </c>
      <c r="P572">
        <v>32.191119691119603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405</v>
      </c>
      <c r="E573">
        <v>8624.8772616999995</v>
      </c>
      <c r="F573">
        <v>545.5</v>
      </c>
      <c r="G573">
        <v>-2.0323763328835698</v>
      </c>
      <c r="H573">
        <v>-1.580916173536</v>
      </c>
      <c r="I573">
        <v>4.4728955256263596</v>
      </c>
      <c r="J573">
        <v>6.3320963380387099</v>
      </c>
      <c r="K573">
        <v>528.47086854507199</v>
      </c>
      <c r="L573">
        <v>493.86541645402002</v>
      </c>
      <c r="M573">
        <v>58.521322835452999</v>
      </c>
      <c r="N573">
        <v>0.94405152258950198</v>
      </c>
      <c r="O573">
        <v>16.205316223648001</v>
      </c>
      <c r="P573">
        <v>35.4270109235352</v>
      </c>
      <c r="Q573">
        <v>-8.6401528899370007E-3</v>
      </c>
    </row>
    <row r="574" spans="1:17" hidden="1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121</v>
      </c>
      <c r="E574">
        <v>8605.2481391250003</v>
      </c>
      <c r="F574">
        <v>2681.55</v>
      </c>
      <c r="G574">
        <v>-12.370686450108099</v>
      </c>
      <c r="H574">
        <v>-4.2904556965598504</v>
      </c>
      <c r="I574">
        <v>-8.7988755882656804</v>
      </c>
      <c r="J574">
        <v>1.443659242671</v>
      </c>
      <c r="K574">
        <v>2740.6645875772201</v>
      </c>
      <c r="L574">
        <v>2692.1894855989099</v>
      </c>
      <c r="M574">
        <v>32.774602984083799</v>
      </c>
      <c r="N574">
        <v>0.67287904709186097</v>
      </c>
      <c r="O574">
        <v>30.521526728944</v>
      </c>
      <c r="P574">
        <v>14.1570881226053</v>
      </c>
      <c r="Q574">
        <v>2.3792350778343001E-2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277</v>
      </c>
      <c r="E575">
        <v>8598.9837853000008</v>
      </c>
      <c r="F575">
        <v>1311.5</v>
      </c>
      <c r="G575">
        <v>0.26788790592551498</v>
      </c>
      <c r="H575">
        <v>6.4976401301429503</v>
      </c>
      <c r="I575">
        <v>10.457809836973199</v>
      </c>
      <c r="J575">
        <v>2.55629809989339</v>
      </c>
      <c r="K575">
        <v>1281.97673356265</v>
      </c>
      <c r="L575">
        <v>1189.3387870434001</v>
      </c>
      <c r="M575">
        <v>46.3745656126695</v>
      </c>
      <c r="N575">
        <v>1.0490051210611999</v>
      </c>
      <c r="O575">
        <v>26.1113229126954</v>
      </c>
      <c r="P575">
        <v>34.251202784317698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124</v>
      </c>
      <c r="E576">
        <v>8592.9893227159992</v>
      </c>
      <c r="F576">
        <v>80.12</v>
      </c>
      <c r="G576">
        <v>-36.356550832762998</v>
      </c>
      <c r="H576">
        <v>1.17089727796301</v>
      </c>
      <c r="I576">
        <v>-17.651289595749098</v>
      </c>
      <c r="J576">
        <v>0.801623949807175</v>
      </c>
      <c r="K576">
        <v>83.043683479440205</v>
      </c>
      <c r="L576">
        <v>85.070890063028997</v>
      </c>
      <c r="M576">
        <v>36.811253424713698</v>
      </c>
      <c r="N576">
        <v>0.96781494029242998</v>
      </c>
      <c r="O576">
        <v>22.316525212181698</v>
      </c>
      <c r="P576">
        <v>10.6629834254143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553</v>
      </c>
      <c r="E577">
        <v>8568.7531843199995</v>
      </c>
      <c r="F577">
        <v>780.15</v>
      </c>
      <c r="G577">
        <v>-39.018783622319503</v>
      </c>
      <c r="H577">
        <v>3.5918897654233901</v>
      </c>
      <c r="I577">
        <v>-25.260529987241199</v>
      </c>
      <c r="J577">
        <v>3.3658029556599902</v>
      </c>
      <c r="K577">
        <v>784.85019394901894</v>
      </c>
      <c r="L577">
        <v>852.79578144499305</v>
      </c>
      <c r="M577">
        <v>46.947116015195803</v>
      </c>
      <c r="N577">
        <v>2.0047512417429001</v>
      </c>
      <c r="O577">
        <v>41.806062936614701</v>
      </c>
      <c r="P577">
        <v>8.2940033314825108</v>
      </c>
      <c r="Q577">
        <v>-3.2710188949395001E-2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46</v>
      </c>
      <c r="E578">
        <v>8558.3306656000004</v>
      </c>
      <c r="F578">
        <v>1277.5999999999999</v>
      </c>
      <c r="G578">
        <v>47.035304810439001</v>
      </c>
      <c r="H578">
        <v>-0.62655835221490697</v>
      </c>
      <c r="I578">
        <v>33.944799911173803</v>
      </c>
      <c r="J578">
        <v>2.6378641704839998</v>
      </c>
      <c r="K578">
        <v>1308.29442378828</v>
      </c>
      <c r="L578">
        <v>1069.26749995708</v>
      </c>
      <c r="M578">
        <v>28.152363778997199</v>
      </c>
      <c r="N578">
        <v>0.50833337907205001</v>
      </c>
      <c r="O578">
        <v>20.730275516593601</v>
      </c>
      <c r="P578">
        <v>96.553846153846095</v>
      </c>
      <c r="Q578">
        <v>0.14114206280314101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308</v>
      </c>
      <c r="E579">
        <v>8533.9322714000009</v>
      </c>
      <c r="F579">
        <v>423.4</v>
      </c>
      <c r="G579">
        <v>3.5498339097040201</v>
      </c>
      <c r="H579">
        <v>-0.695279686129611</v>
      </c>
      <c r="I579">
        <v>-13.044884076425801</v>
      </c>
      <c r="J579">
        <v>-2.7031944410491699</v>
      </c>
      <c r="K579">
        <v>441.65120000285401</v>
      </c>
      <c r="L579">
        <v>408.47054351032301</v>
      </c>
      <c r="M579">
        <v>26.2316762222469</v>
      </c>
      <c r="N579">
        <v>1.7151113205297699</v>
      </c>
      <c r="O579">
        <v>19.272555503070301</v>
      </c>
      <c r="P579">
        <v>27.741740835721799</v>
      </c>
      <c r="Q579">
        <v>8.1238010465285004E-2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51</v>
      </c>
      <c r="E580">
        <v>8504.9423584300002</v>
      </c>
      <c r="F580">
        <v>5123.6499999999996</v>
      </c>
      <c r="G580">
        <v>-26.9173198366822</v>
      </c>
      <c r="H580">
        <v>3.8578012697874202</v>
      </c>
      <c r="I580">
        <v>-10.7423358392594</v>
      </c>
      <c r="J580">
        <v>4.5357326756351997</v>
      </c>
      <c r="K580">
        <v>5088.4444869332601</v>
      </c>
      <c r="L580">
        <v>4997.4750175154704</v>
      </c>
      <c r="M580">
        <v>39.353055729132997</v>
      </c>
      <c r="N580">
        <v>1.0699388430092001</v>
      </c>
      <c r="O580">
        <v>10.133400993432399</v>
      </c>
      <c r="P580">
        <v>10.5056561451941</v>
      </c>
      <c r="Q580">
        <v>-6.9622428748733006E-2</v>
      </c>
    </row>
    <row r="581" spans="1:17" hidden="1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354</v>
      </c>
      <c r="E581">
        <v>8482.0557850000005</v>
      </c>
      <c r="F581">
        <v>1230.05</v>
      </c>
      <c r="G581">
        <v>15.7812328001558</v>
      </c>
      <c r="H581">
        <v>8.8196659887205993</v>
      </c>
      <c r="I581">
        <v>20.8762526637368</v>
      </c>
      <c r="J581">
        <v>9.3944750429457091</v>
      </c>
      <c r="K581">
        <v>1135.1981552248401</v>
      </c>
      <c r="L581">
        <v>1011.81294838826</v>
      </c>
      <c r="M581">
        <v>64.948848387046198</v>
      </c>
      <c r="N581">
        <v>0.60135593681576105</v>
      </c>
      <c r="O581">
        <v>4.8737856184707997</v>
      </c>
      <c r="P581">
        <v>50.006097560975597</v>
      </c>
      <c r="Q581">
        <v>-3.3459997641929998E-3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215</v>
      </c>
      <c r="E582">
        <v>8435.6263459999991</v>
      </c>
      <c r="F582">
        <v>631.75</v>
      </c>
      <c r="G582">
        <v>-20.1538233613073</v>
      </c>
      <c r="H582">
        <v>11.3982845862426</v>
      </c>
      <c r="I582">
        <v>-11.017699535115099</v>
      </c>
      <c r="J582">
        <v>7.4450591576529597</v>
      </c>
      <c r="K582">
        <v>605.33410412181001</v>
      </c>
      <c r="L582">
        <v>604.85434589429804</v>
      </c>
      <c r="M582">
        <v>53.717779327132099</v>
      </c>
      <c r="N582">
        <v>2.0185308648892701</v>
      </c>
      <c r="O582">
        <v>8.9829837752275399</v>
      </c>
      <c r="P582">
        <v>14.530456852791801</v>
      </c>
      <c r="Q582">
        <v>3.3748084709986997E-2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-</v>
      </c>
      <c r="D583" t="s">
        <v>711</v>
      </c>
      <c r="E583">
        <v>8375.5088797930002</v>
      </c>
      <c r="F583">
        <v>256.26</v>
      </c>
      <c r="G583">
        <v>2.2523071163605399</v>
      </c>
      <c r="H583">
        <v>1.7393652055373601</v>
      </c>
      <c r="I583">
        <v>2.0872047356577799</v>
      </c>
      <c r="J583">
        <v>0.96687068706962798</v>
      </c>
      <c r="K583">
        <v>252.07621424358501</v>
      </c>
      <c r="L583">
        <v>233.050697204241</v>
      </c>
      <c r="M583">
        <v>59.785019392106697</v>
      </c>
      <c r="N583">
        <v>2.5729293583323698</v>
      </c>
      <c r="O583">
        <v>3.3403574494653898</v>
      </c>
      <c r="P583">
        <v>30.147282884713</v>
      </c>
      <c r="Q583">
        <v>1.1816369177710001E-3</v>
      </c>
    </row>
    <row r="584" spans="1:17" hidden="1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-</v>
      </c>
      <c r="D584" t="s">
        <v>1297</v>
      </c>
      <c r="E584">
        <v>8369.7008711939998</v>
      </c>
      <c r="F584">
        <v>1230.3900000000001</v>
      </c>
      <c r="K584">
        <v>1221.0284065276701</v>
      </c>
      <c r="L584">
        <v>1201.49851616978</v>
      </c>
      <c r="M584">
        <v>68.273684852772604</v>
      </c>
      <c r="N584">
        <v>1</v>
      </c>
      <c r="Q584">
        <v>-6.1080809493942997E-2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Row],[Ticker]],[1]!Table2[[Symbol]:[Industry]],2,FALSE),"-")</f>
        <v>-</v>
      </c>
      <c r="D585" t="s">
        <v>24</v>
      </c>
      <c r="E585">
        <v>8348.92401995</v>
      </c>
      <c r="F585">
        <v>221.15</v>
      </c>
      <c r="G585">
        <v>-20.5851463731188</v>
      </c>
      <c r="H585">
        <v>4.3177989578215099</v>
      </c>
      <c r="I585">
        <v>-24.4061441387516</v>
      </c>
      <c r="J585">
        <v>3.9948756319155598</v>
      </c>
      <c r="K585">
        <v>226.034526074772</v>
      </c>
      <c r="L585">
        <v>222.308345186667</v>
      </c>
      <c r="M585">
        <v>35.435075047212997</v>
      </c>
      <c r="N585">
        <v>1.6519307344747001</v>
      </c>
      <c r="O585">
        <v>29.572688220664698</v>
      </c>
      <c r="P585">
        <v>15.1822916666666</v>
      </c>
      <c r="Q585">
        <v>0.13568892108139199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Row],[Ticker]],[1]!Table2[[Symbol]:[Industry]],2,FALSE),"-")</f>
        <v>-</v>
      </c>
      <c r="D586" t="s">
        <v>46</v>
      </c>
      <c r="E586">
        <v>8337.7103894399897</v>
      </c>
      <c r="F586">
        <v>485.35</v>
      </c>
      <c r="G586">
        <v>145.33975672989601</v>
      </c>
      <c r="H586">
        <v>6.85705912253606</v>
      </c>
      <c r="I586">
        <v>40.2629990030036</v>
      </c>
      <c r="J586">
        <v>3.6059233679632898</v>
      </c>
      <c r="K586">
        <v>476.284739749793</v>
      </c>
      <c r="L586">
        <v>366.50696674831102</v>
      </c>
      <c r="M586">
        <v>37.927138553554599</v>
      </c>
      <c r="N586">
        <v>0.77653657247947105</v>
      </c>
      <c r="O586">
        <v>21.551457710930201</v>
      </c>
      <c r="P586">
        <v>170.08903728436201</v>
      </c>
      <c r="Q586">
        <v>0.206368272090444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24</v>
      </c>
      <c r="E587">
        <v>8334.8280655800008</v>
      </c>
      <c r="F587">
        <v>43.1</v>
      </c>
      <c r="G587">
        <v>-35.385077658061903</v>
      </c>
      <c r="H587">
        <v>1.02930822595831</v>
      </c>
      <c r="I587">
        <v>-35.140573197431401</v>
      </c>
      <c r="J587">
        <v>5.7313772459944996</v>
      </c>
      <c r="K587">
        <v>46.463067815590399</v>
      </c>
      <c r="L587">
        <v>48.924851941065199</v>
      </c>
      <c r="M587">
        <v>35.654041689396202</v>
      </c>
      <c r="N587">
        <v>1.01435989430141</v>
      </c>
      <c r="O587">
        <v>46.171693735498799</v>
      </c>
      <c r="P587">
        <v>7.7500000000000098</v>
      </c>
      <c r="Q587">
        <v>4.8286229852056002E-2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158</v>
      </c>
      <c r="E588">
        <v>8294.4784999999993</v>
      </c>
      <c r="F588">
        <v>442.75</v>
      </c>
      <c r="G588">
        <v>-2.11916763855313</v>
      </c>
      <c r="H588">
        <v>1.62363395836543</v>
      </c>
      <c r="I588">
        <v>-24.2682177048227</v>
      </c>
      <c r="J588">
        <v>-1.68029083159889</v>
      </c>
      <c r="K588">
        <v>472.067668556537</v>
      </c>
      <c r="L588">
        <v>424.561291617091</v>
      </c>
      <c r="M588">
        <v>24.413805476132001</v>
      </c>
      <c r="N588">
        <v>0.45054507033123797</v>
      </c>
      <c r="O588">
        <v>23.658949745906199</v>
      </c>
      <c r="P588">
        <v>30.220588235294102</v>
      </c>
      <c r="Q588">
        <v>9.3090494845983002E-2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130</v>
      </c>
      <c r="E589">
        <v>8280.7923270299998</v>
      </c>
      <c r="F589">
        <v>466.3</v>
      </c>
      <c r="G589">
        <v>-25.0034396844779</v>
      </c>
      <c r="H589">
        <v>-1.3939659948850101</v>
      </c>
      <c r="I589">
        <v>-28.0103438265546</v>
      </c>
      <c r="J589">
        <v>4.9772761678875197</v>
      </c>
      <c r="K589">
        <v>479.93427085111603</v>
      </c>
      <c r="L589">
        <v>491.55507639868</v>
      </c>
      <c r="M589">
        <v>38.073785327138197</v>
      </c>
      <c r="N589">
        <v>0.56437424977068695</v>
      </c>
      <c r="O589">
        <v>51.233111730645497</v>
      </c>
      <c r="P589">
        <v>20.7718207718207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Row],[Ticker]],[1]!Table2[[Symbol]:[Industry]],2,FALSE),"-")</f>
        <v>-</v>
      </c>
      <c r="D590" t="s">
        <v>405</v>
      </c>
      <c r="E590">
        <v>8275.1238072600008</v>
      </c>
      <c r="F590">
        <v>617.54999999999995</v>
      </c>
      <c r="G590">
        <v>3.9572667245316402</v>
      </c>
      <c r="H590">
        <v>-0.94934750672102397</v>
      </c>
      <c r="I590">
        <v>-47.349279832547701</v>
      </c>
      <c r="J590">
        <v>0.35194059759395802</v>
      </c>
      <c r="K590">
        <v>680.91380684109902</v>
      </c>
      <c r="L590">
        <v>743.91843382291097</v>
      </c>
      <c r="M590">
        <v>29.884677480045799</v>
      </c>
      <c r="N590">
        <v>1.09899319945806</v>
      </c>
      <c r="O590">
        <v>77.637438264108098</v>
      </c>
      <c r="P590">
        <v>31.379640463780401</v>
      </c>
      <c r="Q590">
        <v>0.146905970712157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Row],[Ticker]],[1]!Table2[[Symbol]:[Industry]],2,FALSE),"-")</f>
        <v>-</v>
      </c>
      <c r="D591" t="s">
        <v>46</v>
      </c>
      <c r="E591">
        <v>8222.1065844500008</v>
      </c>
      <c r="F591">
        <v>48.95</v>
      </c>
      <c r="G591">
        <v>124.878414616867</v>
      </c>
      <c r="H591">
        <v>10.6655741197503</v>
      </c>
      <c r="I591">
        <v>6.8661267563485398</v>
      </c>
      <c r="J591">
        <v>-3.66060279437764</v>
      </c>
      <c r="K591">
        <v>47.705273879168303</v>
      </c>
      <c r="L591">
        <v>37.9872398193476</v>
      </c>
      <c r="M591">
        <v>36.818941080346399</v>
      </c>
      <c r="N591">
        <v>1.5192316375591099</v>
      </c>
      <c r="O591">
        <v>17.4668028600612</v>
      </c>
      <c r="P591">
        <v>158.18397066754599</v>
      </c>
      <c r="Q591">
        <v>0.14057577085935299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Row],[Ticker]],[1]!Table2[[Symbol]:[Industry]],2,FALSE),"-")</f>
        <v>-</v>
      </c>
      <c r="D592" t="s">
        <v>993</v>
      </c>
      <c r="E592">
        <v>8187.8784930399997</v>
      </c>
      <c r="F592">
        <v>374.05</v>
      </c>
      <c r="G592">
        <v>0.357430526189634</v>
      </c>
      <c r="H592">
        <v>1.94858665161427</v>
      </c>
      <c r="I592">
        <v>-3.5882515550840202</v>
      </c>
      <c r="J592">
        <v>-0.96632588195795899</v>
      </c>
      <c r="K592">
        <v>389.08284710066499</v>
      </c>
      <c r="L592">
        <v>355.65996152097898</v>
      </c>
      <c r="M592">
        <v>27.557206330158898</v>
      </c>
      <c r="N592">
        <v>0.66540606404699998</v>
      </c>
      <c r="O592">
        <v>16.2545114289533</v>
      </c>
      <c r="P592">
        <v>39.8317757009345</v>
      </c>
      <c r="Q592">
        <v>8.1066695972844993E-2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-</v>
      </c>
      <c r="D593" t="s">
        <v>277</v>
      </c>
      <c r="E593">
        <v>8155.9049082499996</v>
      </c>
      <c r="F593">
        <v>794.75</v>
      </c>
      <c r="G593">
        <v>48.638988554226898</v>
      </c>
      <c r="H593">
        <v>1.3545991249432301</v>
      </c>
      <c r="I593">
        <v>17.664255208058101</v>
      </c>
      <c r="J593">
        <v>3.3721069209631298</v>
      </c>
      <c r="K593">
        <v>773.94512223392803</v>
      </c>
      <c r="L593">
        <v>680.947852768301</v>
      </c>
      <c r="M593">
        <v>58.356498977014297</v>
      </c>
      <c r="N593">
        <v>0.22678496123153399</v>
      </c>
      <c r="O593">
        <v>10.726643598615899</v>
      </c>
      <c r="P593">
        <v>76.6111111111111</v>
      </c>
      <c r="Q593">
        <v>8.7007585255330002E-3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-</v>
      </c>
      <c r="D594" t="s">
        <v>1318</v>
      </c>
      <c r="E594">
        <v>8118.94157025</v>
      </c>
      <c r="F594">
        <v>660.45</v>
      </c>
      <c r="G594">
        <v>15.860725299554501</v>
      </c>
      <c r="H594">
        <v>7.8801151562239999</v>
      </c>
      <c r="I594">
        <v>20.733698566965501</v>
      </c>
      <c r="J594">
        <v>-1.0712037480229499</v>
      </c>
      <c r="K594">
        <v>617.29080110013695</v>
      </c>
      <c r="L594">
        <v>544.45259689167995</v>
      </c>
      <c r="M594">
        <v>43.830360613518799</v>
      </c>
      <c r="N594">
        <v>1.6360248439595799</v>
      </c>
      <c r="O594">
        <v>16.3449163449163</v>
      </c>
      <c r="P594">
        <v>62.2926649465536</v>
      </c>
      <c r="Q594">
        <v>0.15360983299622</v>
      </c>
    </row>
    <row r="595" spans="1:17" hidden="1" x14ac:dyDescent="0.3">
      <c r="A595" t="s">
        <v>1319</v>
      </c>
      <c r="B595" t="s">
        <v>1320</v>
      </c>
      <c r="C595" t="str">
        <f>IFERROR(VLOOKUP(Table1[[#This Row],[Ticker]],[1]!Table2[[Symbol]:[Industry]],2,FALSE),"-")</f>
        <v>-</v>
      </c>
      <c r="D595" t="s">
        <v>232</v>
      </c>
      <c r="E595">
        <v>8106.6593015099998</v>
      </c>
      <c r="F595">
        <v>1538.35</v>
      </c>
      <c r="G595">
        <v>6479.1059164663502</v>
      </c>
      <c r="H595">
        <v>27.286777461581799</v>
      </c>
      <c r="I595">
        <v>476.89045610163902</v>
      </c>
      <c r="J595">
        <v>20.841587750898501</v>
      </c>
      <c r="K595">
        <v>1203.7280577766301</v>
      </c>
      <c r="L595">
        <v>594.39744802675898</v>
      </c>
      <c r="M595">
        <v>73.568558470584506</v>
      </c>
      <c r="N595">
        <v>1.46313987030256</v>
      </c>
      <c r="O595">
        <v>6.93275262456529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Row],[Ticker]],[1]!Table2[[Symbol]:[Industry]],2,FALSE),"-")</f>
        <v>-</v>
      </c>
      <c r="D596" t="s">
        <v>75</v>
      </c>
      <c r="E596">
        <v>8102.2006391819996</v>
      </c>
      <c r="F596">
        <v>200.46</v>
      </c>
      <c r="G596">
        <v>-3.3980963129533199</v>
      </c>
      <c r="H596">
        <v>-0.104540257134537</v>
      </c>
      <c r="I596">
        <v>-2.2796972312922699</v>
      </c>
      <c r="J596">
        <v>0.78084360609949599</v>
      </c>
      <c r="K596">
        <v>211.98092376117199</v>
      </c>
      <c r="L596">
        <v>197.91541865813599</v>
      </c>
      <c r="M596">
        <v>28.268735428475601</v>
      </c>
      <c r="N596">
        <v>0.64055210444810096</v>
      </c>
      <c r="O596">
        <v>27.7062755661977</v>
      </c>
      <c r="P596">
        <v>36.367346938775498</v>
      </c>
      <c r="Q596">
        <v>4.9520813240316999E-2</v>
      </c>
    </row>
    <row r="597" spans="1:17" hidden="1" x14ac:dyDescent="0.3">
      <c r="A597" t="s">
        <v>1323</v>
      </c>
      <c r="B597" t="s">
        <v>1324</v>
      </c>
      <c r="C597" t="str">
        <f>IFERROR(VLOOKUP(Table1[[#This Row],[Ticker]],[1]!Table2[[Symbol]:[Industry]],2,FALSE),"-")</f>
        <v>-</v>
      </c>
      <c r="D597" t="s">
        <v>212</v>
      </c>
      <c r="E597">
        <v>8077.6364759999997</v>
      </c>
      <c r="F597">
        <v>1833.75</v>
      </c>
      <c r="G597">
        <v>7.64806768324949</v>
      </c>
      <c r="H597">
        <v>4.20523747801911</v>
      </c>
      <c r="I597">
        <v>-4.8868373280717003</v>
      </c>
      <c r="J597">
        <v>5.8037891086319799</v>
      </c>
      <c r="K597">
        <v>1922.4267335923</v>
      </c>
      <c r="L597">
        <v>1677.23335410664</v>
      </c>
      <c r="M597">
        <v>36.087868077571301</v>
      </c>
      <c r="N597">
        <v>1.4937055554620899</v>
      </c>
      <c r="O597">
        <v>20.299931833674101</v>
      </c>
      <c r="P597">
        <v>93.250079038887094</v>
      </c>
      <c r="Q597">
        <v>0.13278035282834599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Row],[Ticker]],[1]!Table2[[Symbol]:[Industry]],2,FALSE),"-")</f>
        <v>-</v>
      </c>
      <c r="D598" t="s">
        <v>391</v>
      </c>
      <c r="E598">
        <v>8035.2306295799999</v>
      </c>
      <c r="F598">
        <v>1762.95</v>
      </c>
      <c r="G598">
        <v>108.073311168027</v>
      </c>
      <c r="H598">
        <v>9.87244584163534</v>
      </c>
      <c r="I598">
        <v>57.633942006990303</v>
      </c>
      <c r="J598">
        <v>10.447678164591499</v>
      </c>
      <c r="K598">
        <v>1605.8395189668399</v>
      </c>
      <c r="L598">
        <v>1270.73504646438</v>
      </c>
      <c r="M598">
        <v>58.678471469263599</v>
      </c>
      <c r="N598">
        <v>2.08034072726229</v>
      </c>
      <c r="O598">
        <v>9.2373578377151908</v>
      </c>
      <c r="P598">
        <v>135.06</v>
      </c>
      <c r="Q598">
        <v>6.8204732201153001E-2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Row],[Ticker]],[1]!Table2[[Symbol]:[Industry]],2,FALSE),"-")</f>
        <v>-</v>
      </c>
      <c r="D599" t="s">
        <v>138</v>
      </c>
      <c r="E599">
        <v>8013.5395513949998</v>
      </c>
      <c r="F599">
        <v>547.04999999999995</v>
      </c>
      <c r="G599">
        <v>24.4769704430038</v>
      </c>
      <c r="H599">
        <v>9.9719406586782107</v>
      </c>
      <c r="I599">
        <v>4.8603299584532902</v>
      </c>
      <c r="J599">
        <v>1.2558104518126401</v>
      </c>
      <c r="K599">
        <v>554.33895282825199</v>
      </c>
      <c r="L599">
        <v>479.924425201058</v>
      </c>
      <c r="M599">
        <v>25.7869428494636</v>
      </c>
      <c r="N599">
        <v>0.51948852875067497</v>
      </c>
      <c r="O599">
        <v>27.776254455717002</v>
      </c>
      <c r="P599">
        <v>55.743772241992801</v>
      </c>
      <c r="Q599">
        <v>3.2087358294087001E-2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Row],[Ticker]],[1]!Table2[[Symbol]:[Industry]],2,FALSE),"-")</f>
        <v>-</v>
      </c>
      <c r="D600" t="s">
        <v>51</v>
      </c>
      <c r="E600">
        <v>8012.6982840600003</v>
      </c>
      <c r="F600">
        <v>492.15</v>
      </c>
      <c r="G600">
        <v>10.100586970002301</v>
      </c>
      <c r="H600">
        <v>-0.178476101364856</v>
      </c>
      <c r="I600">
        <v>4.9566448554516596</v>
      </c>
      <c r="J600">
        <v>1.9477321061194199</v>
      </c>
      <c r="K600">
        <v>483.55826947220402</v>
      </c>
      <c r="L600">
        <v>437.380680294755</v>
      </c>
      <c r="M600">
        <v>41.569258618939401</v>
      </c>
      <c r="N600">
        <v>1.36091856961791</v>
      </c>
      <c r="O600">
        <v>11.185614142029801</v>
      </c>
      <c r="P600">
        <v>43.358578502767202</v>
      </c>
      <c r="Q600">
        <v>9.3526847805049992E-3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Row],[Ticker]],[1]!Table2[[Symbol]:[Industry]],2,FALSE),"-")</f>
        <v>-</v>
      </c>
      <c r="D601" t="s">
        <v>252</v>
      </c>
      <c r="E601">
        <v>7995.5146663349997</v>
      </c>
      <c r="F601">
        <v>285.85000000000002</v>
      </c>
      <c r="G601">
        <v>-33.336385280491101</v>
      </c>
      <c r="H601">
        <v>-8.7102862558260092</v>
      </c>
      <c r="I601">
        <v>-20.572010272467001</v>
      </c>
      <c r="J601">
        <v>-1.57333316119035</v>
      </c>
      <c r="M601">
        <v>23.143452605271001</v>
      </c>
      <c r="O601">
        <v>21.5147804792723</v>
      </c>
      <c r="P601">
        <v>1.3472788512675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700</v>
      </c>
      <c r="E602">
        <v>7980.5444258399903</v>
      </c>
      <c r="F602">
        <v>471.1</v>
      </c>
      <c r="G602">
        <v>17.751088364977999</v>
      </c>
      <c r="H602">
        <v>-15.0107317778974</v>
      </c>
      <c r="I602">
        <v>7.6836131517769104</v>
      </c>
      <c r="J602">
        <v>-1.9604112121065</v>
      </c>
      <c r="K602">
        <v>499.77277354435699</v>
      </c>
      <c r="L602">
        <v>424.47985281317801</v>
      </c>
      <c r="M602">
        <v>23.716875590968701</v>
      </c>
      <c r="N602">
        <v>0.36383178704772701</v>
      </c>
      <c r="O602">
        <v>35.586924219910799</v>
      </c>
      <c r="P602">
        <v>47.633970542149797</v>
      </c>
      <c r="Q602">
        <v>6.0193718826207998E-2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354</v>
      </c>
      <c r="E603">
        <v>7964.6841221619998</v>
      </c>
      <c r="F603">
        <v>207.01</v>
      </c>
      <c r="G603">
        <v>68.613435328086297</v>
      </c>
      <c r="H603">
        <v>-4.87884611969604</v>
      </c>
      <c r="I603">
        <v>-14.429898721095601</v>
      </c>
      <c r="J603">
        <v>-2.4553614719474801</v>
      </c>
      <c r="K603">
        <v>221.688354301039</v>
      </c>
      <c r="L603">
        <v>199.777045181223</v>
      </c>
      <c r="M603">
        <v>24.8123811273835</v>
      </c>
      <c r="N603">
        <v>0.92709133565352997</v>
      </c>
      <c r="O603">
        <v>26.5639341094633</v>
      </c>
      <c r="P603">
        <v>91.587228135122601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127</v>
      </c>
      <c r="E604">
        <v>7961.6177644999998</v>
      </c>
      <c r="F604">
        <v>666.5</v>
      </c>
      <c r="G604">
        <v>-53.188895532766701</v>
      </c>
      <c r="H604">
        <v>0.169539318395281</v>
      </c>
      <c r="I604">
        <v>-12.352845942723301</v>
      </c>
      <c r="J604">
        <v>3.4328246638332001</v>
      </c>
      <c r="K604">
        <v>682.91756792011802</v>
      </c>
      <c r="L604">
        <v>711.38278387722596</v>
      </c>
      <c r="M604">
        <v>37.325312651449202</v>
      </c>
      <c r="N604">
        <v>0.92993553641697102</v>
      </c>
      <c r="O604">
        <v>44.036009002250502</v>
      </c>
      <c r="P604">
        <v>11.3431339792849</v>
      </c>
      <c r="Q604">
        <v>-0.10538714684268401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138</v>
      </c>
      <c r="E605">
        <v>7938.8486484449904</v>
      </c>
      <c r="F605">
        <v>124.85</v>
      </c>
      <c r="G605">
        <v>67.587734058285093</v>
      </c>
      <c r="H605">
        <v>-10.0922687560409</v>
      </c>
      <c r="I605">
        <v>10.6057997312887</v>
      </c>
      <c r="J605">
        <v>-2.1859685239285902</v>
      </c>
      <c r="K605">
        <v>136.617115604687</v>
      </c>
      <c r="L605">
        <v>117.368483064789</v>
      </c>
      <c r="M605">
        <v>21.627907876670299</v>
      </c>
      <c r="N605">
        <v>0.41039274114137603</v>
      </c>
      <c r="O605">
        <v>31.645975170204199</v>
      </c>
      <c r="P605">
        <v>100.401284109149</v>
      </c>
      <c r="Q605">
        <v>-1.0103525380526999E-2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232</v>
      </c>
      <c r="E606">
        <v>7938.7096291399903</v>
      </c>
      <c r="F606">
        <v>2056.9</v>
      </c>
      <c r="G606">
        <v>-7.3304573202874002</v>
      </c>
      <c r="H606">
        <v>-3.6113682496561901</v>
      </c>
      <c r="I606">
        <v>0.89827423262149697</v>
      </c>
      <c r="J606">
        <v>4.2731705389124404</v>
      </c>
      <c r="K606">
        <v>2171.6446164945501</v>
      </c>
      <c r="L606">
        <v>1990.19971165058</v>
      </c>
      <c r="M606">
        <v>35.518164751366001</v>
      </c>
      <c r="N606">
        <v>0.76003481635247105</v>
      </c>
      <c r="O606">
        <v>33.356021196946799</v>
      </c>
      <c r="P606">
        <v>40.7004583076817</v>
      </c>
      <c r="Q606">
        <v>-2.8753945461078002E-2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396</v>
      </c>
      <c r="E607">
        <v>7914.8079022499996</v>
      </c>
      <c r="F607">
        <v>179.75</v>
      </c>
      <c r="G607">
        <v>-33.826737858588302</v>
      </c>
      <c r="H607">
        <v>0.74648052904210704</v>
      </c>
      <c r="I607">
        <v>-16.6014797497456</v>
      </c>
      <c r="J607">
        <v>0.80847600266582198</v>
      </c>
      <c r="K607">
        <v>184.20356393465099</v>
      </c>
      <c r="L607">
        <v>191.040381713519</v>
      </c>
      <c r="M607">
        <v>28.697898057350201</v>
      </c>
      <c r="N607">
        <v>1.12863643854143</v>
      </c>
      <c r="O607">
        <v>43.532684283727399</v>
      </c>
      <c r="P607">
        <v>23.965517241379299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933</v>
      </c>
      <c r="E608">
        <v>7900.3741156799997</v>
      </c>
      <c r="F608">
        <v>832.1</v>
      </c>
      <c r="G608">
        <v>104.968111263873</v>
      </c>
      <c r="H608">
        <v>-6.3457434929915202</v>
      </c>
      <c r="I608">
        <v>18.687762946747299</v>
      </c>
      <c r="J608">
        <v>1.03780865106523</v>
      </c>
      <c r="K608">
        <v>875.73706656182503</v>
      </c>
      <c r="L608">
        <v>698.21277788565703</v>
      </c>
      <c r="M608">
        <v>16.209297307304901</v>
      </c>
      <c r="N608">
        <v>0.493203077274323</v>
      </c>
      <c r="O608">
        <v>27.268357168609501</v>
      </c>
      <c r="P608">
        <v>143.62465232030399</v>
      </c>
      <c r="Q608">
        <v>0.167243881817812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530</v>
      </c>
      <c r="E609">
        <v>7887.4484924399903</v>
      </c>
      <c r="F609">
        <v>244.35</v>
      </c>
      <c r="G609">
        <v>-5.3250618755691104</v>
      </c>
      <c r="H609">
        <v>1.37771529639288</v>
      </c>
      <c r="I609">
        <v>-5.61897891188862</v>
      </c>
      <c r="J609">
        <v>-2.69917583220737</v>
      </c>
      <c r="K609">
        <v>238.162628780376</v>
      </c>
      <c r="L609">
        <v>223.58746590289999</v>
      </c>
      <c r="M609">
        <v>34.336360572187999</v>
      </c>
      <c r="N609">
        <v>0.89708552508972805</v>
      </c>
      <c r="O609">
        <v>14.8352772662164</v>
      </c>
      <c r="P609">
        <v>25.953608247422601</v>
      </c>
      <c r="Q609">
        <v>3.9975824402727997E-2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75</v>
      </c>
      <c r="E610">
        <v>7860.4163532800003</v>
      </c>
      <c r="F610">
        <v>156.16</v>
      </c>
      <c r="G610">
        <v>-2.7607713946119699</v>
      </c>
      <c r="H610">
        <v>-2.0008756246421799</v>
      </c>
      <c r="I610">
        <v>-18.7662881579481</v>
      </c>
      <c r="J610">
        <v>4.1302572256304897</v>
      </c>
      <c r="K610">
        <v>163.53307785667201</v>
      </c>
      <c r="L610">
        <v>160.027885615857</v>
      </c>
      <c r="M610">
        <v>31.841674006925</v>
      </c>
      <c r="N610">
        <v>0.42873586945437703</v>
      </c>
      <c r="O610">
        <v>27.433401639344201</v>
      </c>
      <c r="P610">
        <v>30.133333333333301</v>
      </c>
      <c r="Q610">
        <v>-9.5712010908720006E-3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Row],[Ticker]],[1]!Table2[[Symbol]:[Industry]],2,FALSE),"-")</f>
        <v>-</v>
      </c>
      <c r="D611" t="s">
        <v>691</v>
      </c>
      <c r="E611">
        <v>7837.53194325</v>
      </c>
      <c r="F611">
        <v>243.5</v>
      </c>
      <c r="G611">
        <v>102.626663040441</v>
      </c>
      <c r="H611">
        <v>3.3462331594968502</v>
      </c>
      <c r="I611">
        <v>9.3719472626647402</v>
      </c>
      <c r="J611">
        <v>-2.9038250240956902</v>
      </c>
      <c r="K611">
        <v>242.93082498217399</v>
      </c>
      <c r="L611">
        <v>189.23393957587899</v>
      </c>
      <c r="M611">
        <v>27.660044457884101</v>
      </c>
      <c r="N611">
        <v>0.79947944322555298</v>
      </c>
      <c r="O611">
        <v>21.761806981519499</v>
      </c>
      <c r="P611">
        <v>139.19449901768101</v>
      </c>
      <c r="Q611">
        <v>0.182809913198412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Row],[Ticker]],[1]!Table2[[Symbol]:[Industry]],2,FALSE),"-")</f>
        <v>-</v>
      </c>
      <c r="D612" t="s">
        <v>116</v>
      </c>
      <c r="E612">
        <v>7784.19859653</v>
      </c>
      <c r="F612">
        <v>1323.45</v>
      </c>
      <c r="G612">
        <v>16.8968363702357</v>
      </c>
      <c r="H612">
        <v>-0.99895813777089004</v>
      </c>
      <c r="I612">
        <v>2.2061616873032399</v>
      </c>
      <c r="J612">
        <v>-0.235632513933936</v>
      </c>
      <c r="K612">
        <v>1370.7858728010699</v>
      </c>
      <c r="L612">
        <v>1197.64530583447</v>
      </c>
      <c r="M612">
        <v>26.753611977159999</v>
      </c>
      <c r="N612">
        <v>0.85450828004970303</v>
      </c>
      <c r="O612">
        <v>18.323321621519501</v>
      </c>
      <c r="P612">
        <v>44.1666666666666</v>
      </c>
      <c r="Q612">
        <v>0.13408096188240801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Row],[Ticker]],[1]!Table2[[Symbol]:[Industry]],2,FALSE),"-")</f>
        <v>-</v>
      </c>
      <c r="D613" t="s">
        <v>86</v>
      </c>
      <c r="E613">
        <v>7774.9083541350001</v>
      </c>
      <c r="F613">
        <v>706.95</v>
      </c>
      <c r="G613">
        <v>-36.581393136114798</v>
      </c>
      <c r="H613">
        <v>-4.1332480458298502</v>
      </c>
      <c r="I613">
        <v>-16.167341625800798</v>
      </c>
      <c r="J613">
        <v>-0.772218883320542</v>
      </c>
      <c r="K613">
        <v>764.48774290296399</v>
      </c>
      <c r="L613">
        <v>737.30787936980698</v>
      </c>
      <c r="M613">
        <v>26.2088986654799</v>
      </c>
      <c r="N613">
        <v>0.804042594570057</v>
      </c>
      <c r="O613">
        <v>30.136501874248498</v>
      </c>
      <c r="P613">
        <v>14.764610389610301</v>
      </c>
      <c r="Q613">
        <v>0.12809296674666301</v>
      </c>
    </row>
    <row r="614" spans="1:17" hidden="1" x14ac:dyDescent="0.3">
      <c r="A614" t="s">
        <v>1357</v>
      </c>
      <c r="B614" t="s">
        <v>1358</v>
      </c>
      <c r="C614" t="str">
        <f>IFERROR(VLOOKUP(Table1[[#This Row],[Ticker]],[1]!Table2[[Symbol]:[Industry]],2,FALSE),"-")</f>
        <v>-</v>
      </c>
      <c r="D614" t="s">
        <v>525</v>
      </c>
      <c r="E614">
        <v>7762.4958856000003</v>
      </c>
      <c r="F614">
        <v>724</v>
      </c>
      <c r="G614">
        <v>9.6626035745068108</v>
      </c>
      <c r="H614">
        <v>0.297710786104873</v>
      </c>
      <c r="I614">
        <v>-4.7967928901474401</v>
      </c>
      <c r="J614">
        <v>3.8275344114921501</v>
      </c>
      <c r="K614">
        <v>696.047364746114</v>
      </c>
      <c r="M614">
        <v>46.440865567513001</v>
      </c>
      <c r="N614">
        <v>0.78014436931197395</v>
      </c>
      <c r="O614">
        <v>7.4033149171270596</v>
      </c>
      <c r="P614">
        <v>39.4587306173553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Row],[Ticker]],[1]!Table2[[Symbol]:[Industry]],2,FALSE),"-")</f>
        <v>-</v>
      </c>
      <c r="D615" t="s">
        <v>993</v>
      </c>
      <c r="E615">
        <v>7731.5756923999998</v>
      </c>
      <c r="F615">
        <v>819.55</v>
      </c>
      <c r="G615">
        <v>781.22614308488903</v>
      </c>
      <c r="H615">
        <v>9.0401588428007802</v>
      </c>
      <c r="I615">
        <v>159.27607006713799</v>
      </c>
      <c r="J615">
        <v>11.679341706857199</v>
      </c>
      <c r="K615">
        <v>744.24894782356398</v>
      </c>
      <c r="L615">
        <v>507.60694796762698</v>
      </c>
      <c r="M615">
        <v>54.563105988855597</v>
      </c>
      <c r="N615">
        <v>0.81694249789312701</v>
      </c>
      <c r="O615">
        <v>11.121957171618501</v>
      </c>
      <c r="P615">
        <v>964.35064935064895</v>
      </c>
      <c r="Q615">
        <v>0.256455617082056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Row],[Ticker]],[1]!Table2[[Symbol]:[Industry]],2,FALSE),"-")</f>
        <v>-</v>
      </c>
      <c r="D616" t="s">
        <v>186</v>
      </c>
      <c r="E616">
        <v>7728.8407624020001</v>
      </c>
      <c r="F616">
        <v>195.33</v>
      </c>
      <c r="G616">
        <v>-30.2624538276599</v>
      </c>
      <c r="H616">
        <v>15.8796988212597</v>
      </c>
      <c r="I616">
        <v>-19.427286484144599</v>
      </c>
      <c r="J616">
        <v>14.9435876157078</v>
      </c>
      <c r="K616">
        <v>194.11017523790201</v>
      </c>
      <c r="L616">
        <v>194.76859748389899</v>
      </c>
      <c r="M616">
        <v>46.659667422352101</v>
      </c>
      <c r="N616">
        <v>1.3895058091134</v>
      </c>
      <c r="O616">
        <v>57.681871704295197</v>
      </c>
      <c r="P616">
        <v>35.223260643821398</v>
      </c>
      <c r="Q616">
        <v>0.102339335056821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Row],[Ticker]],[1]!Table2[[Symbol]:[Industry]],2,FALSE),"-")</f>
        <v>-</v>
      </c>
      <c r="D617" t="s">
        <v>1365</v>
      </c>
      <c r="E617">
        <v>7712.2349762800004</v>
      </c>
      <c r="F617">
        <v>1240.0999999999999</v>
      </c>
      <c r="G617">
        <v>122.35839411671</v>
      </c>
      <c r="H617">
        <v>-0.122802722201954</v>
      </c>
      <c r="I617">
        <v>65.823133956294896</v>
      </c>
      <c r="J617">
        <v>-4.1947080698706701E-2</v>
      </c>
      <c r="K617">
        <v>1197.86572768469</v>
      </c>
      <c r="L617">
        <v>885.607867645395</v>
      </c>
      <c r="M617">
        <v>34.206813138618699</v>
      </c>
      <c r="N617">
        <v>0.91097875339935697</v>
      </c>
      <c r="O617">
        <v>13.2973147326828</v>
      </c>
      <c r="P617">
        <v>184.78585371454801</v>
      </c>
      <c r="Q617">
        <v>0.14933781864230999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1202</v>
      </c>
      <c r="E618">
        <v>7690.3484544000003</v>
      </c>
      <c r="F618">
        <v>601.6</v>
      </c>
      <c r="G618">
        <v>66.404922251955995</v>
      </c>
      <c r="H618">
        <v>37.554684627474003</v>
      </c>
      <c r="I618">
        <v>34.964321907463699</v>
      </c>
      <c r="J618">
        <v>4.1524591011204599</v>
      </c>
      <c r="K618">
        <v>519.60966132914598</v>
      </c>
      <c r="L618">
        <v>432.72283522425403</v>
      </c>
      <c r="M618">
        <v>54.204836629912002</v>
      </c>
      <c r="N618">
        <v>1.3525139510973401</v>
      </c>
      <c r="O618">
        <v>8.3776595744680709</v>
      </c>
      <c r="P618">
        <v>110.791871058163</v>
      </c>
      <c r="Q618">
        <v>0.18067559536352401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95</v>
      </c>
      <c r="E619">
        <v>7649.9758318499998</v>
      </c>
      <c r="F619">
        <v>984.5</v>
      </c>
      <c r="G619">
        <v>126.618497891594</v>
      </c>
      <c r="H619">
        <v>-6.7914263806399902</v>
      </c>
      <c r="I619">
        <v>12.6646426025304</v>
      </c>
      <c r="J619">
        <v>6.2268074087256302</v>
      </c>
      <c r="K619">
        <v>971.57799680166102</v>
      </c>
      <c r="L619">
        <v>810.20879942673798</v>
      </c>
      <c r="M619">
        <v>53.636260209135401</v>
      </c>
      <c r="N619">
        <v>1.32870539326439</v>
      </c>
      <c r="O619">
        <v>19.553072625698299</v>
      </c>
      <c r="P619">
        <v>159.07894736842101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530</v>
      </c>
      <c r="E620">
        <v>7619.2684849999996</v>
      </c>
      <c r="F620">
        <v>382.15</v>
      </c>
      <c r="G620">
        <v>92.314432611161195</v>
      </c>
      <c r="H620">
        <v>1.6591928133810601</v>
      </c>
      <c r="I620">
        <v>26.702381012243301</v>
      </c>
      <c r="J620">
        <v>2.0170401232521402</v>
      </c>
      <c r="K620">
        <v>373.69887422560799</v>
      </c>
      <c r="L620">
        <v>302.94149047608403</v>
      </c>
      <c r="M620">
        <v>39.717116435159603</v>
      </c>
      <c r="N620">
        <v>0.92088032332923198</v>
      </c>
      <c r="O620">
        <v>18.068821143529998</v>
      </c>
      <c r="P620">
        <v>117.43954480796501</v>
      </c>
      <c r="Q620">
        <v>0.32655373687384698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212</v>
      </c>
      <c r="E621">
        <v>7604.9728212399996</v>
      </c>
      <c r="F621">
        <v>1876.9</v>
      </c>
      <c r="G621">
        <v>104.20707507999001</v>
      </c>
      <c r="H621">
        <v>16.8256004704715</v>
      </c>
      <c r="I621">
        <v>31.699170392312102</v>
      </c>
      <c r="J621">
        <v>5.6117708967164601</v>
      </c>
      <c r="K621">
        <v>1634.5701507818401</v>
      </c>
      <c r="L621">
        <v>1359.1223247223199</v>
      </c>
      <c r="M621">
        <v>63.580774404233502</v>
      </c>
      <c r="N621">
        <v>1.60255471824989</v>
      </c>
      <c r="O621">
        <v>7.6242740689434596</v>
      </c>
      <c r="P621">
        <v>129.001952171791</v>
      </c>
      <c r="Q621">
        <v>6.5997866426242002E-2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396</v>
      </c>
      <c r="E622">
        <v>7534.5228337500002</v>
      </c>
      <c r="F622">
        <v>967.5</v>
      </c>
      <c r="G622">
        <v>3.42297918630172</v>
      </c>
      <c r="H622">
        <v>6.2260403368639103</v>
      </c>
      <c r="I622">
        <v>-11.5739573166349</v>
      </c>
      <c r="J622">
        <v>2.5505631036478</v>
      </c>
      <c r="K622">
        <v>939.27253611902597</v>
      </c>
      <c r="L622">
        <v>868.26732959116396</v>
      </c>
      <c r="M622">
        <v>43.935585234801003</v>
      </c>
      <c r="N622">
        <v>1.3393876986508699</v>
      </c>
      <c r="O622">
        <v>11.576227390180801</v>
      </c>
      <c r="P622">
        <v>27.697485646406601</v>
      </c>
      <c r="Q622">
        <v>8.2644432493581999E-2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Row],[Ticker]],[1]!Table2[[Symbol]:[Industry]],2,FALSE),"-")</f>
        <v>-</v>
      </c>
      <c r="D623" t="s">
        <v>625</v>
      </c>
      <c r="E623">
        <v>7526.9179506849996</v>
      </c>
      <c r="F623">
        <v>569.45000000000005</v>
      </c>
      <c r="G623">
        <v>53.565770952734603</v>
      </c>
      <c r="H623">
        <v>6.9004235340194704</v>
      </c>
      <c r="I623">
        <v>-12.847905302911601</v>
      </c>
      <c r="J623">
        <v>6.6558772409260198</v>
      </c>
      <c r="K623">
        <v>522.01655455225898</v>
      </c>
      <c r="L623">
        <v>494.20749344048699</v>
      </c>
      <c r="M623">
        <v>59.0687445815784</v>
      </c>
      <c r="N623">
        <v>1.94426598136845</v>
      </c>
      <c r="O623">
        <v>16.954956537009299</v>
      </c>
      <c r="P623">
        <v>80.234214274410505</v>
      </c>
      <c r="Q623">
        <v>7.0380499212930006E-2</v>
      </c>
    </row>
    <row r="624" spans="1:17" hidden="1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1380</v>
      </c>
      <c r="E624">
        <v>7524.5772132299999</v>
      </c>
      <c r="F624">
        <v>1859.55</v>
      </c>
      <c r="G624">
        <v>87.339965431304094</v>
      </c>
      <c r="H624">
        <v>39.372122672411898</v>
      </c>
      <c r="I624">
        <v>3.9612305227751401</v>
      </c>
      <c r="J624">
        <v>9.5143034671698796</v>
      </c>
      <c r="K624">
        <v>1471.54366473391</v>
      </c>
      <c r="M624">
        <v>61.220820378504897</v>
      </c>
      <c r="N624">
        <v>2.0787580487581998</v>
      </c>
      <c r="O624">
        <v>6.9048963458901298</v>
      </c>
      <c r="P624">
        <v>139.94193548387</v>
      </c>
    </row>
    <row r="625" spans="1:17" hidden="1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138</v>
      </c>
      <c r="E625">
        <v>7493.5320415199903</v>
      </c>
      <c r="F625">
        <v>508.35</v>
      </c>
      <c r="G625">
        <v>56.3426457480208</v>
      </c>
      <c r="H625">
        <v>11.3056694099142</v>
      </c>
      <c r="I625">
        <v>64.260549914588907</v>
      </c>
      <c r="J625">
        <v>2.8612961895793201</v>
      </c>
      <c r="K625">
        <v>475.510438046405</v>
      </c>
      <c r="M625">
        <v>34.816226003207902</v>
      </c>
      <c r="N625">
        <v>0.54206988431394298</v>
      </c>
      <c r="O625">
        <v>15.668338742992001</v>
      </c>
      <c r="P625">
        <v>109.412976313079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625</v>
      </c>
      <c r="E626">
        <v>7457.7361726999998</v>
      </c>
      <c r="F626">
        <v>376.55</v>
      </c>
      <c r="G626">
        <v>53.487950142382999</v>
      </c>
      <c r="H626">
        <v>-6.7625466796270901</v>
      </c>
      <c r="I626">
        <v>35.1207586648285</v>
      </c>
      <c r="J626">
        <v>-4.3695330176872504</v>
      </c>
      <c r="K626">
        <v>386.31080575731102</v>
      </c>
      <c r="L626">
        <v>332.737754272129</v>
      </c>
      <c r="M626">
        <v>34.555500736501301</v>
      </c>
      <c r="N626">
        <v>0.76195441586771595</v>
      </c>
      <c r="O626">
        <v>19.678661532332999</v>
      </c>
      <c r="P626">
        <v>85.492610837438406</v>
      </c>
      <c r="Q626">
        <v>3.0487965054665001E-2</v>
      </c>
    </row>
    <row r="627" spans="1:17" hidden="1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269</v>
      </c>
      <c r="E627">
        <v>7425.0059167549998</v>
      </c>
      <c r="F627">
        <v>3233.65</v>
      </c>
      <c r="G627">
        <v>78.615114589071197</v>
      </c>
      <c r="H627">
        <v>18.951293502181201</v>
      </c>
      <c r="I627">
        <v>21.892639327255502</v>
      </c>
      <c r="J627">
        <v>16.5753897898887</v>
      </c>
      <c r="K627">
        <v>2886.4555162686402</v>
      </c>
      <c r="L627">
        <v>2385.2723359514498</v>
      </c>
      <c r="M627">
        <v>50.228104773603597</v>
      </c>
      <c r="N627">
        <v>1.51497410767476</v>
      </c>
      <c r="O627">
        <v>19.524376478592298</v>
      </c>
      <c r="P627">
        <v>111.00489396411</v>
      </c>
      <c r="Q627">
        <v>0.14356967318365799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46</v>
      </c>
      <c r="E628">
        <v>7424.9861258999999</v>
      </c>
      <c r="F628">
        <v>543.9</v>
      </c>
      <c r="G628">
        <v>74.743217243947697</v>
      </c>
      <c r="H628">
        <v>17.5739510831011</v>
      </c>
      <c r="I628">
        <v>40.2372255314827</v>
      </c>
      <c r="J628">
        <v>8.0286574859051605</v>
      </c>
      <c r="K628">
        <v>477.44516985876101</v>
      </c>
      <c r="L628">
        <v>375.01080347091101</v>
      </c>
      <c r="M628">
        <v>59.294088319949097</v>
      </c>
      <c r="N628">
        <v>0.78270872495530996</v>
      </c>
      <c r="O628">
        <v>6.6280566280566298</v>
      </c>
      <c r="P628">
        <v>125.450777202072</v>
      </c>
      <c r="Q628">
        <v>0.194552370084106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-</v>
      </c>
      <c r="D629" t="s">
        <v>553</v>
      </c>
      <c r="E629">
        <v>7398.44434</v>
      </c>
      <c r="F629">
        <v>2283.4</v>
      </c>
      <c r="G629">
        <v>-20.572192709124899</v>
      </c>
      <c r="H629">
        <v>2.11749789748258</v>
      </c>
      <c r="I629">
        <v>-9.1004095956586202</v>
      </c>
      <c r="J629">
        <v>4.4446537387041403</v>
      </c>
      <c r="K629">
        <v>2313.0347223383801</v>
      </c>
      <c r="L629">
        <v>2272.3598033348599</v>
      </c>
      <c r="M629">
        <v>36.198334230395602</v>
      </c>
      <c r="N629">
        <v>1.2708051889432399</v>
      </c>
      <c r="O629">
        <v>19.777524743803099</v>
      </c>
      <c r="P629">
        <v>16.5</v>
      </c>
      <c r="Q629">
        <v>-6.3598994113641005E-2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-</v>
      </c>
      <c r="D630" t="s">
        <v>260</v>
      </c>
      <c r="E630">
        <v>7383.87009183999</v>
      </c>
      <c r="F630">
        <v>6653.9</v>
      </c>
      <c r="G630">
        <v>20.531124219952801</v>
      </c>
      <c r="H630">
        <v>-5.3941322781422798</v>
      </c>
      <c r="I630">
        <v>-1.3007061608430499</v>
      </c>
      <c r="J630">
        <v>-1.10080525747998</v>
      </c>
      <c r="K630">
        <v>6925.0331262257996</v>
      </c>
      <c r="L630">
        <v>6229.2806659569997</v>
      </c>
      <c r="M630">
        <v>26.6357386391281</v>
      </c>
      <c r="N630">
        <v>0.428212599548841</v>
      </c>
      <c r="O630">
        <v>17.600204391409498</v>
      </c>
      <c r="P630">
        <v>54.307645926578601</v>
      </c>
      <c r="Q630">
        <v>8.0429590358819993E-3</v>
      </c>
    </row>
    <row r="631" spans="1:17" hidden="1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212</v>
      </c>
      <c r="E631">
        <v>7373.1332400000001</v>
      </c>
      <c r="F631">
        <v>374</v>
      </c>
      <c r="G631">
        <v>-2.6483425086691699</v>
      </c>
      <c r="H631">
        <v>1.2254088642446701</v>
      </c>
      <c r="I631">
        <v>11.4729266241232</v>
      </c>
      <c r="J631">
        <v>1.8980478330809201</v>
      </c>
      <c r="K631">
        <v>365.50081504673199</v>
      </c>
      <c r="M631">
        <v>36.111887149828497</v>
      </c>
      <c r="N631">
        <v>1.1205254004955001</v>
      </c>
      <c r="O631">
        <v>15.989304812834201</v>
      </c>
      <c r="P631">
        <v>55.768429820907897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-</v>
      </c>
      <c r="D632" t="s">
        <v>556</v>
      </c>
      <c r="E632">
        <v>7356.31944656</v>
      </c>
      <c r="F632">
        <v>42.91</v>
      </c>
      <c r="G632">
        <v>-14.0688479189734</v>
      </c>
      <c r="H632">
        <v>2.81502251167259</v>
      </c>
      <c r="I632">
        <v>-39.856478691114603</v>
      </c>
      <c r="J632">
        <v>5.7309441155363698</v>
      </c>
      <c r="K632">
        <v>44.112415284114803</v>
      </c>
      <c r="L632">
        <v>46.2793346583803</v>
      </c>
      <c r="M632">
        <v>40.688705715397298</v>
      </c>
      <c r="N632">
        <v>1.9400692481894499</v>
      </c>
      <c r="O632">
        <v>60.102540200419497</v>
      </c>
      <c r="P632">
        <v>11.021992238033601</v>
      </c>
      <c r="Q632">
        <v>1.3773005864843001E-2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46</v>
      </c>
      <c r="E633">
        <v>7354.6130413000001</v>
      </c>
      <c r="F633">
        <v>503</v>
      </c>
      <c r="G633">
        <v>39.449590349956402</v>
      </c>
      <c r="H633">
        <v>-4.6220196128695301</v>
      </c>
      <c r="I633">
        <v>19.450360281386299</v>
      </c>
      <c r="J633">
        <v>1.59384573447075</v>
      </c>
      <c r="K633">
        <v>502.04038970567501</v>
      </c>
      <c r="L633">
        <v>431.81248688338002</v>
      </c>
      <c r="M633">
        <v>38.030851819495702</v>
      </c>
      <c r="N633">
        <v>0.49786493204413301</v>
      </c>
      <c r="O633">
        <v>12.1272365805169</v>
      </c>
      <c r="P633">
        <v>75.720524017467199</v>
      </c>
      <c r="Q633">
        <v>-1.7866607988175999E-2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212</v>
      </c>
      <c r="E634">
        <v>7351.3318293599996</v>
      </c>
      <c r="F634">
        <v>1361.4</v>
      </c>
      <c r="G634">
        <v>23.852214346725699</v>
      </c>
      <c r="H634">
        <v>6.1029434612055304</v>
      </c>
      <c r="I634">
        <v>26.066273769734501</v>
      </c>
      <c r="J634">
        <v>6.2021842250937196</v>
      </c>
      <c r="K634">
        <v>1287.4001886709</v>
      </c>
      <c r="L634">
        <v>1088.22217901315</v>
      </c>
      <c r="M634">
        <v>39.865147748475998</v>
      </c>
      <c r="N634">
        <v>0.61040935543969499</v>
      </c>
      <c r="O634">
        <v>6.9817834582047897</v>
      </c>
      <c r="P634">
        <v>65.923217550274202</v>
      </c>
      <c r="Q634">
        <v>6.1994356166576003E-2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Row],[Ticker]],[1]!Table2[[Symbol]:[Industry]],2,FALSE),"-")</f>
        <v>-</v>
      </c>
      <c r="D635" t="s">
        <v>133</v>
      </c>
      <c r="E635">
        <v>7308.3998240499996</v>
      </c>
      <c r="F635">
        <v>302.89999999999998</v>
      </c>
      <c r="G635">
        <v>252.51393670709999</v>
      </c>
      <c r="H635">
        <v>-12.539773321990101</v>
      </c>
      <c r="I635">
        <v>30.066621000482002</v>
      </c>
      <c r="J635">
        <v>-1.80487768601022</v>
      </c>
      <c r="K635">
        <v>314.27288926720701</v>
      </c>
      <c r="L635">
        <v>233.822008849951</v>
      </c>
      <c r="M635">
        <v>28.858388947884301</v>
      </c>
      <c r="N635">
        <v>0.65154076740631295</v>
      </c>
      <c r="O635">
        <v>26.774513040607399</v>
      </c>
      <c r="P635">
        <v>284.63492063491998</v>
      </c>
      <c r="Q635">
        <v>0.13338411372759101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Row],[Ticker]],[1]!Table2[[Symbol]:[Industry]],2,FALSE),"-")</f>
        <v>-</v>
      </c>
      <c r="D636" t="s">
        <v>292</v>
      </c>
      <c r="E636">
        <v>7298.7007542800002</v>
      </c>
      <c r="F636">
        <v>1756.6</v>
      </c>
      <c r="G636">
        <v>78.193320405475504</v>
      </c>
      <c r="H636">
        <v>18.7298996361558</v>
      </c>
      <c r="I636">
        <v>65.627683009966503</v>
      </c>
      <c r="J636">
        <v>10.7315473327522</v>
      </c>
      <c r="K636">
        <v>1488.13726107147</v>
      </c>
      <c r="L636">
        <v>1247.0446136012599</v>
      </c>
      <c r="M636">
        <v>64.026018752399906</v>
      </c>
      <c r="N636">
        <v>2.66977632624116</v>
      </c>
      <c r="O636">
        <v>4.5200956393032001</v>
      </c>
      <c r="P636">
        <v>103.770082941824</v>
      </c>
      <c r="Q636">
        <v>0.13031113823471999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95</v>
      </c>
      <c r="E637">
        <v>7251.5968254600002</v>
      </c>
      <c r="F637">
        <v>2962.2</v>
      </c>
      <c r="G637">
        <v>74.0129487124414</v>
      </c>
      <c r="H637">
        <v>6.0480532930459097</v>
      </c>
      <c r="I637">
        <v>4.9591489683130403</v>
      </c>
      <c r="J637">
        <v>-5.2206224156284398</v>
      </c>
      <c r="K637">
        <v>2827.2813210014401</v>
      </c>
      <c r="L637">
        <v>2390.3136298443801</v>
      </c>
      <c r="M637">
        <v>41.670232082022899</v>
      </c>
      <c r="N637">
        <v>1.23160953664242</v>
      </c>
      <c r="O637">
        <v>13.7667949496995</v>
      </c>
      <c r="P637">
        <v>95.389334124863893</v>
      </c>
      <c r="Q637">
        <v>0.19019854599156899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-</v>
      </c>
      <c r="D638" t="s">
        <v>376</v>
      </c>
      <c r="E638">
        <v>7202.7285548399996</v>
      </c>
      <c r="F638">
        <v>317.39999999999998</v>
      </c>
      <c r="G638">
        <v>103.05556187270101</v>
      </c>
      <c r="H638">
        <v>0.998615841275034</v>
      </c>
      <c r="I638">
        <v>83.282670225811898</v>
      </c>
      <c r="J638">
        <v>0.672014669348727</v>
      </c>
      <c r="K638">
        <v>315.68194400055597</v>
      </c>
      <c r="L638">
        <v>245.948561778092</v>
      </c>
      <c r="M638">
        <v>34.047008367984098</v>
      </c>
      <c r="N638">
        <v>0.68540185475101001</v>
      </c>
      <c r="O638">
        <v>14.2091997479521</v>
      </c>
      <c r="P638">
        <v>145.096525096525</v>
      </c>
      <c r="Q638">
        <v>0.13599267927973399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Row],[Ticker]],[1]!Table2[[Symbol]:[Industry]],2,FALSE),"-")</f>
        <v>-</v>
      </c>
      <c r="D639" t="s">
        <v>269</v>
      </c>
      <c r="E639">
        <v>7176.9942719999999</v>
      </c>
      <c r="F639">
        <v>3265.5</v>
      </c>
      <c r="G639">
        <v>-7.0872321564720497</v>
      </c>
      <c r="H639">
        <v>-3.8182057796439302</v>
      </c>
      <c r="I639">
        <v>20.069718879402</v>
      </c>
      <c r="J639">
        <v>5.8033433766219096</v>
      </c>
      <c r="K639">
        <v>3266.7283550872498</v>
      </c>
      <c r="L639">
        <v>2844.8947368290301</v>
      </c>
      <c r="M639">
        <v>41.911542428305097</v>
      </c>
      <c r="N639">
        <v>0.76835641142106703</v>
      </c>
      <c r="O639">
        <v>19.1241770019905</v>
      </c>
      <c r="P639">
        <v>55.574082896617398</v>
      </c>
      <c r="Q639">
        <v>0.112165242840801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Row],[Ticker]],[1]!Table2[[Symbol]:[Industry]],2,FALSE),"-")</f>
        <v>-</v>
      </c>
      <c r="D640" t="s">
        <v>75</v>
      </c>
      <c r="E640">
        <v>7165.2848809999996</v>
      </c>
      <c r="F640">
        <v>349.75</v>
      </c>
      <c r="G640">
        <v>73.289374471025099</v>
      </c>
      <c r="H640">
        <v>16.643591908714601</v>
      </c>
      <c r="I640">
        <v>20.502285816214101</v>
      </c>
      <c r="J640">
        <v>7.5165938043933203</v>
      </c>
      <c r="K640">
        <v>290.332362814573</v>
      </c>
      <c r="L640">
        <v>239.80322265390501</v>
      </c>
      <c r="M640">
        <v>64.999788128412405</v>
      </c>
      <c r="N640">
        <v>1.60538949006287</v>
      </c>
      <c r="O640">
        <v>5.6754824874910703</v>
      </c>
      <c r="P640">
        <v>117.303510406958</v>
      </c>
      <c r="Q640">
        <v>7.9076156954838994E-2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Row],[Ticker]],[1]!Table2[[Symbol]:[Industry]],2,FALSE),"-")</f>
        <v>-</v>
      </c>
      <c r="D641" t="s">
        <v>138</v>
      </c>
      <c r="E641">
        <v>7142.5211939500005</v>
      </c>
      <c r="F641">
        <v>856.55</v>
      </c>
      <c r="G641">
        <v>80.599054386745294</v>
      </c>
      <c r="H641">
        <v>-9.0535845666276895</v>
      </c>
      <c r="I641">
        <v>9.0395001481457005</v>
      </c>
      <c r="J641">
        <v>-2.1536933916534502</v>
      </c>
      <c r="K641">
        <v>917.62228288379504</v>
      </c>
      <c r="L641">
        <v>736.56101274305797</v>
      </c>
      <c r="M641">
        <v>25.603334964321299</v>
      </c>
      <c r="N641">
        <v>0.59342741935284304</v>
      </c>
      <c r="O641">
        <v>29.589632829373599</v>
      </c>
      <c r="P641">
        <v>136.74682144831399</v>
      </c>
      <c r="Q641">
        <v>0.16928986170325799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Row],[Ticker]],[1]!Table2[[Symbol]:[Industry]],2,FALSE),"-")</f>
        <v>-</v>
      </c>
      <c r="D642" t="s">
        <v>1417</v>
      </c>
      <c r="E642">
        <v>7141.1098510399997</v>
      </c>
      <c r="F642">
        <v>267.85000000000002</v>
      </c>
      <c r="G642">
        <v>1.9674678310559599</v>
      </c>
      <c r="H642">
        <v>-10.3947989168988</v>
      </c>
      <c r="I642">
        <v>-24.997085979255299</v>
      </c>
      <c r="J642">
        <v>0.49655479467720598</v>
      </c>
      <c r="K642">
        <v>295.85926159465299</v>
      </c>
      <c r="L642">
        <v>287.54979349399298</v>
      </c>
      <c r="M642">
        <v>28.952033846870201</v>
      </c>
      <c r="N642">
        <v>1.0293517386304001</v>
      </c>
      <c r="O642">
        <v>36.251633376889998</v>
      </c>
      <c r="P642">
        <v>28.3421178725443</v>
      </c>
      <c r="Q642">
        <v>6.9586314298511004E-2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116</v>
      </c>
      <c r="E643">
        <v>7120.49129627</v>
      </c>
      <c r="F643">
        <v>1180.3</v>
      </c>
      <c r="G643">
        <v>45.445096143756203</v>
      </c>
      <c r="H643">
        <v>9.4979610723983399</v>
      </c>
      <c r="I643">
        <v>9.3250236359453407</v>
      </c>
      <c r="J643">
        <v>4.71339289503429</v>
      </c>
      <c r="K643">
        <v>1097.1031654610999</v>
      </c>
      <c r="L643">
        <v>931.07746523360299</v>
      </c>
      <c r="M643">
        <v>47.230027548204298</v>
      </c>
      <c r="N643">
        <v>1.47672571435091</v>
      </c>
      <c r="O643">
        <v>14.0472761162416</v>
      </c>
      <c r="P643">
        <v>81.236084452975007</v>
      </c>
      <c r="Q643">
        <v>6.7353641954769006E-2</v>
      </c>
    </row>
    <row r="644" spans="1:17" hidden="1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1422</v>
      </c>
      <c r="E644">
        <v>7117.3451472899997</v>
      </c>
      <c r="F644">
        <v>582.85</v>
      </c>
      <c r="G644">
        <v>4.6896446673725203</v>
      </c>
      <c r="H644">
        <v>-2.7269763763224701</v>
      </c>
      <c r="I644">
        <v>1.95310624938781</v>
      </c>
      <c r="J644">
        <v>5.82070083640878</v>
      </c>
      <c r="K644">
        <v>581.10692479708598</v>
      </c>
      <c r="L644">
        <v>540.858204846278</v>
      </c>
      <c r="M644">
        <v>39.139645308622399</v>
      </c>
      <c r="N644">
        <v>0.45359502616370301</v>
      </c>
      <c r="O644">
        <v>13.579823282148</v>
      </c>
      <c r="P644">
        <v>50.141679546625397</v>
      </c>
      <c r="Q644">
        <v>6.9992580125413997E-2</v>
      </c>
    </row>
    <row r="645" spans="1:17" hidden="1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625</v>
      </c>
      <c r="E645">
        <v>7100.4858928499998</v>
      </c>
      <c r="F645">
        <v>3576.5</v>
      </c>
      <c r="G645">
        <v>-7.4884131801640201</v>
      </c>
      <c r="H645">
        <v>-5.62164563037883</v>
      </c>
      <c r="I645">
        <v>-5.5906063067643901</v>
      </c>
      <c r="J645">
        <v>-0.73531358487648002</v>
      </c>
      <c r="K645">
        <v>3764.9659325235298</v>
      </c>
      <c r="L645">
        <v>3504.2242261559099</v>
      </c>
      <c r="M645">
        <v>22.070279179787999</v>
      </c>
      <c r="N645">
        <v>0.45229542600950801</v>
      </c>
      <c r="O645">
        <v>19.9161191108625</v>
      </c>
      <c r="P645">
        <v>18.170854603426299</v>
      </c>
      <c r="Q645">
        <v>-3.2280961685232999E-2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Row],[Ticker]],[1]!Table2[[Symbol]:[Industry]],2,FALSE),"-")</f>
        <v>-</v>
      </c>
      <c r="D646" t="s">
        <v>625</v>
      </c>
      <c r="E646">
        <v>7094.411752</v>
      </c>
      <c r="F646">
        <v>353.8</v>
      </c>
      <c r="G646">
        <v>-18.471539174089902</v>
      </c>
      <c r="H646">
        <v>7.0067602324935798</v>
      </c>
      <c r="I646">
        <v>10.7572061993198</v>
      </c>
      <c r="J646">
        <v>0.501688438738223</v>
      </c>
      <c r="K646">
        <v>356.02095828980703</v>
      </c>
      <c r="L646">
        <v>344.75512928638699</v>
      </c>
      <c r="M646">
        <v>32.7577775987235</v>
      </c>
      <c r="N646">
        <v>1.4992443648946701</v>
      </c>
      <c r="O646">
        <v>23.5019785189372</v>
      </c>
      <c r="P646">
        <v>32.138188608776801</v>
      </c>
      <c r="Q646">
        <v>0.14218674311792501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24</v>
      </c>
      <c r="E647">
        <v>7084.6440519600001</v>
      </c>
      <c r="F647">
        <v>447.4</v>
      </c>
      <c r="G647">
        <v>-24.250394085090299</v>
      </c>
      <c r="H647">
        <v>-5.0862986567531596</v>
      </c>
      <c r="I647">
        <v>-20.352216092664499</v>
      </c>
      <c r="J647">
        <v>0.86692019983139401</v>
      </c>
      <c r="K647">
        <v>468.55342238016402</v>
      </c>
      <c r="L647">
        <v>482.32118067365002</v>
      </c>
      <c r="M647">
        <v>24.154781749963899</v>
      </c>
      <c r="N647">
        <v>3.07017138134613</v>
      </c>
      <c r="O647">
        <v>36.645060348681199</v>
      </c>
      <c r="P647">
        <v>2.13445953658257</v>
      </c>
    </row>
    <row r="648" spans="1:17" hidden="1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21</v>
      </c>
      <c r="E648">
        <v>7071.1809519999997</v>
      </c>
      <c r="F648">
        <v>121</v>
      </c>
      <c r="G648">
        <v>57.504290001810801</v>
      </c>
      <c r="H648">
        <v>7.83167933615651</v>
      </c>
      <c r="I648">
        <v>-5.6193620459550297</v>
      </c>
      <c r="J648">
        <v>-1.69897772903461</v>
      </c>
      <c r="K648">
        <v>125.54417825863401</v>
      </c>
      <c r="L648">
        <v>106.709477551826</v>
      </c>
      <c r="M648">
        <v>32.075297507181297</v>
      </c>
      <c r="N648">
        <v>1.36301101670248</v>
      </c>
      <c r="O648">
        <v>18.347107438016501</v>
      </c>
      <c r="P648">
        <v>86.153846153846104</v>
      </c>
      <c r="Q648">
        <v>0.27258060563004499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51</v>
      </c>
      <c r="E649">
        <v>7042.7675027759997</v>
      </c>
      <c r="F649">
        <v>217.02</v>
      </c>
      <c r="G649">
        <v>-30.6099880961943</v>
      </c>
      <c r="H649">
        <v>-5.70808435159186</v>
      </c>
      <c r="I649">
        <v>-49.098427224592299</v>
      </c>
      <c r="J649">
        <v>2.1622107477801</v>
      </c>
      <c r="K649">
        <v>237.99056700800199</v>
      </c>
      <c r="L649">
        <v>268.33241291930699</v>
      </c>
      <c r="M649">
        <v>24.430724353106399</v>
      </c>
      <c r="N649">
        <v>0.51312451568331996</v>
      </c>
      <c r="O649">
        <v>117.860105059441</v>
      </c>
      <c r="P649">
        <v>10.668026517083099</v>
      </c>
      <c r="Q649">
        <v>-2.6912470135404001E-2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825</v>
      </c>
      <c r="E650">
        <v>7027.9130909879996</v>
      </c>
      <c r="F650">
        <v>39.659999999999997</v>
      </c>
      <c r="G650">
        <v>-21.157220277952199</v>
      </c>
      <c r="H650">
        <v>-1.63839723952553</v>
      </c>
      <c r="I650">
        <v>-29.9623047653558</v>
      </c>
      <c r="J650">
        <v>-1.4982553043123801</v>
      </c>
      <c r="K650">
        <v>42.053752324392399</v>
      </c>
      <c r="L650">
        <v>43.427620404868797</v>
      </c>
      <c r="M650">
        <v>27.467961015406001</v>
      </c>
      <c r="N650">
        <v>1.9987471738274301</v>
      </c>
      <c r="O650">
        <v>36.157337367624798</v>
      </c>
      <c r="P650">
        <v>7.1891891891891797</v>
      </c>
      <c r="Q650">
        <v>2.9274381336075E-2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1437</v>
      </c>
      <c r="E651">
        <v>6961.4621580000003</v>
      </c>
      <c r="F651">
        <v>909.5</v>
      </c>
      <c r="G651">
        <v>9.6258163765911693</v>
      </c>
      <c r="H651">
        <v>8.4422569744637794</v>
      </c>
      <c r="I651">
        <v>-1.7568862286526801</v>
      </c>
      <c r="J651">
        <v>11.8247734472784</v>
      </c>
      <c r="K651">
        <v>855.60331963630995</v>
      </c>
      <c r="L651">
        <v>781.80813239359395</v>
      </c>
      <c r="M651">
        <v>47.567277292054598</v>
      </c>
      <c r="N651">
        <v>1.0774984102335301</v>
      </c>
      <c r="O651">
        <v>13.787795492028501</v>
      </c>
      <c r="P651">
        <v>53.761622992392198</v>
      </c>
      <c r="Q651">
        <v>7.3114395665219998E-3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51</v>
      </c>
      <c r="E652">
        <v>6956.886037325</v>
      </c>
      <c r="F652">
        <v>1371.65</v>
      </c>
      <c r="G652">
        <v>111.556665674972</v>
      </c>
      <c r="H652">
        <v>25.323677260538101</v>
      </c>
      <c r="I652">
        <v>58.328237991379702</v>
      </c>
      <c r="J652">
        <v>0.99981970185480795</v>
      </c>
      <c r="K652">
        <v>1211.69413141056</v>
      </c>
      <c r="L652">
        <v>971.287645324133</v>
      </c>
      <c r="M652">
        <v>57.422988131104198</v>
      </c>
      <c r="N652">
        <v>1.5810318042331799</v>
      </c>
      <c r="O652">
        <v>6.4192760543870504</v>
      </c>
      <c r="P652">
        <v>217.47482930216401</v>
      </c>
      <c r="Q652">
        <v>0.111592899839058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-</v>
      </c>
      <c r="D653" t="s">
        <v>98</v>
      </c>
      <c r="E653">
        <v>6941.9493799250004</v>
      </c>
      <c r="F653">
        <v>1457.75</v>
      </c>
      <c r="G653">
        <v>-31.9826453885278</v>
      </c>
      <c r="H653">
        <v>8.3383821687823296</v>
      </c>
      <c r="I653">
        <v>-7.3341537738800398</v>
      </c>
      <c r="J653">
        <v>2.29900354738521</v>
      </c>
      <c r="K653">
        <v>1434.3996100936399</v>
      </c>
      <c r="L653">
        <v>1415.2086387187701</v>
      </c>
      <c r="M653">
        <v>40.121361484317397</v>
      </c>
      <c r="N653">
        <v>1.0288650890222499</v>
      </c>
      <c r="O653">
        <v>15.2426684959698</v>
      </c>
      <c r="P653">
        <v>16.619999999999902</v>
      </c>
      <c r="Q653">
        <v>-0.12992808510533099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-</v>
      </c>
      <c r="D654" t="s">
        <v>46</v>
      </c>
      <c r="E654">
        <v>6933.8438141850002</v>
      </c>
      <c r="F654">
        <v>186.77</v>
      </c>
      <c r="G654">
        <v>5.9979966006035399</v>
      </c>
      <c r="H654">
        <v>0.70235525719126501</v>
      </c>
      <c r="I654">
        <v>-30.3486230321707</v>
      </c>
      <c r="J654">
        <v>-6.1412904904904098</v>
      </c>
      <c r="K654">
        <v>199.21631572572099</v>
      </c>
      <c r="L654">
        <v>189.83285972553199</v>
      </c>
      <c r="M654">
        <v>30.056532962138</v>
      </c>
      <c r="N654">
        <v>1.74865998864085</v>
      </c>
      <c r="O654">
        <v>33.479680890935299</v>
      </c>
      <c r="P654">
        <v>40.799095363739099</v>
      </c>
      <c r="Q654">
        <v>0.153253489307351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21</v>
      </c>
      <c r="E655">
        <v>6932.1679929699903</v>
      </c>
      <c r="F655">
        <v>837.1</v>
      </c>
      <c r="G655">
        <v>71.3956999019276</v>
      </c>
      <c r="H655">
        <v>-2.5828859758207399</v>
      </c>
      <c r="I655">
        <v>57.889541111471999</v>
      </c>
      <c r="J655">
        <v>-2.41477414453749</v>
      </c>
      <c r="K655">
        <v>845.49342419405195</v>
      </c>
      <c r="L655">
        <v>676.74293169734005</v>
      </c>
      <c r="M655">
        <v>32.784801473265802</v>
      </c>
      <c r="N655">
        <v>0.96851064893762095</v>
      </c>
      <c r="O655">
        <v>10.823079679847099</v>
      </c>
      <c r="P655">
        <v>101.71084337349301</v>
      </c>
      <c r="Q655">
        <v>0.13470640107839901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467</v>
      </c>
      <c r="E656">
        <v>6821.3097596349999</v>
      </c>
      <c r="F656">
        <v>2268.35</v>
      </c>
      <c r="G656">
        <v>21.813031669049199</v>
      </c>
      <c r="H656">
        <v>38.8514343512742</v>
      </c>
      <c r="I656">
        <v>76.698256400104199</v>
      </c>
      <c r="J656">
        <v>7.20406282806817</v>
      </c>
      <c r="K656">
        <v>1723.80650772275</v>
      </c>
      <c r="L656">
        <v>1480.81640500651</v>
      </c>
      <c r="M656">
        <v>81.305990460115297</v>
      </c>
      <c r="N656">
        <v>1.6383748001052101</v>
      </c>
      <c r="O656">
        <v>1.39528732338485</v>
      </c>
      <c r="P656">
        <v>111.649171915092</v>
      </c>
      <c r="Q656">
        <v>-0.10762548647368</v>
      </c>
    </row>
    <row r="657" spans="1:17" hidden="1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1008</v>
      </c>
      <c r="E657">
        <v>6746.8437323999997</v>
      </c>
      <c r="F657">
        <v>128.5</v>
      </c>
      <c r="G657">
        <v>-12.906809804569001</v>
      </c>
      <c r="H657">
        <v>1.85826480859135</v>
      </c>
      <c r="I657">
        <v>-6.5678620428359</v>
      </c>
      <c r="K657">
        <v>120.10837337592</v>
      </c>
      <c r="M657">
        <v>1.05563603616817</v>
      </c>
      <c r="N657">
        <v>0.231884057971014</v>
      </c>
      <c r="O657">
        <v>3.00389105058367</v>
      </c>
      <c r="P657">
        <v>10.347788750536701</v>
      </c>
    </row>
    <row r="658" spans="1:17" x14ac:dyDescent="0.3">
      <c r="A658" t="s">
        <v>1450</v>
      </c>
      <c r="B658" t="s">
        <v>1451</v>
      </c>
      <c r="C658" t="str">
        <f>IFERROR(VLOOKUP(Table1[[#This Row],[Ticker]],[1]!Table2[[Symbol]:[Industry]],2,FALSE),"-")</f>
        <v>-</v>
      </c>
      <c r="D658" t="s">
        <v>212</v>
      </c>
      <c r="E658">
        <v>6745.5194223999997</v>
      </c>
      <c r="F658">
        <v>469.6</v>
      </c>
      <c r="G658">
        <v>106.028315901892</v>
      </c>
      <c r="H658">
        <v>1.72172436245338</v>
      </c>
      <c r="I658">
        <v>14.719748456651001</v>
      </c>
      <c r="J658">
        <v>2.1075710575090798</v>
      </c>
      <c r="K658">
        <v>456.21461115604501</v>
      </c>
      <c r="L658">
        <v>381.89306990191801</v>
      </c>
      <c r="M658">
        <v>33.815312377450503</v>
      </c>
      <c r="N658">
        <v>0.569814564769064</v>
      </c>
      <c r="O658">
        <v>11.0200170357751</v>
      </c>
      <c r="P658">
        <v>116.85522973909001</v>
      </c>
      <c r="Q658">
        <v>0.13373667328910299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Row],[Ticker]],[1]!Table2[[Symbol]:[Industry]],2,FALSE),"-")</f>
        <v>-</v>
      </c>
      <c r="D659" t="s">
        <v>391</v>
      </c>
      <c r="E659">
        <v>6743.1080742960003</v>
      </c>
      <c r="F659">
        <v>82.76</v>
      </c>
      <c r="G659">
        <v>2.8078538439802498</v>
      </c>
      <c r="H659">
        <v>5.1382232948213797</v>
      </c>
      <c r="I659">
        <v>-4.7941826786270703</v>
      </c>
      <c r="J659">
        <v>5.5612075558056198</v>
      </c>
      <c r="K659">
        <v>82.573837733614397</v>
      </c>
      <c r="L659">
        <v>74.250215472562502</v>
      </c>
      <c r="M659">
        <v>37.7851576478594</v>
      </c>
      <c r="N659">
        <v>1.14451989796914</v>
      </c>
      <c r="O659">
        <v>18.837602706621499</v>
      </c>
      <c r="P659">
        <v>41.108269394714398</v>
      </c>
      <c r="Q659">
        <v>7.6645062812360998E-2</v>
      </c>
    </row>
    <row r="660" spans="1:17" x14ac:dyDescent="0.3">
      <c r="A660" t="s">
        <v>1454</v>
      </c>
      <c r="B660" t="s">
        <v>1455</v>
      </c>
      <c r="C660" t="str">
        <f>IFERROR(VLOOKUP(Table1[[#This Row],[Ticker]],[1]!Table2[[Symbol]:[Industry]],2,FALSE),"-")</f>
        <v>-</v>
      </c>
      <c r="D660" t="s">
        <v>46</v>
      </c>
      <c r="E660">
        <v>6719.1101988949904</v>
      </c>
      <c r="F660">
        <v>239.35</v>
      </c>
      <c r="G660">
        <v>106.447896646429</v>
      </c>
      <c r="H660">
        <v>9.64906391353313</v>
      </c>
      <c r="I660">
        <v>20.5886373510562</v>
      </c>
      <c r="J660">
        <v>-1.0485596214333901</v>
      </c>
      <c r="K660">
        <v>227.251135351729</v>
      </c>
      <c r="L660">
        <v>179.94034365011899</v>
      </c>
      <c r="M660">
        <v>39.178955620698503</v>
      </c>
      <c r="N660">
        <v>0.94733690050195296</v>
      </c>
      <c r="O660">
        <v>13.599331522874399</v>
      </c>
      <c r="P660">
        <v>169.08375491849301</v>
      </c>
      <c r="Q660">
        <v>8.8772906268105994E-2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Row],[Ticker]],[1]!Table2[[Symbol]:[Industry]],2,FALSE),"-")</f>
        <v>-</v>
      </c>
      <c r="D661" t="s">
        <v>405</v>
      </c>
      <c r="E661">
        <v>6687.8396687100003</v>
      </c>
      <c r="F661">
        <v>604.9</v>
      </c>
      <c r="G661">
        <v>-33.970465713777301</v>
      </c>
      <c r="H661">
        <v>-7.8210050887626101</v>
      </c>
      <c r="I661">
        <v>-26.928958178936899</v>
      </c>
      <c r="J661">
        <v>-3.0704148468364498</v>
      </c>
      <c r="K661">
        <v>661.738654968319</v>
      </c>
      <c r="L661">
        <v>649.69812675941</v>
      </c>
      <c r="M661">
        <v>13.685738969347099</v>
      </c>
      <c r="N661">
        <v>0.55615552974540094</v>
      </c>
      <c r="O661">
        <v>28.285667052405302</v>
      </c>
      <c r="P661">
        <v>16.0257025031169</v>
      </c>
      <c r="Q661">
        <v>-5.1302276960906001E-2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Row],[Ticker]],[1]!Table2[[Symbol]:[Industry]],2,FALSE),"-")</f>
        <v>-</v>
      </c>
      <c r="D662" t="s">
        <v>212</v>
      </c>
      <c r="E662">
        <v>6685.5880813049998</v>
      </c>
      <c r="F662">
        <v>482.85</v>
      </c>
      <c r="G662">
        <v>0.220660363191097</v>
      </c>
      <c r="H662">
        <v>-0.41247102266348001</v>
      </c>
      <c r="I662">
        <v>13.699591267733</v>
      </c>
      <c r="J662">
        <v>-2.6952841627524098</v>
      </c>
      <c r="K662">
        <v>500.21824536243901</v>
      </c>
      <c r="L662">
        <v>440.90655608814899</v>
      </c>
      <c r="M662">
        <v>20.8392239515208</v>
      </c>
      <c r="N662">
        <v>0.44802929921733498</v>
      </c>
      <c r="O662">
        <v>17.210313762037899</v>
      </c>
      <c r="P662">
        <v>36.494699646643099</v>
      </c>
      <c r="Q662">
        <v>2.7498847036185999E-2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Row],[Ticker]],[1]!Table2[[Symbol]:[Industry]],2,FALSE),"-")</f>
        <v>-</v>
      </c>
      <c r="D663" t="s">
        <v>553</v>
      </c>
      <c r="E663">
        <v>6666.5752923150003</v>
      </c>
      <c r="F663">
        <v>241.05</v>
      </c>
      <c r="G663">
        <v>-33.411139740346201</v>
      </c>
      <c r="H663">
        <v>-3.8243156840427601</v>
      </c>
      <c r="I663">
        <v>-18.009885929587</v>
      </c>
      <c r="J663">
        <v>-1.6121140764892301</v>
      </c>
      <c r="K663">
        <v>256.688899091856</v>
      </c>
      <c r="L663">
        <v>260.05883309829801</v>
      </c>
      <c r="M663">
        <v>25.060539387903798</v>
      </c>
      <c r="N663">
        <v>0.93143966235449205</v>
      </c>
      <c r="O663">
        <v>33.146650072599002</v>
      </c>
      <c r="P663">
        <v>9.5681818181818201</v>
      </c>
      <c r="Q663">
        <v>-6.5425061035287002E-2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Row],[Ticker]],[1]!Table2[[Symbol]:[Industry]],2,FALSE),"-")</f>
        <v>-</v>
      </c>
      <c r="D664" t="s">
        <v>1464</v>
      </c>
      <c r="E664">
        <v>6656.7748560250002</v>
      </c>
      <c r="F664">
        <v>509.95</v>
      </c>
      <c r="G664">
        <v>-21.610189545737601</v>
      </c>
      <c r="H664">
        <v>8.0678399180996898</v>
      </c>
      <c r="I664">
        <v>-29.106565711141702</v>
      </c>
      <c r="J664">
        <v>4.4002913284012202</v>
      </c>
      <c r="K664">
        <v>516.16225854249603</v>
      </c>
      <c r="L664">
        <v>503.92482206041598</v>
      </c>
      <c r="M664">
        <v>39.0456976889038</v>
      </c>
      <c r="N664">
        <v>3.73294946071365</v>
      </c>
      <c r="O664">
        <v>31.257966467300701</v>
      </c>
      <c r="P664">
        <v>30.4053190129139</v>
      </c>
      <c r="Q664">
        <v>4.6240046943034997E-2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1467</v>
      </c>
      <c r="E665">
        <v>6641.7018574019903</v>
      </c>
      <c r="F665">
        <v>208.61</v>
      </c>
      <c r="G665">
        <v>-21.9231017690635</v>
      </c>
      <c r="H665">
        <v>0.71277726820273501</v>
      </c>
      <c r="I665">
        <v>-1.69752472048461</v>
      </c>
      <c r="J665">
        <v>1.56393718933779</v>
      </c>
      <c r="K665">
        <v>211.32435072769599</v>
      </c>
      <c r="L665">
        <v>197.811278200385</v>
      </c>
      <c r="M665">
        <v>26.795987847565002</v>
      </c>
      <c r="N665">
        <v>0.53607545342954299</v>
      </c>
      <c r="O665">
        <v>15.9580077656871</v>
      </c>
      <c r="P665">
        <v>23.001179245283002</v>
      </c>
      <c r="Q665">
        <v>-5.0614572190831E-2</v>
      </c>
    </row>
    <row r="666" spans="1:17" hidden="1" x14ac:dyDescent="0.3">
      <c r="A666" t="s">
        <v>1468</v>
      </c>
      <c r="B666" t="s">
        <v>1469</v>
      </c>
      <c r="C666" t="str">
        <f>IFERROR(VLOOKUP(Table1[[#This Row],[Ticker]],[1]!Table2[[Symbol]:[Industry]],2,FALSE),"-")</f>
        <v>-</v>
      </c>
      <c r="D666" t="s">
        <v>1297</v>
      </c>
      <c r="E666">
        <v>6636.6662775300001</v>
      </c>
      <c r="F666">
        <v>1398.03</v>
      </c>
      <c r="G666">
        <v>-14.7752729269572</v>
      </c>
      <c r="H666">
        <v>1.5034428511755999</v>
      </c>
      <c r="I666">
        <v>-5.9153583769455302</v>
      </c>
      <c r="J666">
        <v>4.5880009856400799</v>
      </c>
      <c r="K666">
        <v>1380.3367768058299</v>
      </c>
      <c r="L666">
        <v>1347.2407416378001</v>
      </c>
      <c r="M666">
        <v>77.088001342421407</v>
      </c>
      <c r="N666">
        <v>1.14822271147844</v>
      </c>
      <c r="O666">
        <v>3.0736107236611399</v>
      </c>
      <c r="P666">
        <v>12.1429430874744</v>
      </c>
      <c r="Q666">
        <v>-5.5078309021881003E-2</v>
      </c>
    </row>
    <row r="667" spans="1:17" x14ac:dyDescent="0.3">
      <c r="A667" t="s">
        <v>1470</v>
      </c>
      <c r="B667" t="s">
        <v>1471</v>
      </c>
      <c r="C667" t="str">
        <f>IFERROR(VLOOKUP(Table1[[#This Row],[Ticker]],[1]!Table2[[Symbol]:[Industry]],2,FALSE),"-")</f>
        <v>-</v>
      </c>
      <c r="D667" t="s">
        <v>51</v>
      </c>
      <c r="E667">
        <v>6613.1101534999998</v>
      </c>
      <c r="F667">
        <v>676.25</v>
      </c>
      <c r="G667">
        <v>65.220875246454895</v>
      </c>
      <c r="H667">
        <v>14.5326830435357</v>
      </c>
      <c r="I667">
        <v>71.984142346064402</v>
      </c>
      <c r="J667">
        <v>7.6534318814912403</v>
      </c>
      <c r="K667">
        <v>607.28159885218304</v>
      </c>
      <c r="L667">
        <v>483.15202499382502</v>
      </c>
      <c r="M667">
        <v>53.876997739367297</v>
      </c>
      <c r="N667">
        <v>0.99373852993277201</v>
      </c>
      <c r="O667">
        <v>9.3382624768946396</v>
      </c>
      <c r="P667">
        <v>127.847035040431</v>
      </c>
      <c r="Q667">
        <v>-4.3193525730000001E-3</v>
      </c>
    </row>
    <row r="668" spans="1:17" x14ac:dyDescent="0.3">
      <c r="A668" t="s">
        <v>1472</v>
      </c>
      <c r="B668" t="s">
        <v>1473</v>
      </c>
      <c r="C668" t="str">
        <f>IFERROR(VLOOKUP(Table1[[#This Row],[Ticker]],[1]!Table2[[Symbol]:[Industry]],2,FALSE),"-")</f>
        <v>-</v>
      </c>
      <c r="D668" t="s">
        <v>212</v>
      </c>
      <c r="E668">
        <v>6602.8908248549997</v>
      </c>
      <c r="F668">
        <v>2300.35</v>
      </c>
      <c r="G668">
        <v>138.163663846166</v>
      </c>
      <c r="H668">
        <v>-5.1948785808617597</v>
      </c>
      <c r="I668">
        <v>59.710656923488997</v>
      </c>
      <c r="J668">
        <v>1.9898534138077999</v>
      </c>
      <c r="K668">
        <v>2195.9192168038599</v>
      </c>
      <c r="L668">
        <v>1619.28834292136</v>
      </c>
      <c r="M668">
        <v>27.3758149279425</v>
      </c>
      <c r="N668">
        <v>0.48647200936380502</v>
      </c>
      <c r="O668">
        <v>28.3326450322777</v>
      </c>
      <c r="P668">
        <v>185.757763975155</v>
      </c>
      <c r="Q668">
        <v>0.13802480735717901</v>
      </c>
    </row>
    <row r="669" spans="1:17" x14ac:dyDescent="0.3">
      <c r="A669" t="s">
        <v>1474</v>
      </c>
      <c r="B669" t="s">
        <v>1475</v>
      </c>
      <c r="C669" t="str">
        <f>IFERROR(VLOOKUP(Table1[[#This Row],[Ticker]],[1]!Table2[[Symbol]:[Industry]],2,FALSE),"-")</f>
        <v>-</v>
      </c>
      <c r="D669" t="s">
        <v>467</v>
      </c>
      <c r="E669">
        <v>6587.3998080000001</v>
      </c>
      <c r="F669">
        <v>922.5</v>
      </c>
      <c r="G669">
        <v>64.190010012102405</v>
      </c>
      <c r="H669">
        <v>7.2446231251232798E-2</v>
      </c>
      <c r="I669">
        <v>-10.3871363570215</v>
      </c>
      <c r="J669">
        <v>1.50308960293114</v>
      </c>
      <c r="K669">
        <v>911.25457668471597</v>
      </c>
      <c r="L669">
        <v>823.95910768210297</v>
      </c>
      <c r="M669">
        <v>37.270385104460097</v>
      </c>
      <c r="N669">
        <v>0.94883067222123896</v>
      </c>
      <c r="O669">
        <v>12.9647696476964</v>
      </c>
      <c r="P669">
        <v>91.370189814334594</v>
      </c>
      <c r="Q669">
        <v>0.14046040855942299</v>
      </c>
    </row>
    <row r="670" spans="1:17" x14ac:dyDescent="0.3">
      <c r="A670" t="s">
        <v>1476</v>
      </c>
      <c r="B670" t="s">
        <v>1477</v>
      </c>
      <c r="C670" t="str">
        <f>IFERROR(VLOOKUP(Table1[[#This Row],[Ticker]],[1]!Table2[[Symbol]:[Industry]],2,FALSE),"-")</f>
        <v>-</v>
      </c>
      <c r="D670" t="s">
        <v>24</v>
      </c>
      <c r="E670">
        <v>6571.8084242879904</v>
      </c>
      <c r="F670">
        <v>25.12</v>
      </c>
      <c r="G670">
        <v>15.5576318493173</v>
      </c>
      <c r="H670">
        <v>-0.75304369691376105</v>
      </c>
      <c r="I670">
        <v>-37.470171772258297</v>
      </c>
      <c r="J670">
        <v>0.158078217833692</v>
      </c>
      <c r="K670">
        <v>27.088606341038702</v>
      </c>
      <c r="L670">
        <v>26.249530222614801</v>
      </c>
      <c r="M670">
        <v>22.009427330532301</v>
      </c>
      <c r="N670">
        <v>0.90607021989716396</v>
      </c>
      <c r="O670">
        <v>46.822153930674503</v>
      </c>
      <c r="P670">
        <v>39.877285880671899</v>
      </c>
      <c r="Q670">
        <v>0.103073966794725</v>
      </c>
    </row>
    <row r="671" spans="1:17" x14ac:dyDescent="0.3">
      <c r="A671" t="s">
        <v>1478</v>
      </c>
      <c r="B671" t="s">
        <v>1479</v>
      </c>
      <c r="C671" t="str">
        <f>IFERROR(VLOOKUP(Table1[[#This Row],[Ticker]],[1]!Table2[[Symbol]:[Industry]],2,FALSE),"-")</f>
        <v>-</v>
      </c>
      <c r="D671" t="s">
        <v>391</v>
      </c>
      <c r="E671">
        <v>6547.2593263999997</v>
      </c>
      <c r="F671">
        <v>133.46</v>
      </c>
      <c r="G671">
        <v>67.266457833188298</v>
      </c>
      <c r="H671">
        <v>6.2580954404447402</v>
      </c>
      <c r="I671">
        <v>8.2464312571887106</v>
      </c>
      <c r="J671">
        <v>-0.52824030565178703</v>
      </c>
      <c r="K671">
        <v>133.317549641135</v>
      </c>
      <c r="L671">
        <v>106.969416222673</v>
      </c>
      <c r="M671">
        <v>29.510532568583098</v>
      </c>
      <c r="N671">
        <v>1.2559838546872499</v>
      </c>
      <c r="O671">
        <v>27.341525550726701</v>
      </c>
      <c r="P671">
        <v>105.16525749423499</v>
      </c>
      <c r="Q671">
        <v>8.7414258796025004E-2</v>
      </c>
    </row>
    <row r="672" spans="1:17" x14ac:dyDescent="0.3">
      <c r="A672" t="s">
        <v>1480</v>
      </c>
      <c r="B672" t="s">
        <v>1481</v>
      </c>
      <c r="C672" t="str">
        <f>IFERROR(VLOOKUP(Table1[[#This Row],[Ticker]],[1]!Table2[[Symbol]:[Industry]],2,FALSE),"-")</f>
        <v>-</v>
      </c>
      <c r="D672" t="s">
        <v>386</v>
      </c>
      <c r="E672">
        <v>6525.1795776519903</v>
      </c>
      <c r="F672">
        <v>210.04</v>
      </c>
      <c r="G672">
        <v>128.29031162453401</v>
      </c>
      <c r="H672">
        <v>1.95586015686083</v>
      </c>
      <c r="I672">
        <v>14.981699989357899</v>
      </c>
      <c r="J672">
        <v>1.05535980490374</v>
      </c>
      <c r="K672">
        <v>203.22011382825499</v>
      </c>
      <c r="L672">
        <v>167.32888474600699</v>
      </c>
      <c r="M672">
        <v>42.1845155387402</v>
      </c>
      <c r="N672">
        <v>0.73773359100373204</v>
      </c>
      <c r="O672">
        <v>5.7608074652447199</v>
      </c>
      <c r="P672">
        <v>194.58625525946701</v>
      </c>
      <c r="Q672">
        <v>0.110520936209062</v>
      </c>
    </row>
    <row r="673" spans="1:17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391</v>
      </c>
      <c r="E673">
        <v>6499.1503038000001</v>
      </c>
      <c r="F673">
        <v>334.2</v>
      </c>
      <c r="G673">
        <v>32.078889708896</v>
      </c>
      <c r="H673">
        <v>1.4879073220130501</v>
      </c>
      <c r="I673">
        <v>19.9547413241126</v>
      </c>
      <c r="J673">
        <v>2.15134926032797</v>
      </c>
      <c r="K673">
        <v>319.16425639205801</v>
      </c>
      <c r="L673">
        <v>275.893730698588</v>
      </c>
      <c r="M673">
        <v>47.132931276362399</v>
      </c>
      <c r="N673">
        <v>0.64671749227686803</v>
      </c>
      <c r="O673">
        <v>7.0317175344105403</v>
      </c>
      <c r="P673">
        <v>62.9449049244271</v>
      </c>
      <c r="Q673">
        <v>-1.5505816095107001E-2</v>
      </c>
    </row>
    <row r="674" spans="1:17" hidden="1" x14ac:dyDescent="0.3">
      <c r="A674" t="s">
        <v>1484</v>
      </c>
      <c r="B674" t="s">
        <v>1485</v>
      </c>
      <c r="C674" t="str">
        <f>IFERROR(VLOOKUP(Table1[[#This Row],[Ticker]],[1]!Table2[[Symbol]:[Industry]],2,FALSE),"-")</f>
        <v>-</v>
      </c>
      <c r="D674" t="s">
        <v>1297</v>
      </c>
      <c r="E674">
        <v>6496.9056107910001</v>
      </c>
      <c r="F674">
        <v>1164.28</v>
      </c>
      <c r="G674">
        <v>-15.389971311940601</v>
      </c>
      <c r="H674">
        <v>1.3541234968942599</v>
      </c>
      <c r="I674">
        <v>-6.44561308435543</v>
      </c>
      <c r="J674">
        <v>3.5959707802905001</v>
      </c>
      <c r="K674">
        <v>1155.17709479674</v>
      </c>
      <c r="L674">
        <v>1128.4790406464599</v>
      </c>
      <c r="M674">
        <v>63.340787818078198</v>
      </c>
      <c r="N674">
        <v>1.6673409075155801</v>
      </c>
      <c r="O674">
        <v>13.836877727007201</v>
      </c>
      <c r="P674">
        <v>34.4729213106801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-</v>
      </c>
      <c r="D675" t="s">
        <v>637</v>
      </c>
      <c r="E675">
        <v>6486.3305054570001</v>
      </c>
      <c r="F675">
        <v>133.01</v>
      </c>
      <c r="G675">
        <v>-39.230593501410297</v>
      </c>
      <c r="H675">
        <v>-0.39747748832741198</v>
      </c>
      <c r="I675">
        <v>-15.7537563106145</v>
      </c>
      <c r="J675">
        <v>-4.8973970953571602</v>
      </c>
      <c r="K675">
        <v>138.19544112196201</v>
      </c>
      <c r="L675">
        <v>139.69124460005699</v>
      </c>
      <c r="M675">
        <v>31.7970499145856</v>
      </c>
      <c r="N675">
        <v>1.3155505247747299</v>
      </c>
      <c r="O675">
        <v>34.613938801593797</v>
      </c>
      <c r="P675">
        <v>21.470319634703099</v>
      </c>
      <c r="Q675">
        <v>-0.101950888400565</v>
      </c>
    </row>
    <row r="676" spans="1:17" hidden="1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57</v>
      </c>
      <c r="E676">
        <v>6479.2752624160003</v>
      </c>
      <c r="F676">
        <v>93.99</v>
      </c>
      <c r="G676">
        <v>338.612723312215</v>
      </c>
      <c r="H676">
        <v>7.28934265277005</v>
      </c>
      <c r="I676">
        <v>58.253043957406497</v>
      </c>
      <c r="J676">
        <v>-1.39731178152413</v>
      </c>
      <c r="K676">
        <v>86.924784286787897</v>
      </c>
      <c r="L676">
        <v>62.665484658288101</v>
      </c>
      <c r="M676">
        <v>29.789444963862302</v>
      </c>
      <c r="N676">
        <v>0.68390045931299404</v>
      </c>
      <c r="O676">
        <v>14.373869560591499</v>
      </c>
      <c r="P676">
        <v>381.99999999999898</v>
      </c>
      <c r="Q676">
        <v>8.8311708295774005E-2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86</v>
      </c>
      <c r="E677">
        <v>6477.0251193699996</v>
      </c>
      <c r="F677">
        <v>3275.05</v>
      </c>
      <c r="G677">
        <v>19.346581424429601</v>
      </c>
      <c r="H677">
        <v>12.871365927422699</v>
      </c>
      <c r="I677">
        <v>46.518741408093398</v>
      </c>
      <c r="J677">
        <v>3.0873695436928301</v>
      </c>
      <c r="K677">
        <v>2991.5150405918098</v>
      </c>
      <c r="L677">
        <v>2437.67908445189</v>
      </c>
      <c r="M677">
        <v>38.461472808182997</v>
      </c>
      <c r="N677">
        <v>0.52798289356055095</v>
      </c>
      <c r="O677">
        <v>10.1021358452542</v>
      </c>
      <c r="P677">
        <v>105.332288401253</v>
      </c>
      <c r="Q677">
        <v>-3.9707665069525999E-2</v>
      </c>
    </row>
    <row r="678" spans="1:17" hidden="1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127</v>
      </c>
      <c r="E678">
        <v>6471.1292085099903</v>
      </c>
      <c r="F678">
        <v>167.03</v>
      </c>
      <c r="G678">
        <v>-22.464108572001699</v>
      </c>
      <c r="H678">
        <v>5.8731442966029697</v>
      </c>
      <c r="I678">
        <v>-9.6997335639777091</v>
      </c>
      <c r="J678">
        <v>0.61018911153938804</v>
      </c>
      <c r="M678">
        <v>39.957570059380899</v>
      </c>
      <c r="O678">
        <v>18.242231934383</v>
      </c>
      <c r="P678">
        <v>23.7259259259259</v>
      </c>
    </row>
    <row r="679" spans="1:17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625</v>
      </c>
      <c r="E679">
        <v>6467.1765945500001</v>
      </c>
      <c r="F679">
        <v>485.5</v>
      </c>
      <c r="G679">
        <v>20.6612158809398</v>
      </c>
      <c r="H679">
        <v>-4.9795668809706797</v>
      </c>
      <c r="I679">
        <v>-15.666004797081699</v>
      </c>
      <c r="J679">
        <v>4.4338366381241299</v>
      </c>
      <c r="K679">
        <v>492.61549542462399</v>
      </c>
      <c r="L679">
        <v>448.25474732999299</v>
      </c>
      <c r="M679">
        <v>40.167651421043097</v>
      </c>
      <c r="N679">
        <v>1.4684514228537799</v>
      </c>
      <c r="O679">
        <v>15.303810504634299</v>
      </c>
      <c r="P679">
        <v>63.028878441907302</v>
      </c>
      <c r="Q679">
        <v>8.4998603592486996E-2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269</v>
      </c>
      <c r="E680">
        <v>6416.98530656</v>
      </c>
      <c r="F680">
        <v>2356.3000000000002</v>
      </c>
      <c r="G680">
        <v>-12.071660792636999</v>
      </c>
      <c r="H680">
        <v>0.22212857913919501</v>
      </c>
      <c r="I680">
        <v>-0.38789188033719102</v>
      </c>
      <c r="J680">
        <v>5.9907041704656301</v>
      </c>
      <c r="K680">
        <v>2387.2973027840599</v>
      </c>
      <c r="L680">
        <v>2236.7464472848201</v>
      </c>
      <c r="M680">
        <v>35.589000018996501</v>
      </c>
      <c r="N680">
        <v>0.68059903739400296</v>
      </c>
      <c r="O680">
        <v>17.434112803972301</v>
      </c>
      <c r="P680">
        <v>36.994186046511601</v>
      </c>
      <c r="Q680">
        <v>8.3269972401406003E-2</v>
      </c>
    </row>
    <row r="681" spans="1:17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138</v>
      </c>
      <c r="E681">
        <v>6413.3286485549997</v>
      </c>
      <c r="F681">
        <v>217.33</v>
      </c>
      <c r="G681">
        <v>154.30606555728201</v>
      </c>
      <c r="H681">
        <v>-1.19418275925231</v>
      </c>
      <c r="I681">
        <v>33.580044931539398</v>
      </c>
      <c r="J681">
        <v>9.9139473599912105</v>
      </c>
      <c r="K681">
        <v>195.68195563494001</v>
      </c>
      <c r="L681">
        <v>155.56075630094301</v>
      </c>
      <c r="M681">
        <v>63.4514666805823</v>
      </c>
      <c r="N681">
        <v>0.42091339222166901</v>
      </c>
      <c r="O681">
        <v>9.9572079326369902</v>
      </c>
      <c r="P681">
        <v>192.110215053763</v>
      </c>
      <c r="Q681">
        <v>0.15981202667352801</v>
      </c>
    </row>
    <row r="682" spans="1:17" hidden="1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116</v>
      </c>
      <c r="E682">
        <v>6412.0977006449903</v>
      </c>
      <c r="F682">
        <v>559.65</v>
      </c>
      <c r="G682">
        <v>-24.949662668929701</v>
      </c>
      <c r="H682">
        <v>7.7095845259635203</v>
      </c>
      <c r="I682">
        <v>-6.3499183740262897</v>
      </c>
      <c r="J682">
        <v>1.4016441157446</v>
      </c>
      <c r="K682">
        <v>548.60632022267805</v>
      </c>
      <c r="L682">
        <v>531.49573994274601</v>
      </c>
      <c r="M682">
        <v>31.456476877436099</v>
      </c>
      <c r="N682">
        <v>0.57530734877869005</v>
      </c>
      <c r="O682">
        <v>12.561422317519799</v>
      </c>
      <c r="P682">
        <v>19.839400428265499</v>
      </c>
      <c r="Q682">
        <v>3.0372357744351999E-2</v>
      </c>
    </row>
    <row r="683" spans="1:17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383</v>
      </c>
      <c r="E683">
        <v>6410.0614254599996</v>
      </c>
      <c r="F683">
        <v>280.05</v>
      </c>
      <c r="G683">
        <v>-52.310963342946202</v>
      </c>
      <c r="H683">
        <v>-6.0869321976559299</v>
      </c>
      <c r="I683">
        <v>-32.730956574986699</v>
      </c>
      <c r="J683">
        <v>-1.6608905451388101</v>
      </c>
      <c r="K683">
        <v>302.45958728927297</v>
      </c>
      <c r="L683">
        <v>320.87679020645498</v>
      </c>
      <c r="M683">
        <v>25.9182852676111</v>
      </c>
      <c r="N683">
        <v>0.886217984771145</v>
      </c>
      <c r="O683">
        <v>68.148544902695903</v>
      </c>
      <c r="P683">
        <v>8.4834398605462003</v>
      </c>
      <c r="Q683">
        <v>-1.0700078869882E-2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133</v>
      </c>
      <c r="E684">
        <v>6402.4891677599999</v>
      </c>
      <c r="F684">
        <v>590.1</v>
      </c>
      <c r="G684">
        <v>20.6634552221029</v>
      </c>
      <c r="H684">
        <v>-10.154925288081699</v>
      </c>
      <c r="I684">
        <v>-31.757735221531298</v>
      </c>
      <c r="J684">
        <v>1.1540595331207399</v>
      </c>
      <c r="K684">
        <v>608.94847814059403</v>
      </c>
      <c r="L684">
        <v>577.98006102655995</v>
      </c>
      <c r="M684">
        <v>34.073928407929699</v>
      </c>
      <c r="N684">
        <v>0.53208611136844297</v>
      </c>
      <c r="O684">
        <v>42.628368073207902</v>
      </c>
      <c r="P684">
        <v>61.881901104176599</v>
      </c>
      <c r="Q684">
        <v>6.7479947422199996E-2</v>
      </c>
    </row>
    <row r="685" spans="1:17" hidden="1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825</v>
      </c>
      <c r="E685">
        <v>6394.9664640000001</v>
      </c>
      <c r="F685">
        <v>745.6</v>
      </c>
      <c r="G685">
        <v>76.023765737290304</v>
      </c>
      <c r="H685">
        <v>-9.8610546181531102</v>
      </c>
      <c r="I685">
        <v>-20.136369935835901</v>
      </c>
      <c r="J685">
        <v>-3.2003227548295801</v>
      </c>
      <c r="K685">
        <v>780.18289232885695</v>
      </c>
      <c r="L685">
        <v>646.50325174464194</v>
      </c>
      <c r="M685">
        <v>30.6728847126464</v>
      </c>
      <c r="N685">
        <v>1.05930921349158</v>
      </c>
      <c r="O685">
        <v>24.839055793991399</v>
      </c>
      <c r="P685">
        <v>107.89070124076299</v>
      </c>
      <c r="Q685">
        <v>6.7791347056017998E-2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467</v>
      </c>
      <c r="E686">
        <v>6383.8372584099998</v>
      </c>
      <c r="F686">
        <v>449.65</v>
      </c>
      <c r="G686">
        <v>-51.206849796893898</v>
      </c>
      <c r="H686">
        <v>-3.96780257034351</v>
      </c>
      <c r="I686">
        <v>-27.329505958770302</v>
      </c>
      <c r="J686">
        <v>-0.77585928378131697</v>
      </c>
      <c r="K686">
        <v>481.02009858229201</v>
      </c>
      <c r="L686">
        <v>534.29340094624501</v>
      </c>
      <c r="M686">
        <v>25.321606978604098</v>
      </c>
      <c r="N686">
        <v>0.75164977073184602</v>
      </c>
      <c r="O686">
        <v>60.758367619259403</v>
      </c>
      <c r="P686">
        <v>4.9358226371061598</v>
      </c>
      <c r="Q686">
        <v>-4.0682966664571003E-2</v>
      </c>
    </row>
    <row r="687" spans="1:17" hidden="1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43</v>
      </c>
      <c r="E687">
        <v>6377.2658439999996</v>
      </c>
      <c r="F687">
        <v>4145.2</v>
      </c>
      <c r="G687">
        <v>-5.0904024319587098</v>
      </c>
      <c r="H687">
        <v>4.8131405014494799</v>
      </c>
      <c r="I687">
        <v>5.0795819871762697</v>
      </c>
      <c r="J687">
        <v>5.5912260774460201</v>
      </c>
      <c r="K687">
        <v>4143.4750246051999</v>
      </c>
      <c r="L687">
        <v>3821.7289646087202</v>
      </c>
      <c r="M687">
        <v>43.027451192981502</v>
      </c>
      <c r="N687">
        <v>3.4210435651322699</v>
      </c>
      <c r="O687">
        <v>16.996767345363299</v>
      </c>
      <c r="P687">
        <v>31.2187401076289</v>
      </c>
      <c r="Q687">
        <v>-1.8699096350998E-2</v>
      </c>
    </row>
    <row r="688" spans="1:17" hidden="1" x14ac:dyDescent="0.3">
      <c r="A688" t="s">
        <v>1512</v>
      </c>
      <c r="B688" t="s">
        <v>1513</v>
      </c>
      <c r="C688" t="str">
        <f>IFERROR(VLOOKUP(Table1[[#This Row],[Ticker]],[1]!Table2[[Symbol]:[Industry]],2,FALSE),"-")</f>
        <v>-</v>
      </c>
      <c r="D688" t="s">
        <v>46</v>
      </c>
      <c r="E688">
        <v>6347.84</v>
      </c>
      <c r="F688">
        <v>90</v>
      </c>
      <c r="G688">
        <v>-30.4710934004666</v>
      </c>
      <c r="H688">
        <v>-1.0999619603771</v>
      </c>
      <c r="I688">
        <v>-17.7067183924425</v>
      </c>
      <c r="J688">
        <v>3.1426029046428301</v>
      </c>
      <c r="K688">
        <v>91.176802201652606</v>
      </c>
      <c r="L688">
        <v>92.643431747934102</v>
      </c>
      <c r="M688">
        <v>53.081674366169402</v>
      </c>
      <c r="N688">
        <v>1.2929292929292899</v>
      </c>
      <c r="O688">
        <v>9.44444444444445</v>
      </c>
      <c r="P688">
        <v>5.8823529411764701</v>
      </c>
    </row>
    <row r="689" spans="1:17" x14ac:dyDescent="0.3">
      <c r="A689" t="s">
        <v>1514</v>
      </c>
      <c r="B689" t="s">
        <v>1515</v>
      </c>
      <c r="C689" t="str">
        <f>IFERROR(VLOOKUP(Table1[[#This Row],[Ticker]],[1]!Table2[[Symbol]:[Industry]],2,FALSE),"-")</f>
        <v>-</v>
      </c>
      <c r="D689" t="s">
        <v>168</v>
      </c>
      <c r="E689">
        <v>6332.2165574999999</v>
      </c>
      <c r="F689">
        <v>914.7</v>
      </c>
      <c r="G689">
        <v>49.460658242477201</v>
      </c>
      <c r="H689">
        <v>5.9734890652651096</v>
      </c>
      <c r="I689">
        <v>61.155488594032903</v>
      </c>
      <c r="J689">
        <v>9.4586216349052794</v>
      </c>
      <c r="K689">
        <v>867.69820538697797</v>
      </c>
      <c r="L689">
        <v>692.66364792319098</v>
      </c>
      <c r="M689">
        <v>45.858307161490501</v>
      </c>
      <c r="N689">
        <v>0.92945865157828</v>
      </c>
      <c r="O689">
        <v>10.418716519077201</v>
      </c>
      <c r="P689">
        <v>109.265614275909</v>
      </c>
      <c r="Q689">
        <v>2.618851438856E-2</v>
      </c>
    </row>
    <row r="690" spans="1:17" hidden="1" x14ac:dyDescent="0.3">
      <c r="A690" t="s">
        <v>1516</v>
      </c>
      <c r="B690" t="s">
        <v>1517</v>
      </c>
      <c r="C690" t="str">
        <f>IFERROR(VLOOKUP(Table1[[#This Row],[Ticker]],[1]!Table2[[Symbol]:[Industry]],2,FALSE),"-")</f>
        <v>-</v>
      </c>
      <c r="D690" t="s">
        <v>24</v>
      </c>
      <c r="E690">
        <v>6310.4542421249998</v>
      </c>
      <c r="F690">
        <v>603.35</v>
      </c>
      <c r="G690">
        <v>40.632404025364103</v>
      </c>
      <c r="H690">
        <v>-7.41701748467014</v>
      </c>
      <c r="I690">
        <v>53.3967790333881</v>
      </c>
      <c r="J690">
        <v>0.90147246325409702</v>
      </c>
      <c r="K690">
        <v>645.62014613383997</v>
      </c>
      <c r="M690">
        <v>20.3518879867555</v>
      </c>
      <c r="N690">
        <v>0.48376321523886101</v>
      </c>
      <c r="O690">
        <v>26.1125383276704</v>
      </c>
      <c r="P690">
        <v>65.301369863013704</v>
      </c>
    </row>
    <row r="691" spans="1:17" hidden="1" x14ac:dyDescent="0.3">
      <c r="A691" t="s">
        <v>1518</v>
      </c>
      <c r="B691" t="s">
        <v>1519</v>
      </c>
      <c r="C691" t="str">
        <f>IFERROR(VLOOKUP(Table1[[#This Row],[Ticker]],[1]!Table2[[Symbol]:[Industry]],2,FALSE),"-")</f>
        <v>-</v>
      </c>
      <c r="D691" t="s">
        <v>590</v>
      </c>
      <c r="E691">
        <v>6268.5372553050001</v>
      </c>
      <c r="F691">
        <v>434.85</v>
      </c>
      <c r="G691">
        <v>-25.1828800165401</v>
      </c>
      <c r="H691">
        <v>6.4293488720119599E-2</v>
      </c>
      <c r="I691">
        <v>-21.5456541054781</v>
      </c>
      <c r="J691">
        <v>9.53562012568554</v>
      </c>
      <c r="K691">
        <v>437.42459949083297</v>
      </c>
      <c r="L691">
        <v>440.80102652174497</v>
      </c>
      <c r="M691">
        <v>49.195546817622201</v>
      </c>
      <c r="N691">
        <v>1.9051732437019899</v>
      </c>
      <c r="O691">
        <v>29.826376911578599</v>
      </c>
      <c r="P691">
        <v>10.648854961832001</v>
      </c>
      <c r="Q691">
        <v>-4.6545580354786002E-2</v>
      </c>
    </row>
    <row r="692" spans="1:17" hidden="1" x14ac:dyDescent="0.3">
      <c r="A692" t="s">
        <v>1520</v>
      </c>
      <c r="B692" t="s">
        <v>1521</v>
      </c>
      <c r="C692" t="str">
        <f>IFERROR(VLOOKUP(Table1[[#This Row],[Ticker]],[1]!Table2[[Symbol]:[Industry]],2,FALSE),"-")</f>
        <v>-</v>
      </c>
      <c r="D692" t="s">
        <v>1008</v>
      </c>
      <c r="E692">
        <v>6266.1528877000001</v>
      </c>
      <c r="F692">
        <v>101</v>
      </c>
      <c r="M692">
        <v>50</v>
      </c>
      <c r="N692">
        <v>1</v>
      </c>
    </row>
    <row r="693" spans="1:17" x14ac:dyDescent="0.3">
      <c r="A693" t="s">
        <v>1522</v>
      </c>
      <c r="B693" t="s">
        <v>1523</v>
      </c>
      <c r="C693" t="str">
        <f>IFERROR(VLOOKUP(Table1[[#This Row],[Ticker]],[1]!Table2[[Symbol]:[Industry]],2,FALSE),"-")</f>
        <v>-</v>
      </c>
      <c r="D693" t="s">
        <v>1524</v>
      </c>
      <c r="E693">
        <v>6261.3033859999996</v>
      </c>
      <c r="F693">
        <v>460</v>
      </c>
      <c r="G693">
        <v>-3.1501599128081401</v>
      </c>
      <c r="H693">
        <v>0.96956694948946898</v>
      </c>
      <c r="I693">
        <v>-4.27918683500602</v>
      </c>
      <c r="J693">
        <v>0.85548834470818702</v>
      </c>
      <c r="K693">
        <v>465.46648468064399</v>
      </c>
      <c r="L693">
        <v>447.05407843592201</v>
      </c>
      <c r="M693">
        <v>38.5414322590143</v>
      </c>
      <c r="N693">
        <v>1.01274992266317</v>
      </c>
      <c r="O693">
        <v>25.4130434782608</v>
      </c>
      <c r="P693">
        <v>34.385042360502403</v>
      </c>
    </row>
    <row r="694" spans="1:17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269</v>
      </c>
      <c r="E694">
        <v>6204.096912</v>
      </c>
      <c r="F694">
        <v>1380</v>
      </c>
      <c r="G694">
        <v>-22.950458097512598</v>
      </c>
      <c r="H694">
        <v>4.6130163702934404</v>
      </c>
      <c r="I694">
        <v>-18.130018748366702</v>
      </c>
      <c r="J694">
        <v>3.2081133690775299</v>
      </c>
      <c r="K694">
        <v>1393.02439954897</v>
      </c>
      <c r="L694">
        <v>1430.1137853525299</v>
      </c>
      <c r="M694">
        <v>28.179361598348699</v>
      </c>
      <c r="N694">
        <v>0.80182305526353104</v>
      </c>
      <c r="O694">
        <v>37.532608695652101</v>
      </c>
      <c r="P694">
        <v>20.724346076458701</v>
      </c>
      <c r="Q694">
        <v>-4.8345053444171997E-2</v>
      </c>
    </row>
    <row r="695" spans="1:17" hidden="1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1529</v>
      </c>
      <c r="E695">
        <v>6186.4790400000002</v>
      </c>
      <c r="F695">
        <v>2969.7</v>
      </c>
      <c r="G695">
        <v>1119.29770270012</v>
      </c>
      <c r="H695">
        <v>2.96443348205813</v>
      </c>
      <c r="I695">
        <v>145.62879327051201</v>
      </c>
      <c r="J695">
        <v>-9.2698375548696301</v>
      </c>
      <c r="K695">
        <v>2848.5659257806301</v>
      </c>
      <c r="L695">
        <v>1798.87825449512</v>
      </c>
      <c r="M695">
        <v>33.756558307790399</v>
      </c>
      <c r="N695">
        <v>0.60138620245003205</v>
      </c>
      <c r="O695">
        <v>20.180489611745301</v>
      </c>
      <c r="P695">
        <v>1348.6341463414601</v>
      </c>
    </row>
    <row r="696" spans="1:17" hidden="1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429</v>
      </c>
      <c r="E696">
        <v>6146.2676883000004</v>
      </c>
      <c r="F696">
        <v>278.5</v>
      </c>
      <c r="G696">
        <v>103.16816567253601</v>
      </c>
      <c r="H696">
        <v>9.8178397630560301</v>
      </c>
      <c r="I696">
        <v>37.059445327090401</v>
      </c>
      <c r="J696">
        <v>10.354319626926801</v>
      </c>
      <c r="K696">
        <v>266.243315803928</v>
      </c>
      <c r="L696">
        <v>215.45854880437</v>
      </c>
      <c r="M696">
        <v>55.832558818216597</v>
      </c>
      <c r="N696">
        <v>1.05724952466473</v>
      </c>
      <c r="O696">
        <v>10.7360861759425</v>
      </c>
      <c r="P696">
        <v>146.897163120567</v>
      </c>
      <c r="Q696">
        <v>0.13492365126262301</v>
      </c>
    </row>
    <row r="697" spans="1:17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163</v>
      </c>
      <c r="E697">
        <v>6128.1147632399998</v>
      </c>
      <c r="F697">
        <v>392.4</v>
      </c>
      <c r="G697">
        <v>30.206488656470199</v>
      </c>
      <c r="H697">
        <v>9.2520992794809001</v>
      </c>
      <c r="I697">
        <v>27.460207108569499</v>
      </c>
      <c r="J697">
        <v>7.2403472655451004</v>
      </c>
      <c r="K697">
        <v>374.196689728026</v>
      </c>
      <c r="L697">
        <v>313.692582162458</v>
      </c>
      <c r="M697">
        <v>45.680202525894003</v>
      </c>
      <c r="N697">
        <v>0.72972129855786305</v>
      </c>
      <c r="O697">
        <v>7.9255861365953004</v>
      </c>
      <c r="P697">
        <v>73.589913735899103</v>
      </c>
      <c r="Q697">
        <v>0.21523219947115099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46</v>
      </c>
      <c r="E698">
        <v>6115.2861949199996</v>
      </c>
      <c r="F698">
        <v>808.2</v>
      </c>
      <c r="G698">
        <v>92.265401444894195</v>
      </c>
      <c r="H698">
        <v>-5.04656573578945</v>
      </c>
      <c r="I698">
        <v>14.6956500588662</v>
      </c>
      <c r="J698">
        <v>1.60638795137181</v>
      </c>
      <c r="K698">
        <v>809.277984134961</v>
      </c>
      <c r="L698">
        <v>650.76917978676499</v>
      </c>
      <c r="M698">
        <v>34.240130196282401</v>
      </c>
      <c r="N698">
        <v>0.46988903255793402</v>
      </c>
      <c r="O698">
        <v>15.911902994308299</v>
      </c>
      <c r="P698">
        <v>129.34165720771799</v>
      </c>
      <c r="Q698">
        <v>0.15010209775431199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429</v>
      </c>
      <c r="E699">
        <v>6114.9965580540002</v>
      </c>
      <c r="F699">
        <v>198.18</v>
      </c>
      <c r="G699">
        <v>173.86684072525401</v>
      </c>
      <c r="H699">
        <v>3.4297203138703898</v>
      </c>
      <c r="I699">
        <v>10.7949661714005</v>
      </c>
      <c r="J699">
        <v>11.7650518842346</v>
      </c>
      <c r="K699">
        <v>194.374236458312</v>
      </c>
      <c r="L699">
        <v>155.845489280132</v>
      </c>
      <c r="M699">
        <v>45.695853089019003</v>
      </c>
      <c r="N699">
        <v>1.0907744448204499</v>
      </c>
      <c r="O699">
        <v>21.0515692804521</v>
      </c>
      <c r="P699">
        <v>213.32806324110601</v>
      </c>
      <c r="Q699">
        <v>7.3569620043476003E-2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72</v>
      </c>
      <c r="E700">
        <v>6065.6639999999998</v>
      </c>
      <c r="F700">
        <v>861.6</v>
      </c>
      <c r="G700">
        <v>63.562400577591497</v>
      </c>
      <c r="H700">
        <v>4.8372687598109803</v>
      </c>
      <c r="I700">
        <v>-28.072010422918702</v>
      </c>
      <c r="J700">
        <v>-2.5428242833615302</v>
      </c>
      <c r="K700">
        <v>890.87433193428103</v>
      </c>
      <c r="L700">
        <v>780.10424347414698</v>
      </c>
      <c r="M700">
        <v>35.711278314915901</v>
      </c>
      <c r="N700">
        <v>1.8275508721612601</v>
      </c>
      <c r="O700">
        <v>35.213556174558903</v>
      </c>
      <c r="P700">
        <v>129.14893617021201</v>
      </c>
      <c r="Q700">
        <v>0.10590770137097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625</v>
      </c>
      <c r="E701">
        <v>6053.0039871999998</v>
      </c>
      <c r="F701">
        <v>339.2</v>
      </c>
      <c r="G701">
        <v>63.324059310680703</v>
      </c>
      <c r="H701">
        <v>-5.6978017542254502</v>
      </c>
      <c r="I701">
        <v>-16.5940297754554</v>
      </c>
      <c r="J701">
        <v>1.2841135909563901</v>
      </c>
      <c r="K701">
        <v>363.00585393179102</v>
      </c>
      <c r="L701">
        <v>319.20675016476099</v>
      </c>
      <c r="M701">
        <v>21.2982059287318</v>
      </c>
      <c r="N701">
        <v>0.68533072980008902</v>
      </c>
      <c r="O701">
        <v>29.215801886792399</v>
      </c>
      <c r="P701">
        <v>97.094712376525194</v>
      </c>
      <c r="Q701">
        <v>9.6589140397193005E-2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530</v>
      </c>
      <c r="E702">
        <v>6051.5187988500002</v>
      </c>
      <c r="F702">
        <v>294.10000000000002</v>
      </c>
      <c r="G702">
        <v>-7.16554826695549</v>
      </c>
      <c r="H702">
        <v>-0.26004101176050298</v>
      </c>
      <c r="I702">
        <v>-33.359355464207297</v>
      </c>
      <c r="J702">
        <v>0.25720818912979598</v>
      </c>
      <c r="K702">
        <v>308.44028064963101</v>
      </c>
      <c r="L702">
        <v>317.37304230656298</v>
      </c>
      <c r="M702">
        <v>30.880273817216299</v>
      </c>
      <c r="N702">
        <v>0.88091665931126095</v>
      </c>
      <c r="O702">
        <v>37.803468208092397</v>
      </c>
      <c r="P702">
        <v>21.5741391426563</v>
      </c>
      <c r="Q702">
        <v>0.103320478534142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875</v>
      </c>
      <c r="E703">
        <v>6020.8092491400002</v>
      </c>
      <c r="F703">
        <v>203.4</v>
      </c>
      <c r="G703">
        <v>45.402117862804602</v>
      </c>
      <c r="H703">
        <v>3.1022441316303002</v>
      </c>
      <c r="I703">
        <v>-24.194084387132602</v>
      </c>
      <c r="J703">
        <v>-0.48129090066689401</v>
      </c>
      <c r="K703">
        <v>215.849333205671</v>
      </c>
      <c r="L703">
        <v>193.59404917851799</v>
      </c>
      <c r="M703">
        <v>23.741968868874999</v>
      </c>
      <c r="N703">
        <v>0.85340997850278</v>
      </c>
      <c r="O703">
        <v>25.172074729596801</v>
      </c>
      <c r="P703">
        <v>71.645569620253099</v>
      </c>
      <c r="Q703">
        <v>7.8845177516569998E-2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396</v>
      </c>
      <c r="E704">
        <v>6019.5403379999998</v>
      </c>
      <c r="F704">
        <v>61.25</v>
      </c>
      <c r="G704">
        <v>-42.900384058549498</v>
      </c>
      <c r="H704">
        <v>0.13084656856805299</v>
      </c>
      <c r="I704">
        <v>-33.591290715945497</v>
      </c>
      <c r="J704">
        <v>2.4913391428192901</v>
      </c>
      <c r="K704">
        <v>64.952899974862603</v>
      </c>
      <c r="L704">
        <v>69.5783083042638</v>
      </c>
      <c r="M704">
        <v>29.165991928145601</v>
      </c>
      <c r="N704">
        <v>0.67157804128460397</v>
      </c>
      <c r="O704">
        <v>60</v>
      </c>
      <c r="P704">
        <v>3.28836424957841</v>
      </c>
      <c r="Q704">
        <v>3.7681565738938001E-2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920</v>
      </c>
      <c r="E705">
        <v>5985.1934423399998</v>
      </c>
      <c r="F705">
        <v>130.49</v>
      </c>
      <c r="G705">
        <v>-7.9392832397904902</v>
      </c>
      <c r="H705">
        <v>-1.2819955532882701</v>
      </c>
      <c r="I705">
        <v>-43.486372455939197</v>
      </c>
      <c r="J705">
        <v>-0.13988813352403801</v>
      </c>
      <c r="K705">
        <v>142.310173203814</v>
      </c>
      <c r="L705">
        <v>155.47642412225699</v>
      </c>
      <c r="M705">
        <v>26.532270581681701</v>
      </c>
      <c r="N705">
        <v>0.96282828659596498</v>
      </c>
      <c r="O705">
        <v>61.391677523181798</v>
      </c>
      <c r="P705">
        <v>10.118143459915601</v>
      </c>
      <c r="Q705">
        <v>3.1912975712358002E-2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269</v>
      </c>
      <c r="E706">
        <v>5953.9072593000001</v>
      </c>
      <c r="F706">
        <v>750.75</v>
      </c>
      <c r="G706">
        <v>27.437894419603101</v>
      </c>
      <c r="H706">
        <v>2.3191927115933102</v>
      </c>
      <c r="I706">
        <v>-1.80401290647371</v>
      </c>
      <c r="J706">
        <v>5.5373826762578497</v>
      </c>
      <c r="K706">
        <v>747.37724485267995</v>
      </c>
      <c r="L706">
        <v>689.98735018541095</v>
      </c>
      <c r="M706">
        <v>36.574193912169399</v>
      </c>
      <c r="N706">
        <v>1.2909794302211</v>
      </c>
      <c r="O706">
        <v>17.722277722277699</v>
      </c>
      <c r="P706">
        <v>61.087866108786599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467</v>
      </c>
      <c r="E707">
        <v>5935.0472517600001</v>
      </c>
      <c r="F707">
        <v>1127.3499999999999</v>
      </c>
      <c r="G707">
        <v>-33.583106350206002</v>
      </c>
      <c r="H707">
        <v>8.90789818721899</v>
      </c>
      <c r="I707">
        <v>-2.6562764429639198</v>
      </c>
      <c r="J707">
        <v>-0.28809779777280098</v>
      </c>
      <c r="K707">
        <v>1076.2767272043</v>
      </c>
      <c r="L707">
        <v>1114.6448429939601</v>
      </c>
      <c r="M707">
        <v>43.5179113040681</v>
      </c>
      <c r="N707">
        <v>1.4506889678530499</v>
      </c>
      <c r="O707">
        <v>24.601942608772799</v>
      </c>
      <c r="P707">
        <v>20.7918139933569</v>
      </c>
      <c r="Q707">
        <v>-5.7241490458729997E-2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212</v>
      </c>
      <c r="E708">
        <v>5895.40805826</v>
      </c>
      <c r="F708">
        <v>483.7</v>
      </c>
      <c r="G708">
        <v>52.348959259379498</v>
      </c>
      <c r="H708">
        <v>6.0617856329794897</v>
      </c>
      <c r="I708">
        <v>10.9509012332345</v>
      </c>
      <c r="J708">
        <v>6.6405041638872797</v>
      </c>
      <c r="K708">
        <v>478.487746574531</v>
      </c>
      <c r="L708">
        <v>409.17679565117197</v>
      </c>
      <c r="M708">
        <v>38.251845751342501</v>
      </c>
      <c r="N708">
        <v>1.3089599933904399</v>
      </c>
      <c r="O708">
        <v>12.156295224312499</v>
      </c>
      <c r="P708">
        <v>77.1146100329549</v>
      </c>
      <c r="Q708">
        <v>0.196172736823303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138</v>
      </c>
      <c r="E709">
        <v>5893.6233542</v>
      </c>
      <c r="F709">
        <v>836.45</v>
      </c>
      <c r="G709">
        <v>-3.4021841690905998</v>
      </c>
      <c r="H709">
        <v>-4.8553655019531199</v>
      </c>
      <c r="I709">
        <v>-13.488020137595401</v>
      </c>
      <c r="J709">
        <v>-0.90213350884323495</v>
      </c>
      <c r="K709">
        <v>906.77691798057901</v>
      </c>
      <c r="L709">
        <v>840.35923046818402</v>
      </c>
      <c r="M709">
        <v>22.410727718541899</v>
      </c>
      <c r="N709">
        <v>0.70319393856449697</v>
      </c>
      <c r="O709">
        <v>19.911530874529198</v>
      </c>
      <c r="P709">
        <v>35.776316857397902</v>
      </c>
      <c r="Q709">
        <v>1.7977384032845E-2</v>
      </c>
    </row>
    <row r="710" spans="1:17" hidden="1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46</v>
      </c>
      <c r="E710">
        <v>5782.00711194</v>
      </c>
      <c r="F710">
        <v>2676.6</v>
      </c>
      <c r="G710">
        <v>1665.6773624126699</v>
      </c>
      <c r="H710">
        <v>-5.0110489168988401</v>
      </c>
      <c r="I710">
        <v>231.436194439632</v>
      </c>
      <c r="J710">
        <v>-1.8818366706142</v>
      </c>
      <c r="K710">
        <v>2478.2901942165199</v>
      </c>
      <c r="L710">
        <v>1336.0850235381099</v>
      </c>
      <c r="M710">
        <v>38.359962402166303</v>
      </c>
      <c r="N710">
        <v>0.64258013330758301</v>
      </c>
      <c r="O710">
        <v>16.750728536202601</v>
      </c>
      <c r="P710">
        <v>1778.3157894736801</v>
      </c>
    </row>
    <row r="711" spans="1:17" hidden="1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553</v>
      </c>
      <c r="E711">
        <v>5770.5839848799997</v>
      </c>
      <c r="F711">
        <v>1450.8</v>
      </c>
      <c r="G711">
        <v>14.1057498637542</v>
      </c>
      <c r="H711">
        <v>-1.1707922394978101</v>
      </c>
      <c r="I711">
        <v>7.1787816842739298</v>
      </c>
      <c r="J711">
        <v>-2.5557585499469102</v>
      </c>
      <c r="K711">
        <v>1437.9879424251701</v>
      </c>
      <c r="L711">
        <v>1268.0614933030099</v>
      </c>
      <c r="M711">
        <v>29.982220844332801</v>
      </c>
      <c r="N711">
        <v>0.992643029976507</v>
      </c>
      <c r="O711">
        <v>18.555279845602399</v>
      </c>
      <c r="P711">
        <v>48.8</v>
      </c>
      <c r="Q711">
        <v>-2.2726254401044001E-2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292</v>
      </c>
      <c r="E712">
        <v>5725.6574288699903</v>
      </c>
      <c r="F712">
        <v>597.95000000000005</v>
      </c>
      <c r="G712">
        <v>-7.6669583123248497</v>
      </c>
      <c r="H712">
        <v>12.225348323992501</v>
      </c>
      <c r="I712">
        <v>1.74816218731525</v>
      </c>
      <c r="J712">
        <v>16.786364206631902</v>
      </c>
      <c r="K712">
        <v>544.54766043538598</v>
      </c>
      <c r="L712">
        <v>533.37761075297794</v>
      </c>
      <c r="M712">
        <v>63.096760902990702</v>
      </c>
      <c r="N712">
        <v>2.8191036314298699</v>
      </c>
      <c r="O712">
        <v>10.711597959695601</v>
      </c>
      <c r="P712">
        <v>37.475571904816597</v>
      </c>
      <c r="Q712">
        <v>5.7748985104147998E-2</v>
      </c>
    </row>
    <row r="713" spans="1:17" x14ac:dyDescent="0.3">
      <c r="A713" t="s">
        <v>1564</v>
      </c>
      <c r="B713" t="s">
        <v>1565</v>
      </c>
      <c r="C713" t="str">
        <f>IFERROR(VLOOKUP(Table1[[#This Row],[Ticker]],[1]!Table2[[Symbol]:[Industry]],2,FALSE),"-")</f>
        <v>-</v>
      </c>
      <c r="D713" t="s">
        <v>1566</v>
      </c>
      <c r="E713">
        <v>5724.2002179599904</v>
      </c>
      <c r="F713">
        <v>321.3</v>
      </c>
      <c r="G713">
        <v>15.926687994601799</v>
      </c>
      <c r="H713">
        <v>-4.1605547795454001</v>
      </c>
      <c r="I713">
        <v>-3.71056253013258</v>
      </c>
      <c r="J713">
        <v>-2.28990858720839</v>
      </c>
      <c r="K713">
        <v>333.24451193818498</v>
      </c>
      <c r="L713">
        <v>288.105843886797</v>
      </c>
      <c r="M713">
        <v>27.173106505176399</v>
      </c>
      <c r="N713">
        <v>0.90800810758031103</v>
      </c>
      <c r="O713">
        <v>25.708061002178599</v>
      </c>
      <c r="P713">
        <v>57.886977886977803</v>
      </c>
      <c r="Q713">
        <v>0.12847568326025699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429</v>
      </c>
      <c r="E714">
        <v>5718.0132874800001</v>
      </c>
      <c r="F714">
        <v>63.6</v>
      </c>
      <c r="G714">
        <v>19.097073505304099</v>
      </c>
      <c r="H714">
        <v>1.6685539188992999</v>
      </c>
      <c r="I714">
        <v>-17.778853284690999</v>
      </c>
      <c r="J714">
        <v>3.11229987433981</v>
      </c>
      <c r="K714">
        <v>67.7731527025433</v>
      </c>
      <c r="L714">
        <v>67.380557470715601</v>
      </c>
      <c r="M714">
        <v>39.2780742905869</v>
      </c>
      <c r="N714">
        <v>1.01487626761806</v>
      </c>
      <c r="O714">
        <v>38.050314465408803</v>
      </c>
      <c r="P714">
        <v>45.537757437070901</v>
      </c>
      <c r="Q714">
        <v>2.9057715088088E-2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138</v>
      </c>
      <c r="E715">
        <v>5717.1</v>
      </c>
      <c r="F715">
        <v>200.6</v>
      </c>
      <c r="G715">
        <v>54.740077576216201</v>
      </c>
      <c r="H715">
        <v>11.0844222872896</v>
      </c>
      <c r="I715">
        <v>-30.7763352101057</v>
      </c>
      <c r="J715">
        <v>-2.8018912761986998</v>
      </c>
      <c r="K715">
        <v>207.3882749501</v>
      </c>
      <c r="L715">
        <v>184.974544711959</v>
      </c>
      <c r="M715">
        <v>26.8680408413266</v>
      </c>
      <c r="N715">
        <v>0.94522003625240503</v>
      </c>
      <c r="O715">
        <v>32.078763708873304</v>
      </c>
      <c r="P715">
        <v>87.126865671641696</v>
      </c>
      <c r="Q715">
        <v>3.3094119968922003E-2</v>
      </c>
    </row>
    <row r="716" spans="1:17" hidden="1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133</v>
      </c>
      <c r="E716">
        <v>5623.4897958399997</v>
      </c>
      <c r="F716">
        <v>359.2</v>
      </c>
      <c r="G716">
        <v>-20.7285531719175</v>
      </c>
      <c r="H716">
        <v>6.5655241168090201</v>
      </c>
      <c r="I716">
        <v>-7.9641781638935196</v>
      </c>
      <c r="J716">
        <v>7.1730738187702601</v>
      </c>
      <c r="M716">
        <v>51.406964566137702</v>
      </c>
      <c r="O716">
        <v>7.4610244988864096</v>
      </c>
      <c r="P716">
        <v>10.4890802829898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292</v>
      </c>
      <c r="E717">
        <v>5614.73240394</v>
      </c>
      <c r="F717">
        <v>1141.3</v>
      </c>
      <c r="G717">
        <v>70.153298411509994</v>
      </c>
      <c r="H717">
        <v>-7.2631701290200397</v>
      </c>
      <c r="I717">
        <v>13.8140840279332</v>
      </c>
      <c r="J717">
        <v>0.59739731485588499</v>
      </c>
      <c r="K717">
        <v>1135.72419431098</v>
      </c>
      <c r="L717">
        <v>926.030239559954</v>
      </c>
      <c r="M717">
        <v>35.707550268442397</v>
      </c>
      <c r="N717">
        <v>0.86608707554551501</v>
      </c>
      <c r="O717">
        <v>18.198545518268599</v>
      </c>
      <c r="P717">
        <v>118.618906235034</v>
      </c>
      <c r="Q717">
        <v>6.5868869675911004E-2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54</v>
      </c>
      <c r="E718">
        <v>5605.59052316</v>
      </c>
      <c r="F718">
        <v>66.150000000000006</v>
      </c>
      <c r="G718">
        <v>68.623574033726698</v>
      </c>
      <c r="H718">
        <v>-8.9789589698088808</v>
      </c>
      <c r="I718">
        <v>-5.3650745601925802</v>
      </c>
      <c r="J718">
        <v>-2.1431113810714502</v>
      </c>
      <c r="K718">
        <v>70.756698586501201</v>
      </c>
      <c r="L718">
        <v>61.979525768012699</v>
      </c>
      <c r="M718">
        <v>17.240353456293199</v>
      </c>
      <c r="N718">
        <v>0.98567416524797602</v>
      </c>
      <c r="O718">
        <v>50.612244897959101</v>
      </c>
      <c r="P718">
        <v>134.99111900532799</v>
      </c>
      <c r="Q718">
        <v>7.2441082713772004E-2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24</v>
      </c>
      <c r="E719">
        <v>5584.8658243500004</v>
      </c>
      <c r="F719">
        <v>330.3</v>
      </c>
      <c r="G719">
        <v>-15.8050214568624</v>
      </c>
      <c r="H719">
        <v>-8.0291819006288403</v>
      </c>
      <c r="I719">
        <v>-23.155480025135599</v>
      </c>
      <c r="J719">
        <v>-3.3451547381846498</v>
      </c>
      <c r="K719">
        <v>354.24841975515102</v>
      </c>
      <c r="L719">
        <v>352.497048107593</v>
      </c>
      <c r="M719">
        <v>28.584799644479201</v>
      </c>
      <c r="N719">
        <v>1.0703254879008399</v>
      </c>
      <c r="O719">
        <v>27.8383287920072</v>
      </c>
      <c r="P719">
        <v>13.8572905894519</v>
      </c>
      <c r="Q719">
        <v>-3.5817147134874001E-2</v>
      </c>
    </row>
    <row r="720" spans="1:17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196</v>
      </c>
      <c r="E720">
        <v>5569.4213216400003</v>
      </c>
      <c r="F720">
        <v>614.54999999999995</v>
      </c>
      <c r="G720">
        <v>57.628403652399697</v>
      </c>
      <c r="H720">
        <v>6.3991543351336801</v>
      </c>
      <c r="I720">
        <v>7.2058408022431504</v>
      </c>
      <c r="J720">
        <v>9.8647381711392406</v>
      </c>
      <c r="K720">
        <v>597.91622277370504</v>
      </c>
      <c r="L720">
        <v>519.24429660728003</v>
      </c>
      <c r="M720">
        <v>50.416048427367102</v>
      </c>
      <c r="N720">
        <v>0.68639298909728297</v>
      </c>
      <c r="O720">
        <v>9.0147262224391902</v>
      </c>
      <c r="P720">
        <v>86.199060748371394</v>
      </c>
    </row>
    <row r="721" spans="1:17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354</v>
      </c>
      <c r="E721">
        <v>5536.8450790500001</v>
      </c>
      <c r="F721">
        <v>259.5</v>
      </c>
      <c r="G721">
        <v>-15.622910458880099</v>
      </c>
      <c r="H721">
        <v>1.00109133811027</v>
      </c>
      <c r="I721">
        <v>8.0029271378497508</v>
      </c>
      <c r="J721">
        <v>1.8827036965794799</v>
      </c>
      <c r="K721">
        <v>258.61667578776002</v>
      </c>
      <c r="L721">
        <v>236.16246496602</v>
      </c>
      <c r="M721">
        <v>33.939448054388599</v>
      </c>
      <c r="N721">
        <v>0.87547271845375396</v>
      </c>
      <c r="O721">
        <v>14.4894026974951</v>
      </c>
      <c r="P721">
        <v>37.301587301587297</v>
      </c>
      <c r="Q721">
        <v>-8.4504169889378006E-2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292</v>
      </c>
      <c r="E722">
        <v>5492.8349134199998</v>
      </c>
      <c r="F722">
        <v>2364.3000000000002</v>
      </c>
      <c r="G722">
        <v>133.42762921603699</v>
      </c>
      <c r="H722">
        <v>-1.38864243310832</v>
      </c>
      <c r="I722">
        <v>38.493676386753599</v>
      </c>
      <c r="J722">
        <v>4.8924962038319002</v>
      </c>
      <c r="K722">
        <v>2227.1428540715401</v>
      </c>
      <c r="L722">
        <v>1788.65989116731</v>
      </c>
      <c r="M722">
        <v>41.661864204634099</v>
      </c>
      <c r="N722">
        <v>0.97526481868074</v>
      </c>
      <c r="O722">
        <v>11.6609567313792</v>
      </c>
      <c r="P722">
        <v>164.75923852183601</v>
      </c>
      <c r="Q722">
        <v>0.115129674714821</v>
      </c>
    </row>
    <row r="723" spans="1:17" hidden="1" x14ac:dyDescent="0.3">
      <c r="A723" t="s">
        <v>1585</v>
      </c>
      <c r="B723" t="s">
        <v>1586</v>
      </c>
      <c r="C723" t="str">
        <f>IFERROR(VLOOKUP(Table1[[#This Row],[Ticker]],[1]!Table2[[Symbol]:[Industry]],2,FALSE),"-")</f>
        <v>-</v>
      </c>
      <c r="D723" t="s">
        <v>313</v>
      </c>
      <c r="E723">
        <v>5445.3335399999996</v>
      </c>
      <c r="F723">
        <v>2808.9</v>
      </c>
      <c r="G723">
        <v>529.97795958442896</v>
      </c>
      <c r="H723">
        <v>53.852044159150999</v>
      </c>
      <c r="I723">
        <v>163.562169252567</v>
      </c>
      <c r="J723">
        <v>1.71272373950185</v>
      </c>
      <c r="K723">
        <v>1977.5720818592499</v>
      </c>
      <c r="L723">
        <v>1316.56959021888</v>
      </c>
      <c r="M723">
        <v>73.956024230313503</v>
      </c>
      <c r="N723">
        <v>1.7328453987665999</v>
      </c>
      <c r="O723">
        <v>2.1307273309836501</v>
      </c>
      <c r="P723">
        <v>602.22500000000002</v>
      </c>
      <c r="Q723">
        <v>0.31121492604634499</v>
      </c>
    </row>
    <row r="724" spans="1:17" hidden="1" x14ac:dyDescent="0.3">
      <c r="A724" t="s">
        <v>1587</v>
      </c>
      <c r="B724" t="s">
        <v>1588</v>
      </c>
      <c r="C724" t="str">
        <f>IFERROR(VLOOKUP(Table1[[#This Row],[Ticker]],[1]!Table2[[Symbol]:[Industry]],2,FALSE),"-")</f>
        <v>-</v>
      </c>
      <c r="D724" t="s">
        <v>530</v>
      </c>
      <c r="E724">
        <v>5439.1090790400003</v>
      </c>
      <c r="F724">
        <v>5473.65</v>
      </c>
      <c r="G724">
        <v>27.5450432935063</v>
      </c>
      <c r="H724">
        <v>-3.72887838835622</v>
      </c>
      <c r="I724">
        <v>20.536706434964898</v>
      </c>
      <c r="J724">
        <v>0.38241045085706998</v>
      </c>
      <c r="K724">
        <v>5835.0943211396498</v>
      </c>
      <c r="L724">
        <v>4781.2702956146404</v>
      </c>
      <c r="M724">
        <v>29.697396520710399</v>
      </c>
      <c r="N724">
        <v>0.51678047923696702</v>
      </c>
      <c r="O724">
        <v>22.384514903218101</v>
      </c>
      <c r="P724">
        <v>91.547102463605796</v>
      </c>
      <c r="Q724">
        <v>0.15646885802344801</v>
      </c>
    </row>
    <row r="725" spans="1:17" hidden="1" x14ac:dyDescent="0.3">
      <c r="A725" t="s">
        <v>1589</v>
      </c>
      <c r="B725" t="s">
        <v>1590</v>
      </c>
      <c r="C725" t="str">
        <f>IFERROR(VLOOKUP(Table1[[#This Row],[Ticker]],[1]!Table2[[Symbol]:[Industry]],2,FALSE),"-")</f>
        <v>-</v>
      </c>
      <c r="D725" t="s">
        <v>583</v>
      </c>
      <c r="E725">
        <v>5438.8857666149997</v>
      </c>
      <c r="F725">
        <v>5654.15</v>
      </c>
      <c r="G725">
        <v>-21.7656913178858</v>
      </c>
      <c r="H725">
        <v>-2.9779430881564002</v>
      </c>
      <c r="I725">
        <v>-11.1569370623046</v>
      </c>
      <c r="J725">
        <v>1.17088446950976</v>
      </c>
      <c r="K725">
        <v>5700.4728657180403</v>
      </c>
      <c r="L725">
        <v>5530.1242585270702</v>
      </c>
      <c r="M725">
        <v>38.985833455760798</v>
      </c>
      <c r="N725">
        <v>0.816507030122259</v>
      </c>
      <c r="O725">
        <v>14.075502064855</v>
      </c>
      <c r="P725">
        <v>13.4596861580447</v>
      </c>
      <c r="Q725">
        <v>2.3151192589281E-2</v>
      </c>
    </row>
    <row r="726" spans="1:17" x14ac:dyDescent="0.3">
      <c r="A726" t="s">
        <v>1591</v>
      </c>
      <c r="B726" t="s">
        <v>1592</v>
      </c>
      <c r="C726" t="str">
        <f>IFERROR(VLOOKUP(Table1[[#This Row],[Ticker]],[1]!Table2[[Symbol]:[Industry]],2,FALSE),"-")</f>
        <v>-</v>
      </c>
      <c r="D726" t="s">
        <v>292</v>
      </c>
      <c r="E726">
        <v>5430.9736788129903</v>
      </c>
      <c r="F726">
        <v>161.47</v>
      </c>
      <c r="G726">
        <v>-23.304118827467299</v>
      </c>
      <c r="H726">
        <v>2.6728056350639302</v>
      </c>
      <c r="I726">
        <v>-23.279853576787399</v>
      </c>
      <c r="J726">
        <v>5.6218422836294799</v>
      </c>
      <c r="K726">
        <v>166.51206679871601</v>
      </c>
      <c r="L726">
        <v>166.10097062472201</v>
      </c>
      <c r="M726">
        <v>38.096706268896199</v>
      </c>
      <c r="N726">
        <v>1.0946752471880501</v>
      </c>
      <c r="O726">
        <v>36.000495448070801</v>
      </c>
      <c r="P726">
        <v>24.159938485197902</v>
      </c>
      <c r="Q726">
        <v>-6.2539396225581995E-2</v>
      </c>
    </row>
    <row r="727" spans="1:17" x14ac:dyDescent="0.3">
      <c r="A727" t="s">
        <v>1593</v>
      </c>
      <c r="B727" t="s">
        <v>1594</v>
      </c>
      <c r="C727" t="str">
        <f>IFERROR(VLOOKUP(Table1[[#This Row],[Ticker]],[1]!Table2[[Symbol]:[Industry]],2,FALSE),"-")</f>
        <v>-</v>
      </c>
      <c r="D727" t="s">
        <v>269</v>
      </c>
      <c r="E727">
        <v>5411.0734507650004</v>
      </c>
      <c r="F727">
        <v>1759.15</v>
      </c>
      <c r="G727">
        <v>-44.432571491748803</v>
      </c>
      <c r="H727">
        <v>-1.89546986680124</v>
      </c>
      <c r="I727">
        <v>-22.926759136927402</v>
      </c>
      <c r="J727">
        <v>0.110093151716962</v>
      </c>
      <c r="K727">
        <v>1893.5313725594799</v>
      </c>
      <c r="L727">
        <v>1961.1746549331499</v>
      </c>
      <c r="M727">
        <v>16.861989355031302</v>
      </c>
      <c r="N727">
        <v>0.46939207207843903</v>
      </c>
      <c r="O727">
        <v>66.009152147343798</v>
      </c>
      <c r="P727">
        <v>9.9468749999999897</v>
      </c>
      <c r="Q727">
        <v>2.0833104757576999E-2</v>
      </c>
    </row>
    <row r="728" spans="1:17" x14ac:dyDescent="0.3">
      <c r="A728" t="s">
        <v>1595</v>
      </c>
      <c r="B728" t="s">
        <v>1596</v>
      </c>
      <c r="C728" t="str">
        <f>IFERROR(VLOOKUP(Table1[[#This Row],[Ticker]],[1]!Table2[[Symbol]:[Industry]],2,FALSE),"-")</f>
        <v>-</v>
      </c>
      <c r="D728" t="s">
        <v>292</v>
      </c>
      <c r="E728">
        <v>5409.7313011199903</v>
      </c>
      <c r="F728">
        <v>736.65</v>
      </c>
      <c r="G728">
        <v>-13.1260292622369</v>
      </c>
      <c r="H728">
        <v>0.71273435306313404</v>
      </c>
      <c r="I728">
        <v>-17.184333743408502</v>
      </c>
      <c r="J728">
        <v>2.5860283679278901</v>
      </c>
      <c r="K728">
        <v>778.47348156314695</v>
      </c>
      <c r="L728">
        <v>762.69765038012895</v>
      </c>
      <c r="M728">
        <v>24.386895504473198</v>
      </c>
      <c r="N728">
        <v>1.2556764969690599</v>
      </c>
      <c r="O728">
        <v>17.939319894115201</v>
      </c>
      <c r="P728">
        <v>18.242375601926099</v>
      </c>
      <c r="Q728">
        <v>4.1272817039753003E-2</v>
      </c>
    </row>
    <row r="729" spans="1:17" hidden="1" x14ac:dyDescent="0.3">
      <c r="A729" t="s">
        <v>1597</v>
      </c>
      <c r="B729" t="s">
        <v>1598</v>
      </c>
      <c r="C729" t="str">
        <f>IFERROR(VLOOKUP(Table1[[#This Row],[Ticker]],[1]!Table2[[Symbol]:[Industry]],2,FALSE),"-")</f>
        <v>-</v>
      </c>
      <c r="D729" t="s">
        <v>260</v>
      </c>
      <c r="E729">
        <v>5387.8675725000003</v>
      </c>
      <c r="F729">
        <v>4866.1000000000004</v>
      </c>
      <c r="G729">
        <v>119.770922096145</v>
      </c>
      <c r="H729">
        <v>-1.5347445690727499</v>
      </c>
      <c r="I729">
        <v>42.649774249963102</v>
      </c>
      <c r="J729">
        <v>0.98768153015244797</v>
      </c>
      <c r="K729">
        <v>4663.1743891755896</v>
      </c>
      <c r="L729">
        <v>3656.5680997391401</v>
      </c>
      <c r="M729">
        <v>32.640729354933697</v>
      </c>
      <c r="N729">
        <v>0.339532529625512</v>
      </c>
      <c r="O729">
        <v>10.4991677113088</v>
      </c>
      <c r="P729">
        <v>150.44261451363801</v>
      </c>
      <c r="Q729">
        <v>0.11565243169568599</v>
      </c>
    </row>
    <row r="730" spans="1:17" hidden="1" x14ac:dyDescent="0.3">
      <c r="A730" t="s">
        <v>1599</v>
      </c>
      <c r="B730" t="s">
        <v>1600</v>
      </c>
      <c r="C730" t="str">
        <f>IFERROR(VLOOKUP(Table1[[#This Row],[Ticker]],[1]!Table2[[Symbol]:[Industry]],2,FALSE),"-")</f>
        <v>-</v>
      </c>
      <c r="D730" t="s">
        <v>1601</v>
      </c>
      <c r="E730">
        <v>5370.5887015750004</v>
      </c>
      <c r="F730">
        <v>4174.1499999999996</v>
      </c>
      <c r="G730">
        <v>46.737256464238499</v>
      </c>
      <c r="H730">
        <v>-1.33609718368252</v>
      </c>
      <c r="I730">
        <v>5.2539393027606303E-2</v>
      </c>
      <c r="J730">
        <v>-8.7743467681262004</v>
      </c>
      <c r="K730">
        <v>4273.8982459650397</v>
      </c>
      <c r="L730">
        <v>3524.7100735581098</v>
      </c>
      <c r="M730">
        <v>22.928035317527801</v>
      </c>
      <c r="N730">
        <v>0.98483439907209702</v>
      </c>
      <c r="O730">
        <v>20.981517195117501</v>
      </c>
      <c r="P730">
        <v>93.696055684454706</v>
      </c>
      <c r="Q730">
        <v>0.15085128735223</v>
      </c>
    </row>
    <row r="731" spans="1:17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429</v>
      </c>
      <c r="E731">
        <v>5360.3490527329996</v>
      </c>
      <c r="F731">
        <v>48.71</v>
      </c>
      <c r="G731">
        <v>-31.866230825274599</v>
      </c>
      <c r="H731">
        <v>-3.54084678112461</v>
      </c>
      <c r="I731">
        <v>-29.441970635268099</v>
      </c>
      <c r="J731">
        <v>2.7047048154708602</v>
      </c>
      <c r="K731">
        <v>51.191039823609401</v>
      </c>
      <c r="L731">
        <v>52.140015204101402</v>
      </c>
      <c r="M731">
        <v>29.749421471772099</v>
      </c>
      <c r="N731">
        <v>0.78183389937855297</v>
      </c>
      <c r="O731">
        <v>40.217614452884398</v>
      </c>
      <c r="P731">
        <v>8.6064659977703499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21</v>
      </c>
      <c r="E732">
        <v>5355.5969551500002</v>
      </c>
      <c r="F732">
        <v>452.7</v>
      </c>
      <c r="G732">
        <v>-18.171033095495702</v>
      </c>
      <c r="H732">
        <v>-5.8070526416586903</v>
      </c>
      <c r="I732">
        <v>-19.832368335306398</v>
      </c>
      <c r="J732">
        <v>1.38458842687655</v>
      </c>
      <c r="K732">
        <v>481.68968658784001</v>
      </c>
      <c r="L732">
        <v>466.52580395745701</v>
      </c>
      <c r="M732">
        <v>27.923398691239299</v>
      </c>
      <c r="N732">
        <v>0.41300106214070298</v>
      </c>
      <c r="O732">
        <v>32.3172078639275</v>
      </c>
      <c r="P732">
        <v>16.0471673929761</v>
      </c>
      <c r="Q732">
        <v>8.4310198434672995E-2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518</v>
      </c>
      <c r="E733">
        <v>5349.5583367460004</v>
      </c>
      <c r="F733">
        <v>107.41</v>
      </c>
      <c r="G733">
        <v>-33.820793392741102</v>
      </c>
      <c r="H733">
        <v>1.2624778808388299</v>
      </c>
      <c r="I733">
        <v>-15.6888113670287</v>
      </c>
      <c r="J733">
        <v>5.3029837175318804</v>
      </c>
      <c r="K733">
        <v>107.967530018229</v>
      </c>
      <c r="L733">
        <v>108.824620206855</v>
      </c>
      <c r="M733">
        <v>42.229405370459503</v>
      </c>
      <c r="N733">
        <v>0.99140034655726905</v>
      </c>
      <c r="O733">
        <v>28.200353784563799</v>
      </c>
      <c r="P733">
        <v>17.387978142076499</v>
      </c>
      <c r="Q733">
        <v>-0.10023721632119501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46</v>
      </c>
      <c r="E734">
        <v>5312.6836874999999</v>
      </c>
      <c r="F734">
        <v>479.4</v>
      </c>
      <c r="G734">
        <v>145.995612059889</v>
      </c>
      <c r="H734">
        <v>39.246825292517798</v>
      </c>
      <c r="I734">
        <v>58.193801787189798</v>
      </c>
      <c r="J734">
        <v>10.620464498607999</v>
      </c>
      <c r="K734">
        <v>377.73773741302</v>
      </c>
      <c r="L734">
        <v>282.05051658152303</v>
      </c>
      <c r="M734">
        <v>84.596295799456797</v>
      </c>
      <c r="N734">
        <v>1.91960978258287</v>
      </c>
      <c r="O734">
        <v>11.389236545682101</v>
      </c>
      <c r="P734">
        <v>210.190876738919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51</v>
      </c>
      <c r="E735">
        <v>5283.6228151599998</v>
      </c>
      <c r="F735">
        <v>1214.8</v>
      </c>
      <c r="G735">
        <v>-14.9513494576328</v>
      </c>
      <c r="H735">
        <v>14.208778482342</v>
      </c>
      <c r="I735">
        <v>-4.8140894076358798</v>
      </c>
      <c r="J735">
        <v>6.6951256507139698</v>
      </c>
      <c r="K735">
        <v>1119.0589423272099</v>
      </c>
      <c r="M735">
        <v>59.729069327012297</v>
      </c>
      <c r="N735">
        <v>1.1239048812224699</v>
      </c>
      <c r="O735">
        <v>4.1323674678959499</v>
      </c>
      <c r="P735">
        <v>25.237113402061802</v>
      </c>
    </row>
    <row r="736" spans="1:17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1614</v>
      </c>
      <c r="E736">
        <v>5276.8472552399999</v>
      </c>
      <c r="F736">
        <v>1031.9000000000001</v>
      </c>
      <c r="G736">
        <v>54.567217746807003</v>
      </c>
      <c r="H736">
        <v>15.956729063035599</v>
      </c>
      <c r="I736">
        <v>47.522179791100598</v>
      </c>
      <c r="J736">
        <v>6.5682861693376999</v>
      </c>
      <c r="K736">
        <v>969.25994027723402</v>
      </c>
      <c r="L736">
        <v>788.08447681161795</v>
      </c>
      <c r="M736">
        <v>44.889638829629497</v>
      </c>
      <c r="N736">
        <v>2.4385959992319499</v>
      </c>
      <c r="O736">
        <v>12.215330942920801</v>
      </c>
      <c r="P736">
        <v>92.878504672897193</v>
      </c>
      <c r="Q736">
        <v>4.1646863845904998E-2</v>
      </c>
    </row>
    <row r="737" spans="1:17" hidden="1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163</v>
      </c>
      <c r="E737">
        <v>5237.5832300000002</v>
      </c>
      <c r="F737">
        <v>4633.75</v>
      </c>
      <c r="G737">
        <v>125.92868257095699</v>
      </c>
      <c r="H737">
        <v>-6.3966036281450398</v>
      </c>
      <c r="I737">
        <v>70.837918267471395</v>
      </c>
      <c r="J737">
        <v>3.3658585271865098</v>
      </c>
      <c r="K737">
        <v>4632.8097729363099</v>
      </c>
      <c r="L737">
        <v>3433.5482637498799</v>
      </c>
      <c r="M737">
        <v>38.661564487169599</v>
      </c>
      <c r="N737">
        <v>0.58168818922439003</v>
      </c>
      <c r="O737">
        <v>22.7871594281089</v>
      </c>
      <c r="P737">
        <v>170.58394160583899</v>
      </c>
      <c r="Q737">
        <v>0.202061049635124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212</v>
      </c>
      <c r="E738">
        <v>5216.237058875</v>
      </c>
      <c r="F738">
        <v>130.75</v>
      </c>
      <c r="G738">
        <v>-5.5678298782380997</v>
      </c>
      <c r="H738">
        <v>10.315546079191799</v>
      </c>
      <c r="I738">
        <v>-2.3877018438986202</v>
      </c>
      <c r="J738">
        <v>3.8344449340461302</v>
      </c>
      <c r="K738">
        <v>130.01737348834399</v>
      </c>
      <c r="L738">
        <v>123.40565174548701</v>
      </c>
      <c r="M738">
        <v>42.091227840570497</v>
      </c>
      <c r="N738">
        <v>1.9740685481150899</v>
      </c>
      <c r="O738">
        <v>14.4627151051625</v>
      </c>
      <c r="P738">
        <v>27.7479237909135</v>
      </c>
      <c r="Q738">
        <v>3.7339866140584002E-2</v>
      </c>
    </row>
    <row r="739" spans="1:17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429</v>
      </c>
      <c r="E739">
        <v>5214.97005498</v>
      </c>
      <c r="F739">
        <v>287.39999999999998</v>
      </c>
      <c r="G739">
        <v>-10.9816641192701</v>
      </c>
      <c r="H739">
        <v>0.286818981800677</v>
      </c>
      <c r="I739">
        <v>-26.031194306742801</v>
      </c>
      <c r="J739">
        <v>1.74804508151357</v>
      </c>
      <c r="K739">
        <v>293.85357070484002</v>
      </c>
      <c r="L739">
        <v>294.23566096878102</v>
      </c>
      <c r="M739">
        <v>41.093063231695901</v>
      </c>
      <c r="N739">
        <v>0.99807987033687695</v>
      </c>
      <c r="O739">
        <v>34.9860821155184</v>
      </c>
      <c r="P739">
        <v>14.047619047618999</v>
      </c>
      <c r="Q739">
        <v>-8.8703554256730002E-3</v>
      </c>
    </row>
    <row r="740" spans="1:17" hidden="1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1623</v>
      </c>
      <c r="E740">
        <v>5168.879891351</v>
      </c>
      <c r="F740">
        <v>58.74</v>
      </c>
      <c r="G740">
        <v>-5.0727803732876202</v>
      </c>
      <c r="H740">
        <v>-1.74363849344606</v>
      </c>
      <c r="I740">
        <v>0.38180363298620801</v>
      </c>
      <c r="J740">
        <v>1.99946175156133</v>
      </c>
      <c r="K740">
        <v>60.3896601605976</v>
      </c>
      <c r="L740">
        <v>57.099469452703701</v>
      </c>
      <c r="M740">
        <v>56.425916595309197</v>
      </c>
      <c r="N740">
        <v>2.3046724032819501</v>
      </c>
      <c r="O740">
        <v>10.316649642492299</v>
      </c>
      <c r="P740">
        <v>22.887029288702902</v>
      </c>
      <c r="Q740">
        <v>-3.0196124243903E-2</v>
      </c>
    </row>
    <row r="741" spans="1:17" x14ac:dyDescent="0.3">
      <c r="A741" t="s">
        <v>1624</v>
      </c>
      <c r="B741" t="s">
        <v>1625</v>
      </c>
      <c r="C741" t="str">
        <f>IFERROR(VLOOKUP(Table1[[#This Row],[Ticker]],[1]!Table2[[Symbol]:[Industry]],2,FALSE),"-")</f>
        <v>-</v>
      </c>
      <c r="D741" t="s">
        <v>51</v>
      </c>
      <c r="E741">
        <v>5144.2833513599999</v>
      </c>
      <c r="F741">
        <v>1257.5999999999999</v>
      </c>
      <c r="G741">
        <v>-21.2925424500304</v>
      </c>
      <c r="H741">
        <v>-3.29118521532064</v>
      </c>
      <c r="I741">
        <v>-0.39173372436343801</v>
      </c>
      <c r="J741">
        <v>-0.24882432098127399</v>
      </c>
      <c r="K741">
        <v>1303.59237439498</v>
      </c>
      <c r="L741">
        <v>1214.2975051124399</v>
      </c>
      <c r="M741">
        <v>29.537887952465201</v>
      </c>
      <c r="N741">
        <v>0.65585305162630403</v>
      </c>
      <c r="O741">
        <v>16.809796437658999</v>
      </c>
      <c r="P741">
        <v>25.202847329384198</v>
      </c>
      <c r="Q741">
        <v>-7.3999027659789997E-3</v>
      </c>
    </row>
    <row r="742" spans="1:17" x14ac:dyDescent="0.3">
      <c r="A742" t="s">
        <v>1626</v>
      </c>
      <c r="B742" t="s">
        <v>1627</v>
      </c>
      <c r="C742" t="str">
        <f>IFERROR(VLOOKUP(Table1[[#This Row],[Ticker]],[1]!Table2[[Symbol]:[Industry]],2,FALSE),"-")</f>
        <v>-</v>
      </c>
      <c r="D742" t="s">
        <v>396</v>
      </c>
      <c r="E742">
        <v>5139.8361409319996</v>
      </c>
      <c r="F742">
        <v>102.87</v>
      </c>
      <c r="G742">
        <v>15.9382265570018</v>
      </c>
      <c r="H742">
        <v>4.0697796761993699</v>
      </c>
      <c r="I742">
        <v>-16.7162946500899</v>
      </c>
      <c r="J742">
        <v>-0.63064775966186004</v>
      </c>
      <c r="K742">
        <v>106.77959438977101</v>
      </c>
      <c r="L742">
        <v>101.24638609957999</v>
      </c>
      <c r="M742">
        <v>22.8933608974306</v>
      </c>
      <c r="N742">
        <v>1.3116875817223801</v>
      </c>
      <c r="O742">
        <v>18.158841255954101</v>
      </c>
      <c r="P742">
        <v>33.597402597402599</v>
      </c>
      <c r="Q742">
        <v>3.6129449013402003E-2</v>
      </c>
    </row>
    <row r="743" spans="1:17" x14ac:dyDescent="0.3">
      <c r="A743" t="s">
        <v>1628</v>
      </c>
      <c r="B743" t="s">
        <v>1629</v>
      </c>
      <c r="C743" t="str">
        <f>IFERROR(VLOOKUP(Table1[[#This Row],[Ticker]],[1]!Table2[[Symbol]:[Industry]],2,FALSE),"-")</f>
        <v>-</v>
      </c>
      <c r="D743" t="s">
        <v>467</v>
      </c>
      <c r="E743">
        <v>5104.0120292000001</v>
      </c>
      <c r="F743">
        <v>307.60000000000002</v>
      </c>
      <c r="G743">
        <v>-42.125757726937501</v>
      </c>
      <c r="H743">
        <v>2.3782989091881102</v>
      </c>
      <c r="I743">
        <v>-45.293106124445004</v>
      </c>
      <c r="J743">
        <v>0.67586647169321901</v>
      </c>
      <c r="K743">
        <v>334.96686005878001</v>
      </c>
      <c r="L743">
        <v>371.48843319929102</v>
      </c>
      <c r="M743">
        <v>30.945588413326</v>
      </c>
      <c r="N743">
        <v>1.7838650093047499</v>
      </c>
      <c r="O743">
        <v>76.332899869960897</v>
      </c>
      <c r="P743">
        <v>17.1140300780506</v>
      </c>
      <c r="Q743">
        <v>-0.117304405140849</v>
      </c>
    </row>
    <row r="744" spans="1:17" hidden="1" x14ac:dyDescent="0.3">
      <c r="A744" t="s">
        <v>1630</v>
      </c>
      <c r="B744" t="s">
        <v>1631</v>
      </c>
      <c r="C744" t="str">
        <f>IFERROR(VLOOKUP(Table1[[#This Row],[Ticker]],[1]!Table2[[Symbol]:[Industry]],2,FALSE),"-")</f>
        <v>-</v>
      </c>
      <c r="D744" t="s">
        <v>130</v>
      </c>
      <c r="E744">
        <v>5095.7733296750002</v>
      </c>
      <c r="F744">
        <v>421.75</v>
      </c>
      <c r="G744">
        <v>74.1003692155099</v>
      </c>
      <c r="H744">
        <v>-8.8296511492681908</v>
      </c>
      <c r="I744">
        <v>76.995884476923493</v>
      </c>
      <c r="J744">
        <v>-1.3842788157872701</v>
      </c>
      <c r="K744">
        <v>403.442128350882</v>
      </c>
      <c r="M744">
        <v>34.906284326607299</v>
      </c>
      <c r="N744">
        <v>0.159774960663249</v>
      </c>
      <c r="O744">
        <v>25.666864256075801</v>
      </c>
      <c r="P744">
        <v>148.96694214876001</v>
      </c>
    </row>
    <row r="745" spans="1:17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1167</v>
      </c>
      <c r="E745">
        <v>5081.0712777500003</v>
      </c>
      <c r="F745">
        <v>3031.15</v>
      </c>
      <c r="G745">
        <v>2.6446371983416199</v>
      </c>
      <c r="H745">
        <v>8.9563826128272694</v>
      </c>
      <c r="I745">
        <v>-7.63826738678857</v>
      </c>
      <c r="J745">
        <v>-4.77406376202382</v>
      </c>
      <c r="K745">
        <v>3079.8432028031102</v>
      </c>
      <c r="L745">
        <v>2947.4914454631898</v>
      </c>
      <c r="M745">
        <v>36.762909186521902</v>
      </c>
      <c r="N745">
        <v>2.1872641335503502</v>
      </c>
      <c r="O745">
        <v>22.065882585817199</v>
      </c>
      <c r="P745">
        <v>39.037200128434399</v>
      </c>
      <c r="Q745">
        <v>-5.5888191943097E-2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993</v>
      </c>
      <c r="E746">
        <v>5075.5325892179999</v>
      </c>
      <c r="F746">
        <v>39.79</v>
      </c>
      <c r="G746">
        <v>118.629899925137</v>
      </c>
      <c r="H746">
        <v>5.8159658251159003</v>
      </c>
      <c r="I746">
        <v>7.7564332136909</v>
      </c>
      <c r="J746">
        <v>7.3025824151718696E-2</v>
      </c>
      <c r="K746">
        <v>39.681013773722</v>
      </c>
      <c r="L746">
        <v>33.099208893092303</v>
      </c>
      <c r="M746">
        <v>35.193470098792297</v>
      </c>
      <c r="N746">
        <v>1.1587654988093701</v>
      </c>
      <c r="O746">
        <v>15.8582558431766</v>
      </c>
      <c r="P746">
        <v>144.110429447852</v>
      </c>
      <c r="Q746">
        <v>8.6560281252396995E-2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92</v>
      </c>
      <c r="E747">
        <v>5038.2228802849904</v>
      </c>
      <c r="F747">
        <v>1250.2</v>
      </c>
      <c r="G747">
        <v>75.142608459097104</v>
      </c>
      <c r="H747">
        <v>-18.640875982636299</v>
      </c>
      <c r="I747">
        <v>54.042249967427601</v>
      </c>
      <c r="J747">
        <v>-1.4375497671128801</v>
      </c>
      <c r="K747">
        <v>1224.1798377330599</v>
      </c>
      <c r="L747">
        <v>918.09591596667997</v>
      </c>
      <c r="M747">
        <v>44.3941039330604</v>
      </c>
      <c r="N747">
        <v>6.6629127154306397E-2</v>
      </c>
      <c r="O747">
        <v>27.3956167013277</v>
      </c>
      <c r="P747">
        <v>106.832657788071</v>
      </c>
      <c r="Q747">
        <v>7.9626776798282006E-2</v>
      </c>
    </row>
    <row r="748" spans="1:17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116</v>
      </c>
      <c r="E748">
        <v>5015.6238000000003</v>
      </c>
      <c r="F748">
        <v>568.95000000000005</v>
      </c>
      <c r="G748">
        <v>110.400432245715</v>
      </c>
      <c r="H748">
        <v>3.7817766991314801</v>
      </c>
      <c r="I748">
        <v>69.985589299865097</v>
      </c>
      <c r="J748">
        <v>2.6180815303968301</v>
      </c>
      <c r="K748">
        <v>525.95235406930396</v>
      </c>
      <c r="L748">
        <v>389.90288948984102</v>
      </c>
      <c r="M748">
        <v>36.0017084774287</v>
      </c>
      <c r="N748">
        <v>0.58615317403174605</v>
      </c>
      <c r="O748">
        <v>27.840759293435202</v>
      </c>
      <c r="P748">
        <v>171.83468705207801</v>
      </c>
      <c r="Q748">
        <v>7.1822726458865005E-2</v>
      </c>
    </row>
    <row r="749" spans="1:17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553</v>
      </c>
      <c r="E749">
        <v>5005.8901436400001</v>
      </c>
      <c r="F749">
        <v>905.4</v>
      </c>
      <c r="G749">
        <v>-15.5394120700662</v>
      </c>
      <c r="H749">
        <v>10.5707874796061</v>
      </c>
      <c r="I749">
        <v>7.0560276700555304</v>
      </c>
      <c r="J749">
        <v>11.1554424695242</v>
      </c>
      <c r="K749">
        <v>800.63119434830298</v>
      </c>
      <c r="L749">
        <v>770.55245983285101</v>
      </c>
      <c r="M749">
        <v>79.3775088927854</v>
      </c>
      <c r="N749">
        <v>2.4569278205159701</v>
      </c>
      <c r="O749">
        <v>4.8155511376187299</v>
      </c>
      <c r="P749">
        <v>37.818707664205697</v>
      </c>
      <c r="Q749">
        <v>-0.12660567346375601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1467</v>
      </c>
      <c r="E750">
        <v>4989.1385358150001</v>
      </c>
      <c r="F750">
        <v>771.15</v>
      </c>
      <c r="G750">
        <v>-4.6708679692223498</v>
      </c>
      <c r="H750">
        <v>-11.4951018242398</v>
      </c>
      <c r="I750">
        <v>-13.6303353350614</v>
      </c>
      <c r="J750">
        <v>-2.0744125920540801</v>
      </c>
      <c r="K750">
        <v>775.19685110543901</v>
      </c>
      <c r="L750">
        <v>760.43824964593102</v>
      </c>
      <c r="M750">
        <v>41.843135199768298</v>
      </c>
      <c r="N750">
        <v>0.903349797599312</v>
      </c>
      <c r="O750">
        <v>41.217661933475902</v>
      </c>
      <c r="P750">
        <v>26.335190039318402</v>
      </c>
      <c r="Q750">
        <v>0.100712428577655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75</v>
      </c>
      <c r="E751">
        <v>4972.7982175039997</v>
      </c>
      <c r="F751">
        <v>219.44</v>
      </c>
      <c r="G751">
        <v>-6.3757703260778298</v>
      </c>
      <c r="H751">
        <v>-0.480161471011395</v>
      </c>
      <c r="I751">
        <v>-12.896272023844</v>
      </c>
      <c r="J751">
        <v>-1.3150056996761299</v>
      </c>
      <c r="K751">
        <v>222.30696360754499</v>
      </c>
      <c r="L751">
        <v>209.129026334586</v>
      </c>
      <c r="M751">
        <v>29.163705702601199</v>
      </c>
      <c r="N751">
        <v>0.91678403720002499</v>
      </c>
      <c r="O751">
        <v>12.559241706161099</v>
      </c>
      <c r="P751">
        <v>24.575645756457501</v>
      </c>
      <c r="Q751">
        <v>-9.4848858414005005E-2</v>
      </c>
    </row>
    <row r="752" spans="1:17" hidden="1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313</v>
      </c>
      <c r="E752">
        <v>4965.9753119999996</v>
      </c>
      <c r="F752">
        <v>227.65</v>
      </c>
      <c r="G752">
        <v>248.35819935543901</v>
      </c>
      <c r="H752">
        <v>2.5750548358605401</v>
      </c>
      <c r="I752">
        <v>263.99571163962599</v>
      </c>
      <c r="J752">
        <v>-6.48790024001124</v>
      </c>
      <c r="K752">
        <v>189.73836314957299</v>
      </c>
      <c r="L752">
        <v>113.07189661792501</v>
      </c>
      <c r="M752">
        <v>45.520352770445399</v>
      </c>
      <c r="N752">
        <v>0.28166485335893499</v>
      </c>
      <c r="O752">
        <v>14.6496815286624</v>
      </c>
      <c r="P752">
        <v>394.03211805555497</v>
      </c>
      <c r="Q752">
        <v>0.227361961628922</v>
      </c>
    </row>
    <row r="753" spans="1:17" hidden="1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163</v>
      </c>
      <c r="E753">
        <v>4955.7756740000004</v>
      </c>
      <c r="F753">
        <v>168.79</v>
      </c>
      <c r="G753">
        <v>116.50392417216599</v>
      </c>
      <c r="H753">
        <v>3.3070325081821101</v>
      </c>
      <c r="I753">
        <v>24.4877852493996</v>
      </c>
      <c r="J753">
        <v>8.0828187110003693</v>
      </c>
      <c r="K753">
        <v>160.384654295758</v>
      </c>
      <c r="L753">
        <v>127.73382220942401</v>
      </c>
      <c r="M753">
        <v>45.602094745003001</v>
      </c>
      <c r="N753">
        <v>1.2658803867780899</v>
      </c>
      <c r="O753">
        <v>11.3810059837668</v>
      </c>
      <c r="P753">
        <v>179.453642384105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292</v>
      </c>
      <c r="E754">
        <v>4955.2687096500003</v>
      </c>
      <c r="F754">
        <v>297.3</v>
      </c>
      <c r="G754">
        <v>6.8548106352661904</v>
      </c>
      <c r="H754">
        <v>6.1771715620441796</v>
      </c>
      <c r="I754">
        <v>-1.1083250923356101</v>
      </c>
      <c r="J754">
        <v>5.6224740801661799</v>
      </c>
      <c r="K754">
        <v>290.502469452323</v>
      </c>
      <c r="L754">
        <v>266.18893882720198</v>
      </c>
      <c r="M754">
        <v>42.117814677649299</v>
      </c>
      <c r="N754">
        <v>1.64057030398514</v>
      </c>
      <c r="O754">
        <v>13.0171543895055</v>
      </c>
      <c r="P754">
        <v>41.7401668653158</v>
      </c>
      <c r="Q754">
        <v>-8.9067991429890008E-3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354</v>
      </c>
      <c r="E755">
        <v>4951.5959308199999</v>
      </c>
      <c r="F755">
        <v>1925.9</v>
      </c>
      <c r="G755">
        <v>80.436570138706998</v>
      </c>
      <c r="H755">
        <v>-2.8256522202096201</v>
      </c>
      <c r="I755">
        <v>51.533921491407199</v>
      </c>
      <c r="J755">
        <v>-9.3979842754847702</v>
      </c>
      <c r="K755">
        <v>1867.1506334169301</v>
      </c>
      <c r="L755">
        <v>1460.58553454549</v>
      </c>
      <c r="M755">
        <v>26.0140110563005</v>
      </c>
      <c r="N755">
        <v>0.99683548681910905</v>
      </c>
      <c r="O755">
        <v>17.8176436990497</v>
      </c>
      <c r="P755">
        <v>105.319829424307</v>
      </c>
      <c r="Q755">
        <v>-3.5890277569076999E-2</v>
      </c>
    </row>
    <row r="756" spans="1:17" hidden="1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130</v>
      </c>
      <c r="E756">
        <v>4939.9927619999999</v>
      </c>
      <c r="F756">
        <v>6477.15</v>
      </c>
      <c r="G756">
        <v>402.77630311585801</v>
      </c>
      <c r="H756">
        <v>6.3752731316586404</v>
      </c>
      <c r="I756">
        <v>60.555250203842398</v>
      </c>
      <c r="J756">
        <v>16.502815723663499</v>
      </c>
      <c r="K756">
        <v>5857.6045275790802</v>
      </c>
      <c r="L756">
        <v>4347.2032581829499</v>
      </c>
      <c r="M756">
        <v>56.827994568066202</v>
      </c>
      <c r="N756">
        <v>0.93546097898997105</v>
      </c>
      <c r="O756">
        <v>8.87504535173648</v>
      </c>
      <c r="P756">
        <v>455.19221703167102</v>
      </c>
      <c r="Q756">
        <v>0.31873326890527698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277</v>
      </c>
      <c r="E757">
        <v>4932.2204070899998</v>
      </c>
      <c r="F757">
        <v>353.95</v>
      </c>
      <c r="G757">
        <v>-19.059720721723401</v>
      </c>
      <c r="H757">
        <v>-1.4109381042729101</v>
      </c>
      <c r="I757">
        <v>-10.0931167537191</v>
      </c>
      <c r="J757">
        <v>4.4543528348689003</v>
      </c>
      <c r="K757">
        <v>363.29425480923601</v>
      </c>
      <c r="L757">
        <v>356.67212024963698</v>
      </c>
      <c r="M757">
        <v>42.430543231824899</v>
      </c>
      <c r="N757">
        <v>0.65793459680992905</v>
      </c>
      <c r="O757">
        <v>13.292837971464801</v>
      </c>
      <c r="P757">
        <v>12.7229299363057</v>
      </c>
      <c r="Q757">
        <v>1.7206151637555001E-2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269</v>
      </c>
      <c r="E758">
        <v>4893.1654232250003</v>
      </c>
      <c r="F758">
        <v>537.45000000000005</v>
      </c>
      <c r="G758">
        <v>12.123235198042799</v>
      </c>
      <c r="H758">
        <v>-0.83293776761177896</v>
      </c>
      <c r="I758">
        <v>25.1096250715633</v>
      </c>
      <c r="J758">
        <v>9.8815504698358296</v>
      </c>
      <c r="K758">
        <v>527.68347601655296</v>
      </c>
      <c r="L758">
        <v>461.87553724735801</v>
      </c>
      <c r="M758">
        <v>45.477314940269402</v>
      </c>
      <c r="N758">
        <v>0.74063771393087996</v>
      </c>
      <c r="O758">
        <v>14.2152758396129</v>
      </c>
      <c r="P758">
        <v>49.250208275478997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212</v>
      </c>
      <c r="E759">
        <v>4873.9959975000002</v>
      </c>
      <c r="F759">
        <v>681.5</v>
      </c>
      <c r="G759">
        <v>80.695723156700197</v>
      </c>
      <c r="H759">
        <v>7.5923503807820296</v>
      </c>
      <c r="I759">
        <v>-7.5912351732330299</v>
      </c>
      <c r="J759">
        <v>-5.3943654978950102</v>
      </c>
      <c r="K759">
        <v>676.86529090150202</v>
      </c>
      <c r="L759">
        <v>599.50459212999397</v>
      </c>
      <c r="M759">
        <v>36.245117589314297</v>
      </c>
      <c r="N759">
        <v>2.1917622462458901</v>
      </c>
      <c r="O759">
        <v>17.263389581804802</v>
      </c>
      <c r="P759">
        <v>108.250572956455</v>
      </c>
      <c r="Q759">
        <v>0.15157254371939899</v>
      </c>
    </row>
    <row r="760" spans="1:17" hidden="1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391</v>
      </c>
      <c r="E760">
        <v>4797.474821625</v>
      </c>
      <c r="F760">
        <v>531.75</v>
      </c>
      <c r="G760">
        <v>0.43695762074905498</v>
      </c>
      <c r="H760">
        <v>16.6623994838878</v>
      </c>
      <c r="I760">
        <v>29.186687406424898</v>
      </c>
      <c r="J760">
        <v>1.9743579272112</v>
      </c>
      <c r="K760">
        <v>482.451546168329</v>
      </c>
      <c r="L760">
        <v>433.13327800206702</v>
      </c>
      <c r="M760">
        <v>46.506928341631799</v>
      </c>
      <c r="N760">
        <v>1.66715023715752</v>
      </c>
      <c r="O760">
        <v>8.69769628584862</v>
      </c>
      <c r="P760">
        <v>67.190693287218906</v>
      </c>
      <c r="Q760">
        <v>4.7289166357562001E-2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46</v>
      </c>
      <c r="E761">
        <v>4795.4069163000004</v>
      </c>
      <c r="F761">
        <v>693</v>
      </c>
      <c r="G761">
        <v>11.308508241010699</v>
      </c>
      <c r="H761">
        <v>22.710005780083101</v>
      </c>
      <c r="I761">
        <v>-23.544611603038</v>
      </c>
      <c r="J761">
        <v>2.1350959903797002</v>
      </c>
      <c r="K761">
        <v>634.16946128164398</v>
      </c>
      <c r="L761">
        <v>592.04034228922899</v>
      </c>
      <c r="M761">
        <v>44.628571051463503</v>
      </c>
      <c r="N761">
        <v>1.5285335424481601</v>
      </c>
      <c r="O761">
        <v>45.606060606060602</v>
      </c>
      <c r="P761">
        <v>62.390158172231899</v>
      </c>
      <c r="Q761">
        <v>0.12611486499018601</v>
      </c>
    </row>
    <row r="762" spans="1:17" hidden="1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277</v>
      </c>
      <c r="E762">
        <v>4770.2244075899998</v>
      </c>
      <c r="F762">
        <v>4359.45</v>
      </c>
      <c r="G762">
        <v>45.611952974981698</v>
      </c>
      <c r="H762">
        <v>3.54649428675671</v>
      </c>
      <c r="I762">
        <v>18.124194295994698</v>
      </c>
      <c r="J762">
        <v>9.3845140669420104</v>
      </c>
      <c r="K762">
        <v>4270.9403504050497</v>
      </c>
      <c r="L762">
        <v>3728.20933971366</v>
      </c>
      <c r="M762">
        <v>49.3498235832106</v>
      </c>
      <c r="N762">
        <v>0.57336081816865503</v>
      </c>
      <c r="O762">
        <v>9.5780431017674204</v>
      </c>
      <c r="P762">
        <v>85.508510638297807</v>
      </c>
      <c r="Q762">
        <v>0.101414676905944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396</v>
      </c>
      <c r="E763">
        <v>4759.5981554250002</v>
      </c>
      <c r="F763">
        <v>544.15</v>
      </c>
      <c r="G763">
        <v>-43.155974870701598</v>
      </c>
      <c r="H763">
        <v>-2.3471684020372998</v>
      </c>
      <c r="I763">
        <v>-33.8061761964616</v>
      </c>
      <c r="J763">
        <v>3.1513717576768498</v>
      </c>
      <c r="K763">
        <v>572.60769650543</v>
      </c>
      <c r="L763">
        <v>605.74838816211695</v>
      </c>
      <c r="M763">
        <v>24.0475819354625</v>
      </c>
      <c r="N763">
        <v>0.89029213074088298</v>
      </c>
      <c r="O763">
        <v>46.8345125424974</v>
      </c>
      <c r="P763">
        <v>6.4352078239608703</v>
      </c>
      <c r="Q763">
        <v>4.5905689484243999E-2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269</v>
      </c>
      <c r="E764">
        <v>4755.1028980000001</v>
      </c>
      <c r="F764">
        <v>486.85</v>
      </c>
      <c r="G764">
        <v>21.6433909983101</v>
      </c>
      <c r="H764">
        <v>10.4132141072434</v>
      </c>
      <c r="I764">
        <v>3.31827614902372</v>
      </c>
      <c r="J764">
        <v>3.4437199517530699</v>
      </c>
      <c r="K764">
        <v>448.90926199081298</v>
      </c>
      <c r="L764">
        <v>378.77582253922401</v>
      </c>
      <c r="M764">
        <v>47.361688935130701</v>
      </c>
      <c r="N764">
        <v>1.2362328805240199</v>
      </c>
      <c r="O764">
        <v>11.533326486597501</v>
      </c>
      <c r="P764">
        <v>76.522842639593904</v>
      </c>
      <c r="Q764">
        <v>0.15636317183638601</v>
      </c>
    </row>
    <row r="765" spans="1:17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212</v>
      </c>
      <c r="E765">
        <v>4736.9911178069997</v>
      </c>
      <c r="F765">
        <v>186.29</v>
      </c>
      <c r="G765">
        <v>-2.28706608757334</v>
      </c>
      <c r="H765">
        <v>-7.9621657791026497</v>
      </c>
      <c r="I765">
        <v>9.3104195397349603</v>
      </c>
      <c r="J765">
        <v>-3.8042601819105499</v>
      </c>
      <c r="K765">
        <v>197.94680394210701</v>
      </c>
      <c r="L765">
        <v>171.01442643795701</v>
      </c>
      <c r="M765">
        <v>22.251388172014899</v>
      </c>
      <c r="N765">
        <v>0.55105608779613902</v>
      </c>
      <c r="O765">
        <v>21.1551881475119</v>
      </c>
      <c r="P765">
        <v>47.790559301864299</v>
      </c>
      <c r="Q765">
        <v>5.3326964694565999E-2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1676</v>
      </c>
      <c r="E766">
        <v>4655.98343286</v>
      </c>
      <c r="F766">
        <v>36.6</v>
      </c>
      <c r="G766">
        <v>-23.035540504722398</v>
      </c>
      <c r="H766">
        <v>10.993905342678</v>
      </c>
      <c r="I766">
        <v>-11.9441815438507</v>
      </c>
      <c r="J766">
        <v>10.245666971495201</v>
      </c>
      <c r="K766">
        <v>35.337638428045203</v>
      </c>
      <c r="L766">
        <v>33.264731997167203</v>
      </c>
      <c r="M766">
        <v>48.589925390148501</v>
      </c>
      <c r="N766">
        <v>1.54910574416997</v>
      </c>
      <c r="O766">
        <v>30.464480874316902</v>
      </c>
      <c r="P766">
        <v>34.065934065934002</v>
      </c>
      <c r="Q766">
        <v>0.11153944995439199</v>
      </c>
    </row>
    <row r="767" spans="1:17" x14ac:dyDescent="0.3">
      <c r="A767" t="s">
        <v>1677</v>
      </c>
      <c r="B767" t="s">
        <v>1678</v>
      </c>
      <c r="C767" t="str">
        <f>IFERROR(VLOOKUP(Table1[[#This Row],[Ticker]],[1]!Table2[[Symbol]:[Industry]],2,FALSE),"-")</f>
        <v>-</v>
      </c>
      <c r="D767" t="s">
        <v>553</v>
      </c>
      <c r="E767">
        <v>4650.2041588749998</v>
      </c>
      <c r="F767">
        <v>415.85</v>
      </c>
      <c r="G767">
        <v>1.9825645227439199</v>
      </c>
      <c r="H767">
        <v>8.3822627392389002</v>
      </c>
      <c r="I767">
        <v>-1.1135796754352301</v>
      </c>
      <c r="J767">
        <v>10.424336650772799</v>
      </c>
      <c r="K767">
        <v>388.09433471095599</v>
      </c>
      <c r="L767">
        <v>365.63291011128598</v>
      </c>
      <c r="M767">
        <v>59.535018273614398</v>
      </c>
      <c r="N767">
        <v>1.96723166397948</v>
      </c>
      <c r="O767">
        <v>6.27630155104002</v>
      </c>
      <c r="P767">
        <v>42.854689110271302</v>
      </c>
      <c r="Q767">
        <v>-2.7464603542749998E-2</v>
      </c>
    </row>
    <row r="768" spans="1:17" hidden="1" x14ac:dyDescent="0.3">
      <c r="A768" t="s">
        <v>1679</v>
      </c>
      <c r="B768" t="s">
        <v>1680</v>
      </c>
      <c r="C768" t="str">
        <f>IFERROR(VLOOKUP(Table1[[#This Row],[Ticker]],[1]!Table2[[Symbol]:[Industry]],2,FALSE),"-")</f>
        <v>-</v>
      </c>
      <c r="D768" t="s">
        <v>133</v>
      </c>
      <c r="E768">
        <v>4647.1975957839904</v>
      </c>
      <c r="F768">
        <v>50.31</v>
      </c>
      <c r="G768">
        <v>51.736705792720201</v>
      </c>
      <c r="H768">
        <v>7.1891343291744603</v>
      </c>
      <c r="I768">
        <v>-12.7059669873149</v>
      </c>
      <c r="J768">
        <v>10.5853509962459</v>
      </c>
      <c r="K768">
        <v>48.2219830547538</v>
      </c>
      <c r="L768">
        <v>46.064484644089603</v>
      </c>
      <c r="M768">
        <v>46.632825073096299</v>
      </c>
      <c r="N768">
        <v>2.6933902195985699</v>
      </c>
      <c r="O768">
        <v>29.994036970781099</v>
      </c>
      <c r="P768">
        <v>92.390057361376606</v>
      </c>
      <c r="Q768">
        <v>7.3351174355018006E-2</v>
      </c>
    </row>
    <row r="769" spans="1:17" hidden="1" x14ac:dyDescent="0.3">
      <c r="A769" t="s">
        <v>1681</v>
      </c>
      <c r="B769" t="s">
        <v>1682</v>
      </c>
      <c r="C769" t="str">
        <f>IFERROR(VLOOKUP(Table1[[#This Row],[Ticker]],[1]!Table2[[Symbol]:[Industry]],2,FALSE),"-")</f>
        <v>-</v>
      </c>
      <c r="D769" t="s">
        <v>313</v>
      </c>
      <c r="E769">
        <v>4632.6995122799999</v>
      </c>
      <c r="F769">
        <v>245.1</v>
      </c>
      <c r="G769">
        <v>143.33230594783001</v>
      </c>
      <c r="H769">
        <v>-14.0017566193346</v>
      </c>
      <c r="I769">
        <v>138.08989815677199</v>
      </c>
      <c r="J769">
        <v>-4.3179422890443897</v>
      </c>
      <c r="K769">
        <v>242.05865215087701</v>
      </c>
      <c r="L769">
        <v>159.297747224164</v>
      </c>
      <c r="M769">
        <v>20.680463420602599</v>
      </c>
      <c r="N769">
        <v>0.26197726923701697</v>
      </c>
      <c r="O769">
        <v>33.3333333333333</v>
      </c>
      <c r="P769">
        <v>218.31168831168799</v>
      </c>
      <c r="Q769">
        <v>0.13710665227041599</v>
      </c>
    </row>
    <row r="770" spans="1:17" hidden="1" x14ac:dyDescent="0.3">
      <c r="A770" t="s">
        <v>1683</v>
      </c>
      <c r="B770" t="s">
        <v>1684</v>
      </c>
      <c r="C770" t="str">
        <f>IFERROR(VLOOKUP(Table1[[#This Row],[Ticker]],[1]!Table2[[Symbol]:[Industry]],2,FALSE),"-")</f>
        <v>-</v>
      </c>
      <c r="D770" t="s">
        <v>95</v>
      </c>
      <c r="E770">
        <v>4608.9563770799996</v>
      </c>
      <c r="F770">
        <v>1679.7</v>
      </c>
      <c r="G770">
        <v>20.857623142805</v>
      </c>
      <c r="H770">
        <v>-0.169236927798014</v>
      </c>
      <c r="I770">
        <v>8.9805968946124697</v>
      </c>
      <c r="J770">
        <v>0.18075551508460999</v>
      </c>
      <c r="K770">
        <v>1634.3482770010901</v>
      </c>
      <c r="L770">
        <v>1380.5540208554</v>
      </c>
      <c r="M770">
        <v>35.187055581761001</v>
      </c>
      <c r="N770">
        <v>1.5533948187500899</v>
      </c>
      <c r="O770">
        <v>17.119128415788499</v>
      </c>
      <c r="P770">
        <v>57.267918168625002</v>
      </c>
      <c r="Q770">
        <v>0.12755892244295999</v>
      </c>
    </row>
    <row r="771" spans="1:17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590</v>
      </c>
      <c r="E771">
        <v>4592.6403600000003</v>
      </c>
      <c r="F771">
        <v>1060.95</v>
      </c>
      <c r="G771">
        <v>39.792888766240402</v>
      </c>
      <c r="H771">
        <v>4.4029416037894098</v>
      </c>
      <c r="I771">
        <v>16.2433367467724</v>
      </c>
      <c r="J771">
        <v>6.8396272509007199</v>
      </c>
      <c r="K771">
        <v>1121.1658042238701</v>
      </c>
      <c r="L771">
        <v>1008.96606761059</v>
      </c>
      <c r="M771">
        <v>34.588491487424101</v>
      </c>
      <c r="N771">
        <v>0.75797083134743004</v>
      </c>
      <c r="O771">
        <v>40.906734530373697</v>
      </c>
      <c r="P771">
        <v>78.581046961790904</v>
      </c>
      <c r="Q771">
        <v>0.17920274368096101</v>
      </c>
    </row>
    <row r="772" spans="1:17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D772" t="s">
        <v>121</v>
      </c>
      <c r="E772">
        <v>4592.3082843299999</v>
      </c>
      <c r="F772">
        <v>268.55</v>
      </c>
      <c r="G772">
        <v>53.539344828699299</v>
      </c>
      <c r="H772">
        <v>3.3270152503686399</v>
      </c>
      <c r="I772">
        <v>-14.6479680153187</v>
      </c>
      <c r="J772">
        <v>0.28301386354694003</v>
      </c>
      <c r="K772">
        <v>278.534051442823</v>
      </c>
      <c r="L772">
        <v>241.327733986195</v>
      </c>
      <c r="M772">
        <v>33.655298806569697</v>
      </c>
      <c r="N772">
        <v>0.59333060269880999</v>
      </c>
      <c r="O772">
        <v>19.326010053993599</v>
      </c>
      <c r="P772">
        <v>107.53477588871699</v>
      </c>
      <c r="Q772">
        <v>7.6185578100000997E-2</v>
      </c>
    </row>
    <row r="773" spans="1:17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51</v>
      </c>
      <c r="E773">
        <v>4591.6935750000002</v>
      </c>
      <c r="F773">
        <v>499.45</v>
      </c>
      <c r="G773">
        <v>-34.0272649240205</v>
      </c>
      <c r="H773">
        <v>-2.9537098831636599</v>
      </c>
      <c r="I773">
        <v>-14.5436285994302</v>
      </c>
      <c r="J773">
        <v>3.4355716546428301</v>
      </c>
      <c r="K773">
        <v>514.68207607200895</v>
      </c>
      <c r="L773">
        <v>502.74544294918297</v>
      </c>
      <c r="M773">
        <v>32.4764414444153</v>
      </c>
      <c r="N773">
        <v>0.79007332909538797</v>
      </c>
      <c r="O773">
        <v>25.137651416558199</v>
      </c>
      <c r="P773">
        <v>15.868228743765201</v>
      </c>
      <c r="Q773">
        <v>-6.2832910404143003E-2</v>
      </c>
    </row>
    <row r="774" spans="1:17" hidden="1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292</v>
      </c>
      <c r="E774">
        <v>4564.9644656250002</v>
      </c>
      <c r="F774">
        <v>2595.85</v>
      </c>
      <c r="G774">
        <v>116.06041942221501</v>
      </c>
      <c r="H774">
        <v>16.4174741845118</v>
      </c>
      <c r="I774">
        <v>61.957129140090203</v>
      </c>
      <c r="J774">
        <v>1.09830988931064</v>
      </c>
      <c r="K774">
        <v>2268.4653731031499</v>
      </c>
      <c r="L774">
        <v>1740.69785458158</v>
      </c>
      <c r="M774">
        <v>55.6774888723129</v>
      </c>
      <c r="N774">
        <v>0.78407989472568496</v>
      </c>
      <c r="O774">
        <v>5.2140917233276003</v>
      </c>
      <c r="P774">
        <v>161.87641866330301</v>
      </c>
      <c r="Q774">
        <v>6.9851582823924993E-2</v>
      </c>
    </row>
    <row r="775" spans="1:17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D775" t="s">
        <v>1437</v>
      </c>
      <c r="E775">
        <v>4552.7378465250004</v>
      </c>
      <c r="F775">
        <v>838.2</v>
      </c>
      <c r="G775">
        <v>9.0370681115608704</v>
      </c>
      <c r="H775">
        <v>-7.6217010908118796</v>
      </c>
      <c r="I775">
        <v>-14.963412902600499</v>
      </c>
      <c r="J775">
        <v>-5.4536974217989398</v>
      </c>
      <c r="K775">
        <v>897.29684055442794</v>
      </c>
      <c r="L775">
        <v>856.75325728034102</v>
      </c>
      <c r="M775">
        <v>20.595368110846699</v>
      </c>
      <c r="N775">
        <v>1.65410756506488</v>
      </c>
      <c r="O775">
        <v>31.9374850870914</v>
      </c>
      <c r="P775">
        <v>39.340038234560701</v>
      </c>
      <c r="Q775">
        <v>0.13772823570051801</v>
      </c>
    </row>
    <row r="776" spans="1:17" hidden="1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212</v>
      </c>
      <c r="E776">
        <v>4552.2363284699904</v>
      </c>
      <c r="F776">
        <v>6702.9</v>
      </c>
      <c r="G776">
        <v>42.367113798760101</v>
      </c>
      <c r="H776">
        <v>-1.3349856266271001</v>
      </c>
      <c r="I776">
        <v>-8.6472066514940593</v>
      </c>
      <c r="J776">
        <v>-0.77167567647335</v>
      </c>
      <c r="K776">
        <v>7283.3775568301498</v>
      </c>
      <c r="L776">
        <v>6543.0392492281399</v>
      </c>
      <c r="M776">
        <v>32.464882073249903</v>
      </c>
      <c r="N776">
        <v>0.68667603976916303</v>
      </c>
      <c r="O776">
        <v>35.507019349833598</v>
      </c>
      <c r="P776">
        <v>86.191666666666606</v>
      </c>
      <c r="Q776">
        <v>0.11561834776301</v>
      </c>
    </row>
    <row r="777" spans="1:17" hidden="1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391</v>
      </c>
      <c r="E777">
        <v>4551.9938174999997</v>
      </c>
      <c r="F777">
        <v>10713.75</v>
      </c>
      <c r="G777">
        <v>-8.0988003242944107</v>
      </c>
      <c r="H777">
        <v>-6.5011964708020598</v>
      </c>
      <c r="I777">
        <v>9.0481916449384094</v>
      </c>
      <c r="J777">
        <v>-0.88593218159396003</v>
      </c>
      <c r="K777">
        <v>10810.903018716401</v>
      </c>
      <c r="L777">
        <v>9936.5071926827804</v>
      </c>
      <c r="M777">
        <v>37.904149528583098</v>
      </c>
      <c r="N777">
        <v>1.2597636253151001</v>
      </c>
      <c r="O777">
        <v>23.923929529809801</v>
      </c>
      <c r="P777">
        <v>28.574000180012501</v>
      </c>
      <c r="Q777">
        <v>-7.2568969471228997E-2</v>
      </c>
    </row>
    <row r="778" spans="1:17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252</v>
      </c>
      <c r="E778">
        <v>4544.4151227800003</v>
      </c>
      <c r="F778">
        <v>235.7</v>
      </c>
      <c r="G778">
        <v>13.820132471355301</v>
      </c>
      <c r="H778">
        <v>2.2456682548183302</v>
      </c>
      <c r="I778">
        <v>-7.9673875314227702</v>
      </c>
      <c r="J778">
        <v>2.9831132714689899</v>
      </c>
      <c r="K778">
        <v>244.33848717746599</v>
      </c>
      <c r="L778">
        <v>227.174755834992</v>
      </c>
      <c r="M778">
        <v>36.827647003521903</v>
      </c>
      <c r="N778">
        <v>1.0285592384428499</v>
      </c>
      <c r="O778">
        <v>23.631735256682202</v>
      </c>
      <c r="P778">
        <v>38.565549676660702</v>
      </c>
      <c r="Q778">
        <v>0.173244309831839</v>
      </c>
    </row>
    <row r="779" spans="1:17" hidden="1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212</v>
      </c>
      <c r="E779">
        <v>4534.6740708300003</v>
      </c>
      <c r="F779">
        <v>591.1</v>
      </c>
      <c r="G779">
        <v>8.0571864054629003</v>
      </c>
      <c r="H779">
        <v>1.6978370011047199</v>
      </c>
      <c r="I779">
        <v>0.14050825153327401</v>
      </c>
      <c r="J779">
        <v>-2.35884284181888</v>
      </c>
      <c r="K779">
        <v>607.358797252979</v>
      </c>
      <c r="L779">
        <v>545.50049142131297</v>
      </c>
      <c r="M779">
        <v>23.1788186012697</v>
      </c>
      <c r="N779">
        <v>0.83678820859549996</v>
      </c>
      <c r="O779">
        <v>18.930806970055801</v>
      </c>
      <c r="P779">
        <v>47.314641744548197</v>
      </c>
      <c r="Q779">
        <v>0.13355926086914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933</v>
      </c>
      <c r="E780">
        <v>4515.3266743800004</v>
      </c>
      <c r="F780">
        <v>185.61</v>
      </c>
      <c r="G780">
        <v>199.732640424012</v>
      </c>
      <c r="H780">
        <v>7.5255639863269597</v>
      </c>
      <c r="I780">
        <v>52.040424438907699</v>
      </c>
      <c r="J780">
        <v>2.1426029046428301</v>
      </c>
      <c r="K780">
        <v>175.84416520529501</v>
      </c>
      <c r="L780">
        <v>129.24436920224201</v>
      </c>
      <c r="N780">
        <v>0.80780045730209105</v>
      </c>
      <c r="O780">
        <v>20.575400032325799</v>
      </c>
      <c r="P780">
        <v>251.62288456680901</v>
      </c>
    </row>
    <row r="781" spans="1:17" hidden="1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429</v>
      </c>
      <c r="E781">
        <v>4513.8989145879996</v>
      </c>
      <c r="F781">
        <v>121.72</v>
      </c>
      <c r="G781">
        <v>-34.042477342984498</v>
      </c>
      <c r="H781">
        <v>0.81089807393416302</v>
      </c>
      <c r="I781">
        <v>-17.003280382719201</v>
      </c>
      <c r="J781">
        <v>4.0458287110944502</v>
      </c>
      <c r="K781">
        <v>124.33251372489801</v>
      </c>
      <c r="M781">
        <v>30.100710422829899</v>
      </c>
      <c r="N781">
        <v>1.58582815822054</v>
      </c>
      <c r="O781">
        <v>26.191258626355499</v>
      </c>
      <c r="P781">
        <v>11.9264367816091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133</v>
      </c>
      <c r="E782">
        <v>4505.9418158999997</v>
      </c>
      <c r="F782">
        <v>430.5</v>
      </c>
      <c r="G782">
        <v>-6.5721212546585797</v>
      </c>
      <c r="K782">
        <v>425.76520424318301</v>
      </c>
      <c r="L782">
        <v>384.46648021701702</v>
      </c>
      <c r="M782">
        <v>38.331602171758398</v>
      </c>
      <c r="N782">
        <v>1</v>
      </c>
      <c r="O782">
        <v>7.2938443670151001</v>
      </c>
      <c r="P782">
        <v>21.062992125984199</v>
      </c>
      <c r="Q782">
        <v>9.3594908740256E-2</v>
      </c>
    </row>
    <row r="783" spans="1:17" hidden="1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27</v>
      </c>
      <c r="E783">
        <v>4493.79</v>
      </c>
      <c r="F783">
        <v>71.33</v>
      </c>
      <c r="G783">
        <v>220.50443758947199</v>
      </c>
      <c r="H783">
        <v>85.570265579415604</v>
      </c>
      <c r="I783">
        <v>33.902489003525503</v>
      </c>
      <c r="J783">
        <v>-21.367299578517901</v>
      </c>
      <c r="K783">
        <v>57.502789679657802</v>
      </c>
      <c r="L783">
        <v>41.535675162209699</v>
      </c>
      <c r="M783">
        <v>42.339915339062003</v>
      </c>
      <c r="N783">
        <v>1.5946825083190701</v>
      </c>
      <c r="O783">
        <v>42.899200897238202</v>
      </c>
      <c r="P783">
        <v>259.34508816120899</v>
      </c>
      <c r="Q783">
        <v>0.112379674108061</v>
      </c>
    </row>
    <row r="784" spans="1:17" hidden="1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1464</v>
      </c>
      <c r="E784">
        <v>4489.7779602000001</v>
      </c>
      <c r="F784">
        <v>8490.7999999999993</v>
      </c>
      <c r="G784">
        <v>5.0499905718262204</v>
      </c>
      <c r="H784">
        <v>9.90448148413609</v>
      </c>
      <c r="I784">
        <v>3.6234627572061702</v>
      </c>
      <c r="J784">
        <v>-3.2743636505969098</v>
      </c>
      <c r="K784">
        <v>7971.6084767204102</v>
      </c>
      <c r="L784">
        <v>7226.9531977506704</v>
      </c>
      <c r="M784">
        <v>47.051239671937097</v>
      </c>
      <c r="N784">
        <v>1.0708791708721801</v>
      </c>
      <c r="O784">
        <v>7.1630470627031597</v>
      </c>
      <c r="P784">
        <v>46.139878314300198</v>
      </c>
      <c r="Q784">
        <v>-7.4956605067079997E-3</v>
      </c>
    </row>
    <row r="785" spans="1:17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1715</v>
      </c>
      <c r="E785">
        <v>4469.7431910919904</v>
      </c>
      <c r="F785">
        <v>66.11</v>
      </c>
      <c r="G785">
        <v>15.0508407754381</v>
      </c>
      <c r="H785">
        <v>-3.1132410351254398</v>
      </c>
      <c r="I785">
        <v>-5.1356418737749703</v>
      </c>
      <c r="J785">
        <v>-4.7258181479887398</v>
      </c>
      <c r="K785">
        <v>71.009671495512606</v>
      </c>
      <c r="L785">
        <v>63.347533753212801</v>
      </c>
      <c r="M785">
        <v>24.114020584573701</v>
      </c>
      <c r="N785">
        <v>0.86808274844863198</v>
      </c>
      <c r="O785">
        <v>27.348358795946101</v>
      </c>
      <c r="P785">
        <v>51.628440366972399</v>
      </c>
      <c r="Q785">
        <v>7.6828356261817998E-2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46</v>
      </c>
      <c r="E786">
        <v>4453.0154133300002</v>
      </c>
      <c r="F786">
        <v>801.9</v>
      </c>
      <c r="G786">
        <v>167.65286839737701</v>
      </c>
      <c r="H786">
        <v>24.417130663499499</v>
      </c>
      <c r="I786">
        <v>29.898431915103099</v>
      </c>
      <c r="J786">
        <v>-4.13933742785545</v>
      </c>
      <c r="K786">
        <v>655.18186376339202</v>
      </c>
      <c r="L786">
        <v>492.853676249964</v>
      </c>
      <c r="M786">
        <v>58.702487731016497</v>
      </c>
      <c r="N786">
        <v>2.5006944778532301</v>
      </c>
      <c r="O786">
        <v>12.4579124579124</v>
      </c>
      <c r="P786">
        <v>225.31440162271801</v>
      </c>
    </row>
    <row r="787" spans="1:17" hidden="1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711</v>
      </c>
      <c r="E787">
        <v>4449.3999170859997</v>
      </c>
      <c r="F787">
        <v>269.48</v>
      </c>
      <c r="G787">
        <v>1.53354684892292</v>
      </c>
      <c r="H787">
        <v>1.8551721575578199</v>
      </c>
      <c r="I787">
        <v>1.6809386240804201</v>
      </c>
      <c r="J787">
        <v>1.2680535174762899</v>
      </c>
      <c r="K787">
        <v>266.55242637431598</v>
      </c>
      <c r="L787">
        <v>246.49467723872499</v>
      </c>
      <c r="M787">
        <v>58.987597709054498</v>
      </c>
      <c r="N787">
        <v>0.840170414809017</v>
      </c>
      <c r="O787">
        <v>3.5735490574439499</v>
      </c>
      <c r="P787">
        <v>30.089307265266701</v>
      </c>
      <c r="Q787">
        <v>3.7892634135868998E-2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E788">
        <v>4421.5758720630001</v>
      </c>
      <c r="F788">
        <v>82.53</v>
      </c>
      <c r="G788">
        <v>12461.181895183699</v>
      </c>
      <c r="H788">
        <v>46.535033233020201</v>
      </c>
      <c r="I788">
        <v>564.73602700140395</v>
      </c>
      <c r="J788">
        <v>11.353354442487101</v>
      </c>
      <c r="K788">
        <v>56.593204670183603</v>
      </c>
      <c r="L788">
        <v>30.818196971355299</v>
      </c>
      <c r="M788">
        <v>99.9366809954372</v>
      </c>
      <c r="N788">
        <v>2.1565099195795598</v>
      </c>
      <c r="O788">
        <v>0</v>
      </c>
      <c r="P788">
        <v>13113.6583184257</v>
      </c>
      <c r="Q788">
        <v>0.357144869454465</v>
      </c>
    </row>
    <row r="789" spans="1:17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54</v>
      </c>
      <c r="E789">
        <v>4369.7666381999998</v>
      </c>
      <c r="F789">
        <v>434.15</v>
      </c>
      <c r="G789">
        <v>-49.6001836839608</v>
      </c>
      <c r="H789">
        <v>-4.4250746800510301</v>
      </c>
      <c r="I789">
        <v>-36.711652725431598</v>
      </c>
      <c r="J789">
        <v>2.2682983741557199</v>
      </c>
      <c r="K789">
        <v>452.54484512820699</v>
      </c>
      <c r="L789">
        <v>495.54701434310101</v>
      </c>
      <c r="M789">
        <v>43.4187292353215</v>
      </c>
      <c r="N789">
        <v>0.83481371243632596</v>
      </c>
      <c r="O789">
        <v>55.441667626396402</v>
      </c>
      <c r="P789">
        <v>4.3128303700144199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396</v>
      </c>
      <c r="E790">
        <v>4360.9290893999996</v>
      </c>
      <c r="F790">
        <v>1136.7</v>
      </c>
      <c r="G790">
        <v>-46.750358415113801</v>
      </c>
      <c r="H790">
        <v>-4.1220489168988399</v>
      </c>
      <c r="I790">
        <v>-25.560456661247901</v>
      </c>
      <c r="J790">
        <v>1.73245315422686</v>
      </c>
      <c r="K790">
        <v>1171.8442513698701</v>
      </c>
      <c r="L790">
        <v>1226.4638896491899</v>
      </c>
      <c r="M790">
        <v>22.666578578281399</v>
      </c>
      <c r="N790">
        <v>0.29456151065224401</v>
      </c>
      <c r="O790">
        <v>36.790709949854801</v>
      </c>
      <c r="P790">
        <v>13.9149170717041</v>
      </c>
      <c r="Q790">
        <v>-5.9809678001374003E-2</v>
      </c>
    </row>
    <row r="791" spans="1:17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54</v>
      </c>
      <c r="E791">
        <v>4358.8834527199997</v>
      </c>
      <c r="F791">
        <v>611.29999999999995</v>
      </c>
      <c r="G791">
        <v>-48.045445011798698</v>
      </c>
      <c r="H791">
        <v>-10.2869155384289</v>
      </c>
      <c r="I791">
        <v>-48.655305481129901</v>
      </c>
      <c r="J791">
        <v>-1.28837745888734</v>
      </c>
      <c r="K791">
        <v>733.17202835806802</v>
      </c>
      <c r="L791">
        <v>816.12429758124097</v>
      </c>
      <c r="M791">
        <v>11.7642137942558</v>
      </c>
      <c r="N791">
        <v>1.4217176353024401</v>
      </c>
      <c r="O791">
        <v>103.369867495501</v>
      </c>
      <c r="P791">
        <v>0.86626515964030004</v>
      </c>
      <c r="Q791">
        <v>-1.1908032930683999E-2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590</v>
      </c>
      <c r="E792">
        <v>4343.5917552599904</v>
      </c>
      <c r="F792">
        <v>625.70000000000005</v>
      </c>
      <c r="G792">
        <v>25.103433454378401</v>
      </c>
      <c r="H792">
        <v>23.818294767263399</v>
      </c>
      <c r="I792">
        <v>37.8678084624025</v>
      </c>
      <c r="J792">
        <v>1.0242683538758499</v>
      </c>
      <c r="M792">
        <v>42.4868512159847</v>
      </c>
      <c r="O792">
        <v>21.120345213360999</v>
      </c>
      <c r="P792">
        <v>68.470651588583706</v>
      </c>
    </row>
    <row r="793" spans="1:17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625</v>
      </c>
      <c r="E793">
        <v>4335.1675509999995</v>
      </c>
      <c r="F793">
        <v>209.9</v>
      </c>
      <c r="G793">
        <v>58.950262556005299</v>
      </c>
      <c r="H793">
        <v>5.1586219367880597</v>
      </c>
      <c r="I793">
        <v>4.9980845684615796</v>
      </c>
      <c r="J793">
        <v>-1.4501476284062</v>
      </c>
      <c r="K793">
        <v>204.974484956531</v>
      </c>
      <c r="L793">
        <v>172.85310405604301</v>
      </c>
      <c r="M793">
        <v>33.510440057458503</v>
      </c>
      <c r="N793">
        <v>0.96986407684554699</v>
      </c>
      <c r="O793">
        <v>15.864697474988001</v>
      </c>
      <c r="P793">
        <v>87.327086122266806</v>
      </c>
      <c r="Q793">
        <v>8.4072225863480995E-2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1464</v>
      </c>
      <c r="E794">
        <v>4334.2542222900001</v>
      </c>
      <c r="F794">
        <v>363.1</v>
      </c>
      <c r="G794">
        <v>-27.416676100202199</v>
      </c>
      <c r="H794">
        <v>-0.25158497927701301</v>
      </c>
      <c r="I794">
        <v>-5.6237975543019596</v>
      </c>
      <c r="J794">
        <v>7.1705519387570904</v>
      </c>
      <c r="K794">
        <v>357.91498099708502</v>
      </c>
      <c r="L794">
        <v>351.11992334966902</v>
      </c>
      <c r="M794">
        <v>45.130824058405899</v>
      </c>
      <c r="N794">
        <v>1.0086894710441101</v>
      </c>
      <c r="O794">
        <v>15.6706141558799</v>
      </c>
      <c r="P794">
        <v>27.291849255039399</v>
      </c>
      <c r="Q794">
        <v>6.4237636552326005E-2</v>
      </c>
    </row>
    <row r="795" spans="1:17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46</v>
      </c>
      <c r="E795">
        <v>4318.1507600730001</v>
      </c>
      <c r="F795">
        <v>53.49</v>
      </c>
      <c r="G795">
        <v>-18.062858142126402</v>
      </c>
      <c r="H795">
        <v>-16.418802540087199</v>
      </c>
      <c r="I795">
        <v>-34.293642350500498</v>
      </c>
      <c r="J795">
        <v>-3.36092805282144</v>
      </c>
      <c r="K795">
        <v>61.524171489601699</v>
      </c>
      <c r="L795">
        <v>58.016725214437798</v>
      </c>
      <c r="M795">
        <v>16.233692952037799</v>
      </c>
      <c r="N795">
        <v>0.60574381270006505</v>
      </c>
      <c r="O795">
        <v>47.691157225649597</v>
      </c>
      <c r="P795">
        <v>27.205707491081998</v>
      </c>
      <c r="Q795">
        <v>0.114820437850965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391</v>
      </c>
      <c r="E796">
        <v>4306.0724829000001</v>
      </c>
      <c r="F796">
        <v>346.05</v>
      </c>
      <c r="G796">
        <v>163.828527378194</v>
      </c>
      <c r="H796">
        <v>39.436786361759196</v>
      </c>
      <c r="I796">
        <v>116.390615659605</v>
      </c>
      <c r="J796">
        <v>3.3469301641384601</v>
      </c>
      <c r="K796">
        <v>275.95714070613201</v>
      </c>
      <c r="L796">
        <v>203.68104748178601</v>
      </c>
      <c r="M796">
        <v>58.698780031553298</v>
      </c>
      <c r="N796">
        <v>2.4230813190748899</v>
      </c>
      <c r="O796">
        <v>15.301257043779801</v>
      </c>
      <c r="P796">
        <v>204.90329970483199</v>
      </c>
      <c r="Q796">
        <v>0.18167022949553499</v>
      </c>
    </row>
    <row r="797" spans="1:17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925</v>
      </c>
      <c r="E797">
        <v>4298.9671323000002</v>
      </c>
      <c r="F797">
        <v>347.4</v>
      </c>
      <c r="G797">
        <v>100.56201353182399</v>
      </c>
      <c r="H797">
        <v>14.007705026318799</v>
      </c>
      <c r="I797">
        <v>36.030231956924901</v>
      </c>
      <c r="J797">
        <v>18.0967313450098</v>
      </c>
      <c r="K797">
        <v>310.86241708392498</v>
      </c>
      <c r="L797">
        <v>256.89864415607599</v>
      </c>
      <c r="M797">
        <v>55.9580263506463</v>
      </c>
      <c r="N797">
        <v>2.0289341490092698</v>
      </c>
      <c r="O797">
        <v>12.7374784110535</v>
      </c>
      <c r="P797">
        <v>133.38931810547501</v>
      </c>
      <c r="Q797">
        <v>7.2552843039449005E-2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138</v>
      </c>
      <c r="E798">
        <v>4286.2824900199903</v>
      </c>
      <c r="F798">
        <v>92.02</v>
      </c>
      <c r="G798">
        <v>83.997653697146404</v>
      </c>
      <c r="H798">
        <v>19.199324217429499</v>
      </c>
      <c r="I798">
        <v>96.762028705170493</v>
      </c>
      <c r="J798">
        <v>0.572187304879199</v>
      </c>
      <c r="K798">
        <v>85.871991512286996</v>
      </c>
      <c r="M798">
        <v>34.519995408273303</v>
      </c>
      <c r="N798">
        <v>1.0063168372976401</v>
      </c>
      <c r="O798">
        <v>17.963486198652401</v>
      </c>
      <c r="P798">
        <v>155.611111111111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1744</v>
      </c>
      <c r="E799">
        <v>4278.2599</v>
      </c>
      <c r="F799">
        <v>381.8</v>
      </c>
      <c r="G799">
        <v>147.12285346670501</v>
      </c>
      <c r="H799">
        <v>-9.7331467989823999</v>
      </c>
      <c r="I799">
        <v>-35.9159055905508</v>
      </c>
      <c r="J799">
        <v>10.397558851779401</v>
      </c>
      <c r="K799">
        <v>417.83134107987098</v>
      </c>
      <c r="L799">
        <v>408.51228228639502</v>
      </c>
      <c r="M799">
        <v>46.948376753919803</v>
      </c>
      <c r="N799">
        <v>1.14011679772413</v>
      </c>
      <c r="O799">
        <v>67.234154007333601</v>
      </c>
      <c r="P799">
        <v>170.377452021811</v>
      </c>
      <c r="Q799">
        <v>0.28457504962645802</v>
      </c>
    </row>
    <row r="800" spans="1:17" hidden="1" x14ac:dyDescent="0.3">
      <c r="A800" t="s">
        <v>1745</v>
      </c>
      <c r="B800" t="s">
        <v>1746</v>
      </c>
      <c r="C800" t="str">
        <f>IFERROR(VLOOKUP(Table1[[#This Row],[Ticker]],[1]!Table2[[Symbol]:[Industry]],2,FALSE),"-")</f>
        <v>-</v>
      </c>
      <c r="D800" t="s">
        <v>467</v>
      </c>
      <c r="E800">
        <v>4270.2998565199996</v>
      </c>
      <c r="F800">
        <v>935.6</v>
      </c>
      <c r="G800">
        <v>158.10770503109001</v>
      </c>
      <c r="H800">
        <v>33.234990740121503</v>
      </c>
      <c r="I800">
        <v>41.454559238139502</v>
      </c>
      <c r="J800">
        <v>3.4425520658019599</v>
      </c>
      <c r="K800">
        <v>785.65595887588302</v>
      </c>
      <c r="L800">
        <v>633.759208575108</v>
      </c>
      <c r="M800">
        <v>53.9865323375736</v>
      </c>
      <c r="N800">
        <v>1.6280156370741199</v>
      </c>
      <c r="O800">
        <v>12.125908507909299</v>
      </c>
      <c r="P800">
        <v>193.38350580119101</v>
      </c>
      <c r="Q800">
        <v>0.149704166818137</v>
      </c>
    </row>
    <row r="801" spans="1:17" x14ac:dyDescent="0.3">
      <c r="A801" t="s">
        <v>1747</v>
      </c>
      <c r="B801" t="s">
        <v>1748</v>
      </c>
      <c r="C801" t="str">
        <f>IFERROR(VLOOKUP(Table1[[#This Row],[Ticker]],[1]!Table2[[Symbol]:[Industry]],2,FALSE),"-")</f>
        <v>-</v>
      </c>
      <c r="D801" t="s">
        <v>133</v>
      </c>
      <c r="E801">
        <v>4265.7943341600003</v>
      </c>
      <c r="F801">
        <v>236.7</v>
      </c>
      <c r="G801">
        <v>-25.585937527666101</v>
      </c>
      <c r="H801">
        <v>1.0932934428690499</v>
      </c>
      <c r="I801">
        <v>-7.59954760706872</v>
      </c>
      <c r="J801">
        <v>6.4345209262959902</v>
      </c>
      <c r="K801">
        <v>235.87793223913999</v>
      </c>
      <c r="L801">
        <v>212.18111452977499</v>
      </c>
      <c r="M801">
        <v>36.5567326168036</v>
      </c>
      <c r="N801">
        <v>0.97792381578362197</v>
      </c>
      <c r="O801">
        <v>16.159695817490501</v>
      </c>
      <c r="P801">
        <v>48.821125432253901</v>
      </c>
      <c r="Q801">
        <v>9.4550286169603995E-2</v>
      </c>
    </row>
    <row r="802" spans="1:17" hidden="1" x14ac:dyDescent="0.3">
      <c r="A802" t="s">
        <v>1749</v>
      </c>
      <c r="B802" t="s">
        <v>1750</v>
      </c>
      <c r="C802" t="str">
        <f>IFERROR(VLOOKUP(Table1[[#This Row],[Ticker]],[1]!Table2[[Symbol]:[Industry]],2,FALSE),"-")</f>
        <v>-</v>
      </c>
      <c r="D802" t="s">
        <v>133</v>
      </c>
      <c r="E802">
        <v>4261.2697750500001</v>
      </c>
      <c r="F802">
        <v>2099.5500000000002</v>
      </c>
      <c r="G802">
        <v>35.940912685747897</v>
      </c>
      <c r="H802">
        <v>5.92931043798687</v>
      </c>
      <c r="I802">
        <v>33.132583170433698</v>
      </c>
      <c r="J802">
        <v>-1.7692913684849101</v>
      </c>
      <c r="K802">
        <v>2117.8237903547802</v>
      </c>
      <c r="L802">
        <v>1791.72602693358</v>
      </c>
      <c r="M802">
        <v>38.283637728882802</v>
      </c>
      <c r="N802">
        <v>1.08641575607709</v>
      </c>
      <c r="O802">
        <v>13.405253506703801</v>
      </c>
      <c r="P802">
        <v>74.526184538653297</v>
      </c>
      <c r="Q802">
        <v>0.30740081508121803</v>
      </c>
    </row>
    <row r="803" spans="1:17" hidden="1" x14ac:dyDescent="0.3">
      <c r="A803" t="s">
        <v>1751</v>
      </c>
      <c r="B803" t="s">
        <v>1752</v>
      </c>
      <c r="C803" t="str">
        <f>IFERROR(VLOOKUP(Table1[[#This Row],[Ticker]],[1]!Table2[[Symbol]:[Industry]],2,FALSE),"-")</f>
        <v>-</v>
      </c>
      <c r="D803" t="s">
        <v>116</v>
      </c>
      <c r="E803">
        <v>4212.2507278499997</v>
      </c>
      <c r="F803">
        <v>354.8</v>
      </c>
      <c r="G803">
        <v>-25.432707184827301</v>
      </c>
      <c r="H803">
        <v>8.9158963718549593</v>
      </c>
      <c r="I803">
        <v>-12.668332176803199</v>
      </c>
      <c r="J803">
        <v>9.2430813735423705</v>
      </c>
      <c r="K803">
        <v>334.70953633471299</v>
      </c>
      <c r="M803">
        <v>46.696546272690298</v>
      </c>
      <c r="N803">
        <v>1.3114435726351901</v>
      </c>
      <c r="O803">
        <v>10.724351747463301</v>
      </c>
      <c r="P803">
        <v>17.8541770470021</v>
      </c>
    </row>
    <row r="804" spans="1:17" hidden="1" x14ac:dyDescent="0.3">
      <c r="A804" t="s">
        <v>1753</v>
      </c>
      <c r="B804" t="s">
        <v>1754</v>
      </c>
      <c r="C804" t="str">
        <f>IFERROR(VLOOKUP(Table1[[#This Row],[Ticker]],[1]!Table2[[Symbol]:[Industry]],2,FALSE),"-")</f>
        <v>-</v>
      </c>
      <c r="D804" t="s">
        <v>212</v>
      </c>
      <c r="E804">
        <v>4207.7058749999997</v>
      </c>
      <c r="F804">
        <v>645</v>
      </c>
      <c r="G804">
        <v>28.331770422567502</v>
      </c>
      <c r="H804">
        <v>-2.8919158819964101</v>
      </c>
      <c r="I804">
        <v>-7.9301981058351201</v>
      </c>
      <c r="J804">
        <v>-0.82326406045473699</v>
      </c>
      <c r="K804">
        <v>666.16714491412495</v>
      </c>
      <c r="L804">
        <v>579.68793214278196</v>
      </c>
      <c r="M804">
        <v>29.9747856639232</v>
      </c>
      <c r="N804">
        <v>0.505959914226221</v>
      </c>
      <c r="O804">
        <v>20.434108527131698</v>
      </c>
      <c r="P804">
        <v>83.9441038072151</v>
      </c>
      <c r="Q804">
        <v>6.9384838980635993E-2</v>
      </c>
    </row>
    <row r="805" spans="1:17" hidden="1" x14ac:dyDescent="0.3">
      <c r="A805" t="s">
        <v>1755</v>
      </c>
      <c r="B805" t="s">
        <v>1756</v>
      </c>
      <c r="C805" t="str">
        <f>IFERROR(VLOOKUP(Table1[[#This Row],[Ticker]],[1]!Table2[[Symbol]:[Industry]],2,FALSE),"-")</f>
        <v>-</v>
      </c>
      <c r="D805" t="s">
        <v>95</v>
      </c>
      <c r="E805">
        <v>4201.2009691920002</v>
      </c>
      <c r="F805">
        <v>90.27</v>
      </c>
      <c r="G805">
        <v>205.59786046128701</v>
      </c>
      <c r="H805">
        <v>84.742292791643806</v>
      </c>
      <c r="I805">
        <v>60.962767905909601</v>
      </c>
      <c r="J805">
        <v>10.5211339780891</v>
      </c>
      <c r="K805">
        <v>67.140406955695497</v>
      </c>
      <c r="L805">
        <v>53.437613632801202</v>
      </c>
      <c r="M805">
        <v>69.611253480182896</v>
      </c>
      <c r="N805">
        <v>2.2926809740538401</v>
      </c>
      <c r="O805">
        <v>9.1835604298216396</v>
      </c>
      <c r="P805">
        <v>254.695481335952</v>
      </c>
      <c r="Q805">
        <v>0.111116485036027</v>
      </c>
    </row>
    <row r="806" spans="1:17" x14ac:dyDescent="0.3">
      <c r="A806" t="s">
        <v>1757</v>
      </c>
      <c r="B806" t="s">
        <v>1758</v>
      </c>
      <c r="C806" t="str">
        <f>IFERROR(VLOOKUP(Table1[[#This Row],[Ticker]],[1]!Table2[[Symbol]:[Industry]],2,FALSE),"-")</f>
        <v>-</v>
      </c>
      <c r="D806" t="s">
        <v>925</v>
      </c>
      <c r="E806">
        <v>4196.3094569000004</v>
      </c>
      <c r="F806">
        <v>355.2</v>
      </c>
      <c r="G806">
        <v>-15.9272077105673</v>
      </c>
      <c r="H806">
        <v>8.3689216313567005</v>
      </c>
      <c r="I806">
        <v>-17.821295814235398</v>
      </c>
      <c r="J806">
        <v>13.986728353230699</v>
      </c>
      <c r="K806">
        <v>324.71101059641899</v>
      </c>
      <c r="L806">
        <v>335.51476279179099</v>
      </c>
      <c r="M806">
        <v>52.660606947972099</v>
      </c>
      <c r="N806">
        <v>1.91945474588354</v>
      </c>
      <c r="O806">
        <v>26.661036036035998</v>
      </c>
      <c r="P806">
        <v>32.562045157678597</v>
      </c>
      <c r="Q806">
        <v>2.1409949386842E-2</v>
      </c>
    </row>
    <row r="807" spans="1:17" hidden="1" x14ac:dyDescent="0.3">
      <c r="A807" t="s">
        <v>1759</v>
      </c>
      <c r="B807" t="s">
        <v>1760</v>
      </c>
      <c r="C807" t="str">
        <f>IFERROR(VLOOKUP(Table1[[#This Row],[Ticker]],[1]!Table2[[Symbol]:[Industry]],2,FALSE),"-")</f>
        <v>-</v>
      </c>
      <c r="D807" t="s">
        <v>1761</v>
      </c>
      <c r="E807">
        <v>4195.2042995599904</v>
      </c>
      <c r="F807">
        <v>139.9</v>
      </c>
      <c r="G807">
        <v>16.7854414849342</v>
      </c>
      <c r="H807">
        <v>0.67278909665765996</v>
      </c>
      <c r="I807">
        <v>-7.8489909718799904</v>
      </c>
      <c r="J807">
        <v>2.48720449139689</v>
      </c>
      <c r="K807">
        <v>126.916713101876</v>
      </c>
      <c r="L807">
        <v>111.81132754423101</v>
      </c>
      <c r="M807">
        <v>49.908190531699397</v>
      </c>
      <c r="N807">
        <v>0.30404448344776203</v>
      </c>
      <c r="O807">
        <v>12.937812723373799</v>
      </c>
      <c r="P807">
        <v>76.641414141414103</v>
      </c>
      <c r="Q807">
        <v>8.5451932309665996E-2</v>
      </c>
    </row>
    <row r="808" spans="1:17" hidden="1" x14ac:dyDescent="0.3">
      <c r="A808" t="s">
        <v>1762</v>
      </c>
      <c r="B808" t="s">
        <v>1763</v>
      </c>
      <c r="C808" t="str">
        <f>IFERROR(VLOOKUP(Table1[[#This Row],[Ticker]],[1]!Table2[[Symbol]:[Industry]],2,FALSE),"-")</f>
        <v>-</v>
      </c>
      <c r="D808" t="s">
        <v>186</v>
      </c>
      <c r="E808">
        <v>4183.9651396150002</v>
      </c>
      <c r="F808">
        <v>401.5</v>
      </c>
      <c r="G808">
        <v>117.782222422743</v>
      </c>
      <c r="H808">
        <v>2.7323888600349502</v>
      </c>
      <c r="I808">
        <v>25.657623180622501</v>
      </c>
      <c r="J808">
        <v>13.642121275359701</v>
      </c>
      <c r="K808">
        <v>357.14195309576797</v>
      </c>
      <c r="L808">
        <v>297.32992050179899</v>
      </c>
      <c r="M808">
        <v>52.287956982489298</v>
      </c>
      <c r="N808">
        <v>1.62525990401579</v>
      </c>
      <c r="O808">
        <v>9.8381070983810606</v>
      </c>
      <c r="P808">
        <v>148.84515880546999</v>
      </c>
      <c r="Q808">
        <v>0.14845486720428999</v>
      </c>
    </row>
    <row r="809" spans="1:17" hidden="1" x14ac:dyDescent="0.3">
      <c r="A809" t="s">
        <v>1764</v>
      </c>
      <c r="B809" t="s">
        <v>1765</v>
      </c>
      <c r="C809" t="str">
        <f>IFERROR(VLOOKUP(Table1[[#This Row],[Ticker]],[1]!Table2[[Symbol]:[Industry]],2,FALSE),"-")</f>
        <v>-</v>
      </c>
      <c r="D809" t="s">
        <v>1437</v>
      </c>
      <c r="E809">
        <v>4179.6555464370003</v>
      </c>
      <c r="F809">
        <v>77.069999999999993</v>
      </c>
      <c r="G809">
        <v>4.0286384391138403</v>
      </c>
      <c r="H809">
        <v>8.6267817640299391</v>
      </c>
      <c r="I809">
        <v>-12.994967380098799</v>
      </c>
      <c r="J809">
        <v>3.4467391576841999</v>
      </c>
      <c r="K809">
        <v>78.356516724164194</v>
      </c>
      <c r="L809">
        <v>71.5865600885367</v>
      </c>
      <c r="M809">
        <v>39.575287775915598</v>
      </c>
      <c r="N809">
        <v>1.42989865379454</v>
      </c>
      <c r="O809">
        <v>17.6852212274555</v>
      </c>
      <c r="P809">
        <v>79.650349650349597</v>
      </c>
      <c r="Q809">
        <v>0.172994770784962</v>
      </c>
    </row>
    <row r="810" spans="1:17" x14ac:dyDescent="0.3">
      <c r="A810" t="s">
        <v>1766</v>
      </c>
      <c r="B810" t="s">
        <v>1767</v>
      </c>
      <c r="C810" t="str">
        <f>IFERROR(VLOOKUP(Table1[[#This Row],[Ticker]],[1]!Table2[[Symbol]:[Industry]],2,FALSE),"-")</f>
        <v>-</v>
      </c>
      <c r="D810" t="s">
        <v>292</v>
      </c>
      <c r="E810">
        <v>4179.2909969000002</v>
      </c>
      <c r="F810">
        <v>2459.15</v>
      </c>
      <c r="G810">
        <v>90.389465560267098</v>
      </c>
      <c r="H810">
        <v>11.282019023653101</v>
      </c>
      <c r="I810">
        <v>30.6577173339628</v>
      </c>
      <c r="J810">
        <v>1.9209092795239</v>
      </c>
      <c r="K810">
        <v>2241.7724440076599</v>
      </c>
      <c r="L810">
        <v>1753.23390347639</v>
      </c>
      <c r="M810">
        <v>44.135314752966202</v>
      </c>
      <c r="N810">
        <v>0.96762817833081105</v>
      </c>
      <c r="O810">
        <v>13.205782485818199</v>
      </c>
      <c r="P810">
        <v>122.055171791051</v>
      </c>
      <c r="Q810">
        <v>-1.7228821811E-3</v>
      </c>
    </row>
    <row r="811" spans="1:17" hidden="1" x14ac:dyDescent="0.3">
      <c r="A811" t="s">
        <v>1768</v>
      </c>
      <c r="B811" t="s">
        <v>1769</v>
      </c>
      <c r="C811" t="str">
        <f>IFERROR(VLOOKUP(Table1[[#This Row],[Ticker]],[1]!Table2[[Symbol]:[Industry]],2,FALSE),"-")</f>
        <v>-</v>
      </c>
      <c r="D811" t="s">
        <v>553</v>
      </c>
      <c r="E811">
        <v>4167.11731667</v>
      </c>
      <c r="F811">
        <v>1579.55</v>
      </c>
      <c r="G811">
        <v>-22.295856424780698</v>
      </c>
      <c r="H811">
        <v>1.7442740568976201</v>
      </c>
      <c r="I811">
        <v>2.3791179799467099</v>
      </c>
      <c r="J811">
        <v>4.8010134150886703</v>
      </c>
      <c r="K811">
        <v>1583.9664952294299</v>
      </c>
      <c r="L811">
        <v>1506.5100174672</v>
      </c>
      <c r="M811">
        <v>35.852271017104499</v>
      </c>
      <c r="N811">
        <v>0.35504619880931498</v>
      </c>
      <c r="O811">
        <v>17.710740400747</v>
      </c>
      <c r="P811">
        <v>34.315476190476097</v>
      </c>
      <c r="Q811">
        <v>4.1951328150289E-2</v>
      </c>
    </row>
    <row r="812" spans="1:17" hidden="1" x14ac:dyDescent="0.3">
      <c r="A812" t="s">
        <v>1770</v>
      </c>
      <c r="B812" t="s">
        <v>1771</v>
      </c>
      <c r="C812" t="str">
        <f>IFERROR(VLOOKUP(Table1[[#This Row],[Ticker]],[1]!Table2[[Symbol]:[Industry]],2,FALSE),"-")</f>
        <v>-</v>
      </c>
      <c r="D812" t="s">
        <v>155</v>
      </c>
      <c r="E812">
        <v>4166.9615736839996</v>
      </c>
      <c r="F812">
        <v>52.52</v>
      </c>
      <c r="G812">
        <v>45.946432372729198</v>
      </c>
      <c r="H812">
        <v>0.19883713597262001</v>
      </c>
      <c r="I812">
        <v>-39.775264613461097</v>
      </c>
      <c r="J812">
        <v>-5.9376646538855802</v>
      </c>
      <c r="K812">
        <v>55.8684379254668</v>
      </c>
      <c r="L812">
        <v>54.692142625431799</v>
      </c>
      <c r="M812">
        <v>31.1773593539397</v>
      </c>
      <c r="N812">
        <v>1.18837987211115</v>
      </c>
      <c r="O812">
        <v>47.562833206397499</v>
      </c>
      <c r="P812">
        <v>75.008330556481098</v>
      </c>
      <c r="Q812">
        <v>-3.8450858935403003E-2</v>
      </c>
    </row>
    <row r="813" spans="1:17" hidden="1" x14ac:dyDescent="0.3">
      <c r="A813" t="s">
        <v>1772</v>
      </c>
      <c r="B813" t="s">
        <v>1773</v>
      </c>
      <c r="C813" t="str">
        <f>IFERROR(VLOOKUP(Table1[[#This Row],[Ticker]],[1]!Table2[[Symbol]:[Industry]],2,FALSE),"-")</f>
        <v>-</v>
      </c>
      <c r="D813" t="s">
        <v>95</v>
      </c>
      <c r="E813">
        <v>4139.0038063800002</v>
      </c>
      <c r="F813">
        <v>3301.4</v>
      </c>
      <c r="G813">
        <v>69.246859170841702</v>
      </c>
      <c r="H813">
        <v>2.3345114311286501</v>
      </c>
      <c r="I813">
        <v>9.6109096540750993</v>
      </c>
      <c r="J813">
        <v>3.3188661243843098</v>
      </c>
      <c r="K813">
        <v>3087.3984114270802</v>
      </c>
      <c r="L813">
        <v>2617.13046793373</v>
      </c>
      <c r="M813">
        <v>41.385290172261399</v>
      </c>
      <c r="N813">
        <v>0.66100114879803396</v>
      </c>
      <c r="O813">
        <v>8.0753619676500801</v>
      </c>
      <c r="P813">
        <v>108.770986815063</v>
      </c>
      <c r="Q813">
        <v>0.216443041695766</v>
      </c>
    </row>
    <row r="814" spans="1:17" hidden="1" x14ac:dyDescent="0.3">
      <c r="A814" t="s">
        <v>1774</v>
      </c>
      <c r="B814" t="s">
        <v>1775</v>
      </c>
      <c r="C814" t="str">
        <f>IFERROR(VLOOKUP(Table1[[#This Row],[Ticker]],[1]!Table2[[Symbol]:[Industry]],2,FALSE),"-")</f>
        <v>-</v>
      </c>
      <c r="D814" t="s">
        <v>277</v>
      </c>
      <c r="E814">
        <v>4108.0403649600003</v>
      </c>
      <c r="F814">
        <v>775.8</v>
      </c>
      <c r="G814">
        <v>11.925746452735201</v>
      </c>
      <c r="H814">
        <v>26.2671504648631</v>
      </c>
      <c r="I814">
        <v>15.553643227897901</v>
      </c>
      <c r="J814">
        <v>6.5776686689130397</v>
      </c>
      <c r="K814">
        <v>682.62763999290303</v>
      </c>
      <c r="L814">
        <v>631.192661946469</v>
      </c>
      <c r="M814">
        <v>61.832116502668001</v>
      </c>
      <c r="N814">
        <v>3.3776051715421298</v>
      </c>
      <c r="O814">
        <v>8.5073472544470103</v>
      </c>
      <c r="P814">
        <v>53.078137332280903</v>
      </c>
      <c r="Q814">
        <v>-0.104525235099275</v>
      </c>
    </row>
    <row r="815" spans="1:17" x14ac:dyDescent="0.3">
      <c r="A815" t="s">
        <v>1776</v>
      </c>
      <c r="B815" t="s">
        <v>1777</v>
      </c>
      <c r="C815" t="str">
        <f>IFERROR(VLOOKUP(Table1[[#This Row],[Ticker]],[1]!Table2[[Symbol]:[Industry]],2,FALSE),"-")</f>
        <v>-</v>
      </c>
      <c r="D815" t="s">
        <v>269</v>
      </c>
      <c r="E815">
        <v>4104.5583919999999</v>
      </c>
      <c r="F815">
        <v>1307.5</v>
      </c>
      <c r="G815">
        <v>5.56948144883527</v>
      </c>
      <c r="H815">
        <v>-6.1007688406227398</v>
      </c>
      <c r="I815">
        <v>-6.5347474985824396</v>
      </c>
      <c r="J815">
        <v>-1.8152103580306</v>
      </c>
      <c r="K815">
        <v>1365.57690295368</v>
      </c>
      <c r="L815">
        <v>1238.76560644958</v>
      </c>
      <c r="M815">
        <v>23.4360262441418</v>
      </c>
      <c r="N815">
        <v>0.72904506320324303</v>
      </c>
      <c r="O815">
        <v>16.757170172084098</v>
      </c>
      <c r="P815">
        <v>35.646851333125802</v>
      </c>
      <c r="Q815">
        <v>0.11598782194719499</v>
      </c>
    </row>
    <row r="816" spans="1:17" x14ac:dyDescent="0.3">
      <c r="A816" t="s">
        <v>1778</v>
      </c>
      <c r="B816" t="s">
        <v>1779</v>
      </c>
      <c r="C816" t="str">
        <f>IFERROR(VLOOKUP(Table1[[#This Row],[Ticker]],[1]!Table2[[Symbol]:[Industry]],2,FALSE),"-")</f>
        <v>-</v>
      </c>
      <c r="D816" t="s">
        <v>127</v>
      </c>
      <c r="E816">
        <v>4102.2523797000003</v>
      </c>
      <c r="F816">
        <v>868.2</v>
      </c>
      <c r="G816">
        <v>41.755379588009198</v>
      </c>
      <c r="H816">
        <v>7.86780312544313</v>
      </c>
      <c r="I816">
        <v>12.336401620917099</v>
      </c>
      <c r="J816">
        <v>6.2371124595184302</v>
      </c>
      <c r="K816">
        <v>834.897191620733</v>
      </c>
      <c r="L816">
        <v>752.95228066209904</v>
      </c>
      <c r="M816">
        <v>53.427865801183202</v>
      </c>
      <c r="N816">
        <v>0.54970360867155799</v>
      </c>
      <c r="O816">
        <v>12.1400598940336</v>
      </c>
      <c r="P816">
        <v>79.343110927494294</v>
      </c>
      <c r="Q816">
        <v>-5.8131069756286999E-2</v>
      </c>
    </row>
    <row r="817" spans="1:17" x14ac:dyDescent="0.3">
      <c r="A817" t="s">
        <v>1780</v>
      </c>
      <c r="B817" t="s">
        <v>1781</v>
      </c>
      <c r="C817" t="str">
        <f>IFERROR(VLOOKUP(Table1[[#This Row],[Ticker]],[1]!Table2[[Symbol]:[Industry]],2,FALSE),"-")</f>
        <v>-</v>
      </c>
      <c r="D817" t="s">
        <v>553</v>
      </c>
      <c r="E817">
        <v>4095.7366086900001</v>
      </c>
      <c r="F817">
        <v>357.55</v>
      </c>
      <c r="G817">
        <v>1.17097587046861</v>
      </c>
      <c r="H817">
        <v>-3.5540213024779801</v>
      </c>
      <c r="I817">
        <v>-0.27135794905461202</v>
      </c>
      <c r="J817">
        <v>2.1866815026247699</v>
      </c>
      <c r="K817">
        <v>372.13681438581199</v>
      </c>
      <c r="L817">
        <v>356.92605086252303</v>
      </c>
      <c r="M817">
        <v>31.014798319161699</v>
      </c>
      <c r="N817">
        <v>0.74771338572482704</v>
      </c>
      <c r="O817">
        <v>28.331701859879701</v>
      </c>
      <c r="P817">
        <v>30.018181818181802</v>
      </c>
      <c r="Q817">
        <v>0.121183798585327</v>
      </c>
    </row>
    <row r="818" spans="1:17" x14ac:dyDescent="0.3">
      <c r="A818" t="s">
        <v>1782</v>
      </c>
      <c r="B818" t="s">
        <v>1783</v>
      </c>
      <c r="C818" t="str">
        <f>IFERROR(VLOOKUP(Table1[[#This Row],[Ticker]],[1]!Table2[[Symbol]:[Industry]],2,FALSE),"-")</f>
        <v>-</v>
      </c>
      <c r="D818" t="s">
        <v>109</v>
      </c>
      <c r="E818">
        <v>4076.79</v>
      </c>
      <c r="F818">
        <v>6794.65</v>
      </c>
      <c r="G818">
        <v>43.342189479710903</v>
      </c>
      <c r="H818">
        <v>-1.6165804065823199</v>
      </c>
      <c r="I818">
        <v>-14.387567328021399</v>
      </c>
      <c r="J818">
        <v>-5.3162239872876702</v>
      </c>
      <c r="K818">
        <v>7123.8874667235796</v>
      </c>
      <c r="L818">
        <v>6417.4331394282599</v>
      </c>
      <c r="M818">
        <v>31.532743743975601</v>
      </c>
      <c r="N818">
        <v>1.6942949824648901</v>
      </c>
      <c r="O818">
        <v>27.4752930614527</v>
      </c>
      <c r="P818">
        <v>69.8641266984162</v>
      </c>
      <c r="Q818">
        <v>9.0374074832392001E-2</v>
      </c>
    </row>
    <row r="819" spans="1:17" hidden="1" x14ac:dyDescent="0.3">
      <c r="A819" t="s">
        <v>1784</v>
      </c>
      <c r="B819" t="s">
        <v>1785</v>
      </c>
      <c r="C819" t="str">
        <f>IFERROR(VLOOKUP(Table1[[#This Row],[Ticker]],[1]!Table2[[Symbol]:[Industry]],2,FALSE),"-")</f>
        <v>-</v>
      </c>
      <c r="D819" t="s">
        <v>1008</v>
      </c>
      <c r="E819">
        <v>4060.8879999999999</v>
      </c>
      <c r="F819">
        <v>118</v>
      </c>
      <c r="G819">
        <v>-21.530460624071299</v>
      </c>
      <c r="I819">
        <v>-6.9814516172571803</v>
      </c>
      <c r="K819">
        <v>104.378999999999</v>
      </c>
      <c r="M819">
        <v>99.990560428137201</v>
      </c>
      <c r="N819">
        <v>1</v>
      </c>
      <c r="O819">
        <v>0</v>
      </c>
      <c r="P819">
        <v>5.3571428571428603</v>
      </c>
    </row>
    <row r="820" spans="1:17" hidden="1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D820" t="s">
        <v>269</v>
      </c>
      <c r="E820">
        <v>4055.5790336800001</v>
      </c>
      <c r="F820">
        <v>1143.55</v>
      </c>
      <c r="G820">
        <v>101.12487755594999</v>
      </c>
      <c r="H820">
        <v>3.5339225992204399</v>
      </c>
      <c r="I820">
        <v>63.592589666497098</v>
      </c>
      <c r="J820">
        <v>0.28253743819438898</v>
      </c>
      <c r="K820">
        <v>1068.7309531833</v>
      </c>
      <c r="L820">
        <v>837.42812609540294</v>
      </c>
      <c r="M820">
        <v>38.680965142138199</v>
      </c>
      <c r="N820">
        <v>0.92344667523661195</v>
      </c>
      <c r="O820">
        <v>10.6204363604564</v>
      </c>
      <c r="P820">
        <v>138.687121686495</v>
      </c>
      <c r="Q820">
        <v>0.184901527304489</v>
      </c>
    </row>
    <row r="821" spans="1:17" hidden="1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383</v>
      </c>
      <c r="E821">
        <v>4048.2654712499998</v>
      </c>
      <c r="F821">
        <v>679.25</v>
      </c>
      <c r="G821">
        <v>68.148129127491103</v>
      </c>
      <c r="H821">
        <v>7.8618298709799399</v>
      </c>
      <c r="I821">
        <v>67.440359295092406</v>
      </c>
      <c r="J821">
        <v>1.8540874984803599</v>
      </c>
      <c r="K821">
        <v>645.37365225620704</v>
      </c>
      <c r="L821">
        <v>514.81425051988299</v>
      </c>
      <c r="M821">
        <v>48.9669802981796</v>
      </c>
      <c r="N821">
        <v>2.0441826405475698</v>
      </c>
      <c r="O821">
        <v>10.136179609863801</v>
      </c>
      <c r="P821">
        <v>125.25286022218501</v>
      </c>
      <c r="Q821">
        <v>0.14512766650924699</v>
      </c>
    </row>
    <row r="822" spans="1:17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1467</v>
      </c>
      <c r="E822">
        <v>4047.8148477300001</v>
      </c>
      <c r="F822">
        <v>560.54999999999995</v>
      </c>
      <c r="G822">
        <v>12.3896845664912</v>
      </c>
      <c r="H822">
        <v>3.9588209551787998</v>
      </c>
      <c r="I822">
        <v>13.046966535562801</v>
      </c>
      <c r="J822">
        <v>4.56893791942802</v>
      </c>
      <c r="K822">
        <v>525.32776894788299</v>
      </c>
      <c r="L822">
        <v>475.22663138370899</v>
      </c>
      <c r="M822">
        <v>43.933494505542299</v>
      </c>
      <c r="N822">
        <v>0.99692041782450502</v>
      </c>
      <c r="O822">
        <v>9.2676835251092697</v>
      </c>
      <c r="P822">
        <v>51.112009704811904</v>
      </c>
      <c r="Q822">
        <v>-8.7317249267270004E-3</v>
      </c>
    </row>
    <row r="823" spans="1:17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252</v>
      </c>
      <c r="E823">
        <v>4043.58622539</v>
      </c>
      <c r="F823">
        <v>479.1</v>
      </c>
      <c r="G823">
        <v>-24.511812075303599</v>
      </c>
      <c r="H823">
        <v>-0.17567402936509899</v>
      </c>
      <c r="I823">
        <v>-35.319595163932703</v>
      </c>
      <c r="J823">
        <v>1.9324818925416201</v>
      </c>
      <c r="K823">
        <v>502.19200774147902</v>
      </c>
      <c r="L823">
        <v>508.50453139324702</v>
      </c>
      <c r="M823">
        <v>21.928529213548199</v>
      </c>
      <c r="N823">
        <v>0.57873358571717604</v>
      </c>
      <c r="O823">
        <v>45.898559799624202</v>
      </c>
      <c r="P823">
        <v>7.1812080536912903</v>
      </c>
    </row>
    <row r="824" spans="1:17" hidden="1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212</v>
      </c>
      <c r="E824">
        <v>4031.8745753799999</v>
      </c>
      <c r="F824">
        <v>669.85</v>
      </c>
      <c r="G824">
        <v>59.464986824054002</v>
      </c>
      <c r="H824">
        <v>14.0910451001951</v>
      </c>
      <c r="I824">
        <v>36.149443703355999</v>
      </c>
      <c r="J824">
        <v>4.39068866268265</v>
      </c>
      <c r="K824">
        <v>582.04057977907303</v>
      </c>
      <c r="L824">
        <v>504.004194687233</v>
      </c>
      <c r="M824">
        <v>74.440375545870396</v>
      </c>
      <c r="N824">
        <v>0.932780772725054</v>
      </c>
      <c r="O824">
        <v>1.2166903037993599</v>
      </c>
      <c r="P824">
        <v>93.990732696206194</v>
      </c>
      <c r="Q824">
        <v>9.2071407358075993E-2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269</v>
      </c>
      <c r="E825">
        <v>4004.0279926049998</v>
      </c>
      <c r="F825">
        <v>3947.55</v>
      </c>
      <c r="G825">
        <v>54.406914980302297</v>
      </c>
      <c r="H825">
        <v>-2.5646235303300799</v>
      </c>
      <c r="I825">
        <v>58.7364236857386</v>
      </c>
      <c r="J825">
        <v>4.1763529046428296</v>
      </c>
      <c r="K825">
        <v>3621.4555083761302</v>
      </c>
      <c r="L825">
        <v>2887.0260565204098</v>
      </c>
      <c r="M825">
        <v>41.543355423586</v>
      </c>
      <c r="N825">
        <v>0.36686089639362102</v>
      </c>
      <c r="O825">
        <v>7.5350533875441599</v>
      </c>
      <c r="P825">
        <v>83.979213758068596</v>
      </c>
      <c r="Q825">
        <v>0.11138287030133601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46</v>
      </c>
      <c r="E826">
        <v>3993.3035924249998</v>
      </c>
      <c r="F826">
        <v>717.95</v>
      </c>
      <c r="G826">
        <v>-19.885510656466298</v>
      </c>
      <c r="H826">
        <v>-11.795381940640601</v>
      </c>
      <c r="I826">
        <v>-7.1211356484423298</v>
      </c>
      <c r="J826">
        <v>3.2092695713095001</v>
      </c>
      <c r="K826">
        <v>730.17592772939997</v>
      </c>
      <c r="M826">
        <v>29.358877856961499</v>
      </c>
      <c r="N826">
        <v>9.8565637516317001E-2</v>
      </c>
      <c r="O826">
        <v>24.973883975207102</v>
      </c>
      <c r="P826">
        <v>30.5363636363636</v>
      </c>
    </row>
    <row r="827" spans="1:17" hidden="1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993</v>
      </c>
      <c r="E827">
        <v>3992.2015904999998</v>
      </c>
      <c r="F827">
        <v>3183.65</v>
      </c>
      <c r="G827">
        <v>-7.5927577166105902</v>
      </c>
      <c r="H827">
        <v>1.7064531730394901</v>
      </c>
      <c r="I827">
        <v>23.161463025408299</v>
      </c>
      <c r="J827">
        <v>4.5267024453951201</v>
      </c>
      <c r="K827">
        <v>3007.1636123551302</v>
      </c>
      <c r="L827">
        <v>2735.0752950076999</v>
      </c>
      <c r="M827">
        <v>52.0585887636271</v>
      </c>
      <c r="N827">
        <v>0.932987297330518</v>
      </c>
      <c r="O827">
        <v>9.6194619383412192</v>
      </c>
      <c r="P827">
        <v>45.4252695048419</v>
      </c>
      <c r="Q827">
        <v>4.6018068689035997E-2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467</v>
      </c>
      <c r="E828">
        <v>3985.30071395</v>
      </c>
      <c r="F828">
        <v>646.70000000000005</v>
      </c>
      <c r="G828">
        <v>-31.9836931849837</v>
      </c>
      <c r="H828">
        <v>-8.3027612456659696</v>
      </c>
      <c r="I828">
        <v>-25.246698865080798</v>
      </c>
      <c r="J828">
        <v>1.47779428331247</v>
      </c>
      <c r="K828">
        <v>688.12799342905396</v>
      </c>
      <c r="L828">
        <v>691.457495265283</v>
      </c>
      <c r="M828">
        <v>26.128122792539099</v>
      </c>
      <c r="N828">
        <v>0.41662580721557702</v>
      </c>
      <c r="O828">
        <v>27.949590227307802</v>
      </c>
      <c r="P828">
        <v>4.2812222849310801</v>
      </c>
      <c r="Q828">
        <v>0.140109580890067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543</v>
      </c>
      <c r="E829">
        <v>3983.17862951999</v>
      </c>
      <c r="F829">
        <v>357.6</v>
      </c>
      <c r="G829">
        <v>21.3470997869888</v>
      </c>
      <c r="H829">
        <v>-13.016958007807901</v>
      </c>
      <c r="I829">
        <v>-5.9899313203137599</v>
      </c>
      <c r="J829">
        <v>-1.1611945637115899</v>
      </c>
      <c r="K829">
        <v>371.33785970920701</v>
      </c>
      <c r="L829">
        <v>330.561792136451</v>
      </c>
      <c r="M829">
        <v>25.427052521381899</v>
      </c>
      <c r="N829">
        <v>0.16150973376164299</v>
      </c>
      <c r="O829">
        <v>26.3702460850111</v>
      </c>
      <c r="P829">
        <v>51.976200594985102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269</v>
      </c>
      <c r="E830">
        <v>3970.2916656000002</v>
      </c>
      <c r="F830">
        <v>865.6</v>
      </c>
      <c r="G830">
        <v>199.24912722730801</v>
      </c>
      <c r="H830">
        <v>-3.0660500495940899</v>
      </c>
      <c r="I830">
        <v>100.271889917734</v>
      </c>
      <c r="J830">
        <v>2.7014523840852198</v>
      </c>
      <c r="K830">
        <v>787.71495210667604</v>
      </c>
      <c r="L830">
        <v>583.59409603946995</v>
      </c>
      <c r="M830">
        <v>56.180659791028503</v>
      </c>
      <c r="N830">
        <v>1.21545357985967</v>
      </c>
      <c r="O830">
        <v>6.8334103512014801</v>
      </c>
      <c r="P830">
        <v>226.39517345399699</v>
      </c>
      <c r="Q830">
        <v>7.9624517589185997E-2</v>
      </c>
    </row>
    <row r="831" spans="1:17" hidden="1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292</v>
      </c>
      <c r="E831">
        <v>3970.1643438249998</v>
      </c>
      <c r="F831">
        <v>574.54999999999995</v>
      </c>
      <c r="G831">
        <v>59.6648538485872</v>
      </c>
      <c r="H831">
        <v>-0.57629136958145399</v>
      </c>
      <c r="I831">
        <v>34.123418536985596</v>
      </c>
      <c r="J831">
        <v>1.6927596444547499</v>
      </c>
      <c r="K831">
        <v>573.76455256079396</v>
      </c>
      <c r="L831">
        <v>472.30243761718799</v>
      </c>
      <c r="M831">
        <v>34.578648948932901</v>
      </c>
      <c r="N831">
        <v>0.63958210581668595</v>
      </c>
      <c r="O831">
        <v>14.002262640327199</v>
      </c>
      <c r="P831">
        <v>98.2232189063308</v>
      </c>
      <c r="Q831">
        <v>5.3246675154533997E-2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313</v>
      </c>
      <c r="E832">
        <v>3966.9429816449901</v>
      </c>
      <c r="F832">
        <v>349.4</v>
      </c>
      <c r="G832">
        <v>97.395859291436594</v>
      </c>
      <c r="H832">
        <v>20.201124625549099</v>
      </c>
      <c r="I832">
        <v>41.654344273514702</v>
      </c>
      <c r="J832">
        <v>10.4192378447717</v>
      </c>
      <c r="K832">
        <v>305.42638013389302</v>
      </c>
      <c r="L832">
        <v>268.381410998516</v>
      </c>
      <c r="M832">
        <v>48.176796378281402</v>
      </c>
      <c r="N832">
        <v>1.7356470207741099</v>
      </c>
      <c r="O832">
        <v>11.462507155122999</v>
      </c>
      <c r="P832">
        <v>124.983902124919</v>
      </c>
    </row>
    <row r="833" spans="1:17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700</v>
      </c>
      <c r="E833">
        <v>3946.7524975400001</v>
      </c>
      <c r="F833">
        <v>630.75</v>
      </c>
      <c r="G833">
        <v>6.4226218396310397</v>
      </c>
      <c r="H833">
        <v>-9.4706525192247497</v>
      </c>
      <c r="I833">
        <v>-21.6209033639186</v>
      </c>
      <c r="J833">
        <v>4.4679041094621104</v>
      </c>
      <c r="K833">
        <v>652.311282700025</v>
      </c>
      <c r="L833">
        <v>644.05894340854104</v>
      </c>
      <c r="M833">
        <v>23.4291979763744</v>
      </c>
      <c r="N833">
        <v>0.59807743601081098</v>
      </c>
      <c r="O833">
        <v>29.2112564407451</v>
      </c>
      <c r="P833">
        <v>31.942265453404399</v>
      </c>
      <c r="Q833">
        <v>9.2587736756377007E-2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51</v>
      </c>
      <c r="E834">
        <v>3945.1862012500001</v>
      </c>
      <c r="F834">
        <v>560.35</v>
      </c>
      <c r="G834">
        <v>16.727914560057801</v>
      </c>
      <c r="H834">
        <v>10.1274490254879</v>
      </c>
      <c r="I834">
        <v>-10.6683655262391</v>
      </c>
      <c r="J834">
        <v>11.075584483833801</v>
      </c>
      <c r="K834">
        <v>541.33462661838098</v>
      </c>
      <c r="L834">
        <v>500.53261283733002</v>
      </c>
      <c r="M834">
        <v>59.234959247036002</v>
      </c>
      <c r="N834">
        <v>0.80796169682378605</v>
      </c>
      <c r="O834">
        <v>9.8688319800124908</v>
      </c>
      <c r="P834">
        <v>42.112604615774799</v>
      </c>
      <c r="Q834">
        <v>6.0588376609926997E-2</v>
      </c>
    </row>
    <row r="835" spans="1:17" hidden="1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292</v>
      </c>
      <c r="E835">
        <v>3936.76968188</v>
      </c>
      <c r="F835">
        <v>380.45</v>
      </c>
      <c r="G835">
        <v>79.112422721489907</v>
      </c>
      <c r="H835">
        <v>-2.0103862662964298</v>
      </c>
      <c r="I835">
        <v>57.182760146175099</v>
      </c>
      <c r="J835">
        <v>-6.1492329095204399</v>
      </c>
      <c r="K835">
        <v>375.10054936262702</v>
      </c>
      <c r="L835">
        <v>271.100867531841</v>
      </c>
      <c r="M835">
        <v>30.8315211018732</v>
      </c>
      <c r="N835">
        <v>0.541136317952298</v>
      </c>
      <c r="O835">
        <v>20.515179392824301</v>
      </c>
      <c r="P835">
        <v>137.78125</v>
      </c>
      <c r="Q835">
        <v>0.249393848746537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308</v>
      </c>
      <c r="E836">
        <v>3929.2598684159998</v>
      </c>
      <c r="F836">
        <v>178.56</v>
      </c>
      <c r="G836">
        <v>1.26422989677703</v>
      </c>
      <c r="H836">
        <v>-3.2993822502321599</v>
      </c>
      <c r="I836">
        <v>-16.7333319744905</v>
      </c>
      <c r="J836">
        <v>9.1615216066509506E-3</v>
      </c>
      <c r="K836">
        <v>186.00446526068299</v>
      </c>
      <c r="L836">
        <v>183.09486744517201</v>
      </c>
      <c r="M836">
        <v>40.246037422843202</v>
      </c>
      <c r="N836">
        <v>1.0382640692003</v>
      </c>
      <c r="O836">
        <v>33.204525089605703</v>
      </c>
      <c r="P836">
        <v>40.3222003929273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553</v>
      </c>
      <c r="E837">
        <v>3901.1525459999998</v>
      </c>
      <c r="F837">
        <v>86.04</v>
      </c>
      <c r="G837">
        <v>22.575909919470401</v>
      </c>
      <c r="H837">
        <v>10.1142848800413</v>
      </c>
      <c r="I837">
        <v>-7.1078264308306096</v>
      </c>
      <c r="J837">
        <v>7.9087498979613198</v>
      </c>
      <c r="K837">
        <v>87.783051421554703</v>
      </c>
      <c r="L837">
        <v>81.092245565393199</v>
      </c>
      <c r="M837">
        <v>45.358758412143999</v>
      </c>
      <c r="N837">
        <v>1.7997675568338301</v>
      </c>
      <c r="O837">
        <v>22.907949790794898</v>
      </c>
      <c r="P837">
        <v>56.436363636363602</v>
      </c>
      <c r="Q837">
        <v>0.11083492564668999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625</v>
      </c>
      <c r="E838">
        <v>3889.0480892999999</v>
      </c>
      <c r="F838">
        <v>1536.7</v>
      </c>
      <c r="G838">
        <v>19.739336969949999</v>
      </c>
      <c r="H838">
        <v>10.3746503838004</v>
      </c>
      <c r="I838">
        <v>33.550644428734898</v>
      </c>
      <c r="J838">
        <v>1.2408894796757901</v>
      </c>
      <c r="K838">
        <v>1399.6942474477701</v>
      </c>
      <c r="L838">
        <v>1158.43562069481</v>
      </c>
      <c r="M838">
        <v>47.191683925543003</v>
      </c>
      <c r="N838">
        <v>0.63727399621164904</v>
      </c>
      <c r="O838">
        <v>5.48578121949632</v>
      </c>
      <c r="P838">
        <v>89.447081304321003</v>
      </c>
      <c r="Q838">
        <v>0.116541008989772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101</v>
      </c>
      <c r="E839">
        <v>3880.8783795599902</v>
      </c>
      <c r="F839">
        <v>368.55</v>
      </c>
      <c r="G839">
        <v>17426.745401444801</v>
      </c>
      <c r="H839">
        <v>28.701032749888999</v>
      </c>
      <c r="I839">
        <v>1249.47287608391</v>
      </c>
      <c r="J839">
        <v>13.3951471941264</v>
      </c>
      <c r="K839">
        <v>142.60439479545701</v>
      </c>
      <c r="L839">
        <v>46.7818812969563</v>
      </c>
      <c r="M839">
        <v>99.945199555500295</v>
      </c>
      <c r="N839">
        <v>0.20961078282951601</v>
      </c>
      <c r="O839">
        <v>0</v>
      </c>
      <c r="P839">
        <v>18327.5</v>
      </c>
      <c r="Q839">
        <v>0.117726822841215</v>
      </c>
    </row>
    <row r="840" spans="1:17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51</v>
      </c>
      <c r="E840">
        <v>3875.9590762500002</v>
      </c>
      <c r="F840">
        <v>314.35000000000002</v>
      </c>
      <c r="G840">
        <v>-16.622983901103002</v>
      </c>
      <c r="H840">
        <v>0.83726469256861202</v>
      </c>
      <c r="I840">
        <v>-2.2429783680183699</v>
      </c>
      <c r="J840">
        <v>-2.49612663222578</v>
      </c>
      <c r="K840">
        <v>331.43774924050098</v>
      </c>
      <c r="L840">
        <v>307.93190481826502</v>
      </c>
      <c r="M840">
        <v>26.8405232236634</v>
      </c>
      <c r="N840">
        <v>1.0034482092342101</v>
      </c>
      <c r="O840">
        <v>20.232225226658102</v>
      </c>
      <c r="P840">
        <v>25.689724110355801</v>
      </c>
      <c r="Q840">
        <v>-9.5422368277102002E-2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308</v>
      </c>
      <c r="E841">
        <v>3855.8859994660002</v>
      </c>
      <c r="F841">
        <v>180.71</v>
      </c>
      <c r="G841">
        <v>-34.475428817940397</v>
      </c>
      <c r="H841">
        <v>-0.915681881975551</v>
      </c>
      <c r="I841">
        <v>-21.7110538099164</v>
      </c>
      <c r="J841">
        <v>1.14783850673707</v>
      </c>
      <c r="K841">
        <v>186.47299477492101</v>
      </c>
      <c r="M841">
        <v>30.1611643843652</v>
      </c>
      <c r="N841">
        <v>0.68578383847852498</v>
      </c>
      <c r="O841">
        <v>30.042609706158999</v>
      </c>
      <c r="P841">
        <v>23.351535836177401</v>
      </c>
    </row>
    <row r="842" spans="1:17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1832</v>
      </c>
      <c r="E842">
        <v>3855.287601</v>
      </c>
      <c r="F842">
        <v>21.78</v>
      </c>
      <c r="G842">
        <v>7.16456312154091</v>
      </c>
      <c r="H842">
        <v>1.0306235267753401</v>
      </c>
      <c r="I842">
        <v>-26.720992777850899</v>
      </c>
      <c r="J842">
        <v>-0.93224117020123698</v>
      </c>
      <c r="K842">
        <v>22.700086588147599</v>
      </c>
      <c r="L842">
        <v>21.3620227815391</v>
      </c>
      <c r="M842">
        <v>28.402294786224999</v>
      </c>
      <c r="N842">
        <v>1.1109444761496501</v>
      </c>
      <c r="O842">
        <v>28.3287419651055</v>
      </c>
      <c r="P842">
        <v>35.700934579439199</v>
      </c>
      <c r="Q842">
        <v>-4.7336325121067002E-2</v>
      </c>
    </row>
    <row r="843" spans="1:17" hidden="1" x14ac:dyDescent="0.3">
      <c r="A843" t="s">
        <v>1833</v>
      </c>
      <c r="B843" t="s">
        <v>1834</v>
      </c>
      <c r="C843" t="str">
        <f>IFERROR(VLOOKUP(Table1[[#This Row],[Ticker]],[1]!Table2[[Symbol]:[Industry]],2,FALSE),"-")</f>
        <v>-</v>
      </c>
      <c r="D843" t="s">
        <v>1835</v>
      </c>
      <c r="E843">
        <v>3848.6559517349901</v>
      </c>
      <c r="F843">
        <v>230.09</v>
      </c>
      <c r="G843">
        <v>-36.803349259595699</v>
      </c>
      <c r="H843">
        <v>0.109147770471755</v>
      </c>
      <c r="I843">
        <v>-16.036200558575999</v>
      </c>
      <c r="J843">
        <v>0.85074899500969303</v>
      </c>
      <c r="K843">
        <v>237.785489273015</v>
      </c>
      <c r="M843">
        <v>27.364196278150999</v>
      </c>
      <c r="N843">
        <v>0.59397661881921004</v>
      </c>
      <c r="O843">
        <v>22.1261245599547</v>
      </c>
      <c r="P843">
        <v>17.034587995930799</v>
      </c>
    </row>
    <row r="844" spans="1:17" x14ac:dyDescent="0.3">
      <c r="A844" t="s">
        <v>1836</v>
      </c>
      <c r="B844" t="s">
        <v>1837</v>
      </c>
      <c r="C844" t="str">
        <f>IFERROR(VLOOKUP(Table1[[#This Row],[Ticker]],[1]!Table2[[Symbol]:[Industry]],2,FALSE),"-")</f>
        <v>-</v>
      </c>
      <c r="D844" t="s">
        <v>942</v>
      </c>
      <c r="E844">
        <v>3846.4021567999998</v>
      </c>
      <c r="F844">
        <v>448</v>
      </c>
      <c r="G844">
        <v>54.2414394797594</v>
      </c>
      <c r="H844">
        <v>26.978206402249999</v>
      </c>
      <c r="I844">
        <v>39.3926804341828</v>
      </c>
      <c r="J844">
        <v>7.2208704653771303</v>
      </c>
      <c r="K844">
        <v>367.97969169087798</v>
      </c>
      <c r="L844">
        <v>311.05460820598103</v>
      </c>
      <c r="M844">
        <v>56.515944073245102</v>
      </c>
      <c r="N844">
        <v>2.2815033463671002</v>
      </c>
      <c r="O844">
        <v>9.1517857142857206</v>
      </c>
      <c r="P844">
        <v>107.599629286376</v>
      </c>
      <c r="Q844">
        <v>9.7672869467920004E-2</v>
      </c>
    </row>
    <row r="845" spans="1:17" hidden="1" x14ac:dyDescent="0.3">
      <c r="A845" t="s">
        <v>1838</v>
      </c>
      <c r="B845" t="s">
        <v>1839</v>
      </c>
      <c r="C845" t="str">
        <f>IFERROR(VLOOKUP(Table1[[#This Row],[Ticker]],[1]!Table2[[Symbol]:[Industry]],2,FALSE),"-")</f>
        <v>-</v>
      </c>
      <c r="D845" t="s">
        <v>37</v>
      </c>
      <c r="E845">
        <v>3846.2383768</v>
      </c>
      <c r="F845">
        <v>547</v>
      </c>
      <c r="G845">
        <v>-5.39206892787029</v>
      </c>
      <c r="H845">
        <v>8.9521217922290894</v>
      </c>
      <c r="I845">
        <v>-6.3493382543639898</v>
      </c>
      <c r="J845">
        <v>4.5082953193958</v>
      </c>
      <c r="K845">
        <v>549.16714585218301</v>
      </c>
      <c r="M845">
        <v>37.648839283731398</v>
      </c>
      <c r="N845">
        <v>0.79973395710634299</v>
      </c>
      <c r="O845">
        <v>13.528336380255899</v>
      </c>
      <c r="P845">
        <v>27.046800603878701</v>
      </c>
    </row>
    <row r="846" spans="1:17" hidden="1" x14ac:dyDescent="0.3">
      <c r="A846" t="s">
        <v>1840</v>
      </c>
      <c r="B846" t="s">
        <v>1841</v>
      </c>
      <c r="C846" t="str">
        <f>IFERROR(VLOOKUP(Table1[[#This Row],[Ticker]],[1]!Table2[[Symbol]:[Industry]],2,FALSE),"-")</f>
        <v>-</v>
      </c>
      <c r="D846" t="s">
        <v>212</v>
      </c>
      <c r="E846">
        <v>3796.0485130000002</v>
      </c>
      <c r="F846">
        <v>1876.25</v>
      </c>
      <c r="G846">
        <v>0.85653093058958496</v>
      </c>
      <c r="H846">
        <v>9.1010221016910595</v>
      </c>
      <c r="I846">
        <v>12.160536381010999</v>
      </c>
      <c r="J846">
        <v>-0.79828379486454604</v>
      </c>
      <c r="K846">
        <v>1712.2440685291799</v>
      </c>
      <c r="M846">
        <v>58.659135423143397</v>
      </c>
      <c r="N846">
        <v>1.54855702845518</v>
      </c>
      <c r="O846">
        <v>9.6495669553630901</v>
      </c>
      <c r="P846">
        <v>55.847661765927299</v>
      </c>
    </row>
    <row r="847" spans="1:17" hidden="1" x14ac:dyDescent="0.3">
      <c r="A847" t="s">
        <v>1842</v>
      </c>
      <c r="B847" t="s">
        <v>1843</v>
      </c>
      <c r="C847" t="str">
        <f>IFERROR(VLOOKUP(Table1[[#This Row],[Ticker]],[1]!Table2[[Symbol]:[Industry]],2,FALSE),"-")</f>
        <v>-</v>
      </c>
      <c r="D847" t="s">
        <v>138</v>
      </c>
      <c r="E847">
        <v>3791.7165329999998</v>
      </c>
      <c r="F847">
        <v>420.75</v>
      </c>
      <c r="G847">
        <v>-23.609586130540599</v>
      </c>
      <c r="H847">
        <v>1.05038563005532</v>
      </c>
      <c r="I847">
        <v>-15.4269610075426</v>
      </c>
      <c r="J847">
        <v>0.94112757038741801</v>
      </c>
      <c r="K847">
        <v>425.62172094173701</v>
      </c>
      <c r="L847">
        <v>421.94662226588702</v>
      </c>
      <c r="M847">
        <v>37.329387836238901</v>
      </c>
      <c r="N847">
        <v>0.96255378480748399</v>
      </c>
      <c r="O847">
        <v>12.9055258467023</v>
      </c>
      <c r="P847">
        <v>10.4330708661417</v>
      </c>
      <c r="Q847">
        <v>1.3709298457411E-2</v>
      </c>
    </row>
    <row r="848" spans="1:17" x14ac:dyDescent="0.3">
      <c r="A848" t="s">
        <v>1844</v>
      </c>
      <c r="B848" t="s">
        <v>1845</v>
      </c>
      <c r="C848" t="str">
        <f>IFERROR(VLOOKUP(Table1[[#This Row],[Ticker]],[1]!Table2[[Symbol]:[Industry]],2,FALSE),"-")</f>
        <v>-</v>
      </c>
      <c r="D848" t="s">
        <v>133</v>
      </c>
      <c r="E848">
        <v>3785.9949741239998</v>
      </c>
      <c r="F848">
        <v>197.56</v>
      </c>
      <c r="G848">
        <v>-24.647161569830001</v>
      </c>
      <c r="H848">
        <v>-2.0714908097311202</v>
      </c>
      <c r="I848">
        <v>-37.387540845879101</v>
      </c>
      <c r="J848">
        <v>0.52575431802095896</v>
      </c>
      <c r="K848">
        <v>217.79330340703299</v>
      </c>
      <c r="L848">
        <v>217.08826863402001</v>
      </c>
      <c r="M848">
        <v>17.380047191693901</v>
      </c>
      <c r="N848">
        <v>1.0432438219720801</v>
      </c>
      <c r="O848">
        <v>40.716744280218599</v>
      </c>
      <c r="P848">
        <v>18.370281605751899</v>
      </c>
      <c r="Q848">
        <v>6.0807733790554E-2</v>
      </c>
    </row>
    <row r="849" spans="1:17" hidden="1" x14ac:dyDescent="0.3">
      <c r="A849" t="s">
        <v>1846</v>
      </c>
      <c r="B849" t="s">
        <v>1847</v>
      </c>
      <c r="C849" t="str">
        <f>IFERROR(VLOOKUP(Table1[[#This Row],[Ticker]],[1]!Table2[[Symbol]:[Industry]],2,FALSE),"-")</f>
        <v>-</v>
      </c>
      <c r="D849" t="s">
        <v>138</v>
      </c>
      <c r="E849">
        <v>3753.5981603800001</v>
      </c>
      <c r="F849">
        <v>373.4</v>
      </c>
      <c r="G849">
        <v>57.6562541580724</v>
      </c>
      <c r="H849">
        <v>-5.6008061984522302</v>
      </c>
      <c r="I849">
        <v>3.4554584791617602</v>
      </c>
      <c r="J849">
        <v>-3.6226735260070102</v>
      </c>
      <c r="K849">
        <v>396.88488972507599</v>
      </c>
      <c r="L849">
        <v>330.06409791242999</v>
      </c>
      <c r="M849">
        <v>20.164949913171501</v>
      </c>
      <c r="N849">
        <v>0.54979168441425996</v>
      </c>
      <c r="O849">
        <v>25.602570969469699</v>
      </c>
      <c r="P849">
        <v>92.573491490458906</v>
      </c>
      <c r="Q849">
        <v>8.6613265750701995E-2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Row],[Ticker]],[1]!Table2[[Symbol]:[Industry]],2,FALSE),"-")</f>
        <v>-</v>
      </c>
      <c r="D850" t="s">
        <v>1008</v>
      </c>
      <c r="E850">
        <v>3730.8735000000001</v>
      </c>
      <c r="F850">
        <v>64.17</v>
      </c>
      <c r="G850">
        <v>-34.290228667402999</v>
      </c>
      <c r="H850">
        <v>-2.4932130960033101</v>
      </c>
      <c r="I850">
        <v>-17.138463291044499</v>
      </c>
      <c r="J850">
        <v>-0.280416527345212</v>
      </c>
      <c r="K850">
        <v>66.163201222681195</v>
      </c>
      <c r="L850">
        <v>67.361607905711494</v>
      </c>
      <c r="M850">
        <v>80.428401478298795</v>
      </c>
      <c r="N850">
        <v>1.24985648753392</v>
      </c>
      <c r="O850">
        <v>16.393953560853902</v>
      </c>
      <c r="P850">
        <v>1.0551181102362099</v>
      </c>
      <c r="Q850">
        <v>-6.679688381315E-3</v>
      </c>
    </row>
    <row r="851" spans="1:17" x14ac:dyDescent="0.3">
      <c r="A851" t="s">
        <v>1850</v>
      </c>
      <c r="B851" t="s">
        <v>1851</v>
      </c>
      <c r="C851" t="str">
        <f>IFERROR(VLOOKUP(Table1[[#This Row],[Ticker]],[1]!Table2[[Symbol]:[Industry]],2,FALSE),"-")</f>
        <v>-</v>
      </c>
      <c r="D851" t="s">
        <v>24</v>
      </c>
      <c r="E851">
        <v>3728.4963746650001</v>
      </c>
      <c r="F851">
        <v>119.03</v>
      </c>
      <c r="G851">
        <v>-22.722503960511201</v>
      </c>
      <c r="H851">
        <v>-8.6934570757279008</v>
      </c>
      <c r="I851">
        <v>-22.6452050968972</v>
      </c>
      <c r="J851">
        <v>1.5075318145954499</v>
      </c>
      <c r="K851">
        <v>131.51036387239401</v>
      </c>
      <c r="L851">
        <v>128.891184835366</v>
      </c>
      <c r="M851">
        <v>21.542450265386499</v>
      </c>
      <c r="N851">
        <v>1.07146426377866</v>
      </c>
      <c r="O851">
        <v>37.318323111820497</v>
      </c>
      <c r="P851">
        <v>8.3075523202911601</v>
      </c>
      <c r="Q851">
        <v>1.5540847704157E-2</v>
      </c>
    </row>
    <row r="852" spans="1:17" hidden="1" x14ac:dyDescent="0.3">
      <c r="A852" t="s">
        <v>1852</v>
      </c>
      <c r="B852" t="s">
        <v>1853</v>
      </c>
      <c r="C852" t="str">
        <f>IFERROR(VLOOKUP(Table1[[#This Row],[Ticker]],[1]!Table2[[Symbol]:[Industry]],2,FALSE),"-")</f>
        <v>-</v>
      </c>
      <c r="D852" t="s">
        <v>711</v>
      </c>
      <c r="E852">
        <v>3724.7253936799998</v>
      </c>
      <c r="F852">
        <v>145.04</v>
      </c>
      <c r="G852">
        <v>-5.6228061787878696</v>
      </c>
      <c r="H852">
        <v>-7.7918539658177899</v>
      </c>
      <c r="I852">
        <v>-8.2125280390075694</v>
      </c>
      <c r="J852">
        <v>-1.33293042447028</v>
      </c>
      <c r="K852">
        <v>158.07871315602699</v>
      </c>
      <c r="L852">
        <v>144.814345905365</v>
      </c>
      <c r="M852">
        <v>58.331342908403499</v>
      </c>
      <c r="N852">
        <v>2.6468679490893599</v>
      </c>
      <c r="O852">
        <v>20.656370656370601</v>
      </c>
      <c r="P852">
        <v>28.524590163934398</v>
      </c>
      <c r="Q852">
        <v>8.2626113561340003E-3</v>
      </c>
    </row>
    <row r="853" spans="1:17" hidden="1" x14ac:dyDescent="0.3">
      <c r="A853" t="s">
        <v>1854</v>
      </c>
      <c r="B853" t="s">
        <v>1855</v>
      </c>
      <c r="C853" t="str">
        <f>IFERROR(VLOOKUP(Table1[[#This Row],[Ticker]],[1]!Table2[[Symbol]:[Industry]],2,FALSE),"-")</f>
        <v>-</v>
      </c>
      <c r="D853" t="s">
        <v>1856</v>
      </c>
      <c r="E853">
        <v>3718.9147499999999</v>
      </c>
      <c r="F853">
        <v>1462.7</v>
      </c>
      <c r="G853">
        <v>84.426787218002204</v>
      </c>
      <c r="H853">
        <v>14.4280473267868</v>
      </c>
      <c r="I853">
        <v>22.0307277552965</v>
      </c>
      <c r="J853">
        <v>-4.2113425848958697</v>
      </c>
      <c r="K853">
        <v>1356.05716868544</v>
      </c>
      <c r="L853">
        <v>1115.4407209421399</v>
      </c>
      <c r="M853">
        <v>37.969025142241499</v>
      </c>
      <c r="N853">
        <v>1.3849629750131001</v>
      </c>
      <c r="O853">
        <v>10.7540849114651</v>
      </c>
      <c r="P853">
        <v>140.971993410214</v>
      </c>
      <c r="Q853">
        <v>7.0541004725761997E-2</v>
      </c>
    </row>
    <row r="854" spans="1:17" x14ac:dyDescent="0.3">
      <c r="A854" t="s">
        <v>1857</v>
      </c>
      <c r="B854" t="s">
        <v>1858</v>
      </c>
      <c r="C854" t="str">
        <f>IFERROR(VLOOKUP(Table1[[#This Row],[Ticker]],[1]!Table2[[Symbol]:[Industry]],2,FALSE),"-")</f>
        <v>-</v>
      </c>
      <c r="D854" t="s">
        <v>313</v>
      </c>
      <c r="E854">
        <v>3702.0278908199998</v>
      </c>
      <c r="F854">
        <v>1356.05</v>
      </c>
      <c r="G854">
        <v>52.593161284095302</v>
      </c>
      <c r="H854">
        <v>-0.43181260565965202</v>
      </c>
      <c r="I854">
        <v>24.6216182304303</v>
      </c>
      <c r="J854">
        <v>2.9309240725260399</v>
      </c>
      <c r="K854">
        <v>1342.41796579929</v>
      </c>
      <c r="L854">
        <v>1185.9927897753801</v>
      </c>
      <c r="M854">
        <v>44.221209206414997</v>
      </c>
      <c r="N854">
        <v>0.69766441893296804</v>
      </c>
      <c r="O854">
        <v>4.3471848383171698</v>
      </c>
      <c r="P854">
        <v>78.886616977771894</v>
      </c>
      <c r="Q854">
        <v>0.101028469217816</v>
      </c>
    </row>
    <row r="855" spans="1:17" x14ac:dyDescent="0.3">
      <c r="A855" t="s">
        <v>1859</v>
      </c>
      <c r="B855" t="s">
        <v>1860</v>
      </c>
      <c r="C855" t="str">
        <f>IFERROR(VLOOKUP(Table1[[#This Row],[Ticker]],[1]!Table2[[Symbol]:[Industry]],2,FALSE),"-")</f>
        <v>-</v>
      </c>
      <c r="D855" t="s">
        <v>176</v>
      </c>
      <c r="E855">
        <v>3691.21980755</v>
      </c>
      <c r="F855">
        <v>258.5</v>
      </c>
      <c r="G855">
        <v>-10.3478503568092</v>
      </c>
      <c r="H855">
        <v>1.20700563546761</v>
      </c>
      <c r="I855">
        <v>5.0921596409352299</v>
      </c>
      <c r="J855">
        <v>-1.21469557030269</v>
      </c>
      <c r="K855">
        <v>261.21559727514398</v>
      </c>
      <c r="L855">
        <v>237.866890235894</v>
      </c>
      <c r="M855">
        <v>33.530956795372397</v>
      </c>
      <c r="N855">
        <v>0.91364388802051899</v>
      </c>
      <c r="O855">
        <v>10.986460348162399</v>
      </c>
      <c r="P855">
        <v>29.411764705882302</v>
      </c>
      <c r="Q855">
        <v>-4.6868454164400997E-2</v>
      </c>
    </row>
    <row r="856" spans="1:17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277</v>
      </c>
      <c r="E856">
        <v>3677.8239817199901</v>
      </c>
      <c r="F856">
        <v>448.55</v>
      </c>
      <c r="G856">
        <v>11.1021484869789</v>
      </c>
      <c r="H856">
        <v>4.6293014236298502</v>
      </c>
      <c r="I856">
        <v>9.0752835833994006</v>
      </c>
      <c r="J856">
        <v>-2.2066268906726201</v>
      </c>
      <c r="K856">
        <v>436.12346850296899</v>
      </c>
      <c r="L856">
        <v>411.669822267526</v>
      </c>
      <c r="M856">
        <v>30.728224659270001</v>
      </c>
      <c r="N856">
        <v>0.88410270009680103</v>
      </c>
      <c r="O856">
        <v>12.5627020399063</v>
      </c>
      <c r="P856">
        <v>46.537079385821599</v>
      </c>
    </row>
    <row r="857" spans="1:17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467</v>
      </c>
      <c r="E857">
        <v>3661.4543847099999</v>
      </c>
      <c r="F857">
        <v>578.35</v>
      </c>
      <c r="G857">
        <v>9.9904192999800099</v>
      </c>
      <c r="H857">
        <v>5.6321804876330503</v>
      </c>
      <c r="I857">
        <v>30.846531096124501</v>
      </c>
      <c r="J857">
        <v>4.0837594249073703</v>
      </c>
      <c r="K857">
        <v>538.87210388266305</v>
      </c>
      <c r="L857">
        <v>463.54967883776999</v>
      </c>
      <c r="M857">
        <v>49.665779647950501</v>
      </c>
      <c r="N857">
        <v>1.0833036874683599</v>
      </c>
      <c r="O857">
        <v>7.0113253220368099</v>
      </c>
      <c r="P857">
        <v>75.790273556231</v>
      </c>
      <c r="Q857">
        <v>-1.3265244772274001E-2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804</v>
      </c>
      <c r="E858">
        <v>3655.09879245</v>
      </c>
      <c r="F858">
        <v>785.7</v>
      </c>
      <c r="G858">
        <v>-47.833432248410297</v>
      </c>
      <c r="H858">
        <v>-6.9729508596508696</v>
      </c>
      <c r="I858">
        <v>-27.854548326215099</v>
      </c>
      <c r="J858">
        <v>-0.43743566816333801</v>
      </c>
      <c r="K858">
        <v>845.93393421673204</v>
      </c>
      <c r="L858">
        <v>900.91456935253495</v>
      </c>
      <c r="M858">
        <v>18.422176346514</v>
      </c>
      <c r="N858">
        <v>2.1329422577047601</v>
      </c>
      <c r="O858">
        <v>35.547919053073599</v>
      </c>
      <c r="P858">
        <v>9.3071786310517695</v>
      </c>
      <c r="Q858">
        <v>-0.12719163208359199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232</v>
      </c>
      <c r="E859">
        <v>3650.66009265</v>
      </c>
      <c r="F859">
        <v>567.75</v>
      </c>
      <c r="G859">
        <v>153.15728070487401</v>
      </c>
      <c r="H859">
        <v>37.177934124493497</v>
      </c>
      <c r="I859">
        <v>61.424992198565398</v>
      </c>
      <c r="J859">
        <v>1.87995620290265</v>
      </c>
      <c r="K859">
        <v>507.28327323184999</v>
      </c>
      <c r="L859">
        <v>367.02397658451599</v>
      </c>
      <c r="M859">
        <v>42.6513561246894</v>
      </c>
      <c r="N859">
        <v>0.497369343979499</v>
      </c>
      <c r="O859">
        <v>17.622192866578601</v>
      </c>
      <c r="P859">
        <v>217.17877094971999</v>
      </c>
      <c r="Q859">
        <v>0.187324591069014</v>
      </c>
    </row>
    <row r="860" spans="1:17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1566</v>
      </c>
      <c r="E860">
        <v>3641.8060009189999</v>
      </c>
      <c r="F860">
        <v>160.99</v>
      </c>
      <c r="G860">
        <v>-11.919882095907999</v>
      </c>
      <c r="H860">
        <v>6.3297944185401898</v>
      </c>
      <c r="I860">
        <v>-8.3392083186553396</v>
      </c>
      <c r="J860">
        <v>8.9397963772442708</v>
      </c>
      <c r="K860">
        <v>155.203408572227</v>
      </c>
      <c r="L860">
        <v>149.00133146184501</v>
      </c>
      <c r="M860">
        <v>53.5346229874988</v>
      </c>
      <c r="N860">
        <v>1.98194411255162</v>
      </c>
      <c r="O860">
        <v>9.2614448102366502</v>
      </c>
      <c r="P860">
        <v>24.7984496124031</v>
      </c>
      <c r="Q860">
        <v>3.6123752057109999E-2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133</v>
      </c>
      <c r="E861">
        <v>3629.9702043000002</v>
      </c>
      <c r="F861">
        <v>831.55</v>
      </c>
      <c r="G861">
        <v>69.100247616534205</v>
      </c>
      <c r="H861">
        <v>-9.3425039702253905</v>
      </c>
      <c r="I861">
        <v>12.3202918863844</v>
      </c>
      <c r="J861">
        <v>-0.14705113340749201</v>
      </c>
      <c r="K861">
        <v>905.37211611611497</v>
      </c>
      <c r="L861">
        <v>762.664089065761</v>
      </c>
      <c r="M861">
        <v>16.543159756897399</v>
      </c>
      <c r="N861">
        <v>0.63212430745229997</v>
      </c>
      <c r="O861">
        <v>30.238710841200099</v>
      </c>
      <c r="P861">
        <v>98.935406698564506</v>
      </c>
      <c r="Q861">
        <v>7.1678214011948002E-2</v>
      </c>
    </row>
    <row r="862" spans="1:17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269</v>
      </c>
      <c r="E862">
        <v>3622.2955914660001</v>
      </c>
      <c r="F862">
        <v>155.81</v>
      </c>
      <c r="G862">
        <v>-4.7174884798099797</v>
      </c>
      <c r="H862">
        <v>3.5538022920286201</v>
      </c>
      <c r="I862">
        <v>-18.431139352103902</v>
      </c>
      <c r="J862">
        <v>2.7209161576548899</v>
      </c>
      <c r="K862">
        <v>151.80787015886199</v>
      </c>
      <c r="L862">
        <v>143.67997014701501</v>
      </c>
      <c r="M862">
        <v>37.876721360079799</v>
      </c>
      <c r="N862">
        <v>1.36667271546786</v>
      </c>
      <c r="O862">
        <v>16.423849560361901</v>
      </c>
      <c r="P862">
        <v>39.053993752788898</v>
      </c>
      <c r="Q862">
        <v>1.4375706338350001E-3</v>
      </c>
    </row>
    <row r="863" spans="1:17" hidden="1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133</v>
      </c>
      <c r="E863">
        <v>3611.7261222769998</v>
      </c>
      <c r="F863">
        <v>120.19</v>
      </c>
      <c r="G863">
        <v>18.145401444894102</v>
      </c>
      <c r="H863">
        <v>-6.3240266574967796</v>
      </c>
      <c r="I863">
        <v>6.0294080573777604</v>
      </c>
      <c r="J863">
        <v>-10.727491817955199</v>
      </c>
      <c r="K863">
        <v>129.668174489987</v>
      </c>
      <c r="L863">
        <v>107.16856174963</v>
      </c>
      <c r="M863">
        <v>22.485715554765701</v>
      </c>
      <c r="N863">
        <v>0.77383708965535403</v>
      </c>
      <c r="O863">
        <v>31.3753224061902</v>
      </c>
      <c r="P863">
        <v>76.231671554252102</v>
      </c>
      <c r="Q863">
        <v>0.141269724845313</v>
      </c>
    </row>
    <row r="864" spans="1:17" hidden="1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46</v>
      </c>
      <c r="E864">
        <v>3608.340261675</v>
      </c>
      <c r="F864">
        <v>1002.9</v>
      </c>
      <c r="G864">
        <v>55.674928652744299</v>
      </c>
      <c r="H864">
        <v>0.76688357777701499</v>
      </c>
      <c r="I864">
        <v>-9.5288302818680801</v>
      </c>
      <c r="J864">
        <v>3.9892962914163901</v>
      </c>
      <c r="K864">
        <v>985.03408424915403</v>
      </c>
      <c r="L864">
        <v>891.17030431348803</v>
      </c>
      <c r="M864">
        <v>35.580178880183297</v>
      </c>
      <c r="N864">
        <v>1.55089904478691</v>
      </c>
      <c r="O864">
        <v>37.202113869777598</v>
      </c>
      <c r="P864">
        <v>81.241528869612296</v>
      </c>
    </row>
    <row r="865" spans="1:17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292</v>
      </c>
      <c r="E865">
        <v>3606.0859049999999</v>
      </c>
      <c r="F865">
        <v>1164.7</v>
      </c>
      <c r="G865">
        <v>59.874332262504197</v>
      </c>
      <c r="H865">
        <v>37.106559778753301</v>
      </c>
      <c r="I865">
        <v>18.227243436396101</v>
      </c>
      <c r="J865">
        <v>10.277816704240401</v>
      </c>
      <c r="K865">
        <v>988.97800498665697</v>
      </c>
      <c r="L865">
        <v>853.17520276231005</v>
      </c>
      <c r="M865">
        <v>57.378882692094102</v>
      </c>
      <c r="N865">
        <v>2.5313004305810298</v>
      </c>
      <c r="O865">
        <v>9.4702498497467094</v>
      </c>
      <c r="P865">
        <v>87.416525866924104</v>
      </c>
      <c r="Q865">
        <v>4.6390353007220997E-2</v>
      </c>
    </row>
    <row r="866" spans="1:17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133</v>
      </c>
      <c r="E866">
        <v>3589.0271311199999</v>
      </c>
      <c r="F866">
        <v>665.2</v>
      </c>
      <c r="G866">
        <v>68.307676462892701</v>
      </c>
      <c r="H866">
        <v>-4.4102884491254697</v>
      </c>
      <c r="I866">
        <v>-5.07025524280282</v>
      </c>
      <c r="J866">
        <v>-3.4775830183319298</v>
      </c>
      <c r="K866">
        <v>723.73130795821498</v>
      </c>
      <c r="L866">
        <v>624.04587008029796</v>
      </c>
      <c r="M866">
        <v>31.397025976249498</v>
      </c>
      <c r="N866">
        <v>0.50723737672319902</v>
      </c>
      <c r="O866">
        <v>32.291040288634903</v>
      </c>
      <c r="P866">
        <v>102.311435523114</v>
      </c>
      <c r="Q866">
        <v>5.1874692614366003E-2</v>
      </c>
    </row>
    <row r="867" spans="1:17" hidden="1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51</v>
      </c>
      <c r="E867">
        <v>3585.9582280199902</v>
      </c>
      <c r="F867">
        <v>139.65</v>
      </c>
      <c r="G867">
        <v>47.258221957714703</v>
      </c>
      <c r="H867">
        <v>28.008667901086401</v>
      </c>
      <c r="I867">
        <v>26.825410671207301</v>
      </c>
      <c r="J867">
        <v>-2.7849844071162102</v>
      </c>
      <c r="K867">
        <v>126.149662254682</v>
      </c>
      <c r="L867">
        <v>102.272025694456</v>
      </c>
      <c r="M867">
        <v>44.383143485896198</v>
      </c>
      <c r="N867">
        <v>0.95999383306860497</v>
      </c>
      <c r="O867">
        <v>13.498030791263799</v>
      </c>
      <c r="P867">
        <v>88.334457181388998</v>
      </c>
      <c r="Q867">
        <v>9.0652045845879999E-3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232</v>
      </c>
      <c r="E868">
        <v>3564.7152675000002</v>
      </c>
      <c r="F868">
        <v>268.7</v>
      </c>
      <c r="G868">
        <v>276.29930479061898</v>
      </c>
      <c r="H868">
        <v>55.899064663483202</v>
      </c>
      <c r="I868">
        <v>117.02882810406101</v>
      </c>
      <c r="J868">
        <v>19.307537809566998</v>
      </c>
      <c r="K868">
        <v>198.222297352228</v>
      </c>
      <c r="L868">
        <v>127.803951506594</v>
      </c>
      <c r="M868">
        <v>60.551389143353198</v>
      </c>
      <c r="N868">
        <v>0.98969709108305304</v>
      </c>
      <c r="O868">
        <v>6.8105694082620101</v>
      </c>
      <c r="P868">
        <v>387.65880217785798</v>
      </c>
      <c r="Q868">
        <v>0.15163113104372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212</v>
      </c>
      <c r="E869">
        <v>3558.5137780499999</v>
      </c>
      <c r="F869">
        <v>522.1</v>
      </c>
      <c r="G869">
        <v>7.1254757755895001E-2</v>
      </c>
      <c r="H869">
        <v>-3.0387152379633</v>
      </c>
      <c r="I869">
        <v>20.872211979399498</v>
      </c>
      <c r="J869">
        <v>-1.18498330225371</v>
      </c>
      <c r="K869">
        <v>540.963051536188</v>
      </c>
      <c r="L869">
        <v>464.12384310571201</v>
      </c>
      <c r="M869">
        <v>24.867734110592199</v>
      </c>
      <c r="N869">
        <v>0.51294359172767601</v>
      </c>
      <c r="O869">
        <v>16.8262784907105</v>
      </c>
      <c r="P869">
        <v>57.093425605536297</v>
      </c>
      <c r="Q869">
        <v>0.13244535185630099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496</v>
      </c>
      <c r="E870">
        <v>3540.80335995</v>
      </c>
      <c r="F870">
        <v>2914.9</v>
      </c>
      <c r="G870">
        <v>17.629886703473201</v>
      </c>
      <c r="H870">
        <v>4.9646795599223497</v>
      </c>
      <c r="I870">
        <v>14.6503766332299</v>
      </c>
      <c r="J870">
        <v>4.0184004162392002</v>
      </c>
      <c r="K870">
        <v>2844.3342297541899</v>
      </c>
      <c r="L870">
        <v>2482.2485059242199</v>
      </c>
      <c r="M870">
        <v>39.183806201694502</v>
      </c>
      <c r="N870">
        <v>0.93261496729047999</v>
      </c>
      <c r="O870">
        <v>9.7807815019383</v>
      </c>
      <c r="P870">
        <v>51.952249387478503</v>
      </c>
      <c r="Q870">
        <v>4.0708640644970998E-2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46</v>
      </c>
      <c r="E871">
        <v>3533.6267459999999</v>
      </c>
      <c r="F871">
        <v>1842.1</v>
      </c>
      <c r="G871">
        <v>457.66624660414902</v>
      </c>
      <c r="H871">
        <v>-28.595166563957601</v>
      </c>
      <c r="I871">
        <v>118.840619901408</v>
      </c>
      <c r="J871">
        <v>-16.0719241223841</v>
      </c>
      <c r="K871">
        <v>2183.2358145405101</v>
      </c>
      <c r="L871">
        <v>1319.32843844839</v>
      </c>
      <c r="M871">
        <v>23.080286326505199</v>
      </c>
      <c r="N871">
        <v>1.63994046618815</v>
      </c>
      <c r="O871">
        <v>61.989034254383597</v>
      </c>
      <c r="P871">
        <v>577.49172489885905</v>
      </c>
    </row>
    <row r="872" spans="1:17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133</v>
      </c>
      <c r="E872">
        <v>3513.8562000000002</v>
      </c>
      <c r="F872">
        <v>610</v>
      </c>
      <c r="G872">
        <v>-18.838302765992399</v>
      </c>
      <c r="H872">
        <v>6.5955248969546796</v>
      </c>
      <c r="I872">
        <v>-4.0979675080131202</v>
      </c>
      <c r="J872">
        <v>-1.08126985400373</v>
      </c>
      <c r="K872">
        <v>604.31552676364004</v>
      </c>
      <c r="L872">
        <v>563.89422858517798</v>
      </c>
      <c r="M872">
        <v>33.5177526115706</v>
      </c>
      <c r="N872">
        <v>0.69756195360112505</v>
      </c>
      <c r="O872">
        <v>13.434426229508199</v>
      </c>
      <c r="P872">
        <v>32.6086956521739</v>
      </c>
      <c r="Q872">
        <v>0.17126023354078501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60</v>
      </c>
      <c r="E873">
        <v>3512.3817558400001</v>
      </c>
      <c r="F873">
        <v>265.60000000000002</v>
      </c>
      <c r="G873">
        <v>-8.5493513082908503</v>
      </c>
      <c r="H873">
        <v>38.411769439660503</v>
      </c>
      <c r="I873">
        <v>36.860677978577002</v>
      </c>
      <c r="J873">
        <v>9.0375971615623296</v>
      </c>
      <c r="K873">
        <v>226.93108884124899</v>
      </c>
      <c r="L873">
        <v>196.987461529336</v>
      </c>
      <c r="M873">
        <v>56.178305470971203</v>
      </c>
      <c r="N873">
        <v>1.61182203833274</v>
      </c>
      <c r="O873">
        <v>10.523343373493899</v>
      </c>
      <c r="P873">
        <v>71.687136393018704</v>
      </c>
      <c r="Q873">
        <v>4.9128786022871997E-2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235</v>
      </c>
      <c r="E874">
        <v>3496.3167185309999</v>
      </c>
      <c r="F874">
        <v>2.73</v>
      </c>
      <c r="G874">
        <v>240.74540144489399</v>
      </c>
      <c r="H874">
        <v>-29.192392742564699</v>
      </c>
      <c r="I874">
        <v>26.009776452918199</v>
      </c>
      <c r="J874">
        <v>1.10178657811222</v>
      </c>
      <c r="K874">
        <v>2.6977768028332698</v>
      </c>
      <c r="L874">
        <v>1.97287092847743</v>
      </c>
      <c r="M874">
        <v>38.099127507422601</v>
      </c>
      <c r="N874">
        <v>2.39245439355811</v>
      </c>
      <c r="O874">
        <v>58.608058608058599</v>
      </c>
      <c r="P874">
        <v>290</v>
      </c>
      <c r="Q874">
        <v>3.2864514522965002E-2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396</v>
      </c>
      <c r="E875">
        <v>3492.6402799749999</v>
      </c>
      <c r="F875">
        <v>484.75</v>
      </c>
      <c r="G875">
        <v>11.398179222671899</v>
      </c>
      <c r="H875">
        <v>-6.9180521125553396E-2</v>
      </c>
      <c r="I875">
        <v>10.757900514949201</v>
      </c>
      <c r="J875">
        <v>-3.1239058848644099</v>
      </c>
      <c r="K875">
        <v>497.344944178172</v>
      </c>
      <c r="L875">
        <v>447.50070655942</v>
      </c>
      <c r="M875">
        <v>28.0970110379759</v>
      </c>
      <c r="N875">
        <v>1.0834526611376201</v>
      </c>
      <c r="O875">
        <v>14.430118617844199</v>
      </c>
      <c r="P875">
        <v>39.275966096825101</v>
      </c>
      <c r="Q875">
        <v>-7.6848468306866993E-2</v>
      </c>
    </row>
    <row r="876" spans="1:17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496</v>
      </c>
      <c r="E876">
        <v>3490.3693119999998</v>
      </c>
      <c r="F876">
        <v>4040</v>
      </c>
      <c r="G876">
        <v>5.0604721134665303</v>
      </c>
      <c r="H876">
        <v>2.2582884324987398</v>
      </c>
      <c r="I876">
        <v>22.575222255098598</v>
      </c>
      <c r="J876">
        <v>-0.940404930163804</v>
      </c>
      <c r="K876">
        <v>3973.34503505046</v>
      </c>
      <c r="L876">
        <v>3570.0972369993001</v>
      </c>
      <c r="M876">
        <v>32.588540542926303</v>
      </c>
      <c r="N876">
        <v>0.763996305399812</v>
      </c>
      <c r="O876">
        <v>8.7128712871287206</v>
      </c>
      <c r="P876">
        <v>35.7983193277311</v>
      </c>
      <c r="Q876">
        <v>7.1285428818833999E-2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292</v>
      </c>
      <c r="E877">
        <v>3477.2766669299999</v>
      </c>
      <c r="F877">
        <v>2871.3</v>
      </c>
      <c r="G877">
        <v>-6.1614354125574202</v>
      </c>
      <c r="H877">
        <v>14.0651517202294</v>
      </c>
      <c r="I877">
        <v>24.490032188156999</v>
      </c>
      <c r="J877">
        <v>6.8399021291726401</v>
      </c>
      <c r="K877">
        <v>2388.3827960785902</v>
      </c>
      <c r="L877">
        <v>2128.7785828445199</v>
      </c>
      <c r="M877">
        <v>66.755331938548494</v>
      </c>
      <c r="N877">
        <v>1.5098527612158501</v>
      </c>
      <c r="O877">
        <v>7.0943475080973597</v>
      </c>
      <c r="P877">
        <v>90.322473734796006</v>
      </c>
      <c r="Q877">
        <v>8.0457758431010995E-2</v>
      </c>
    </row>
    <row r="878" spans="1:17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292</v>
      </c>
      <c r="E878">
        <v>3469.4949002399999</v>
      </c>
      <c r="F878">
        <v>1105.2</v>
      </c>
      <c r="G878">
        <v>-35.845550785412598</v>
      </c>
      <c r="H878">
        <v>7.2667600303236304</v>
      </c>
      <c r="I878">
        <v>1.6103951769267699</v>
      </c>
      <c r="J878">
        <v>11.432343231708201</v>
      </c>
      <c r="K878">
        <v>1011.4129907428299</v>
      </c>
      <c r="L878">
        <v>1014.16007480829</v>
      </c>
      <c r="M878">
        <v>51.397126454087797</v>
      </c>
      <c r="N878">
        <v>1.39423668936529</v>
      </c>
      <c r="O878">
        <v>16.761672095548299</v>
      </c>
      <c r="P878">
        <v>47.036519656755097</v>
      </c>
      <c r="Q878">
        <v>-4.7450896112177003E-2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292</v>
      </c>
      <c r="E879">
        <v>3462.8654709000002</v>
      </c>
      <c r="F879">
        <v>139.15</v>
      </c>
      <c r="G879">
        <v>41.517455914994798</v>
      </c>
      <c r="H879">
        <v>4.9233708396819598</v>
      </c>
      <c r="I879">
        <v>21.468050516455399</v>
      </c>
      <c r="J879">
        <v>-3.61724461759351</v>
      </c>
      <c r="K879">
        <v>131.418028604011</v>
      </c>
      <c r="L879">
        <v>108.759150016275</v>
      </c>
      <c r="M879">
        <v>36.550487639847901</v>
      </c>
      <c r="N879">
        <v>0.89267899619125302</v>
      </c>
      <c r="O879">
        <v>18.2177506288178</v>
      </c>
      <c r="P879">
        <v>70.526960784313701</v>
      </c>
      <c r="Q879">
        <v>1.2096043941367001E-2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51</v>
      </c>
      <c r="E880">
        <v>3456.7414233499999</v>
      </c>
      <c r="F880">
        <v>475.85</v>
      </c>
      <c r="G880">
        <v>170.316874083551</v>
      </c>
      <c r="H880">
        <v>3.0097688884841798</v>
      </c>
      <c r="I880">
        <v>23.382332367955499</v>
      </c>
      <c r="J880">
        <v>8.7971093424110798</v>
      </c>
      <c r="K880">
        <v>464.94418843088403</v>
      </c>
      <c r="L880">
        <v>363.752908277806</v>
      </c>
      <c r="M880">
        <v>39.849082127381102</v>
      </c>
      <c r="N880">
        <v>0.89112507632176796</v>
      </c>
      <c r="O880">
        <v>11.3796364400546</v>
      </c>
      <c r="P880">
        <v>208.75291980275099</v>
      </c>
      <c r="Q880">
        <v>0.15910845969161899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292</v>
      </c>
      <c r="E881">
        <v>3452.0063309500001</v>
      </c>
      <c r="F881">
        <v>642.1</v>
      </c>
      <c r="G881">
        <v>209.97494112001999</v>
      </c>
      <c r="H881">
        <v>-8.7820105066560998</v>
      </c>
      <c r="I881">
        <v>121.41529508915001</v>
      </c>
      <c r="J881">
        <v>-3.2424386466036998</v>
      </c>
      <c r="K881">
        <v>649.42382858657595</v>
      </c>
      <c r="L881">
        <v>450.62524860174102</v>
      </c>
      <c r="M881">
        <v>39.5253145767673</v>
      </c>
      <c r="N881">
        <v>0.383320223381375</v>
      </c>
      <c r="O881">
        <v>41.535586357265203</v>
      </c>
      <c r="P881">
        <v>240.40184488151399</v>
      </c>
      <c r="Q881">
        <v>0.19791839473130499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51</v>
      </c>
      <c r="E882">
        <v>3446.03649369</v>
      </c>
      <c r="F882">
        <v>343.65</v>
      </c>
      <c r="G882">
        <v>2.2338075066067899</v>
      </c>
      <c r="H882">
        <v>-4.1799657186276296</v>
      </c>
      <c r="I882">
        <v>-7.0435047030119096</v>
      </c>
      <c r="J882">
        <v>3.7593556298292898</v>
      </c>
      <c r="K882">
        <v>346.446448899872</v>
      </c>
      <c r="L882">
        <v>318.70181344939601</v>
      </c>
      <c r="M882">
        <v>39.274075000508603</v>
      </c>
      <c r="N882">
        <v>0.55085846237047298</v>
      </c>
      <c r="O882">
        <v>12.6000290993743</v>
      </c>
      <c r="P882">
        <v>44.7861807457341</v>
      </c>
      <c r="Q882">
        <v>3.4877555911896001E-2</v>
      </c>
    </row>
    <row r="883" spans="1:17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1464</v>
      </c>
      <c r="E883">
        <v>3421.5749999999998</v>
      </c>
      <c r="F883">
        <v>308.25</v>
      </c>
      <c r="G883">
        <v>-55.862818931144197</v>
      </c>
      <c r="H883">
        <v>-6.3091856578337504</v>
      </c>
      <c r="I883">
        <v>-23.793556411657701</v>
      </c>
      <c r="J883">
        <v>1.96174522906794</v>
      </c>
      <c r="K883">
        <v>323.86060434601899</v>
      </c>
      <c r="L883">
        <v>345.555725404501</v>
      </c>
      <c r="M883">
        <v>27.5181543360059</v>
      </c>
      <c r="N883">
        <v>0.95474942734496304</v>
      </c>
      <c r="O883">
        <v>51.4030819140308</v>
      </c>
      <c r="P883">
        <v>6.14669421487603</v>
      </c>
      <c r="Q883">
        <v>-1.1950275142206E-2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51</v>
      </c>
      <c r="E884">
        <v>3417.7588845250002</v>
      </c>
      <c r="F884">
        <v>597.25</v>
      </c>
      <c r="G884">
        <v>-12.938750753110901</v>
      </c>
      <c r="H884">
        <v>24.127371150122599</v>
      </c>
      <c r="I884">
        <v>0.78131813899183999</v>
      </c>
      <c r="J884">
        <v>5.1275726808231896</v>
      </c>
      <c r="K884">
        <v>541.71046155378394</v>
      </c>
      <c r="M884">
        <v>50.688036784379698</v>
      </c>
      <c r="N884">
        <v>1.5105100714620701</v>
      </c>
      <c r="O884">
        <v>8.7986605274173098</v>
      </c>
      <c r="P884">
        <v>41.746766346267897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212</v>
      </c>
      <c r="E885">
        <v>3413.0558894249998</v>
      </c>
      <c r="F885">
        <v>217.49</v>
      </c>
      <c r="G885">
        <v>-32.595990801875203</v>
      </c>
      <c r="H885">
        <v>-1.44970822289253</v>
      </c>
      <c r="I885">
        <v>-31.803537584708302</v>
      </c>
      <c r="J885">
        <v>-7.3099747267785398E-2</v>
      </c>
      <c r="K885">
        <v>227.38665699099599</v>
      </c>
      <c r="L885">
        <v>232.80230204592601</v>
      </c>
      <c r="M885">
        <v>27.5742963853052</v>
      </c>
      <c r="N885">
        <v>0.83634208818283196</v>
      </c>
      <c r="O885">
        <v>37.477585176329903</v>
      </c>
      <c r="P885">
        <v>14.138021516662199</v>
      </c>
      <c r="Q885">
        <v>2.1446624071818E-2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130</v>
      </c>
      <c r="E886">
        <v>3409.38986544</v>
      </c>
      <c r="F886">
        <v>111.24</v>
      </c>
      <c r="G886">
        <v>56.745401444894199</v>
      </c>
      <c r="H886">
        <v>12.6083829337536</v>
      </c>
      <c r="I886">
        <v>-24.8221449949061</v>
      </c>
      <c r="J886">
        <v>-1.6618845354026901</v>
      </c>
      <c r="K886">
        <v>111.627005825558</v>
      </c>
      <c r="L886">
        <v>102.792986411494</v>
      </c>
      <c r="M886">
        <v>38.477130510458203</v>
      </c>
      <c r="N886">
        <v>1.3732876337106099</v>
      </c>
      <c r="O886">
        <v>45.361380798273998</v>
      </c>
      <c r="P886">
        <v>111.48288973384</v>
      </c>
      <c r="Q886">
        <v>0.19680708863666299</v>
      </c>
    </row>
    <row r="887" spans="1:17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313</v>
      </c>
      <c r="E887">
        <v>3405.7006794200001</v>
      </c>
      <c r="F887">
        <v>1272.05</v>
      </c>
      <c r="G887">
        <v>-11.4800719525839</v>
      </c>
      <c r="H887">
        <v>6.0681885014645802</v>
      </c>
      <c r="I887">
        <v>-29.840358275247802</v>
      </c>
      <c r="J887">
        <v>1.1315207664420599</v>
      </c>
      <c r="K887">
        <v>1413.4825926849101</v>
      </c>
      <c r="L887">
        <v>1319.1303299773101</v>
      </c>
      <c r="M887">
        <v>18.1393325414315</v>
      </c>
      <c r="N887">
        <v>1.23268743220876</v>
      </c>
      <c r="O887">
        <v>43.3080460673715</v>
      </c>
      <c r="P887">
        <v>34.6084656084656</v>
      </c>
      <c r="Q887">
        <v>8.0564322877336003E-2</v>
      </c>
    </row>
    <row r="888" spans="1:17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1437</v>
      </c>
      <c r="E888">
        <v>3397.2119076389999</v>
      </c>
      <c r="F888">
        <v>126.87</v>
      </c>
      <c r="G888">
        <v>-53.373023231503403</v>
      </c>
      <c r="H888">
        <v>0.12685526364130001</v>
      </c>
      <c r="I888">
        <v>-15.7404102535791</v>
      </c>
      <c r="J888">
        <v>2.6742014176539901</v>
      </c>
      <c r="K888">
        <v>132.36018475295899</v>
      </c>
      <c r="L888">
        <v>140.03825617079499</v>
      </c>
      <c r="M888">
        <v>27.098086151820102</v>
      </c>
      <c r="N888">
        <v>0.39229833739193698</v>
      </c>
      <c r="O888">
        <v>50.390163159139199</v>
      </c>
      <c r="P888">
        <v>21.464815701292402</v>
      </c>
      <c r="Q888">
        <v>-4.2900434164428999E-2</v>
      </c>
    </row>
    <row r="889" spans="1:17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212</v>
      </c>
      <c r="E889">
        <v>3389.3142164999999</v>
      </c>
      <c r="F889">
        <v>1287.75</v>
      </c>
      <c r="G889">
        <v>21.1422761104191</v>
      </c>
      <c r="H889">
        <v>1.08136398154444</v>
      </c>
      <c r="I889">
        <v>-0.46843705470702601</v>
      </c>
      <c r="J889">
        <v>3.56316191316566</v>
      </c>
      <c r="K889">
        <v>1298.1582479998899</v>
      </c>
      <c r="L889">
        <v>1159.4564435628899</v>
      </c>
      <c r="M889">
        <v>33.4173153838396</v>
      </c>
      <c r="N889">
        <v>0.61002387517002099</v>
      </c>
      <c r="O889">
        <v>9.3379926227916901</v>
      </c>
      <c r="P889">
        <v>56.6605839416058</v>
      </c>
      <c r="Q889">
        <v>0.133357472885758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625</v>
      </c>
      <c r="E890">
        <v>3377.3090637700002</v>
      </c>
      <c r="F890">
        <v>1695.95</v>
      </c>
      <c r="G890">
        <v>34.4825140079653</v>
      </c>
      <c r="H890">
        <v>0.54197723848185897</v>
      </c>
      <c r="I890">
        <v>5.1401030364049802</v>
      </c>
      <c r="J890">
        <v>1.83133479567289</v>
      </c>
      <c r="K890">
        <v>1785.99863630342</v>
      </c>
      <c r="L890">
        <v>1544.2612046173001</v>
      </c>
      <c r="M890">
        <v>23.778130203204899</v>
      </c>
      <c r="N890">
        <v>1.0563424414928699</v>
      </c>
      <c r="O890">
        <v>28.836345411126398</v>
      </c>
      <c r="P890">
        <v>75.974059662775602</v>
      </c>
      <c r="Q890">
        <v>0.14696444429499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590</v>
      </c>
      <c r="E891">
        <v>3360.2469449999999</v>
      </c>
      <c r="F891">
        <v>244.2</v>
      </c>
      <c r="G891">
        <v>74.238325019499896</v>
      </c>
      <c r="H891">
        <v>45.882101961054701</v>
      </c>
      <c r="I891">
        <v>21.7241781854575</v>
      </c>
      <c r="J891">
        <v>9.4274079961304995</v>
      </c>
      <c r="K891">
        <v>210.34857299749899</v>
      </c>
      <c r="L891">
        <v>177.162026419726</v>
      </c>
      <c r="M891">
        <v>51.9022853031545</v>
      </c>
      <c r="N891">
        <v>1.1158327706237401</v>
      </c>
      <c r="O891">
        <v>10.5651105651105</v>
      </c>
      <c r="P891">
        <v>105.9890341628</v>
      </c>
      <c r="Q891">
        <v>0.23908187712394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57</v>
      </c>
      <c r="E892">
        <v>3340.3824869800001</v>
      </c>
      <c r="F892">
        <v>220.85</v>
      </c>
      <c r="G892">
        <v>71.379547786357605</v>
      </c>
      <c r="H892">
        <v>-1.5785797530854599</v>
      </c>
      <c r="I892">
        <v>-10.648451395183001</v>
      </c>
      <c r="J892">
        <v>-0.38151810925740798</v>
      </c>
      <c r="K892">
        <v>230.09098378061401</v>
      </c>
      <c r="L892">
        <v>191.830975216627</v>
      </c>
      <c r="M892">
        <v>26.7762213024094</v>
      </c>
      <c r="N892">
        <v>0.49807862302641798</v>
      </c>
      <c r="O892">
        <v>22.209644555127898</v>
      </c>
      <c r="P892">
        <v>97.8056426332288</v>
      </c>
      <c r="Q892">
        <v>0.10778168027066901</v>
      </c>
    </row>
    <row r="893" spans="1:17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51</v>
      </c>
      <c r="E893">
        <v>3336.6320552950001</v>
      </c>
      <c r="F893">
        <v>133.91</v>
      </c>
      <c r="G893">
        <v>11.6673158025768</v>
      </c>
      <c r="H893">
        <v>5.7471291447089703</v>
      </c>
      <c r="I893">
        <v>-12.6027966464969</v>
      </c>
      <c r="J893">
        <v>-2.86198487028632</v>
      </c>
      <c r="K893">
        <v>131.022784683384</v>
      </c>
      <c r="L893">
        <v>120.486107127534</v>
      </c>
      <c r="M893">
        <v>34.389670431435803</v>
      </c>
      <c r="N893">
        <v>0.88362835990927202</v>
      </c>
      <c r="O893">
        <v>16.122769023971301</v>
      </c>
      <c r="P893">
        <v>54.988425925925903</v>
      </c>
      <c r="Q893">
        <v>-6.6685788587524997E-2</v>
      </c>
    </row>
    <row r="894" spans="1:17" hidden="1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124</v>
      </c>
      <c r="E894">
        <v>3336.0196419899999</v>
      </c>
      <c r="F894">
        <v>51.94</v>
      </c>
      <c r="G894">
        <v>92.264073644064297</v>
      </c>
      <c r="H894">
        <v>14.509533905187</v>
      </c>
      <c r="I894">
        <v>-16.988873412068202</v>
      </c>
      <c r="J894">
        <v>0.47546831962791802</v>
      </c>
      <c r="K894">
        <v>49.501935230598399</v>
      </c>
      <c r="L894">
        <v>41.523987995740498</v>
      </c>
      <c r="M894">
        <v>38.249513997350803</v>
      </c>
      <c r="N894">
        <v>1.4569879144695399</v>
      </c>
      <c r="O894">
        <v>30.824027724297199</v>
      </c>
      <c r="P894">
        <v>120.552016985138</v>
      </c>
      <c r="Q894">
        <v>0.103860233153937</v>
      </c>
    </row>
    <row r="895" spans="1:17" hidden="1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1467</v>
      </c>
      <c r="E895">
        <v>3319.8858336599901</v>
      </c>
      <c r="F895">
        <v>758.2</v>
      </c>
      <c r="G895">
        <v>-3.9094073068766</v>
      </c>
      <c r="H895">
        <v>0.229560250773054</v>
      </c>
      <c r="I895">
        <v>13.3177451008607</v>
      </c>
      <c r="J895">
        <v>6.06628662091404</v>
      </c>
      <c r="K895">
        <v>713.18902177512905</v>
      </c>
      <c r="L895">
        <v>639.99193822049904</v>
      </c>
      <c r="M895">
        <v>37.2890117591555</v>
      </c>
      <c r="N895">
        <v>1.08575958416587</v>
      </c>
      <c r="O895">
        <v>16.7172250065945</v>
      </c>
      <c r="P895">
        <v>68.788958147818306</v>
      </c>
      <c r="Q895">
        <v>-5.1043131984041E-2</v>
      </c>
    </row>
    <row r="896" spans="1:17" hidden="1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144</v>
      </c>
      <c r="E896">
        <v>3315.3883348499999</v>
      </c>
      <c r="F896">
        <v>958.5</v>
      </c>
      <c r="G896">
        <v>625.57352644489401</v>
      </c>
      <c r="H896">
        <v>28.760423902317299</v>
      </c>
      <c r="I896">
        <v>156.42706968600001</v>
      </c>
      <c r="J896">
        <v>19.0679974527059</v>
      </c>
      <c r="K896">
        <v>730.43983503340405</v>
      </c>
      <c r="L896">
        <v>480.70411226583798</v>
      </c>
      <c r="M896">
        <v>70.690682487929806</v>
      </c>
      <c r="N896">
        <v>1.88046168163014</v>
      </c>
      <c r="O896">
        <v>7.6682316118935798</v>
      </c>
      <c r="P896">
        <v>660.71428571428498</v>
      </c>
      <c r="Q896">
        <v>0.18318059335766401</v>
      </c>
    </row>
    <row r="897" spans="1:17" hidden="1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386</v>
      </c>
      <c r="E897">
        <v>3298.1211465000001</v>
      </c>
      <c r="F897">
        <v>4307.3</v>
      </c>
      <c r="G897">
        <v>20.1261144704259</v>
      </c>
      <c r="H897">
        <v>0.98423850403485602</v>
      </c>
      <c r="I897">
        <v>-10.498348626881601</v>
      </c>
      <c r="J897">
        <v>3.6911743332142599</v>
      </c>
      <c r="K897">
        <v>4311.9871389897498</v>
      </c>
      <c r="L897">
        <v>4101.97767485439</v>
      </c>
      <c r="M897">
        <v>43.204718504748698</v>
      </c>
      <c r="N897">
        <v>0.79532054999959401</v>
      </c>
      <c r="O897">
        <v>18.3339911313351</v>
      </c>
      <c r="P897">
        <v>56.344827586206897</v>
      </c>
      <c r="Q897">
        <v>6.6365194223236001E-2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1566</v>
      </c>
      <c r="E898">
        <v>3269.6854810200002</v>
      </c>
      <c r="F898">
        <v>1927.8</v>
      </c>
      <c r="G898">
        <v>6.5985605449884996</v>
      </c>
      <c r="H898">
        <v>-1.6695461639085301</v>
      </c>
      <c r="I898">
        <v>18.918382212467101</v>
      </c>
      <c r="J898">
        <v>0.81868442055274204</v>
      </c>
      <c r="K898">
        <v>1977.0178682713999</v>
      </c>
      <c r="L898">
        <v>1712.49151160511</v>
      </c>
      <c r="M898">
        <v>26.184994218858499</v>
      </c>
      <c r="N898">
        <v>1.1062070530832799</v>
      </c>
      <c r="O898">
        <v>13.289760348583799</v>
      </c>
      <c r="P898">
        <v>39.700713793977997</v>
      </c>
      <c r="Q898">
        <v>9.8907557339555002E-2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138</v>
      </c>
      <c r="E899">
        <v>3266.4431911500001</v>
      </c>
      <c r="F899">
        <v>718.5</v>
      </c>
      <c r="G899">
        <v>80.951739372988499</v>
      </c>
      <c r="H899">
        <v>5.51413197935989</v>
      </c>
      <c r="I899">
        <v>22.074352098674701</v>
      </c>
      <c r="J899">
        <v>-2.4387636319364701</v>
      </c>
      <c r="K899">
        <v>709.25129177038002</v>
      </c>
      <c r="L899">
        <v>591.86655742466598</v>
      </c>
      <c r="M899">
        <v>39.774968207291103</v>
      </c>
      <c r="N899">
        <v>1.53658488064084</v>
      </c>
      <c r="O899">
        <v>14.961725817675701</v>
      </c>
      <c r="P899">
        <v>132.52427184466001</v>
      </c>
      <c r="Q899">
        <v>0.18625676722196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637</v>
      </c>
      <c r="E900">
        <v>3265.3275367050001</v>
      </c>
      <c r="F900">
        <v>2755.35</v>
      </c>
      <c r="G900">
        <v>3.2652838950732601</v>
      </c>
      <c r="H900">
        <v>16.4454925850774</v>
      </c>
      <c r="I900">
        <v>-5.1573489556487502</v>
      </c>
      <c r="J900">
        <v>-1.4778591415617801</v>
      </c>
      <c r="K900">
        <v>2619.08387646854</v>
      </c>
      <c r="L900">
        <v>2393.5994454974302</v>
      </c>
      <c r="M900">
        <v>40.132860721884803</v>
      </c>
      <c r="N900">
        <v>1.7669099768499399</v>
      </c>
      <c r="O900">
        <v>17.226486653238201</v>
      </c>
      <c r="P900">
        <v>41.514085411263203</v>
      </c>
      <c r="Q900">
        <v>8.8721705325266007E-2</v>
      </c>
    </row>
    <row r="901" spans="1:17" hidden="1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E901">
        <v>3257.8825000000002</v>
      </c>
      <c r="F901">
        <v>608.95000000000005</v>
      </c>
      <c r="G901">
        <v>406.49746756059602</v>
      </c>
      <c r="H901">
        <v>4.11527339715074</v>
      </c>
      <c r="I901">
        <v>75.789984467601599</v>
      </c>
      <c r="J901">
        <v>3.4321781942181202</v>
      </c>
      <c r="K901">
        <v>610.11091615455098</v>
      </c>
      <c r="L901">
        <v>452.19319211434998</v>
      </c>
      <c r="M901">
        <v>43.771295308087801</v>
      </c>
      <c r="N901">
        <v>1.1644936850805001</v>
      </c>
      <c r="O901">
        <v>30.1666803514245</v>
      </c>
      <c r="P901">
        <v>811.60179640718502</v>
      </c>
      <c r="Q901">
        <v>0.18630785906977301</v>
      </c>
    </row>
    <row r="902" spans="1:17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21</v>
      </c>
      <c r="E902">
        <v>3237.2899278</v>
      </c>
      <c r="F902">
        <v>548.4</v>
      </c>
      <c r="G902">
        <v>-23.007820381264199</v>
      </c>
      <c r="H902">
        <v>-12.300427672184</v>
      </c>
      <c r="I902">
        <v>-28.9437551455947</v>
      </c>
      <c r="J902">
        <v>-7.7395704775305498</v>
      </c>
      <c r="K902">
        <v>616.75820542930103</v>
      </c>
      <c r="L902">
        <v>597.03051174332904</v>
      </c>
      <c r="M902">
        <v>20.881230143733202</v>
      </c>
      <c r="N902">
        <v>0.80085811348339098</v>
      </c>
      <c r="O902">
        <v>44.328956965718397</v>
      </c>
      <c r="P902">
        <v>21.8666666666666</v>
      </c>
      <c r="Q902">
        <v>6.5503198148554001E-2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-</v>
      </c>
      <c r="D903" t="s">
        <v>46</v>
      </c>
      <c r="E903">
        <v>3229.9006149000002</v>
      </c>
      <c r="F903">
        <v>2979</v>
      </c>
      <c r="G903">
        <v>59.064321852495397</v>
      </c>
      <c r="H903">
        <v>-14.7664864718373</v>
      </c>
      <c r="I903">
        <v>46.584464702634797</v>
      </c>
      <c r="J903">
        <v>-2.6326060307629202</v>
      </c>
      <c r="K903">
        <v>3051.4697498154001</v>
      </c>
      <c r="L903">
        <v>2521.7169814968902</v>
      </c>
      <c r="M903">
        <v>32.701429955629003</v>
      </c>
      <c r="N903">
        <v>0.68301016571703999</v>
      </c>
      <c r="O903">
        <v>24.467942262504099</v>
      </c>
      <c r="P903">
        <v>96.361479137828695</v>
      </c>
      <c r="Q903">
        <v>0.118852835953559</v>
      </c>
    </row>
    <row r="904" spans="1:17" hidden="1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-</v>
      </c>
      <c r="D904" t="s">
        <v>46</v>
      </c>
      <c r="E904">
        <v>3227.03316</v>
      </c>
      <c r="F904">
        <v>258.89999999999998</v>
      </c>
      <c r="G904">
        <v>54.439293002889997</v>
      </c>
      <c r="H904">
        <v>35.097562463012103</v>
      </c>
      <c r="I904">
        <v>11.459847107651999</v>
      </c>
      <c r="J904">
        <v>15.2248235083492</v>
      </c>
      <c r="K904">
        <v>209.75595649175099</v>
      </c>
      <c r="L904">
        <v>194.07930161952399</v>
      </c>
      <c r="M904">
        <v>63.712514268802103</v>
      </c>
      <c r="N904">
        <v>1.84221867304182</v>
      </c>
      <c r="O904">
        <v>9.6755504055619994</v>
      </c>
      <c r="P904">
        <v>83.617021276595693</v>
      </c>
    </row>
    <row r="905" spans="1:17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130</v>
      </c>
      <c r="E905">
        <v>3215.7771505199999</v>
      </c>
      <c r="F905">
        <v>488.4</v>
      </c>
      <c r="G905">
        <v>-41.841029626951098</v>
      </c>
      <c r="H905">
        <v>-3.5860452111363901</v>
      </c>
      <c r="I905">
        <v>-12.2107185667014</v>
      </c>
      <c r="J905">
        <v>0.78017406213808504</v>
      </c>
      <c r="K905">
        <v>520.04747229253496</v>
      </c>
      <c r="L905">
        <v>513.92832420029401</v>
      </c>
      <c r="M905">
        <v>22.5396861618167</v>
      </c>
      <c r="N905">
        <v>0.54892550727909895</v>
      </c>
      <c r="O905">
        <v>26.945126945126901</v>
      </c>
      <c r="P905">
        <v>8.7145242070116797</v>
      </c>
    </row>
    <row r="906" spans="1:17" hidden="1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-</v>
      </c>
      <c r="D906" t="s">
        <v>1467</v>
      </c>
      <c r="E906">
        <v>3214.5911207099998</v>
      </c>
      <c r="F906">
        <v>425.65</v>
      </c>
      <c r="G906">
        <v>46.360862692154598</v>
      </c>
      <c r="H906">
        <v>2.6057905564522201</v>
      </c>
      <c r="I906">
        <v>16.911751909368402</v>
      </c>
      <c r="J906">
        <v>6.5330889172765803</v>
      </c>
      <c r="K906">
        <v>366.06375813157598</v>
      </c>
      <c r="L906">
        <v>324.43662043167097</v>
      </c>
      <c r="M906">
        <v>74.774582597976305</v>
      </c>
      <c r="N906">
        <v>2.1710465662020999</v>
      </c>
      <c r="O906">
        <v>4.3110536826030899</v>
      </c>
      <c r="P906">
        <v>74.3752560426054</v>
      </c>
      <c r="Q906">
        <v>2.2187847757571998E-2</v>
      </c>
    </row>
    <row r="907" spans="1:17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292</v>
      </c>
      <c r="E907">
        <v>3211.4033838</v>
      </c>
      <c r="F907">
        <v>313.64999999999998</v>
      </c>
      <c r="G907">
        <v>27.9020279509182</v>
      </c>
      <c r="H907">
        <v>7.4805479749501798</v>
      </c>
      <c r="I907">
        <v>24.383997050639099</v>
      </c>
      <c r="J907">
        <v>1.1131095479484301</v>
      </c>
      <c r="K907">
        <v>304.70598174763398</v>
      </c>
      <c r="L907">
        <v>260.665492300094</v>
      </c>
      <c r="M907">
        <v>38.838778994576202</v>
      </c>
      <c r="N907">
        <v>1.28926126558441</v>
      </c>
      <c r="O907">
        <v>13.342898134863701</v>
      </c>
      <c r="P907">
        <v>66.260270341902896</v>
      </c>
      <c r="Q907">
        <v>4.6227039314031E-2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482</v>
      </c>
      <c r="E908">
        <v>3204.0194912000002</v>
      </c>
      <c r="F908">
        <v>304</v>
      </c>
      <c r="G908">
        <v>-51.808601660007099</v>
      </c>
      <c r="H908">
        <v>2.0614118981481702</v>
      </c>
      <c r="I908">
        <v>-14.9528256841024</v>
      </c>
      <c r="J908">
        <v>8.7655537243149606</v>
      </c>
      <c r="K908">
        <v>307.129297072459</v>
      </c>
      <c r="M908">
        <v>39.2559654447547</v>
      </c>
      <c r="N908">
        <v>0.88159027254363698</v>
      </c>
      <c r="O908">
        <v>69.210526315789394</v>
      </c>
      <c r="P908">
        <v>23.527021535961001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D909" t="s">
        <v>386</v>
      </c>
      <c r="E909">
        <v>3200.3044850000001</v>
      </c>
      <c r="F909">
        <v>1868.3</v>
      </c>
      <c r="G909">
        <v>364.456685136077</v>
      </c>
      <c r="H909">
        <v>2.1633057438843899</v>
      </c>
      <c r="I909">
        <v>160.49389422795599</v>
      </c>
      <c r="J909">
        <v>2.9248269416647501</v>
      </c>
      <c r="K909">
        <v>1606.4696649011601</v>
      </c>
      <c r="L909">
        <v>1042.89444391661</v>
      </c>
      <c r="M909">
        <v>66.445795628263198</v>
      </c>
      <c r="N909">
        <v>0.88898104796876598</v>
      </c>
      <c r="O909">
        <v>16.640796445966899</v>
      </c>
      <c r="P909">
        <v>411.86301369863003</v>
      </c>
      <c r="Q909">
        <v>0.272932313392722</v>
      </c>
    </row>
    <row r="910" spans="1:17" x14ac:dyDescent="0.3">
      <c r="A910" t="s">
        <v>1969</v>
      </c>
      <c r="B910" t="s">
        <v>1970</v>
      </c>
      <c r="C910" t="str">
        <f>IFERROR(VLOOKUP(Table1[[#This Row],[Ticker]],[1]!Table2[[Symbol]:[Industry]],2,FALSE),"-")</f>
        <v>-</v>
      </c>
      <c r="D910" t="s">
        <v>51</v>
      </c>
      <c r="E910">
        <v>3195.16716</v>
      </c>
      <c r="F910">
        <v>397</v>
      </c>
      <c r="G910">
        <v>22.8086832697654</v>
      </c>
      <c r="H910">
        <v>5.4873519979237599</v>
      </c>
      <c r="I910">
        <v>22.619583661635701</v>
      </c>
      <c r="J910">
        <v>10.625422960636699</v>
      </c>
      <c r="K910">
        <v>390.515999240555</v>
      </c>
      <c r="L910">
        <v>348.668194629168</v>
      </c>
      <c r="M910">
        <v>48.573112637319298</v>
      </c>
      <c r="N910">
        <v>1.2636975414837499</v>
      </c>
      <c r="O910">
        <v>8.1234256926952106</v>
      </c>
      <c r="P910">
        <v>69.008088548318398</v>
      </c>
      <c r="Q910">
        <v>-3.8821106207247998E-2</v>
      </c>
    </row>
    <row r="911" spans="1:17" hidden="1" x14ac:dyDescent="0.3">
      <c r="A911" t="s">
        <v>1971</v>
      </c>
      <c r="B911" t="s">
        <v>1972</v>
      </c>
      <c r="C911" t="str">
        <f>IFERROR(VLOOKUP(Table1[[#This Row],[Ticker]],[1]!Table2[[Symbol]:[Industry]],2,FALSE),"-")</f>
        <v>-</v>
      </c>
      <c r="D911" t="s">
        <v>1467</v>
      </c>
      <c r="E911">
        <v>3181.04884128</v>
      </c>
      <c r="F911">
        <v>216.2</v>
      </c>
      <c r="G911">
        <v>-17.274206398242999</v>
      </c>
      <c r="K911">
        <v>198.53034696656701</v>
      </c>
      <c r="L911">
        <v>172.215069946667</v>
      </c>
      <c r="M911">
        <v>81.1750791682543</v>
      </c>
      <c r="N911">
        <v>1</v>
      </c>
      <c r="O911">
        <v>2.8445883441258202</v>
      </c>
      <c r="P911">
        <v>9.9974561180360997</v>
      </c>
      <c r="Q911">
        <v>0.14788253940821999</v>
      </c>
    </row>
    <row r="912" spans="1:17" x14ac:dyDescent="0.3">
      <c r="A912" t="s">
        <v>1973</v>
      </c>
      <c r="B912" t="s">
        <v>1974</v>
      </c>
      <c r="C912" t="str">
        <f>IFERROR(VLOOKUP(Table1[[#This Row],[Ticker]],[1]!Table2[[Symbol]:[Industry]],2,FALSE),"-")</f>
        <v>-</v>
      </c>
      <c r="D912" t="s">
        <v>46</v>
      </c>
      <c r="E912">
        <v>3179.5407962999998</v>
      </c>
      <c r="F912">
        <v>1876.05</v>
      </c>
      <c r="G912">
        <v>-5.2120641059772499</v>
      </c>
      <c r="H912">
        <v>-1.7895915645939999</v>
      </c>
      <c r="I912">
        <v>7.9734521388336796</v>
      </c>
      <c r="J912">
        <v>1.1522081644214499</v>
      </c>
      <c r="K912">
        <v>1838.87956366463</v>
      </c>
      <c r="L912">
        <v>1690.3071172675</v>
      </c>
      <c r="M912">
        <v>38.525277346385401</v>
      </c>
      <c r="N912">
        <v>0.38592130979654599</v>
      </c>
      <c r="O912">
        <v>11.404280269715599</v>
      </c>
      <c r="P912">
        <v>32.676803394625097</v>
      </c>
      <c r="Q912">
        <v>4.7523071445920002E-2</v>
      </c>
    </row>
    <row r="913" spans="1:17" hidden="1" x14ac:dyDescent="0.3">
      <c r="A913" t="s">
        <v>1975</v>
      </c>
      <c r="B913" t="s">
        <v>1976</v>
      </c>
      <c r="C913" t="str">
        <f>IFERROR(VLOOKUP(Table1[[#This Row],[Ticker]],[1]!Table2[[Symbol]:[Industry]],2,FALSE),"-")</f>
        <v>-</v>
      </c>
      <c r="D913" t="s">
        <v>553</v>
      </c>
      <c r="E913">
        <v>3175.123888735</v>
      </c>
      <c r="F913">
        <v>4971.6499999999996</v>
      </c>
      <c r="G913">
        <v>21.529230591786099</v>
      </c>
      <c r="H913">
        <v>17.114193839288902</v>
      </c>
      <c r="I913">
        <v>26.757181488253899</v>
      </c>
      <c r="J913">
        <v>7.2561282927260002</v>
      </c>
      <c r="K913">
        <v>4220.6819772560802</v>
      </c>
      <c r="L913">
        <v>3664.3621492028101</v>
      </c>
      <c r="M913">
        <v>69.549884174495205</v>
      </c>
      <c r="N913">
        <v>2.8867972909784698</v>
      </c>
      <c r="O913">
        <v>9.13881709291684</v>
      </c>
      <c r="P913">
        <v>74.318472677547703</v>
      </c>
      <c r="Q913">
        <v>0.129258325905207</v>
      </c>
    </row>
    <row r="914" spans="1:17" hidden="1" x14ac:dyDescent="0.3">
      <c r="A914" t="s">
        <v>1977</v>
      </c>
      <c r="B914" t="s">
        <v>1978</v>
      </c>
      <c r="C914" t="str">
        <f>IFERROR(VLOOKUP(Table1[[#This Row],[Ticker]],[1]!Table2[[Symbol]:[Industry]],2,FALSE),"-")</f>
        <v>-</v>
      </c>
      <c r="D914" t="s">
        <v>86</v>
      </c>
      <c r="E914">
        <v>3157.3286682500002</v>
      </c>
      <c r="F914">
        <v>553.75</v>
      </c>
      <c r="G914">
        <v>-6.6142615356218597</v>
      </c>
      <c r="H914">
        <v>21.530824674578302</v>
      </c>
      <c r="I914">
        <v>6.1501134724021798</v>
      </c>
      <c r="J914">
        <v>3.9916595084164301</v>
      </c>
      <c r="M914">
        <v>40.359403423727201</v>
      </c>
      <c r="O914">
        <v>13.3182844243792</v>
      </c>
      <c r="P914">
        <v>17.769034453423998</v>
      </c>
    </row>
    <row r="915" spans="1:17" hidden="1" x14ac:dyDescent="0.3">
      <c r="A915" t="s">
        <v>1979</v>
      </c>
      <c r="B915" t="s">
        <v>1980</v>
      </c>
      <c r="C915" t="str">
        <f>IFERROR(VLOOKUP(Table1[[#This Row],[Ticker]],[1]!Table2[[Symbol]:[Industry]],2,FALSE),"-")</f>
        <v>-</v>
      </c>
      <c r="D915" t="s">
        <v>46</v>
      </c>
      <c r="E915">
        <v>3146.2456428</v>
      </c>
      <c r="F915">
        <v>468</v>
      </c>
      <c r="G915">
        <v>136.23840382144499</v>
      </c>
      <c r="H915">
        <v>8.3790395303603908</v>
      </c>
      <c r="I915">
        <v>57.462405198656597</v>
      </c>
      <c r="J915">
        <v>-3.6221029777100902</v>
      </c>
      <c r="K915">
        <v>441.90123060549701</v>
      </c>
      <c r="L915">
        <v>325.39269345151098</v>
      </c>
      <c r="M915">
        <v>39.448151760136</v>
      </c>
      <c r="N915">
        <v>0.193503319694762</v>
      </c>
      <c r="O915">
        <v>38.034188034187999</v>
      </c>
      <c r="P915">
        <v>199.04153354632501</v>
      </c>
      <c r="Q915">
        <v>4.5807794480844002E-2</v>
      </c>
    </row>
    <row r="916" spans="1:17" hidden="1" x14ac:dyDescent="0.3">
      <c r="A916" t="s">
        <v>1981</v>
      </c>
      <c r="B916" t="s">
        <v>1982</v>
      </c>
      <c r="C916" t="str">
        <f>IFERROR(VLOOKUP(Table1[[#This Row],[Ticker]],[1]!Table2[[Symbol]:[Industry]],2,FALSE),"-")</f>
        <v>-</v>
      </c>
      <c r="D916" t="s">
        <v>133</v>
      </c>
      <c r="E916">
        <v>3136.976573763</v>
      </c>
      <c r="F916">
        <v>175.17</v>
      </c>
      <c r="G916">
        <v>68.923130462996198</v>
      </c>
      <c r="H916">
        <v>-5.2104977357964604</v>
      </c>
      <c r="I916">
        <v>-26.2131006218953</v>
      </c>
      <c r="J916">
        <v>1.8212224507097901</v>
      </c>
      <c r="K916">
        <v>184.50012252114701</v>
      </c>
      <c r="L916">
        <v>165.14582031136899</v>
      </c>
      <c r="M916">
        <v>28.425087240183899</v>
      </c>
      <c r="N916">
        <v>1.0256604616399201</v>
      </c>
      <c r="O916">
        <v>27.6474282125934</v>
      </c>
      <c r="P916">
        <v>100.538065254722</v>
      </c>
      <c r="Q916">
        <v>8.8926247875152006E-2</v>
      </c>
    </row>
    <row r="917" spans="1:17" hidden="1" x14ac:dyDescent="0.3">
      <c r="A917" t="s">
        <v>1983</v>
      </c>
      <c r="B917" t="s">
        <v>1984</v>
      </c>
      <c r="C917" t="str">
        <f>IFERROR(VLOOKUP(Table1[[#This Row],[Ticker]],[1]!Table2[[Symbol]:[Industry]],2,FALSE),"-")</f>
        <v>-</v>
      </c>
      <c r="D917" t="s">
        <v>158</v>
      </c>
      <c r="E917">
        <v>3130.1968430699999</v>
      </c>
      <c r="F917">
        <v>342.15</v>
      </c>
      <c r="G917">
        <v>51.445426974636298</v>
      </c>
      <c r="H917">
        <v>-13.443131314345299</v>
      </c>
      <c r="I917">
        <v>-25.357105856113801</v>
      </c>
      <c r="J917">
        <v>-3.1915939865488601</v>
      </c>
      <c r="K917">
        <v>376.47867964352599</v>
      </c>
      <c r="L917">
        <v>347.46167020866699</v>
      </c>
      <c r="M917">
        <v>28.4426409894842</v>
      </c>
      <c r="N917">
        <v>0.78007449541255902</v>
      </c>
      <c r="O917">
        <v>41.224609089580497</v>
      </c>
      <c r="P917">
        <v>86.712141882673905</v>
      </c>
      <c r="Q917">
        <v>8.2193078059498006E-2</v>
      </c>
    </row>
    <row r="918" spans="1:17" hidden="1" x14ac:dyDescent="0.3">
      <c r="A918" t="s">
        <v>1985</v>
      </c>
      <c r="B918" t="s">
        <v>1986</v>
      </c>
      <c r="C918" t="str">
        <f>IFERROR(VLOOKUP(Table1[[#This Row],[Ticker]],[1]!Table2[[Symbol]:[Industry]],2,FALSE),"-")</f>
        <v>-</v>
      </c>
      <c r="D918" t="s">
        <v>1987</v>
      </c>
      <c r="E918">
        <v>3123.9825999200002</v>
      </c>
      <c r="F918">
        <v>270.85000000000002</v>
      </c>
      <c r="G918">
        <v>19.298033023841501</v>
      </c>
      <c r="H918">
        <v>-3.9790641587808802</v>
      </c>
      <c r="I918">
        <v>9.9410792541632507</v>
      </c>
      <c r="J918">
        <v>-1.3248083305630201</v>
      </c>
      <c r="K918">
        <v>281.55857359598002</v>
      </c>
      <c r="M918">
        <v>33.1159174317647</v>
      </c>
      <c r="N918">
        <v>0.89883380502785604</v>
      </c>
      <c r="O918">
        <v>21.838656082702499</v>
      </c>
      <c r="P918">
        <v>150.207852193995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51</v>
      </c>
      <c r="E919">
        <v>3123.3929827500001</v>
      </c>
      <c r="F919">
        <v>1888.5</v>
      </c>
      <c r="G919">
        <v>38.473585053697803</v>
      </c>
      <c r="H919">
        <v>25.634236578895099</v>
      </c>
      <c r="I919">
        <v>2.3739629163875402</v>
      </c>
      <c r="J919">
        <v>4.4172143036065599</v>
      </c>
      <c r="K919">
        <v>1705.5384156299201</v>
      </c>
      <c r="L919">
        <v>1493.69866475455</v>
      </c>
      <c r="M919">
        <v>50.984978436146399</v>
      </c>
      <c r="N919">
        <v>2.3968064045089701</v>
      </c>
      <c r="O919">
        <v>9.3989939105109706</v>
      </c>
      <c r="P919">
        <v>71.681818181818102</v>
      </c>
      <c r="Q919">
        <v>0.14489217872480201</v>
      </c>
    </row>
    <row r="920" spans="1:17" hidden="1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625</v>
      </c>
      <c r="E920">
        <v>3107.5252607000002</v>
      </c>
      <c r="F920">
        <v>36.61</v>
      </c>
      <c r="G920">
        <v>31.741167744640101</v>
      </c>
      <c r="H920">
        <v>56.051728860878903</v>
      </c>
      <c r="I920">
        <v>44.505542752664198</v>
      </c>
      <c r="J920">
        <v>24.640860744364002</v>
      </c>
      <c r="M920">
        <v>100</v>
      </c>
      <c r="O920">
        <v>0</v>
      </c>
      <c r="P920">
        <v>62.711111111111101</v>
      </c>
    </row>
    <row r="921" spans="1:17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75</v>
      </c>
      <c r="E921">
        <v>3094.370491352</v>
      </c>
      <c r="F921">
        <v>236.74</v>
      </c>
      <c r="G921">
        <v>-21.167492043678401</v>
      </c>
      <c r="H921">
        <v>-1.6351649936241599</v>
      </c>
      <c r="I921">
        <v>-20.3893672197744</v>
      </c>
      <c r="J921">
        <v>2.3361512917396099</v>
      </c>
      <c r="K921">
        <v>239.63742030190201</v>
      </c>
      <c r="L921">
        <v>236.795196525357</v>
      </c>
      <c r="M921">
        <v>37.883478349516601</v>
      </c>
      <c r="N921">
        <v>0.93704355942737805</v>
      </c>
      <c r="O921">
        <v>28.833319253189099</v>
      </c>
      <c r="P921">
        <v>22.0309278350515</v>
      </c>
      <c r="Q921">
        <v>-6.8694737180576004E-2</v>
      </c>
    </row>
    <row r="922" spans="1:17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993</v>
      </c>
      <c r="E922">
        <v>3080.54987218</v>
      </c>
      <c r="F922">
        <v>380.6</v>
      </c>
      <c r="G922">
        <v>-19.350694651201799</v>
      </c>
      <c r="H922">
        <v>-2.0582572451736998</v>
      </c>
      <c r="I922">
        <v>-17.841732797325101</v>
      </c>
      <c r="J922">
        <v>0.21072942532410099</v>
      </c>
      <c r="K922">
        <v>401.83504994420599</v>
      </c>
      <c r="L922">
        <v>396.53905445813803</v>
      </c>
      <c r="M922">
        <v>26.914738905287798</v>
      </c>
      <c r="N922">
        <v>0.783640928809751</v>
      </c>
      <c r="O922">
        <v>28.744088281660499</v>
      </c>
      <c r="P922">
        <v>12.586895429670101</v>
      </c>
      <c r="Q922">
        <v>-2.9829539888540001E-2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54</v>
      </c>
      <c r="E923">
        <v>3072.3884878200001</v>
      </c>
      <c r="F923">
        <v>491.1</v>
      </c>
      <c r="G923">
        <v>18.0488110262494</v>
      </c>
      <c r="H923">
        <v>-7.9981209889709097</v>
      </c>
      <c r="I923">
        <v>-0.84521350019627395</v>
      </c>
      <c r="J923">
        <v>-4.1590135538435602</v>
      </c>
      <c r="K923">
        <v>526.27965951371698</v>
      </c>
      <c r="L923">
        <v>458.96516824626002</v>
      </c>
      <c r="M923">
        <v>26.101037404701898</v>
      </c>
      <c r="N923">
        <v>1.1456983491763599</v>
      </c>
      <c r="O923">
        <v>18.224394217063701</v>
      </c>
      <c r="P923">
        <v>46.640788295013401</v>
      </c>
      <c r="Q923">
        <v>3.7637277660345997E-2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269</v>
      </c>
      <c r="E924">
        <v>3063.8503538099999</v>
      </c>
      <c r="F924">
        <v>498.15</v>
      </c>
      <c r="G924">
        <v>855.04469445353504</v>
      </c>
      <c r="H924">
        <v>58.429783324254501</v>
      </c>
      <c r="I924">
        <v>133.641116810673</v>
      </c>
      <c r="J924">
        <v>14.569517057775</v>
      </c>
      <c r="K924">
        <v>348.42024650294201</v>
      </c>
      <c r="L924">
        <v>238.96296791012099</v>
      </c>
      <c r="M924">
        <v>95.666466449469198</v>
      </c>
      <c r="N924">
        <v>1.69849418629646</v>
      </c>
      <c r="O924">
        <v>1.02378801565794</v>
      </c>
      <c r="P924">
        <v>878.29929300864103</v>
      </c>
      <c r="Q924">
        <v>0.27002884474000999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383</v>
      </c>
      <c r="E925">
        <v>3058.1311812660001</v>
      </c>
      <c r="F925">
        <v>196.01</v>
      </c>
      <c r="G925">
        <v>43.775652829640599</v>
      </c>
      <c r="H925">
        <v>13.0860660610998</v>
      </c>
      <c r="I925">
        <v>57.470359143578001</v>
      </c>
      <c r="J925">
        <v>15.4563778301527</v>
      </c>
      <c r="K925">
        <v>166.08809767800199</v>
      </c>
      <c r="L925">
        <v>138.39389903702099</v>
      </c>
      <c r="M925">
        <v>90.5154918087174</v>
      </c>
      <c r="N925">
        <v>0.71058024051239299</v>
      </c>
      <c r="O925">
        <v>6.6272128973011704</v>
      </c>
      <c r="P925">
        <v>106.326315789473</v>
      </c>
      <c r="Q925">
        <v>0.12528580168712899</v>
      </c>
    </row>
    <row r="926" spans="1:17" hidden="1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54</v>
      </c>
      <c r="E926">
        <v>3053.6193797999999</v>
      </c>
      <c r="F926">
        <v>224.4</v>
      </c>
      <c r="G926">
        <v>11.237460180285201</v>
      </c>
      <c r="H926">
        <v>-1.99231993569211</v>
      </c>
      <c r="I926">
        <v>11.532614952102501</v>
      </c>
      <c r="J926">
        <v>-0.40070418197133401</v>
      </c>
      <c r="K926">
        <v>243.29541384662801</v>
      </c>
      <c r="L926">
        <v>215.839437885168</v>
      </c>
      <c r="M926">
        <v>25.065327776051699</v>
      </c>
      <c r="N926">
        <v>1.2555583322969199</v>
      </c>
      <c r="O926">
        <v>24.777183600712998</v>
      </c>
      <c r="P926">
        <v>42.476190476190403</v>
      </c>
      <c r="Q926">
        <v>-4.2852731336353998E-2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212</v>
      </c>
      <c r="E927">
        <v>3043.5517650000002</v>
      </c>
      <c r="F927">
        <v>2014</v>
      </c>
      <c r="G927">
        <v>-26.8517552934922</v>
      </c>
      <c r="H927">
        <v>-1.34551785997294</v>
      </c>
      <c r="I927">
        <v>-9.7171630782418301</v>
      </c>
      <c r="J927">
        <v>2.8774787783473399</v>
      </c>
      <c r="K927">
        <v>2026.0812109993899</v>
      </c>
      <c r="L927">
        <v>2040.5217209568</v>
      </c>
      <c r="M927">
        <v>40.284882987455603</v>
      </c>
      <c r="N927">
        <v>1.19577844858227</v>
      </c>
      <c r="O927">
        <v>22.144985104270098</v>
      </c>
      <c r="P927">
        <v>15.604282065264099</v>
      </c>
      <c r="Q927">
        <v>3.5607516794091E-2</v>
      </c>
    </row>
    <row r="928" spans="1:17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1126</v>
      </c>
      <c r="E928">
        <v>3038.9789638249999</v>
      </c>
      <c r="F928">
        <v>420.35</v>
      </c>
      <c r="G928">
        <v>-56.6750468009282</v>
      </c>
      <c r="H928">
        <v>-6.6020679746013204</v>
      </c>
      <c r="I928">
        <v>-19.692081199095998</v>
      </c>
      <c r="J928">
        <v>-1.9509974436375199</v>
      </c>
      <c r="K928">
        <v>426.64762364217802</v>
      </c>
      <c r="L928">
        <v>432.64091536602803</v>
      </c>
      <c r="M928">
        <v>29.981400725097501</v>
      </c>
      <c r="N928">
        <v>0.55957125684230402</v>
      </c>
      <c r="O928">
        <v>57.987391459497999</v>
      </c>
      <c r="P928">
        <v>33.4444444444444</v>
      </c>
      <c r="Q928">
        <v>-6.2282980852570004E-3</v>
      </c>
    </row>
    <row r="929" spans="1:17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269</v>
      </c>
      <c r="E929">
        <v>3031.7389280000002</v>
      </c>
      <c r="F929">
        <v>312.8</v>
      </c>
      <c r="G929">
        <v>-3.3389382139135502</v>
      </c>
      <c r="H929">
        <v>-5.9246264417921601</v>
      </c>
      <c r="I929">
        <v>-24.626924068629901</v>
      </c>
      <c r="J929">
        <v>1.9188530934931101</v>
      </c>
      <c r="K929">
        <v>327.87285519812298</v>
      </c>
      <c r="L929">
        <v>304.25228007476699</v>
      </c>
      <c r="M929">
        <v>26.3619659931936</v>
      </c>
      <c r="N929">
        <v>0.34260745046472502</v>
      </c>
      <c r="O929">
        <v>28.3727621483375</v>
      </c>
      <c r="P929">
        <v>46.854460093896698</v>
      </c>
      <c r="Q929">
        <v>9.4760347249633003E-2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2012</v>
      </c>
      <c r="E930">
        <v>3027.867631305</v>
      </c>
      <c r="F930">
        <v>682.55</v>
      </c>
      <c r="G930">
        <v>80.796223567465105</v>
      </c>
      <c r="H930">
        <v>23.093550571810098</v>
      </c>
      <c r="I930">
        <v>99.654480886415698</v>
      </c>
      <c r="J930">
        <v>6.33516560282676</v>
      </c>
      <c r="K930">
        <v>549.70862537465302</v>
      </c>
      <c r="M930">
        <v>58.545224355791198</v>
      </c>
      <c r="N930">
        <v>0.56792884757534201</v>
      </c>
      <c r="O930">
        <v>7.2302395428906303</v>
      </c>
      <c r="P930">
        <v>166.82955433932699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51</v>
      </c>
      <c r="E931">
        <v>3019.9847268640001</v>
      </c>
      <c r="F931">
        <v>59.08</v>
      </c>
      <c r="G931">
        <v>55.504856815544699</v>
      </c>
      <c r="H931">
        <v>13.3813677796257</v>
      </c>
      <c r="I931">
        <v>0.56240803186560795</v>
      </c>
      <c r="J931">
        <v>8.4508508468568397</v>
      </c>
      <c r="K931">
        <v>55.091817492074803</v>
      </c>
      <c r="L931">
        <v>48.044305940694898</v>
      </c>
      <c r="M931">
        <v>52.016969640373603</v>
      </c>
      <c r="N931">
        <v>1.4022515136788101</v>
      </c>
      <c r="O931">
        <v>6.6350710900473899</v>
      </c>
      <c r="P931">
        <v>88.753993610223603</v>
      </c>
      <c r="Q931">
        <v>4.1486118025880004E-3</v>
      </c>
    </row>
    <row r="932" spans="1:17" hidden="1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-</v>
      </c>
      <c r="D932" t="s">
        <v>46</v>
      </c>
      <c r="E932">
        <v>3014.0218396</v>
      </c>
      <c r="F932">
        <v>2408.8000000000002</v>
      </c>
      <c r="G932">
        <v>54.163093129360497</v>
      </c>
      <c r="H932">
        <v>20.986832228091799</v>
      </c>
      <c r="I932">
        <v>27.069024925307001</v>
      </c>
      <c r="J932">
        <v>5.8106356915280797</v>
      </c>
      <c r="K932">
        <v>2232.1296572093302</v>
      </c>
      <c r="L932">
        <v>1867.3681914736601</v>
      </c>
      <c r="M932">
        <v>53.754752118702903</v>
      </c>
      <c r="N932">
        <v>1.16845243853795</v>
      </c>
      <c r="O932">
        <v>9.5981401527731602</v>
      </c>
      <c r="P932">
        <v>93.4623725002008</v>
      </c>
      <c r="Q932">
        <v>0.163247273907905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116</v>
      </c>
      <c r="E933">
        <v>3012.1320397999998</v>
      </c>
      <c r="F933">
        <v>4190.6000000000004</v>
      </c>
      <c r="G933">
        <v>32.010314375609198</v>
      </c>
      <c r="H933">
        <v>0.66486017401025099</v>
      </c>
      <c r="I933">
        <v>18.498941683157099</v>
      </c>
      <c r="J933">
        <v>5.7655537243149597</v>
      </c>
      <c r="K933">
        <v>4337.0052677313397</v>
      </c>
      <c r="L933">
        <v>3752.45111165565</v>
      </c>
      <c r="M933">
        <v>38.920805711904897</v>
      </c>
      <c r="N933">
        <v>0.68330023885579405</v>
      </c>
      <c r="O933">
        <v>22.727055791533399</v>
      </c>
      <c r="P933">
        <v>96.446652915807206</v>
      </c>
      <c r="Q933">
        <v>0.12813432506797101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232</v>
      </c>
      <c r="E934">
        <v>3012.0718700000002</v>
      </c>
      <c r="F934">
        <v>1930</v>
      </c>
      <c r="G934">
        <v>71.694896394389104</v>
      </c>
      <c r="H934">
        <v>-14.0122558134505</v>
      </c>
      <c r="I934">
        <v>3.5624888982556699</v>
      </c>
      <c r="J934">
        <v>0.186937880012296</v>
      </c>
      <c r="K934">
        <v>1956.7513507119199</v>
      </c>
      <c r="L934">
        <v>1509.7631828030701</v>
      </c>
      <c r="M934">
        <v>38.1574368900609</v>
      </c>
      <c r="N934">
        <v>0.50397363830199604</v>
      </c>
      <c r="O934">
        <v>30.5699481865284</v>
      </c>
      <c r="P934">
        <v>114.444444444444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292</v>
      </c>
      <c r="E935">
        <v>2999.0567203750002</v>
      </c>
      <c r="F935">
        <v>248.45</v>
      </c>
      <c r="G935">
        <v>43.882972921517101</v>
      </c>
      <c r="H935">
        <v>28.259118432005501</v>
      </c>
      <c r="I935">
        <v>73.165897091593493</v>
      </c>
      <c r="J935">
        <v>8.4036630879828191</v>
      </c>
      <c r="K935">
        <v>205.46546786246199</v>
      </c>
      <c r="L935">
        <v>155.19822270074701</v>
      </c>
      <c r="M935">
        <v>53.021142209829598</v>
      </c>
      <c r="N935">
        <v>0.960977134373044</v>
      </c>
      <c r="O935">
        <v>10.6460052324411</v>
      </c>
      <c r="P935">
        <v>142.57957430189401</v>
      </c>
      <c r="Q935">
        <v>0.19234424792680399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2025</v>
      </c>
      <c r="E936">
        <v>2998.1</v>
      </c>
      <c r="F936">
        <v>1070.75</v>
      </c>
      <c r="G936">
        <v>179.68855424693601</v>
      </c>
      <c r="H936">
        <v>-15.5829575820042</v>
      </c>
      <c r="I936">
        <v>28.9394268207807</v>
      </c>
      <c r="J936">
        <v>-8.3725486105086695</v>
      </c>
      <c r="K936">
        <v>1146.62732026094</v>
      </c>
      <c r="L936">
        <v>847.95222004249104</v>
      </c>
      <c r="M936">
        <v>21.850714134542699</v>
      </c>
      <c r="N936">
        <v>0.19658487560610899</v>
      </c>
      <c r="O936">
        <v>36.161568993696001</v>
      </c>
      <c r="P936">
        <v>198.217518451469</v>
      </c>
      <c r="Q936">
        <v>0.103985111106696</v>
      </c>
    </row>
    <row r="937" spans="1:17" x14ac:dyDescent="0.3">
      <c r="A937" t="s">
        <v>2026</v>
      </c>
      <c r="B937" t="s">
        <v>2027</v>
      </c>
      <c r="C937" t="str">
        <f>IFERROR(VLOOKUP(Table1[[#This Row],[Ticker]],[1]!Table2[[Symbol]:[Industry]],2,FALSE),"-")</f>
        <v>-</v>
      </c>
      <c r="D937" t="s">
        <v>196</v>
      </c>
      <c r="E937">
        <v>2993.4596328349999</v>
      </c>
      <c r="F937">
        <v>190.93</v>
      </c>
      <c r="G937">
        <v>-3.9978840017016699</v>
      </c>
      <c r="H937">
        <v>14.449858194857301</v>
      </c>
      <c r="I937">
        <v>-11.9965428661428</v>
      </c>
      <c r="J937">
        <v>18.3579421376811</v>
      </c>
      <c r="K937">
        <v>178.71960153684</v>
      </c>
      <c r="L937">
        <v>183.70658480974899</v>
      </c>
      <c r="M937">
        <v>64.294568553947997</v>
      </c>
      <c r="N937">
        <v>2.2087376042506399</v>
      </c>
      <c r="O937">
        <v>48.221861415178303</v>
      </c>
      <c r="P937">
        <v>43.556390977443598</v>
      </c>
      <c r="Q937">
        <v>-1.1571351410644999E-2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Row],[Ticker]],[1]!Table2[[Symbol]:[Industry]],2,FALSE),"-")</f>
        <v>-</v>
      </c>
      <c r="D938" t="s">
        <v>269</v>
      </c>
      <c r="E938">
        <v>2987.85</v>
      </c>
      <c r="F938">
        <v>15324.3</v>
      </c>
      <c r="G938">
        <v>-10.5431860492677</v>
      </c>
      <c r="H938">
        <v>-1.6610386179082699</v>
      </c>
      <c r="I938">
        <v>9.1416136368942595</v>
      </c>
      <c r="J938">
        <v>3.55236318992316</v>
      </c>
      <c r="K938">
        <v>15070.070141809199</v>
      </c>
      <c r="L938">
        <v>13589.9702580379</v>
      </c>
      <c r="M938">
        <v>39.093315698208102</v>
      </c>
      <c r="N938">
        <v>0.72844999042385405</v>
      </c>
      <c r="O938">
        <v>10.9352466344302</v>
      </c>
      <c r="P938">
        <v>47.334871646956998</v>
      </c>
      <c r="Q938">
        <v>0.145465512402252</v>
      </c>
    </row>
    <row r="939" spans="1:17" x14ac:dyDescent="0.3">
      <c r="A939" t="s">
        <v>2030</v>
      </c>
      <c r="B939" t="s">
        <v>2031</v>
      </c>
      <c r="C939" t="str">
        <f>IFERROR(VLOOKUP(Table1[[#This Row],[Ticker]],[1]!Table2[[Symbol]:[Industry]],2,FALSE),"-")</f>
        <v>-</v>
      </c>
      <c r="D939" t="s">
        <v>92</v>
      </c>
      <c r="E939">
        <v>2985.8043648399998</v>
      </c>
      <c r="F939">
        <v>694.6</v>
      </c>
      <c r="G939">
        <v>-59.855547806657398</v>
      </c>
      <c r="H939">
        <v>-8.6226836503795603</v>
      </c>
      <c r="I939">
        <v>-11.8184428808412</v>
      </c>
      <c r="J939">
        <v>-9.3172137401958306</v>
      </c>
      <c r="K939">
        <v>767.56764658429302</v>
      </c>
      <c r="L939">
        <v>802.47785232129399</v>
      </c>
      <c r="M939">
        <v>26.944859136781901</v>
      </c>
      <c r="N939">
        <v>1.2860003694123301</v>
      </c>
      <c r="O939">
        <v>62.352433054995601</v>
      </c>
      <c r="P939">
        <v>12.2495151906916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Row],[Ticker]],[1]!Table2[[Symbol]:[Industry]],2,FALSE),"-")</f>
        <v>-</v>
      </c>
      <c r="D940" t="s">
        <v>133</v>
      </c>
      <c r="E940">
        <v>2982.1322908299999</v>
      </c>
      <c r="F940">
        <v>17.27</v>
      </c>
      <c r="G940">
        <v>48.757353636129203</v>
      </c>
      <c r="H940">
        <v>-4.4407547992517804</v>
      </c>
      <c r="I940">
        <v>-54.509672493597101</v>
      </c>
      <c r="J940">
        <v>3.3654441302695699</v>
      </c>
      <c r="K940">
        <v>18.9086860562469</v>
      </c>
      <c r="L940">
        <v>17.8976416140098</v>
      </c>
      <c r="M940">
        <v>27.488339870221299</v>
      </c>
      <c r="N940">
        <v>0.69666704272732904</v>
      </c>
      <c r="O940">
        <v>96.5836711059641</v>
      </c>
      <c r="P940">
        <v>97.823596792668894</v>
      </c>
      <c r="Q940">
        <v>8.8961160907040995E-2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Row],[Ticker]],[1]!Table2[[Symbol]:[Industry]],2,FALSE),"-")</f>
        <v>-</v>
      </c>
      <c r="D941" t="s">
        <v>212</v>
      </c>
      <c r="E941">
        <v>2977.0005621599998</v>
      </c>
      <c r="F941">
        <v>991.05</v>
      </c>
      <c r="G941">
        <v>32.277416510807498</v>
      </c>
      <c r="H941">
        <v>16.594408012813201</v>
      </c>
      <c r="I941">
        <v>51.023792098289803</v>
      </c>
      <c r="J941">
        <v>22.116192340417101</v>
      </c>
      <c r="K941">
        <v>790.78332308818904</v>
      </c>
      <c r="L941">
        <v>684.05008176671197</v>
      </c>
      <c r="M941">
        <v>72.368129317380905</v>
      </c>
      <c r="N941">
        <v>2.2558464922128798</v>
      </c>
      <c r="O941">
        <v>2.9211442409565702</v>
      </c>
      <c r="P941">
        <v>79.521782447242103</v>
      </c>
      <c r="Q941">
        <v>8.8929298649517999E-2</v>
      </c>
    </row>
    <row r="942" spans="1:17" hidden="1" x14ac:dyDescent="0.3">
      <c r="A942" t="s">
        <v>2036</v>
      </c>
      <c r="B942" t="s">
        <v>2037</v>
      </c>
      <c r="C942" t="str">
        <f>IFERROR(VLOOKUP(Table1[[#This Row],[Ticker]],[1]!Table2[[Symbol]:[Industry]],2,FALSE),"-")</f>
        <v>-</v>
      </c>
      <c r="D942" t="s">
        <v>21</v>
      </c>
      <c r="E942">
        <v>2973.382199095</v>
      </c>
      <c r="F942">
        <v>554.95000000000005</v>
      </c>
      <c r="G942">
        <v>173.35149444328999</v>
      </c>
      <c r="H942">
        <v>13.585835471768201</v>
      </c>
      <c r="I942">
        <v>8.6361046701555608</v>
      </c>
      <c r="J942">
        <v>-0.30848626889064801</v>
      </c>
      <c r="K942">
        <v>535.18207405759097</v>
      </c>
      <c r="L942">
        <v>446.58465991393302</v>
      </c>
      <c r="M942">
        <v>40.340774945135898</v>
      </c>
      <c r="N942">
        <v>1.65768407481406</v>
      </c>
      <c r="O942">
        <v>19.290026128480001</v>
      </c>
      <c r="P942">
        <v>208.13436979455801</v>
      </c>
      <c r="Q942">
        <v>9.0045871613667006E-2</v>
      </c>
    </row>
    <row r="943" spans="1:17" x14ac:dyDescent="0.3">
      <c r="A943" t="s">
        <v>2038</v>
      </c>
      <c r="B943" t="s">
        <v>2039</v>
      </c>
      <c r="C943" t="str">
        <f>IFERROR(VLOOKUP(Table1[[#This Row],[Ticker]],[1]!Table2[[Symbol]:[Industry]],2,FALSE),"-")</f>
        <v>-</v>
      </c>
      <c r="D943" t="s">
        <v>133</v>
      </c>
      <c r="E943">
        <v>2962.2457702500001</v>
      </c>
      <c r="F943">
        <v>1017.55</v>
      </c>
      <c r="G943">
        <v>-30.691149087262598</v>
      </c>
      <c r="H943">
        <v>-13.1660489168988</v>
      </c>
      <c r="I943">
        <v>-16.689522957111201</v>
      </c>
      <c r="J943">
        <v>-3.64000579100933</v>
      </c>
      <c r="K943">
        <v>1170.00788521859</v>
      </c>
      <c r="L943">
        <v>1135.31719918164</v>
      </c>
      <c r="M943">
        <v>13.183558066922</v>
      </c>
      <c r="N943">
        <v>0.87682832958238799</v>
      </c>
      <c r="O943">
        <v>33.556090609797998</v>
      </c>
      <c r="P943">
        <v>6.5497382198952803</v>
      </c>
      <c r="Q943">
        <v>-2.8709819636339999E-2</v>
      </c>
    </row>
    <row r="944" spans="1:17" hidden="1" x14ac:dyDescent="0.3">
      <c r="A944" t="s">
        <v>2040</v>
      </c>
      <c r="B944" t="s">
        <v>2041</v>
      </c>
      <c r="C944" t="str">
        <f>IFERROR(VLOOKUP(Table1[[#This Row],[Ticker]],[1]!Table2[[Symbol]:[Industry]],2,FALSE),"-")</f>
        <v>-</v>
      </c>
      <c r="D944" t="s">
        <v>46</v>
      </c>
      <c r="E944">
        <v>2950.6260161820001</v>
      </c>
      <c r="F944">
        <v>18.87</v>
      </c>
      <c r="G944">
        <v>11.223033414345499</v>
      </c>
      <c r="H944">
        <v>7.6708097218446003</v>
      </c>
      <c r="I944">
        <v>-34.922962087524098</v>
      </c>
      <c r="J944">
        <v>-5.1869783650555004</v>
      </c>
      <c r="K944">
        <v>19.283411453009698</v>
      </c>
      <c r="L944">
        <v>18.436812460616402</v>
      </c>
      <c r="M944">
        <v>37.992747796709502</v>
      </c>
      <c r="N944">
        <v>1.71300248582707</v>
      </c>
      <c r="O944">
        <v>41.529287794880197</v>
      </c>
      <c r="P944">
        <v>58.780818469954497</v>
      </c>
      <c r="Q944">
        <v>0.114073859701041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Row],[Ticker]],[1]!Table2[[Symbol]:[Industry]],2,FALSE),"-")</f>
        <v>-</v>
      </c>
      <c r="D945" t="s">
        <v>138</v>
      </c>
      <c r="E945">
        <v>2949.5888639999998</v>
      </c>
      <c r="F945">
        <v>576</v>
      </c>
      <c r="G945">
        <v>39.756580162879096</v>
      </c>
      <c r="H945">
        <v>-0.52465738206904999</v>
      </c>
      <c r="I945">
        <v>33.8345070968671</v>
      </c>
      <c r="J945">
        <v>-0.585111844141602</v>
      </c>
      <c r="K945">
        <v>556.39221990729595</v>
      </c>
      <c r="L945">
        <v>470.07880282705901</v>
      </c>
      <c r="M945">
        <v>34.787229551609897</v>
      </c>
      <c r="N945">
        <v>1.1355766211848899</v>
      </c>
      <c r="O945">
        <v>12.3958333333333</v>
      </c>
      <c r="P945">
        <v>70.565590761030506</v>
      </c>
      <c r="Q945">
        <v>0.18357217790156399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Row],[Ticker]],[1]!Table2[[Symbol]:[Industry]],2,FALSE),"-")</f>
        <v>-</v>
      </c>
      <c r="D946" t="s">
        <v>51</v>
      </c>
      <c r="E946">
        <v>2949.010874991</v>
      </c>
      <c r="F946">
        <v>135.22999999999999</v>
      </c>
      <c r="G946">
        <v>91.737452319297901</v>
      </c>
      <c r="H946">
        <v>18.8673977857141</v>
      </c>
      <c r="I946">
        <v>14.6069087378396</v>
      </c>
      <c r="J946">
        <v>-2.6617088698181801</v>
      </c>
      <c r="K946">
        <v>122.109330069433</v>
      </c>
      <c r="L946">
        <v>102.59330409746801</v>
      </c>
      <c r="M946">
        <v>45.550482978211797</v>
      </c>
      <c r="N946">
        <v>1.1052741534136199</v>
      </c>
      <c r="O946">
        <v>12.8373881535162</v>
      </c>
      <c r="P946">
        <v>122.60082304526701</v>
      </c>
      <c r="Q946">
        <v>5.982136056561E-2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Row],[Ticker]],[1]!Table2[[Symbol]:[Industry]],2,FALSE),"-")</f>
        <v>-</v>
      </c>
      <c r="D947" t="s">
        <v>51</v>
      </c>
      <c r="E947">
        <v>2927.2459197749999</v>
      </c>
      <c r="F947">
        <v>317.55</v>
      </c>
      <c r="G947">
        <v>-24.559959860467099</v>
      </c>
      <c r="H947">
        <v>-5.4346696065540003</v>
      </c>
      <c r="I947">
        <v>-21.465833303179298</v>
      </c>
      <c r="J947">
        <v>3.3890980517696301</v>
      </c>
      <c r="K947">
        <v>328.57967837348201</v>
      </c>
      <c r="L947">
        <v>338.42855631562401</v>
      </c>
      <c r="M947">
        <v>33.907269990018499</v>
      </c>
      <c r="N947">
        <v>0.89735606853757599</v>
      </c>
      <c r="O947">
        <v>30.688080617225602</v>
      </c>
      <c r="P947">
        <v>10.7990230286113</v>
      </c>
      <c r="Q947">
        <v>-0.10779522482205001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Row],[Ticker]],[1]!Table2[[Symbol]:[Industry]],2,FALSE),"-")</f>
        <v>-</v>
      </c>
      <c r="D948" t="s">
        <v>199</v>
      </c>
      <c r="E948">
        <v>2920.0163716500001</v>
      </c>
      <c r="F948">
        <v>2017.75</v>
      </c>
      <c r="G948">
        <v>44.534682555866702</v>
      </c>
      <c r="H948">
        <v>2.6035427997737099</v>
      </c>
      <c r="I948">
        <v>23.601818320338001</v>
      </c>
      <c r="J948">
        <v>5.9054944135150498</v>
      </c>
      <c r="K948">
        <v>2075.3288611021098</v>
      </c>
      <c r="L948">
        <v>1811.7128050593201</v>
      </c>
      <c r="M948">
        <v>40.510538632916401</v>
      </c>
      <c r="N948">
        <v>1.6375916884847499</v>
      </c>
      <c r="O948">
        <v>22.909181018461101</v>
      </c>
      <c r="P948">
        <v>76.376748251748197</v>
      </c>
      <c r="Q948">
        <v>0.121197698887043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Row],[Ticker]],[1]!Table2[[Symbol]:[Industry]],2,FALSE),"-")</f>
        <v>-</v>
      </c>
      <c r="D949" t="s">
        <v>726</v>
      </c>
      <c r="E949">
        <v>2915.7674182000001</v>
      </c>
      <c r="F949">
        <v>711.1</v>
      </c>
      <c r="G949">
        <v>-29.621047959279799</v>
      </c>
      <c r="H949">
        <v>-8.1346378739540395</v>
      </c>
      <c r="I949">
        <v>-12.643646319699499</v>
      </c>
      <c r="J949">
        <v>0.47242861986809898</v>
      </c>
      <c r="K949">
        <v>749.90095778669195</v>
      </c>
      <c r="L949">
        <v>699.13479736325201</v>
      </c>
      <c r="M949">
        <v>22.177197346967901</v>
      </c>
      <c r="N949">
        <v>0.52829274784005598</v>
      </c>
      <c r="O949">
        <v>22.711292363943102</v>
      </c>
      <c r="P949">
        <v>26.710620099786102</v>
      </c>
      <c r="Q949">
        <v>-1.6013359337831001E-2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Row],[Ticker]],[1]!Table2[[Symbol]:[Industry]],2,FALSE),"-")</f>
        <v>-</v>
      </c>
      <c r="D950" t="s">
        <v>133</v>
      </c>
      <c r="E950">
        <v>2908.6705900000002</v>
      </c>
      <c r="F950">
        <v>572.9</v>
      </c>
      <c r="G950">
        <v>-45.229402777101001</v>
      </c>
      <c r="H950">
        <v>3.5302410617791899</v>
      </c>
      <c r="I950">
        <v>-20.665827184585599</v>
      </c>
      <c r="J950">
        <v>4.6723527356097003</v>
      </c>
      <c r="K950">
        <v>590.27583593433803</v>
      </c>
      <c r="L950">
        <v>646.509777062377</v>
      </c>
      <c r="M950">
        <v>40.274880623495399</v>
      </c>
      <c r="N950">
        <v>1.1967667877538399</v>
      </c>
      <c r="O950">
        <v>49.938907313667301</v>
      </c>
      <c r="P950">
        <v>14.3512974051896</v>
      </c>
      <c r="Q950">
        <v>2.7606226270091998E-2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Row],[Ticker]],[1]!Table2[[Symbol]:[Industry]],2,FALSE),"-")</f>
        <v>-</v>
      </c>
      <c r="D951" t="s">
        <v>133</v>
      </c>
      <c r="E951">
        <v>2902.1051303049999</v>
      </c>
      <c r="F951">
        <v>886.45</v>
      </c>
      <c r="G951">
        <v>65.258350484158996</v>
      </c>
      <c r="H951">
        <v>-3.1594706675619602</v>
      </c>
      <c r="I951">
        <v>-28.1102226177569</v>
      </c>
      <c r="J951">
        <v>-1.6012100867560199</v>
      </c>
      <c r="K951">
        <v>913.87030482151999</v>
      </c>
      <c r="L951">
        <v>864.90687912155704</v>
      </c>
      <c r="M951">
        <v>32.545988102665099</v>
      </c>
      <c r="N951">
        <v>1.1057642212051699</v>
      </c>
      <c r="O951">
        <v>31.846127813187401</v>
      </c>
      <c r="P951">
        <v>86.621052631578905</v>
      </c>
      <c r="Q951">
        <v>0.11224996507129301</v>
      </c>
    </row>
    <row r="952" spans="1:17" x14ac:dyDescent="0.3">
      <c r="A952" t="s">
        <v>2056</v>
      </c>
      <c r="B952" t="s">
        <v>2057</v>
      </c>
      <c r="C952" t="str">
        <f>IFERROR(VLOOKUP(Table1[[#This Row],[Ticker]],[1]!Table2[[Symbol]:[Industry]],2,FALSE),"-")</f>
        <v>-</v>
      </c>
      <c r="D952" t="s">
        <v>491</v>
      </c>
      <c r="E952">
        <v>2892.5895117</v>
      </c>
      <c r="F952">
        <v>397.95</v>
      </c>
      <c r="G952">
        <v>-0.81766095368965996</v>
      </c>
      <c r="H952">
        <v>16.656738995648102</v>
      </c>
      <c r="I952">
        <v>-0.77144769927364498</v>
      </c>
      <c r="J952">
        <v>1.1470898570575301</v>
      </c>
      <c r="K952">
        <v>377.33040456601299</v>
      </c>
      <c r="L952">
        <v>355.322133183213</v>
      </c>
      <c r="M952">
        <v>40.152458541148498</v>
      </c>
      <c r="N952">
        <v>1.82917037421448</v>
      </c>
      <c r="O952">
        <v>16.346274657620299</v>
      </c>
      <c r="P952">
        <v>34.8754448398576</v>
      </c>
      <c r="Q952">
        <v>-1.6888284194850001E-2</v>
      </c>
    </row>
    <row r="953" spans="1:17" x14ac:dyDescent="0.3">
      <c r="A953" t="s">
        <v>2058</v>
      </c>
      <c r="B953" t="s">
        <v>2059</v>
      </c>
      <c r="C953" t="str">
        <f>IFERROR(VLOOKUP(Table1[[#This Row],[Ticker]],[1]!Table2[[Symbol]:[Industry]],2,FALSE),"-")</f>
        <v>-</v>
      </c>
      <c r="D953" t="s">
        <v>269</v>
      </c>
      <c r="E953">
        <v>2891.7257328000001</v>
      </c>
      <c r="F953">
        <v>423.6</v>
      </c>
      <c r="G953">
        <v>-57.149729641248101</v>
      </c>
      <c r="H953">
        <v>-11.537399132092499</v>
      </c>
      <c r="I953">
        <v>-29.611941924170001</v>
      </c>
      <c r="J953">
        <v>-0.47810578285025701</v>
      </c>
      <c r="K953">
        <v>451.211579880724</v>
      </c>
      <c r="L953">
        <v>489.09335213706999</v>
      </c>
      <c r="M953">
        <v>28.276613953253399</v>
      </c>
      <c r="N953">
        <v>0.82983900260656795</v>
      </c>
      <c r="O953">
        <v>52.537771482530601</v>
      </c>
      <c r="P953">
        <v>5.9000000000000101</v>
      </c>
      <c r="Q953">
        <v>-6.3326375374442995E-2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75</v>
      </c>
      <c r="E954">
        <v>2869.7850216000002</v>
      </c>
      <c r="F954">
        <v>222.6</v>
      </c>
      <c r="G954">
        <v>57.721011200991697</v>
      </c>
      <c r="H954">
        <v>-5.0197989168988304</v>
      </c>
      <c r="I954">
        <v>14.2855612062814</v>
      </c>
      <c r="J954">
        <v>-2.8225838741563001</v>
      </c>
      <c r="K954">
        <v>234.11991698625499</v>
      </c>
      <c r="L954">
        <v>190.41426029105301</v>
      </c>
      <c r="M954">
        <v>24.928459794625599</v>
      </c>
      <c r="N954">
        <v>0.93332841423243895</v>
      </c>
      <c r="O954">
        <v>26.5902964959568</v>
      </c>
      <c r="P954">
        <v>98.75</v>
      </c>
      <c r="Q954">
        <v>3.1999801407988998E-2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277</v>
      </c>
      <c r="E955">
        <v>2867.455874925</v>
      </c>
      <c r="F955">
        <v>267.35000000000002</v>
      </c>
      <c r="G955">
        <v>11.2949736643204</v>
      </c>
      <c r="H955">
        <v>2.61682872931573</v>
      </c>
      <c r="I955">
        <v>-25.9793969309919</v>
      </c>
      <c r="J955">
        <v>3.4438611006378799</v>
      </c>
      <c r="K955">
        <v>279.38623336578598</v>
      </c>
      <c r="L955">
        <v>266.13384389006001</v>
      </c>
      <c r="M955">
        <v>32.683712438442697</v>
      </c>
      <c r="N955">
        <v>0.72819748646791405</v>
      </c>
      <c r="O955">
        <v>26.987095567607899</v>
      </c>
      <c r="P955">
        <v>44.435440302539099</v>
      </c>
      <c r="Q955">
        <v>2.4712236780479999E-2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Row],[Ticker]],[1]!Table2[[Symbol]:[Industry]],2,FALSE),"-")</f>
        <v>-</v>
      </c>
      <c r="D956" t="s">
        <v>24</v>
      </c>
      <c r="E956">
        <v>2850.5059150099901</v>
      </c>
      <c r="F956">
        <v>342.55</v>
      </c>
      <c r="G956">
        <v>-25.708853565271301</v>
      </c>
      <c r="H956">
        <v>9.2427843361905495</v>
      </c>
      <c r="I956">
        <v>-17.846545386162202</v>
      </c>
      <c r="J956">
        <v>14.1073707676655</v>
      </c>
      <c r="K956">
        <v>303.36465828164199</v>
      </c>
      <c r="L956">
        <v>294.51767414307699</v>
      </c>
      <c r="M956">
        <v>81.433097608930296</v>
      </c>
      <c r="N956">
        <v>1.1407196914419799</v>
      </c>
      <c r="O956">
        <v>12.1004232958692</v>
      </c>
      <c r="P956">
        <v>37.3496391339214</v>
      </c>
      <c r="Q956">
        <v>-5.8250460986806002E-2</v>
      </c>
    </row>
    <row r="957" spans="1:17" x14ac:dyDescent="0.3">
      <c r="A957" t="s">
        <v>2066</v>
      </c>
      <c r="B957" t="s">
        <v>2067</v>
      </c>
      <c r="C957" t="str">
        <f>IFERROR(VLOOKUP(Table1[[#This Row],[Ticker]],[1]!Table2[[Symbol]:[Industry]],2,FALSE),"-")</f>
        <v>-</v>
      </c>
      <c r="D957" t="s">
        <v>583</v>
      </c>
      <c r="E957">
        <v>2847.6241254849901</v>
      </c>
      <c r="F957">
        <v>952.55</v>
      </c>
      <c r="G957">
        <v>8.4586204714428597</v>
      </c>
      <c r="H957">
        <v>-9.7732743108243891</v>
      </c>
      <c r="I957">
        <v>-25.573798318643998</v>
      </c>
      <c r="J957">
        <v>-1.3583755689383701</v>
      </c>
      <c r="K957">
        <v>1048.9613544185199</v>
      </c>
      <c r="L957">
        <v>1013.19070835998</v>
      </c>
      <c r="M957">
        <v>18.355183997063701</v>
      </c>
      <c r="N957">
        <v>1.4081546861493399</v>
      </c>
      <c r="O957">
        <v>32.691197312477001</v>
      </c>
      <c r="P957">
        <v>33.9732770745428</v>
      </c>
      <c r="Q957">
        <v>2.0179969884474999E-2</v>
      </c>
    </row>
    <row r="958" spans="1:17" x14ac:dyDescent="0.3">
      <c r="A958" t="s">
        <v>2068</v>
      </c>
      <c r="B958" t="s">
        <v>2069</v>
      </c>
      <c r="C958" t="str">
        <f>IFERROR(VLOOKUP(Table1[[#This Row],[Ticker]],[1]!Table2[[Symbol]:[Industry]],2,FALSE),"-")</f>
        <v>-</v>
      </c>
      <c r="D958" t="s">
        <v>138</v>
      </c>
      <c r="E958">
        <v>2844.08498478</v>
      </c>
      <c r="F958">
        <v>374.2</v>
      </c>
      <c r="G958">
        <v>-40.913306883854801</v>
      </c>
      <c r="H958">
        <v>-10.817249660825301</v>
      </c>
      <c r="I958">
        <v>-29.310052161898899</v>
      </c>
      <c r="J958">
        <v>-4.6432851732160403</v>
      </c>
      <c r="K958">
        <v>430.386500893277</v>
      </c>
      <c r="L958">
        <v>455.60524020433598</v>
      </c>
      <c r="M958">
        <v>21.215881209909799</v>
      </c>
      <c r="N958">
        <v>1.2290688931904901</v>
      </c>
      <c r="O958">
        <v>56.333511491181198</v>
      </c>
      <c r="P958">
        <v>2.3103212576896799</v>
      </c>
      <c r="Q958">
        <v>3.5076754880727E-2</v>
      </c>
    </row>
    <row r="959" spans="1:17" x14ac:dyDescent="0.3">
      <c r="A959" t="s">
        <v>2070</v>
      </c>
      <c r="B959" t="s">
        <v>2071</v>
      </c>
      <c r="C959" t="str">
        <f>IFERROR(VLOOKUP(Table1[[#This Row],[Ticker]],[1]!Table2[[Symbol]:[Industry]],2,FALSE),"-")</f>
        <v>-</v>
      </c>
      <c r="D959" t="s">
        <v>530</v>
      </c>
      <c r="E959">
        <v>2842.5603170159902</v>
      </c>
      <c r="F959">
        <v>49.56</v>
      </c>
      <c r="G959">
        <v>-19.246204011559001</v>
      </c>
      <c r="H959">
        <v>-3.8429092780645799</v>
      </c>
      <c r="I959">
        <v>19.2479963482062</v>
      </c>
      <c r="J959">
        <v>-6.4152202246088503</v>
      </c>
      <c r="K959">
        <v>52.439278333195602</v>
      </c>
      <c r="L959">
        <v>46.198745098712202</v>
      </c>
      <c r="M959">
        <v>24.982093588577801</v>
      </c>
      <c r="N959">
        <v>0.90838622519677203</v>
      </c>
      <c r="O959">
        <v>25.6255044390637</v>
      </c>
      <c r="P959">
        <v>49.052631578947299</v>
      </c>
      <c r="Q959">
        <v>-6.2998206687770994E-2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Row],[Ticker]],[1]!Table2[[Symbol]:[Industry]],2,FALSE),"-")</f>
        <v>-</v>
      </c>
      <c r="D960" t="s">
        <v>51</v>
      </c>
      <c r="E960">
        <v>2821.9111891299999</v>
      </c>
      <c r="F960">
        <v>1142.9000000000001</v>
      </c>
      <c r="G960">
        <v>32.815318145699898</v>
      </c>
      <c r="H960">
        <v>3.3019746686437599</v>
      </c>
      <c r="I960">
        <v>14.1036933830392</v>
      </c>
      <c r="J960">
        <v>-0.86415956365809898</v>
      </c>
      <c r="K960">
        <v>1116.54387297889</v>
      </c>
      <c r="L960">
        <v>977.292015642553</v>
      </c>
      <c r="M960">
        <v>46.2323670093527</v>
      </c>
      <c r="N960">
        <v>1.33318317799564</v>
      </c>
      <c r="O960">
        <v>8.4959314025723796</v>
      </c>
      <c r="P960">
        <v>90.499208267355598</v>
      </c>
      <c r="Q960">
        <v>7.1840754782110001E-3</v>
      </c>
    </row>
    <row r="961" spans="1:17" hidden="1" x14ac:dyDescent="0.3">
      <c r="A961" t="s">
        <v>2074</v>
      </c>
      <c r="B961" t="s">
        <v>2075</v>
      </c>
      <c r="C961" t="str">
        <f>IFERROR(VLOOKUP(Table1[[#This Row],[Ticker]],[1]!Table2[[Symbol]:[Industry]],2,FALSE),"-")</f>
        <v>-</v>
      </c>
      <c r="D961" t="s">
        <v>530</v>
      </c>
      <c r="E961">
        <v>2821.4618767500001</v>
      </c>
      <c r="F961">
        <v>562.65</v>
      </c>
      <c r="G961">
        <v>74.131824879379295</v>
      </c>
      <c r="H961">
        <v>17.3069252648454</v>
      </c>
      <c r="I961">
        <v>62.606223153425802</v>
      </c>
      <c r="J961">
        <v>4.6967769721383901</v>
      </c>
      <c r="K961">
        <v>494.81149211373901</v>
      </c>
      <c r="L961">
        <v>394.27361613667199</v>
      </c>
      <c r="M961">
        <v>61.858255886117199</v>
      </c>
      <c r="N961">
        <v>1.66368686807156</v>
      </c>
      <c r="O961">
        <v>4.7809473029414198</v>
      </c>
      <c r="P961">
        <v>116.403846153846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Row],[Ticker]],[1]!Table2[[Symbol]:[Industry]],2,FALSE),"-")</f>
        <v>-</v>
      </c>
      <c r="D962" t="s">
        <v>101</v>
      </c>
      <c r="E962">
        <v>2812.6417827599998</v>
      </c>
      <c r="F962">
        <v>746.7</v>
      </c>
      <c r="G962">
        <v>63.888258587751302</v>
      </c>
      <c r="H962">
        <v>-6.3161604106820297</v>
      </c>
      <c r="I962">
        <v>7.4668730996284793E-2</v>
      </c>
      <c r="J962">
        <v>6.9533500928275996E-2</v>
      </c>
      <c r="K962">
        <v>837.05994024654399</v>
      </c>
      <c r="L962">
        <v>755.18786861234003</v>
      </c>
      <c r="M962">
        <v>18.508541225472701</v>
      </c>
      <c r="N962">
        <v>0.35838983264671598</v>
      </c>
      <c r="O962">
        <v>36.0653542252577</v>
      </c>
      <c r="P962">
        <v>100.13401232913399</v>
      </c>
      <c r="Q962">
        <v>5.3058824573253997E-2</v>
      </c>
    </row>
    <row r="963" spans="1:17" hidden="1" x14ac:dyDescent="0.3">
      <c r="A963" t="s">
        <v>2078</v>
      </c>
      <c r="B963" t="s">
        <v>2079</v>
      </c>
      <c r="C963" t="str">
        <f>IFERROR(VLOOKUP(Table1[[#This Row],[Ticker]],[1]!Table2[[Symbol]:[Industry]],2,FALSE),"-")</f>
        <v>-</v>
      </c>
      <c r="D963" t="s">
        <v>168</v>
      </c>
      <c r="E963">
        <v>2810.7890295249999</v>
      </c>
      <c r="F963">
        <v>428.95</v>
      </c>
      <c r="G963">
        <v>1.2772638342105</v>
      </c>
      <c r="H963">
        <v>-2.8558962699355401</v>
      </c>
      <c r="I963">
        <v>25.705998075398</v>
      </c>
      <c r="J963">
        <v>-0.28540884854031501</v>
      </c>
      <c r="K963">
        <v>411.00604581434698</v>
      </c>
      <c r="L963">
        <v>352.96829085506499</v>
      </c>
      <c r="M963">
        <v>39.080308582033197</v>
      </c>
      <c r="N963">
        <v>0.73155080349633606</v>
      </c>
      <c r="O963">
        <v>12.8336635971558</v>
      </c>
      <c r="P963">
        <v>73.663967611336005</v>
      </c>
      <c r="Q963">
        <v>0.12964682901508501</v>
      </c>
    </row>
    <row r="964" spans="1:17" hidden="1" x14ac:dyDescent="0.3">
      <c r="A964" t="s">
        <v>2080</v>
      </c>
      <c r="B964" t="s">
        <v>2081</v>
      </c>
      <c r="C964" t="str">
        <f>IFERROR(VLOOKUP(Table1[[#This Row],[Ticker]],[1]!Table2[[Symbol]:[Industry]],2,FALSE),"-")</f>
        <v>-</v>
      </c>
      <c r="D964" t="s">
        <v>269</v>
      </c>
      <c r="E964">
        <v>2797.2432987749999</v>
      </c>
      <c r="F964">
        <v>19235.55</v>
      </c>
      <c r="G964">
        <v>32.540243828294699</v>
      </c>
      <c r="H964">
        <v>26.539879524802199</v>
      </c>
      <c r="I964">
        <v>16.591602652761601</v>
      </c>
      <c r="J964">
        <v>-1.4975884829169599</v>
      </c>
      <c r="K964">
        <v>17253.781055073701</v>
      </c>
      <c r="L964">
        <v>14920.4545674646</v>
      </c>
      <c r="M964">
        <v>52.145916792437703</v>
      </c>
      <c r="N964">
        <v>1.10080261877576</v>
      </c>
      <c r="O964">
        <v>8.6529888669676804</v>
      </c>
      <c r="P964">
        <v>60.296249999999901</v>
      </c>
      <c r="Q964">
        <v>0.14411115539387401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Row],[Ticker]],[1]!Table2[[Symbol]:[Industry]],2,FALSE),"-")</f>
        <v>-</v>
      </c>
      <c r="D965" t="s">
        <v>467</v>
      </c>
      <c r="E965">
        <v>2792.7017488000001</v>
      </c>
      <c r="F965">
        <v>492.4</v>
      </c>
      <c r="G965">
        <v>-2.7670280014850501</v>
      </c>
      <c r="H965">
        <v>-4.5087556838161298</v>
      </c>
      <c r="I965">
        <v>-2.7204708659699</v>
      </c>
      <c r="J965">
        <v>1.63279898307421</v>
      </c>
      <c r="K965">
        <v>533.06699255422404</v>
      </c>
      <c r="L965">
        <v>506.38327465559001</v>
      </c>
      <c r="M965">
        <v>25.317990801414801</v>
      </c>
      <c r="N965">
        <v>1.0158097153477801</v>
      </c>
      <c r="O965">
        <v>34.027213647441101</v>
      </c>
      <c r="P965">
        <v>27.8131083711875</v>
      </c>
      <c r="Q965">
        <v>1.7428244870041999E-2</v>
      </c>
    </row>
    <row r="966" spans="1:17" x14ac:dyDescent="0.3">
      <c r="A966" t="s">
        <v>2084</v>
      </c>
      <c r="B966" t="s">
        <v>2085</v>
      </c>
      <c r="C966" t="str">
        <f>IFERROR(VLOOKUP(Table1[[#This Row],[Ticker]],[1]!Table2[[Symbol]:[Industry]],2,FALSE),"-")</f>
        <v>-</v>
      </c>
      <c r="D966" t="s">
        <v>432</v>
      </c>
      <c r="E966">
        <v>2790.1602791139999</v>
      </c>
      <c r="F966">
        <v>83.98</v>
      </c>
      <c r="G966">
        <v>-11.8752882102782</v>
      </c>
      <c r="H966">
        <v>9.0325129356301002</v>
      </c>
      <c r="I966">
        <v>-24.7088139454474</v>
      </c>
      <c r="J966">
        <v>1.5648251268650499</v>
      </c>
      <c r="K966">
        <v>84.4971504636828</v>
      </c>
      <c r="L966">
        <v>85.922854445914297</v>
      </c>
      <c r="M966">
        <v>43.661093192343102</v>
      </c>
      <c r="N966">
        <v>2.42322303559915</v>
      </c>
      <c r="O966">
        <v>42.891164562991101</v>
      </c>
      <c r="P966">
        <v>34.260591526778498</v>
      </c>
      <c r="Q966">
        <v>2.1834958308645E-2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Row],[Ticker]],[1]!Table2[[Symbol]:[Industry]],2,FALSE),"-")</f>
        <v>-</v>
      </c>
      <c r="D967" t="s">
        <v>51</v>
      </c>
      <c r="E967">
        <v>2783.4011994450002</v>
      </c>
      <c r="F967">
        <v>655.35</v>
      </c>
      <c r="G967">
        <v>57.775845306960299</v>
      </c>
      <c r="H967">
        <v>25.1030772966933</v>
      </c>
      <c r="I967">
        <v>68.512569987307003</v>
      </c>
      <c r="J967">
        <v>14.958795464817801</v>
      </c>
      <c r="K967">
        <v>548.14690538522905</v>
      </c>
      <c r="L967">
        <v>445.19553924937497</v>
      </c>
      <c r="M967">
        <v>62.888705284623001</v>
      </c>
      <c r="N967">
        <v>0.44682214839201501</v>
      </c>
      <c r="O967">
        <v>5.2643625543602601</v>
      </c>
      <c r="P967">
        <v>148.66367087836599</v>
      </c>
      <c r="Q967">
        <v>-6.6700357181718004E-2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Row],[Ticker]],[1]!Table2[[Symbol]:[Industry]],2,FALSE),"-")</f>
        <v>-</v>
      </c>
      <c r="D968" t="s">
        <v>1467</v>
      </c>
      <c r="E968">
        <v>2773.3524170800001</v>
      </c>
      <c r="F968">
        <v>3054.8</v>
      </c>
      <c r="G968">
        <v>59.274082133230699</v>
      </c>
      <c r="H968">
        <v>27.518615114721701</v>
      </c>
      <c r="I968">
        <v>32.110840779311602</v>
      </c>
      <c r="J968">
        <v>27.3775543609535</v>
      </c>
      <c r="K968">
        <v>2511.12216866374</v>
      </c>
      <c r="L968">
        <v>2219.8460237029899</v>
      </c>
      <c r="M968">
        <v>68.645153939327898</v>
      </c>
      <c r="N968">
        <v>2.654834855437</v>
      </c>
      <c r="O968">
        <v>6.0625900222600304</v>
      </c>
      <c r="P968">
        <v>93.152287313078901</v>
      </c>
      <c r="Q968">
        <v>0.18090694061132201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Row],[Ticker]],[1]!Table2[[Symbol]:[Industry]],2,FALSE),"-")</f>
        <v>-</v>
      </c>
      <c r="D969" t="s">
        <v>376</v>
      </c>
      <c r="E969">
        <v>2748.6544923749998</v>
      </c>
      <c r="F969">
        <v>1841.95</v>
      </c>
      <c r="G969">
        <v>-49.313367773523296</v>
      </c>
      <c r="H969">
        <v>-3.9539818777926898</v>
      </c>
      <c r="I969">
        <v>-20.7943310682037</v>
      </c>
      <c r="J969">
        <v>-0.88121150718225305</v>
      </c>
      <c r="K969">
        <v>1926.2624072814001</v>
      </c>
      <c r="L969">
        <v>2004.2363877196599</v>
      </c>
      <c r="M969">
        <v>29.5774844956991</v>
      </c>
      <c r="N969">
        <v>1.7135382526212199</v>
      </c>
      <c r="O969">
        <v>41.1520399576535</v>
      </c>
      <c r="P969">
        <v>8.9911242603550203</v>
      </c>
      <c r="Q969">
        <v>-9.8388171483034997E-2</v>
      </c>
    </row>
    <row r="970" spans="1:17" x14ac:dyDescent="0.3">
      <c r="A970" t="s">
        <v>2092</v>
      </c>
      <c r="B970" t="s">
        <v>2093</v>
      </c>
      <c r="C970" t="str">
        <f>IFERROR(VLOOKUP(Table1[[#This Row],[Ticker]],[1]!Table2[[Symbol]:[Industry]],2,FALSE),"-")</f>
        <v>-</v>
      </c>
      <c r="D970" t="s">
        <v>848</v>
      </c>
      <c r="E970">
        <v>2745.4440995999998</v>
      </c>
      <c r="F970">
        <v>516</v>
      </c>
      <c r="G970">
        <v>-37.182872116406799</v>
      </c>
      <c r="H970">
        <v>1.42100115746903</v>
      </c>
      <c r="I970">
        <v>-4.2518047700588903</v>
      </c>
      <c r="J970">
        <v>-0.46726470179587798</v>
      </c>
      <c r="K970">
        <v>487.415420268042</v>
      </c>
      <c r="L970">
        <v>488.01222504657301</v>
      </c>
      <c r="M970">
        <v>57.017265864105802</v>
      </c>
      <c r="N970">
        <v>1.1333031487735099</v>
      </c>
      <c r="O970">
        <v>18.217054263565899</v>
      </c>
      <c r="P970">
        <v>32.613723978411699</v>
      </c>
      <c r="Q970">
        <v>-9.7373996791850007E-2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21</v>
      </c>
      <c r="E971">
        <v>2745.3032760000001</v>
      </c>
      <c r="F971">
        <v>271.39999999999998</v>
      </c>
      <c r="G971">
        <v>-36.697430639302901</v>
      </c>
      <c r="H971">
        <v>1.64330926115498</v>
      </c>
      <c r="I971">
        <v>-17.592739377990501</v>
      </c>
      <c r="J971">
        <v>0.6175192926027</v>
      </c>
      <c r="K971">
        <v>284.84647143875497</v>
      </c>
      <c r="L971">
        <v>282.682758490293</v>
      </c>
      <c r="M971">
        <v>28.770001194407801</v>
      </c>
      <c r="N971">
        <v>0.56617981248333704</v>
      </c>
      <c r="O971">
        <v>48.1945467943994</v>
      </c>
      <c r="P971">
        <v>29.268873541319302</v>
      </c>
      <c r="Q971">
        <v>0.143831370659351</v>
      </c>
    </row>
    <row r="972" spans="1:17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1832</v>
      </c>
      <c r="E972">
        <v>2743.4716694599902</v>
      </c>
      <c r="F972">
        <v>14.9</v>
      </c>
      <c r="G972">
        <v>-34.033041668878198</v>
      </c>
      <c r="H972">
        <v>3.1173738161790601</v>
      </c>
      <c r="I972">
        <v>-35.047185572398199</v>
      </c>
      <c r="J972">
        <v>3.0800638177135</v>
      </c>
      <c r="K972">
        <v>15.868666023528201</v>
      </c>
      <c r="L972">
        <v>17.301600341153101</v>
      </c>
      <c r="M972">
        <v>31.127981192860101</v>
      </c>
      <c r="N972">
        <v>1.05777367273553</v>
      </c>
      <c r="O972">
        <v>74.832214765100602</v>
      </c>
      <c r="P972">
        <v>15.9533073929961</v>
      </c>
      <c r="Q972">
        <v>2.0362525682717E-2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-</v>
      </c>
      <c r="D973" t="s">
        <v>386</v>
      </c>
      <c r="E973">
        <v>2743.29967751</v>
      </c>
      <c r="F973">
        <v>1189.3</v>
      </c>
      <c r="G973">
        <v>-37.207498023325599</v>
      </c>
      <c r="H973">
        <v>4.1127068415221899</v>
      </c>
      <c r="I973">
        <v>-22.462393340945699</v>
      </c>
      <c r="J973">
        <v>4.7259362379761702</v>
      </c>
      <c r="K973">
        <v>1189.8342436104699</v>
      </c>
      <c r="L973">
        <v>1216.6640715022399</v>
      </c>
      <c r="M973">
        <v>43.446844101572601</v>
      </c>
      <c r="N973">
        <v>1.27929893758177</v>
      </c>
      <c r="O973">
        <v>21.0796266711511</v>
      </c>
      <c r="P973">
        <v>9.0100824931255499</v>
      </c>
      <c r="Q973">
        <v>-3.0857095938192001E-2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95</v>
      </c>
      <c r="E974">
        <v>2738.0693574000002</v>
      </c>
      <c r="F974">
        <v>1210.95</v>
      </c>
      <c r="G974">
        <v>238.92930949087099</v>
      </c>
      <c r="H974">
        <v>-7.1562018666439204</v>
      </c>
      <c r="I974">
        <v>63.634443934404999</v>
      </c>
      <c r="J974">
        <v>-0.67419098848693204</v>
      </c>
      <c r="K974">
        <v>1270.88608789161</v>
      </c>
      <c r="L974">
        <v>971.41033593957002</v>
      </c>
      <c r="M974">
        <v>17.322980032212101</v>
      </c>
      <c r="N974">
        <v>0.74923693542556402</v>
      </c>
      <c r="O974">
        <v>20.0751476113794</v>
      </c>
      <c r="P974">
        <v>310.49152542372798</v>
      </c>
      <c r="Q974">
        <v>0.166461565942534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215</v>
      </c>
      <c r="E975">
        <v>2735.6807219099901</v>
      </c>
      <c r="F975">
        <v>55.95</v>
      </c>
      <c r="G975">
        <v>92.352337861079107</v>
      </c>
      <c r="H975">
        <v>43.617303684257202</v>
      </c>
      <c r="I975">
        <v>-22.862972176682302</v>
      </c>
      <c r="J975">
        <v>8.5812894105433006</v>
      </c>
      <c r="K975">
        <v>49.294577590241801</v>
      </c>
      <c r="L975">
        <v>41.797984255102698</v>
      </c>
      <c r="M975">
        <v>49.669840481221897</v>
      </c>
      <c r="N975">
        <v>2.5012918482122601</v>
      </c>
      <c r="O975">
        <v>23.109919571045499</v>
      </c>
      <c r="P975">
        <v>120.275590551181</v>
      </c>
      <c r="Q975">
        <v>7.5718137122124995E-2</v>
      </c>
    </row>
    <row r="976" spans="1:17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-</v>
      </c>
      <c r="D976" t="s">
        <v>121</v>
      </c>
      <c r="E976">
        <v>2729.2139406000001</v>
      </c>
      <c r="F976">
        <v>17.7</v>
      </c>
      <c r="G976">
        <v>-61.796265221772401</v>
      </c>
      <c r="H976">
        <v>-7.42727741812734</v>
      </c>
      <c r="I976">
        <v>-47.275937832795996</v>
      </c>
      <c r="J976">
        <v>-1.5168953032424599</v>
      </c>
      <c r="K976">
        <v>20.733582001298402</v>
      </c>
      <c r="L976">
        <v>24.437978185722798</v>
      </c>
      <c r="M976">
        <v>31.497428446049501</v>
      </c>
      <c r="N976">
        <v>1.1307464630339401</v>
      </c>
      <c r="O976">
        <v>155.08474576271101</v>
      </c>
      <c r="P976">
        <v>5.9880239520958103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769</v>
      </c>
      <c r="E977">
        <v>2725.6554000000001</v>
      </c>
      <c r="F977">
        <v>31.98</v>
      </c>
      <c r="G977">
        <v>113.634290333783</v>
      </c>
      <c r="H977">
        <v>-6.1937326894369704</v>
      </c>
      <c r="I977">
        <v>-22.891784870097499</v>
      </c>
      <c r="J977">
        <v>-0.93200254729403798</v>
      </c>
      <c r="K977">
        <v>36.2613598642331</v>
      </c>
      <c r="L977">
        <v>31.828629706496798</v>
      </c>
      <c r="M977">
        <v>28.0406064085678</v>
      </c>
      <c r="N977">
        <v>1.01406942461014</v>
      </c>
      <c r="O977">
        <v>41.494684177610999</v>
      </c>
      <c r="P977">
        <v>160.74194863432501</v>
      </c>
      <c r="Q977">
        <v>0.12906880675452401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51</v>
      </c>
      <c r="E978">
        <v>2725.0449037899998</v>
      </c>
      <c r="F978">
        <v>1096.1500000000001</v>
      </c>
      <c r="G978">
        <v>109.789752711651</v>
      </c>
      <c r="H978">
        <v>3.7766537858038598</v>
      </c>
      <c r="I978">
        <v>60.156620073997097</v>
      </c>
      <c r="J978">
        <v>-0.65486544978754102</v>
      </c>
      <c r="K978">
        <v>1097.16301872197</v>
      </c>
      <c r="L978">
        <v>885.08643631390703</v>
      </c>
      <c r="M978">
        <v>38.6102839178454</v>
      </c>
      <c r="N978">
        <v>0.58349318589285404</v>
      </c>
      <c r="O978">
        <v>11.918989189435701</v>
      </c>
      <c r="P978">
        <v>143.48367989140499</v>
      </c>
      <c r="Q978">
        <v>0.22315351556556801</v>
      </c>
    </row>
    <row r="979" spans="1:17" hidden="1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-</v>
      </c>
      <c r="D979" t="s">
        <v>133</v>
      </c>
      <c r="E979">
        <v>2723.323648</v>
      </c>
      <c r="F979">
        <v>564.04999999999995</v>
      </c>
      <c r="G979">
        <v>-15.9748686326104</v>
      </c>
      <c r="H979">
        <v>-7.12545600068725</v>
      </c>
      <c r="I979">
        <v>12.2627688359432</v>
      </c>
      <c r="J979">
        <v>-2.5554256255703298</v>
      </c>
      <c r="K979">
        <v>606.86301866708595</v>
      </c>
      <c r="L979">
        <v>532.96554544005403</v>
      </c>
      <c r="M979">
        <v>19.177702806810601</v>
      </c>
      <c r="N979">
        <v>0.43135396331235398</v>
      </c>
      <c r="O979">
        <v>29.385692757734201</v>
      </c>
      <c r="P979">
        <v>36.739393939393899</v>
      </c>
      <c r="Q979">
        <v>2.6478838838174999E-2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138</v>
      </c>
      <c r="E980">
        <v>2702.6389815509901</v>
      </c>
      <c r="F980">
        <v>10.33</v>
      </c>
      <c r="G980">
        <v>614.60254430203702</v>
      </c>
      <c r="H980">
        <v>-3.3197220276194002</v>
      </c>
      <c r="I980">
        <v>-55.834138890996996</v>
      </c>
      <c r="J980">
        <v>-1.8355630342217699</v>
      </c>
      <c r="K980">
        <v>10.9165195786252</v>
      </c>
      <c r="L980">
        <v>9.4657564995962495</v>
      </c>
      <c r="M980">
        <v>37.944235411822604</v>
      </c>
      <c r="N980">
        <v>1.051560429797</v>
      </c>
      <c r="O980">
        <v>91.674733785091902</v>
      </c>
      <c r="P980">
        <v>665.18518518518499</v>
      </c>
      <c r="Q980">
        <v>0.13963680671201001</v>
      </c>
    </row>
    <row r="981" spans="1:17" hidden="1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-</v>
      </c>
      <c r="D981" t="s">
        <v>95</v>
      </c>
      <c r="E981">
        <v>2698.929018285</v>
      </c>
      <c r="F981">
        <v>1976.55</v>
      </c>
      <c r="G981">
        <v>635.64346249308005</v>
      </c>
      <c r="H981">
        <v>16.517453907959901</v>
      </c>
      <c r="I981">
        <v>68.447853584911698</v>
      </c>
      <c r="J981">
        <v>-6.0418415398015997</v>
      </c>
      <c r="K981">
        <v>1771.5355989621801</v>
      </c>
      <c r="L981">
        <v>1226.8171314108299</v>
      </c>
      <c r="M981">
        <v>41.984170304521498</v>
      </c>
      <c r="N981">
        <v>1.3616614049348099</v>
      </c>
      <c r="O981">
        <v>23.573904024689401</v>
      </c>
      <c r="P981">
        <v>700.22267206477704</v>
      </c>
    </row>
    <row r="982" spans="1:17" hidden="1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297</v>
      </c>
      <c r="E982">
        <v>2685.5898596099901</v>
      </c>
      <c r="F982">
        <v>636.29999999999995</v>
      </c>
      <c r="G982">
        <v>462.92688463236499</v>
      </c>
      <c r="H982">
        <v>5.7371635183343201</v>
      </c>
      <c r="I982">
        <v>38.1953705643798</v>
      </c>
      <c r="J982">
        <v>4.4888693148777996</v>
      </c>
      <c r="K982">
        <v>583.04625029455997</v>
      </c>
      <c r="L982">
        <v>448.93693253506501</v>
      </c>
      <c r="M982">
        <v>70.805043676169504</v>
      </c>
      <c r="N982">
        <v>0.95524287998393098</v>
      </c>
      <c r="O982">
        <v>16.918120383466899</v>
      </c>
      <c r="P982">
        <v>540.785498489426</v>
      </c>
      <c r="Q982">
        <v>0.171171595255594</v>
      </c>
    </row>
    <row r="983" spans="1:17" hidden="1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928</v>
      </c>
      <c r="E983">
        <v>2683.7298465200001</v>
      </c>
      <c r="F983">
        <v>402.95</v>
      </c>
      <c r="G983">
        <v>417.94674038469498</v>
      </c>
      <c r="H983">
        <v>20.5783108811736</v>
      </c>
      <c r="I983">
        <v>169.89370089596099</v>
      </c>
      <c r="J983">
        <v>25.2051029046428</v>
      </c>
      <c r="K983">
        <v>293.129121437403</v>
      </c>
      <c r="L983">
        <v>197.26772259923499</v>
      </c>
      <c r="M983">
        <v>93.227874413417297</v>
      </c>
      <c r="N983">
        <v>1.10548572887049</v>
      </c>
      <c r="O983">
        <v>1.77441369897011</v>
      </c>
      <c r="Q983">
        <v>0.17324280053642599</v>
      </c>
    </row>
    <row r="984" spans="1:17" hidden="1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405</v>
      </c>
      <c r="E984">
        <v>2682.3025147799999</v>
      </c>
      <c r="F984">
        <v>414.35</v>
      </c>
      <c r="G984">
        <v>160.44961233157599</v>
      </c>
      <c r="H984">
        <v>-1.0185599301146899</v>
      </c>
      <c r="I984">
        <v>-18.718352007768299</v>
      </c>
      <c r="J984">
        <v>-2.6836682817978299</v>
      </c>
      <c r="K984">
        <v>431.71973758041401</v>
      </c>
      <c r="L984">
        <v>354.29669991741503</v>
      </c>
      <c r="M984">
        <v>25.662093818270399</v>
      </c>
      <c r="N984">
        <v>0.68781413082391496</v>
      </c>
      <c r="O984">
        <v>23.977313865089901</v>
      </c>
      <c r="P984">
        <v>208.41086713807201</v>
      </c>
      <c r="Q984">
        <v>0.12296988368292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1856</v>
      </c>
      <c r="E985">
        <v>2680.5068829000002</v>
      </c>
      <c r="F985">
        <v>670.05</v>
      </c>
      <c r="G985">
        <v>5960.6248247738504</v>
      </c>
      <c r="H985">
        <v>0.92458057310755204</v>
      </c>
      <c r="I985">
        <v>214.77676674418001</v>
      </c>
      <c r="J985">
        <v>12.8144779046428</v>
      </c>
      <c r="K985">
        <v>655.82490255386699</v>
      </c>
      <c r="L985">
        <v>376.59012902059698</v>
      </c>
      <c r="M985">
        <v>52.251723494754003</v>
      </c>
      <c r="N985">
        <v>0.64896220999146004</v>
      </c>
      <c r="O985">
        <v>41.586448772479599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308</v>
      </c>
      <c r="E986">
        <v>2673.732239985</v>
      </c>
      <c r="F986">
        <v>877.55</v>
      </c>
      <c r="G986">
        <v>70.338078790431894</v>
      </c>
      <c r="H986">
        <v>-1.2170835439518699</v>
      </c>
      <c r="I986">
        <v>16.4150548332508</v>
      </c>
      <c r="J986">
        <v>1.5619917349905701</v>
      </c>
      <c r="K986">
        <v>878.71480215835902</v>
      </c>
      <c r="L986">
        <v>721.51140901091901</v>
      </c>
      <c r="M986">
        <v>27.918305580201199</v>
      </c>
      <c r="N986">
        <v>0.50991802612014803</v>
      </c>
      <c r="O986">
        <v>13.093271038687201</v>
      </c>
      <c r="P986">
        <v>112.071048815853</v>
      </c>
      <c r="Q986">
        <v>0.10603515661358601</v>
      </c>
    </row>
    <row r="987" spans="1:17" hidden="1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-</v>
      </c>
      <c r="D987" t="s">
        <v>232</v>
      </c>
      <c r="E987">
        <v>2667.7185427200002</v>
      </c>
      <c r="F987">
        <v>119.68</v>
      </c>
      <c r="G987">
        <v>20.938172529231501</v>
      </c>
      <c r="H987">
        <v>44.968868273278197</v>
      </c>
      <c r="I987">
        <v>3.708249735361</v>
      </c>
      <c r="J987">
        <v>5.1094179592765903</v>
      </c>
      <c r="K987">
        <v>102.93385172859</v>
      </c>
      <c r="L987">
        <v>87.025473398100701</v>
      </c>
      <c r="M987">
        <v>53.739459071761601</v>
      </c>
      <c r="N987">
        <v>1.37550169865542</v>
      </c>
      <c r="O987">
        <v>8.4642379679144408</v>
      </c>
      <c r="P987">
        <v>72.201438848920802</v>
      </c>
      <c r="Q987">
        <v>0.25845928371903398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543</v>
      </c>
      <c r="E988">
        <v>2666.3400298500001</v>
      </c>
      <c r="F988">
        <v>768.5</v>
      </c>
      <c r="G988">
        <v>20.7266660818965</v>
      </c>
      <c r="H988">
        <v>11.0336826267253</v>
      </c>
      <c r="I988">
        <v>49.430700394235402</v>
      </c>
      <c r="J988">
        <v>-3.7770653148776598</v>
      </c>
      <c r="K988">
        <v>759.860031114815</v>
      </c>
      <c r="L988">
        <v>592.20082551324595</v>
      </c>
      <c r="M988">
        <v>24.9473284331816</v>
      </c>
      <c r="N988">
        <v>0.90130012357743605</v>
      </c>
      <c r="O988">
        <v>22.055953155497701</v>
      </c>
      <c r="P988">
        <v>102.583366284433</v>
      </c>
      <c r="Q988">
        <v>0.171437231243009</v>
      </c>
    </row>
    <row r="989" spans="1:17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46</v>
      </c>
      <c r="E989">
        <v>2659.7659671450001</v>
      </c>
      <c r="F989">
        <v>670.95</v>
      </c>
      <c r="G989">
        <v>-40.128785509203503</v>
      </c>
      <c r="H989">
        <v>7.0141843192527604</v>
      </c>
      <c r="I989">
        <v>-22.715498272356399</v>
      </c>
      <c r="J989">
        <v>8.4763227394134599</v>
      </c>
      <c r="K989">
        <v>680.17507485893805</v>
      </c>
      <c r="L989">
        <v>697.54614113534399</v>
      </c>
      <c r="M989">
        <v>41.460434148709801</v>
      </c>
      <c r="N989">
        <v>1.39297550243957</v>
      </c>
      <c r="O989">
        <v>26.089872568745701</v>
      </c>
      <c r="P989">
        <v>11.843640606767799</v>
      </c>
      <c r="Q989">
        <v>3.6194439369434998E-2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1365</v>
      </c>
      <c r="E990">
        <v>2651.21007525</v>
      </c>
      <c r="F990">
        <v>503.25</v>
      </c>
      <c r="G990">
        <v>44.803507973530003</v>
      </c>
      <c r="H990">
        <v>26.136280419442102</v>
      </c>
      <c r="I990">
        <v>93.750847881489605</v>
      </c>
      <c r="J990">
        <v>5.0188118021283401</v>
      </c>
      <c r="K990">
        <v>419.09771061588998</v>
      </c>
      <c r="L990">
        <v>318.68511255389302</v>
      </c>
      <c r="M990">
        <v>57.6484658763151</v>
      </c>
      <c r="N990">
        <v>1.2121551393327099</v>
      </c>
      <c r="O990">
        <v>9.24987580725284</v>
      </c>
      <c r="P990">
        <v>137.77462792345801</v>
      </c>
      <c r="Q990">
        <v>8.4084641602608007E-2</v>
      </c>
    </row>
    <row r="991" spans="1:17" hidden="1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1623</v>
      </c>
      <c r="E991">
        <v>2644.090741</v>
      </c>
      <c r="F991">
        <v>60.43</v>
      </c>
      <c r="G991">
        <v>-6.7742593106956299</v>
      </c>
      <c r="H991">
        <v>-1.46050163351534</v>
      </c>
      <c r="I991">
        <v>0.329508710391197</v>
      </c>
      <c r="J991">
        <v>2.4165622463659799</v>
      </c>
      <c r="K991">
        <v>62.291522453067302</v>
      </c>
      <c r="L991">
        <v>58.832054106838697</v>
      </c>
      <c r="M991">
        <v>53.860821394049402</v>
      </c>
      <c r="N991">
        <v>1.84844299581025</v>
      </c>
      <c r="O991">
        <v>9.1345358265762098</v>
      </c>
      <c r="P991">
        <v>23.050295255548701</v>
      </c>
      <c r="Q991">
        <v>-2.7484158448541001E-2</v>
      </c>
    </row>
    <row r="992" spans="1:17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252</v>
      </c>
      <c r="E992">
        <v>2634.0121220000001</v>
      </c>
      <c r="F992">
        <v>912.4</v>
      </c>
      <c r="G992">
        <v>-27.363785523112799</v>
      </c>
      <c r="H992">
        <v>19.664473561837401</v>
      </c>
      <c r="I992">
        <v>3.4458403889821798</v>
      </c>
      <c r="J992">
        <v>13.4999072917979</v>
      </c>
      <c r="K992">
        <v>842.24638703250798</v>
      </c>
      <c r="L992">
        <v>829.58126860104903</v>
      </c>
      <c r="M992">
        <v>50.957419546087102</v>
      </c>
      <c r="N992">
        <v>2.02914844984788</v>
      </c>
      <c r="O992">
        <v>19.465146865409899</v>
      </c>
      <c r="P992">
        <v>37.970663843943697</v>
      </c>
      <c r="Q992">
        <v>-3.8577037502540001E-3</v>
      </c>
    </row>
    <row r="993" spans="1:17" hidden="1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51</v>
      </c>
      <c r="E993">
        <v>2630.56183225</v>
      </c>
      <c r="F993">
        <v>310.75</v>
      </c>
      <c r="G993">
        <v>131.04163712410801</v>
      </c>
      <c r="H993">
        <v>28.394420062094799</v>
      </c>
      <c r="I993">
        <v>128.73225528278701</v>
      </c>
      <c r="J993">
        <v>14.839031476071399</v>
      </c>
      <c r="K993">
        <v>246.90617474021099</v>
      </c>
      <c r="L993">
        <v>187.13530087316599</v>
      </c>
      <c r="M993">
        <v>84.130434161744006</v>
      </c>
      <c r="N993">
        <v>1.4824104271713501</v>
      </c>
      <c r="O993">
        <v>4.5856798069187503</v>
      </c>
      <c r="P993">
        <v>177.82744747429501</v>
      </c>
      <c r="Q993">
        <v>4.4985383621589999E-2</v>
      </c>
    </row>
    <row r="994" spans="1:17" hidden="1" x14ac:dyDescent="0.3">
      <c r="A994" t="s">
        <v>2140</v>
      </c>
      <c r="B994" t="s">
        <v>2141</v>
      </c>
      <c r="C994" t="str">
        <f>IFERROR(VLOOKUP(Table1[[#This Row],[Ticker]],[1]!Table2[[Symbol]:[Industry]],2,FALSE),"-")</f>
        <v>-</v>
      </c>
      <c r="D994" t="s">
        <v>21</v>
      </c>
      <c r="E994">
        <v>2628.1916410099998</v>
      </c>
      <c r="F994">
        <v>663.65</v>
      </c>
      <c r="G994">
        <v>114.490580281221</v>
      </c>
      <c r="H994">
        <v>18.342243766027899</v>
      </c>
      <c r="I994">
        <v>19.611717248840598</v>
      </c>
      <c r="J994">
        <v>1.66719306857727</v>
      </c>
      <c r="K994">
        <v>630.95878494215299</v>
      </c>
      <c r="L994">
        <v>536.50855884593898</v>
      </c>
      <c r="M994">
        <v>42.039008122780103</v>
      </c>
      <c r="N994">
        <v>1.8005843409417901</v>
      </c>
      <c r="O994">
        <v>15.829126798764401</v>
      </c>
      <c r="P994">
        <v>149.492481203007</v>
      </c>
      <c r="Q994">
        <v>0.13563195925622301</v>
      </c>
    </row>
    <row r="995" spans="1:17" hidden="1" x14ac:dyDescent="0.3">
      <c r="A995" t="s">
        <v>2142</v>
      </c>
      <c r="B995" t="s">
        <v>2143</v>
      </c>
      <c r="C995" t="str">
        <f>IFERROR(VLOOKUP(Table1[[#This Row],[Ticker]],[1]!Table2[[Symbol]:[Industry]],2,FALSE),"-")</f>
        <v>-</v>
      </c>
      <c r="D995" t="s">
        <v>625</v>
      </c>
      <c r="E995">
        <v>2621.9923530000001</v>
      </c>
      <c r="F995">
        <v>596.54999999999995</v>
      </c>
      <c r="G995">
        <v>-6.6270325727011103</v>
      </c>
      <c r="H995">
        <v>-3.11835660920653</v>
      </c>
      <c r="I995">
        <v>-1.4317226330049699</v>
      </c>
      <c r="J995">
        <v>-0.239601734252508</v>
      </c>
      <c r="K995">
        <v>606.70139775382904</v>
      </c>
      <c r="L995">
        <v>554.83561313012797</v>
      </c>
      <c r="M995">
        <v>32.905175166034603</v>
      </c>
      <c r="N995">
        <v>1.0881105077534901</v>
      </c>
      <c r="O995">
        <v>17.341379599363002</v>
      </c>
      <c r="P995">
        <v>31.109890109889999</v>
      </c>
      <c r="Q995">
        <v>2.2183333766440001E-3</v>
      </c>
    </row>
    <row r="996" spans="1:17" hidden="1" x14ac:dyDescent="0.3">
      <c r="A996" t="s">
        <v>2144</v>
      </c>
      <c r="B996" t="s">
        <v>2145</v>
      </c>
      <c r="C996" t="str">
        <f>IFERROR(VLOOKUP(Table1[[#This Row],[Ticker]],[1]!Table2[[Symbol]:[Industry]],2,FALSE),"-")</f>
        <v>-</v>
      </c>
      <c r="D996" t="s">
        <v>212</v>
      </c>
      <c r="E996">
        <v>2617.03778938</v>
      </c>
      <c r="F996">
        <v>2799.65</v>
      </c>
      <c r="G996">
        <v>12.111903717401701</v>
      </c>
      <c r="H996">
        <v>-0.96504842041701799</v>
      </c>
      <c r="I996">
        <v>3.4626022257574598</v>
      </c>
      <c r="J996">
        <v>1.41654021679397</v>
      </c>
      <c r="K996">
        <v>2808.32565822675</v>
      </c>
      <c r="L996">
        <v>2541.0117997871098</v>
      </c>
      <c r="M996">
        <v>32.118904888196703</v>
      </c>
      <c r="N996">
        <v>0.41501080200044299</v>
      </c>
      <c r="O996">
        <v>8.3635454431804099</v>
      </c>
      <c r="P996">
        <v>41.036749704037703</v>
      </c>
      <c r="Q996">
        <v>6.1938435959959001E-2</v>
      </c>
    </row>
    <row r="997" spans="1:17" hidden="1" x14ac:dyDescent="0.3">
      <c r="A997" t="s">
        <v>2146</v>
      </c>
      <c r="B997" t="s">
        <v>2147</v>
      </c>
      <c r="C997" t="str">
        <f>IFERROR(VLOOKUP(Table1[[#This Row],[Ticker]],[1]!Table2[[Symbol]:[Industry]],2,FALSE),"-")</f>
        <v>-</v>
      </c>
      <c r="D997" t="s">
        <v>232</v>
      </c>
      <c r="E997">
        <v>2615.016780075</v>
      </c>
      <c r="F997">
        <v>146.37</v>
      </c>
      <c r="G997">
        <v>29.692109908843999</v>
      </c>
      <c r="H997">
        <v>-7.1790609650916002</v>
      </c>
      <c r="I997">
        <v>-7.5215285066315198</v>
      </c>
      <c r="J997">
        <v>-3.3759338004884998</v>
      </c>
      <c r="K997">
        <v>151.188553031048</v>
      </c>
      <c r="L997">
        <v>132.93487672956499</v>
      </c>
      <c r="M997">
        <v>29.225483335974499</v>
      </c>
      <c r="N997">
        <v>0.59653423479526202</v>
      </c>
      <c r="O997">
        <v>19.901619184259001</v>
      </c>
      <c r="P997">
        <v>66.235093696763201</v>
      </c>
      <c r="Q997">
        <v>0.141864082184532</v>
      </c>
    </row>
    <row r="998" spans="1:17" hidden="1" x14ac:dyDescent="0.3">
      <c r="A998" t="s">
        <v>2148</v>
      </c>
      <c r="B998" t="s">
        <v>2149</v>
      </c>
      <c r="C998" t="str">
        <f>IFERROR(VLOOKUP(Table1[[#This Row],[Ticker]],[1]!Table2[[Symbol]:[Industry]],2,FALSE),"-")</f>
        <v>-</v>
      </c>
      <c r="D998" t="s">
        <v>383</v>
      </c>
      <c r="E998">
        <v>2610.6831021449998</v>
      </c>
      <c r="F998">
        <v>789.05</v>
      </c>
      <c r="G998">
        <v>24.355540814457299</v>
      </c>
      <c r="H998">
        <v>16.525150646896101</v>
      </c>
      <c r="I998">
        <v>-4.8963794520667001</v>
      </c>
      <c r="J998">
        <v>19.633903365408901</v>
      </c>
      <c r="K998">
        <v>730.03342698746201</v>
      </c>
      <c r="L998">
        <v>679.89081211435496</v>
      </c>
      <c r="M998">
        <v>55.237280772085498</v>
      </c>
      <c r="N998">
        <v>2.2532761046765901</v>
      </c>
      <c r="O998">
        <v>11.3997845510424</v>
      </c>
      <c r="P998">
        <v>54.2016806722688</v>
      </c>
      <c r="Q998">
        <v>7.0555832209490002E-3</v>
      </c>
    </row>
    <row r="999" spans="1:17" hidden="1" x14ac:dyDescent="0.3">
      <c r="A999" t="s">
        <v>2150</v>
      </c>
      <c r="B999" t="s">
        <v>2151</v>
      </c>
      <c r="C999" t="str">
        <f>IFERROR(VLOOKUP(Table1[[#This Row],[Ticker]],[1]!Table2[[Symbol]:[Industry]],2,FALSE),"-")</f>
        <v>-</v>
      </c>
      <c r="D999" t="s">
        <v>2152</v>
      </c>
      <c r="E999">
        <v>2610.5</v>
      </c>
      <c r="F999">
        <v>522.1</v>
      </c>
      <c r="G999">
        <v>122.459687159179</v>
      </c>
      <c r="H999">
        <v>-5.7978437886937098</v>
      </c>
      <c r="I999">
        <v>138.128824071965</v>
      </c>
      <c r="J999">
        <v>5.6063982779736401</v>
      </c>
      <c r="K999">
        <v>550.09530530819904</v>
      </c>
      <c r="M999">
        <v>41.213031102452902</v>
      </c>
      <c r="N999">
        <v>0.494816447137777</v>
      </c>
      <c r="O999">
        <v>37.28212986018</v>
      </c>
      <c r="P999">
        <v>161.05000000000001</v>
      </c>
    </row>
    <row r="1000" spans="1:17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313</v>
      </c>
      <c r="E1000">
        <v>2608.8118975799998</v>
      </c>
      <c r="F1000">
        <v>1747.8</v>
      </c>
      <c r="G1000">
        <v>4.2941134057786696</v>
      </c>
      <c r="H1000">
        <v>4.6107451504143304</v>
      </c>
      <c r="I1000">
        <v>-11.8475619222263</v>
      </c>
      <c r="J1000">
        <v>1.1421169566392699</v>
      </c>
      <c r="K1000">
        <v>1780.3195500645099</v>
      </c>
      <c r="L1000">
        <v>1676.38267303048</v>
      </c>
      <c r="M1000">
        <v>32.7762728831974</v>
      </c>
      <c r="N1000">
        <v>0.80359729399586799</v>
      </c>
      <c r="O1000">
        <v>21.718732120379901</v>
      </c>
      <c r="P1000">
        <v>33.419847328244202</v>
      </c>
      <c r="Q1000">
        <v>1.5154786260354E-2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46</v>
      </c>
      <c r="E1001">
        <v>2601.1513020349998</v>
      </c>
      <c r="F1001">
        <v>307.45</v>
      </c>
      <c r="G1001">
        <v>8.6132976490545996</v>
      </c>
      <c r="H1001">
        <v>10.1935524120048</v>
      </c>
      <c r="I1001">
        <v>5.3974507838643397</v>
      </c>
      <c r="J1001">
        <v>6.2990099398187196</v>
      </c>
      <c r="K1001">
        <v>303.82079842079497</v>
      </c>
      <c r="L1001">
        <v>273.96434244684201</v>
      </c>
      <c r="M1001">
        <v>47.315976972907499</v>
      </c>
      <c r="N1001">
        <v>1.10262399851995</v>
      </c>
      <c r="O1001">
        <v>9.7414213693283394</v>
      </c>
      <c r="P1001">
        <v>64.148424986652401</v>
      </c>
      <c r="Q1001">
        <v>3.9371794394319003E-2</v>
      </c>
    </row>
    <row r="1002" spans="1:17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383</v>
      </c>
      <c r="E1002">
        <v>2594.3237977599902</v>
      </c>
      <c r="F1002">
        <v>1841.6</v>
      </c>
      <c r="G1002">
        <v>-27.117617974608802</v>
      </c>
      <c r="H1002">
        <v>-1.4641199828886799</v>
      </c>
      <c r="I1002">
        <v>-16.605285615343998</v>
      </c>
      <c r="J1002">
        <v>2.7302478124464602</v>
      </c>
      <c r="K1002">
        <v>1890.63369287254</v>
      </c>
      <c r="L1002">
        <v>1863.5621370725601</v>
      </c>
      <c r="M1002">
        <v>34.6128578755349</v>
      </c>
      <c r="N1002">
        <v>1.4225490822634601</v>
      </c>
      <c r="O1002">
        <v>25.700477845351799</v>
      </c>
      <c r="P1002">
        <v>20.287393860222</v>
      </c>
      <c r="Q1002">
        <v>-8.3039296607702998E-2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942</v>
      </c>
      <c r="E1003">
        <v>2586.8913495749998</v>
      </c>
      <c r="F1003">
        <v>392.55</v>
      </c>
      <c r="G1003">
        <v>-1.1550651180917999</v>
      </c>
      <c r="H1003">
        <v>-0.12935801692389701</v>
      </c>
      <c r="I1003">
        <v>11.6093098899322</v>
      </c>
      <c r="J1003">
        <v>-3.8434721484607599</v>
      </c>
      <c r="K1003">
        <v>378.30838733808099</v>
      </c>
      <c r="M1003">
        <v>37.936420725301701</v>
      </c>
      <c r="N1003">
        <v>0.75857405761936403</v>
      </c>
      <c r="O1003">
        <v>20.978219335116499</v>
      </c>
      <c r="P1003">
        <v>39.103472714386903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1297</v>
      </c>
      <c r="E1004">
        <v>2580.8388</v>
      </c>
      <c r="F1004">
        <v>999.99</v>
      </c>
      <c r="G1004">
        <v>-23.254598555105801</v>
      </c>
      <c r="H1004">
        <v>1.0739510831011601</v>
      </c>
      <c r="I1004">
        <v>-10.491223547081701</v>
      </c>
      <c r="J1004">
        <v>3.1426029046428301</v>
      </c>
      <c r="K1004">
        <v>999.99541645648696</v>
      </c>
      <c r="L1004">
        <v>999.99646172896405</v>
      </c>
      <c r="M1004">
        <v>55.379180563809697</v>
      </c>
      <c r="N1004">
        <v>0.95697464831897405</v>
      </c>
      <c r="O1004">
        <v>3.0010300103000902</v>
      </c>
      <c r="P1004">
        <v>3.09175257731959</v>
      </c>
      <c r="Q1004">
        <v>-0.101916752053546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376</v>
      </c>
      <c r="E1005">
        <v>2576.0715578499999</v>
      </c>
      <c r="F1005">
        <v>775.25</v>
      </c>
      <c r="G1005">
        <v>-43.900486266861698</v>
      </c>
      <c r="H1005">
        <v>-0.47648439778092799</v>
      </c>
      <c r="I1005">
        <v>-21.3297865143042</v>
      </c>
      <c r="J1005">
        <v>2.14254078898347</v>
      </c>
      <c r="K1005">
        <v>799.899008022781</v>
      </c>
      <c r="L1005">
        <v>839.62026110135798</v>
      </c>
      <c r="M1005">
        <v>35.446662213185299</v>
      </c>
      <c r="N1005">
        <v>1.7025756216516399</v>
      </c>
      <c r="O1005">
        <v>30.267655594969298</v>
      </c>
      <c r="P1005">
        <v>8.4872656031346203</v>
      </c>
      <c r="Q1005">
        <v>3.4208671642284E-2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24</v>
      </c>
      <c r="E1006">
        <v>2564.6332525560001</v>
      </c>
      <c r="F1006">
        <v>49.82</v>
      </c>
      <c r="G1006">
        <v>-49.887473283563402</v>
      </c>
      <c r="H1006">
        <v>-3.7478125191502398</v>
      </c>
      <c r="I1006">
        <v>-38.755162351977297</v>
      </c>
      <c r="J1006">
        <v>2.3991084808510101</v>
      </c>
      <c r="K1006">
        <v>52.9743606825825</v>
      </c>
      <c r="M1006">
        <v>33.049585295150102</v>
      </c>
      <c r="N1006">
        <v>1.08292028431681</v>
      </c>
      <c r="O1006">
        <v>65.395423524688894</v>
      </c>
      <c r="P1006">
        <v>1.6734693877550999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75</v>
      </c>
      <c r="E1007">
        <v>2550.9243354599998</v>
      </c>
      <c r="F1007">
        <v>927.7</v>
      </c>
      <c r="G1007">
        <v>148.24086530207799</v>
      </c>
      <c r="H1007">
        <v>4.1268097670278001</v>
      </c>
      <c r="I1007">
        <v>35.753963415951198</v>
      </c>
      <c r="J1007">
        <v>2.6374734977793199</v>
      </c>
      <c r="K1007">
        <v>894.814218190362</v>
      </c>
      <c r="L1007">
        <v>734.75316012690098</v>
      </c>
      <c r="M1007">
        <v>48.588879746425697</v>
      </c>
      <c r="N1007">
        <v>1.33738174411887</v>
      </c>
      <c r="O1007">
        <v>6.0310445187021502</v>
      </c>
      <c r="P1007">
        <v>187.614323360719</v>
      </c>
      <c r="Q1007">
        <v>6.5849255268698004E-2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101</v>
      </c>
      <c r="E1008">
        <v>2549.8921500000001</v>
      </c>
      <c r="F1008">
        <v>382.35</v>
      </c>
      <c r="G1008">
        <v>174.757872216523</v>
      </c>
      <c r="H1008">
        <v>-12.6464790244257</v>
      </c>
      <c r="I1008">
        <v>-12.0605672206561</v>
      </c>
      <c r="J1008">
        <v>0.40320896524889599</v>
      </c>
      <c r="K1008">
        <v>416.34920819985001</v>
      </c>
      <c r="L1008">
        <v>343.98443380848101</v>
      </c>
      <c r="M1008">
        <v>25.735091205370502</v>
      </c>
      <c r="N1008">
        <v>0.76255136343130303</v>
      </c>
      <c r="O1008">
        <v>34.405649274225098</v>
      </c>
      <c r="P1008">
        <v>244.82188486397101</v>
      </c>
      <c r="Q1008">
        <v>0.23873634108133299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75</v>
      </c>
      <c r="E1009">
        <v>2531.94166</v>
      </c>
      <c r="F1009">
        <v>816.65</v>
      </c>
      <c r="G1009">
        <v>81.496561028697599</v>
      </c>
      <c r="H1009">
        <v>5.7159599056325501</v>
      </c>
      <c r="I1009">
        <v>52.189059321444098</v>
      </c>
      <c r="J1009">
        <v>8.4708357074299094</v>
      </c>
      <c r="K1009">
        <v>681.01380174863004</v>
      </c>
      <c r="L1009">
        <v>560.224537992205</v>
      </c>
      <c r="M1009">
        <v>80.421300337691903</v>
      </c>
      <c r="N1009">
        <v>1.1836875213401301</v>
      </c>
      <c r="O1009">
        <v>4.0837568113635001</v>
      </c>
      <c r="P1009">
        <v>111.567357512953</v>
      </c>
      <c r="Q1009">
        <v>3.8884197350037002E-2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2175</v>
      </c>
      <c r="E1010">
        <v>2529.15351728</v>
      </c>
      <c r="F1010">
        <v>508.1</v>
      </c>
      <c r="G1010">
        <v>118.209276185509</v>
      </c>
      <c r="H1010">
        <v>-7.8991899480759704</v>
      </c>
      <c r="I1010">
        <v>17.7045537961754</v>
      </c>
      <c r="J1010">
        <v>4.1101285297026999</v>
      </c>
      <c r="K1010">
        <v>506.74150655919902</v>
      </c>
      <c r="L1010">
        <v>403.82547371318202</v>
      </c>
      <c r="M1010">
        <v>35.364261306435601</v>
      </c>
      <c r="N1010">
        <v>0.53555611442096396</v>
      </c>
      <c r="O1010">
        <v>21.629600472347899</v>
      </c>
      <c r="P1010">
        <v>161.90721649484499</v>
      </c>
    </row>
    <row r="1011" spans="1:17" hidden="1" x14ac:dyDescent="0.3">
      <c r="A1011" t="s">
        <v>2176</v>
      </c>
      <c r="B1011" t="s">
        <v>2177</v>
      </c>
      <c r="C1011" t="str">
        <f>IFERROR(VLOOKUP(Table1[[#This Row],[Ticker]],[1]!Table2[[Symbol]:[Industry]],2,FALSE),"-")</f>
        <v>-</v>
      </c>
      <c r="D1011" t="s">
        <v>553</v>
      </c>
      <c r="E1011">
        <v>2528.8096134689999</v>
      </c>
      <c r="F1011">
        <v>182.69</v>
      </c>
      <c r="G1011">
        <v>19.695323197632799</v>
      </c>
      <c r="H1011">
        <v>-3.2266328214431299</v>
      </c>
      <c r="I1011">
        <v>-2.03667650048037</v>
      </c>
      <c r="J1011">
        <v>-1.6654779034379701</v>
      </c>
      <c r="K1011">
        <v>194.038502106717</v>
      </c>
      <c r="L1011">
        <v>182.61263934985101</v>
      </c>
      <c r="M1011">
        <v>26.480111768728399</v>
      </c>
      <c r="N1011">
        <v>0.81408936761208295</v>
      </c>
      <c r="O1011">
        <v>26.991077782035099</v>
      </c>
      <c r="P1011">
        <v>44.1910023677979</v>
      </c>
      <c r="Q1011">
        <v>-6.3584090310400004E-4</v>
      </c>
    </row>
    <row r="1012" spans="1:17" x14ac:dyDescent="0.3">
      <c r="A1012" t="s">
        <v>2178</v>
      </c>
      <c r="B1012" t="s">
        <v>2179</v>
      </c>
      <c r="C1012" t="str">
        <f>IFERROR(VLOOKUP(Table1[[#This Row],[Ticker]],[1]!Table2[[Symbol]:[Industry]],2,FALSE),"-")</f>
        <v>-</v>
      </c>
      <c r="D1012" t="s">
        <v>1601</v>
      </c>
      <c r="E1012">
        <v>2521.5988191000001</v>
      </c>
      <c r="F1012">
        <v>610.1</v>
      </c>
      <c r="G1012">
        <v>-39.236145067534302</v>
      </c>
      <c r="H1012">
        <v>-10.254532566874101</v>
      </c>
      <c r="I1012">
        <v>-35.303828821590301</v>
      </c>
      <c r="J1012">
        <v>-1.4764049203210701</v>
      </c>
      <c r="K1012">
        <v>677.138249902192</v>
      </c>
      <c r="L1012">
        <v>715.37505578200501</v>
      </c>
      <c r="M1012">
        <v>23.9467900057207</v>
      </c>
      <c r="N1012">
        <v>0.70340740616322806</v>
      </c>
      <c r="O1012">
        <v>48.336338305195802</v>
      </c>
      <c r="P1012">
        <v>1.26141078838175</v>
      </c>
    </row>
    <row r="1013" spans="1:17" hidden="1" x14ac:dyDescent="0.3">
      <c r="A1013" t="s">
        <v>2180</v>
      </c>
      <c r="B1013" t="s">
        <v>2181</v>
      </c>
      <c r="C1013" t="str">
        <f>IFERROR(VLOOKUP(Table1[[#This Row],[Ticker]],[1]!Table2[[Symbol]:[Industry]],2,FALSE),"-")</f>
        <v>-</v>
      </c>
      <c r="D1013" t="s">
        <v>260</v>
      </c>
      <c r="E1013">
        <v>2520.06932727</v>
      </c>
      <c r="F1013">
        <v>5772.95</v>
      </c>
      <c r="G1013">
        <v>145.510968613589</v>
      </c>
      <c r="H1013">
        <v>-5.8956410439122502</v>
      </c>
      <c r="I1013">
        <v>41.8183008441273</v>
      </c>
      <c r="J1013">
        <v>-1.58180654417605</v>
      </c>
      <c r="K1013">
        <v>5634.1171837131697</v>
      </c>
      <c r="L1013">
        <v>4284.66206111063</v>
      </c>
      <c r="M1013">
        <v>26.023455293340799</v>
      </c>
      <c r="N1013">
        <v>0.109478197631194</v>
      </c>
      <c r="O1013">
        <v>17.100442581349199</v>
      </c>
      <c r="P1013">
        <v>174.90238095238001</v>
      </c>
      <c r="Q1013">
        <v>0.104588521220718</v>
      </c>
    </row>
    <row r="1014" spans="1:17" hidden="1" x14ac:dyDescent="0.3">
      <c r="A1014" t="s">
        <v>2182</v>
      </c>
      <c r="B1014" t="s">
        <v>2183</v>
      </c>
      <c r="C1014" t="str">
        <f>IFERROR(VLOOKUP(Table1[[#This Row],[Ticker]],[1]!Table2[[Symbol]:[Industry]],2,FALSE),"-")</f>
        <v>-</v>
      </c>
      <c r="D1014" t="s">
        <v>72</v>
      </c>
      <c r="E1014">
        <v>2516.3865999999998</v>
      </c>
      <c r="F1014">
        <v>938.6</v>
      </c>
      <c r="G1014">
        <v>257.284627068247</v>
      </c>
      <c r="H1014">
        <v>-17.481259597625002</v>
      </c>
      <c r="I1014">
        <v>58.520310350460299</v>
      </c>
      <c r="J1014">
        <v>-6.9826727487142701</v>
      </c>
      <c r="K1014">
        <v>1142.3481237144599</v>
      </c>
      <c r="L1014">
        <v>912.95147118713999</v>
      </c>
      <c r="M1014">
        <v>12.1637886860464</v>
      </c>
      <c r="N1014">
        <v>1.0172832883509599</v>
      </c>
      <c r="O1014">
        <v>69.188152567653901</v>
      </c>
      <c r="P1014">
        <v>323.17403065824999</v>
      </c>
      <c r="Q1014">
        <v>0.17639693543918</v>
      </c>
    </row>
    <row r="1015" spans="1:17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383</v>
      </c>
      <c r="E1015">
        <v>2508.3557779299999</v>
      </c>
      <c r="F1015">
        <v>50.09</v>
      </c>
      <c r="G1015">
        <v>-41.3546639573294</v>
      </c>
      <c r="H1015">
        <v>-0.799889362167852</v>
      </c>
      <c r="I1015">
        <v>-41.685278492136597</v>
      </c>
      <c r="J1015">
        <v>0.88793648438780404</v>
      </c>
      <c r="K1015">
        <v>54.148755981948803</v>
      </c>
      <c r="L1015">
        <v>60.886639526702297</v>
      </c>
      <c r="M1015">
        <v>22.0574040622556</v>
      </c>
      <c r="N1015">
        <v>1.00179737465054</v>
      </c>
      <c r="O1015">
        <v>67.797963665402193</v>
      </c>
      <c r="P1015">
        <v>4.1372141372141504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405</v>
      </c>
      <c r="E1016">
        <v>2503.2417540000001</v>
      </c>
      <c r="F1016">
        <v>142.13999999999999</v>
      </c>
      <c r="G1016">
        <v>52.226882926375602</v>
      </c>
      <c r="H1016">
        <v>11.0594793030722</v>
      </c>
      <c r="I1016">
        <v>-14.254610818578</v>
      </c>
      <c r="J1016">
        <v>1.77345100015901</v>
      </c>
      <c r="K1016">
        <v>139.06560235377799</v>
      </c>
      <c r="L1016">
        <v>125.402742515762</v>
      </c>
      <c r="M1016">
        <v>39.222154259320199</v>
      </c>
      <c r="N1016">
        <v>1.0757038564944701</v>
      </c>
      <c r="O1016">
        <v>19.600393977768402</v>
      </c>
      <c r="P1016">
        <v>92.471225457007407</v>
      </c>
      <c r="Q1016">
        <v>9.0216487721405003E-2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21</v>
      </c>
      <c r="E1017">
        <v>2497.9967491500001</v>
      </c>
      <c r="F1017">
        <v>383.25</v>
      </c>
      <c r="G1017">
        <v>42.978322720105602</v>
      </c>
      <c r="H1017">
        <v>11.685412558286201</v>
      </c>
      <c r="I1017">
        <v>-23.08002854195</v>
      </c>
      <c r="J1017">
        <v>14.363997997005599</v>
      </c>
      <c r="K1017">
        <v>368.01112441868798</v>
      </c>
      <c r="L1017">
        <v>373.49897619705303</v>
      </c>
      <c r="M1017">
        <v>60.958686061463801</v>
      </c>
      <c r="N1017">
        <v>2.1036407184626298</v>
      </c>
      <c r="O1017">
        <v>80.234833659491201</v>
      </c>
      <c r="P1017">
        <v>68.276619099890198</v>
      </c>
      <c r="Q1017">
        <v>0.12194537446569501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530</v>
      </c>
      <c r="E1018">
        <v>2483.0079999999998</v>
      </c>
      <c r="F1018">
        <v>141.08000000000001</v>
      </c>
      <c r="G1018">
        <v>201.98088884905599</v>
      </c>
      <c r="H1018">
        <v>11.296668232321601</v>
      </c>
      <c r="I1018">
        <v>57.662339027411598</v>
      </c>
      <c r="J1018">
        <v>11.9118336738736</v>
      </c>
      <c r="K1018">
        <v>132.29821949507499</v>
      </c>
      <c r="L1018">
        <v>102.01943406927199</v>
      </c>
      <c r="M1018">
        <v>58.835625585499898</v>
      </c>
      <c r="N1018">
        <v>0.76131445275673004</v>
      </c>
      <c r="O1018">
        <v>19.896512616954901</v>
      </c>
      <c r="P1018">
        <v>225.06912442396299</v>
      </c>
      <c r="Q1018">
        <v>1.9905249882123999E-2</v>
      </c>
    </row>
    <row r="1019" spans="1:17" hidden="1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405</v>
      </c>
      <c r="E1019">
        <v>2481.6849285599901</v>
      </c>
      <c r="F1019">
        <v>602.6</v>
      </c>
      <c r="G1019">
        <v>-40.246126897278103</v>
      </c>
      <c r="H1019">
        <v>2.5139510831011598</v>
      </c>
      <c r="I1019">
        <v>-20.8442848383641</v>
      </c>
      <c r="J1019">
        <v>5.8229818826977304</v>
      </c>
      <c r="K1019">
        <v>634.90348755358104</v>
      </c>
      <c r="L1019">
        <v>654.14604506353703</v>
      </c>
      <c r="M1019">
        <v>33.475660868138903</v>
      </c>
      <c r="N1019">
        <v>0.96938585906483898</v>
      </c>
      <c r="O1019">
        <v>32.534019249917002</v>
      </c>
      <c r="P1019">
        <v>2.4307326194118599</v>
      </c>
      <c r="Q1019">
        <v>1.799810790491E-2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553</v>
      </c>
      <c r="E1020">
        <v>2480.8424539799998</v>
      </c>
      <c r="F1020">
        <v>410.1</v>
      </c>
      <c r="G1020">
        <v>16.7112717520614</v>
      </c>
      <c r="H1020">
        <v>5.3018922595717397</v>
      </c>
      <c r="I1020">
        <v>19.8657840816531</v>
      </c>
      <c r="J1020">
        <v>2.2800315093753198</v>
      </c>
      <c r="K1020">
        <v>396.77997809739099</v>
      </c>
      <c r="L1020">
        <v>355.00895303409698</v>
      </c>
      <c r="M1020">
        <v>44.196439227487097</v>
      </c>
      <c r="N1020">
        <v>1.40875061602201</v>
      </c>
      <c r="O1020">
        <v>10.338941721531301</v>
      </c>
      <c r="P1020">
        <v>44.299788881069603</v>
      </c>
      <c r="Q1020">
        <v>2.6406060996811E-2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530</v>
      </c>
      <c r="E1021">
        <v>2474.9062442180002</v>
      </c>
      <c r="F1021">
        <v>103.49</v>
      </c>
      <c r="G1021">
        <v>108.30235024322199</v>
      </c>
      <c r="H1021">
        <v>13.106306998166801</v>
      </c>
      <c r="I1021">
        <v>18.228681925555001</v>
      </c>
      <c r="J1021">
        <v>-3.1179723914654498</v>
      </c>
      <c r="K1021">
        <v>104.97984582838799</v>
      </c>
      <c r="L1021">
        <v>86.388128780100004</v>
      </c>
      <c r="M1021">
        <v>33.829536925549903</v>
      </c>
      <c r="N1021">
        <v>0.69255979042495297</v>
      </c>
      <c r="O1021">
        <v>21.267755338680001</v>
      </c>
      <c r="P1021">
        <v>125.960698689956</v>
      </c>
      <c r="Q1021">
        <v>1.1136214162335E-2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383</v>
      </c>
      <c r="E1022">
        <v>2468.964570435</v>
      </c>
      <c r="F1022">
        <v>224.73</v>
      </c>
      <c r="G1022">
        <v>-20.9930404917639</v>
      </c>
      <c r="H1022">
        <v>-2.4187811688474299</v>
      </c>
      <c r="I1022">
        <v>0.59727027397607202</v>
      </c>
      <c r="J1022">
        <v>0.65643857939805195</v>
      </c>
      <c r="K1022">
        <v>228.12924527099301</v>
      </c>
      <c r="L1022">
        <v>213.69449257616901</v>
      </c>
      <c r="M1022">
        <v>37.542382962220302</v>
      </c>
      <c r="N1022">
        <v>0.90529581697416195</v>
      </c>
      <c r="O1022">
        <v>16.562096738308099</v>
      </c>
      <c r="P1022">
        <v>25.547486033519501</v>
      </c>
      <c r="Q1022">
        <v>1.6923501153044002E-2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138</v>
      </c>
      <c r="E1023">
        <v>2466.9085100000002</v>
      </c>
      <c r="F1023">
        <v>695.2</v>
      </c>
      <c r="G1023">
        <v>72.609468075381699</v>
      </c>
      <c r="H1023">
        <v>9.1874927497678307</v>
      </c>
      <c r="I1023">
        <v>16.766838491000499</v>
      </c>
      <c r="J1023">
        <v>9.9214094890049793</v>
      </c>
      <c r="K1023">
        <v>670.71990997527803</v>
      </c>
      <c r="L1023">
        <v>588.28129853902601</v>
      </c>
      <c r="M1023">
        <v>57.077768417357902</v>
      </c>
      <c r="N1023">
        <v>0.68576084106146495</v>
      </c>
      <c r="O1023">
        <v>17.77874982062</v>
      </c>
      <c r="P1023">
        <v>130.883733515393</v>
      </c>
      <c r="Q1023">
        <v>8.2884480845306002E-2</v>
      </c>
    </row>
    <row r="1024" spans="1:17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1832</v>
      </c>
      <c r="E1024">
        <v>2465.833307208</v>
      </c>
      <c r="F1024">
        <v>51.72</v>
      </c>
      <c r="G1024">
        <v>1.97542565796926</v>
      </c>
      <c r="H1024">
        <v>2.2115657620002298</v>
      </c>
      <c r="I1024">
        <v>-27.138088172383899</v>
      </c>
      <c r="J1024">
        <v>2.13685577820605</v>
      </c>
      <c r="K1024">
        <v>53.779473806444699</v>
      </c>
      <c r="L1024">
        <v>51.813126227571097</v>
      </c>
      <c r="M1024">
        <v>32.8326362495146</v>
      </c>
      <c r="N1024">
        <v>1.20390783197623</v>
      </c>
      <c r="O1024">
        <v>34.184068058778003</v>
      </c>
      <c r="P1024">
        <v>27.076167076167</v>
      </c>
      <c r="Q1024">
        <v>-1.7194108086278002E-2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2206</v>
      </c>
      <c r="E1025">
        <v>2465.1043839899999</v>
      </c>
      <c r="F1025">
        <v>4992.3</v>
      </c>
      <c r="G1025">
        <v>66.541436193121598</v>
      </c>
      <c r="H1025">
        <v>-2.08480741569953</v>
      </c>
      <c r="I1025">
        <v>33.8251003623797</v>
      </c>
      <c r="J1025">
        <v>-5.3007768343148598</v>
      </c>
      <c r="K1025">
        <v>5171.8907018817899</v>
      </c>
      <c r="L1025">
        <v>3922.5641482371102</v>
      </c>
      <c r="M1025">
        <v>23.6113663926584</v>
      </c>
      <c r="N1025">
        <v>1.1914022261595001</v>
      </c>
      <c r="O1025">
        <v>29.058750475732602</v>
      </c>
      <c r="P1025">
        <v>110.290648694187</v>
      </c>
      <c r="Q1025">
        <v>0.15171801315763001</v>
      </c>
    </row>
    <row r="1026" spans="1:17" hidden="1" x14ac:dyDescent="0.3">
      <c r="A1026" t="s">
        <v>2207</v>
      </c>
      <c r="B1026" t="s">
        <v>2208</v>
      </c>
      <c r="C1026" t="str">
        <f>IFERROR(VLOOKUP(Table1[[#This Row],[Ticker]],[1]!Table2[[Symbol]:[Industry]],2,FALSE),"-")</f>
        <v>-</v>
      </c>
      <c r="D1026" t="s">
        <v>313</v>
      </c>
      <c r="E1026">
        <v>2450.6261687249998</v>
      </c>
      <c r="F1026">
        <v>1622.25</v>
      </c>
      <c r="G1026">
        <v>46.926361319008997</v>
      </c>
      <c r="H1026">
        <v>-10.3639749541485</v>
      </c>
      <c r="I1026">
        <v>-4.7028091356047304</v>
      </c>
      <c r="J1026">
        <v>-1.646779668929</v>
      </c>
      <c r="K1026">
        <v>1658.60073864581</v>
      </c>
      <c r="L1026">
        <v>1482.7064776337199</v>
      </c>
      <c r="M1026">
        <v>28.4481467256876</v>
      </c>
      <c r="N1026">
        <v>0.61523602128416</v>
      </c>
      <c r="O1026">
        <v>20.523963630759699</v>
      </c>
      <c r="P1026">
        <v>76.7060617613419</v>
      </c>
      <c r="Q1026">
        <v>1.4910862800953001E-2</v>
      </c>
    </row>
    <row r="1027" spans="1:17" hidden="1" x14ac:dyDescent="0.3">
      <c r="A1027" t="s">
        <v>2209</v>
      </c>
      <c r="B1027" t="s">
        <v>2210</v>
      </c>
      <c r="C1027" t="str">
        <f>IFERROR(VLOOKUP(Table1[[#This Row],[Ticker]],[1]!Table2[[Symbol]:[Industry]],2,FALSE),"-")</f>
        <v>-</v>
      </c>
      <c r="D1027" t="s">
        <v>133</v>
      </c>
      <c r="E1027">
        <v>2445.2049019799902</v>
      </c>
      <c r="F1027">
        <v>354.1</v>
      </c>
      <c r="G1027">
        <v>-17.6539782521116</v>
      </c>
      <c r="H1027">
        <v>2.9948389601643299</v>
      </c>
      <c r="I1027">
        <v>-4.8896032440875796</v>
      </c>
      <c r="J1027">
        <v>-5.0240637620238298</v>
      </c>
      <c r="M1027">
        <v>36.950478656519202</v>
      </c>
      <c r="O1027">
        <v>12.9624399887037</v>
      </c>
      <c r="P1027">
        <v>14.2258064516129</v>
      </c>
    </row>
    <row r="1028" spans="1:17" hidden="1" x14ac:dyDescent="0.3">
      <c r="A1028" t="s">
        <v>2211</v>
      </c>
      <c r="B1028" t="s">
        <v>2212</v>
      </c>
      <c r="C1028" t="str">
        <f>IFERROR(VLOOKUP(Table1[[#This Row],[Ticker]],[1]!Table2[[Symbol]:[Industry]],2,FALSE),"-")</f>
        <v>-</v>
      </c>
      <c r="D1028" t="s">
        <v>383</v>
      </c>
      <c r="E1028">
        <v>2442.84483</v>
      </c>
      <c r="F1028">
        <v>9520.0499999999993</v>
      </c>
      <c r="G1028">
        <v>-55.139906035519303</v>
      </c>
      <c r="H1028">
        <v>-4.5603220908886302</v>
      </c>
      <c r="I1028">
        <v>-41.922221299906901</v>
      </c>
      <c r="J1028">
        <v>-0.34793643589211698</v>
      </c>
      <c r="K1028">
        <v>10478.135861114501</v>
      </c>
      <c r="L1028">
        <v>12028.8184548725</v>
      </c>
      <c r="M1028">
        <v>25.963446154341501</v>
      </c>
      <c r="N1028">
        <v>1.84531876164105</v>
      </c>
      <c r="O1028">
        <v>107.89754255492301</v>
      </c>
      <c r="P1028">
        <v>1.4065828717511699</v>
      </c>
      <c r="Q1028">
        <v>-0.11368521748687201</v>
      </c>
    </row>
    <row r="1029" spans="1:17" hidden="1" x14ac:dyDescent="0.3">
      <c r="A1029" t="s">
        <v>2213</v>
      </c>
      <c r="B1029" t="s">
        <v>2214</v>
      </c>
      <c r="C1029" t="str">
        <f>IFERROR(VLOOKUP(Table1[[#This Row],[Ticker]],[1]!Table2[[Symbol]:[Industry]],2,FALSE),"-")</f>
        <v>-</v>
      </c>
      <c r="D1029" t="s">
        <v>467</v>
      </c>
      <c r="E1029">
        <v>2419.1371152000002</v>
      </c>
      <c r="F1029">
        <v>304.2</v>
      </c>
      <c r="G1029">
        <v>-15.7634324773672</v>
      </c>
      <c r="H1029">
        <v>11.2694080297466</v>
      </c>
      <c r="I1029">
        <v>-3.2453795491970299</v>
      </c>
      <c r="J1029">
        <v>11.863937164545501</v>
      </c>
      <c r="K1029">
        <v>282.672219894112</v>
      </c>
      <c r="L1029">
        <v>271.51871990530901</v>
      </c>
      <c r="M1029">
        <v>55.187130180170399</v>
      </c>
      <c r="N1029">
        <v>2.71748826810175</v>
      </c>
      <c r="O1029">
        <v>8.7771203155818398</v>
      </c>
      <c r="P1029">
        <v>34.097421203438302</v>
      </c>
      <c r="Q1029">
        <v>-7.1413715814237E-2</v>
      </c>
    </row>
    <row r="1030" spans="1:17" hidden="1" x14ac:dyDescent="0.3">
      <c r="A1030" t="s">
        <v>2215</v>
      </c>
      <c r="B1030" t="s">
        <v>2216</v>
      </c>
      <c r="C1030" t="str">
        <f>IFERROR(VLOOKUP(Table1[[#This Row],[Ticker]],[1]!Table2[[Symbol]:[Industry]],2,FALSE),"-")</f>
        <v>-</v>
      </c>
      <c r="D1030" t="s">
        <v>138</v>
      </c>
      <c r="E1030">
        <v>2417.7622382599998</v>
      </c>
      <c r="F1030">
        <v>132.19</v>
      </c>
      <c r="G1030">
        <v>158.30024702529801</v>
      </c>
      <c r="H1030">
        <v>13.291693018585001</v>
      </c>
      <c r="I1030">
        <v>14.630457948422199</v>
      </c>
      <c r="J1030">
        <v>-6.9207373228649098</v>
      </c>
      <c r="K1030">
        <v>122.49323608045</v>
      </c>
      <c r="L1030">
        <v>98.460596511490195</v>
      </c>
      <c r="M1030">
        <v>40.0062730555033</v>
      </c>
      <c r="N1030">
        <v>0.50979120099956798</v>
      </c>
      <c r="O1030">
        <v>22.891292836069201</v>
      </c>
      <c r="P1030">
        <v>214.36385255648</v>
      </c>
      <c r="Q1030">
        <v>5.0337009581618998E-2</v>
      </c>
    </row>
    <row r="1031" spans="1:17" hidden="1" x14ac:dyDescent="0.3">
      <c r="A1031" t="s">
        <v>2217</v>
      </c>
      <c r="B1031" t="s">
        <v>2218</v>
      </c>
      <c r="C1031" t="str">
        <f>IFERROR(VLOOKUP(Table1[[#This Row],[Ticker]],[1]!Table2[[Symbol]:[Industry]],2,FALSE),"-")</f>
        <v>-</v>
      </c>
      <c r="D1031" t="s">
        <v>75</v>
      </c>
      <c r="E1031">
        <v>2415.9173577000001</v>
      </c>
      <c r="F1031">
        <v>33.94</v>
      </c>
      <c r="G1031">
        <v>-19.621010768846201</v>
      </c>
      <c r="H1031">
        <v>-21.547387381726701</v>
      </c>
      <c r="I1031">
        <v>-30.556167965357702</v>
      </c>
      <c r="J1031">
        <v>-13.412619599392199</v>
      </c>
      <c r="K1031">
        <v>41.210230263040998</v>
      </c>
      <c r="L1031">
        <v>37.478929676639602</v>
      </c>
      <c r="M1031">
        <v>55.893273104758201</v>
      </c>
      <c r="N1031">
        <v>1.39512721473283</v>
      </c>
      <c r="O1031">
        <v>43.193871538008203</v>
      </c>
      <c r="P1031">
        <v>17.8472222222222</v>
      </c>
    </row>
    <row r="1032" spans="1:17" x14ac:dyDescent="0.3">
      <c r="A1032" t="s">
        <v>2219</v>
      </c>
      <c r="B1032" t="s">
        <v>2220</v>
      </c>
      <c r="C1032" t="str">
        <f>IFERROR(VLOOKUP(Table1[[#This Row],[Ticker]],[1]!Table2[[Symbol]:[Industry]],2,FALSE),"-")</f>
        <v>-</v>
      </c>
      <c r="D1032" t="s">
        <v>232</v>
      </c>
      <c r="E1032">
        <v>2411.5442747050001</v>
      </c>
      <c r="F1032">
        <v>312.05</v>
      </c>
      <c r="G1032">
        <v>-46.508410655450099</v>
      </c>
      <c r="H1032">
        <v>7.6633550566110804</v>
      </c>
      <c r="I1032">
        <v>-16.044097639091401</v>
      </c>
      <c r="J1032">
        <v>10.0861244993272</v>
      </c>
      <c r="K1032">
        <v>303.19135219263097</v>
      </c>
      <c r="L1032">
        <v>320.52231388978203</v>
      </c>
      <c r="M1032">
        <v>48.360463122557299</v>
      </c>
      <c r="N1032">
        <v>1.9011202167185399</v>
      </c>
      <c r="O1032">
        <v>40.265983015542297</v>
      </c>
      <c r="P1032">
        <v>27.133835811774301</v>
      </c>
    </row>
    <row r="1033" spans="1:17" hidden="1" x14ac:dyDescent="0.3">
      <c r="A1033" t="s">
        <v>2221</v>
      </c>
      <c r="B1033" t="s">
        <v>2222</v>
      </c>
      <c r="C1033" t="str">
        <f>IFERROR(VLOOKUP(Table1[[#This Row],[Ticker]],[1]!Table2[[Symbol]:[Industry]],2,FALSE),"-")</f>
        <v>-</v>
      </c>
      <c r="D1033" t="s">
        <v>313</v>
      </c>
      <c r="E1033">
        <v>2393.8733155999998</v>
      </c>
      <c r="F1033">
        <v>1652.05</v>
      </c>
      <c r="G1033">
        <v>487.56380678384699</v>
      </c>
      <c r="H1033">
        <v>7.8546474789472196</v>
      </c>
      <c r="I1033">
        <v>86.651781226187893</v>
      </c>
      <c r="J1033">
        <v>4.1246941813614901</v>
      </c>
      <c r="K1033">
        <v>1588.3601757973399</v>
      </c>
      <c r="L1033">
        <v>1100.71292968952</v>
      </c>
      <c r="M1033">
        <v>39.765001865494597</v>
      </c>
      <c r="N1033">
        <v>1.0309189139659001</v>
      </c>
      <c r="O1033">
        <v>21.0617112072879</v>
      </c>
      <c r="P1033">
        <v>495.33333333333297</v>
      </c>
      <c r="Q1033">
        <v>0.25923209671504099</v>
      </c>
    </row>
    <row r="1034" spans="1:17" hidden="1" x14ac:dyDescent="0.3">
      <c r="A1034" t="s">
        <v>2223</v>
      </c>
      <c r="B1034" t="s">
        <v>2224</v>
      </c>
      <c r="C1034" t="str">
        <f>IFERROR(VLOOKUP(Table1[[#This Row],[Ticker]],[1]!Table2[[Symbol]:[Industry]],2,FALSE),"-")</f>
        <v>-</v>
      </c>
      <c r="D1034" t="s">
        <v>83</v>
      </c>
      <c r="E1034">
        <v>2392.0645896599999</v>
      </c>
      <c r="F1034">
        <v>28.23</v>
      </c>
      <c r="G1034">
        <v>127.210527494529</v>
      </c>
      <c r="H1034">
        <v>8.13446981508962</v>
      </c>
      <c r="I1034">
        <v>-17.403971975878601</v>
      </c>
      <c r="J1034">
        <v>9.5133974644137602</v>
      </c>
      <c r="K1034">
        <v>26.725686209823198</v>
      </c>
      <c r="L1034">
        <v>22.747708630373499</v>
      </c>
      <c r="M1034">
        <v>53.7631653905256</v>
      </c>
      <c r="N1034">
        <v>1.3791238387461699</v>
      </c>
      <c r="O1034">
        <v>18.845200141693201</v>
      </c>
      <c r="P1034">
        <v>194.078456456288</v>
      </c>
      <c r="Q1034">
        <v>8.7652218506914001E-2</v>
      </c>
    </row>
    <row r="1035" spans="1:17" x14ac:dyDescent="0.3">
      <c r="A1035" t="s">
        <v>2225</v>
      </c>
      <c r="B1035" t="s">
        <v>2226</v>
      </c>
      <c r="C1035" t="str">
        <f>IFERROR(VLOOKUP(Table1[[#This Row],[Ticker]],[1]!Table2[[Symbol]:[Industry]],2,FALSE),"-")</f>
        <v>-</v>
      </c>
      <c r="D1035" t="s">
        <v>396</v>
      </c>
      <c r="E1035">
        <v>2391.7337607599902</v>
      </c>
      <c r="F1035">
        <v>451.05</v>
      </c>
      <c r="G1035">
        <v>-63.577283710292697</v>
      </c>
      <c r="H1035">
        <v>-3.2431929600702798</v>
      </c>
      <c r="I1035">
        <v>-28.428911803244699</v>
      </c>
      <c r="J1035">
        <v>0.19523448359020701</v>
      </c>
      <c r="K1035">
        <v>479.92995534681</v>
      </c>
      <c r="L1035">
        <v>500.88883501764099</v>
      </c>
      <c r="M1035">
        <v>22.1350028828262</v>
      </c>
      <c r="N1035">
        <v>0.62751780263951096</v>
      </c>
      <c r="O1035">
        <v>77.075712227025804</v>
      </c>
      <c r="P1035">
        <v>2.51136363636363</v>
      </c>
    </row>
    <row r="1036" spans="1:17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121</v>
      </c>
      <c r="E1036">
        <v>2389.04283992</v>
      </c>
      <c r="F1036">
        <v>9.76</v>
      </c>
      <c r="G1036">
        <v>-3.4999973281119399</v>
      </c>
      <c r="H1036">
        <v>15.3245653337154</v>
      </c>
      <c r="I1036">
        <v>-68.147490358361495</v>
      </c>
      <c r="J1036">
        <v>9.18593243714</v>
      </c>
      <c r="K1036">
        <v>10.3725772308557</v>
      </c>
      <c r="L1036">
        <v>14.362211000642899</v>
      </c>
      <c r="M1036">
        <v>76.105057296575595</v>
      </c>
      <c r="N1036">
        <v>0.55124986895334405</v>
      </c>
      <c r="O1036">
        <v>178.176229508196</v>
      </c>
      <c r="P1036">
        <v>45.454545454545404</v>
      </c>
      <c r="Q1036">
        <v>1.943795674232E-2</v>
      </c>
    </row>
    <row r="1037" spans="1:17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391</v>
      </c>
      <c r="E1037">
        <v>2386.8788668080001</v>
      </c>
      <c r="F1037">
        <v>207.26</v>
      </c>
      <c r="G1037">
        <v>-25.050381544918601</v>
      </c>
      <c r="H1037">
        <v>-1.16735230747567</v>
      </c>
      <c r="I1037">
        <v>-57.886162633376102</v>
      </c>
      <c r="J1037">
        <v>5.44193015558744</v>
      </c>
      <c r="K1037">
        <v>224.810543581638</v>
      </c>
      <c r="L1037">
        <v>260.430048530627</v>
      </c>
      <c r="M1037">
        <v>34.653443421173101</v>
      </c>
      <c r="N1037">
        <v>0.72904041986227897</v>
      </c>
      <c r="O1037">
        <v>108.31322975972201</v>
      </c>
      <c r="P1037">
        <v>8.2297650130548305</v>
      </c>
      <c r="Q1037">
        <v>-4.4495334787135001E-2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625</v>
      </c>
      <c r="E1038">
        <v>2385.5503564800001</v>
      </c>
      <c r="F1038">
        <v>1763.2</v>
      </c>
      <c r="G1038">
        <v>270.36076030190901</v>
      </c>
      <c r="H1038">
        <v>-12.500984619494099</v>
      </c>
      <c r="I1038">
        <v>75.158631414750303</v>
      </c>
      <c r="J1038">
        <v>-6.4366534554354304</v>
      </c>
      <c r="K1038">
        <v>1851.3838765719699</v>
      </c>
      <c r="L1038">
        <v>1363.43519702852</v>
      </c>
      <c r="M1038">
        <v>25.327672007795901</v>
      </c>
      <c r="N1038">
        <v>0.54445849508117306</v>
      </c>
      <c r="O1038">
        <v>27.348003629764001</v>
      </c>
      <c r="P1038">
        <v>305.33333333333297</v>
      </c>
      <c r="Q1038">
        <v>0.23351611109866999</v>
      </c>
    </row>
    <row r="1039" spans="1:17" hidden="1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109</v>
      </c>
      <c r="E1039">
        <v>2384.8229221000001</v>
      </c>
      <c r="F1039">
        <v>161.5</v>
      </c>
      <c r="G1039">
        <v>41.912102201695099</v>
      </c>
      <c r="H1039">
        <v>53.207531788110401</v>
      </c>
      <c r="I1039">
        <v>13.217168256824699</v>
      </c>
      <c r="J1039">
        <v>35.614331499150097</v>
      </c>
      <c r="K1039">
        <v>122.142788330957</v>
      </c>
      <c r="L1039">
        <v>112.138964290272</v>
      </c>
      <c r="M1039">
        <v>77.609270733726703</v>
      </c>
      <c r="N1039">
        <v>3.1633659059955401</v>
      </c>
      <c r="O1039">
        <v>10.6501547987616</v>
      </c>
      <c r="P1039">
        <v>100.496585971446</v>
      </c>
      <c r="Q1039">
        <v>0.16646952499509801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277</v>
      </c>
      <c r="E1040">
        <v>2379.8310799999999</v>
      </c>
      <c r="F1040">
        <v>259.60000000000002</v>
      </c>
      <c r="G1040">
        <v>61.251442667353302</v>
      </c>
      <c r="H1040">
        <v>13.1935117437869</v>
      </c>
      <c r="I1040">
        <v>25.711245498038899</v>
      </c>
      <c r="J1040">
        <v>0.93411264905761704</v>
      </c>
      <c r="K1040">
        <v>248.749841107587</v>
      </c>
      <c r="L1040">
        <v>211.20325699561101</v>
      </c>
      <c r="M1040">
        <v>50.458014614205702</v>
      </c>
      <c r="N1040">
        <v>1.7573885802401601</v>
      </c>
      <c r="O1040">
        <v>8.9368258859784095</v>
      </c>
      <c r="P1040">
        <v>84.966156038475205</v>
      </c>
      <c r="Q1040">
        <v>0.119151980787982</v>
      </c>
    </row>
    <row r="1041" spans="1:17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292</v>
      </c>
      <c r="E1041">
        <v>2378.7469410399999</v>
      </c>
      <c r="F1041">
        <v>405.2</v>
      </c>
      <c r="G1041">
        <v>-19.170344766254001</v>
      </c>
      <c r="H1041">
        <v>1.8404605170634201</v>
      </c>
      <c r="I1041">
        <v>-17.936546068781102</v>
      </c>
      <c r="J1041">
        <v>5.4534266594321004</v>
      </c>
      <c r="K1041">
        <v>408.51718606417501</v>
      </c>
      <c r="L1041">
        <v>407.31529227783301</v>
      </c>
      <c r="M1041">
        <v>35.736815249462602</v>
      </c>
      <c r="N1041">
        <v>1.06642054585031</v>
      </c>
      <c r="O1041">
        <v>32.255676209279301</v>
      </c>
      <c r="P1041">
        <v>22.472419525464701</v>
      </c>
      <c r="Q1041">
        <v>-6.6478857805742003E-2</v>
      </c>
    </row>
    <row r="1042" spans="1:17" hidden="1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133</v>
      </c>
      <c r="E1042">
        <v>2373.6286134009902</v>
      </c>
      <c r="F1042">
        <v>164.27</v>
      </c>
      <c r="G1042">
        <v>-25.241472063459</v>
      </c>
      <c r="H1042">
        <v>7.9605910016591501</v>
      </c>
      <c r="I1042">
        <v>-27.7762255611804</v>
      </c>
      <c r="J1042">
        <v>-3.6133195167297398E-2</v>
      </c>
      <c r="K1042">
        <v>168.840671480976</v>
      </c>
      <c r="L1042">
        <v>165.22184666183099</v>
      </c>
      <c r="M1042">
        <v>34.504704515720498</v>
      </c>
      <c r="N1042">
        <v>1.9150496666336501</v>
      </c>
      <c r="O1042">
        <v>29.542825835514702</v>
      </c>
      <c r="P1042">
        <v>21.681481481481399</v>
      </c>
      <c r="Q1042">
        <v>1.2923274220770001E-3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391</v>
      </c>
      <c r="E1043">
        <v>2371.0827220699998</v>
      </c>
      <c r="F1043">
        <v>801.1</v>
      </c>
      <c r="G1043">
        <v>50.218766538008097</v>
      </c>
      <c r="H1043">
        <v>8.6975871890952003</v>
      </c>
      <c r="I1043">
        <v>17.860333210107999</v>
      </c>
      <c r="J1043">
        <v>0.19710421446330301</v>
      </c>
      <c r="K1043">
        <v>700.19399983736605</v>
      </c>
      <c r="L1043">
        <v>609.49583821890496</v>
      </c>
      <c r="M1043">
        <v>61.764428293031898</v>
      </c>
      <c r="N1043">
        <v>1.2862185487720901</v>
      </c>
      <c r="O1043">
        <v>3.9320933716140201</v>
      </c>
      <c r="P1043">
        <v>81.182856496664002</v>
      </c>
      <c r="Q1043">
        <v>2.4640827430558999E-2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163</v>
      </c>
      <c r="E1044">
        <v>2366.6138999999998</v>
      </c>
      <c r="F1044">
        <v>2228.4499999999998</v>
      </c>
      <c r="G1044">
        <v>359.668795095343</v>
      </c>
      <c r="H1044">
        <v>33.464740111208101</v>
      </c>
      <c r="I1044">
        <v>148.69214444547401</v>
      </c>
      <c r="J1044">
        <v>17.011534943477699</v>
      </c>
      <c r="K1044">
        <v>1829.89057274893</v>
      </c>
      <c r="L1044">
        <v>1273.8024658105301</v>
      </c>
      <c r="M1044">
        <v>62.104590960113697</v>
      </c>
      <c r="N1044">
        <v>1.0055800390118601</v>
      </c>
      <c r="O1044">
        <v>5.2615046332652602</v>
      </c>
      <c r="P1044">
        <v>481.84073107049602</v>
      </c>
      <c r="Q1044">
        <v>0.17991481163161199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501</v>
      </c>
      <c r="E1045">
        <v>2366.4397057000001</v>
      </c>
      <c r="F1045">
        <v>3052.85</v>
      </c>
      <c r="G1045">
        <v>55.614597284940999</v>
      </c>
      <c r="H1045">
        <v>23.828263400312601</v>
      </c>
      <c r="I1045">
        <v>101.60898790253</v>
      </c>
      <c r="J1045">
        <v>-0.14893314551390099</v>
      </c>
      <c r="K1045">
        <v>2472.59725539398</v>
      </c>
      <c r="L1045">
        <v>1924.6252997116701</v>
      </c>
      <c r="M1045">
        <v>42.856756259994199</v>
      </c>
      <c r="N1045">
        <v>1.84327578736117</v>
      </c>
      <c r="O1045">
        <v>10.6834597179684</v>
      </c>
      <c r="P1045">
        <v>136.13334880303199</v>
      </c>
      <c r="Q1045">
        <v>4.6346294786299999E-4</v>
      </c>
    </row>
    <row r="1046" spans="1:17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75</v>
      </c>
      <c r="E1046">
        <v>2356.9664240000002</v>
      </c>
      <c r="F1046">
        <v>91.24</v>
      </c>
      <c r="G1046">
        <v>-44.701004065222001</v>
      </c>
      <c r="H1046">
        <v>-4.0755339683936898</v>
      </c>
      <c r="I1046">
        <v>-34.393476257673903</v>
      </c>
      <c r="J1046">
        <v>-2.31882822950107</v>
      </c>
      <c r="K1046">
        <v>96.845584814499304</v>
      </c>
      <c r="L1046">
        <v>100.070592613551</v>
      </c>
      <c r="M1046">
        <v>26.2882207623692</v>
      </c>
      <c r="N1046">
        <v>0.72442373352757405</v>
      </c>
      <c r="O1046">
        <v>70.977641385357302</v>
      </c>
      <c r="P1046">
        <v>10.060313630880501</v>
      </c>
      <c r="Q1046">
        <v>2.4637283441022E-2</v>
      </c>
    </row>
    <row r="1047" spans="1:17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625</v>
      </c>
      <c r="E1047">
        <v>2356.5680222310002</v>
      </c>
      <c r="F1047">
        <v>159.93</v>
      </c>
      <c r="G1047">
        <v>-57.950392756820698</v>
      </c>
      <c r="H1047">
        <v>-10.669294303669799</v>
      </c>
      <c r="I1047">
        <v>-41.331304628162798</v>
      </c>
      <c r="J1047">
        <v>0.12708957014744199</v>
      </c>
      <c r="K1047">
        <v>177.22398489848601</v>
      </c>
      <c r="L1047">
        <v>219.70784580801501</v>
      </c>
      <c r="M1047">
        <v>25.0164313854578</v>
      </c>
      <c r="N1047">
        <v>0.81115421660416398</v>
      </c>
      <c r="O1047">
        <v>95.085349840555196</v>
      </c>
      <c r="P1047">
        <v>11.062499999999901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308</v>
      </c>
      <c r="E1048">
        <v>2350.3652087999999</v>
      </c>
      <c r="F1048">
        <v>131.6</v>
      </c>
      <c r="G1048">
        <v>30.753593369996501</v>
      </c>
      <c r="H1048">
        <v>0.71691231889246798</v>
      </c>
      <c r="I1048">
        <v>-11.802559505087</v>
      </c>
      <c r="J1048">
        <v>-2.5535559809512498</v>
      </c>
      <c r="K1048">
        <v>137.314526645922</v>
      </c>
      <c r="L1048">
        <v>125.740196003674</v>
      </c>
      <c r="M1048">
        <v>37.168587795436999</v>
      </c>
      <c r="N1048">
        <v>0.67091055901765495</v>
      </c>
      <c r="O1048">
        <v>17.629179331307</v>
      </c>
      <c r="P1048">
        <v>66.476913345983505</v>
      </c>
      <c r="Q1048">
        <v>0.14125206727253001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292</v>
      </c>
      <c r="E1049">
        <v>2344.4182999999998</v>
      </c>
      <c r="F1049">
        <v>469.4</v>
      </c>
      <c r="G1049">
        <v>-9.9140214695087892</v>
      </c>
      <c r="H1049">
        <v>7.2585804600906902</v>
      </c>
      <c r="I1049">
        <v>4.2494489046415298</v>
      </c>
      <c r="J1049">
        <v>9.7879557249214404</v>
      </c>
      <c r="K1049">
        <v>448.29319253245097</v>
      </c>
      <c r="L1049">
        <v>437.92149363240497</v>
      </c>
      <c r="M1049">
        <v>78.1350336266093</v>
      </c>
      <c r="N1049">
        <v>0.732267679092093</v>
      </c>
      <c r="O1049">
        <v>5.8585428206220804</v>
      </c>
      <c r="P1049">
        <v>23.024505307299101</v>
      </c>
      <c r="Q1049">
        <v>1.3942910669795E-2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391</v>
      </c>
      <c r="E1050">
        <v>2342.6422569000001</v>
      </c>
      <c r="F1050">
        <v>1194.5999999999999</v>
      </c>
      <c r="G1050">
        <v>-30.617632171483599</v>
      </c>
      <c r="H1050">
        <v>-14.6107650439246</v>
      </c>
      <c r="I1050">
        <v>22.036956395230199</v>
      </c>
      <c r="J1050">
        <v>-2.8050515686254802</v>
      </c>
      <c r="K1050">
        <v>1261.16412668821</v>
      </c>
      <c r="L1050">
        <v>1217.6044031676599</v>
      </c>
      <c r="M1050">
        <v>27.9408319464616</v>
      </c>
      <c r="N1050">
        <v>0.93400320165496198</v>
      </c>
      <c r="O1050">
        <v>24.7279424075004</v>
      </c>
      <c r="P1050">
        <v>44.791224774256101</v>
      </c>
      <c r="Q1050">
        <v>-4.3656822022306002E-2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133</v>
      </c>
      <c r="E1051">
        <v>2342.1267852360002</v>
      </c>
      <c r="F1051">
        <v>173.56</v>
      </c>
      <c r="G1051">
        <v>80.8135966242005</v>
      </c>
      <c r="H1051">
        <v>9.3144596268697395</v>
      </c>
      <c r="I1051">
        <v>1.91910287778871</v>
      </c>
      <c r="J1051">
        <v>4.8412330416291303</v>
      </c>
      <c r="K1051">
        <v>169.808512952055</v>
      </c>
      <c r="L1051">
        <v>140.26717293108001</v>
      </c>
      <c r="M1051">
        <v>37.080214805786397</v>
      </c>
      <c r="N1051">
        <v>1.0186292826921599</v>
      </c>
      <c r="O1051">
        <v>17.607743719750999</v>
      </c>
      <c r="P1051">
        <v>114.007398273736</v>
      </c>
      <c r="Q1051">
        <v>0.16226988596860401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133</v>
      </c>
      <c r="E1052">
        <v>2339.8135345840001</v>
      </c>
      <c r="F1052">
        <v>44.14</v>
      </c>
      <c r="G1052">
        <v>-11.110289612016301</v>
      </c>
      <c r="H1052">
        <v>9.8628784187412801</v>
      </c>
      <c r="I1052">
        <v>-4.0261618008202902</v>
      </c>
      <c r="J1052">
        <v>-1.48833743913877</v>
      </c>
      <c r="K1052">
        <v>43.943454358420098</v>
      </c>
      <c r="L1052">
        <v>38.951703308363101</v>
      </c>
      <c r="M1052">
        <v>28.387732955491401</v>
      </c>
      <c r="N1052">
        <v>0.96047542267740604</v>
      </c>
      <c r="O1052">
        <v>18.939737199818701</v>
      </c>
      <c r="P1052">
        <v>43.872229465449799</v>
      </c>
      <c r="Q1052">
        <v>0.104493750006519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176</v>
      </c>
      <c r="E1053">
        <v>2332.8098411400001</v>
      </c>
      <c r="F1053">
        <v>86.93</v>
      </c>
      <c r="G1053">
        <v>483.05752001507699</v>
      </c>
      <c r="H1053">
        <v>6.2883195651405499</v>
      </c>
      <c r="I1053">
        <v>-13.7050758865478</v>
      </c>
      <c r="J1053">
        <v>1.69899061765705</v>
      </c>
      <c r="K1053">
        <v>91.684337299383898</v>
      </c>
      <c r="L1053">
        <v>81.528678760749003</v>
      </c>
      <c r="M1053">
        <v>42.758037058073199</v>
      </c>
      <c r="N1053">
        <v>0.56473167952956005</v>
      </c>
      <c r="O1053">
        <v>61.049119981594302</v>
      </c>
      <c r="P1053">
        <v>516.08788093550595</v>
      </c>
      <c r="Q1053">
        <v>0.187003428345587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313</v>
      </c>
      <c r="E1054">
        <v>2326.9714712999998</v>
      </c>
      <c r="F1054">
        <v>3650.85</v>
      </c>
      <c r="G1054">
        <v>1922.0395190919501</v>
      </c>
      <c r="H1054">
        <v>-3.58920722400652</v>
      </c>
      <c r="I1054">
        <v>198.236680177919</v>
      </c>
      <c r="J1054">
        <v>-7.1438346283816401</v>
      </c>
      <c r="K1054">
        <v>3145.1151005246402</v>
      </c>
      <c r="L1054">
        <v>1451.0936347120801</v>
      </c>
      <c r="M1054">
        <v>44.456449008494303</v>
      </c>
      <c r="N1054">
        <v>0.41710657351872998</v>
      </c>
      <c r="O1054">
        <v>14.3569305778106</v>
      </c>
      <c r="P1054">
        <v>2060.2662721893398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212</v>
      </c>
      <c r="E1055">
        <v>2310.6805195500001</v>
      </c>
      <c r="F1055">
        <v>415.35</v>
      </c>
      <c r="G1055">
        <v>-5.7193108243783204</v>
      </c>
      <c r="H1055">
        <v>1.96278866823333</v>
      </c>
      <c r="I1055">
        <v>-3.5652653800074701</v>
      </c>
      <c r="J1055">
        <v>4.9718001550214996</v>
      </c>
      <c r="K1055">
        <v>418.77884279087999</v>
      </c>
      <c r="L1055">
        <v>384.210651928179</v>
      </c>
      <c r="M1055">
        <v>33.813395270327398</v>
      </c>
      <c r="N1055">
        <v>0.65800143909980202</v>
      </c>
      <c r="O1055">
        <v>10.4129047791019</v>
      </c>
      <c r="P1055">
        <v>32.6784858648778</v>
      </c>
      <c r="Q1055">
        <v>1.9190343116889001E-2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354</v>
      </c>
      <c r="E1056">
        <v>2308.7484531</v>
      </c>
      <c r="F1056">
        <v>241</v>
      </c>
      <c r="G1056">
        <v>-1.1206871870903701</v>
      </c>
      <c r="H1056">
        <v>1.01088695476566</v>
      </c>
      <c r="I1056">
        <v>13.6406031333199</v>
      </c>
      <c r="J1056">
        <v>-3.4034145661470299</v>
      </c>
      <c r="K1056">
        <v>237.59090071568701</v>
      </c>
      <c r="M1056">
        <v>28.2950915750699</v>
      </c>
      <c r="N1056">
        <v>1.0262077767089099</v>
      </c>
      <c r="O1056">
        <v>18.672199170124401</v>
      </c>
      <c r="P1056">
        <v>60.026560424966803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530</v>
      </c>
      <c r="E1057">
        <v>2307.5302613399999</v>
      </c>
      <c r="F1057">
        <v>681.3</v>
      </c>
      <c r="G1057">
        <v>85.508998809686503</v>
      </c>
      <c r="H1057">
        <v>37.229254113404103</v>
      </c>
      <c r="I1057">
        <v>2.79544323043736</v>
      </c>
      <c r="J1057">
        <v>12.898328095482499</v>
      </c>
      <c r="K1057">
        <v>576.081418657928</v>
      </c>
      <c r="L1057">
        <v>518.11515081499704</v>
      </c>
      <c r="M1057">
        <v>67.797800683499503</v>
      </c>
      <c r="N1057">
        <v>3.0692834570789498</v>
      </c>
      <c r="O1057">
        <v>8.3223249669749109</v>
      </c>
      <c r="P1057">
        <v>120.521119922317</v>
      </c>
      <c r="Q1057">
        <v>0.14690094411823301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625</v>
      </c>
      <c r="E1058">
        <v>2303.8955999999998</v>
      </c>
      <c r="F1058">
        <v>409.8</v>
      </c>
      <c r="G1058">
        <v>41.887452623616703</v>
      </c>
      <c r="H1058">
        <v>16.7267193674483</v>
      </c>
      <c r="I1058">
        <v>9.5097764529182491</v>
      </c>
      <c r="J1058">
        <v>0.94607111273532396</v>
      </c>
      <c r="K1058">
        <v>380.336456669016</v>
      </c>
      <c r="L1058">
        <v>342.47365648675401</v>
      </c>
      <c r="M1058">
        <v>48.569639018500297</v>
      </c>
      <c r="N1058">
        <v>2.5369849732056902</v>
      </c>
      <c r="O1058">
        <v>9.0897999023914</v>
      </c>
      <c r="P1058">
        <v>80.528634361233401</v>
      </c>
      <c r="Q1058">
        <v>5.7503877822269997E-2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46</v>
      </c>
      <c r="E1059">
        <v>2296.55728</v>
      </c>
      <c r="F1059">
        <v>101.87</v>
      </c>
      <c r="G1059">
        <v>113.928172108456</v>
      </c>
      <c r="H1059">
        <v>10.8223456509504</v>
      </c>
      <c r="I1059">
        <v>16.767740225560299</v>
      </c>
      <c r="J1059">
        <v>-3.3847888285231198</v>
      </c>
      <c r="K1059">
        <v>93.372411817184798</v>
      </c>
      <c r="L1059">
        <v>74.802056959971594</v>
      </c>
      <c r="M1059">
        <v>44.958151681834501</v>
      </c>
      <c r="N1059">
        <v>0.63567183566001495</v>
      </c>
      <c r="O1059">
        <v>11.318346912731901</v>
      </c>
      <c r="P1059">
        <v>149.07090464547599</v>
      </c>
      <c r="Q1059">
        <v>0.126581829911321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138</v>
      </c>
      <c r="E1060">
        <v>2288.084371504</v>
      </c>
      <c r="F1060">
        <v>286.24</v>
      </c>
      <c r="G1060">
        <v>479.35592776068302</v>
      </c>
      <c r="H1060">
        <v>55.090900235643502</v>
      </c>
      <c r="I1060">
        <v>98.596701215518607</v>
      </c>
      <c r="J1060">
        <v>20.8803587999525</v>
      </c>
      <c r="K1060">
        <v>184.746912107501</v>
      </c>
      <c r="L1060">
        <v>133.32095940988299</v>
      </c>
      <c r="M1060">
        <v>95.101088729173597</v>
      </c>
      <c r="N1060">
        <v>2.7725075260730598</v>
      </c>
      <c r="O1060">
        <v>0</v>
      </c>
      <c r="P1060">
        <v>580.71343638525502</v>
      </c>
      <c r="Q1060">
        <v>0.14997081590125599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158</v>
      </c>
      <c r="E1061">
        <v>2281.8909490000001</v>
      </c>
      <c r="F1061">
        <v>1255</v>
      </c>
      <c r="G1061">
        <v>354.84063954013197</v>
      </c>
      <c r="H1061">
        <v>-2.5405067482241401</v>
      </c>
      <c r="I1061">
        <v>367.60501454815602</v>
      </c>
      <c r="J1061">
        <v>0.112299874339808</v>
      </c>
      <c r="K1061">
        <v>1222.1018751689301</v>
      </c>
      <c r="M1061">
        <v>40.548442513533097</v>
      </c>
      <c r="N1061">
        <v>0.47512285012284999</v>
      </c>
      <c r="O1061">
        <v>25.019920318725099</v>
      </c>
      <c r="P1061">
        <v>442.46812189323498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313</v>
      </c>
      <c r="E1062">
        <v>2275.0326249999998</v>
      </c>
      <c r="F1062">
        <v>3625.55</v>
      </c>
      <c r="G1062">
        <v>2009.4218720331201</v>
      </c>
      <c r="H1062">
        <v>52.757178428093198</v>
      </c>
      <c r="I1062">
        <v>330.03833052339201</v>
      </c>
      <c r="J1062">
        <v>0.50095388298411803</v>
      </c>
      <c r="K1062">
        <v>2907.8843795883299</v>
      </c>
      <c r="L1062">
        <v>1755.6281124065699</v>
      </c>
      <c r="M1062">
        <v>58.417135758870302</v>
      </c>
      <c r="N1062">
        <v>1.1243297219397601</v>
      </c>
      <c r="O1062">
        <v>11.569279143854001</v>
      </c>
      <c r="P1062">
        <v>2124.2638036809799</v>
      </c>
      <c r="Q1062">
        <v>0.201515861385859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553</v>
      </c>
      <c r="E1063">
        <v>2273.3568651750002</v>
      </c>
      <c r="F1063">
        <v>971.85</v>
      </c>
      <c r="G1063">
        <v>-65.680546422404305</v>
      </c>
      <c r="H1063">
        <v>-12.8947004130774</v>
      </c>
      <c r="I1063">
        <v>-37.4819224540419</v>
      </c>
      <c r="J1063">
        <v>1.7762662709794701</v>
      </c>
      <c r="K1063">
        <v>1087.1705182871401</v>
      </c>
      <c r="L1063">
        <v>1278.4445528870899</v>
      </c>
      <c r="M1063">
        <v>16.044268182889098</v>
      </c>
      <c r="N1063">
        <v>1.3744881079361</v>
      </c>
      <c r="O1063">
        <v>82.373823120851995</v>
      </c>
      <c r="P1063">
        <v>1.58356851677641</v>
      </c>
      <c r="Q1063">
        <v>-0.15338579380725301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543</v>
      </c>
      <c r="E1064">
        <v>2270.6031322099998</v>
      </c>
      <c r="F1064">
        <v>74.83</v>
      </c>
      <c r="G1064">
        <v>33.129936450118798</v>
      </c>
      <c r="H1064">
        <v>-1.5304715213214399</v>
      </c>
      <c r="I1064">
        <v>-42.027277526953597</v>
      </c>
      <c r="J1064">
        <v>6.7765898327474101</v>
      </c>
      <c r="K1064">
        <v>75.748776361198694</v>
      </c>
      <c r="L1064">
        <v>73.044908469514496</v>
      </c>
      <c r="M1064">
        <v>43.290452330499299</v>
      </c>
      <c r="N1064">
        <v>2.2034145264203899</v>
      </c>
      <c r="O1064">
        <v>56.153948950955403</v>
      </c>
      <c r="P1064">
        <v>58.874734607218599</v>
      </c>
      <c r="Q1064">
        <v>0.12795378004090899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553</v>
      </c>
      <c r="E1065">
        <v>2264.3286280000002</v>
      </c>
      <c r="F1065">
        <v>436.75</v>
      </c>
      <c r="G1065">
        <v>-36.018006125264499</v>
      </c>
      <c r="H1065">
        <v>-0.12941835131520499</v>
      </c>
      <c r="I1065">
        <v>-16.6865293890061</v>
      </c>
      <c r="J1065">
        <v>-2.7844804286904901</v>
      </c>
      <c r="K1065">
        <v>442.295946845537</v>
      </c>
      <c r="L1065">
        <v>459.36717424967401</v>
      </c>
      <c r="M1065">
        <v>38.503704785613799</v>
      </c>
      <c r="N1065">
        <v>1.21012801887957</v>
      </c>
      <c r="O1065">
        <v>28.986834573554599</v>
      </c>
      <c r="P1065">
        <v>14.0339425587467</v>
      </c>
      <c r="Q1065">
        <v>9.582963805539E-3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467</v>
      </c>
      <c r="E1066">
        <v>2263.6635526</v>
      </c>
      <c r="F1066">
        <v>270.64999999999998</v>
      </c>
      <c r="G1066">
        <v>10.7172854167781</v>
      </c>
      <c r="H1066">
        <v>10.230813828199199</v>
      </c>
      <c r="I1066">
        <v>-6.1934990769468801</v>
      </c>
      <c r="J1066">
        <v>1.5725332416420199</v>
      </c>
      <c r="K1066">
        <v>255.96377134338499</v>
      </c>
      <c r="L1066">
        <v>233.51579401203</v>
      </c>
      <c r="M1066">
        <v>41.268998559435303</v>
      </c>
      <c r="N1066">
        <v>0.75220602364760702</v>
      </c>
      <c r="O1066">
        <v>14.354332163310501</v>
      </c>
      <c r="P1066">
        <v>49.903073940736597</v>
      </c>
      <c r="Q1066">
        <v>0.123078020963184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1524</v>
      </c>
      <c r="E1067">
        <v>2260.44</v>
      </c>
      <c r="F1067">
        <v>140.4</v>
      </c>
      <c r="G1067">
        <v>90.346496835126899</v>
      </c>
      <c r="H1067">
        <v>64.530830928062301</v>
      </c>
      <c r="I1067">
        <v>96.193126960793904</v>
      </c>
      <c r="J1067">
        <v>46.249707888736097</v>
      </c>
      <c r="K1067">
        <v>93.429851920861296</v>
      </c>
      <c r="L1067">
        <v>77.703613469336602</v>
      </c>
      <c r="M1067">
        <v>90.426342888188898</v>
      </c>
      <c r="N1067">
        <v>4.9919933546414299</v>
      </c>
      <c r="O1067">
        <v>8.2621082621082405</v>
      </c>
      <c r="P1067">
        <v>169.94808690636401</v>
      </c>
      <c r="Q1067">
        <v>0.17288817722385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252</v>
      </c>
      <c r="E1068">
        <v>2259.3309615839999</v>
      </c>
      <c r="F1068">
        <v>115.87</v>
      </c>
      <c r="G1068">
        <v>-33.153509908138403</v>
      </c>
      <c r="H1068">
        <v>0.68441767637746798</v>
      </c>
      <c r="I1068">
        <v>2.5316258481581899</v>
      </c>
      <c r="J1068">
        <v>8.0663385214477508</v>
      </c>
      <c r="K1068">
        <v>115.805548044284</v>
      </c>
      <c r="L1068">
        <v>113.954184963533</v>
      </c>
      <c r="M1068">
        <v>61.555251476775403</v>
      </c>
      <c r="N1068">
        <v>0.87477100955756304</v>
      </c>
      <c r="O1068">
        <v>34.633641149564099</v>
      </c>
      <c r="P1068">
        <v>34.015729817256499</v>
      </c>
      <c r="Q1068">
        <v>0.18596556086989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54</v>
      </c>
      <c r="E1069">
        <v>2258.3839941269998</v>
      </c>
      <c r="F1069">
        <v>205.33</v>
      </c>
      <c r="G1069">
        <v>-30.4710468153859</v>
      </c>
      <c r="H1069">
        <v>-1.1618765812979299</v>
      </c>
      <c r="I1069">
        <v>-32.639986580257101</v>
      </c>
      <c r="J1069">
        <v>-0.64656071224549905</v>
      </c>
      <c r="K1069">
        <v>223.810293592828</v>
      </c>
      <c r="L1069">
        <v>226.52327422004601</v>
      </c>
      <c r="M1069">
        <v>29.0421373192296</v>
      </c>
      <c r="N1069">
        <v>1.3608270797130599</v>
      </c>
      <c r="O1069">
        <v>38.094774265816</v>
      </c>
      <c r="P1069">
        <v>12.1715378311936</v>
      </c>
      <c r="Q1069">
        <v>9.4930035314501005E-2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212</v>
      </c>
      <c r="E1070">
        <v>2253.1810382899998</v>
      </c>
      <c r="F1070">
        <v>1578.1</v>
      </c>
      <c r="G1070">
        <v>50.067751801840899</v>
      </c>
      <c r="H1070">
        <v>-2.8113806980397</v>
      </c>
      <c r="I1070">
        <v>21.7731129990356</v>
      </c>
      <c r="J1070">
        <v>-0.84611704186411896</v>
      </c>
      <c r="K1070">
        <v>1535.82075940605</v>
      </c>
      <c r="L1070">
        <v>1299.83432350106</v>
      </c>
      <c r="M1070">
        <v>29.017763214823098</v>
      </c>
      <c r="N1070">
        <v>0.28433930336524499</v>
      </c>
      <c r="O1070">
        <v>19.447436791077799</v>
      </c>
      <c r="P1070">
        <v>76.314172392603695</v>
      </c>
      <c r="Q1070">
        <v>8.6279987111731002E-2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260</v>
      </c>
      <c r="E1071">
        <v>2249.6990823000001</v>
      </c>
      <c r="F1071">
        <v>597.25</v>
      </c>
      <c r="G1071">
        <v>21.938059765059499</v>
      </c>
      <c r="H1071">
        <v>-5.8625915864830702</v>
      </c>
      <c r="I1071">
        <v>-4.4914658933413998</v>
      </c>
      <c r="J1071">
        <v>-1.1768571628487099</v>
      </c>
      <c r="K1071">
        <v>627.50540740506005</v>
      </c>
      <c r="L1071">
        <v>561.00532115535805</v>
      </c>
      <c r="M1071">
        <v>21.843608556195701</v>
      </c>
      <c r="N1071">
        <v>0.373477873346578</v>
      </c>
      <c r="O1071">
        <v>21.892005023022101</v>
      </c>
      <c r="P1071">
        <v>51.394169835234401</v>
      </c>
      <c r="Q1071">
        <v>4.8921353621275997E-2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121</v>
      </c>
      <c r="E1072">
        <v>2248.9163087349998</v>
      </c>
      <c r="F1072">
        <v>1013.15</v>
      </c>
      <c r="G1072">
        <v>117.71341190987199</v>
      </c>
      <c r="H1072">
        <v>21.8237082120799</v>
      </c>
      <c r="I1072">
        <v>26.071307656584501</v>
      </c>
      <c r="J1072">
        <v>11.6239664943337</v>
      </c>
      <c r="K1072">
        <v>906.11894402216001</v>
      </c>
      <c r="L1072">
        <v>709.90543063450002</v>
      </c>
      <c r="M1072">
        <v>59.106363734819702</v>
      </c>
      <c r="N1072">
        <v>1.4199128677973101</v>
      </c>
      <c r="O1072">
        <v>6.4995311651779097</v>
      </c>
      <c r="P1072">
        <v>162.40611240611199</v>
      </c>
      <c r="Q1072">
        <v>7.8094631303450998E-2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376</v>
      </c>
      <c r="E1073">
        <v>2247.9740748200002</v>
      </c>
      <c r="F1073">
        <v>985.95</v>
      </c>
      <c r="G1073">
        <v>-9.7051340843007594</v>
      </c>
      <c r="H1073">
        <v>0.76969144821272195</v>
      </c>
      <c r="I1073">
        <v>-25.662726343261699</v>
      </c>
      <c r="J1073">
        <v>-0.86130334535716102</v>
      </c>
      <c r="K1073">
        <v>1017.01769796774</v>
      </c>
      <c r="L1073">
        <v>1016.74544696659</v>
      </c>
      <c r="M1073">
        <v>54.907572105441403</v>
      </c>
      <c r="N1073">
        <v>1.01209545031738</v>
      </c>
      <c r="O1073">
        <v>31.629392971245998</v>
      </c>
      <c r="P1073">
        <v>19.212865002115901</v>
      </c>
      <c r="Q1073">
        <v>0.15214357881330901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292</v>
      </c>
      <c r="E1074">
        <v>2244.9938059999999</v>
      </c>
      <c r="F1074">
        <v>978.1</v>
      </c>
      <c r="G1074">
        <v>58.695681881004703</v>
      </c>
      <c r="H1074">
        <v>26.8908820978154</v>
      </c>
      <c r="I1074">
        <v>45.618626504789603</v>
      </c>
      <c r="J1074">
        <v>9.8870905829826494</v>
      </c>
      <c r="K1074">
        <v>834.83359909502303</v>
      </c>
      <c r="L1074">
        <v>698.96415981344899</v>
      </c>
      <c r="M1074">
        <v>64.809020859835798</v>
      </c>
      <c r="N1074">
        <v>1.19232419192066</v>
      </c>
      <c r="O1074">
        <v>5.3113178611593899</v>
      </c>
      <c r="P1074">
        <v>103.22044462912901</v>
      </c>
      <c r="Q1074">
        <v>8.2606114372589995E-2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124</v>
      </c>
      <c r="E1075">
        <v>2240.2716</v>
      </c>
      <c r="F1075">
        <v>400.8</v>
      </c>
      <c r="G1075">
        <v>-55.073940223898802</v>
      </c>
      <c r="H1075">
        <v>11.251343288202801</v>
      </c>
      <c r="I1075">
        <v>-29.919311897669701</v>
      </c>
      <c r="J1075">
        <v>5.6606751937994604</v>
      </c>
      <c r="K1075">
        <v>403.39167594303399</v>
      </c>
      <c r="L1075">
        <v>441.39744145341501</v>
      </c>
      <c r="M1075">
        <v>48.593269602988002</v>
      </c>
      <c r="N1075">
        <v>1.1850915276571701</v>
      </c>
      <c r="O1075">
        <v>50.948103792415097</v>
      </c>
      <c r="P1075">
        <v>23.323076923076901</v>
      </c>
      <c r="Q1075">
        <v>0.28984957957915403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116</v>
      </c>
      <c r="E1076">
        <v>2233.8047392399999</v>
      </c>
      <c r="F1076">
        <v>187.4</v>
      </c>
      <c r="G1076">
        <v>-10.7020460025532</v>
      </c>
      <c r="H1076">
        <v>8.6556718658714704</v>
      </c>
      <c r="I1076">
        <v>-21.1031498528294</v>
      </c>
      <c r="J1076">
        <v>1.06289744665985</v>
      </c>
      <c r="K1076">
        <v>191.52039514002101</v>
      </c>
      <c r="L1076">
        <v>195.71831083593301</v>
      </c>
      <c r="M1076">
        <v>36.3514232047863</v>
      </c>
      <c r="N1076">
        <v>1.39022523064086</v>
      </c>
      <c r="O1076">
        <v>54.615795090714997</v>
      </c>
      <c r="P1076">
        <v>25.1001335113484</v>
      </c>
      <c r="Q1076">
        <v>3.6886586926829001E-2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51</v>
      </c>
      <c r="E1077">
        <v>2231.9567490149998</v>
      </c>
      <c r="F1077">
        <v>1579.55</v>
      </c>
      <c r="G1077">
        <v>11.969269264430199</v>
      </c>
      <c r="H1077">
        <v>13.369342456080799</v>
      </c>
      <c r="I1077">
        <v>-1.41657786120667</v>
      </c>
      <c r="J1077">
        <v>10.638825229063</v>
      </c>
      <c r="K1077">
        <v>1491.8483088360899</v>
      </c>
      <c r="L1077">
        <v>1426.33586583537</v>
      </c>
      <c r="M1077">
        <v>65.143878830572604</v>
      </c>
      <c r="N1077">
        <v>3.2073052616187399</v>
      </c>
      <c r="O1077">
        <v>14.3300307049476</v>
      </c>
      <c r="P1077">
        <v>43.438975662913101</v>
      </c>
      <c r="Q1077">
        <v>7.8953314938189995E-2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700</v>
      </c>
      <c r="E1078">
        <v>2229.50838634</v>
      </c>
      <c r="F1078">
        <v>560.6</v>
      </c>
      <c r="G1078">
        <v>13.2108347457705</v>
      </c>
      <c r="H1078">
        <v>-5.8348463341708197</v>
      </c>
      <c r="I1078">
        <v>-5.0151529920488196</v>
      </c>
      <c r="J1078">
        <v>3.61298617990417</v>
      </c>
      <c r="K1078">
        <v>561.66449351636697</v>
      </c>
      <c r="L1078">
        <v>537.11497795531</v>
      </c>
      <c r="M1078">
        <v>34.678406582938798</v>
      </c>
      <c r="N1078">
        <v>0.80753375346522505</v>
      </c>
      <c r="O1078">
        <v>20.388869068854799</v>
      </c>
      <c r="P1078">
        <v>37.722638496499101</v>
      </c>
      <c r="Q1078">
        <v>9.3919023993365006E-2</v>
      </c>
    </row>
    <row r="1079" spans="1:17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269</v>
      </c>
      <c r="E1079">
        <v>2223.6992553599998</v>
      </c>
      <c r="F1079">
        <v>496.8</v>
      </c>
      <c r="G1079">
        <v>-47.174966089562098</v>
      </c>
      <c r="H1079">
        <v>-0.47234165604598999</v>
      </c>
      <c r="I1079">
        <v>-24.2177567588556</v>
      </c>
      <c r="J1079">
        <v>5.91982367865526</v>
      </c>
      <c r="K1079">
        <v>513.08310908960698</v>
      </c>
      <c r="L1079">
        <v>539.04169856086901</v>
      </c>
      <c r="M1079">
        <v>42.311087558072501</v>
      </c>
      <c r="N1079">
        <v>1.41470367069025</v>
      </c>
      <c r="O1079">
        <v>39.5833333333333</v>
      </c>
      <c r="P1079">
        <v>9.4273127753303996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530</v>
      </c>
      <c r="E1080">
        <v>2204.2243786399999</v>
      </c>
      <c r="F1080">
        <v>240.4</v>
      </c>
      <c r="G1080">
        <v>-39.970344267906697</v>
      </c>
      <c r="H1080">
        <v>-5.0231646525687799</v>
      </c>
      <c r="I1080">
        <v>-25.857236396932102</v>
      </c>
      <c r="J1080">
        <v>-0.491717065383384</v>
      </c>
      <c r="K1080">
        <v>266.84035693311603</v>
      </c>
      <c r="L1080">
        <v>262.09176568188298</v>
      </c>
      <c r="M1080">
        <v>20.665279037841199</v>
      </c>
      <c r="N1080">
        <v>0.52793475896296804</v>
      </c>
      <c r="O1080">
        <v>32.757903494176297</v>
      </c>
      <c r="P1080">
        <v>12.8638497652582</v>
      </c>
      <c r="Q1080">
        <v>6.7342380370829E-2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1318</v>
      </c>
      <c r="E1081">
        <v>2202.6652214599999</v>
      </c>
      <c r="F1081">
        <v>776.6</v>
      </c>
      <c r="G1081">
        <v>108.427979010526</v>
      </c>
      <c r="H1081">
        <v>49.488776852580699</v>
      </c>
      <c r="I1081">
        <v>41.501165042799798</v>
      </c>
      <c r="J1081">
        <v>-6.1450079647995501</v>
      </c>
      <c r="K1081">
        <v>615.90218194696195</v>
      </c>
      <c r="L1081">
        <v>501.31827536192498</v>
      </c>
      <c r="M1081">
        <v>57.378146845520597</v>
      </c>
      <c r="N1081">
        <v>3.1728660986884298</v>
      </c>
      <c r="O1081">
        <v>16.147308781869601</v>
      </c>
      <c r="P1081">
        <v>148.63134304466101</v>
      </c>
      <c r="Q1081">
        <v>6.3945469739541003E-2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269</v>
      </c>
      <c r="E1082">
        <v>2199.3880101</v>
      </c>
      <c r="F1082">
        <v>396.95</v>
      </c>
      <c r="G1082">
        <v>226.94390166545</v>
      </c>
      <c r="H1082">
        <v>40.192224924337097</v>
      </c>
      <c r="I1082">
        <v>84.763096669347107</v>
      </c>
      <c r="J1082">
        <v>14.722562310689201</v>
      </c>
      <c r="K1082">
        <v>302.68601280256502</v>
      </c>
      <c r="L1082">
        <v>222.32095123984499</v>
      </c>
      <c r="M1082">
        <v>62.1865510836327</v>
      </c>
      <c r="N1082">
        <v>1.6113799055861799</v>
      </c>
      <c r="O1082">
        <v>10.5176974430029</v>
      </c>
      <c r="P1082">
        <v>326.598602901665</v>
      </c>
      <c r="Q1082">
        <v>0.15009131384985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804</v>
      </c>
      <c r="E1083">
        <v>2182.6223691750001</v>
      </c>
      <c r="F1083">
        <v>20.25</v>
      </c>
      <c r="G1083">
        <v>12.196906461616599</v>
      </c>
      <c r="H1083">
        <v>-2.1228071339182</v>
      </c>
      <c r="I1083">
        <v>-35.9045881879657</v>
      </c>
      <c r="J1083">
        <v>-0.22818361221109301</v>
      </c>
      <c r="K1083">
        <v>22.436164102123499</v>
      </c>
      <c r="L1083">
        <v>22.296566729516499</v>
      </c>
      <c r="M1083">
        <v>28.1575043398174</v>
      </c>
      <c r="N1083">
        <v>1.0126182795635501</v>
      </c>
      <c r="O1083">
        <v>59.012345679012299</v>
      </c>
      <c r="P1083">
        <v>39.175257731958702</v>
      </c>
      <c r="Q1083">
        <v>-4.0729616723916E-2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274</v>
      </c>
      <c r="E1084">
        <v>2181.9876023400002</v>
      </c>
      <c r="F1084">
        <v>848.9</v>
      </c>
      <c r="G1084">
        <v>46.135803520121101</v>
      </c>
      <c r="H1084">
        <v>9.3123118978441308</v>
      </c>
      <c r="I1084">
        <v>40.734502559625199</v>
      </c>
      <c r="J1084">
        <v>1.46308748614063</v>
      </c>
      <c r="K1084">
        <v>826.02116091923403</v>
      </c>
      <c r="L1084">
        <v>663.957185879078</v>
      </c>
      <c r="M1084">
        <v>44.772522622328403</v>
      </c>
      <c r="N1084">
        <v>1.8055006308353001</v>
      </c>
      <c r="O1084">
        <v>16.621510189657201</v>
      </c>
      <c r="P1084">
        <v>111.16915422885501</v>
      </c>
      <c r="Q1084">
        <v>0.208882333345532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711</v>
      </c>
      <c r="E1085">
        <v>2180.653534008</v>
      </c>
      <c r="F1085">
        <v>272.73</v>
      </c>
      <c r="G1085">
        <v>3.6910354050506</v>
      </c>
      <c r="H1085">
        <v>1.81816482128676</v>
      </c>
      <c r="I1085">
        <v>3.65140196559926</v>
      </c>
      <c r="J1085">
        <v>1.3791776506515401</v>
      </c>
      <c r="K1085">
        <v>265.21209268794098</v>
      </c>
      <c r="L1085">
        <v>245.12918938501099</v>
      </c>
      <c r="M1085">
        <v>58.290846172297002</v>
      </c>
      <c r="N1085">
        <v>0.71402761825906602</v>
      </c>
      <c r="O1085">
        <v>3.7289627103728802</v>
      </c>
      <c r="P1085">
        <v>31.626447876447799</v>
      </c>
      <c r="Q1085">
        <v>3.2968413234804997E-2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75</v>
      </c>
      <c r="E1086">
        <v>2180.4132413550001</v>
      </c>
      <c r="F1086">
        <v>2891.45</v>
      </c>
      <c r="G1086">
        <v>-30.642254299636701</v>
      </c>
      <c r="H1086">
        <v>1.4181350588541699</v>
      </c>
      <c r="I1086">
        <v>-3.4391313590032602</v>
      </c>
      <c r="J1086">
        <v>-1.72752696548703</v>
      </c>
      <c r="K1086">
        <v>2880.5514357006</v>
      </c>
      <c r="L1086">
        <v>2810.3682026930001</v>
      </c>
      <c r="M1086">
        <v>31.2501039402011</v>
      </c>
      <c r="N1086">
        <v>1.0129708720102999</v>
      </c>
      <c r="O1086">
        <v>11.224472150651</v>
      </c>
      <c r="P1086">
        <v>23.268603585360101</v>
      </c>
      <c r="Q1086">
        <v>-0.159791847616119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168</v>
      </c>
      <c r="E1087">
        <v>2179.4561596499998</v>
      </c>
      <c r="F1087">
        <v>1446.5</v>
      </c>
      <c r="G1087">
        <v>136.23055706423199</v>
      </c>
      <c r="H1087">
        <v>-8.6292771241739192</v>
      </c>
      <c r="I1087">
        <v>126.485530057112</v>
      </c>
      <c r="J1087">
        <v>-1.9826781223683201</v>
      </c>
      <c r="K1087">
        <v>1444.6811736617799</v>
      </c>
      <c r="L1087">
        <v>1108.5740128182599</v>
      </c>
      <c r="M1087">
        <v>33.425843612274903</v>
      </c>
      <c r="N1087">
        <v>0.58012463173059803</v>
      </c>
      <c r="O1087">
        <v>23.266505357760099</v>
      </c>
      <c r="P1087">
        <v>172.15428033866399</v>
      </c>
      <c r="Q1087">
        <v>7.9471980897222003E-2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292</v>
      </c>
      <c r="E1088">
        <v>2178.2012172149998</v>
      </c>
      <c r="F1088">
        <v>85.65</v>
      </c>
      <c r="G1088">
        <v>-20.1239543648589</v>
      </c>
      <c r="H1088">
        <v>10.016140504995301</v>
      </c>
      <c r="I1088">
        <v>-11.1282745911652</v>
      </c>
      <c r="J1088">
        <v>7.0370310571354899</v>
      </c>
      <c r="K1088">
        <v>83.403145595665293</v>
      </c>
      <c r="L1088">
        <v>84.048079759241702</v>
      </c>
      <c r="M1088">
        <v>53.626170380556701</v>
      </c>
      <c r="N1088">
        <v>2.0095905923718602</v>
      </c>
      <c r="O1088">
        <v>22.0081727962638</v>
      </c>
      <c r="P1088">
        <v>19.9579831932773</v>
      </c>
      <c r="Q1088">
        <v>-2.6825566173645999E-2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269</v>
      </c>
      <c r="E1089">
        <v>2172.81012048</v>
      </c>
      <c r="F1089">
        <v>602.9</v>
      </c>
      <c r="G1089">
        <v>-1.57952287397563</v>
      </c>
      <c r="H1089">
        <v>-2.7521091504575299</v>
      </c>
      <c r="I1089">
        <v>-24.090108901051298</v>
      </c>
      <c r="J1089">
        <v>3.3667822481176102</v>
      </c>
      <c r="K1089">
        <v>632.95177354776797</v>
      </c>
      <c r="L1089">
        <v>608.97432813808405</v>
      </c>
      <c r="M1089">
        <v>36.807575861371397</v>
      </c>
      <c r="N1089">
        <v>0.62777354580140299</v>
      </c>
      <c r="O1089">
        <v>55.083761817880202</v>
      </c>
      <c r="P1089">
        <v>40.996258185219801</v>
      </c>
      <c r="Q1089">
        <v>3.3972432704084003E-2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1126</v>
      </c>
      <c r="E1090">
        <v>2171.66268855</v>
      </c>
      <c r="F1090">
        <v>764.25</v>
      </c>
      <c r="G1090">
        <v>-14.021410532522999</v>
      </c>
      <c r="H1090">
        <v>-3.2647178301254498</v>
      </c>
      <c r="I1090">
        <v>-35.216905316016998</v>
      </c>
      <c r="J1090">
        <v>2.50506305840244</v>
      </c>
      <c r="K1090">
        <v>819.11103467415296</v>
      </c>
      <c r="L1090">
        <v>834.70819195460604</v>
      </c>
      <c r="M1090">
        <v>37.6890254121396</v>
      </c>
      <c r="N1090">
        <v>0.90222220900754502</v>
      </c>
      <c r="O1090">
        <v>50.598626104023502</v>
      </c>
      <c r="P1090">
        <v>28.8677177303768</v>
      </c>
      <c r="Q1090">
        <v>7.698830415192E-3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700</v>
      </c>
      <c r="E1091">
        <v>2161.3451577999999</v>
      </c>
      <c r="F1091">
        <v>342.7</v>
      </c>
      <c r="G1091">
        <v>4.7618377541956498</v>
      </c>
      <c r="H1091">
        <v>-1.5910412428371701</v>
      </c>
      <c r="I1091">
        <v>-5.5767075513676803</v>
      </c>
      <c r="J1091">
        <v>5.3850182644552396</v>
      </c>
      <c r="K1091">
        <v>343.813652521243</v>
      </c>
      <c r="L1091">
        <v>332.17823631045798</v>
      </c>
      <c r="M1091">
        <v>40.3251287041588</v>
      </c>
      <c r="N1091">
        <v>0.83442052880317796</v>
      </c>
      <c r="O1091">
        <v>23.096002334403199</v>
      </c>
      <c r="P1091">
        <v>33.476144109055497</v>
      </c>
      <c r="Q1091">
        <v>5.3939255045818001E-2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212</v>
      </c>
      <c r="E1092">
        <v>2157.3988424999998</v>
      </c>
      <c r="F1092">
        <v>349.5</v>
      </c>
      <c r="G1092">
        <v>76.231702814757199</v>
      </c>
      <c r="H1092">
        <v>12.7174799680093</v>
      </c>
      <c r="I1092">
        <v>17.6960959100977</v>
      </c>
      <c r="J1092">
        <v>5.3147340521838196</v>
      </c>
      <c r="K1092">
        <v>338.07145785336201</v>
      </c>
      <c r="L1092">
        <v>284.37694547158901</v>
      </c>
      <c r="M1092">
        <v>40.274130873929202</v>
      </c>
      <c r="N1092">
        <v>1.14520707806463</v>
      </c>
      <c r="O1092">
        <v>13.247496423462101</v>
      </c>
      <c r="P1092">
        <v>102.73797784094199</v>
      </c>
      <c r="Q1092">
        <v>0.154594310255281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51</v>
      </c>
      <c r="E1093">
        <v>2153.7388080000001</v>
      </c>
      <c r="F1093">
        <v>234</v>
      </c>
      <c r="G1093">
        <v>21.435461732419299</v>
      </c>
      <c r="H1093">
        <v>22.680451034448801</v>
      </c>
      <c r="I1093">
        <v>-7.79107937328319</v>
      </c>
      <c r="J1093">
        <v>-2.1757803674508001</v>
      </c>
      <c r="K1093">
        <v>227.289816577832</v>
      </c>
      <c r="L1093">
        <v>207.13861913283199</v>
      </c>
      <c r="M1093">
        <v>41.049291229881703</v>
      </c>
      <c r="N1093">
        <v>2.1711281207203101</v>
      </c>
      <c r="O1093">
        <v>16.3888888888888</v>
      </c>
      <c r="P1093">
        <v>64.788732394366207</v>
      </c>
      <c r="Q1093">
        <v>7.5671524363433995E-2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133</v>
      </c>
      <c r="E1094">
        <v>2151.06258381</v>
      </c>
      <c r="F1094">
        <v>263.95</v>
      </c>
      <c r="G1094">
        <v>19.036506566187899</v>
      </c>
      <c r="H1094">
        <v>-9.5587951660834491</v>
      </c>
      <c r="I1094">
        <v>10.8940027118283</v>
      </c>
      <c r="J1094">
        <v>-4.7410750244208604</v>
      </c>
      <c r="K1094">
        <v>292.18832707312498</v>
      </c>
      <c r="L1094">
        <v>253.644358588193</v>
      </c>
      <c r="M1094">
        <v>14.2690579502262</v>
      </c>
      <c r="N1094">
        <v>0.599663628093829</v>
      </c>
      <c r="O1094">
        <v>28.888046978594399</v>
      </c>
      <c r="P1094">
        <v>51.001144164759701</v>
      </c>
      <c r="Q1094">
        <v>6.3210213964455003E-2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530</v>
      </c>
      <c r="E1095">
        <v>2141.760574332</v>
      </c>
      <c r="F1095">
        <v>118.98</v>
      </c>
      <c r="G1095">
        <v>62.2169524971155</v>
      </c>
      <c r="H1095">
        <v>-3.0804189509510498</v>
      </c>
      <c r="I1095">
        <v>-9.7450923023738607</v>
      </c>
      <c r="J1095">
        <v>1.31342913313453</v>
      </c>
      <c r="K1095">
        <v>123.01244302308601</v>
      </c>
      <c r="L1095">
        <v>106.96122206891199</v>
      </c>
      <c r="M1095">
        <v>29.004912623405701</v>
      </c>
      <c r="N1095">
        <v>0.49584792616817203</v>
      </c>
      <c r="O1095">
        <v>25.231131282568398</v>
      </c>
      <c r="P1095">
        <v>93.306255077173006</v>
      </c>
      <c r="Q1095">
        <v>5.3585923049735001E-2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1467</v>
      </c>
      <c r="E1096">
        <v>2140.3626021750001</v>
      </c>
      <c r="F1096">
        <v>826.35</v>
      </c>
      <c r="G1096">
        <v>3.3405757076287901</v>
      </c>
      <c r="H1096">
        <v>-3.7618864238548801</v>
      </c>
      <c r="I1096">
        <v>28.649362241771598</v>
      </c>
      <c r="J1096">
        <v>0.64531115482812895</v>
      </c>
      <c r="K1096">
        <v>783.52690348481997</v>
      </c>
      <c r="L1096">
        <v>671.988257248423</v>
      </c>
      <c r="M1096">
        <v>38.349522957468402</v>
      </c>
      <c r="N1096">
        <v>1.4797956822162599</v>
      </c>
      <c r="O1096">
        <v>17.637804804259599</v>
      </c>
      <c r="P1096">
        <v>83.023255813953398</v>
      </c>
      <c r="Q1096">
        <v>-2.0019735144716999E-2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1524</v>
      </c>
      <c r="E1097">
        <v>2140.3430848799999</v>
      </c>
      <c r="F1097">
        <v>300.3</v>
      </c>
      <c r="G1097">
        <v>17.6651574280007</v>
      </c>
      <c r="H1097">
        <v>13.4335016448989</v>
      </c>
      <c r="I1097">
        <v>-0.106102981009337</v>
      </c>
      <c r="J1097">
        <v>11.0523903223616</v>
      </c>
      <c r="K1097">
        <v>246.373392802344</v>
      </c>
      <c r="L1097">
        <v>224.174912124939</v>
      </c>
      <c r="M1097">
        <v>73.033170410859398</v>
      </c>
      <c r="N1097">
        <v>0.58490575834097003</v>
      </c>
      <c r="O1097">
        <v>12.187812187812099</v>
      </c>
      <c r="P1097">
        <v>122.444444444444</v>
      </c>
      <c r="Q1097">
        <v>7.8711874464828996E-2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215</v>
      </c>
      <c r="E1098">
        <v>2140.2173681250001</v>
      </c>
      <c r="F1098">
        <v>567.75</v>
      </c>
      <c r="G1098">
        <v>6.7099201584114097</v>
      </c>
      <c r="H1098">
        <v>6.6902705275456</v>
      </c>
      <c r="I1098">
        <v>16.423825854952401</v>
      </c>
      <c r="J1098">
        <v>2.5056082129319299</v>
      </c>
      <c r="K1098">
        <v>547.18130089766203</v>
      </c>
      <c r="L1098">
        <v>469.91291488948298</v>
      </c>
      <c r="M1098">
        <v>37.691723429724398</v>
      </c>
      <c r="N1098">
        <v>0.472191778426165</v>
      </c>
      <c r="O1098">
        <v>17.0233377366798</v>
      </c>
      <c r="P1098">
        <v>66.203161592505793</v>
      </c>
      <c r="Q1098">
        <v>0.12672464527069399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625</v>
      </c>
      <c r="E1099">
        <v>2136.47744392</v>
      </c>
      <c r="F1099">
        <v>508.1</v>
      </c>
      <c r="G1099">
        <v>-29.948198775471202</v>
      </c>
      <c r="H1099">
        <v>-2.38823959622762E-2</v>
      </c>
      <c r="I1099">
        <v>-16.3627689342621</v>
      </c>
      <c r="J1099">
        <v>0.131932172935529</v>
      </c>
      <c r="K1099">
        <v>496.87030590011</v>
      </c>
      <c r="L1099">
        <v>499.10185953081901</v>
      </c>
      <c r="M1099">
        <v>25.136706585657699</v>
      </c>
      <c r="N1099">
        <v>0.84273509277804803</v>
      </c>
      <c r="O1099">
        <v>24.975398543593698</v>
      </c>
      <c r="P1099">
        <v>24.0478515625</v>
      </c>
      <c r="Q1099">
        <v>1.1622925149940001E-2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260</v>
      </c>
      <c r="E1100">
        <v>2136.0017876249999</v>
      </c>
      <c r="F1100">
        <v>4158.75</v>
      </c>
      <c r="G1100">
        <v>38.328694305506097</v>
      </c>
      <c r="H1100">
        <v>-2.5664233805005798</v>
      </c>
      <c r="I1100">
        <v>17.288493058390401</v>
      </c>
      <c r="J1100">
        <v>0.62558779366988804</v>
      </c>
      <c r="K1100">
        <v>4117.7239814188797</v>
      </c>
      <c r="L1100">
        <v>3479.8729346681798</v>
      </c>
      <c r="M1100">
        <v>31.2330037916865</v>
      </c>
      <c r="N1100">
        <v>0.593504024326449</v>
      </c>
      <c r="O1100">
        <v>14.818154493537699</v>
      </c>
      <c r="P1100">
        <v>76.930440331844196</v>
      </c>
      <c r="Q1100">
        <v>8.4808874445829005E-2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51</v>
      </c>
      <c r="E1101">
        <v>2127.4264861199999</v>
      </c>
      <c r="F1101">
        <v>736.35</v>
      </c>
      <c r="G1101">
        <v>-8.7634223131715601</v>
      </c>
      <c r="H1101">
        <v>-2.75858117088316</v>
      </c>
      <c r="I1101">
        <v>17.726736230038199</v>
      </c>
      <c r="J1101">
        <v>4.1455919448288103</v>
      </c>
      <c r="K1101">
        <v>744.75479307530702</v>
      </c>
      <c r="L1101">
        <v>688.04124248428104</v>
      </c>
      <c r="M1101">
        <v>37.044464355869401</v>
      </c>
      <c r="N1101">
        <v>0.63757703412356803</v>
      </c>
      <c r="O1101">
        <v>12.0594825830107</v>
      </c>
      <c r="P1101">
        <v>30.5816634154992</v>
      </c>
      <c r="Q1101">
        <v>-2.9016057323451999E-2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691</v>
      </c>
      <c r="E1102">
        <v>2126.7886950000002</v>
      </c>
      <c r="F1102">
        <v>346.05</v>
      </c>
      <c r="G1102">
        <v>417.44852644489401</v>
      </c>
      <c r="H1102">
        <v>18.008140489200599</v>
      </c>
      <c r="I1102">
        <v>21.288146597625001</v>
      </c>
      <c r="J1102">
        <v>-6.78568591830473</v>
      </c>
      <c r="K1102">
        <v>332.15792115286803</v>
      </c>
      <c r="L1102">
        <v>250.20623405585999</v>
      </c>
      <c r="M1102">
        <v>31.4792433632695</v>
      </c>
      <c r="N1102">
        <v>1.2305247035471301</v>
      </c>
      <c r="O1102">
        <v>28.594133795694201</v>
      </c>
      <c r="P1102">
        <v>476.75</v>
      </c>
      <c r="Q1102">
        <v>0.14610272954721601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46</v>
      </c>
      <c r="E1103">
        <v>2119.8524891400002</v>
      </c>
      <c r="F1103">
        <v>505.35</v>
      </c>
      <c r="G1103">
        <v>-21.574518072208399</v>
      </c>
      <c r="H1103">
        <v>-3.8508095188140099</v>
      </c>
      <c r="I1103">
        <v>-44.8816549005384</v>
      </c>
      <c r="J1103">
        <v>-0.170152507929973</v>
      </c>
      <c r="K1103">
        <v>564.54797204200497</v>
      </c>
      <c r="L1103">
        <v>571.44581630001198</v>
      </c>
      <c r="M1103">
        <v>24.802049231681199</v>
      </c>
      <c r="N1103">
        <v>0.54173672765529202</v>
      </c>
      <c r="O1103">
        <v>68.2002572474522</v>
      </c>
      <c r="P1103">
        <v>16.830424228412799</v>
      </c>
      <c r="Q1103">
        <v>0.162938416927285</v>
      </c>
    </row>
    <row r="1104" spans="1:17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518</v>
      </c>
      <c r="E1104">
        <v>2106.6176679299901</v>
      </c>
      <c r="F1104">
        <v>539.15</v>
      </c>
      <c r="G1104">
        <v>-44.4257367962053</v>
      </c>
      <c r="H1104">
        <v>-1.8359201615340399</v>
      </c>
      <c r="I1104">
        <v>-22.372220768622899</v>
      </c>
      <c r="J1104">
        <v>5.7925711413249097</v>
      </c>
      <c r="K1104">
        <v>551.741704719469</v>
      </c>
      <c r="L1104">
        <v>592.934172167111</v>
      </c>
      <c r="M1104">
        <v>39.941928337921098</v>
      </c>
      <c r="N1104">
        <v>1.5490050475168899</v>
      </c>
      <c r="O1104">
        <v>46.842251692478897</v>
      </c>
      <c r="P1104">
        <v>16.939594404077599</v>
      </c>
      <c r="Q1104">
        <v>-0.10763960570016599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383</v>
      </c>
      <c r="E1105">
        <v>2099.2902472800001</v>
      </c>
      <c r="F1105">
        <v>861.45</v>
      </c>
      <c r="G1105">
        <v>-26.331781273377601</v>
      </c>
      <c r="H1105">
        <v>13.2672220165694</v>
      </c>
      <c r="I1105">
        <v>-9.1848786890820993</v>
      </c>
      <c r="J1105">
        <v>-3.48897604272558</v>
      </c>
      <c r="K1105">
        <v>818.54338565237799</v>
      </c>
      <c r="L1105">
        <v>794.70680211385002</v>
      </c>
      <c r="M1105">
        <v>40.519616803291399</v>
      </c>
      <c r="N1105">
        <v>1.0803314715907599</v>
      </c>
      <c r="O1105">
        <v>26.530849149689399</v>
      </c>
      <c r="P1105">
        <v>33.672123516176498</v>
      </c>
      <c r="Q1105">
        <v>-6.6816772967953006E-2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168</v>
      </c>
      <c r="E1106">
        <v>2095.7474999999999</v>
      </c>
      <c r="F1106">
        <v>2101</v>
      </c>
      <c r="G1106">
        <v>-1.43277963532498</v>
      </c>
      <c r="H1106">
        <v>0.8536967688414</v>
      </c>
      <c r="I1106">
        <v>-9.9879513633936305</v>
      </c>
      <c r="J1106">
        <v>7.7687933808333103</v>
      </c>
      <c r="K1106">
        <v>2157.2827676455499</v>
      </c>
      <c r="L1106">
        <v>2066.76962916207</v>
      </c>
      <c r="M1106">
        <v>43.6825522413492</v>
      </c>
      <c r="N1106">
        <v>1.02238266323881</v>
      </c>
      <c r="O1106">
        <v>32.256068538790998</v>
      </c>
      <c r="P1106">
        <v>24.319526627218899</v>
      </c>
      <c r="Q1106">
        <v>0.16389209804999999</v>
      </c>
    </row>
    <row r="1107" spans="1:17" hidden="1" x14ac:dyDescent="0.3">
      <c r="A1107" t="s">
        <v>1713</v>
      </c>
      <c r="B1107" t="s">
        <v>2369</v>
      </c>
      <c r="C1107" t="str">
        <f>IFERROR(VLOOKUP(Table1[[#This Row],[Ticker]],[1]!Table2[[Symbol]:[Industry]],2,FALSE),"-")</f>
        <v>-</v>
      </c>
      <c r="D1107" t="s">
        <v>1715</v>
      </c>
      <c r="E1107">
        <v>2091.9342556299998</v>
      </c>
      <c r="F1107">
        <v>36.1</v>
      </c>
      <c r="G1107">
        <v>6.1360824484784304</v>
      </c>
      <c r="H1107">
        <v>-4.9501453024410003</v>
      </c>
      <c r="I1107">
        <v>-12.258931030074899</v>
      </c>
      <c r="J1107">
        <v>-5.07109443590788</v>
      </c>
      <c r="K1107">
        <v>39.321693168448803</v>
      </c>
      <c r="L1107">
        <v>34.783468248023503</v>
      </c>
      <c r="M1107">
        <v>49.333103027404697</v>
      </c>
      <c r="N1107">
        <v>0.79908441926529405</v>
      </c>
      <c r="O1107">
        <v>27.2853185595567</v>
      </c>
      <c r="P1107">
        <v>35.969868173258</v>
      </c>
      <c r="Q1107">
        <v>7.0291434656782004E-2</v>
      </c>
    </row>
    <row r="1108" spans="1:17" x14ac:dyDescent="0.3">
      <c r="A1108" t="s">
        <v>2370</v>
      </c>
      <c r="B1108" t="s">
        <v>2371</v>
      </c>
      <c r="C1108" t="str">
        <f>IFERROR(VLOOKUP(Table1[[#This Row],[Ticker]],[1]!Table2[[Symbol]:[Industry]],2,FALSE),"-")</f>
        <v>-</v>
      </c>
      <c r="D1108" t="s">
        <v>277</v>
      </c>
      <c r="E1108">
        <v>2087.3717291349999</v>
      </c>
      <c r="F1108">
        <v>646.45000000000005</v>
      </c>
      <c r="G1108">
        <v>0.34960794585022698</v>
      </c>
      <c r="H1108">
        <v>-1.76931224023074</v>
      </c>
      <c r="I1108">
        <v>-19.881211002404399</v>
      </c>
      <c r="J1108">
        <v>0.285460047499981</v>
      </c>
      <c r="K1108">
        <v>646.37282340936804</v>
      </c>
      <c r="L1108">
        <v>628.72438325952203</v>
      </c>
      <c r="M1108">
        <v>35.478750733439597</v>
      </c>
      <c r="N1108">
        <v>0.694234075295873</v>
      </c>
      <c r="O1108">
        <v>18.7872225230102</v>
      </c>
      <c r="P1108">
        <v>34.090437668533497</v>
      </c>
      <c r="Q1108">
        <v>-5.8064240857399002E-2</v>
      </c>
    </row>
    <row r="1109" spans="1:17" hidden="1" x14ac:dyDescent="0.3">
      <c r="A1109" t="s">
        <v>2372</v>
      </c>
      <c r="B1109" t="s">
        <v>2373</v>
      </c>
      <c r="C1109" t="str">
        <f>IFERROR(VLOOKUP(Table1[[#This Row],[Ticker]],[1]!Table2[[Symbol]:[Industry]],2,FALSE),"-")</f>
        <v>-</v>
      </c>
      <c r="D1109" t="s">
        <v>46</v>
      </c>
      <c r="E1109">
        <v>2084.9774648500002</v>
      </c>
      <c r="F1109">
        <v>216.5</v>
      </c>
      <c r="G1109">
        <v>231.082553654386</v>
      </c>
      <c r="H1109">
        <v>31.7880319549107</v>
      </c>
      <c r="I1109">
        <v>41.546293306850799</v>
      </c>
      <c r="J1109">
        <v>8.8966632294688193</v>
      </c>
      <c r="K1109">
        <v>173.51360553852899</v>
      </c>
      <c r="L1109">
        <v>135.307141329102</v>
      </c>
      <c r="M1109">
        <v>64.827102664162098</v>
      </c>
      <c r="N1109">
        <v>0.57359542881245296</v>
      </c>
      <c r="O1109">
        <v>5.2655889145496397</v>
      </c>
      <c r="P1109">
        <v>304.67289719626098</v>
      </c>
      <c r="Q1109">
        <v>0.16739045696611199</v>
      </c>
    </row>
    <row r="1110" spans="1:17" hidden="1" x14ac:dyDescent="0.3">
      <c r="A1110" t="s">
        <v>2374</v>
      </c>
      <c r="B1110" t="s">
        <v>2375</v>
      </c>
      <c r="C1110" t="str">
        <f>IFERROR(VLOOKUP(Table1[[#This Row],[Ticker]],[1]!Table2[[Symbol]:[Industry]],2,FALSE),"-")</f>
        <v>-</v>
      </c>
      <c r="D1110" t="s">
        <v>212</v>
      </c>
      <c r="E1110">
        <v>2083.1417040000001</v>
      </c>
      <c r="F1110">
        <v>1281</v>
      </c>
      <c r="G1110">
        <v>26.377453775229402</v>
      </c>
      <c r="H1110">
        <v>2.47906694693688</v>
      </c>
      <c r="I1110">
        <v>21.6124886319426</v>
      </c>
      <c r="J1110">
        <v>8.0622816195022704</v>
      </c>
      <c r="K1110">
        <v>1201.7809578650799</v>
      </c>
      <c r="L1110">
        <v>1015.75753686773</v>
      </c>
      <c r="M1110">
        <v>53.821663251862397</v>
      </c>
      <c r="N1110">
        <v>0.52408827499092803</v>
      </c>
      <c r="O1110">
        <v>9.2115534738485607</v>
      </c>
      <c r="P1110">
        <v>65.173102959190203</v>
      </c>
      <c r="Q1110">
        <v>2.9128837367922E-2</v>
      </c>
    </row>
    <row r="1111" spans="1:17" hidden="1" x14ac:dyDescent="0.3">
      <c r="A1111" t="s">
        <v>2376</v>
      </c>
      <c r="B1111" t="s">
        <v>2377</v>
      </c>
      <c r="C1111" t="str">
        <f>IFERROR(VLOOKUP(Table1[[#This Row],[Ticker]],[1]!Table2[[Symbol]:[Industry]],2,FALSE),"-")</f>
        <v>-</v>
      </c>
      <c r="D1111" t="s">
        <v>130</v>
      </c>
      <c r="E1111">
        <v>2075.7410866499999</v>
      </c>
      <c r="F1111">
        <v>1609.5</v>
      </c>
      <c r="G1111">
        <v>-22.8616344832495</v>
      </c>
      <c r="H1111">
        <v>1.0590829633235801</v>
      </c>
      <c r="I1111">
        <v>-17.830465343282</v>
      </c>
      <c r="J1111">
        <v>5.2749156438445901</v>
      </c>
      <c r="K1111">
        <v>1675.9816505983699</v>
      </c>
      <c r="L1111">
        <v>1597.4352830495</v>
      </c>
      <c r="M1111">
        <v>39.9415599450817</v>
      </c>
      <c r="N1111">
        <v>0.53168783596856894</v>
      </c>
      <c r="O1111">
        <v>30.4131717924821</v>
      </c>
      <c r="P1111">
        <v>29.360231474039502</v>
      </c>
      <c r="Q1111">
        <v>0.120316860131298</v>
      </c>
    </row>
    <row r="1112" spans="1:17" hidden="1" x14ac:dyDescent="0.3">
      <c r="A1112" t="s">
        <v>2378</v>
      </c>
      <c r="B1112" t="s">
        <v>2379</v>
      </c>
      <c r="C1112" t="str">
        <f>IFERROR(VLOOKUP(Table1[[#This Row],[Ticker]],[1]!Table2[[Symbol]:[Industry]],2,FALSE),"-")</f>
        <v>-</v>
      </c>
      <c r="D1112" t="s">
        <v>590</v>
      </c>
      <c r="E1112">
        <v>2073.3908950199998</v>
      </c>
      <c r="F1112">
        <v>309.7</v>
      </c>
      <c r="G1112">
        <v>-14.166891616042699</v>
      </c>
      <c r="H1112">
        <v>2.6584581253546902</v>
      </c>
      <c r="I1112">
        <v>-21.380742896815601</v>
      </c>
      <c r="J1112">
        <v>2.4385978983850101</v>
      </c>
      <c r="K1112">
        <v>308.538506143066</v>
      </c>
      <c r="L1112">
        <v>308.77823309904801</v>
      </c>
      <c r="M1112">
        <v>40.172371677796001</v>
      </c>
      <c r="N1112">
        <v>1.0499370864787501</v>
      </c>
      <c r="O1112">
        <v>24.281562802712202</v>
      </c>
      <c r="P1112">
        <v>31.619209519761998</v>
      </c>
    </row>
    <row r="1113" spans="1:17" hidden="1" x14ac:dyDescent="0.3">
      <c r="A1113" t="s">
        <v>2380</v>
      </c>
      <c r="B1113" t="s">
        <v>2381</v>
      </c>
      <c r="C1113" t="str">
        <f>IFERROR(VLOOKUP(Table1[[#This Row],[Ticker]],[1]!Table2[[Symbol]:[Industry]],2,FALSE),"-")</f>
        <v>-</v>
      </c>
      <c r="D1113" t="s">
        <v>920</v>
      </c>
      <c r="E1113">
        <v>2066.6497949999998</v>
      </c>
      <c r="F1113">
        <v>113.4</v>
      </c>
      <c r="G1113">
        <v>-24.7058890739204</v>
      </c>
      <c r="H1113">
        <v>11.385877688605699</v>
      </c>
      <c r="I1113">
        <v>-11.9415140658963</v>
      </c>
      <c r="J1113">
        <v>5.1965835530896198</v>
      </c>
      <c r="O1113">
        <v>13.5714285714285</v>
      </c>
      <c r="P1113">
        <v>5.8823529411764701</v>
      </c>
    </row>
    <row r="1114" spans="1:17" hidden="1" x14ac:dyDescent="0.3">
      <c r="A1114" t="s">
        <v>2382</v>
      </c>
      <c r="B1114" t="s">
        <v>2383</v>
      </c>
      <c r="C1114" t="str">
        <f>IFERROR(VLOOKUP(Table1[[#This Row],[Ticker]],[1]!Table2[[Symbol]:[Industry]],2,FALSE),"-")</f>
        <v>-</v>
      </c>
      <c r="D1114" t="s">
        <v>138</v>
      </c>
      <c r="E1114">
        <v>2066.6037154800001</v>
      </c>
      <c r="F1114">
        <v>114.25</v>
      </c>
      <c r="G1114">
        <v>334.66123310822002</v>
      </c>
      <c r="H1114">
        <v>-1.8585521934388101</v>
      </c>
      <c r="I1114">
        <v>39.532755902724503</v>
      </c>
      <c r="J1114">
        <v>-0.51593368072301504</v>
      </c>
      <c r="K1114">
        <v>119.662951664977</v>
      </c>
      <c r="L1114">
        <v>90.722350553141297</v>
      </c>
      <c r="M1114">
        <v>42.336066873683002</v>
      </c>
      <c r="N1114">
        <v>0.88109997164688703</v>
      </c>
      <c r="O1114">
        <v>20.507658643326</v>
      </c>
      <c r="P1114">
        <v>366.32653061224403</v>
      </c>
    </row>
    <row r="1115" spans="1:17" hidden="1" x14ac:dyDescent="0.3">
      <c r="A1115" t="s">
        <v>2384</v>
      </c>
      <c r="B1115" t="s">
        <v>2385</v>
      </c>
      <c r="C1115" t="str">
        <f>IFERROR(VLOOKUP(Table1[[#This Row],[Ticker]],[1]!Table2[[Symbol]:[Industry]],2,FALSE),"-")</f>
        <v>-</v>
      </c>
      <c r="D1115" t="s">
        <v>269</v>
      </c>
      <c r="E1115">
        <v>2064.3540520000001</v>
      </c>
      <c r="F1115">
        <v>1515.1</v>
      </c>
      <c r="G1115">
        <v>-21.838888524649601</v>
      </c>
      <c r="H1115">
        <v>11.6703610425684</v>
      </c>
      <c r="I1115">
        <v>9.7271850064372494</v>
      </c>
      <c r="J1115">
        <v>-3.6866653880400801</v>
      </c>
      <c r="K1115">
        <v>1452.4698463664399</v>
      </c>
      <c r="L1115">
        <v>1324.36411073051</v>
      </c>
      <c r="M1115">
        <v>41.464010868649602</v>
      </c>
      <c r="N1115">
        <v>0.81371881909797095</v>
      </c>
      <c r="O1115">
        <v>13.672364860405199</v>
      </c>
      <c r="P1115">
        <v>47.361766279239298</v>
      </c>
      <c r="Q1115">
        <v>3.0486660090707999E-2</v>
      </c>
    </row>
    <row r="1116" spans="1:17" hidden="1" x14ac:dyDescent="0.3">
      <c r="A1116" t="s">
        <v>2386</v>
      </c>
      <c r="B1116" t="s">
        <v>2387</v>
      </c>
      <c r="C1116" t="str">
        <f>IFERROR(VLOOKUP(Table1[[#This Row],[Ticker]],[1]!Table2[[Symbol]:[Industry]],2,FALSE),"-")</f>
        <v>-</v>
      </c>
      <c r="D1116" t="s">
        <v>2388</v>
      </c>
      <c r="E1116">
        <v>2059.7270880649999</v>
      </c>
      <c r="F1116">
        <v>1907.05</v>
      </c>
      <c r="G1116">
        <v>299.73530939654</v>
      </c>
      <c r="H1116">
        <v>10.4690464509485</v>
      </c>
      <c r="I1116">
        <v>64.444418474658306</v>
      </c>
      <c r="J1116">
        <v>2.6173303575665301</v>
      </c>
      <c r="K1116">
        <v>1845.36102451119</v>
      </c>
      <c r="L1116">
        <v>1318.19097558664</v>
      </c>
      <c r="M1116">
        <v>34.873262003577302</v>
      </c>
      <c r="N1116">
        <v>0.661660575694764</v>
      </c>
      <c r="O1116">
        <v>18.507642694213501</v>
      </c>
      <c r="P1116">
        <v>441.39105748757902</v>
      </c>
      <c r="Q1116">
        <v>0.25016852173095899</v>
      </c>
    </row>
    <row r="1117" spans="1:17" hidden="1" x14ac:dyDescent="0.3">
      <c r="A1117" t="s">
        <v>2389</v>
      </c>
      <c r="B1117" t="s">
        <v>2390</v>
      </c>
      <c r="C1117" t="str">
        <f>IFERROR(VLOOKUP(Table1[[#This Row],[Ticker]],[1]!Table2[[Symbol]:[Industry]],2,FALSE),"-")</f>
        <v>-</v>
      </c>
      <c r="D1117" t="s">
        <v>292</v>
      </c>
      <c r="E1117">
        <v>2059.2412346000001</v>
      </c>
      <c r="F1117">
        <v>415.4</v>
      </c>
      <c r="G1117">
        <v>-25.396408948522499</v>
      </c>
      <c r="H1117">
        <v>-4.1331366438256696</v>
      </c>
      <c r="I1117">
        <v>-31.576849686899301</v>
      </c>
      <c r="J1117">
        <v>2.64054904795639</v>
      </c>
      <c r="K1117">
        <v>441.04241269678897</v>
      </c>
      <c r="L1117">
        <v>443.34164737833402</v>
      </c>
      <c r="M1117">
        <v>30.445627977255398</v>
      </c>
      <c r="N1117">
        <v>1.06551835806151</v>
      </c>
      <c r="O1117">
        <v>54.2729898892633</v>
      </c>
      <c r="P1117">
        <v>25.878787878787801</v>
      </c>
      <c r="Q1117">
        <v>3.9420603896662999E-2</v>
      </c>
    </row>
    <row r="1118" spans="1:17" hidden="1" x14ac:dyDescent="0.3">
      <c r="A1118" t="s">
        <v>2391</v>
      </c>
      <c r="B1118" t="s">
        <v>2392</v>
      </c>
      <c r="C1118" t="str">
        <f>IFERROR(VLOOKUP(Table1[[#This Row],[Ticker]],[1]!Table2[[Symbol]:[Industry]],2,FALSE),"-")</f>
        <v>-</v>
      </c>
      <c r="D1118" t="s">
        <v>24</v>
      </c>
      <c r="E1118">
        <v>2047.2816323249999</v>
      </c>
      <c r="F1118">
        <v>192.69</v>
      </c>
      <c r="G1118">
        <v>-16.707736514740802</v>
      </c>
      <c r="H1118">
        <v>4.8674124219698696</v>
      </c>
      <c r="I1118">
        <v>7.4351130502254597</v>
      </c>
      <c r="J1118">
        <v>11.3614103930098</v>
      </c>
      <c r="K1118">
        <v>189.95194886265199</v>
      </c>
      <c r="L1118">
        <v>179.482374839193</v>
      </c>
      <c r="M1118">
        <v>56.926769297443997</v>
      </c>
      <c r="N1118">
        <v>1.8307191638401501</v>
      </c>
      <c r="O1118">
        <v>12.9793969588458</v>
      </c>
      <c r="P1118">
        <v>35.411103302881202</v>
      </c>
      <c r="Q1118">
        <v>7.9105252570900002E-3</v>
      </c>
    </row>
    <row r="1119" spans="1:17" hidden="1" x14ac:dyDescent="0.3">
      <c r="A1119" t="s">
        <v>2393</v>
      </c>
      <c r="B1119" t="s">
        <v>2394</v>
      </c>
      <c r="C1119" t="str">
        <f>IFERROR(VLOOKUP(Table1[[#This Row],[Ticker]],[1]!Table2[[Symbol]:[Industry]],2,FALSE),"-")</f>
        <v>-</v>
      </c>
      <c r="D1119" t="s">
        <v>1566</v>
      </c>
      <c r="E1119">
        <v>2043.338305536</v>
      </c>
      <c r="F1119">
        <v>93.88</v>
      </c>
      <c r="G1119">
        <v>-29.561983784646699</v>
      </c>
      <c r="H1119">
        <v>8.5478730101900897</v>
      </c>
      <c r="I1119">
        <v>-15.035215921255601</v>
      </c>
      <c r="J1119">
        <v>-2.56947409341368E-2</v>
      </c>
      <c r="K1119">
        <v>96.191145744691795</v>
      </c>
      <c r="L1119">
        <v>96.924888176842202</v>
      </c>
      <c r="M1119">
        <v>32.305592245419398</v>
      </c>
      <c r="N1119">
        <v>1.2786646829374599</v>
      </c>
      <c r="O1119">
        <v>37.942053685555997</v>
      </c>
      <c r="P1119">
        <v>13.1084337349397</v>
      </c>
      <c r="Q1119">
        <v>3.2118857340010999E-2</v>
      </c>
    </row>
    <row r="1120" spans="1:17" hidden="1" x14ac:dyDescent="0.3">
      <c r="A1120" t="s">
        <v>2395</v>
      </c>
      <c r="B1120" t="s">
        <v>2396</v>
      </c>
      <c r="C1120" t="str">
        <f>IFERROR(VLOOKUP(Table1[[#This Row],[Ticker]],[1]!Table2[[Symbol]:[Industry]],2,FALSE),"-")</f>
        <v>-</v>
      </c>
      <c r="D1120" t="s">
        <v>127</v>
      </c>
      <c r="E1120">
        <v>2039.7535928069999</v>
      </c>
      <c r="F1120">
        <v>137.88999999999999</v>
      </c>
      <c r="G1120">
        <v>-21.790286560992399</v>
      </c>
      <c r="H1120">
        <v>7.7880599939922499</v>
      </c>
      <c r="I1120">
        <v>-31.808340522830601</v>
      </c>
      <c r="J1120">
        <v>5.4488691263706901</v>
      </c>
      <c r="K1120">
        <v>132.32096915029899</v>
      </c>
      <c r="L1120">
        <v>144.17878175784699</v>
      </c>
      <c r="M1120">
        <v>44.405026439589903</v>
      </c>
      <c r="N1120">
        <v>1.7799994576320599</v>
      </c>
      <c r="O1120">
        <v>40.691855827108498</v>
      </c>
      <c r="P1120">
        <v>14.908333333333299</v>
      </c>
    </row>
    <row r="1121" spans="1:17" hidden="1" x14ac:dyDescent="0.3">
      <c r="A1121" t="s">
        <v>2397</v>
      </c>
      <c r="B1121" t="s">
        <v>2398</v>
      </c>
      <c r="C1121" t="str">
        <f>IFERROR(VLOOKUP(Table1[[#This Row],[Ticker]],[1]!Table2[[Symbol]:[Industry]],2,FALSE),"-")</f>
        <v>-</v>
      </c>
      <c r="D1121" t="s">
        <v>101</v>
      </c>
      <c r="E1121">
        <v>2038.9251481829999</v>
      </c>
      <c r="F1121">
        <v>21.89</v>
      </c>
      <c r="G1121">
        <v>33.149675482412</v>
      </c>
      <c r="H1121">
        <v>4.0857157889835101</v>
      </c>
      <c r="I1121">
        <v>-37.156890213748397</v>
      </c>
      <c r="J1121">
        <v>3.1883067437653301</v>
      </c>
      <c r="K1121">
        <v>21.111157821248899</v>
      </c>
      <c r="L1121">
        <v>19.919273763133599</v>
      </c>
      <c r="M1121">
        <v>40.2509454090468</v>
      </c>
      <c r="N1121">
        <v>1.28751798398212</v>
      </c>
      <c r="O1121">
        <v>57.377798081315603</v>
      </c>
      <c r="P1121">
        <v>81.659751037344293</v>
      </c>
      <c r="Q1121">
        <v>0.150712702535651</v>
      </c>
    </row>
    <row r="1122" spans="1:17" hidden="1" x14ac:dyDescent="0.3">
      <c r="A1122" t="s">
        <v>2399</v>
      </c>
      <c r="B1122" t="s">
        <v>2400</v>
      </c>
      <c r="C1122" t="str">
        <f>IFERROR(VLOOKUP(Table1[[#This Row],[Ticker]],[1]!Table2[[Symbol]:[Industry]],2,FALSE),"-")</f>
        <v>-</v>
      </c>
      <c r="D1122" t="s">
        <v>405</v>
      </c>
      <c r="E1122">
        <v>2036.015412515</v>
      </c>
      <c r="F1122">
        <v>657.65</v>
      </c>
      <c r="G1122">
        <v>-6.55687874319913</v>
      </c>
      <c r="H1122">
        <v>16.474741729917501</v>
      </c>
      <c r="I1122">
        <v>2.0151224455621599</v>
      </c>
      <c r="J1122">
        <v>0.80079921754766503</v>
      </c>
      <c r="K1122">
        <v>628.71140877749895</v>
      </c>
      <c r="L1122">
        <v>585.41172940814397</v>
      </c>
      <c r="M1122">
        <v>39.194813964147897</v>
      </c>
      <c r="N1122">
        <v>1.20711613298059</v>
      </c>
      <c r="O1122">
        <v>13.578651258268</v>
      </c>
      <c r="P1122">
        <v>49.4489262583797</v>
      </c>
      <c r="Q1122">
        <v>0.146154459175898</v>
      </c>
    </row>
    <row r="1123" spans="1:17" hidden="1" x14ac:dyDescent="0.3">
      <c r="A1123" t="s">
        <v>2401</v>
      </c>
      <c r="B1123" t="s">
        <v>2402</v>
      </c>
      <c r="C1123" t="str">
        <f>IFERROR(VLOOKUP(Table1[[#This Row],[Ticker]],[1]!Table2[[Symbol]:[Industry]],2,FALSE),"-")</f>
        <v>-</v>
      </c>
      <c r="D1123" t="s">
        <v>383</v>
      </c>
      <c r="E1123">
        <v>2034.25454425</v>
      </c>
      <c r="F1123">
        <v>852.1</v>
      </c>
      <c r="G1123">
        <v>-25.3008107634056</v>
      </c>
      <c r="H1123">
        <v>-3.7811610000043498</v>
      </c>
      <c r="I1123">
        <v>-43.671952619812501</v>
      </c>
      <c r="J1123">
        <v>-0.49547229331939802</v>
      </c>
      <c r="K1123">
        <v>894.08753060779497</v>
      </c>
      <c r="L1123">
        <v>934.036739073268</v>
      </c>
      <c r="M1123">
        <v>31.912491406114199</v>
      </c>
      <c r="N1123">
        <v>1.1051461640890201</v>
      </c>
      <c r="O1123">
        <v>70.167820678324105</v>
      </c>
      <c r="P1123">
        <v>14.115441274943</v>
      </c>
      <c r="Q1123">
        <v>-1.888501551894E-3</v>
      </c>
    </row>
    <row r="1124" spans="1:17" hidden="1" x14ac:dyDescent="0.3">
      <c r="A1124" t="s">
        <v>2403</v>
      </c>
      <c r="B1124" t="s">
        <v>2404</v>
      </c>
      <c r="C1124" t="str">
        <f>IFERROR(VLOOKUP(Table1[[#This Row],[Ticker]],[1]!Table2[[Symbol]:[Industry]],2,FALSE),"-")</f>
        <v>-</v>
      </c>
      <c r="D1124" t="s">
        <v>292</v>
      </c>
      <c r="E1124">
        <v>2033.4960960799999</v>
      </c>
      <c r="F1124">
        <v>61.96</v>
      </c>
      <c r="G1124">
        <v>63.119292255542398</v>
      </c>
      <c r="H1124">
        <v>5.6063938311927597</v>
      </c>
      <c r="I1124">
        <v>-32.454959063454503</v>
      </c>
      <c r="J1124">
        <v>0.52038068242062197</v>
      </c>
      <c r="K1124">
        <v>63.551498558434098</v>
      </c>
      <c r="L1124">
        <v>59.893385813546097</v>
      </c>
      <c r="M1124">
        <v>39.764534426098798</v>
      </c>
      <c r="N1124">
        <v>1.78617548128429</v>
      </c>
      <c r="O1124">
        <v>54.777275661717198</v>
      </c>
      <c r="P1124">
        <v>105.608096897295</v>
      </c>
      <c r="Q1124">
        <v>1.5915773111242999E-2</v>
      </c>
    </row>
    <row r="1125" spans="1:17" hidden="1" x14ac:dyDescent="0.3">
      <c r="A1125" t="s">
        <v>2405</v>
      </c>
      <c r="B1125" t="s">
        <v>2406</v>
      </c>
      <c r="C1125" t="str">
        <f>IFERROR(VLOOKUP(Table1[[#This Row],[Ticker]],[1]!Table2[[Symbol]:[Industry]],2,FALSE),"-")</f>
        <v>-</v>
      </c>
      <c r="D1125" t="s">
        <v>1856</v>
      </c>
      <c r="E1125">
        <v>2029.76</v>
      </c>
      <c r="F1125">
        <v>317.14999999999998</v>
      </c>
      <c r="G1125">
        <v>8.6439250464745605</v>
      </c>
      <c r="H1125">
        <v>14.974438209058</v>
      </c>
      <c r="I1125">
        <v>17.625308668632201</v>
      </c>
      <c r="J1125">
        <v>9.0639748509298492</v>
      </c>
      <c r="K1125">
        <v>301.78131744134998</v>
      </c>
      <c r="L1125">
        <v>273.91811230534199</v>
      </c>
      <c r="M1125">
        <v>54.810609140277499</v>
      </c>
      <c r="N1125">
        <v>1.7685219408192601</v>
      </c>
      <c r="O1125">
        <v>9.6957275737032909</v>
      </c>
      <c r="P1125">
        <v>39.682889231446801</v>
      </c>
      <c r="Q1125">
        <v>0.173144647326895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260</v>
      </c>
      <c r="E1126">
        <v>2028.7124262899999</v>
      </c>
      <c r="F1126">
        <v>1860.9</v>
      </c>
      <c r="G1126">
        <v>73.084291506088505</v>
      </c>
      <c r="H1126">
        <v>2.9361959810603402</v>
      </c>
      <c r="I1126">
        <v>23.977584820574801</v>
      </c>
      <c r="J1126">
        <v>6.8568886189285498</v>
      </c>
      <c r="K1126">
        <v>1750.2237413217699</v>
      </c>
      <c r="L1126">
        <v>1405.8445550720701</v>
      </c>
      <c r="M1126">
        <v>40.6101771513408</v>
      </c>
      <c r="N1126">
        <v>0.82106771024635805</v>
      </c>
      <c r="O1126">
        <v>14.460744800902701</v>
      </c>
      <c r="P1126">
        <v>110.259307383763</v>
      </c>
      <c r="Q1126">
        <v>0.108310076405202</v>
      </c>
    </row>
    <row r="1127" spans="1:17" hidden="1" x14ac:dyDescent="0.3">
      <c r="A1127" t="s">
        <v>2409</v>
      </c>
      <c r="B1127" t="s">
        <v>2410</v>
      </c>
      <c r="C1127" t="str">
        <f>IFERROR(VLOOKUP(Table1[[#This Row],[Ticker]],[1]!Table2[[Symbol]:[Industry]],2,FALSE),"-")</f>
        <v>-</v>
      </c>
      <c r="D1127" t="s">
        <v>75</v>
      </c>
      <c r="E1127">
        <v>2020.9149167999999</v>
      </c>
      <c r="F1127">
        <v>232.8</v>
      </c>
      <c r="G1127">
        <v>2.7194274189201701</v>
      </c>
      <c r="H1127">
        <v>-6.5005332560890601</v>
      </c>
      <c r="I1127">
        <v>-19.8536652445705</v>
      </c>
      <c r="J1127">
        <v>0.377885203216278</v>
      </c>
      <c r="K1127">
        <v>244.02720323638101</v>
      </c>
      <c r="L1127">
        <v>225.14034688596999</v>
      </c>
      <c r="M1127">
        <v>28.3770256076434</v>
      </c>
      <c r="N1127">
        <v>0.64256171423632802</v>
      </c>
      <c r="O1127">
        <v>17.912371134020599</v>
      </c>
      <c r="P1127">
        <v>37.183264584561002</v>
      </c>
      <c r="Q1127">
        <v>-8.1528689164452994E-2</v>
      </c>
    </row>
    <row r="1128" spans="1:17" hidden="1" x14ac:dyDescent="0.3">
      <c r="A1128" t="s">
        <v>2411</v>
      </c>
      <c r="B1128" t="s">
        <v>2412</v>
      </c>
      <c r="C1128" t="str">
        <f>IFERROR(VLOOKUP(Table1[[#This Row],[Ticker]],[1]!Table2[[Symbol]:[Industry]],2,FALSE),"-")</f>
        <v>-</v>
      </c>
      <c r="D1128" t="s">
        <v>396</v>
      </c>
      <c r="E1128">
        <v>2001.001992214</v>
      </c>
      <c r="F1128">
        <v>132.94</v>
      </c>
      <c r="G1128">
        <v>68.301597410311999</v>
      </c>
      <c r="H1128">
        <v>26.4137569083438</v>
      </c>
      <c r="I1128">
        <v>6.7925289893099601</v>
      </c>
      <c r="J1128">
        <v>-2.3415901070044201</v>
      </c>
      <c r="K1128">
        <v>121.453360154582</v>
      </c>
      <c r="L1128">
        <v>101.37793690904699</v>
      </c>
      <c r="M1128">
        <v>42.764094502545902</v>
      </c>
      <c r="N1128">
        <v>1.44537814330857</v>
      </c>
      <c r="O1128">
        <v>18.0908680607793</v>
      </c>
      <c r="P1128">
        <v>138.88589398023299</v>
      </c>
      <c r="Q1128">
        <v>0.101509394601175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313</v>
      </c>
      <c r="E1129">
        <v>1997.6232053849999</v>
      </c>
      <c r="F1129">
        <v>1287.1500000000001</v>
      </c>
      <c r="G1129">
        <v>-46.071280604021297</v>
      </c>
      <c r="H1129">
        <v>4.86714815093654</v>
      </c>
      <c r="I1129">
        <v>-17.959401506177301</v>
      </c>
      <c r="J1129">
        <v>6.6267483029413601</v>
      </c>
      <c r="K1129">
        <v>1281.9286345549899</v>
      </c>
      <c r="L1129">
        <v>1314.1355737646099</v>
      </c>
      <c r="M1129">
        <v>47.988458474450503</v>
      </c>
      <c r="N1129">
        <v>1.6565578103063401</v>
      </c>
      <c r="O1129">
        <v>35.955405352911399</v>
      </c>
      <c r="P1129">
        <v>12.326555545859099</v>
      </c>
      <c r="Q1129">
        <v>5.5962116830029999E-3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942</v>
      </c>
      <c r="E1130">
        <v>1991.1119880000001</v>
      </c>
      <c r="F1130">
        <v>560.79999999999995</v>
      </c>
      <c r="G1130">
        <v>45.027471962523499</v>
      </c>
      <c r="H1130">
        <v>12.164489872214199</v>
      </c>
      <c r="I1130">
        <v>74.683955089206805</v>
      </c>
      <c r="J1130">
        <v>-1.7551621928369401</v>
      </c>
      <c r="K1130">
        <v>525.46809130022905</v>
      </c>
      <c r="L1130">
        <v>394.38284062551901</v>
      </c>
      <c r="M1130">
        <v>33.792334794050902</v>
      </c>
      <c r="N1130">
        <v>0.22672877075190001</v>
      </c>
      <c r="O1130">
        <v>21.959700427960001</v>
      </c>
      <c r="P1130">
        <v>119.835358682869</v>
      </c>
      <c r="Q1130">
        <v>0.14830383207648001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57</v>
      </c>
      <c r="E1131">
        <v>1984.5832863200001</v>
      </c>
      <c r="F1131">
        <v>20.38</v>
      </c>
      <c r="G1131">
        <v>28.925332240741898</v>
      </c>
      <c r="H1131">
        <v>26.4445326110373</v>
      </c>
      <c r="I1131">
        <v>-28.8068568136148</v>
      </c>
      <c r="J1131">
        <v>1.75246837549484</v>
      </c>
      <c r="K1131">
        <v>19.551939484652099</v>
      </c>
      <c r="L1131">
        <v>18.261765214575998</v>
      </c>
      <c r="M1131">
        <v>42.101747407515802</v>
      </c>
      <c r="N1131">
        <v>1.61665722134399</v>
      </c>
      <c r="O1131">
        <v>37.634936211972501</v>
      </c>
      <c r="P1131">
        <v>50.405904059040502</v>
      </c>
      <c r="Q1131">
        <v>3.3881758342908998E-2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269</v>
      </c>
      <c r="E1132">
        <v>1984.17576175</v>
      </c>
      <c r="F1132">
        <v>631.75</v>
      </c>
      <c r="G1132">
        <v>61.765170078661903</v>
      </c>
      <c r="H1132">
        <v>-4.0462971713596696</v>
      </c>
      <c r="I1132">
        <v>39.533523781343703</v>
      </c>
      <c r="J1132">
        <v>1.6200203704213301</v>
      </c>
      <c r="K1132">
        <v>585.96014363631105</v>
      </c>
      <c r="L1132">
        <v>460.43124751939501</v>
      </c>
      <c r="M1132">
        <v>39.666224888771801</v>
      </c>
      <c r="N1132">
        <v>0.76855101733518805</v>
      </c>
      <c r="O1132">
        <v>18.179659675504499</v>
      </c>
      <c r="P1132">
        <v>111.85446009389599</v>
      </c>
      <c r="Q1132">
        <v>0.14503552078597201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1623</v>
      </c>
      <c r="E1133">
        <v>1984.1380216</v>
      </c>
      <c r="F1133">
        <v>59.13</v>
      </c>
      <c r="G1133">
        <v>-4.9363987919790597</v>
      </c>
      <c r="H1133">
        <v>-2.19359987128253</v>
      </c>
      <c r="I1133">
        <v>0.97066240956293504</v>
      </c>
      <c r="J1133">
        <v>3.6468045853150999</v>
      </c>
      <c r="K1133">
        <v>60.671897726498699</v>
      </c>
      <c r="L1133">
        <v>57.367684727294801</v>
      </c>
      <c r="M1133">
        <v>58.880462682991599</v>
      </c>
      <c r="N1133">
        <v>2.2010123145454301</v>
      </c>
      <c r="O1133">
        <v>8.1515305259597604</v>
      </c>
      <c r="P1133">
        <v>22.803738317756999</v>
      </c>
      <c r="Q1133">
        <v>-2.8254867209200001E-2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133</v>
      </c>
      <c r="E1134">
        <v>1981.96399062</v>
      </c>
      <c r="F1134">
        <v>153.26</v>
      </c>
      <c r="G1134">
        <v>-29.3740472534212</v>
      </c>
      <c r="H1134">
        <v>-3.7668852325891802</v>
      </c>
      <c r="I1134">
        <v>-9.9259190851394994</v>
      </c>
      <c r="J1134">
        <v>-2.2152090099318902</v>
      </c>
      <c r="K1134">
        <v>151.45120894251801</v>
      </c>
      <c r="L1134">
        <v>151.09482825523901</v>
      </c>
      <c r="M1134">
        <v>46.2083043597138</v>
      </c>
      <c r="N1134">
        <v>0.84125923068243402</v>
      </c>
      <c r="O1134">
        <v>28.115620514158898</v>
      </c>
      <c r="P1134">
        <v>33.269565217391303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18</v>
      </c>
      <c r="E1135">
        <v>1979.2214103060001</v>
      </c>
      <c r="F1135">
        <v>202.23</v>
      </c>
      <c r="G1135">
        <v>-53.357451906134301</v>
      </c>
      <c r="H1135">
        <v>-2.7165224977546698</v>
      </c>
      <c r="I1135">
        <v>-25.910549770419198</v>
      </c>
      <c r="J1135">
        <v>1.1286494162707399</v>
      </c>
      <c r="K1135">
        <v>211.69943534628399</v>
      </c>
      <c r="M1135">
        <v>31.959621402706901</v>
      </c>
      <c r="N1135">
        <v>0.644759765921884</v>
      </c>
      <c r="O1135">
        <v>70.128071997230904</v>
      </c>
      <c r="P1135">
        <v>10.841326390792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269</v>
      </c>
      <c r="E1136">
        <v>1978.7153768999999</v>
      </c>
      <c r="F1136">
        <v>647</v>
      </c>
      <c r="G1136">
        <v>-52.327170359534598</v>
      </c>
      <c r="H1136">
        <v>-5.1383613555469996</v>
      </c>
      <c r="I1136">
        <v>-33.931236444963602</v>
      </c>
      <c r="J1136">
        <v>2.0775141472463798</v>
      </c>
      <c r="K1136">
        <v>706.65380712652598</v>
      </c>
      <c r="L1136">
        <v>794.81615123786798</v>
      </c>
      <c r="M1136">
        <v>22.864955011792201</v>
      </c>
      <c r="N1136">
        <v>0.55446006559402805</v>
      </c>
      <c r="O1136">
        <v>77.743431221020103</v>
      </c>
      <c r="P1136">
        <v>1.2281936947508401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553</v>
      </c>
      <c r="E1137">
        <v>1974.9114</v>
      </c>
      <c r="F1137">
        <v>1732.5</v>
      </c>
      <c r="G1137">
        <v>-22.557126889892199</v>
      </c>
      <c r="H1137">
        <v>-8.8932403510655291</v>
      </c>
      <c r="I1137">
        <v>-4.8628610303155</v>
      </c>
      <c r="J1137">
        <v>-5.1000098480787699</v>
      </c>
      <c r="K1137">
        <v>1878.98894984408</v>
      </c>
      <c r="L1137">
        <v>1795.4884345847199</v>
      </c>
      <c r="M1137">
        <v>16.826552270386198</v>
      </c>
      <c r="N1137">
        <v>1.1388712206874401</v>
      </c>
      <c r="O1137">
        <v>40.066378066378</v>
      </c>
      <c r="P1137">
        <v>14.3564356435643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467</v>
      </c>
      <c r="E1138">
        <v>1974.5366939999999</v>
      </c>
      <c r="F1138">
        <v>786.9</v>
      </c>
      <c r="G1138">
        <v>50.742084695308698</v>
      </c>
      <c r="H1138">
        <v>8.4437096599753598</v>
      </c>
      <c r="I1138">
        <v>22.927884286082001</v>
      </c>
      <c r="J1138">
        <v>-0.39620988074528901</v>
      </c>
      <c r="K1138">
        <v>757.769566368396</v>
      </c>
      <c r="L1138">
        <v>632.01561978933501</v>
      </c>
      <c r="M1138">
        <v>29.547146135163199</v>
      </c>
      <c r="N1138">
        <v>0.469280165121156</v>
      </c>
      <c r="O1138">
        <v>15.948659295971501</v>
      </c>
      <c r="P1138">
        <v>82.893666472980797</v>
      </c>
      <c r="Q1138">
        <v>9.3020511714068999E-2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1614</v>
      </c>
      <c r="E1139">
        <v>1965.9999408000001</v>
      </c>
      <c r="F1139">
        <v>187.35</v>
      </c>
      <c r="G1139">
        <v>-55.5214098349322</v>
      </c>
      <c r="H1139">
        <v>-9.4808465521876109</v>
      </c>
      <c r="I1139">
        <v>-30.698911792396899</v>
      </c>
      <c r="J1139">
        <v>-0.91105563194252803</v>
      </c>
      <c r="K1139">
        <v>202.089530952205</v>
      </c>
      <c r="L1139">
        <v>223.71157351741999</v>
      </c>
      <c r="M1139">
        <v>21.4789756439712</v>
      </c>
      <c r="N1139">
        <v>1.2228862217090899</v>
      </c>
      <c r="O1139">
        <v>61.1689351481185</v>
      </c>
      <c r="P1139">
        <v>2.3770491803278602</v>
      </c>
      <c r="Q1139">
        <v>0.13987784141450099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920</v>
      </c>
      <c r="E1140">
        <v>1952.2123496700001</v>
      </c>
      <c r="F1140">
        <v>462.55</v>
      </c>
      <c r="G1140">
        <v>1664.03288212495</v>
      </c>
      <c r="H1140">
        <v>13.8331013262544</v>
      </c>
      <c r="I1140">
        <v>738.22537278319305</v>
      </c>
      <c r="J1140">
        <v>24.556410263055401</v>
      </c>
      <c r="K1140">
        <v>330.96626880441602</v>
      </c>
      <c r="L1140">
        <v>186.07048451850301</v>
      </c>
      <c r="M1140">
        <v>89.149580502079502</v>
      </c>
      <c r="N1140">
        <v>1.9036283100978399</v>
      </c>
      <c r="O1140">
        <v>0</v>
      </c>
      <c r="P1140">
        <v>1911.0869565217299</v>
      </c>
      <c r="Q1140">
        <v>0.21223181546790701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21</v>
      </c>
      <c r="E1141">
        <v>1941.6030844500001</v>
      </c>
      <c r="F1141">
        <v>213.7</v>
      </c>
      <c r="G1141">
        <v>-64.866620413029295</v>
      </c>
      <c r="H1141">
        <v>-10.1683220973574</v>
      </c>
      <c r="I1141">
        <v>-52.102245405005199</v>
      </c>
      <c r="J1141">
        <v>-0.71916815367249498</v>
      </c>
      <c r="K1141">
        <v>247.962374522772</v>
      </c>
      <c r="M1141">
        <v>23.219051191758901</v>
      </c>
      <c r="N1141">
        <v>1.06309607662239</v>
      </c>
      <c r="O1141">
        <v>98.268600842302206</v>
      </c>
      <c r="P1141">
        <v>2.3565475620270102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769</v>
      </c>
      <c r="E1142">
        <v>1940.7966205499999</v>
      </c>
      <c r="F1142">
        <v>751.5</v>
      </c>
      <c r="G1142">
        <v>24.402342205283201</v>
      </c>
      <c r="H1142">
        <v>-5.7741350413007497</v>
      </c>
      <c r="I1142">
        <v>-33.614360419875901</v>
      </c>
      <c r="J1142">
        <v>1.0985777474101299</v>
      </c>
      <c r="K1142">
        <v>825.68257841811305</v>
      </c>
      <c r="L1142">
        <v>798.258144638305</v>
      </c>
      <c r="M1142">
        <v>29.690420197022</v>
      </c>
      <c r="N1142">
        <v>0.68932274687682005</v>
      </c>
      <c r="O1142">
        <v>72.987358616101105</v>
      </c>
      <c r="P1142">
        <v>60.063897763578197</v>
      </c>
      <c r="Q1142">
        <v>0.17709764685183599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391</v>
      </c>
      <c r="E1143">
        <v>1939.4470630200001</v>
      </c>
      <c r="F1143">
        <v>221.33</v>
      </c>
      <c r="G1143">
        <v>-49.790155770274602</v>
      </c>
      <c r="H1143">
        <v>-7.10706550934916E-2</v>
      </c>
      <c r="I1143">
        <v>-26.157969784460199</v>
      </c>
      <c r="J1143">
        <v>3.9104835540504701</v>
      </c>
      <c r="K1143">
        <v>231.15136534277499</v>
      </c>
      <c r="L1143">
        <v>250.41417449178601</v>
      </c>
      <c r="M1143">
        <v>36.440506261867597</v>
      </c>
      <c r="N1143">
        <v>1.39901095692004</v>
      </c>
      <c r="O1143">
        <v>57.389418515339003</v>
      </c>
      <c r="P1143">
        <v>5.3952380952380903</v>
      </c>
      <c r="Q1143">
        <v>0.15844915181495201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292</v>
      </c>
      <c r="E1144">
        <v>1936.51206653699</v>
      </c>
      <c r="F1144">
        <v>65.61</v>
      </c>
      <c r="G1144">
        <v>12.163358101240901</v>
      </c>
      <c r="H1144">
        <v>27.464847036858298</v>
      </c>
      <c r="I1144">
        <v>-15.7465412366124</v>
      </c>
      <c r="J1144">
        <v>11.7579397565521</v>
      </c>
      <c r="K1144">
        <v>57.641545283453802</v>
      </c>
      <c r="L1144">
        <v>55.401746217025099</v>
      </c>
      <c r="M1144">
        <v>60.604717385132503</v>
      </c>
      <c r="N1144">
        <v>2.99120164695805</v>
      </c>
      <c r="O1144">
        <v>11.248285322359299</v>
      </c>
      <c r="P1144">
        <v>49.623717217787899</v>
      </c>
      <c r="Q1144">
        <v>6.2929675438199995E-2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396</v>
      </c>
      <c r="E1145">
        <v>1936.3977425</v>
      </c>
      <c r="F1145">
        <v>3245.45</v>
      </c>
      <c r="G1145">
        <v>249.31963701173299</v>
      </c>
      <c r="H1145">
        <v>11.0618200681395</v>
      </c>
      <c r="I1145">
        <v>72.259368209210805</v>
      </c>
      <c r="J1145">
        <v>2.29687528726167</v>
      </c>
      <c r="K1145">
        <v>2967.51979644327</v>
      </c>
      <c r="L1145">
        <v>2130.0002998854502</v>
      </c>
      <c r="M1145">
        <v>40.870118175867702</v>
      </c>
      <c r="N1145">
        <v>1.01085343005117</v>
      </c>
      <c r="O1145">
        <v>16.316689519173</v>
      </c>
      <c r="P1145">
        <v>273.04022988505699</v>
      </c>
      <c r="Q1145">
        <v>0.115361252596451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386</v>
      </c>
      <c r="E1146">
        <v>1933.432849975</v>
      </c>
      <c r="F1146">
        <v>14500.75</v>
      </c>
      <c r="G1146">
        <v>295.76759633503701</v>
      </c>
      <c r="H1146">
        <v>5.9323921876100698</v>
      </c>
      <c r="I1146">
        <v>174.57602635462399</v>
      </c>
      <c r="J1146">
        <v>1.2921566513384699</v>
      </c>
      <c r="K1146">
        <v>12695.0682290642</v>
      </c>
      <c r="L1146">
        <v>8258.0484680575701</v>
      </c>
      <c r="M1146">
        <v>42.039891491997501</v>
      </c>
      <c r="N1146">
        <v>0.30974894876772702</v>
      </c>
      <c r="O1146">
        <v>15.469889488474699</v>
      </c>
      <c r="P1146">
        <v>324.395633341137</v>
      </c>
      <c r="Q1146">
        <v>0.245371102634108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98</v>
      </c>
      <c r="E1147">
        <v>1928.9957159999999</v>
      </c>
      <c r="F1147">
        <v>351.95</v>
      </c>
      <c r="G1147">
        <v>-31.253552940153501</v>
      </c>
      <c r="H1147">
        <v>4.2020756367363497</v>
      </c>
      <c r="I1147">
        <v>-16.360777171045299</v>
      </c>
      <c r="J1147">
        <v>4.7897942322508902</v>
      </c>
      <c r="K1147">
        <v>342.466474589114</v>
      </c>
      <c r="L1147">
        <v>345.23661904228499</v>
      </c>
      <c r="M1147">
        <v>45.464335314219099</v>
      </c>
      <c r="N1147">
        <v>1.02178683079748</v>
      </c>
      <c r="O1147">
        <v>26.1542832788748</v>
      </c>
      <c r="P1147">
        <v>24.782839921999599</v>
      </c>
      <c r="Q1147">
        <v>7.3865393922029995E-2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269</v>
      </c>
      <c r="E1148">
        <v>1924.64</v>
      </c>
      <c r="F1148">
        <v>601.45000000000005</v>
      </c>
      <c r="G1148">
        <v>56.389965363651598</v>
      </c>
      <c r="H1148">
        <v>6.5534031378956801</v>
      </c>
      <c r="I1148">
        <v>16.989640802218801</v>
      </c>
      <c r="J1148">
        <v>0.58782951225179503</v>
      </c>
      <c r="K1148">
        <v>574.90365613940696</v>
      </c>
      <c r="L1148">
        <v>470.746452242337</v>
      </c>
      <c r="M1148">
        <v>39.632589594858999</v>
      </c>
      <c r="N1148">
        <v>0.67755901834509003</v>
      </c>
      <c r="O1148">
        <v>9.06974810873721</v>
      </c>
      <c r="P1148">
        <v>110.370759006645</v>
      </c>
      <c r="Q1148">
        <v>0.150734924169867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625</v>
      </c>
      <c r="E1149">
        <v>1922.80610142</v>
      </c>
      <c r="F1149">
        <v>385.9</v>
      </c>
      <c r="G1149">
        <v>-5.78123478037217</v>
      </c>
      <c r="H1149">
        <v>1.1466431112087401</v>
      </c>
      <c r="I1149">
        <v>-42.068237731478902</v>
      </c>
      <c r="J1149">
        <v>-0.58700082496089001</v>
      </c>
      <c r="K1149">
        <v>409.53381237651502</v>
      </c>
      <c r="L1149">
        <v>399.50193084449</v>
      </c>
      <c r="M1149">
        <v>29.865170030210798</v>
      </c>
      <c r="N1149">
        <v>1.13794424504662</v>
      </c>
      <c r="O1149">
        <v>63.241772479917003</v>
      </c>
      <c r="P1149">
        <v>40.968036529680298</v>
      </c>
      <c r="Q1149">
        <v>9.0742139861269E-2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95</v>
      </c>
      <c r="E1150">
        <v>1911.6326838</v>
      </c>
      <c r="F1150">
        <v>179</v>
      </c>
      <c r="G1150">
        <v>18.489187295754601</v>
      </c>
      <c r="H1150">
        <v>4.9584802310832199</v>
      </c>
      <c r="I1150">
        <v>-17.9837635987613</v>
      </c>
      <c r="J1150">
        <v>-1.12414641092097</v>
      </c>
      <c r="K1150">
        <v>175.80435784064201</v>
      </c>
      <c r="L1150">
        <v>168.09931108839899</v>
      </c>
      <c r="M1150">
        <v>41.3139708787524</v>
      </c>
      <c r="N1150">
        <v>1.38271842837592</v>
      </c>
      <c r="O1150">
        <v>20.949720670390999</v>
      </c>
      <c r="P1150">
        <v>48.856548856548798</v>
      </c>
      <c r="Q1150">
        <v>1.5714444144148999E-2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1623</v>
      </c>
      <c r="E1151">
        <v>1906.0882018</v>
      </c>
      <c r="F1151">
        <v>60.64</v>
      </c>
      <c r="G1151">
        <v>-6.4820200840871101</v>
      </c>
      <c r="H1151">
        <v>-1.15072547101686</v>
      </c>
      <c r="I1151">
        <v>0.61274457310879804</v>
      </c>
      <c r="J1151">
        <v>3.0297724726634701</v>
      </c>
      <c r="K1151">
        <v>62.359626704778996</v>
      </c>
      <c r="L1151">
        <v>58.853922759690398</v>
      </c>
      <c r="M1151">
        <v>59.453032016997597</v>
      </c>
      <c r="N1151">
        <v>2.9747054828528499</v>
      </c>
      <c r="O1151">
        <v>8.6906332453825694</v>
      </c>
      <c r="P1151">
        <v>22.505050505050502</v>
      </c>
      <c r="Q1151">
        <v>-2.8326200589973E-2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1623</v>
      </c>
      <c r="E1152">
        <v>1905.052968</v>
      </c>
      <c r="F1152">
        <v>60.46</v>
      </c>
      <c r="G1152">
        <v>-4.6897659271719601</v>
      </c>
      <c r="H1152">
        <v>-1.6564782098281201</v>
      </c>
      <c r="I1152">
        <v>0.120826580982656</v>
      </c>
      <c r="J1152">
        <v>3.4028924767918598</v>
      </c>
      <c r="K1152">
        <v>62.209366574029403</v>
      </c>
      <c r="L1152">
        <v>58.804878721675003</v>
      </c>
      <c r="M1152">
        <v>55.931821315525497</v>
      </c>
      <c r="N1152">
        <v>2.8039451313877102</v>
      </c>
      <c r="O1152">
        <v>10.2381739993384</v>
      </c>
      <c r="P1152">
        <v>22.8612070717333</v>
      </c>
      <c r="Q1152">
        <v>-2.9924776916618E-2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711</v>
      </c>
      <c r="E1153">
        <v>1901.11000107</v>
      </c>
      <c r="F1153">
        <v>767.49</v>
      </c>
      <c r="G1153">
        <v>38.043791592428903</v>
      </c>
      <c r="H1153">
        <v>0.56972122650360502</v>
      </c>
      <c r="I1153">
        <v>19.092068612032101</v>
      </c>
      <c r="J1153">
        <v>1.27167290871283</v>
      </c>
      <c r="K1153">
        <v>758.23308554388097</v>
      </c>
      <c r="L1153">
        <v>654.70096384312205</v>
      </c>
      <c r="M1153">
        <v>43.078312623575101</v>
      </c>
      <c r="N1153">
        <v>1.1034934623631101</v>
      </c>
      <c r="O1153">
        <v>5.9166894682666804</v>
      </c>
      <c r="P1153">
        <v>73.033479878254994</v>
      </c>
      <c r="Q1153">
        <v>-3.6227040049000002E-5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212</v>
      </c>
      <c r="E1154">
        <v>1898.9439</v>
      </c>
      <c r="F1154">
        <v>827.35</v>
      </c>
      <c r="G1154">
        <v>-4.9265093102545396</v>
      </c>
      <c r="H1154">
        <v>-2.9624694933646398</v>
      </c>
      <c r="I1154">
        <v>16.951242873127701</v>
      </c>
      <c r="J1154">
        <v>-2.0973467002134201</v>
      </c>
      <c r="K1154">
        <v>792.49055685107101</v>
      </c>
      <c r="L1154">
        <v>703.04149751462205</v>
      </c>
      <c r="M1154">
        <v>30.188944547044098</v>
      </c>
      <c r="N1154">
        <v>0.58146872692890506</v>
      </c>
      <c r="O1154">
        <v>10.5880219979452</v>
      </c>
      <c r="P1154">
        <v>50.9762773722627</v>
      </c>
      <c r="Q1154">
        <v>-2.5667870620257001E-2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138</v>
      </c>
      <c r="E1155">
        <v>1888.3253627399999</v>
      </c>
      <c r="F1155">
        <v>61.17</v>
      </c>
      <c r="G1155">
        <v>63.809621628380398</v>
      </c>
      <c r="H1155">
        <v>-9.5945725937790503</v>
      </c>
      <c r="I1155">
        <v>-16.019181076039199</v>
      </c>
      <c r="J1155">
        <v>-2.5338676835924501</v>
      </c>
      <c r="K1155">
        <v>65.673889844490404</v>
      </c>
      <c r="L1155">
        <v>55.116838967600799</v>
      </c>
      <c r="M1155">
        <v>25.6165729946315</v>
      </c>
      <c r="N1155">
        <v>0.32497496408327298</v>
      </c>
      <c r="O1155">
        <v>27.889488311263602</v>
      </c>
      <c r="P1155">
        <v>117.30017761989301</v>
      </c>
      <c r="Q1155">
        <v>0.13476593861462699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232</v>
      </c>
      <c r="E1156">
        <v>1886.72</v>
      </c>
      <c r="F1156">
        <v>428.8</v>
      </c>
      <c r="G1156">
        <v>10.369583433052499</v>
      </c>
      <c r="H1156">
        <v>0.176201287135199</v>
      </c>
      <c r="I1156">
        <v>30.887949878569401</v>
      </c>
      <c r="J1156">
        <v>1.6819026959713701</v>
      </c>
      <c r="K1156">
        <v>400.33314860031601</v>
      </c>
      <c r="L1156">
        <v>335.80800496382602</v>
      </c>
      <c r="M1156">
        <v>56.587888206376398</v>
      </c>
      <c r="N1156">
        <v>0.77707277339089997</v>
      </c>
      <c r="O1156">
        <v>8.4421641791044806</v>
      </c>
      <c r="P1156">
        <v>88.524950538579901</v>
      </c>
      <c r="Q1156">
        <v>0.16609415272960301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553</v>
      </c>
      <c r="E1157">
        <v>1882.5854042399999</v>
      </c>
      <c r="F1157">
        <v>76.2</v>
      </c>
      <c r="G1157">
        <v>-39.2413681251168</v>
      </c>
      <c r="H1157">
        <v>22.14378763585</v>
      </c>
      <c r="I1157">
        <v>-17.9021312020027</v>
      </c>
      <c r="J1157">
        <v>4.2595053618282499</v>
      </c>
      <c r="K1157">
        <v>75.0019538658985</v>
      </c>
      <c r="L1157">
        <v>77.777212831902801</v>
      </c>
      <c r="M1157">
        <v>34.6782845947317</v>
      </c>
      <c r="N1157">
        <v>1.55570384120632</v>
      </c>
      <c r="O1157">
        <v>44.356955380577404</v>
      </c>
      <c r="P1157">
        <v>55.193482688391001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54</v>
      </c>
      <c r="E1158">
        <v>1875.9464031</v>
      </c>
      <c r="F1158">
        <v>1790.25</v>
      </c>
      <c r="G1158">
        <v>-42.034654811343799</v>
      </c>
      <c r="H1158">
        <v>-10.0719071169465</v>
      </c>
      <c r="I1158">
        <v>-31.305403678448201</v>
      </c>
      <c r="J1158">
        <v>0.26704514559474002</v>
      </c>
      <c r="K1158">
        <v>2037.85936339312</v>
      </c>
      <c r="L1158">
        <v>2090.0302202329999</v>
      </c>
      <c r="M1158">
        <v>29.356918569895502</v>
      </c>
      <c r="N1158">
        <v>1.27727373826761</v>
      </c>
      <c r="O1158">
        <v>49.6997626029884</v>
      </c>
      <c r="P1158">
        <v>6.8933604012419298</v>
      </c>
      <c r="Q1158">
        <v>9.7543711862134994E-2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269</v>
      </c>
      <c r="E1159">
        <v>1875.7045456450001</v>
      </c>
      <c r="F1159">
        <v>1379.35</v>
      </c>
      <c r="G1159">
        <v>8.0432930254948296</v>
      </c>
      <c r="H1159">
        <v>4.8759596914225298</v>
      </c>
      <c r="I1159">
        <v>-16.069167312697601</v>
      </c>
      <c r="J1159">
        <v>2.8016820740357198</v>
      </c>
      <c r="K1159">
        <v>1396.1895138852201</v>
      </c>
      <c r="L1159">
        <v>1360.53278556038</v>
      </c>
      <c r="M1159">
        <v>36.746170753416898</v>
      </c>
      <c r="N1159">
        <v>0.587202333295475</v>
      </c>
      <c r="O1159">
        <v>28.321310762315498</v>
      </c>
      <c r="P1159">
        <v>34.9657534246575</v>
      </c>
      <c r="Q1159">
        <v>6.6300572321158005E-2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354</v>
      </c>
      <c r="E1160">
        <v>1872.216888555</v>
      </c>
      <c r="F1160">
        <v>566.45000000000005</v>
      </c>
      <c r="G1160">
        <v>-8.5653902133361903</v>
      </c>
      <c r="H1160">
        <v>-6.2697989168988304</v>
      </c>
      <c r="I1160">
        <v>17.622407912829999</v>
      </c>
      <c r="J1160">
        <v>-4.2011470953571601</v>
      </c>
      <c r="K1160">
        <v>574.664892930973</v>
      </c>
      <c r="L1160">
        <v>514.31802391587701</v>
      </c>
      <c r="M1160">
        <v>26.650936822048902</v>
      </c>
      <c r="N1160">
        <v>0.51319857850821304</v>
      </c>
      <c r="O1160">
        <v>15.8619472151116</v>
      </c>
      <c r="P1160">
        <v>38.327228327228298</v>
      </c>
      <c r="Q1160">
        <v>-5.8497451779683997E-2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2479</v>
      </c>
      <c r="E1161">
        <v>1864.0865040000001</v>
      </c>
      <c r="F1161">
        <v>754.3</v>
      </c>
      <c r="G1161">
        <v>2333.1771297537998</v>
      </c>
      <c r="H1161">
        <v>-2.3264990659346698</v>
      </c>
      <c r="I1161">
        <v>183.444700047986</v>
      </c>
      <c r="J1161">
        <v>0.91983337074714699</v>
      </c>
      <c r="K1161">
        <v>732.95857279720201</v>
      </c>
      <c r="L1161">
        <v>478.36452506937002</v>
      </c>
      <c r="M1161">
        <v>46.166598271240701</v>
      </c>
      <c r="N1161">
        <v>0.4316508234034</v>
      </c>
      <c r="O1161">
        <v>26.209730876309099</v>
      </c>
      <c r="P1161">
        <v>2917.2</v>
      </c>
    </row>
    <row r="1162" spans="1:17" hidden="1" x14ac:dyDescent="0.3">
      <c r="A1162" t="s">
        <v>2480</v>
      </c>
      <c r="B1162" t="s">
        <v>2481</v>
      </c>
      <c r="C1162" t="str">
        <f>IFERROR(VLOOKUP(Table1[[#This Row],[Ticker]],[1]!Table2[[Symbol]:[Industry]],2,FALSE),"-")</f>
        <v>-</v>
      </c>
      <c r="D1162" t="s">
        <v>46</v>
      </c>
      <c r="E1162">
        <v>1861.736688</v>
      </c>
      <c r="F1162">
        <v>160.02000000000001</v>
      </c>
      <c r="G1162">
        <v>288.48852071094899</v>
      </c>
      <c r="H1162">
        <v>13.523750279888301</v>
      </c>
      <c r="I1162">
        <v>62.131135676219202</v>
      </c>
      <c r="J1162">
        <v>-1.3757261661158899</v>
      </c>
      <c r="K1162">
        <v>149.329906737475</v>
      </c>
      <c r="L1162">
        <v>105.78737702802501</v>
      </c>
      <c r="M1162">
        <v>40.340141672843998</v>
      </c>
      <c r="N1162">
        <v>1.24650556058022</v>
      </c>
      <c r="O1162">
        <v>27.484064491938401</v>
      </c>
      <c r="P1162">
        <v>333.36492890995203</v>
      </c>
      <c r="Q1162">
        <v>0.191492095567382</v>
      </c>
    </row>
    <row r="1163" spans="1:17" hidden="1" x14ac:dyDescent="0.3">
      <c r="A1163" t="s">
        <v>2482</v>
      </c>
      <c r="B1163" t="s">
        <v>2483</v>
      </c>
      <c r="C1163" t="str">
        <f>IFERROR(VLOOKUP(Table1[[#This Row],[Ticker]],[1]!Table2[[Symbol]:[Industry]],2,FALSE),"-")</f>
        <v>-</v>
      </c>
      <c r="D1163" t="s">
        <v>199</v>
      </c>
      <c r="E1163">
        <v>1860.01313478</v>
      </c>
      <c r="F1163">
        <v>3054.9</v>
      </c>
      <c r="G1163">
        <v>111.08875830282599</v>
      </c>
      <c r="H1163">
        <v>41.279470509481001</v>
      </c>
      <c r="I1163">
        <v>55.239717319841702</v>
      </c>
      <c r="J1163">
        <v>40.485383041852799</v>
      </c>
      <c r="K1163">
        <v>2354.4306565199499</v>
      </c>
      <c r="L1163">
        <v>1925.22682231148</v>
      </c>
      <c r="M1163">
        <v>68.881901853777293</v>
      </c>
      <c r="N1163">
        <v>3.7663473229428299</v>
      </c>
      <c r="O1163">
        <v>12.9005859438934</v>
      </c>
      <c r="P1163">
        <v>144.392</v>
      </c>
      <c r="Q1163">
        <v>0.162044299255929</v>
      </c>
    </row>
    <row r="1164" spans="1:17" hidden="1" x14ac:dyDescent="0.3">
      <c r="A1164" t="s">
        <v>2484</v>
      </c>
      <c r="B1164" t="s">
        <v>2485</v>
      </c>
      <c r="C1164" t="str">
        <f>IFERROR(VLOOKUP(Table1[[#This Row],[Ticker]],[1]!Table2[[Symbol]:[Industry]],2,FALSE),"-")</f>
        <v>-</v>
      </c>
      <c r="D1164" t="s">
        <v>933</v>
      </c>
      <c r="E1164">
        <v>1858.4445880000001</v>
      </c>
      <c r="F1164">
        <v>814.45</v>
      </c>
      <c r="G1164">
        <v>-21.142010791815899</v>
      </c>
      <c r="H1164">
        <v>0.81109394024402204</v>
      </c>
      <c r="I1164">
        <v>-5.5488500127433804</v>
      </c>
      <c r="J1164">
        <v>6.9674794735560601</v>
      </c>
      <c r="K1164">
        <v>812.40422114204603</v>
      </c>
      <c r="L1164">
        <v>773.32377526522703</v>
      </c>
      <c r="M1164">
        <v>38.5913286213218</v>
      </c>
      <c r="N1164">
        <v>0.77579898399158398</v>
      </c>
      <c r="O1164">
        <v>17.502609122720798</v>
      </c>
      <c r="P1164">
        <v>26.7527818846782</v>
      </c>
      <c r="Q1164">
        <v>5.4077801166147001E-2</v>
      </c>
    </row>
    <row r="1165" spans="1:17" hidden="1" x14ac:dyDescent="0.3">
      <c r="A1165" t="s">
        <v>2486</v>
      </c>
      <c r="B1165" t="s">
        <v>2487</v>
      </c>
      <c r="C1165" t="str">
        <f>IFERROR(VLOOKUP(Table1[[#This Row],[Ticker]],[1]!Table2[[Symbol]:[Industry]],2,FALSE),"-")</f>
        <v>-</v>
      </c>
      <c r="D1165" t="s">
        <v>277</v>
      </c>
      <c r="E1165">
        <v>1858.1685</v>
      </c>
      <c r="F1165">
        <v>3953.55</v>
      </c>
      <c r="G1165">
        <v>106.452870913795</v>
      </c>
      <c r="H1165">
        <v>23.156648672359601</v>
      </c>
      <c r="I1165">
        <v>26.058034867272301</v>
      </c>
      <c r="J1165">
        <v>5.7233721354120703</v>
      </c>
      <c r="K1165">
        <v>3463.6060360802799</v>
      </c>
      <c r="L1165">
        <v>3041.68763071384</v>
      </c>
      <c r="M1165">
        <v>67.6871969468434</v>
      </c>
      <c r="N1165">
        <v>2.9911952501321402</v>
      </c>
      <c r="O1165">
        <v>6.1324632292496499</v>
      </c>
      <c r="P1165">
        <v>131.19499429841201</v>
      </c>
      <c r="Q1165">
        <v>0.19712341687936699</v>
      </c>
    </row>
    <row r="1166" spans="1:17" hidden="1" x14ac:dyDescent="0.3">
      <c r="A1166" t="s">
        <v>2488</v>
      </c>
      <c r="B1166" t="s">
        <v>2489</v>
      </c>
      <c r="C1166" t="str">
        <f>IFERROR(VLOOKUP(Table1[[#This Row],[Ticker]],[1]!Table2[[Symbol]:[Industry]],2,FALSE),"-")</f>
        <v>-</v>
      </c>
      <c r="D1166" t="s">
        <v>138</v>
      </c>
      <c r="E1166">
        <v>1854.1016821999999</v>
      </c>
      <c r="F1166">
        <v>109.4</v>
      </c>
      <c r="G1166">
        <v>49.983722901742901</v>
      </c>
      <c r="H1166">
        <v>9.48909834817829</v>
      </c>
      <c r="I1166">
        <v>11.092350358230499</v>
      </c>
      <c r="J1166">
        <v>22.432726361432898</v>
      </c>
      <c r="K1166">
        <v>99.211070349007002</v>
      </c>
      <c r="L1166">
        <v>89.726047502996295</v>
      </c>
      <c r="M1166">
        <v>61.131237026747101</v>
      </c>
      <c r="N1166">
        <v>1.1435968244717301</v>
      </c>
      <c r="O1166">
        <v>7.6782449725776898</v>
      </c>
      <c r="P1166">
        <v>76.139108034133002</v>
      </c>
      <c r="Q1166">
        <v>7.2058739599101002E-2</v>
      </c>
    </row>
    <row r="1167" spans="1:17" hidden="1" x14ac:dyDescent="0.3">
      <c r="A1167" t="s">
        <v>2490</v>
      </c>
      <c r="B1167" t="s">
        <v>2491</v>
      </c>
      <c r="C1167" t="str">
        <f>IFERROR(VLOOKUP(Table1[[#This Row],[Ticker]],[1]!Table2[[Symbol]:[Industry]],2,FALSE),"-")</f>
        <v>-</v>
      </c>
      <c r="D1167" t="s">
        <v>308</v>
      </c>
      <c r="E1167">
        <v>1852.2021623000001</v>
      </c>
      <c r="F1167">
        <v>295.39999999999998</v>
      </c>
      <c r="G1167">
        <v>-17.2624923477143</v>
      </c>
      <c r="H1167">
        <v>-2.3748463756796601</v>
      </c>
      <c r="I1167">
        <v>-15.1383836503742</v>
      </c>
      <c r="J1167">
        <v>-2.4203501949280999</v>
      </c>
      <c r="K1167">
        <v>334.11962437777697</v>
      </c>
      <c r="L1167">
        <v>313.02163745523501</v>
      </c>
      <c r="M1167">
        <v>13.1850066272088</v>
      </c>
      <c r="N1167">
        <v>0.66519310398265197</v>
      </c>
      <c r="O1167">
        <v>43.077183480027003</v>
      </c>
      <c r="P1167">
        <v>38.881053126469197</v>
      </c>
      <c r="Q1167">
        <v>9.8784014133535006E-2</v>
      </c>
    </row>
    <row r="1168" spans="1:17" hidden="1" x14ac:dyDescent="0.3">
      <c r="A1168" t="s">
        <v>2492</v>
      </c>
      <c r="B1168" t="s">
        <v>2493</v>
      </c>
      <c r="C1168" t="str">
        <f>IFERROR(VLOOKUP(Table1[[#This Row],[Ticker]],[1]!Table2[[Symbol]:[Industry]],2,FALSE),"-")</f>
        <v>-</v>
      </c>
      <c r="D1168" t="s">
        <v>2494</v>
      </c>
      <c r="E1168">
        <v>1850.7328632000001</v>
      </c>
      <c r="F1168">
        <v>666.9</v>
      </c>
      <c r="G1168">
        <v>55.037073681226197</v>
      </c>
      <c r="H1168">
        <v>-9.6257151427316998</v>
      </c>
      <c r="I1168">
        <v>11.540883497748901</v>
      </c>
      <c r="J1168">
        <v>0.39911867967713199</v>
      </c>
      <c r="K1168">
        <v>662.90042728871595</v>
      </c>
      <c r="L1168">
        <v>572.69853901669705</v>
      </c>
      <c r="M1168">
        <v>28.0276735775752</v>
      </c>
      <c r="N1168">
        <v>0.13037959296611901</v>
      </c>
      <c r="O1168">
        <v>26.6156845104213</v>
      </c>
      <c r="P1168">
        <v>103.60250343459001</v>
      </c>
      <c r="Q1168">
        <v>0.10662117310021101</v>
      </c>
    </row>
    <row r="1169" spans="1:17" hidden="1" x14ac:dyDescent="0.3">
      <c r="A1169" t="s">
        <v>2495</v>
      </c>
      <c r="B1169" t="s">
        <v>2496</v>
      </c>
      <c r="C1169" t="str">
        <f>IFERROR(VLOOKUP(Table1[[#This Row],[Ticker]],[1]!Table2[[Symbol]:[Industry]],2,FALSE),"-")</f>
        <v>-</v>
      </c>
      <c r="D1169" t="s">
        <v>181</v>
      </c>
      <c r="E1169">
        <v>1843.796630624</v>
      </c>
      <c r="F1169">
        <v>164.32</v>
      </c>
      <c r="G1169">
        <v>10.8666837932912</v>
      </c>
      <c r="H1169">
        <v>23.470849214930499</v>
      </c>
      <c r="I1169">
        <v>-3.5458694956661998</v>
      </c>
      <c r="J1169">
        <v>8.4945446522156498</v>
      </c>
      <c r="K1169">
        <v>147.314841534176</v>
      </c>
      <c r="L1169">
        <v>137.880982884921</v>
      </c>
      <c r="M1169">
        <v>54.9790317082306</v>
      </c>
      <c r="N1169">
        <v>2.0264462591076899</v>
      </c>
      <c r="O1169">
        <v>10.698636806231701</v>
      </c>
      <c r="P1169">
        <v>53.570093457943898</v>
      </c>
      <c r="Q1169">
        <v>5.3057293403570002E-2</v>
      </c>
    </row>
    <row r="1170" spans="1:17" hidden="1" x14ac:dyDescent="0.3">
      <c r="A1170" t="s">
        <v>2497</v>
      </c>
      <c r="B1170" t="s">
        <v>2498</v>
      </c>
      <c r="C1170" t="str">
        <f>IFERROR(VLOOKUP(Table1[[#This Row],[Ticker]],[1]!Table2[[Symbol]:[Industry]],2,FALSE),"-")</f>
        <v>-</v>
      </c>
      <c r="D1170" t="s">
        <v>181</v>
      </c>
      <c r="E1170">
        <v>1843.16890053</v>
      </c>
      <c r="F1170">
        <v>448.9</v>
      </c>
      <c r="G1170">
        <v>-28.379823113913702</v>
      </c>
      <c r="H1170">
        <v>-3.7306951682187899</v>
      </c>
      <c r="I1170">
        <v>-34.308636784247597</v>
      </c>
      <c r="J1170">
        <v>1.04659942940392</v>
      </c>
      <c r="K1170">
        <v>469.75811655669702</v>
      </c>
      <c r="M1170">
        <v>38.834209143364497</v>
      </c>
      <c r="N1170">
        <v>0.62883579105918197</v>
      </c>
      <c r="O1170">
        <v>42.7934952105146</v>
      </c>
      <c r="P1170">
        <v>4.00834105653382</v>
      </c>
    </row>
    <row r="1171" spans="1:17" hidden="1" x14ac:dyDescent="0.3">
      <c r="A1171" t="s">
        <v>2499</v>
      </c>
      <c r="B1171" t="s">
        <v>2500</v>
      </c>
      <c r="C1171" t="str">
        <f>IFERROR(VLOOKUP(Table1[[#This Row],[Ticker]],[1]!Table2[[Symbol]:[Industry]],2,FALSE),"-")</f>
        <v>-</v>
      </c>
      <c r="D1171" t="s">
        <v>2479</v>
      </c>
      <c r="E1171">
        <v>1840.3150196500001</v>
      </c>
      <c r="F1171">
        <v>791.9</v>
      </c>
      <c r="G1171">
        <v>217.51107245877699</v>
      </c>
      <c r="H1171">
        <v>-2.7698709127761298</v>
      </c>
      <c r="I1171">
        <v>43.6059041042122</v>
      </c>
      <c r="J1171">
        <v>10.304765066805</v>
      </c>
      <c r="K1171">
        <v>788.404902089335</v>
      </c>
      <c r="L1171">
        <v>637.27042943577203</v>
      </c>
      <c r="M1171">
        <v>67.8659875254274</v>
      </c>
      <c r="N1171">
        <v>1.1750956665632399</v>
      </c>
      <c r="O1171">
        <v>23.752999116049999</v>
      </c>
      <c r="P1171">
        <v>332.850505602623</v>
      </c>
      <c r="Q1171">
        <v>0.273413137380909</v>
      </c>
    </row>
    <row r="1172" spans="1:17" hidden="1" x14ac:dyDescent="0.3">
      <c r="A1172" t="s">
        <v>2501</v>
      </c>
      <c r="B1172" t="s">
        <v>2502</v>
      </c>
      <c r="C1172" t="str">
        <f>IFERROR(VLOOKUP(Table1[[#This Row],[Ticker]],[1]!Table2[[Symbol]:[Industry]],2,FALSE),"-")</f>
        <v>-</v>
      </c>
      <c r="D1172" t="s">
        <v>354</v>
      </c>
      <c r="E1172">
        <v>1835.708588</v>
      </c>
      <c r="F1172">
        <v>1369.85</v>
      </c>
      <c r="G1172">
        <v>396.71123936480302</v>
      </c>
      <c r="H1172">
        <v>45.328152763773403</v>
      </c>
      <c r="I1172">
        <v>325.42067541870898</v>
      </c>
      <c r="J1172">
        <v>13.456684356968299</v>
      </c>
      <c r="K1172">
        <v>1104.41468031969</v>
      </c>
      <c r="L1172">
        <v>748.85656199888604</v>
      </c>
      <c r="M1172">
        <v>85.990594463446399</v>
      </c>
      <c r="N1172">
        <v>3.1959704791590098</v>
      </c>
      <c r="O1172">
        <v>1.24831185896268</v>
      </c>
      <c r="P1172">
        <v>522.23483988189798</v>
      </c>
      <c r="Q1172">
        <v>0.228755461817855</v>
      </c>
    </row>
    <row r="1173" spans="1:17" hidden="1" x14ac:dyDescent="0.3">
      <c r="A1173" t="s">
        <v>2503</v>
      </c>
      <c r="B1173" t="s">
        <v>2504</v>
      </c>
      <c r="C1173" t="str">
        <f>IFERROR(VLOOKUP(Table1[[#This Row],[Ticker]],[1]!Table2[[Symbol]:[Industry]],2,FALSE),"-")</f>
        <v>-</v>
      </c>
      <c r="D1173" t="s">
        <v>1856</v>
      </c>
      <c r="E1173">
        <v>1828.56275687999</v>
      </c>
      <c r="F1173">
        <v>630.95000000000005</v>
      </c>
      <c r="G1173">
        <v>33.815354145914803</v>
      </c>
      <c r="H1173">
        <v>6.1050509964938096</v>
      </c>
      <c r="I1173">
        <v>-18.608761482133399</v>
      </c>
      <c r="J1173">
        <v>11.6155253310536</v>
      </c>
      <c r="K1173">
        <v>648.04659634265897</v>
      </c>
      <c r="L1173">
        <v>644.25463206081201</v>
      </c>
      <c r="M1173">
        <v>46.229343545541703</v>
      </c>
      <c r="N1173">
        <v>2.6482829891872899</v>
      </c>
      <c r="O1173">
        <v>45.019415167604301</v>
      </c>
      <c r="P1173">
        <v>65.952130457653894</v>
      </c>
      <c r="Q1173">
        <v>0.15083535217498001</v>
      </c>
    </row>
    <row r="1174" spans="1:17" hidden="1" x14ac:dyDescent="0.3">
      <c r="A1174" t="s">
        <v>2505</v>
      </c>
      <c r="B1174" t="s">
        <v>2506</v>
      </c>
      <c r="C1174" t="str">
        <f>IFERROR(VLOOKUP(Table1[[#This Row],[Ticker]],[1]!Table2[[Symbol]:[Industry]],2,FALSE),"-")</f>
        <v>-</v>
      </c>
      <c r="D1174" t="s">
        <v>769</v>
      </c>
      <c r="E1174">
        <v>1823.7149725899999</v>
      </c>
      <c r="F1174">
        <v>16.100000000000001</v>
      </c>
      <c r="G1174">
        <v>-16.027266097812699</v>
      </c>
      <c r="H1174">
        <v>-8.5435352556966606</v>
      </c>
      <c r="I1174">
        <v>-37.007795432065699</v>
      </c>
      <c r="J1174">
        <v>0.32239138877914603</v>
      </c>
      <c r="K1174">
        <v>17.475911229849601</v>
      </c>
      <c r="L1174">
        <v>18.121212601149299</v>
      </c>
      <c r="M1174">
        <v>27.845443976404901</v>
      </c>
      <c r="N1174">
        <v>0.45569576312031201</v>
      </c>
      <c r="O1174">
        <v>81.987577639751507</v>
      </c>
      <c r="P1174">
        <v>26.572327044025101</v>
      </c>
      <c r="Q1174">
        <v>8.3471119208649996E-2</v>
      </c>
    </row>
    <row r="1175" spans="1:17" x14ac:dyDescent="0.3">
      <c r="A1175" t="s">
        <v>2507</v>
      </c>
      <c r="B1175" t="s">
        <v>2508</v>
      </c>
      <c r="C1175" t="str">
        <f>IFERROR(VLOOKUP(Table1[[#This Row],[Ticker]],[1]!Table2[[Symbol]:[Industry]],2,FALSE),"-")</f>
        <v>-</v>
      </c>
      <c r="D1175" t="s">
        <v>553</v>
      </c>
      <c r="E1175">
        <v>1822.012861746</v>
      </c>
      <c r="F1175">
        <v>108.78</v>
      </c>
      <c r="G1175">
        <v>-54.122091405439399</v>
      </c>
      <c r="H1175">
        <v>12.304354883576201</v>
      </c>
      <c r="I1175">
        <v>-22.729029517231002</v>
      </c>
      <c r="J1175">
        <v>-0.85903711175733299</v>
      </c>
      <c r="K1175">
        <v>109.37096135164499</v>
      </c>
      <c r="L1175">
        <v>118.134673046042</v>
      </c>
      <c r="M1175">
        <v>36.840873013952098</v>
      </c>
      <c r="N1175">
        <v>1.25927759867886</v>
      </c>
      <c r="O1175">
        <v>71.309064166206994</v>
      </c>
      <c r="P1175">
        <v>36.060037523452102</v>
      </c>
      <c r="Q1175">
        <v>-6.8099000879661004E-2</v>
      </c>
    </row>
    <row r="1176" spans="1:17" hidden="1" x14ac:dyDescent="0.3">
      <c r="A1176" t="s">
        <v>2509</v>
      </c>
      <c r="B1176" t="s">
        <v>2510</v>
      </c>
      <c r="C1176" t="str">
        <f>IFERROR(VLOOKUP(Table1[[#This Row],[Ticker]],[1]!Table2[[Symbol]:[Industry]],2,FALSE),"-")</f>
        <v>-</v>
      </c>
      <c r="D1176" t="s">
        <v>553</v>
      </c>
      <c r="E1176">
        <v>1819.60594999</v>
      </c>
      <c r="F1176">
        <v>1397.45</v>
      </c>
      <c r="G1176">
        <v>3.8338535333462702</v>
      </c>
      <c r="H1176">
        <v>-7.5776467345137997</v>
      </c>
      <c r="I1176">
        <v>-2.40375127544434</v>
      </c>
      <c r="J1176">
        <v>1.02205098016934</v>
      </c>
      <c r="K1176">
        <v>1365.0837909695199</v>
      </c>
      <c r="L1176">
        <v>1309.5494590446999</v>
      </c>
      <c r="M1176">
        <v>58.050847777271201</v>
      </c>
      <c r="N1176">
        <v>1.2079426336605501</v>
      </c>
      <c r="O1176">
        <v>11.1309885863537</v>
      </c>
      <c r="P1176">
        <v>39.884884884884798</v>
      </c>
      <c r="Q1176">
        <v>-5.1967435206800999E-2</v>
      </c>
    </row>
    <row r="1177" spans="1:17" hidden="1" x14ac:dyDescent="0.3">
      <c r="A1177" t="s">
        <v>2511</v>
      </c>
      <c r="B1177" t="s">
        <v>2512</v>
      </c>
      <c r="C1177" t="str">
        <f>IFERROR(VLOOKUP(Table1[[#This Row],[Ticker]],[1]!Table2[[Symbol]:[Industry]],2,FALSE),"-")</f>
        <v>-</v>
      </c>
      <c r="D1177" t="s">
        <v>124</v>
      </c>
      <c r="E1177">
        <v>1819.2598212400001</v>
      </c>
      <c r="F1177">
        <v>110.7</v>
      </c>
      <c r="G1177">
        <v>129.485127472291</v>
      </c>
      <c r="H1177">
        <v>-6.3884890687892097</v>
      </c>
      <c r="I1177">
        <v>-66.976072603685495</v>
      </c>
      <c r="J1177">
        <v>-0.21113448651157099</v>
      </c>
      <c r="K1177">
        <v>119.442508772498</v>
      </c>
      <c r="L1177">
        <v>126.109418906979</v>
      </c>
      <c r="M1177">
        <v>39.240812004789397</v>
      </c>
      <c r="N1177">
        <v>0.91301767467924699</v>
      </c>
      <c r="O1177">
        <v>147.877145438121</v>
      </c>
      <c r="P1177">
        <v>216.28571428571399</v>
      </c>
    </row>
    <row r="1178" spans="1:17" hidden="1" x14ac:dyDescent="0.3">
      <c r="A1178" t="s">
        <v>2513</v>
      </c>
      <c r="B1178" t="s">
        <v>2514</v>
      </c>
      <c r="C1178" t="str">
        <f>IFERROR(VLOOKUP(Table1[[#This Row],[Ticker]],[1]!Table2[[Symbol]:[Industry]],2,FALSE),"-")</f>
        <v>-</v>
      </c>
      <c r="D1178" t="s">
        <v>553</v>
      </c>
      <c r="E1178">
        <v>1813.3547422500001</v>
      </c>
      <c r="F1178">
        <v>588.85</v>
      </c>
      <c r="G1178">
        <v>12.518977649644</v>
      </c>
      <c r="H1178">
        <v>-1.0047890743791601</v>
      </c>
      <c r="I1178">
        <v>6.9275232126390902</v>
      </c>
      <c r="J1178">
        <v>0.32162923893992801</v>
      </c>
      <c r="K1178">
        <v>582.87784762432602</v>
      </c>
      <c r="L1178">
        <v>523.64296216846401</v>
      </c>
      <c r="M1178">
        <v>35.087090905903501</v>
      </c>
      <c r="N1178">
        <v>0.86640950414844098</v>
      </c>
      <c r="O1178">
        <v>12.931986074552</v>
      </c>
      <c r="P1178">
        <v>46.2981366459627</v>
      </c>
      <c r="Q1178">
        <v>-2.4226066088743999E-2</v>
      </c>
    </row>
    <row r="1179" spans="1:17" hidden="1" x14ac:dyDescent="0.3">
      <c r="A1179" t="s">
        <v>2515</v>
      </c>
      <c r="B1179" t="s">
        <v>2516</v>
      </c>
      <c r="C1179" t="str">
        <f>IFERROR(VLOOKUP(Table1[[#This Row],[Ticker]],[1]!Table2[[Symbol]:[Industry]],2,FALSE),"-")</f>
        <v>-</v>
      </c>
      <c r="D1179" t="s">
        <v>383</v>
      </c>
      <c r="E1179">
        <v>1809.6114323700001</v>
      </c>
      <c r="F1179">
        <v>208.02</v>
      </c>
      <c r="G1179">
        <v>31.062908863291799</v>
      </c>
      <c r="H1179">
        <v>1.3278167650766799</v>
      </c>
      <c r="I1179">
        <v>0.98887613137485098</v>
      </c>
      <c r="J1179">
        <v>1.8878293094437</v>
      </c>
      <c r="K1179">
        <v>215.573204652991</v>
      </c>
      <c r="L1179">
        <v>186.58186958816401</v>
      </c>
      <c r="M1179">
        <v>30.2944977374631</v>
      </c>
      <c r="N1179">
        <v>0.69502611332470898</v>
      </c>
      <c r="O1179">
        <v>16.575329295260001</v>
      </c>
      <c r="P1179">
        <v>79.482312338222599</v>
      </c>
      <c r="Q1179">
        <v>9.0161582046223002E-2</v>
      </c>
    </row>
    <row r="1180" spans="1:17" hidden="1" x14ac:dyDescent="0.3">
      <c r="A1180" t="s">
        <v>2517</v>
      </c>
      <c r="B1180" t="s">
        <v>2518</v>
      </c>
      <c r="C1180" t="str">
        <f>IFERROR(VLOOKUP(Table1[[#This Row],[Ticker]],[1]!Table2[[Symbol]:[Industry]],2,FALSE),"-")</f>
        <v>-</v>
      </c>
      <c r="D1180" t="s">
        <v>530</v>
      </c>
      <c r="E1180">
        <v>1799.2732037400001</v>
      </c>
      <c r="F1180">
        <v>894.2</v>
      </c>
      <c r="G1180">
        <v>71.463366883433395</v>
      </c>
      <c r="H1180">
        <v>3.5625094355039</v>
      </c>
      <c r="I1180">
        <v>41.004905635467999</v>
      </c>
      <c r="J1180">
        <v>1.6849571400663801</v>
      </c>
      <c r="K1180">
        <v>861.09915408230097</v>
      </c>
      <c r="L1180">
        <v>717.44126475281496</v>
      </c>
      <c r="M1180">
        <v>46.962266088837801</v>
      </c>
      <c r="N1180">
        <v>0.74446627368416296</v>
      </c>
      <c r="O1180">
        <v>11.719973160366701</v>
      </c>
      <c r="P1180">
        <v>123.55</v>
      </c>
      <c r="Q1180">
        <v>0.18507135339720901</v>
      </c>
    </row>
    <row r="1181" spans="1:17" hidden="1" x14ac:dyDescent="0.3">
      <c r="A1181" t="s">
        <v>2519</v>
      </c>
      <c r="B1181" t="s">
        <v>2520</v>
      </c>
      <c r="C1181" t="str">
        <f>IFERROR(VLOOKUP(Table1[[#This Row],[Ticker]],[1]!Table2[[Symbol]:[Industry]],2,FALSE),"-")</f>
        <v>-</v>
      </c>
      <c r="D1181" t="s">
        <v>212</v>
      </c>
      <c r="E1181">
        <v>1797.06786555999</v>
      </c>
      <c r="F1181">
        <v>570.95000000000005</v>
      </c>
      <c r="G1181">
        <v>-19.42662983352</v>
      </c>
      <c r="H1181">
        <v>23.084490199436701</v>
      </c>
      <c r="I1181">
        <v>-8.5803618781839202</v>
      </c>
      <c r="J1181">
        <v>13.967345172684</v>
      </c>
      <c r="K1181">
        <v>521.90435992427399</v>
      </c>
      <c r="L1181">
        <v>506.31087661280901</v>
      </c>
      <c r="M1181">
        <v>55.865979006195403</v>
      </c>
      <c r="N1181">
        <v>2.8296328529004602</v>
      </c>
      <c r="O1181">
        <v>21.2890796041684</v>
      </c>
      <c r="P1181">
        <v>42.027363184079597</v>
      </c>
      <c r="Q1181">
        <v>9.5504944761779995E-3</v>
      </c>
    </row>
    <row r="1182" spans="1:17" hidden="1" x14ac:dyDescent="0.3">
      <c r="A1182" t="s">
        <v>2521</v>
      </c>
      <c r="B1182" t="s">
        <v>2522</v>
      </c>
      <c r="C1182" t="str">
        <f>IFERROR(VLOOKUP(Table1[[#This Row],[Ticker]],[1]!Table2[[Symbol]:[Industry]],2,FALSE),"-")</f>
        <v>-</v>
      </c>
      <c r="D1182" t="s">
        <v>1832</v>
      </c>
      <c r="E1182">
        <v>1792.4358996439901</v>
      </c>
      <c r="F1182">
        <v>159.38</v>
      </c>
      <c r="G1182">
        <v>-7.67809384154525</v>
      </c>
      <c r="H1182">
        <v>-5.1795700436593997</v>
      </c>
      <c r="I1182">
        <v>-26.473354806965698</v>
      </c>
      <c r="J1182">
        <v>3.8628982862783299</v>
      </c>
      <c r="K1182">
        <v>170.02785144665199</v>
      </c>
      <c r="L1182">
        <v>171.31296811519601</v>
      </c>
      <c r="M1182">
        <v>28.066624442518599</v>
      </c>
      <c r="N1182">
        <v>0.59765233744223401</v>
      </c>
      <c r="O1182">
        <v>36.654536328272002</v>
      </c>
      <c r="P1182">
        <v>19.699586932031501</v>
      </c>
      <c r="Q1182">
        <v>-6.0671462059594998E-2</v>
      </c>
    </row>
    <row r="1183" spans="1:17" hidden="1" x14ac:dyDescent="0.3">
      <c r="A1183" t="s">
        <v>2523</v>
      </c>
      <c r="B1183" t="s">
        <v>2524</v>
      </c>
      <c r="C1183" t="str">
        <f>IFERROR(VLOOKUP(Table1[[#This Row],[Ticker]],[1]!Table2[[Symbol]:[Industry]],2,FALSE),"-")</f>
        <v>-</v>
      </c>
      <c r="D1183" t="s">
        <v>429</v>
      </c>
      <c r="E1183">
        <v>1786.9921188599999</v>
      </c>
      <c r="F1183">
        <v>1376.7</v>
      </c>
      <c r="G1183">
        <v>460.93343563292802</v>
      </c>
      <c r="H1183">
        <v>6.5916021012047701E-2</v>
      </c>
      <c r="I1183">
        <v>46.819951851421301</v>
      </c>
      <c r="J1183">
        <v>5.0296790643300904</v>
      </c>
      <c r="K1183">
        <v>1186.89816047366</v>
      </c>
      <c r="L1183">
        <v>852.539785288757</v>
      </c>
      <c r="M1183">
        <v>62.585470039471303</v>
      </c>
      <c r="N1183">
        <v>0.30765231321946102</v>
      </c>
      <c r="O1183">
        <v>20.323963100166999</v>
      </c>
      <c r="P1183">
        <v>498.56521739130397</v>
      </c>
      <c r="Q1183">
        <v>0.128849219805517</v>
      </c>
    </row>
    <row r="1184" spans="1:17" hidden="1" x14ac:dyDescent="0.3">
      <c r="A1184" t="s">
        <v>2525</v>
      </c>
      <c r="B1184" t="s">
        <v>2526</v>
      </c>
      <c r="C1184" t="str">
        <f>IFERROR(VLOOKUP(Table1[[#This Row],[Ticker]],[1]!Table2[[Symbol]:[Industry]],2,FALSE),"-")</f>
        <v>-</v>
      </c>
      <c r="D1184" t="s">
        <v>553</v>
      </c>
      <c r="E1184">
        <v>1784.72893284</v>
      </c>
      <c r="F1184">
        <v>5790.6</v>
      </c>
      <c r="G1184">
        <v>-35.584149140578802</v>
      </c>
      <c r="H1184">
        <v>4.8095443034401297</v>
      </c>
      <c r="I1184">
        <v>-3.3570795428634699</v>
      </c>
      <c r="J1184">
        <v>3.0675008638265</v>
      </c>
      <c r="K1184">
        <v>5679.0095514280902</v>
      </c>
      <c r="L1184">
        <v>5755.2604752123698</v>
      </c>
      <c r="M1184">
        <v>45.613871994647802</v>
      </c>
      <c r="N1184">
        <v>1.40353715795054</v>
      </c>
      <c r="O1184">
        <v>18.916865264394001</v>
      </c>
      <c r="P1184">
        <v>29.717741935483801</v>
      </c>
      <c r="Q1184">
        <v>-9.5582254646411999E-2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232</v>
      </c>
      <c r="E1185">
        <v>1781.7572757779999</v>
      </c>
      <c r="F1185">
        <v>80.459999999999994</v>
      </c>
      <c r="G1185">
        <v>185.612963824932</v>
      </c>
      <c r="H1185">
        <v>-3.58262633249837</v>
      </c>
      <c r="I1185">
        <v>87.200194143335906</v>
      </c>
      <c r="J1185">
        <v>-2.0657304286904901</v>
      </c>
      <c r="K1185">
        <v>74.707417222165802</v>
      </c>
      <c r="L1185">
        <v>52.088658507794598</v>
      </c>
      <c r="M1185">
        <v>38.141622126397301</v>
      </c>
      <c r="N1185">
        <v>0.73386926599355895</v>
      </c>
      <c r="O1185">
        <v>24.210787969177201</v>
      </c>
      <c r="P1185">
        <v>252.122538293216</v>
      </c>
      <c r="Q1185">
        <v>0.13684546940244299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432</v>
      </c>
      <c r="E1186">
        <v>1778.78</v>
      </c>
      <c r="F1186">
        <v>1178</v>
      </c>
      <c r="G1186">
        <v>-4.0781101136064803</v>
      </c>
      <c r="H1186">
        <v>-7.5327252594242298</v>
      </c>
      <c r="I1186">
        <v>-25.742022108232799</v>
      </c>
      <c r="J1186">
        <v>1.1503850058101599</v>
      </c>
      <c r="K1186">
        <v>1294.88322414919</v>
      </c>
      <c r="L1186">
        <v>1244.63104404717</v>
      </c>
      <c r="M1186">
        <v>22.493206166321102</v>
      </c>
      <c r="N1186">
        <v>0.58157512392999999</v>
      </c>
      <c r="O1186">
        <v>36.247877758913397</v>
      </c>
      <c r="P1186">
        <v>25.9960425691213</v>
      </c>
      <c r="Q1186">
        <v>6.3545630077878001E-2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46</v>
      </c>
      <c r="E1187">
        <v>1773.359144</v>
      </c>
      <c r="F1187">
        <v>181.4</v>
      </c>
      <c r="G1187">
        <v>1035.85083275479</v>
      </c>
      <c r="H1187">
        <v>5.0216777370625003</v>
      </c>
      <c r="I1187">
        <v>118.117211865646</v>
      </c>
      <c r="J1187">
        <v>-0.44325568121574399</v>
      </c>
      <c r="K1187">
        <v>185.128746861557</v>
      </c>
      <c r="L1187">
        <v>117.151591811014</v>
      </c>
      <c r="M1187">
        <v>42.765425062753401</v>
      </c>
      <c r="N1187">
        <v>0.21706041041154001</v>
      </c>
      <c r="O1187">
        <v>27.0121278941565</v>
      </c>
      <c r="P1187">
        <v>1109.3333333333301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51</v>
      </c>
      <c r="E1188">
        <v>1754.847716145</v>
      </c>
      <c r="F1188">
        <v>690.75</v>
      </c>
      <c r="G1188">
        <v>45.901762409752699</v>
      </c>
      <c r="H1188">
        <v>14.674806275930701</v>
      </c>
      <c r="I1188">
        <v>29.238713440882201</v>
      </c>
      <c r="J1188">
        <v>21.675421437461299</v>
      </c>
      <c r="K1188">
        <v>562.27856120014405</v>
      </c>
      <c r="L1188">
        <v>493.07971446621599</v>
      </c>
      <c r="M1188">
        <v>69.505565015119998</v>
      </c>
      <c r="N1188">
        <v>1.99192229151567</v>
      </c>
      <c r="O1188">
        <v>3.51067680057908</v>
      </c>
      <c r="P1188">
        <v>85.685483870967701</v>
      </c>
      <c r="Q1188">
        <v>6.4199364247867E-2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252</v>
      </c>
      <c r="E1189">
        <v>1751.2166479499999</v>
      </c>
      <c r="F1189">
        <v>766.5</v>
      </c>
      <c r="G1189">
        <v>47.599185996689599</v>
      </c>
      <c r="H1189">
        <v>-10.153493782124899</v>
      </c>
      <c r="I1189">
        <v>39.756757792105901</v>
      </c>
      <c r="J1189">
        <v>0.107138460333568</v>
      </c>
      <c r="K1189">
        <v>748.84237247876797</v>
      </c>
      <c r="L1189">
        <v>621.98830167122401</v>
      </c>
      <c r="M1189">
        <v>31.973202402599501</v>
      </c>
      <c r="N1189">
        <v>0.355902930725778</v>
      </c>
      <c r="O1189">
        <v>23.679060665362002</v>
      </c>
      <c r="P1189">
        <v>67.7977232924693</v>
      </c>
      <c r="Q1189">
        <v>4.5510761531327999E-2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212</v>
      </c>
      <c r="E1190">
        <v>1744.0164</v>
      </c>
      <c r="F1190">
        <v>929.25</v>
      </c>
      <c r="G1190">
        <v>112.775373504838</v>
      </c>
      <c r="H1190">
        <v>-6.43206721251752</v>
      </c>
      <c r="I1190">
        <v>88.131129450673896</v>
      </c>
      <c r="J1190">
        <v>3.2051061600207098</v>
      </c>
      <c r="K1190">
        <v>964.29997732530103</v>
      </c>
      <c r="L1190">
        <v>758.99482172074795</v>
      </c>
      <c r="M1190">
        <v>38.949200142387198</v>
      </c>
      <c r="N1190">
        <v>0.74726115022156103</v>
      </c>
      <c r="O1190">
        <v>37.793919827818101</v>
      </c>
      <c r="P1190">
        <v>165.61383450049999</v>
      </c>
      <c r="Q1190">
        <v>0.106163497502645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1417</v>
      </c>
      <c r="E1191">
        <v>1739.2580887500001</v>
      </c>
      <c r="F1191">
        <v>245.7</v>
      </c>
      <c r="G1191">
        <v>44.401491516542002</v>
      </c>
      <c r="H1191">
        <v>9.0161136983568202</v>
      </c>
      <c r="I1191">
        <v>12.760340787004001</v>
      </c>
      <c r="J1191">
        <v>-4.02651474241598</v>
      </c>
      <c r="K1191">
        <v>252.01128159870001</v>
      </c>
      <c r="L1191">
        <v>215.64178358804901</v>
      </c>
      <c r="M1191">
        <v>23.895472494237399</v>
      </c>
      <c r="N1191">
        <v>0.75786150730638602</v>
      </c>
      <c r="O1191">
        <v>19.918599918599899</v>
      </c>
      <c r="P1191">
        <v>77.721518987341696</v>
      </c>
      <c r="Q1191">
        <v>0.20081267160552399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482</v>
      </c>
      <c r="E1192">
        <v>1733.6509829040001</v>
      </c>
      <c r="F1192">
        <v>172.84</v>
      </c>
      <c r="G1192">
        <v>-15.0266711912986</v>
      </c>
      <c r="H1192">
        <v>20.811046305928901</v>
      </c>
      <c r="I1192">
        <v>4.6980470293927503</v>
      </c>
      <c r="J1192">
        <v>22.581006384238499</v>
      </c>
      <c r="K1192">
        <v>156.241112520173</v>
      </c>
      <c r="L1192">
        <v>141.94282666846399</v>
      </c>
      <c r="M1192">
        <v>57.913595745877799</v>
      </c>
      <c r="N1192">
        <v>1.3371057521149099</v>
      </c>
      <c r="O1192">
        <v>12.173108076834</v>
      </c>
      <c r="P1192">
        <v>57.700729927007302</v>
      </c>
      <c r="Q1192">
        <v>0.102233431187296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212</v>
      </c>
      <c r="E1193">
        <v>1721.71324520999</v>
      </c>
      <c r="F1193">
        <v>181.26</v>
      </c>
      <c r="G1193">
        <v>-51.354558888306897</v>
      </c>
      <c r="H1193">
        <v>0.94133185331283098</v>
      </c>
      <c r="I1193">
        <v>-31.9717050285632</v>
      </c>
      <c r="J1193">
        <v>6.5983492718819301</v>
      </c>
      <c r="K1193">
        <v>192.57816320770399</v>
      </c>
      <c r="L1193">
        <v>206.008362287941</v>
      </c>
      <c r="M1193">
        <v>38.293656805792999</v>
      </c>
      <c r="N1193">
        <v>1.22105684524854</v>
      </c>
      <c r="O1193">
        <v>75.990290190886</v>
      </c>
      <c r="P1193">
        <v>4.9869678540399498</v>
      </c>
      <c r="Q1193">
        <v>6.5623334032139005E-2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138</v>
      </c>
      <c r="E1194">
        <v>1716.4758909319901</v>
      </c>
      <c r="F1194">
        <v>100.76</v>
      </c>
      <c r="G1194">
        <v>13.5546343030068</v>
      </c>
      <c r="H1194">
        <v>-1.46688376263386</v>
      </c>
      <c r="I1194">
        <v>-32.351410053479498</v>
      </c>
      <c r="J1194">
        <v>2.6054663978823198</v>
      </c>
      <c r="K1194">
        <v>109.445819902933</v>
      </c>
      <c r="L1194">
        <v>109.33672601383</v>
      </c>
      <c r="M1194">
        <v>33.470584432882298</v>
      </c>
      <c r="N1194">
        <v>0.89241076341357095</v>
      </c>
      <c r="O1194">
        <v>39.837236998808997</v>
      </c>
      <c r="P1194">
        <v>48.176470588235297</v>
      </c>
      <c r="Q1194">
        <v>9.9713792030030005E-3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212</v>
      </c>
      <c r="E1195">
        <v>1714.8708059999999</v>
      </c>
      <c r="F1195">
        <v>399.45</v>
      </c>
      <c r="G1195">
        <v>-37.880225042221603</v>
      </c>
      <c r="H1195">
        <v>-2.50523702438882</v>
      </c>
      <c r="I1195">
        <v>-26.306872651401999</v>
      </c>
      <c r="J1195">
        <v>2.8352016277452301</v>
      </c>
      <c r="K1195">
        <v>415.03653399989798</v>
      </c>
      <c r="L1195">
        <v>420.23827456149502</v>
      </c>
      <c r="M1195">
        <v>29.672312214880499</v>
      </c>
      <c r="N1195">
        <v>0.57121165386696104</v>
      </c>
      <c r="O1195">
        <v>46.013268243835199</v>
      </c>
      <c r="P1195">
        <v>11.828107502799501</v>
      </c>
      <c r="Q1195">
        <v>-4.2887382328700001E-4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212</v>
      </c>
      <c r="E1196">
        <v>1713.34665376</v>
      </c>
      <c r="F1196">
        <v>757.4</v>
      </c>
      <c r="G1196">
        <v>35.779522179802299</v>
      </c>
      <c r="H1196">
        <v>-0.244420268382773</v>
      </c>
      <c r="I1196">
        <v>0.17605348389428699</v>
      </c>
      <c r="J1196">
        <v>2.48210907748234</v>
      </c>
      <c r="K1196">
        <v>766.69883060695099</v>
      </c>
      <c r="L1196">
        <v>666.09832077647297</v>
      </c>
      <c r="M1196">
        <v>32.930244102232599</v>
      </c>
      <c r="N1196">
        <v>0.73820640123413095</v>
      </c>
      <c r="O1196">
        <v>12.067599683126399</v>
      </c>
      <c r="P1196">
        <v>76.921280074748793</v>
      </c>
      <c r="Q1196">
        <v>7.4619928330936003E-2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405</v>
      </c>
      <c r="E1197">
        <v>1712.7626446500001</v>
      </c>
      <c r="F1197">
        <v>11.02</v>
      </c>
      <c r="G1197">
        <v>-43.399526091337599</v>
      </c>
      <c r="H1197">
        <v>4.8239510831011598</v>
      </c>
      <c r="I1197">
        <v>-34.402766700131203</v>
      </c>
      <c r="J1197">
        <v>16.397963528424501</v>
      </c>
      <c r="K1197">
        <v>11.281982620847501</v>
      </c>
      <c r="L1197">
        <v>12.1617767170083</v>
      </c>
      <c r="M1197">
        <v>55.960876304320998</v>
      </c>
      <c r="N1197">
        <v>2.4646158593687302</v>
      </c>
      <c r="O1197">
        <v>52.752571082879598</v>
      </c>
      <c r="P1197">
        <v>11.313131313131199</v>
      </c>
      <c r="Q1197">
        <v>0.106647862245319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313</v>
      </c>
      <c r="E1198">
        <v>1712.55798774</v>
      </c>
      <c r="F1198">
        <v>30.9</v>
      </c>
      <c r="G1198">
        <v>-30.739628495225499</v>
      </c>
      <c r="H1198">
        <v>3.5484329884522401</v>
      </c>
      <c r="I1198">
        <v>-35.942575778686098</v>
      </c>
      <c r="J1198">
        <v>-4.6503277939377199</v>
      </c>
      <c r="K1198">
        <v>31.5497010558278</v>
      </c>
      <c r="L1198">
        <v>32.1903612623383</v>
      </c>
      <c r="M1198">
        <v>35.1199889548068</v>
      </c>
      <c r="N1198">
        <v>1.8186581901310499</v>
      </c>
      <c r="O1198">
        <v>48.220064724918998</v>
      </c>
      <c r="P1198">
        <v>37.3333333333333</v>
      </c>
      <c r="Q1198">
        <v>-3.4163120820343E-2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391</v>
      </c>
      <c r="E1199">
        <v>1708.1570839000001</v>
      </c>
      <c r="F1199">
        <v>106.03</v>
      </c>
      <c r="G1199">
        <v>13.118391798591899</v>
      </c>
      <c r="H1199">
        <v>4.7436758537433601</v>
      </c>
      <c r="I1199">
        <v>-8.5872922640447396</v>
      </c>
      <c r="J1199">
        <v>-0.23490885251834301</v>
      </c>
      <c r="K1199">
        <v>110.08100039959101</v>
      </c>
      <c r="L1199">
        <v>96.901687921224195</v>
      </c>
      <c r="M1199">
        <v>27.7187912047767</v>
      </c>
      <c r="N1199">
        <v>0.826187442946967</v>
      </c>
      <c r="O1199">
        <v>26.379326605677601</v>
      </c>
      <c r="P1199">
        <v>50.077848549186101</v>
      </c>
      <c r="Q1199">
        <v>0.114731895243305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269</v>
      </c>
      <c r="E1200">
        <v>1705.6826025749999</v>
      </c>
      <c r="F1200">
        <v>2956.95</v>
      </c>
      <c r="G1200">
        <v>293.85192407582502</v>
      </c>
      <c r="H1200">
        <v>14.0787676818414</v>
      </c>
      <c r="I1200">
        <v>81.750455190362501</v>
      </c>
      <c r="J1200">
        <v>-6.4870267249867899</v>
      </c>
      <c r="K1200">
        <v>2632.8309143968199</v>
      </c>
      <c r="L1200">
        <v>1900.10733987702</v>
      </c>
      <c r="M1200">
        <v>41.7701726859584</v>
      </c>
      <c r="N1200">
        <v>1.21418740848155</v>
      </c>
      <c r="O1200">
        <v>18.331388762069</v>
      </c>
      <c r="P1200">
        <v>317.648305084745</v>
      </c>
      <c r="Q1200">
        <v>0.16660132033657599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297</v>
      </c>
      <c r="E1201">
        <v>1698.3315930000001</v>
      </c>
      <c r="F1201">
        <v>693.95</v>
      </c>
      <c r="G1201">
        <v>77.628307798925107</v>
      </c>
      <c r="H1201">
        <v>-28.634786780976501</v>
      </c>
      <c r="I1201">
        <v>90.392682806949196</v>
      </c>
      <c r="J1201">
        <v>-12.1790345222577</v>
      </c>
      <c r="K1201">
        <v>793.35191536929597</v>
      </c>
      <c r="M1201">
        <v>25.349831531050398</v>
      </c>
      <c r="N1201">
        <v>0.70086992809450399</v>
      </c>
      <c r="O1201">
        <v>63.080913610490597</v>
      </c>
      <c r="P1201">
        <v>195.29787234042499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269</v>
      </c>
      <c r="E1202">
        <v>1696.3990515</v>
      </c>
      <c r="F1202">
        <v>392.5</v>
      </c>
      <c r="G1202">
        <v>127.70448072878099</v>
      </c>
      <c r="H1202">
        <v>-13.4880147288646</v>
      </c>
      <c r="I1202">
        <v>19.4551497354873</v>
      </c>
      <c r="J1202">
        <v>-0.63552247136485895</v>
      </c>
      <c r="K1202">
        <v>414.289693514362</v>
      </c>
      <c r="L1202">
        <v>335.12838497789699</v>
      </c>
      <c r="M1202">
        <v>22.027953832229699</v>
      </c>
      <c r="N1202">
        <v>0.50997143153346502</v>
      </c>
      <c r="O1202">
        <v>19.235668789808901</v>
      </c>
      <c r="P1202">
        <v>163.42281879194601</v>
      </c>
      <c r="Q1202">
        <v>0.216452719830242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116</v>
      </c>
      <c r="E1203">
        <v>1696.23836765499</v>
      </c>
      <c r="F1203">
        <v>1320.95</v>
      </c>
      <c r="G1203">
        <v>266.63619247204798</v>
      </c>
      <c r="H1203">
        <v>82.114388556118797</v>
      </c>
      <c r="I1203">
        <v>265.95605744465303</v>
      </c>
      <c r="J1203">
        <v>24.6874558102995</v>
      </c>
      <c r="K1203">
        <v>732.52930636300596</v>
      </c>
      <c r="L1203">
        <v>462.25903365993202</v>
      </c>
      <c r="M1203">
        <v>98.153811634708902</v>
      </c>
      <c r="N1203">
        <v>1.5127878660727201</v>
      </c>
      <c r="O1203">
        <v>0</v>
      </c>
      <c r="P1203">
        <v>520.16431924882602</v>
      </c>
      <c r="Q1203">
        <v>0.22258564910065001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292</v>
      </c>
      <c r="E1204">
        <v>1695.6897499849999</v>
      </c>
      <c r="F1204">
        <v>1133.6500000000001</v>
      </c>
      <c r="G1204">
        <v>11.5512757537116</v>
      </c>
      <c r="H1204">
        <v>-5.5625122660479802E-2</v>
      </c>
      <c r="I1204">
        <v>-6.7188838976698699</v>
      </c>
      <c r="J1204">
        <v>5.1250002223293496</v>
      </c>
      <c r="K1204">
        <v>1121.6287718276999</v>
      </c>
      <c r="L1204">
        <v>975.143393740124</v>
      </c>
      <c r="M1204">
        <v>35.877430347763301</v>
      </c>
      <c r="N1204">
        <v>0.55732368675272903</v>
      </c>
      <c r="O1204">
        <v>14.497419838574499</v>
      </c>
      <c r="P1204">
        <v>48.179857525651897</v>
      </c>
      <c r="Q1204">
        <v>0.124171470622001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2569</v>
      </c>
      <c r="E1205">
        <v>1695.4514764999999</v>
      </c>
      <c r="F1205">
        <v>1616.5</v>
      </c>
      <c r="G1205">
        <v>525.24351164978702</v>
      </c>
      <c r="H1205">
        <v>13.994575235068501</v>
      </c>
      <c r="I1205">
        <v>143.596541621104</v>
      </c>
      <c r="J1205">
        <v>17.3180727907726</v>
      </c>
      <c r="K1205">
        <v>1236.5567117862299</v>
      </c>
      <c r="M1205">
        <v>74.616041191979306</v>
      </c>
      <c r="N1205">
        <v>0.86318979780084604</v>
      </c>
      <c r="O1205">
        <v>5.1654809774203496</v>
      </c>
      <c r="P1205">
        <v>575.22974101921398</v>
      </c>
    </row>
    <row r="1206" spans="1:17" hidden="1" x14ac:dyDescent="0.3">
      <c r="A1206" t="s">
        <v>2570</v>
      </c>
      <c r="B1206" t="s">
        <v>2571</v>
      </c>
      <c r="C1206" t="str">
        <f>IFERROR(VLOOKUP(Table1[[#This Row],[Ticker]],[1]!Table2[[Symbol]:[Industry]],2,FALSE),"-")</f>
        <v>-</v>
      </c>
      <c r="D1206" t="s">
        <v>292</v>
      </c>
      <c r="E1206">
        <v>1695.24</v>
      </c>
      <c r="F1206">
        <v>1412.7</v>
      </c>
      <c r="G1206">
        <v>-32.567336410489702</v>
      </c>
      <c r="H1206">
        <v>-1.7976705385204601</v>
      </c>
      <c r="I1206">
        <v>-15.846469150538599</v>
      </c>
      <c r="J1206">
        <v>2.9689917935317198</v>
      </c>
      <c r="K1206">
        <v>1409.36363097704</v>
      </c>
      <c r="L1206">
        <v>1417.12556140064</v>
      </c>
      <c r="M1206">
        <v>42.804387455488502</v>
      </c>
      <c r="N1206">
        <v>0.98067126815912598</v>
      </c>
      <c r="O1206">
        <v>26.003397748991201</v>
      </c>
      <c r="P1206">
        <v>19.613902883027801</v>
      </c>
      <c r="Q1206">
        <v>0.15370794994518799</v>
      </c>
    </row>
    <row r="1207" spans="1:17" hidden="1" x14ac:dyDescent="0.3">
      <c r="A1207" t="s">
        <v>2572</v>
      </c>
      <c r="B1207" t="s">
        <v>2573</v>
      </c>
      <c r="C1207" t="str">
        <f>IFERROR(VLOOKUP(Table1[[#This Row],[Ticker]],[1]!Table2[[Symbol]:[Industry]],2,FALSE),"-")</f>
        <v>-</v>
      </c>
      <c r="D1207" t="s">
        <v>625</v>
      </c>
      <c r="E1207">
        <v>1692.3029750000001</v>
      </c>
      <c r="F1207">
        <v>61.7</v>
      </c>
      <c r="G1207">
        <v>22.927667454746398</v>
      </c>
      <c r="H1207">
        <v>3.98707749197925</v>
      </c>
      <c r="I1207">
        <v>-8.5909667345301308</v>
      </c>
      <c r="J1207">
        <v>1.76340715854779</v>
      </c>
      <c r="K1207">
        <v>58.089754033340697</v>
      </c>
      <c r="L1207">
        <v>55.682922031869602</v>
      </c>
      <c r="M1207">
        <v>29.188193916460101</v>
      </c>
      <c r="N1207">
        <v>2.1295321083605998</v>
      </c>
      <c r="O1207">
        <v>26.418152350081002</v>
      </c>
      <c r="P1207">
        <v>60.259740259740198</v>
      </c>
      <c r="Q1207">
        <v>7.1071011628524999E-2</v>
      </c>
    </row>
    <row r="1208" spans="1:17" hidden="1" x14ac:dyDescent="0.3">
      <c r="A1208" t="s">
        <v>2574</v>
      </c>
      <c r="B1208" t="s">
        <v>2575</v>
      </c>
      <c r="C1208" t="str">
        <f>IFERROR(VLOOKUP(Table1[[#This Row],[Ticker]],[1]!Table2[[Symbol]:[Industry]],2,FALSE),"-")</f>
        <v>-</v>
      </c>
      <c r="D1208" t="s">
        <v>63</v>
      </c>
      <c r="E1208">
        <v>1682.5558151360001</v>
      </c>
      <c r="F1208">
        <v>236.32</v>
      </c>
      <c r="G1208">
        <v>-37.6779192141679</v>
      </c>
      <c r="H1208">
        <v>-2.5299047626650002</v>
      </c>
      <c r="I1208">
        <v>-24.913544206143801</v>
      </c>
      <c r="J1208">
        <v>1.5903153229434801</v>
      </c>
      <c r="K1208">
        <v>242.19393692121699</v>
      </c>
      <c r="M1208">
        <v>40.618120783465798</v>
      </c>
      <c r="N1208">
        <v>1.0586960861789101</v>
      </c>
      <c r="O1208">
        <v>25.486628300609301</v>
      </c>
      <c r="P1208">
        <v>18.753768844221099</v>
      </c>
    </row>
    <row r="1209" spans="1:17" hidden="1" x14ac:dyDescent="0.3">
      <c r="A1209" t="s">
        <v>2576</v>
      </c>
      <c r="B1209" t="s">
        <v>2577</v>
      </c>
      <c r="C1209" t="str">
        <f>IFERROR(VLOOKUP(Table1[[#This Row],[Ticker]],[1]!Table2[[Symbol]:[Industry]],2,FALSE),"-")</f>
        <v>-</v>
      </c>
      <c r="D1209" t="s">
        <v>700</v>
      </c>
      <c r="E1209">
        <v>1677.3188909999999</v>
      </c>
      <c r="F1209">
        <v>242.35</v>
      </c>
      <c r="G1209">
        <v>-9.3683203596170799</v>
      </c>
      <c r="H1209">
        <v>-11.058337863809101</v>
      </c>
      <c r="I1209">
        <v>-22.999248817839799</v>
      </c>
      <c r="J1209">
        <v>-0.65004051064209201</v>
      </c>
      <c r="K1209">
        <v>265.64600678353401</v>
      </c>
      <c r="L1209">
        <v>265.905102810107</v>
      </c>
      <c r="M1209">
        <v>18.115943771877401</v>
      </c>
      <c r="N1209">
        <v>0.54678426805879199</v>
      </c>
      <c r="O1209">
        <v>36.579327419022</v>
      </c>
      <c r="P1209">
        <v>14.289082763499099</v>
      </c>
      <c r="Q1209">
        <v>4.5971659805308998E-2</v>
      </c>
    </row>
    <row r="1210" spans="1:17" hidden="1" x14ac:dyDescent="0.3">
      <c r="A1210" t="s">
        <v>2578</v>
      </c>
      <c r="B1210" t="s">
        <v>2579</v>
      </c>
      <c r="C1210" t="str">
        <f>IFERROR(VLOOKUP(Table1[[#This Row],[Ticker]],[1]!Table2[[Symbol]:[Industry]],2,FALSE),"-")</f>
        <v>-</v>
      </c>
      <c r="D1210" t="s">
        <v>2580</v>
      </c>
      <c r="E1210">
        <v>1676.852924865</v>
      </c>
      <c r="F1210">
        <v>1061.6500000000001</v>
      </c>
      <c r="G1210">
        <v>-11.853868908408399</v>
      </c>
      <c r="H1210">
        <v>0.48205999106209502</v>
      </c>
      <c r="I1210">
        <v>-24.015514741998999</v>
      </c>
      <c r="J1210">
        <v>2.09471131302598</v>
      </c>
      <c r="K1210">
        <v>1168.7610236201001</v>
      </c>
      <c r="L1210">
        <v>1147.41865710151</v>
      </c>
      <c r="M1210">
        <v>21.911594599395499</v>
      </c>
      <c r="N1210">
        <v>1.28714032241003</v>
      </c>
      <c r="O1210">
        <v>36.669335468374697</v>
      </c>
      <c r="P1210">
        <v>13.782755479341899</v>
      </c>
      <c r="Q1210">
        <v>8.7814348074886001E-2</v>
      </c>
    </row>
    <row r="1211" spans="1:17" hidden="1" x14ac:dyDescent="0.3">
      <c r="A1211" t="s">
        <v>2581</v>
      </c>
      <c r="B1211" t="s">
        <v>2582</v>
      </c>
      <c r="C1211" t="str">
        <f>IFERROR(VLOOKUP(Table1[[#This Row],[Ticker]],[1]!Table2[[Symbol]:[Industry]],2,FALSE),"-")</f>
        <v>-</v>
      </c>
      <c r="D1211" t="s">
        <v>429</v>
      </c>
      <c r="E1211">
        <v>1675.3382724999999</v>
      </c>
      <c r="F1211">
        <v>759.25</v>
      </c>
      <c r="G1211">
        <v>112.184919442731</v>
      </c>
      <c r="H1211">
        <v>-2.1839785947940902</v>
      </c>
      <c r="I1211">
        <v>62.479362966188503</v>
      </c>
      <c r="J1211">
        <v>-2.0501681796945102</v>
      </c>
      <c r="K1211">
        <v>774.76113100860505</v>
      </c>
      <c r="L1211">
        <v>630.23381332142003</v>
      </c>
      <c r="M1211">
        <v>32.190693926646901</v>
      </c>
      <c r="N1211">
        <v>0.89410172009281197</v>
      </c>
      <c r="O1211">
        <v>13.9282186368126</v>
      </c>
      <c r="P1211">
        <v>168.14409323679999</v>
      </c>
      <c r="Q1211">
        <v>0.14946624315423701</v>
      </c>
    </row>
    <row r="1212" spans="1:17" hidden="1" x14ac:dyDescent="0.3">
      <c r="A1212" t="s">
        <v>2583</v>
      </c>
      <c r="B1212" t="s">
        <v>2584</v>
      </c>
      <c r="C1212" t="str">
        <f>IFERROR(VLOOKUP(Table1[[#This Row],[Ticker]],[1]!Table2[[Symbol]:[Industry]],2,FALSE),"-")</f>
        <v>-</v>
      </c>
      <c r="D1212" t="s">
        <v>116</v>
      </c>
      <c r="E1212">
        <v>1673.2809744599999</v>
      </c>
      <c r="F1212">
        <v>56.69</v>
      </c>
      <c r="G1212">
        <v>-3.6932782978032601</v>
      </c>
      <c r="H1212">
        <v>15.310723066352001</v>
      </c>
      <c r="I1212">
        <v>-30.249600758688199</v>
      </c>
      <c r="J1212">
        <v>-1.75361005685295</v>
      </c>
      <c r="K1212">
        <v>56.965760101030199</v>
      </c>
      <c r="L1212">
        <v>57.773569179668002</v>
      </c>
      <c r="M1212">
        <v>34.965424734518102</v>
      </c>
      <c r="N1212">
        <v>2.4578399878087498</v>
      </c>
      <c r="O1212">
        <v>52.231434115364202</v>
      </c>
      <c r="P1212">
        <v>27.651429858139998</v>
      </c>
      <c r="Q1212">
        <v>8.0810955001023005E-2</v>
      </c>
    </row>
    <row r="1213" spans="1:17" hidden="1" x14ac:dyDescent="0.3">
      <c r="A1213" t="s">
        <v>2585</v>
      </c>
      <c r="B1213" t="s">
        <v>2586</v>
      </c>
      <c r="C1213" t="str">
        <f>IFERROR(VLOOKUP(Table1[[#This Row],[Ticker]],[1]!Table2[[Symbol]:[Industry]],2,FALSE),"-")</f>
        <v>-</v>
      </c>
      <c r="D1213" t="s">
        <v>553</v>
      </c>
      <c r="E1213">
        <v>1672.17164686</v>
      </c>
      <c r="F1213">
        <v>322.60000000000002</v>
      </c>
      <c r="G1213">
        <v>-8.6745950033387906</v>
      </c>
      <c r="H1213">
        <v>3.4602975564435399</v>
      </c>
      <c r="I1213">
        <v>-31.1688564460244</v>
      </c>
      <c r="J1213">
        <v>-1.91341950432075</v>
      </c>
      <c r="K1213">
        <v>340.282678575793</v>
      </c>
      <c r="L1213">
        <v>340.674537954058</v>
      </c>
      <c r="M1213">
        <v>23.6338146083353</v>
      </c>
      <c r="N1213">
        <v>0.52943391328463296</v>
      </c>
      <c r="O1213">
        <v>40.266584004959597</v>
      </c>
      <c r="P1213">
        <v>23.601532567049802</v>
      </c>
      <c r="Q1213">
        <v>-6.0478288868647E-2</v>
      </c>
    </row>
    <row r="1214" spans="1:17" hidden="1" x14ac:dyDescent="0.3">
      <c r="A1214" t="s">
        <v>2587</v>
      </c>
      <c r="B1214" t="s">
        <v>2588</v>
      </c>
      <c r="C1214" t="str">
        <f>IFERROR(VLOOKUP(Table1[[#This Row],[Ticker]],[1]!Table2[[Symbol]:[Industry]],2,FALSE),"-")</f>
        <v>-</v>
      </c>
      <c r="D1214" t="s">
        <v>292</v>
      </c>
      <c r="E1214">
        <v>1671.089261025</v>
      </c>
      <c r="F1214">
        <v>304.25</v>
      </c>
      <c r="G1214">
        <v>14.2906094014945</v>
      </c>
      <c r="H1214">
        <v>51.728156690577698</v>
      </c>
      <c r="I1214">
        <v>27.0549844095186</v>
      </c>
      <c r="J1214">
        <v>14.966681153749599</v>
      </c>
      <c r="K1214">
        <v>239.57588612364901</v>
      </c>
      <c r="M1214">
        <v>67.777817899137503</v>
      </c>
      <c r="N1214">
        <v>1.4072103591954399</v>
      </c>
      <c r="O1214">
        <v>10.4354971240755</v>
      </c>
      <c r="P1214">
        <v>82.458770614692597</v>
      </c>
    </row>
    <row r="1215" spans="1:17" hidden="1" x14ac:dyDescent="0.3">
      <c r="A1215" t="s">
        <v>2589</v>
      </c>
      <c r="B1215" t="s">
        <v>2590</v>
      </c>
      <c r="C1215" t="str">
        <f>IFERROR(VLOOKUP(Table1[[#This Row],[Ticker]],[1]!Table2[[Symbol]:[Industry]],2,FALSE),"-")</f>
        <v>-</v>
      </c>
      <c r="D1215" t="s">
        <v>292</v>
      </c>
      <c r="E1215">
        <v>1669.5818999999999</v>
      </c>
      <c r="F1215">
        <v>303.45</v>
      </c>
      <c r="G1215">
        <v>219.85937702155601</v>
      </c>
      <c r="H1215">
        <v>12.757799880352</v>
      </c>
      <c r="I1215">
        <v>42.535495061087602</v>
      </c>
      <c r="J1215">
        <v>4.0272839538435203</v>
      </c>
      <c r="K1215">
        <v>271.66812895356702</v>
      </c>
      <c r="L1215">
        <v>206.01224609781499</v>
      </c>
      <c r="M1215">
        <v>46.911797186786302</v>
      </c>
      <c r="N1215">
        <v>1.2254877568281399</v>
      </c>
      <c r="O1215">
        <v>17.8777393310265</v>
      </c>
      <c r="P1215">
        <v>250.404157043879</v>
      </c>
    </row>
    <row r="1216" spans="1:17" hidden="1" x14ac:dyDescent="0.3">
      <c r="A1216" t="s">
        <v>2591</v>
      </c>
      <c r="B1216" t="s">
        <v>2592</v>
      </c>
      <c r="C1216" t="str">
        <f>IFERROR(VLOOKUP(Table1[[#This Row],[Ticker]],[1]!Table2[[Symbol]:[Industry]],2,FALSE),"-")</f>
        <v>-</v>
      </c>
      <c r="D1216" t="s">
        <v>116</v>
      </c>
      <c r="E1216">
        <v>1665.427819001</v>
      </c>
      <c r="F1216">
        <v>15.67</v>
      </c>
      <c r="G1216">
        <v>-6.9732281711437398</v>
      </c>
      <c r="H1216">
        <v>-2.85336427446037</v>
      </c>
      <c r="I1216">
        <v>-46.336617329545597</v>
      </c>
      <c r="J1216">
        <v>-2.4993084367503702</v>
      </c>
      <c r="K1216">
        <v>17.261260457099301</v>
      </c>
      <c r="L1216">
        <v>16.861390706016699</v>
      </c>
      <c r="M1216">
        <v>23.1123751195578</v>
      </c>
      <c r="N1216">
        <v>1.12521708218752</v>
      </c>
      <c r="O1216">
        <v>68.1885542574678</v>
      </c>
      <c r="P1216">
        <v>32.963085966471397</v>
      </c>
      <c r="Q1216">
        <v>6.9766974761317005E-2</v>
      </c>
    </row>
    <row r="1217" spans="1:17" hidden="1" x14ac:dyDescent="0.3">
      <c r="A1217" t="s">
        <v>2593</v>
      </c>
      <c r="B1217" t="s">
        <v>2594</v>
      </c>
      <c r="C1217" t="str">
        <f>IFERROR(VLOOKUP(Table1[[#This Row],[Ticker]],[1]!Table2[[Symbol]:[Industry]],2,FALSE),"-")</f>
        <v>-</v>
      </c>
      <c r="D1217" t="s">
        <v>232</v>
      </c>
      <c r="E1217">
        <v>1652.1532523999999</v>
      </c>
      <c r="F1217">
        <v>1089.9000000000001</v>
      </c>
      <c r="G1217">
        <v>71.945544724199294</v>
      </c>
      <c r="H1217">
        <v>-9.0184276697856607</v>
      </c>
      <c r="I1217">
        <v>39.241882511442697</v>
      </c>
      <c r="J1217">
        <v>-4.0896144193176003</v>
      </c>
      <c r="K1217">
        <v>1211.9160451113401</v>
      </c>
      <c r="L1217">
        <v>997.20301664188401</v>
      </c>
      <c r="M1217">
        <v>23.5999869200643</v>
      </c>
      <c r="N1217">
        <v>0.66268425885315096</v>
      </c>
      <c r="O1217">
        <v>36.962106615285698</v>
      </c>
      <c r="P1217">
        <v>125.325615050651</v>
      </c>
      <c r="Q1217">
        <v>0.13115346400232999</v>
      </c>
    </row>
    <row r="1218" spans="1:17" hidden="1" x14ac:dyDescent="0.3">
      <c r="A1218" t="s">
        <v>2595</v>
      </c>
      <c r="B1218" t="s">
        <v>2596</v>
      </c>
      <c r="C1218" t="str">
        <f>IFERROR(VLOOKUP(Table1[[#This Row],[Ticker]],[1]!Table2[[Symbol]:[Industry]],2,FALSE),"-")</f>
        <v>-</v>
      </c>
      <c r="D1218" t="s">
        <v>51</v>
      </c>
      <c r="E1218">
        <v>1647.98952235</v>
      </c>
      <c r="F1218">
        <v>812.85</v>
      </c>
      <c r="G1218">
        <v>132.31842455446801</v>
      </c>
      <c r="H1218">
        <v>13.9578982686466</v>
      </c>
      <c r="I1218">
        <v>64.316228065821406</v>
      </c>
      <c r="J1218">
        <v>11.7472696158817</v>
      </c>
      <c r="K1218">
        <v>694.45142252278094</v>
      </c>
      <c r="L1218">
        <v>551.82218897600501</v>
      </c>
      <c r="M1218">
        <v>61.183313310335699</v>
      </c>
      <c r="N1218">
        <v>1.2669556323709199</v>
      </c>
      <c r="O1218">
        <v>3.7091714338438799</v>
      </c>
      <c r="P1218">
        <v>165.46374918353999</v>
      </c>
      <c r="Q1218">
        <v>7.6348139998468997E-2</v>
      </c>
    </row>
    <row r="1219" spans="1:17" hidden="1" x14ac:dyDescent="0.3">
      <c r="A1219" t="s">
        <v>2597</v>
      </c>
      <c r="B1219" t="s">
        <v>2598</v>
      </c>
      <c r="C1219" t="str">
        <f>IFERROR(VLOOKUP(Table1[[#This Row],[Ticker]],[1]!Table2[[Symbol]:[Industry]],2,FALSE),"-")</f>
        <v>-</v>
      </c>
      <c r="D1219" t="s">
        <v>133</v>
      </c>
      <c r="E1219">
        <v>1642.418552375</v>
      </c>
      <c r="F1219">
        <v>240.25</v>
      </c>
      <c r="G1219">
        <v>-16.381822754394001</v>
      </c>
      <c r="H1219">
        <v>-4.7563072194818696</v>
      </c>
      <c r="I1219">
        <v>-39.807669854819302</v>
      </c>
      <c r="J1219">
        <v>1.2964490584889801</v>
      </c>
      <c r="K1219">
        <v>263.731326557638</v>
      </c>
      <c r="L1219">
        <v>271.25458343553697</v>
      </c>
      <c r="M1219">
        <v>29.2938899328941</v>
      </c>
      <c r="N1219">
        <v>1.1037929713178001</v>
      </c>
      <c r="O1219">
        <v>66.742976066597294</v>
      </c>
      <c r="P1219">
        <v>20.275344180225201</v>
      </c>
      <c r="Q1219">
        <v>0.113452332810732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2206</v>
      </c>
      <c r="E1220">
        <v>1639.15612128</v>
      </c>
      <c r="F1220">
        <v>317.7</v>
      </c>
      <c r="G1220">
        <v>21.5164199001231</v>
      </c>
      <c r="H1220">
        <v>-0.64500035652067</v>
      </c>
      <c r="I1220">
        <v>34.2807949081472</v>
      </c>
      <c r="J1220">
        <v>-10.7504693845137</v>
      </c>
      <c r="M1220">
        <v>25.060912927188401</v>
      </c>
      <c r="O1220">
        <v>31.177211205539798</v>
      </c>
      <c r="P1220">
        <v>52.009569377990402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391</v>
      </c>
      <c r="E1221">
        <v>1636.5765719999999</v>
      </c>
      <c r="F1221">
        <v>264.7</v>
      </c>
      <c r="G1221">
        <v>-7.0434252481142599</v>
      </c>
      <c r="H1221">
        <v>-3.2559458241153401</v>
      </c>
      <c r="I1221">
        <v>7.1542208973626904</v>
      </c>
      <c r="J1221">
        <v>2.9275491412019701</v>
      </c>
      <c r="K1221">
        <v>272.85244705738103</v>
      </c>
      <c r="L1221">
        <v>250.85787154818101</v>
      </c>
      <c r="M1221">
        <v>31.085085136252701</v>
      </c>
      <c r="N1221">
        <v>0.88948098869308201</v>
      </c>
      <c r="O1221">
        <v>17.850396675481601</v>
      </c>
      <c r="P1221">
        <v>31.185726675752601</v>
      </c>
      <c r="Q1221">
        <v>0.13233358289327399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40</v>
      </c>
      <c r="E1222">
        <v>1635.4382499999999</v>
      </c>
      <c r="F1222">
        <v>48.71</v>
      </c>
      <c r="G1222">
        <v>-1.44914719226509</v>
      </c>
      <c r="H1222">
        <v>13.311254060334001</v>
      </c>
      <c r="I1222">
        <v>5.2104890419918801</v>
      </c>
      <c r="J1222">
        <v>19.0331996496699</v>
      </c>
      <c r="K1222">
        <v>46.370891592548602</v>
      </c>
      <c r="L1222">
        <v>45.7977829758822</v>
      </c>
      <c r="M1222">
        <v>59.4650651698405</v>
      </c>
      <c r="N1222">
        <v>2.3135896166749101</v>
      </c>
      <c r="O1222">
        <v>62.9850133442824</v>
      </c>
      <c r="P1222">
        <v>43.264705882352899</v>
      </c>
      <c r="Q1222">
        <v>0.23530639856013999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212</v>
      </c>
      <c r="E1223">
        <v>1634.78394</v>
      </c>
      <c r="F1223">
        <v>120.84</v>
      </c>
      <c r="G1223">
        <v>-4.7259080205300199</v>
      </c>
      <c r="H1223">
        <v>-4.1601071550116204</v>
      </c>
      <c r="I1223">
        <v>4.4859895832702996</v>
      </c>
      <c r="J1223">
        <v>-2.0914553334699399</v>
      </c>
      <c r="K1223">
        <v>130.90728095376701</v>
      </c>
      <c r="L1223">
        <v>117.296615401523</v>
      </c>
      <c r="M1223">
        <v>30.392295762915701</v>
      </c>
      <c r="N1223">
        <v>0.94165196119938599</v>
      </c>
      <c r="O1223">
        <v>29.923866269447199</v>
      </c>
      <c r="P1223">
        <v>53.545108005082497</v>
      </c>
      <c r="Q1223">
        <v>8.5197349778613998E-2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72</v>
      </c>
      <c r="E1224">
        <v>1632.2618325000001</v>
      </c>
      <c r="F1224">
        <v>53105</v>
      </c>
      <c r="G1224">
        <v>244.30492525441699</v>
      </c>
      <c r="H1224">
        <v>-0.63376741061797504</v>
      </c>
      <c r="I1224">
        <v>76.505797439572703</v>
      </c>
      <c r="J1224">
        <v>4.7808145084901801</v>
      </c>
      <c r="K1224">
        <v>47562.7297302562</v>
      </c>
      <c r="L1224">
        <v>32762.166779663999</v>
      </c>
      <c r="M1224">
        <v>41.919078148771298</v>
      </c>
      <c r="N1224">
        <v>0.59471248470663296</v>
      </c>
      <c r="O1224">
        <v>26.163261463139001</v>
      </c>
      <c r="P1224">
        <v>271.36363636363598</v>
      </c>
      <c r="Q1224">
        <v>8.6234521625763005E-2</v>
      </c>
    </row>
    <row r="1225" spans="1:17" hidden="1" x14ac:dyDescent="0.3">
      <c r="A1225" t="s">
        <v>2609</v>
      </c>
      <c r="B1225" t="s">
        <v>2610</v>
      </c>
      <c r="C1225" t="str">
        <f>IFERROR(VLOOKUP(Table1[[#This Row],[Ticker]],[1]!Table2[[Symbol]:[Industry]],2,FALSE),"-")</f>
        <v>-</v>
      </c>
      <c r="D1225" t="s">
        <v>46</v>
      </c>
      <c r="E1225">
        <v>1629.7580051909999</v>
      </c>
      <c r="F1225">
        <v>72.81</v>
      </c>
      <c r="G1225">
        <v>15.9614626303626</v>
      </c>
      <c r="H1225">
        <v>8.1413313493286701</v>
      </c>
      <c r="I1225">
        <v>-24.8314000176699</v>
      </c>
      <c r="J1225">
        <v>1.1699932803181601</v>
      </c>
      <c r="K1225">
        <v>73.3117755420203</v>
      </c>
      <c r="L1225">
        <v>68.726752013506101</v>
      </c>
      <c r="M1225">
        <v>40.736495325574801</v>
      </c>
      <c r="N1225">
        <v>1.1968446305290901</v>
      </c>
      <c r="O1225">
        <v>27.935723114956701</v>
      </c>
      <c r="P1225">
        <v>56.580645161290299</v>
      </c>
      <c r="Q1225">
        <v>9.9151476142626996E-2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133</v>
      </c>
      <c r="E1226">
        <v>1628.7256245599999</v>
      </c>
      <c r="F1226">
        <v>72.36</v>
      </c>
      <c r="G1226">
        <v>49.731296735355599</v>
      </c>
      <c r="H1226">
        <v>27.778869115888</v>
      </c>
      <c r="I1226">
        <v>-14.8644801877583</v>
      </c>
      <c r="J1226">
        <v>21.867641307100602</v>
      </c>
      <c r="K1226">
        <v>63.495949318944902</v>
      </c>
      <c r="L1226">
        <v>58.021605408038504</v>
      </c>
      <c r="M1226">
        <v>63.1062334931325</v>
      </c>
      <c r="N1226">
        <v>2.1915442849926499</v>
      </c>
      <c r="O1226">
        <v>18.850193477059101</v>
      </c>
      <c r="P1226">
        <v>100.944182171619</v>
      </c>
      <c r="Q1226">
        <v>6.7074615688554995E-2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848</v>
      </c>
      <c r="E1227">
        <v>1622.398878232</v>
      </c>
      <c r="F1227">
        <v>182.71</v>
      </c>
      <c r="G1227">
        <v>-6.65600251171076</v>
      </c>
      <c r="H1227">
        <v>-3.9457100654982802</v>
      </c>
      <c r="I1227">
        <v>6.1083724963132804</v>
      </c>
      <c r="J1227">
        <v>2.53805098430144</v>
      </c>
      <c r="M1227">
        <v>34.802206615876699</v>
      </c>
      <c r="O1227">
        <v>25.882546111323901</v>
      </c>
      <c r="P1227">
        <v>32.398550724637602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21</v>
      </c>
      <c r="E1228">
        <v>1621.83828096</v>
      </c>
      <c r="F1228">
        <v>1377.45</v>
      </c>
      <c r="G1228">
        <v>129.02562122511301</v>
      </c>
      <c r="H1228">
        <v>20.4171068983946</v>
      </c>
      <c r="I1228">
        <v>188.76026526456201</v>
      </c>
      <c r="J1228">
        <v>-5.6687178500741302</v>
      </c>
      <c r="K1228">
        <v>1319.8159177980299</v>
      </c>
      <c r="L1228">
        <v>964.30322423304199</v>
      </c>
      <c r="M1228">
        <v>33.6404229342184</v>
      </c>
      <c r="N1228">
        <v>0.72838475231927902</v>
      </c>
      <c r="O1228">
        <v>21.815673890159299</v>
      </c>
      <c r="P1228">
        <v>230.601224048961</v>
      </c>
      <c r="Q1228">
        <v>0.140456268194497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429</v>
      </c>
      <c r="E1229">
        <v>1614.6494671559999</v>
      </c>
      <c r="F1229">
        <v>40.26</v>
      </c>
      <c r="G1229">
        <v>39.412068111560799</v>
      </c>
      <c r="H1229">
        <v>6.1285611923213796</v>
      </c>
      <c r="I1229">
        <v>-3.9822870391452398</v>
      </c>
      <c r="J1229">
        <v>-0.89452006519475302</v>
      </c>
      <c r="K1229">
        <v>39.607577402830898</v>
      </c>
      <c r="L1229">
        <v>34.862641651869701</v>
      </c>
      <c r="M1229">
        <v>46.272773441850397</v>
      </c>
      <c r="N1229">
        <v>1.03988035321757</v>
      </c>
      <c r="O1229">
        <v>15.4992548435171</v>
      </c>
      <c r="P1229">
        <v>97.352941176470594</v>
      </c>
      <c r="Q1229">
        <v>-9.5407459120929999E-3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46</v>
      </c>
      <c r="E1230">
        <v>1600.0920000000001</v>
      </c>
      <c r="F1230">
        <v>405.6</v>
      </c>
      <c r="G1230">
        <v>5.7530350326804696</v>
      </c>
      <c r="H1230">
        <v>-3.9211410752585198</v>
      </c>
      <c r="I1230">
        <v>46.202841934857503</v>
      </c>
      <c r="J1230">
        <v>1.8620045365558</v>
      </c>
      <c r="K1230">
        <v>419.176524655224</v>
      </c>
      <c r="L1230">
        <v>342.15546286795802</v>
      </c>
      <c r="M1230">
        <v>25.957031987110199</v>
      </c>
      <c r="N1230">
        <v>0.55898496450124302</v>
      </c>
      <c r="O1230">
        <v>22.645463510848099</v>
      </c>
      <c r="P1230">
        <v>76.232891592439699</v>
      </c>
      <c r="Q1230">
        <v>7.1671584895228999E-2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138</v>
      </c>
      <c r="E1231">
        <v>1592.1952420499999</v>
      </c>
      <c r="F1231">
        <v>124.95</v>
      </c>
      <c r="G1231">
        <v>35.6138057678439</v>
      </c>
      <c r="H1231">
        <v>-4.7727512341893803</v>
      </c>
      <c r="I1231">
        <v>-7.8618867914349302</v>
      </c>
      <c r="J1231">
        <v>-1.5144368065484799</v>
      </c>
      <c r="K1231">
        <v>129.86264150038201</v>
      </c>
      <c r="L1231">
        <v>109.69068172108599</v>
      </c>
      <c r="M1231">
        <v>30.562306659024799</v>
      </c>
      <c r="N1231">
        <v>0.65568717232979201</v>
      </c>
      <c r="O1231">
        <v>20.808323329331699</v>
      </c>
      <c r="P1231">
        <v>88.8888888888888</v>
      </c>
      <c r="Q1231">
        <v>6.7518107892998003E-2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391</v>
      </c>
      <c r="E1232">
        <v>1586.9241580799901</v>
      </c>
      <c r="F1232">
        <v>1262.4000000000001</v>
      </c>
      <c r="G1232">
        <v>27.856760765792199</v>
      </c>
      <c r="H1232">
        <v>14.3205086522636</v>
      </c>
      <c r="I1232">
        <v>35.333964970880601</v>
      </c>
      <c r="J1232">
        <v>7.8683837615534804</v>
      </c>
      <c r="K1232">
        <v>1161.80496989993</v>
      </c>
      <c r="L1232">
        <v>1008.93647746934</v>
      </c>
      <c r="M1232">
        <v>52.467895957151597</v>
      </c>
      <c r="N1232">
        <v>1.0961281719093601</v>
      </c>
      <c r="O1232">
        <v>10.424588086185</v>
      </c>
      <c r="P1232">
        <v>80.394398399542695</v>
      </c>
      <c r="Q1232">
        <v>3.8498796293940001E-3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391</v>
      </c>
      <c r="E1233">
        <v>1583.3036124</v>
      </c>
      <c r="F1233">
        <v>77.75</v>
      </c>
      <c r="G1233">
        <v>-5.7186953049168396</v>
      </c>
      <c r="H1233">
        <v>-0.666723872493864</v>
      </c>
      <c r="I1233">
        <v>-33.395528455361301</v>
      </c>
      <c r="J1233">
        <v>0.49126550436129102</v>
      </c>
      <c r="K1233">
        <v>82.7377918246154</v>
      </c>
      <c r="L1233">
        <v>78.961980291627796</v>
      </c>
      <c r="M1233">
        <v>26.825842384711599</v>
      </c>
      <c r="N1233">
        <v>0.84169470751252995</v>
      </c>
      <c r="O1233">
        <v>38.263665594855297</v>
      </c>
      <c r="P1233">
        <v>25.403225806451601</v>
      </c>
      <c r="Q1233">
        <v>3.5082302399060003E-2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429</v>
      </c>
      <c r="E1234">
        <v>1581.7880250000001</v>
      </c>
      <c r="F1234">
        <v>1484.55</v>
      </c>
      <c r="G1234">
        <v>356.56117390772499</v>
      </c>
      <c r="H1234">
        <v>76.605464481012802</v>
      </c>
      <c r="I1234">
        <v>214.92626045116401</v>
      </c>
      <c r="J1234">
        <v>51.531414985893498</v>
      </c>
      <c r="K1234">
        <v>894.96994169122297</v>
      </c>
      <c r="L1234">
        <v>660.78817448663699</v>
      </c>
      <c r="M1234">
        <v>95.573526127007796</v>
      </c>
      <c r="N1234">
        <v>1.8701987830262501</v>
      </c>
      <c r="O1234">
        <v>3.3309757165470999</v>
      </c>
      <c r="P1234">
        <v>397.25339139172598</v>
      </c>
      <c r="Q1234">
        <v>0.15737333196099801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124</v>
      </c>
      <c r="E1235">
        <v>1580.2339155679999</v>
      </c>
      <c r="F1235">
        <v>170.66</v>
      </c>
      <c r="G1235">
        <v>51.691582890306798</v>
      </c>
      <c r="H1235">
        <v>-11.5068351552972</v>
      </c>
      <c r="I1235">
        <v>-37.620881104724702</v>
      </c>
      <c r="J1235">
        <v>-1.1659077336550301</v>
      </c>
      <c r="K1235">
        <v>185.78972726312401</v>
      </c>
      <c r="L1235">
        <v>164.300654973501</v>
      </c>
      <c r="M1235">
        <v>25.413981110967601</v>
      </c>
      <c r="N1235">
        <v>0.84510644431259296</v>
      </c>
      <c r="O1235">
        <v>56.773702097738202</v>
      </c>
      <c r="P1235">
        <v>93.492063492063494</v>
      </c>
      <c r="Q1235">
        <v>9.3359398782408995E-2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232</v>
      </c>
      <c r="E1236">
        <v>1576.72170962</v>
      </c>
      <c r="F1236">
        <v>412.55</v>
      </c>
      <c r="G1236">
        <v>-30.159709691289901</v>
      </c>
      <c r="H1236">
        <v>-4.3583965871497297</v>
      </c>
      <c r="I1236">
        <v>-42.919999978168399</v>
      </c>
      <c r="J1236">
        <v>1.5114715985726901</v>
      </c>
      <c r="K1236">
        <v>439.42652196059697</v>
      </c>
      <c r="L1236">
        <v>482.74467093237899</v>
      </c>
      <c r="M1236">
        <v>24.8177823363072</v>
      </c>
      <c r="N1236">
        <v>0.69051498390538402</v>
      </c>
      <c r="O1236">
        <v>54.0176948248697</v>
      </c>
      <c r="P1236">
        <v>8.5657894736842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1524</v>
      </c>
      <c r="E1237">
        <v>1575.28140661</v>
      </c>
      <c r="F1237">
        <v>116.42</v>
      </c>
      <c r="G1237">
        <v>13.228402617227101</v>
      </c>
      <c r="H1237">
        <v>7.6296489064046096</v>
      </c>
      <c r="I1237">
        <v>-11.745524649711101</v>
      </c>
      <c r="J1237">
        <v>0.211032142589964</v>
      </c>
      <c r="K1237">
        <v>113.581607917372</v>
      </c>
      <c r="L1237">
        <v>109.505229829621</v>
      </c>
      <c r="M1237">
        <v>42.365580517306</v>
      </c>
      <c r="N1237">
        <v>2.1631330008258201</v>
      </c>
      <c r="O1237">
        <v>32.966844184847901</v>
      </c>
      <c r="P1237">
        <v>50.608020698576901</v>
      </c>
      <c r="Q1237">
        <v>4.6902446209944E-2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269</v>
      </c>
      <c r="E1238">
        <v>1567.7349999999999</v>
      </c>
      <c r="F1238">
        <v>1242.8499999999999</v>
      </c>
      <c r="G1238">
        <v>71.3055141562279</v>
      </c>
      <c r="H1238">
        <v>6.1528340663121597</v>
      </c>
      <c r="I1238">
        <v>72.631921730654994</v>
      </c>
      <c r="J1238">
        <v>-3.9026989835577699</v>
      </c>
      <c r="K1238">
        <v>1274.45168928006</v>
      </c>
      <c r="L1238">
        <v>1000.11855384229</v>
      </c>
      <c r="M1238">
        <v>26.424645391915501</v>
      </c>
      <c r="N1238">
        <v>0.338522250708025</v>
      </c>
      <c r="O1238">
        <v>26.314519048960001</v>
      </c>
      <c r="P1238">
        <v>106.111111111111</v>
      </c>
      <c r="Q1238">
        <v>7.1316781903949994E-2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133</v>
      </c>
      <c r="E1239">
        <v>1567.7019504299999</v>
      </c>
      <c r="F1239">
        <v>13.09</v>
      </c>
      <c r="G1239">
        <v>-21.781730338051499</v>
      </c>
      <c r="H1239">
        <v>-1.03279048993255</v>
      </c>
      <c r="I1239">
        <v>-34.606165576067198</v>
      </c>
      <c r="J1239">
        <v>0.217811818291863</v>
      </c>
      <c r="K1239">
        <v>13.783222657252299</v>
      </c>
      <c r="L1239">
        <v>13.410131948304</v>
      </c>
      <c r="M1239">
        <v>33.948384195712997</v>
      </c>
      <c r="N1239">
        <v>1.5134514679678699</v>
      </c>
      <c r="O1239">
        <v>40.565317035905203</v>
      </c>
      <c r="P1239">
        <v>67.820512820512803</v>
      </c>
      <c r="Q1239">
        <v>5.5570615489763997E-2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553</v>
      </c>
      <c r="E1240">
        <v>1565.3649831289999</v>
      </c>
      <c r="F1240">
        <v>91.01</v>
      </c>
      <c r="G1240">
        <v>16.868573115409902</v>
      </c>
      <c r="H1240">
        <v>3.5891381234933499</v>
      </c>
      <c r="I1240">
        <v>0.83699357830051802</v>
      </c>
      <c r="J1240">
        <v>0.32385164176144199</v>
      </c>
      <c r="K1240">
        <v>91.934495384151305</v>
      </c>
      <c r="L1240">
        <v>80.222870279558705</v>
      </c>
      <c r="M1240">
        <v>32.420774003733399</v>
      </c>
      <c r="N1240">
        <v>0.74973062046849104</v>
      </c>
      <c r="O1240">
        <v>15.3169981320733</v>
      </c>
      <c r="P1240">
        <v>62.663092046469998</v>
      </c>
      <c r="Q1240">
        <v>-1.8355140023789001E-2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556</v>
      </c>
      <c r="E1241">
        <v>1562.1243406999999</v>
      </c>
      <c r="F1241">
        <v>261.8</v>
      </c>
      <c r="G1241">
        <v>2.2788466618685401</v>
      </c>
      <c r="H1241">
        <v>16.344227011585801</v>
      </c>
      <c r="I1241">
        <v>-3.23909695961758</v>
      </c>
      <c r="J1241">
        <v>12.6842231497486</v>
      </c>
      <c r="K1241">
        <v>240.84393728376699</v>
      </c>
      <c r="L1241">
        <v>230.709364421125</v>
      </c>
      <c r="M1241">
        <v>55.139688033698</v>
      </c>
      <c r="N1241">
        <v>3.21705708814613</v>
      </c>
      <c r="O1241">
        <v>17.647058823529399</v>
      </c>
      <c r="P1241">
        <v>36.3541666666666</v>
      </c>
      <c r="Q1241">
        <v>-2.1055244357539998E-3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21</v>
      </c>
      <c r="E1242">
        <v>1559.6467884000001</v>
      </c>
      <c r="F1242">
        <v>1226.8</v>
      </c>
      <c r="G1242">
        <v>110.61978394312899</v>
      </c>
      <c r="H1242">
        <v>5.74448683263725</v>
      </c>
      <c r="I1242">
        <v>71.446599825304403</v>
      </c>
      <c r="J1242">
        <v>-9.9085108822820605E-3</v>
      </c>
      <c r="K1242">
        <v>1239.39020644888</v>
      </c>
      <c r="L1242">
        <v>986.60069980351</v>
      </c>
      <c r="M1242">
        <v>36.333940824215901</v>
      </c>
      <c r="N1242">
        <v>1.1729301159740799</v>
      </c>
      <c r="O1242">
        <v>19.726116726442701</v>
      </c>
      <c r="P1242">
        <v>129.286982524997</v>
      </c>
      <c r="Q1242">
        <v>0.17268547249157601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405</v>
      </c>
      <c r="E1243">
        <v>1558.86792191</v>
      </c>
      <c r="F1243">
        <v>642.85</v>
      </c>
      <c r="G1243">
        <v>-33.408337199410397</v>
      </c>
      <c r="H1243">
        <v>-5.7338733577597996</v>
      </c>
      <c r="I1243">
        <v>-25.8099890743161</v>
      </c>
      <c r="J1243">
        <v>0.734379703468099</v>
      </c>
      <c r="K1243">
        <v>685.389070095958</v>
      </c>
      <c r="L1243">
        <v>702.08701421800799</v>
      </c>
      <c r="M1243">
        <v>21.328955127693</v>
      </c>
      <c r="N1243">
        <v>0.53439578352470696</v>
      </c>
      <c r="O1243">
        <v>43.1127012522361</v>
      </c>
      <c r="P1243">
        <v>2.6916932907348201</v>
      </c>
      <c r="Q1243">
        <v>-9.7464182466879996E-3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212</v>
      </c>
      <c r="E1244">
        <v>1556.1312</v>
      </c>
      <c r="F1244">
        <v>1246.9000000000001</v>
      </c>
      <c r="G1244">
        <v>36.819860652802198</v>
      </c>
      <c r="H1244">
        <v>15.5187378442472</v>
      </c>
      <c r="I1244">
        <v>-1.6524458662891801</v>
      </c>
      <c r="J1244">
        <v>4.4793137386256898</v>
      </c>
      <c r="K1244">
        <v>1143.22763775766</v>
      </c>
      <c r="L1244">
        <v>1022.3979276554199</v>
      </c>
      <c r="M1244">
        <v>50.124631994773203</v>
      </c>
      <c r="N1244">
        <v>2.5934633089062999</v>
      </c>
      <c r="O1244">
        <v>20.298339882909598</v>
      </c>
      <c r="P1244">
        <v>66.486414313371995</v>
      </c>
      <c r="Q1244">
        <v>2.7829984171005E-2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391</v>
      </c>
      <c r="E1245">
        <v>1552.42994985</v>
      </c>
      <c r="F1245">
        <v>130.99</v>
      </c>
      <c r="G1245">
        <v>0.14624930170060599</v>
      </c>
      <c r="H1245">
        <v>6.8741237540061197</v>
      </c>
      <c r="I1245">
        <v>-5.5302876496458397</v>
      </c>
      <c r="J1245">
        <v>11.120815016145499</v>
      </c>
      <c r="K1245">
        <v>124.753319514184</v>
      </c>
      <c r="L1245">
        <v>117.544961473163</v>
      </c>
      <c r="M1245">
        <v>52.095495219759599</v>
      </c>
      <c r="N1245">
        <v>1.37097453011953</v>
      </c>
      <c r="O1245">
        <v>19.169402244446101</v>
      </c>
      <c r="P1245">
        <v>38.760593220338897</v>
      </c>
      <c r="Q1245">
        <v>5.2331079710396002E-2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625</v>
      </c>
      <c r="E1246">
        <v>1550.28406</v>
      </c>
      <c r="F1246">
        <v>1265.3</v>
      </c>
      <c r="G1246">
        <v>40.073141215127798</v>
      </c>
      <c r="H1246">
        <v>54.8933955275456</v>
      </c>
      <c r="I1246">
        <v>47.563614439302597</v>
      </c>
      <c r="J1246">
        <v>5.4520717268137302</v>
      </c>
      <c r="K1246">
        <v>1007.08406511667</v>
      </c>
      <c r="L1246">
        <v>866.58268432003194</v>
      </c>
      <c r="M1246">
        <v>75.732471403351397</v>
      </c>
      <c r="N1246">
        <v>3.7266778822552298</v>
      </c>
      <c r="O1246">
        <v>14.597328696751701</v>
      </c>
      <c r="P1246">
        <v>79.589809098005802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46</v>
      </c>
      <c r="E1247">
        <v>1544.941188</v>
      </c>
      <c r="F1247">
        <v>1449</v>
      </c>
      <c r="G1247">
        <v>131.246147910161</v>
      </c>
      <c r="H1247">
        <v>18.285280059135999</v>
      </c>
      <c r="I1247">
        <v>8.8525265249851195</v>
      </c>
      <c r="J1247">
        <v>2.5598026203500099</v>
      </c>
      <c r="K1247">
        <v>1221.3500950146399</v>
      </c>
      <c r="L1247">
        <v>1056.07653744763</v>
      </c>
      <c r="M1247">
        <v>70.072147103658907</v>
      </c>
      <c r="N1247">
        <v>1.7271470962539499</v>
      </c>
      <c r="O1247">
        <v>1.5873015873015801</v>
      </c>
      <c r="P1247">
        <v>173.24156138034999</v>
      </c>
      <c r="Q1247">
        <v>0.133178944102018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769</v>
      </c>
      <c r="E1248">
        <v>1543.341643575</v>
      </c>
      <c r="F1248">
        <v>305.75</v>
      </c>
      <c r="G1248">
        <v>-6.8227630638643699</v>
      </c>
      <c r="H1248">
        <v>18.471833080075399</v>
      </c>
      <c r="I1248">
        <v>5.9416119441596704</v>
      </c>
      <c r="J1248">
        <v>1.1378673087470099</v>
      </c>
      <c r="K1248">
        <v>282.25110545554799</v>
      </c>
      <c r="M1248">
        <v>62.406278731427399</v>
      </c>
      <c r="N1248">
        <v>2.2794073287024501</v>
      </c>
      <c r="O1248">
        <v>4.8896156991005499</v>
      </c>
      <c r="P1248">
        <v>34.307050296507803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212</v>
      </c>
      <c r="E1249">
        <v>1540.59159267</v>
      </c>
      <c r="F1249">
        <v>971.1</v>
      </c>
      <c r="G1249">
        <v>119.247586486722</v>
      </c>
      <c r="H1249">
        <v>-3.7464110365310401</v>
      </c>
      <c r="I1249">
        <v>107.808079251614</v>
      </c>
      <c r="J1249">
        <v>3.0480755414587501</v>
      </c>
      <c r="K1249">
        <v>953.67569701735295</v>
      </c>
      <c r="L1249">
        <v>726.97187419731301</v>
      </c>
      <c r="M1249">
        <v>40.2797314937823</v>
      </c>
      <c r="N1249">
        <v>0.63669820111294295</v>
      </c>
      <c r="O1249">
        <v>12.7123880135928</v>
      </c>
      <c r="P1249">
        <v>160.34852546916801</v>
      </c>
      <c r="Q1249">
        <v>0.20228072447440201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21</v>
      </c>
      <c r="E1250">
        <v>1536.70898547</v>
      </c>
      <c r="F1250">
        <v>1008.45</v>
      </c>
      <c r="G1250">
        <v>46.361077166027798</v>
      </c>
      <c r="H1250">
        <v>-8.45394591260699</v>
      </c>
      <c r="I1250">
        <v>23.052781153971001</v>
      </c>
      <c r="J1250">
        <v>-3.4093963860744299</v>
      </c>
      <c r="K1250">
        <v>1071.5620073601499</v>
      </c>
      <c r="L1250">
        <v>871.78682590127096</v>
      </c>
      <c r="M1250">
        <v>20.340722313391499</v>
      </c>
      <c r="N1250">
        <v>0.61314844696484505</v>
      </c>
      <c r="O1250">
        <v>24.141008478357801</v>
      </c>
      <c r="P1250">
        <v>76.874506708760805</v>
      </c>
      <c r="Q1250">
        <v>8.4901324454503005E-2</v>
      </c>
    </row>
    <row r="1251" spans="1:17" hidden="1" x14ac:dyDescent="0.3">
      <c r="A1251" t="s">
        <v>2661</v>
      </c>
      <c r="B1251" t="s">
        <v>2662</v>
      </c>
      <c r="C1251" t="str">
        <f>IFERROR(VLOOKUP(Table1[[#This Row],[Ticker]],[1]!Table2[[Symbol]:[Industry]],2,FALSE),"-")</f>
        <v>-</v>
      </c>
      <c r="D1251" t="s">
        <v>2663</v>
      </c>
      <c r="E1251">
        <v>1527.09256729</v>
      </c>
      <c r="F1251">
        <v>693.05</v>
      </c>
      <c r="G1251">
        <v>1938.1671741992</v>
      </c>
      <c r="H1251">
        <v>18.735241405681801</v>
      </c>
      <c r="I1251">
        <v>79.986621306566704</v>
      </c>
      <c r="J1251">
        <v>3.93707613434922</v>
      </c>
      <c r="K1251">
        <v>635.32391101939697</v>
      </c>
      <c r="L1251">
        <v>408.40738720753501</v>
      </c>
      <c r="M1251">
        <v>45.829601809768498</v>
      </c>
      <c r="N1251">
        <v>1.45891532451156</v>
      </c>
      <c r="O1251">
        <v>15.143207560782001</v>
      </c>
      <c r="P1251">
        <v>1961.42177275431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95</v>
      </c>
      <c r="E1252">
        <v>1517.78325</v>
      </c>
      <c r="F1252">
        <v>150.35</v>
      </c>
      <c r="G1252">
        <v>-34.014658167624397</v>
      </c>
      <c r="H1252">
        <v>1.8814446231528399</v>
      </c>
      <c r="I1252">
        <v>-6.4417806405073597</v>
      </c>
      <c r="J1252">
        <v>-5.0632794482983297</v>
      </c>
      <c r="K1252">
        <v>152.715920965143</v>
      </c>
      <c r="L1252">
        <v>149.938334704043</v>
      </c>
      <c r="M1252">
        <v>36.389546561444803</v>
      </c>
      <c r="N1252">
        <v>1.9943511772442599</v>
      </c>
      <c r="O1252">
        <v>35.018290655138003</v>
      </c>
      <c r="P1252">
        <v>32.525341560158601</v>
      </c>
      <c r="Q1252">
        <v>0.11477252247301201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92</v>
      </c>
      <c r="E1253">
        <v>1516.0068652</v>
      </c>
      <c r="F1253">
        <v>594.5</v>
      </c>
      <c r="G1253">
        <v>116.07712447226901</v>
      </c>
      <c r="H1253">
        <v>6.1061572022638</v>
      </c>
      <c r="I1253">
        <v>42.4358214689954</v>
      </c>
      <c r="J1253">
        <v>11.131013500669299</v>
      </c>
      <c r="K1253">
        <v>570.57857206104097</v>
      </c>
      <c r="L1253">
        <v>437.79288618061202</v>
      </c>
      <c r="M1253">
        <v>44.795569091937402</v>
      </c>
      <c r="N1253">
        <v>0.655038268237503</v>
      </c>
      <c r="O1253">
        <v>19.4280908326324</v>
      </c>
      <c r="P1253">
        <v>198.29402910185601</v>
      </c>
      <c r="Q1253">
        <v>0.20020804196769501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530</v>
      </c>
      <c r="E1254">
        <v>1515.5325</v>
      </c>
      <c r="F1254">
        <v>144.75</v>
      </c>
      <c r="G1254">
        <v>70.650290929153996</v>
      </c>
      <c r="H1254">
        <v>-2.6134883744383899</v>
      </c>
      <c r="I1254">
        <v>5.2172105056760403</v>
      </c>
      <c r="J1254">
        <v>-3.64489709535717</v>
      </c>
      <c r="K1254">
        <v>156.00490080659301</v>
      </c>
      <c r="L1254">
        <v>133.80045730120901</v>
      </c>
      <c r="M1254">
        <v>30.1263118096611</v>
      </c>
      <c r="N1254">
        <v>0.65444304444620205</v>
      </c>
      <c r="O1254">
        <v>26.424870466321199</v>
      </c>
      <c r="P1254">
        <v>103.873239436619</v>
      </c>
      <c r="Q1254">
        <v>5.2552336123515002E-2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590</v>
      </c>
      <c r="E1255">
        <v>1505.7254025</v>
      </c>
      <c r="F1255">
        <v>780.3</v>
      </c>
      <c r="G1255">
        <v>308.68561733196799</v>
      </c>
      <c r="H1255">
        <v>3.5750968959735498</v>
      </c>
      <c r="I1255">
        <v>68.293142245105201</v>
      </c>
      <c r="J1255">
        <v>0.86420090713971698</v>
      </c>
      <c r="K1255">
        <v>674.79841824227003</v>
      </c>
      <c r="L1255">
        <v>505.44118033338498</v>
      </c>
      <c r="M1255">
        <v>63.809237731299703</v>
      </c>
      <c r="N1255">
        <v>0.68835880830598195</v>
      </c>
      <c r="O1255">
        <v>3.4730231962065901</v>
      </c>
      <c r="P1255">
        <v>371.48036253776399</v>
      </c>
      <c r="Q1255">
        <v>0.18911097507456201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354</v>
      </c>
      <c r="E1256">
        <v>1502.4186705299901</v>
      </c>
      <c r="F1256">
        <v>840.3</v>
      </c>
      <c r="G1256">
        <v>-54.402945476323303</v>
      </c>
      <c r="H1256">
        <v>3.2834771135331602</v>
      </c>
      <c r="I1256">
        <v>-21.404615277800001</v>
      </c>
      <c r="J1256">
        <v>5.4236833550249699</v>
      </c>
      <c r="K1256">
        <v>836.73554157739898</v>
      </c>
      <c r="L1256">
        <v>919.07246710529603</v>
      </c>
      <c r="M1256">
        <v>36.769561412915401</v>
      </c>
      <c r="N1256">
        <v>0.94042495569832496</v>
      </c>
      <c r="O1256">
        <v>55.7062953707009</v>
      </c>
      <c r="P1256">
        <v>24.507334419913999</v>
      </c>
      <c r="Q1256">
        <v>-5.3514199263040001E-3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127</v>
      </c>
      <c r="E1257">
        <v>1502.14644039</v>
      </c>
      <c r="F1257">
        <v>27.35</v>
      </c>
      <c r="G1257">
        <v>33.031115730608398</v>
      </c>
      <c r="H1257">
        <v>-5.0183566092065304</v>
      </c>
      <c r="I1257">
        <v>-31.7851875758587</v>
      </c>
      <c r="J1257">
        <v>11.1780011347313</v>
      </c>
      <c r="K1257">
        <v>30.2392343390263</v>
      </c>
      <c r="L1257">
        <v>28.921455487782701</v>
      </c>
      <c r="M1257">
        <v>39.229178670828603</v>
      </c>
      <c r="N1257">
        <v>1.7155989597738199</v>
      </c>
      <c r="O1257">
        <v>44.058500914076703</v>
      </c>
      <c r="P1257">
        <v>65.757575757575694</v>
      </c>
      <c r="Q1257">
        <v>0.21477159044045799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711</v>
      </c>
      <c r="E1258">
        <v>1502.0466694199999</v>
      </c>
      <c r="F1258">
        <v>263.77</v>
      </c>
      <c r="G1258">
        <v>2.4100036364139501</v>
      </c>
      <c r="H1258">
        <v>3.0929624899452599</v>
      </c>
      <c r="I1258">
        <v>2.1886606427597499</v>
      </c>
      <c r="J1258">
        <v>2.5792852602000398</v>
      </c>
      <c r="K1258">
        <v>259.90803541365699</v>
      </c>
      <c r="L1258">
        <v>240.17656442418701</v>
      </c>
      <c r="M1258">
        <v>57.335343564974302</v>
      </c>
      <c r="N1258">
        <v>0.63541570241900303</v>
      </c>
      <c r="O1258">
        <v>8.0486787731736094</v>
      </c>
      <c r="P1258">
        <v>30.006407412883799</v>
      </c>
      <c r="Q1258">
        <v>2.5420345253382999E-2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277</v>
      </c>
      <c r="E1259">
        <v>1498.9775065639999</v>
      </c>
      <c r="F1259">
        <v>182.68</v>
      </c>
      <c r="G1259">
        <v>-27.853502391677701</v>
      </c>
      <c r="H1259">
        <v>16.453934221725699</v>
      </c>
      <c r="I1259">
        <v>-19.4687985346253</v>
      </c>
      <c r="J1259">
        <v>13.2575454333784</v>
      </c>
      <c r="K1259">
        <v>167.341688664261</v>
      </c>
      <c r="M1259">
        <v>58.559608111773301</v>
      </c>
      <c r="N1259">
        <v>1.69976044945143</v>
      </c>
      <c r="O1259">
        <v>20.374425224436099</v>
      </c>
      <c r="P1259">
        <v>41.942501942501899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168</v>
      </c>
      <c r="E1260">
        <v>1494.7603515000001</v>
      </c>
      <c r="F1260">
        <v>1219</v>
      </c>
      <c r="G1260">
        <v>1.03803463378025</v>
      </c>
      <c r="H1260">
        <v>-5.7794178583979896</v>
      </c>
      <c r="I1260">
        <v>5.6216019517990503</v>
      </c>
      <c r="J1260">
        <v>-3.9856040688377798</v>
      </c>
      <c r="K1260">
        <v>1283.11465312991</v>
      </c>
      <c r="L1260">
        <v>1161.2046589177501</v>
      </c>
      <c r="M1260">
        <v>21.178264130082699</v>
      </c>
      <c r="N1260">
        <v>0.57288492896460397</v>
      </c>
      <c r="O1260">
        <v>29.204265791632402</v>
      </c>
      <c r="P1260">
        <v>35.467022281491303</v>
      </c>
      <c r="Q1260">
        <v>-4.9939996515420998E-2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51</v>
      </c>
      <c r="E1261">
        <v>1494.0006538</v>
      </c>
      <c r="F1261">
        <v>2418.25</v>
      </c>
      <c r="G1261">
        <v>-13.138938976762301</v>
      </c>
      <c r="H1261">
        <v>11.861123094762901</v>
      </c>
      <c r="I1261">
        <v>16.6021427648352</v>
      </c>
      <c r="J1261">
        <v>2.99245275449268</v>
      </c>
      <c r="K1261">
        <v>2468.4883458373101</v>
      </c>
      <c r="L1261">
        <v>2216.4318026420401</v>
      </c>
      <c r="M1261">
        <v>33.5877202707359</v>
      </c>
      <c r="N1261">
        <v>1.04617583137336</v>
      </c>
      <c r="O1261">
        <v>16.774527034012198</v>
      </c>
      <c r="P1261">
        <v>39.936924946472999</v>
      </c>
      <c r="Q1261">
        <v>1.8129800012649001E-2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127</v>
      </c>
      <c r="E1262">
        <v>1484.2162371750001</v>
      </c>
      <c r="F1262">
        <v>666.75</v>
      </c>
      <c r="G1262">
        <v>-23.5462091428133</v>
      </c>
      <c r="H1262">
        <v>12.2470476494561</v>
      </c>
      <c r="I1262">
        <v>13.016306044471399</v>
      </c>
      <c r="J1262">
        <v>21.842267334172998</v>
      </c>
      <c r="K1262">
        <v>610.61754068421396</v>
      </c>
      <c r="L1262">
        <v>582.021380511085</v>
      </c>
      <c r="M1262">
        <v>61.150886965203803</v>
      </c>
      <c r="N1262">
        <v>1.40202567324345</v>
      </c>
      <c r="O1262">
        <v>10.086239220097401</v>
      </c>
      <c r="P1262">
        <v>33.550325488232303</v>
      </c>
      <c r="Q1262">
        <v>-0.126433624977382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232</v>
      </c>
      <c r="E1263">
        <v>1484.023702725</v>
      </c>
      <c r="F1263">
        <v>839.25</v>
      </c>
      <c r="G1263">
        <v>116.77114147063401</v>
      </c>
      <c r="H1263">
        <v>-4.4941650113307201</v>
      </c>
      <c r="I1263">
        <v>74.346248207130301</v>
      </c>
      <c r="J1263">
        <v>1.3920558586909699</v>
      </c>
      <c r="K1263">
        <v>861.87218364508897</v>
      </c>
      <c r="L1263">
        <v>680.58406569713395</v>
      </c>
      <c r="M1263">
        <v>31.582689892613899</v>
      </c>
      <c r="N1263">
        <v>1.02176484297126</v>
      </c>
      <c r="O1263">
        <v>17.3607387548406</v>
      </c>
      <c r="P1263">
        <v>166.21728786677201</v>
      </c>
      <c r="Q1263">
        <v>0.156306353985526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2569</v>
      </c>
      <c r="E1264">
        <v>1481.8294900000001</v>
      </c>
      <c r="F1264">
        <v>1807.55</v>
      </c>
      <c r="G1264">
        <v>615.12366941874996</v>
      </c>
      <c r="H1264">
        <v>19.993292312514502</v>
      </c>
      <c r="I1264">
        <v>82.903025262633093</v>
      </c>
      <c r="J1264">
        <v>-6.7953881963701201</v>
      </c>
      <c r="K1264">
        <v>1633.36576120835</v>
      </c>
      <c r="L1264">
        <v>1010.30291424763</v>
      </c>
      <c r="M1264">
        <v>37.456428528012097</v>
      </c>
      <c r="N1264">
        <v>0.36622400156234702</v>
      </c>
      <c r="O1264">
        <v>16.8764349533899</v>
      </c>
      <c r="P1264">
        <v>698.387809187279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292</v>
      </c>
      <c r="E1265">
        <v>1475.3027201499999</v>
      </c>
      <c r="F1265">
        <v>108.85</v>
      </c>
      <c r="G1265">
        <v>-23.0243959768369</v>
      </c>
      <c r="H1265">
        <v>-0.42955139426088002</v>
      </c>
      <c r="I1265">
        <v>-15.1332371257063</v>
      </c>
      <c r="J1265">
        <v>-0.77406376202382998</v>
      </c>
      <c r="K1265">
        <v>114.799922976169</v>
      </c>
      <c r="L1265">
        <v>111.736813144924</v>
      </c>
      <c r="M1265">
        <v>25.79387884634</v>
      </c>
      <c r="N1265">
        <v>0.63187692597713896</v>
      </c>
      <c r="O1265">
        <v>18.502526412494198</v>
      </c>
      <c r="P1265">
        <v>18.315217391304301</v>
      </c>
      <c r="Q1265">
        <v>-2.8150555393787E-2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232</v>
      </c>
      <c r="E1266">
        <v>1468.2004661999999</v>
      </c>
      <c r="F1266">
        <v>856.7</v>
      </c>
      <c r="G1266">
        <v>142.141931804249</v>
      </c>
      <c r="H1266">
        <v>19.681093940244001</v>
      </c>
      <c r="I1266">
        <v>41.487778936508803</v>
      </c>
      <c r="J1266">
        <v>17.659844283953099</v>
      </c>
      <c r="K1266">
        <v>717.92243386987298</v>
      </c>
      <c r="L1266">
        <v>615.28001863045699</v>
      </c>
      <c r="M1266">
        <v>82.645654993853199</v>
      </c>
      <c r="N1266">
        <v>1.7907164566349201</v>
      </c>
      <c r="O1266">
        <v>1.75674098284113</v>
      </c>
      <c r="P1266">
        <v>175.865400096602</v>
      </c>
      <c r="Q1266">
        <v>0.13462969593888299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391</v>
      </c>
      <c r="E1267">
        <v>1465.8933635450001</v>
      </c>
      <c r="F1267">
        <v>366.35</v>
      </c>
      <c r="G1267">
        <v>-20.965055067740099</v>
      </c>
      <c r="H1267">
        <v>3.16819192079749</v>
      </c>
      <c r="I1267">
        <v>-12.1016106828411</v>
      </c>
      <c r="J1267">
        <v>1.28049923076262</v>
      </c>
      <c r="K1267">
        <v>363.47246359049097</v>
      </c>
      <c r="L1267">
        <v>356.05701012470701</v>
      </c>
      <c r="M1267">
        <v>35.430483630221701</v>
      </c>
      <c r="N1267">
        <v>1.3465763269622599</v>
      </c>
      <c r="O1267">
        <v>16.282243755970999</v>
      </c>
      <c r="P1267">
        <v>30.6526390870185</v>
      </c>
      <c r="Q1267">
        <v>-0.116511762151484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60</v>
      </c>
      <c r="E1268">
        <v>1464.14</v>
      </c>
      <c r="F1268">
        <v>963.25</v>
      </c>
      <c r="G1268">
        <v>143.05726210289799</v>
      </c>
      <c r="H1268">
        <v>33.879657604840197</v>
      </c>
      <c r="I1268">
        <v>72.951025738768493</v>
      </c>
      <c r="J1268">
        <v>28.9405437025836</v>
      </c>
      <c r="K1268">
        <v>731.94650321095401</v>
      </c>
      <c r="L1268">
        <v>579.23242995106</v>
      </c>
      <c r="M1268">
        <v>80.902730551235294</v>
      </c>
      <c r="N1268">
        <v>2.4827698460884799</v>
      </c>
      <c r="O1268">
        <v>8.4868933298728209</v>
      </c>
      <c r="P1268">
        <v>187.06601102667199</v>
      </c>
      <c r="Q1268">
        <v>0.17089133229521</v>
      </c>
    </row>
    <row r="1269" spans="1:17" hidden="1" x14ac:dyDescent="0.3">
      <c r="A1269" t="s">
        <v>2698</v>
      </c>
      <c r="B1269" t="s">
        <v>2699</v>
      </c>
      <c r="C1269" t="str">
        <f>IFERROR(VLOOKUP(Table1[[#This Row],[Ticker]],[1]!Table2[[Symbol]:[Industry]],2,FALSE),"-")</f>
        <v>-</v>
      </c>
      <c r="D1269" t="s">
        <v>553</v>
      </c>
      <c r="E1269">
        <v>1460.7073655700001</v>
      </c>
      <c r="F1269">
        <v>417.05</v>
      </c>
      <c r="G1269">
        <v>33.156569860330798</v>
      </c>
      <c r="H1269">
        <v>23.074228514090201</v>
      </c>
      <c r="I1269">
        <v>-28.0366845988808</v>
      </c>
      <c r="J1269">
        <v>15.899013161053</v>
      </c>
      <c r="K1269">
        <v>372.59726083960999</v>
      </c>
      <c r="L1269">
        <v>344.21297509766401</v>
      </c>
      <c r="M1269">
        <v>59.253370532165</v>
      </c>
      <c r="N1269">
        <v>2.1338192180596902</v>
      </c>
      <c r="O1269">
        <v>33.964752427766399</v>
      </c>
      <c r="P1269">
        <v>68.607236709116606</v>
      </c>
      <c r="Q1269">
        <v>3.1114877450511998E-2</v>
      </c>
    </row>
    <row r="1270" spans="1:17" hidden="1" x14ac:dyDescent="0.3">
      <c r="A1270" t="s">
        <v>2700</v>
      </c>
      <c r="B1270" t="s">
        <v>2701</v>
      </c>
      <c r="C1270" t="str">
        <f>IFERROR(VLOOKUP(Table1[[#This Row],[Ticker]],[1]!Table2[[Symbol]:[Industry]],2,FALSE),"-")</f>
        <v>-</v>
      </c>
      <c r="D1270" t="s">
        <v>292</v>
      </c>
      <c r="E1270">
        <v>1459.854</v>
      </c>
      <c r="F1270">
        <v>499.95</v>
      </c>
      <c r="G1270">
        <v>9.5871710742285803</v>
      </c>
      <c r="H1270">
        <v>13.7807180003943</v>
      </c>
      <c r="I1270">
        <v>19.976895450830501</v>
      </c>
      <c r="J1270">
        <v>9.1325018945418197</v>
      </c>
      <c r="K1270">
        <v>457.27198737375602</v>
      </c>
      <c r="L1270">
        <v>412.56241862845701</v>
      </c>
      <c r="M1270">
        <v>56.263354039874898</v>
      </c>
      <c r="N1270">
        <v>1.0948392729546299</v>
      </c>
      <c r="O1270">
        <v>8.8108810881088093</v>
      </c>
      <c r="P1270">
        <v>52.330895795246803</v>
      </c>
      <c r="Q1270">
        <v>1.5026814091130001E-3</v>
      </c>
    </row>
    <row r="1271" spans="1:17" hidden="1" x14ac:dyDescent="0.3">
      <c r="A1271" t="s">
        <v>2702</v>
      </c>
      <c r="B1271" t="s">
        <v>2703</v>
      </c>
      <c r="C1271" t="str">
        <f>IFERROR(VLOOKUP(Table1[[#This Row],[Ticker]],[1]!Table2[[Symbol]:[Industry]],2,FALSE),"-")</f>
        <v>-</v>
      </c>
      <c r="D1271" t="s">
        <v>163</v>
      </c>
      <c r="E1271">
        <v>1456.3941629589999</v>
      </c>
      <c r="F1271">
        <v>219.29</v>
      </c>
      <c r="G1271">
        <v>66.606873306365998</v>
      </c>
      <c r="H1271">
        <v>14.7935079184762</v>
      </c>
      <c r="I1271">
        <v>41.477898421040102</v>
      </c>
      <c r="J1271">
        <v>2.2915390748556002</v>
      </c>
      <c r="K1271">
        <v>207.6413976435</v>
      </c>
      <c r="L1271">
        <v>157.432941544215</v>
      </c>
      <c r="M1271">
        <v>37.103796007180897</v>
      </c>
      <c r="N1271">
        <v>0.60537354450410696</v>
      </c>
      <c r="O1271">
        <v>16.188608691686799</v>
      </c>
      <c r="P1271">
        <v>127.59730150492901</v>
      </c>
      <c r="Q1271">
        <v>0.20087210792903201</v>
      </c>
    </row>
    <row r="1272" spans="1:17" hidden="1" x14ac:dyDescent="0.3">
      <c r="A1272" t="s">
        <v>2704</v>
      </c>
      <c r="B1272" t="s">
        <v>2705</v>
      </c>
      <c r="C1272" t="str">
        <f>IFERROR(VLOOKUP(Table1[[#This Row],[Ticker]],[1]!Table2[[Symbol]:[Industry]],2,FALSE),"-")</f>
        <v>-</v>
      </c>
      <c r="D1272" t="s">
        <v>553</v>
      </c>
      <c r="E1272">
        <v>1456.02196564</v>
      </c>
      <c r="F1272">
        <v>432.65</v>
      </c>
      <c r="G1272">
        <v>-25.9424078218624</v>
      </c>
      <c r="H1272">
        <v>4.9904296384059004</v>
      </c>
      <c r="I1272">
        <v>2.6356752632202398</v>
      </c>
      <c r="J1272">
        <v>2.7100301783532301</v>
      </c>
      <c r="K1272">
        <v>414.75402088419997</v>
      </c>
      <c r="L1272">
        <v>381.68138280382198</v>
      </c>
      <c r="M1272">
        <v>39.951596222252398</v>
      </c>
      <c r="N1272">
        <v>0.65551854157671097</v>
      </c>
      <c r="O1272">
        <v>15.1045880041604</v>
      </c>
      <c r="P1272">
        <v>47.662116040955603</v>
      </c>
      <c r="Q1272">
        <v>-0.106011396483059</v>
      </c>
    </row>
    <row r="1273" spans="1:17" hidden="1" x14ac:dyDescent="0.3">
      <c r="A1273" t="s">
        <v>2706</v>
      </c>
      <c r="B1273" t="s">
        <v>2707</v>
      </c>
      <c r="C1273" t="str">
        <f>IFERROR(VLOOKUP(Table1[[#This Row],[Ticker]],[1]!Table2[[Symbol]:[Industry]],2,FALSE),"-")</f>
        <v>-</v>
      </c>
      <c r="D1273" t="s">
        <v>2708</v>
      </c>
      <c r="E1273">
        <v>1455.0073815000001</v>
      </c>
      <c r="F1273">
        <v>747.15</v>
      </c>
      <c r="G1273">
        <v>93.593464135359994</v>
      </c>
      <c r="H1273">
        <v>-8.2167063563452007</v>
      </c>
      <c r="I1273">
        <v>41.153778888477397</v>
      </c>
      <c r="J1273">
        <v>-5.4044056423656999</v>
      </c>
      <c r="K1273">
        <v>728.27500466696802</v>
      </c>
      <c r="L1273">
        <v>536.97964972826196</v>
      </c>
      <c r="M1273">
        <v>28.8003743820891</v>
      </c>
      <c r="N1273">
        <v>0.42000891265597101</v>
      </c>
      <c r="O1273">
        <v>27.0159941109549</v>
      </c>
      <c r="P1273">
        <v>127.789634146341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75</v>
      </c>
      <c r="E1274">
        <v>1454.610085304</v>
      </c>
      <c r="F1274">
        <v>98.68</v>
      </c>
      <c r="G1274">
        <v>-16.803681618751899</v>
      </c>
      <c r="H1274">
        <v>-7.6940942627495001</v>
      </c>
      <c r="I1274">
        <v>-24.193765304842898</v>
      </c>
      <c r="J1274">
        <v>-0.58636905797397898</v>
      </c>
      <c r="K1274">
        <v>108.44299957302</v>
      </c>
      <c r="L1274">
        <v>103.035391029545</v>
      </c>
      <c r="M1274">
        <v>17.733636915204301</v>
      </c>
      <c r="N1274">
        <v>0.78614431105861204</v>
      </c>
      <c r="O1274">
        <v>25.5573571139035</v>
      </c>
      <c r="P1274">
        <v>18.605769230769202</v>
      </c>
      <c r="Q1274">
        <v>-7.8031079288610004E-3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130</v>
      </c>
      <c r="E1275">
        <v>1453.8544428</v>
      </c>
      <c r="F1275">
        <v>2089.6999999999998</v>
      </c>
      <c r="G1275">
        <v>215.652310299905</v>
      </c>
      <c r="H1275">
        <v>14.079345380558101</v>
      </c>
      <c r="I1275">
        <v>142.62266404981699</v>
      </c>
      <c r="J1275">
        <v>16.5850990366696</v>
      </c>
      <c r="K1275">
        <v>1843.8952692887599</v>
      </c>
      <c r="L1275">
        <v>1349.33529191142</v>
      </c>
      <c r="M1275">
        <v>64.632932830561401</v>
      </c>
      <c r="N1275">
        <v>0.91295496751523997</v>
      </c>
      <c r="O1275">
        <v>10.5421830884816</v>
      </c>
      <c r="P1275">
        <v>268.71636524040503</v>
      </c>
      <c r="Q1275">
        <v>0.23752367540710301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429</v>
      </c>
      <c r="E1276">
        <v>1453.7973405400001</v>
      </c>
      <c r="F1276">
        <v>465.8</v>
      </c>
      <c r="G1276">
        <v>-19.892787837253799</v>
      </c>
      <c r="H1276">
        <v>-1.92006089294674</v>
      </c>
      <c r="I1276">
        <v>-34.048113101524997</v>
      </c>
      <c r="J1276">
        <v>3.4625533639265602</v>
      </c>
      <c r="K1276">
        <v>502.13496258655698</v>
      </c>
      <c r="L1276">
        <v>505.08041642524199</v>
      </c>
      <c r="M1276">
        <v>27.411137129956099</v>
      </c>
      <c r="N1276">
        <v>1.0195078447482699</v>
      </c>
      <c r="O1276">
        <v>62.827393731215103</v>
      </c>
      <c r="P1276">
        <v>15.297029702970301</v>
      </c>
      <c r="Q1276">
        <v>-2.4353124983796999E-2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1202</v>
      </c>
      <c r="E1277">
        <v>1445.0055749999999</v>
      </c>
      <c r="F1277">
        <v>210.6</v>
      </c>
      <c r="G1277">
        <v>336.77161376468399</v>
      </c>
      <c r="H1277">
        <v>27.0826751834283</v>
      </c>
      <c r="I1277">
        <v>46.066422304836102</v>
      </c>
      <c r="J1277">
        <v>11.042500187302201</v>
      </c>
      <c r="K1277">
        <v>197.026785765402</v>
      </c>
      <c r="L1277">
        <v>150.187136493276</v>
      </c>
      <c r="M1277">
        <v>46.014774104757002</v>
      </c>
      <c r="N1277">
        <v>1.7921245712012099</v>
      </c>
      <c r="O1277">
        <v>17.7113010446343</v>
      </c>
      <c r="P1277">
        <v>426.76338169084499</v>
      </c>
      <c r="Q1277">
        <v>0.18263563542941499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804</v>
      </c>
      <c r="E1278">
        <v>1444.262039836</v>
      </c>
      <c r="F1278">
        <v>66.11</v>
      </c>
      <c r="G1278">
        <v>115.841242312886</v>
      </c>
      <c r="H1278">
        <v>-1.3799496261187001</v>
      </c>
      <c r="I1278">
        <v>-2.3790215846941698</v>
      </c>
      <c r="J1278">
        <v>4.1264501880495903</v>
      </c>
      <c r="K1278">
        <v>64.239737249307595</v>
      </c>
      <c r="L1278">
        <v>53.961549577219301</v>
      </c>
      <c r="M1278">
        <v>39.7501093627816</v>
      </c>
      <c r="N1278">
        <v>0.771703718330218</v>
      </c>
      <c r="O1278">
        <v>16.775071849947</v>
      </c>
      <c r="P1278">
        <v>150.416666666666</v>
      </c>
      <c r="Q1278">
        <v>0.20617120377700501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383</v>
      </c>
      <c r="E1279">
        <v>1442.1</v>
      </c>
      <c r="F1279">
        <v>48.07</v>
      </c>
      <c r="G1279">
        <v>-9.47945062611171</v>
      </c>
      <c r="H1279">
        <v>43.935140884800802</v>
      </c>
      <c r="I1279">
        <v>3.2849243819123299</v>
      </c>
      <c r="J1279">
        <v>-1.9749888168999601</v>
      </c>
      <c r="K1279">
        <v>42.297791711640997</v>
      </c>
      <c r="M1279">
        <v>45.901388168071101</v>
      </c>
      <c r="N1279">
        <v>1.2341491118841199</v>
      </c>
      <c r="O1279">
        <v>17.661743291033901</v>
      </c>
      <c r="P1279">
        <v>60.233333333333299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269</v>
      </c>
      <c r="E1280">
        <v>1441.2493104</v>
      </c>
      <c r="F1280">
        <v>1440.65</v>
      </c>
      <c r="G1280">
        <v>390.80427744846202</v>
      </c>
      <c r="H1280">
        <v>11.1277067129137</v>
      </c>
      <c r="I1280">
        <v>36.342574699873303</v>
      </c>
      <c r="J1280">
        <v>-3.3388785768386402</v>
      </c>
      <c r="K1280">
        <v>1455.5184724205001</v>
      </c>
      <c r="L1280">
        <v>1081.37475514077</v>
      </c>
      <c r="M1280">
        <v>33.297164497044101</v>
      </c>
      <c r="N1280">
        <v>0.63087075726605202</v>
      </c>
      <c r="O1280">
        <v>20.5671051261583</v>
      </c>
      <c r="P1280">
        <v>594.62391513982595</v>
      </c>
      <c r="Q1280">
        <v>0.17037599734220699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24</v>
      </c>
      <c r="E1281">
        <v>1440.21451589</v>
      </c>
      <c r="F1281">
        <v>319.7</v>
      </c>
      <c r="G1281">
        <v>-49.760345681542503</v>
      </c>
      <c r="H1281">
        <v>-4.7923713494863396</v>
      </c>
      <c r="I1281">
        <v>-36.995970673518499</v>
      </c>
      <c r="J1281">
        <v>-2.8316091297411199</v>
      </c>
      <c r="K1281">
        <v>346.78409665406502</v>
      </c>
      <c r="M1281">
        <v>15.2351534213613</v>
      </c>
      <c r="N1281">
        <v>0.55255521869673796</v>
      </c>
      <c r="O1281">
        <v>46.7000312793243</v>
      </c>
      <c r="P1281">
        <v>2.6818692789465102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75</v>
      </c>
      <c r="E1282">
        <v>1439.895</v>
      </c>
      <c r="F1282">
        <v>48.81</v>
      </c>
      <c r="G1282">
        <v>-14.198106676213801</v>
      </c>
      <c r="H1282">
        <v>1.3100785919559299</v>
      </c>
      <c r="I1282">
        <v>-15.6541918896122</v>
      </c>
      <c r="J1282">
        <v>-0.74418954818735406</v>
      </c>
      <c r="K1282">
        <v>49.0604362493454</v>
      </c>
      <c r="L1282">
        <v>47.850210202801897</v>
      </c>
      <c r="M1282">
        <v>38.7992653622345</v>
      </c>
      <c r="N1282">
        <v>0.810816629589727</v>
      </c>
      <c r="O1282">
        <v>23.9181357375742</v>
      </c>
      <c r="P1282">
        <v>26.287192755498001</v>
      </c>
      <c r="Q1282">
        <v>2.6969969997139E-2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75</v>
      </c>
      <c r="E1283">
        <v>1439.6655477959901</v>
      </c>
      <c r="F1283">
        <v>129.72</v>
      </c>
      <c r="G1283">
        <v>60.902130576069602</v>
      </c>
      <c r="H1283">
        <v>-0.38617343513186497</v>
      </c>
      <c r="I1283">
        <v>7.2550791669057197</v>
      </c>
      <c r="J1283">
        <v>-5.0727923318086603</v>
      </c>
      <c r="K1283">
        <v>129.80996908045199</v>
      </c>
      <c r="L1283">
        <v>110.70604049427099</v>
      </c>
      <c r="M1283">
        <v>38.063172669874298</v>
      </c>
      <c r="N1283">
        <v>0.84399135440459905</v>
      </c>
      <c r="O1283">
        <v>14.754856614246</v>
      </c>
      <c r="P1283">
        <v>91.610044313146204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51</v>
      </c>
      <c r="E1284">
        <v>1427.86</v>
      </c>
      <c r="F1284">
        <v>14.84</v>
      </c>
      <c r="G1284">
        <v>44.429017264103202</v>
      </c>
      <c r="H1284">
        <v>25.206443196665798</v>
      </c>
      <c r="I1284">
        <v>-16.268001324859501</v>
      </c>
      <c r="J1284">
        <v>5.6833195170206903</v>
      </c>
      <c r="K1284">
        <v>14.061600110021599</v>
      </c>
      <c r="L1284">
        <v>12.7032028297899</v>
      </c>
      <c r="M1284">
        <v>62.426272373571699</v>
      </c>
      <c r="N1284">
        <v>1.27740639312436</v>
      </c>
      <c r="O1284">
        <v>25.6738544474393</v>
      </c>
      <c r="P1284">
        <v>106.111111111111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1467</v>
      </c>
      <c r="E1285">
        <v>1423.24519154</v>
      </c>
      <c r="F1285">
        <v>943.3</v>
      </c>
      <c r="G1285">
        <v>144.27234415618099</v>
      </c>
      <c r="H1285">
        <v>37.195163204313197</v>
      </c>
      <c r="I1285">
        <v>91.177333908824096</v>
      </c>
      <c r="J1285">
        <v>23.580782772882401</v>
      </c>
      <c r="K1285">
        <v>604.93032193480099</v>
      </c>
      <c r="L1285">
        <v>483.523822495395</v>
      </c>
      <c r="M1285">
        <v>92.746943791224396</v>
      </c>
      <c r="N1285">
        <v>2.0205582666206499</v>
      </c>
      <c r="O1285">
        <v>0</v>
      </c>
      <c r="P1285">
        <v>216.33132126089799</v>
      </c>
      <c r="Q1285">
        <v>0.13079648693991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21</v>
      </c>
      <c r="E1286">
        <v>1409.9210678219999</v>
      </c>
      <c r="F1286">
        <v>144.74</v>
      </c>
      <c r="G1286">
        <v>50.190578197440601</v>
      </c>
      <c r="H1286">
        <v>40.328965409748697</v>
      </c>
      <c r="I1286">
        <v>40.280609786251503</v>
      </c>
      <c r="J1286">
        <v>-1.59246600806772</v>
      </c>
      <c r="K1286">
        <v>131.55123737376601</v>
      </c>
      <c r="L1286">
        <v>106.30534409493001</v>
      </c>
      <c r="M1286">
        <v>38.075340074658698</v>
      </c>
      <c r="N1286">
        <v>0.79094971906556</v>
      </c>
      <c r="O1286">
        <v>27.331767306895099</v>
      </c>
      <c r="P1286">
        <v>99.641379310344803</v>
      </c>
      <c r="Q1286">
        <v>9.3446056136093997E-2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2737</v>
      </c>
      <c r="E1287">
        <v>1408.4669220000001</v>
      </c>
      <c r="F1287">
        <v>143.07</v>
      </c>
      <c r="G1287">
        <v>14.910539059573001</v>
      </c>
      <c r="H1287">
        <v>-2.7105261458917802</v>
      </c>
      <c r="I1287">
        <v>-32.565386945774499</v>
      </c>
      <c r="J1287">
        <v>-1.7340538269190799</v>
      </c>
      <c r="K1287">
        <v>159.96009068061201</v>
      </c>
      <c r="M1287">
        <v>25.777736371957801</v>
      </c>
      <c r="N1287">
        <v>0.85262513613637103</v>
      </c>
      <c r="O1287">
        <v>73.446564618718099</v>
      </c>
      <c r="P1287">
        <v>61.024198086662899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467</v>
      </c>
      <c r="E1288">
        <v>1401.82</v>
      </c>
      <c r="F1288">
        <v>210.8</v>
      </c>
      <c r="G1288">
        <v>-13.319787603345601</v>
      </c>
      <c r="H1288">
        <v>7.8831801208051404</v>
      </c>
      <c r="I1288">
        <v>-32.4739393131809</v>
      </c>
      <c r="J1288">
        <v>0.78890515544669304</v>
      </c>
      <c r="K1288">
        <v>217.03829021785799</v>
      </c>
      <c r="L1288">
        <v>211.968350513681</v>
      </c>
      <c r="M1288">
        <v>29.844655504517402</v>
      </c>
      <c r="N1288">
        <v>1.1340541636935</v>
      </c>
      <c r="O1288">
        <v>36.4326375711574</v>
      </c>
      <c r="P1288">
        <v>21.428571428571399</v>
      </c>
      <c r="Q1288">
        <v>2.2771660374928001E-2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252</v>
      </c>
      <c r="E1289">
        <v>1397.612556</v>
      </c>
      <c r="F1289">
        <v>773.05</v>
      </c>
      <c r="G1289">
        <v>44.253527122033901</v>
      </c>
      <c r="H1289">
        <v>22.172868155562799</v>
      </c>
      <c r="I1289">
        <v>52.325698946599701</v>
      </c>
      <c r="J1289">
        <v>1.33920827946604</v>
      </c>
      <c r="K1289">
        <v>690.78221531286897</v>
      </c>
      <c r="L1289">
        <v>568.73541188659101</v>
      </c>
      <c r="M1289">
        <v>50.200577841558101</v>
      </c>
      <c r="N1289">
        <v>1.1472677223291401</v>
      </c>
      <c r="O1289">
        <v>11.7650863462906</v>
      </c>
      <c r="P1289">
        <v>94.233668341708494</v>
      </c>
      <c r="Q1289">
        <v>5.1027811811264E-2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396</v>
      </c>
      <c r="E1290">
        <v>1397.5565016420001</v>
      </c>
      <c r="F1290">
        <v>95.06</v>
      </c>
      <c r="G1290">
        <v>-61.4671432414886</v>
      </c>
      <c r="H1290">
        <v>-1.8669341530608301</v>
      </c>
      <c r="I1290">
        <v>-29.311743615399401</v>
      </c>
      <c r="J1290">
        <v>4.4552644033508404</v>
      </c>
      <c r="K1290">
        <v>100.771278136502</v>
      </c>
      <c r="L1290">
        <v>113.673121169167</v>
      </c>
      <c r="M1290">
        <v>40.330338897899701</v>
      </c>
      <c r="N1290">
        <v>0.93193385770225601</v>
      </c>
      <c r="O1290">
        <v>86.881969282558302</v>
      </c>
      <c r="P1290">
        <v>5.6222222222222102</v>
      </c>
      <c r="Q1290">
        <v>-6.5682889251259993E-2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D1291" t="s">
        <v>232</v>
      </c>
      <c r="E1291">
        <v>1393.0350057999999</v>
      </c>
      <c r="F1291">
        <v>882.8</v>
      </c>
      <c r="G1291">
        <v>47.137217696583001</v>
      </c>
      <c r="H1291">
        <v>5.6596728131688998</v>
      </c>
      <c r="I1291">
        <v>39.352770597024097</v>
      </c>
      <c r="J1291">
        <v>10.277834221368799</v>
      </c>
      <c r="K1291">
        <v>773.65948841730994</v>
      </c>
      <c r="L1291">
        <v>624.969417742529</v>
      </c>
      <c r="M1291">
        <v>66.544339167232394</v>
      </c>
      <c r="N1291">
        <v>0.76927170158569202</v>
      </c>
      <c r="O1291">
        <v>8.7392387856819198</v>
      </c>
      <c r="P1291">
        <v>103.38670660062201</v>
      </c>
      <c r="Q1291">
        <v>0.201173466350618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106</v>
      </c>
      <c r="E1292">
        <v>1389.7591809</v>
      </c>
      <c r="F1292">
        <v>53.31</v>
      </c>
      <c r="G1292">
        <v>20.593215799993999</v>
      </c>
      <c r="H1292">
        <v>-7.2183313471122901</v>
      </c>
      <c r="I1292">
        <v>-44.934394722684303</v>
      </c>
      <c r="J1292">
        <v>-8.1643686691224406</v>
      </c>
      <c r="K1292">
        <v>58.290036406143102</v>
      </c>
      <c r="L1292">
        <v>58.478091103775697</v>
      </c>
      <c r="M1292">
        <v>29.410027551327101</v>
      </c>
      <c r="N1292">
        <v>0.60582324481772698</v>
      </c>
      <c r="O1292">
        <v>62.258488088538698</v>
      </c>
      <c r="P1292">
        <v>49.327731092436899</v>
      </c>
      <c r="Q1292">
        <v>-2.0022872840062E-2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769</v>
      </c>
      <c r="E1293">
        <v>1384.7060048779999</v>
      </c>
      <c r="F1293">
        <v>6.86</v>
      </c>
      <c r="G1293">
        <v>-95.197338841404303</v>
      </c>
      <c r="H1293">
        <v>-13.465056009097401</v>
      </c>
      <c r="I1293">
        <v>-76.017861738036501</v>
      </c>
      <c r="J1293">
        <v>3.1426029046428301</v>
      </c>
      <c r="K1293">
        <v>11.3322347660733</v>
      </c>
      <c r="L1293">
        <v>16.426553144340001</v>
      </c>
      <c r="M1293">
        <v>1.03065182775869</v>
      </c>
      <c r="N1293">
        <v>0.81032245352531995</v>
      </c>
      <c r="O1293">
        <v>286.29737609329402</v>
      </c>
      <c r="P1293">
        <v>0</v>
      </c>
      <c r="Q1293">
        <v>-8.9320270318560008E-3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308</v>
      </c>
      <c r="E1294">
        <v>1379.8309686069999</v>
      </c>
      <c r="F1294">
        <v>20.93</v>
      </c>
      <c r="G1294">
        <v>26.781243738800999</v>
      </c>
      <c r="H1294">
        <v>-10.8444162638376</v>
      </c>
      <c r="I1294">
        <v>-51.698088715620997</v>
      </c>
      <c r="J1294">
        <v>-0.47508356253001599</v>
      </c>
      <c r="K1294">
        <v>24.054431080264798</v>
      </c>
      <c r="L1294">
        <v>24.793177509639602</v>
      </c>
      <c r="M1294">
        <v>15.5880802253073</v>
      </c>
      <c r="N1294">
        <v>2.0714614483949001</v>
      </c>
      <c r="O1294">
        <v>100.66889632106999</v>
      </c>
      <c r="P1294">
        <v>57.368421052631497</v>
      </c>
      <c r="Q1294">
        <v>8.0131330162089995E-2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133</v>
      </c>
      <c r="E1295">
        <v>1373.233645</v>
      </c>
      <c r="F1295">
        <v>35.630000000000003</v>
      </c>
      <c r="G1295">
        <v>199.188840358921</v>
      </c>
      <c r="H1295">
        <v>26.797423751911399</v>
      </c>
      <c r="I1295">
        <v>5.5684083747423596</v>
      </c>
      <c r="J1295">
        <v>26.572978211552599</v>
      </c>
      <c r="K1295">
        <v>28.0750518561814</v>
      </c>
      <c r="L1295">
        <v>24.842308111248201</v>
      </c>
      <c r="M1295">
        <v>91.230901932910101</v>
      </c>
      <c r="N1295">
        <v>2.4678374600889001</v>
      </c>
      <c r="O1295">
        <v>3.5644120123491301</v>
      </c>
      <c r="P1295">
        <v>234.55399061032799</v>
      </c>
      <c r="Q1295">
        <v>9.6254893770413005E-2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21</v>
      </c>
      <c r="E1296">
        <v>1366.92359532</v>
      </c>
      <c r="F1296">
        <v>130.55000000000001</v>
      </c>
      <c r="G1296">
        <v>10.1638991454563</v>
      </c>
      <c r="H1296">
        <v>6.3816868256195196</v>
      </c>
      <c r="I1296">
        <v>2.0043908432672399</v>
      </c>
      <c r="J1296">
        <v>-3.8399407362549001</v>
      </c>
      <c r="K1296">
        <v>126.65293929406</v>
      </c>
      <c r="L1296">
        <v>116.103250553302</v>
      </c>
      <c r="M1296">
        <v>31.2767808313525</v>
      </c>
      <c r="N1296">
        <v>1.08703643029188</v>
      </c>
      <c r="O1296">
        <v>35.197242435848302</v>
      </c>
      <c r="P1296">
        <v>61.172839506172799</v>
      </c>
      <c r="Q1296">
        <v>-4.2173907600900001E-4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212</v>
      </c>
      <c r="E1297">
        <v>1360.26427921</v>
      </c>
      <c r="F1297">
        <v>836.3</v>
      </c>
      <c r="G1297">
        <v>12.695982603960999</v>
      </c>
      <c r="H1297">
        <v>-0.93751087891704099</v>
      </c>
      <c r="I1297">
        <v>2.7911851897959901</v>
      </c>
      <c r="J1297">
        <v>-1.03322127118133</v>
      </c>
      <c r="K1297">
        <v>865.41772336202996</v>
      </c>
      <c r="L1297">
        <v>796.46081687271999</v>
      </c>
      <c r="M1297">
        <v>29.103049304530199</v>
      </c>
      <c r="N1297">
        <v>0.57595425247882304</v>
      </c>
      <c r="O1297">
        <v>22.324524692096102</v>
      </c>
      <c r="P1297">
        <v>38.563499295832898</v>
      </c>
      <c r="Q1297">
        <v>8.0240676929634006E-2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467</v>
      </c>
      <c r="E1298">
        <v>1359.5050968</v>
      </c>
      <c r="F1298">
        <v>655.75</v>
      </c>
      <c r="G1298">
        <v>-50.340827498231299</v>
      </c>
      <c r="H1298">
        <v>0.55102844699801101</v>
      </c>
      <c r="I1298">
        <v>-15.1846498242418</v>
      </c>
      <c r="J1298">
        <v>2.6767198771199001</v>
      </c>
      <c r="K1298">
        <v>658.91222407211899</v>
      </c>
      <c r="L1298">
        <v>672.60075089003794</v>
      </c>
      <c r="M1298">
        <v>36.369009826015898</v>
      </c>
      <c r="N1298">
        <v>1.04491083034654</v>
      </c>
      <c r="O1298">
        <v>39.992375142965997</v>
      </c>
      <c r="P1298">
        <v>16.0619469026548</v>
      </c>
      <c r="Q1298">
        <v>6.3219704899435999E-2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168</v>
      </c>
      <c r="E1299">
        <v>1356.2622864</v>
      </c>
      <c r="F1299">
        <v>573.6</v>
      </c>
      <c r="G1299">
        <v>-79.075448094906307</v>
      </c>
      <c r="H1299">
        <v>-8.6285455531673296</v>
      </c>
      <c r="I1299">
        <v>-29.5075890701651</v>
      </c>
      <c r="J1299">
        <v>0.71933957669453497</v>
      </c>
      <c r="K1299">
        <v>614.72120998502703</v>
      </c>
      <c r="L1299">
        <v>718.05869790025702</v>
      </c>
      <c r="M1299">
        <v>24.3299974178355</v>
      </c>
      <c r="N1299">
        <v>0.83843063831382902</v>
      </c>
      <c r="O1299">
        <v>130.997210599721</v>
      </c>
      <c r="P1299">
        <v>26.413223140495798</v>
      </c>
      <c r="Q1299">
        <v>6.9020163909210994E-2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269</v>
      </c>
      <c r="E1300">
        <v>1345.5798651</v>
      </c>
      <c r="F1300">
        <v>384.75</v>
      </c>
      <c r="G1300">
        <v>-34.346452974516502</v>
      </c>
      <c r="H1300">
        <v>-1.1544950932261699</v>
      </c>
      <c r="I1300">
        <v>-12.875102400310199</v>
      </c>
      <c r="J1300">
        <v>2.2660596947662901</v>
      </c>
      <c r="K1300">
        <v>402.33273425288502</v>
      </c>
      <c r="L1300">
        <v>401.26540305733101</v>
      </c>
      <c r="M1300">
        <v>36.042282617038303</v>
      </c>
      <c r="N1300">
        <v>0.59353664588751798</v>
      </c>
      <c r="O1300">
        <v>33.541260558804296</v>
      </c>
      <c r="P1300">
        <v>32.375709616377101</v>
      </c>
      <c r="Q1300">
        <v>5.0780400507071E-2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277</v>
      </c>
      <c r="E1301">
        <v>1342.678805</v>
      </c>
      <c r="F1301">
        <v>82.33</v>
      </c>
      <c r="G1301">
        <v>-12.1929500996896</v>
      </c>
      <c r="H1301">
        <v>1.1210099066305701</v>
      </c>
      <c r="I1301">
        <v>-24.925891807318699</v>
      </c>
      <c r="J1301">
        <v>3.7816561590807098</v>
      </c>
      <c r="K1301">
        <v>84.973176472515405</v>
      </c>
      <c r="L1301">
        <v>84.847695447730302</v>
      </c>
      <c r="M1301">
        <v>38.090996604656901</v>
      </c>
      <c r="N1301">
        <v>1.19251532746307</v>
      </c>
      <c r="O1301">
        <v>27.474796550467602</v>
      </c>
      <c r="P1301">
        <v>19.318840579710098</v>
      </c>
      <c r="Q1301">
        <v>6.9410646147529995E-2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556</v>
      </c>
      <c r="E1302">
        <v>1337.907732784</v>
      </c>
      <c r="F1302">
        <v>207.52</v>
      </c>
      <c r="G1302">
        <v>-30.591057586139499</v>
      </c>
      <c r="H1302">
        <v>-0.96888104548501197</v>
      </c>
      <c r="I1302">
        <v>-30.9349235662498</v>
      </c>
      <c r="J1302">
        <v>0.56178490142797799</v>
      </c>
      <c r="K1302">
        <v>222.734103227715</v>
      </c>
      <c r="L1302">
        <v>231.13255135349499</v>
      </c>
      <c r="M1302">
        <v>25.238964611408601</v>
      </c>
      <c r="N1302">
        <v>0.72809457036966096</v>
      </c>
      <c r="O1302">
        <v>48.347147262914397</v>
      </c>
      <c r="P1302">
        <v>11.539908626713199</v>
      </c>
      <c r="Q1302">
        <v>8.6473278013397006E-2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269</v>
      </c>
      <c r="E1303">
        <v>1329.9173800000001</v>
      </c>
      <c r="F1303">
        <v>1538.9</v>
      </c>
      <c r="G1303">
        <v>121.949353006398</v>
      </c>
      <c r="H1303">
        <v>4.13507110494192</v>
      </c>
      <c r="I1303">
        <v>137.479483188335</v>
      </c>
      <c r="J1303">
        <v>-4.6718049097649699</v>
      </c>
      <c r="K1303">
        <v>1436.13025388246</v>
      </c>
      <c r="L1303">
        <v>1035.69533218212</v>
      </c>
      <c r="M1303">
        <v>51.643424269933099</v>
      </c>
      <c r="N1303">
        <v>0.92295938725657101</v>
      </c>
      <c r="O1303">
        <v>10.0753785171226</v>
      </c>
      <c r="P1303">
        <v>270.81927710843303</v>
      </c>
      <c r="Q1303">
        <v>0.256340689361297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625</v>
      </c>
      <c r="E1304">
        <v>1326.6450678000001</v>
      </c>
      <c r="F1304">
        <v>184.6</v>
      </c>
      <c r="G1304">
        <v>78.534232160426399</v>
      </c>
      <c r="H1304">
        <v>-3.9574954577793302</v>
      </c>
      <c r="I1304">
        <v>11.357961271400001</v>
      </c>
      <c r="J1304">
        <v>3.2956641291326401</v>
      </c>
      <c r="K1304">
        <v>180.52111991580799</v>
      </c>
      <c r="L1304">
        <v>146.705622818411</v>
      </c>
      <c r="M1304">
        <v>37.838778101260097</v>
      </c>
      <c r="N1304">
        <v>0.811761354062702</v>
      </c>
      <c r="O1304">
        <v>19.691224268689002</v>
      </c>
      <c r="P1304">
        <v>113.41040462427701</v>
      </c>
      <c r="Q1304">
        <v>0.14602153423363601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133</v>
      </c>
      <c r="E1305">
        <v>1324.0877505000001</v>
      </c>
      <c r="F1305">
        <v>477.35</v>
      </c>
      <c r="G1305">
        <v>34.860671401833599</v>
      </c>
      <c r="H1305">
        <v>-8.5234062957042909</v>
      </c>
      <c r="I1305">
        <v>-25.643085260554901</v>
      </c>
      <c r="J1305">
        <v>1.24374609394723</v>
      </c>
      <c r="K1305">
        <v>525.27946293537605</v>
      </c>
      <c r="L1305">
        <v>479.71554164454</v>
      </c>
      <c r="M1305">
        <v>20.0693474352728</v>
      </c>
      <c r="N1305">
        <v>0.81954667130339098</v>
      </c>
      <c r="O1305">
        <v>40.085890855766202</v>
      </c>
      <c r="P1305">
        <v>83.631467589921101</v>
      </c>
      <c r="Q1305">
        <v>0.15175848305553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269</v>
      </c>
      <c r="E1306">
        <v>1323.52951214</v>
      </c>
      <c r="F1306">
        <v>367.4</v>
      </c>
      <c r="G1306">
        <v>-18.012547566850301</v>
      </c>
      <c r="H1306">
        <v>1.5739510831011501</v>
      </c>
      <c r="I1306">
        <v>-11.793111391272401</v>
      </c>
      <c r="J1306">
        <v>3.6029475054583</v>
      </c>
      <c r="K1306">
        <v>378.70316326607701</v>
      </c>
      <c r="L1306">
        <v>363.26809231842401</v>
      </c>
      <c r="M1306">
        <v>33.685158380107403</v>
      </c>
      <c r="N1306">
        <v>0.57605688247244202</v>
      </c>
      <c r="O1306">
        <v>19.951007076755499</v>
      </c>
      <c r="P1306">
        <v>20.716280597995699</v>
      </c>
      <c r="Q1306">
        <v>4.9022722000145999E-2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133</v>
      </c>
      <c r="E1307">
        <v>1322.7852</v>
      </c>
      <c r="F1307">
        <v>653.54999999999995</v>
      </c>
      <c r="G1307">
        <v>0.54725785709347696</v>
      </c>
      <c r="H1307">
        <v>0.46856991718188401</v>
      </c>
      <c r="I1307">
        <v>-10.742055048913199</v>
      </c>
      <c r="J1307">
        <v>5.3168499851591404</v>
      </c>
      <c r="K1307">
        <v>651.49155334441605</v>
      </c>
      <c r="L1307">
        <v>635.33567315771995</v>
      </c>
      <c r="M1307">
        <v>54.411342508666699</v>
      </c>
      <c r="N1307">
        <v>1.17011556696957</v>
      </c>
      <c r="O1307">
        <v>14.2988294698186</v>
      </c>
      <c r="P1307">
        <v>24.438309215536901</v>
      </c>
      <c r="Q1307">
        <v>9.5291263696005005E-2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130</v>
      </c>
      <c r="E1308">
        <v>1320.48214272</v>
      </c>
      <c r="F1308">
        <v>825.6</v>
      </c>
      <c r="G1308">
        <v>-4.9568481610665298</v>
      </c>
      <c r="H1308">
        <v>0.69144063762360997</v>
      </c>
      <c r="I1308">
        <v>-21.168574731762</v>
      </c>
      <c r="J1308">
        <v>0.46911356985297997</v>
      </c>
      <c r="K1308">
        <v>849.54081507590695</v>
      </c>
      <c r="L1308">
        <v>853.03494843166504</v>
      </c>
      <c r="M1308">
        <v>39.704725840436197</v>
      </c>
      <c r="N1308">
        <v>0.93527557203811396</v>
      </c>
      <c r="O1308">
        <v>30.813953488372</v>
      </c>
      <c r="P1308">
        <v>18.9625360230547</v>
      </c>
      <c r="Q1308">
        <v>8.7294871899856005E-2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625</v>
      </c>
      <c r="E1309">
        <v>1319.71977264</v>
      </c>
      <c r="F1309">
        <v>134.04</v>
      </c>
      <c r="G1309">
        <v>-16.193895679706401</v>
      </c>
      <c r="H1309">
        <v>4.4167072668467302</v>
      </c>
      <c r="I1309">
        <v>-28.858067639651701</v>
      </c>
      <c r="J1309">
        <v>4.0047907926273796</v>
      </c>
      <c r="K1309">
        <v>137.95767833239299</v>
      </c>
      <c r="L1309">
        <v>138.86525967461</v>
      </c>
      <c r="M1309">
        <v>38.5448186244328</v>
      </c>
      <c r="N1309">
        <v>2.7276046464408101</v>
      </c>
      <c r="O1309">
        <v>40.219337511190602</v>
      </c>
      <c r="P1309">
        <v>17.0655021834061</v>
      </c>
      <c r="Q1309">
        <v>-7.4425511808413003E-2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277</v>
      </c>
      <c r="E1310">
        <v>1311.5279318400001</v>
      </c>
      <c r="F1310">
        <v>303.8</v>
      </c>
      <c r="G1310">
        <v>51.644653028083603</v>
      </c>
      <c r="H1310">
        <v>-1.0045708568526499</v>
      </c>
      <c r="I1310">
        <v>35.112460373359099</v>
      </c>
      <c r="J1310">
        <v>1.65561405705919</v>
      </c>
      <c r="K1310">
        <v>297.98613359299299</v>
      </c>
      <c r="L1310">
        <v>234.16453434711099</v>
      </c>
      <c r="M1310">
        <v>36.501566694491899</v>
      </c>
      <c r="N1310">
        <v>0.69473289855479903</v>
      </c>
      <c r="O1310">
        <v>11.257406188281699</v>
      </c>
      <c r="P1310">
        <v>134.95746326372699</v>
      </c>
      <c r="Q1310">
        <v>0.12433833043194401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292</v>
      </c>
      <c r="E1311">
        <v>1306.9942191989901</v>
      </c>
      <c r="F1311">
        <v>139.11000000000001</v>
      </c>
      <c r="G1311">
        <v>18.289157590420199</v>
      </c>
      <c r="H1311">
        <v>18.766699018674601</v>
      </c>
      <c r="I1311">
        <v>37.814680504090902</v>
      </c>
      <c r="J1311">
        <v>29.4145327292042</v>
      </c>
      <c r="K1311">
        <v>119.83142648233201</v>
      </c>
      <c r="L1311">
        <v>109.06304446447901</v>
      </c>
      <c r="M1311">
        <v>63.640436422934798</v>
      </c>
      <c r="N1311">
        <v>2.9904776761643999</v>
      </c>
      <c r="O1311">
        <v>15.8076342462799</v>
      </c>
      <c r="P1311">
        <v>69.853479853479797</v>
      </c>
      <c r="Q1311">
        <v>-1.0620352891867E-2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133</v>
      </c>
      <c r="E1312">
        <v>1305.7680401799901</v>
      </c>
      <c r="F1312">
        <v>684.65</v>
      </c>
      <c r="G1312">
        <v>-0.95067698647835597</v>
      </c>
      <c r="H1312">
        <v>-5.6743586502831898</v>
      </c>
      <c r="I1312">
        <v>-1.67744541612181</v>
      </c>
      <c r="J1312">
        <v>-0.54646165398693702</v>
      </c>
      <c r="K1312">
        <v>705.25114018817396</v>
      </c>
      <c r="L1312">
        <v>645.23954048476003</v>
      </c>
      <c r="M1312">
        <v>30.754495450795901</v>
      </c>
      <c r="N1312">
        <v>0.52738508377752602</v>
      </c>
      <c r="O1312">
        <v>23.420725918352399</v>
      </c>
      <c r="P1312">
        <v>26.669750231267301</v>
      </c>
      <c r="Q1312">
        <v>5.7776933399242003E-2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993</v>
      </c>
      <c r="E1313">
        <v>1303.63238183</v>
      </c>
      <c r="F1313">
        <v>199.37</v>
      </c>
      <c r="G1313">
        <v>-52.668654140165103</v>
      </c>
      <c r="H1313">
        <v>-4.8845981396967604</v>
      </c>
      <c r="I1313">
        <v>-33.956634295642203</v>
      </c>
      <c r="J1313">
        <v>-2.8201466598754501</v>
      </c>
      <c r="K1313">
        <v>222.85370593984501</v>
      </c>
      <c r="L1313">
        <v>237.25458782978899</v>
      </c>
      <c r="M1313">
        <v>14.2988827787297</v>
      </c>
      <c r="N1313">
        <v>1.20261447734116</v>
      </c>
      <c r="O1313">
        <v>63.389677484074802</v>
      </c>
      <c r="P1313">
        <v>4.3275771847200497</v>
      </c>
      <c r="Q1313">
        <v>-4.6375391466769E-2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920</v>
      </c>
      <c r="E1314">
        <v>1302.332768</v>
      </c>
      <c r="F1314">
        <v>85.52</v>
      </c>
      <c r="G1314">
        <v>-26.730896523502999</v>
      </c>
      <c r="H1314">
        <v>0.94796322374942599</v>
      </c>
      <c r="I1314">
        <v>-16.097287564741698</v>
      </c>
      <c r="J1314">
        <v>0.75818557563802902</v>
      </c>
      <c r="K1314">
        <v>87.570860213387206</v>
      </c>
      <c r="L1314">
        <v>89.082411551452097</v>
      </c>
      <c r="M1314">
        <v>34.996463739966103</v>
      </c>
      <c r="N1314">
        <v>0.50180754151412699</v>
      </c>
      <c r="O1314">
        <v>35.231524789522901</v>
      </c>
      <c r="P1314">
        <v>15.567567567567499</v>
      </c>
      <c r="Q1314">
        <v>-6.7819965346280001E-3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E1315">
        <v>1291.71705</v>
      </c>
      <c r="F1315">
        <v>233</v>
      </c>
      <c r="G1315">
        <v>700.78483521637997</v>
      </c>
      <c r="H1315">
        <v>-12.699135988138901</v>
      </c>
      <c r="I1315">
        <v>177.16409744057199</v>
      </c>
      <c r="J1315">
        <v>-3.5037501709618102</v>
      </c>
      <c r="K1315">
        <v>266.918975125739</v>
      </c>
      <c r="L1315">
        <v>170.43270886768701</v>
      </c>
      <c r="M1315">
        <v>25.892261657002699</v>
      </c>
      <c r="N1315">
        <v>0.77817130839933102</v>
      </c>
      <c r="O1315">
        <v>76.137339055793902</v>
      </c>
      <c r="P1315">
        <v>837.35632183908001</v>
      </c>
      <c r="Q1315">
        <v>0.15582255346187099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51</v>
      </c>
      <c r="E1316">
        <v>1290.7156723200001</v>
      </c>
      <c r="F1316">
        <v>644.4</v>
      </c>
      <c r="G1316">
        <v>22.652794176695402</v>
      </c>
      <c r="H1316">
        <v>-0.99327080862994799</v>
      </c>
      <c r="I1316">
        <v>-8.7615946103069504</v>
      </c>
      <c r="J1316">
        <v>3.3938018085021602</v>
      </c>
      <c r="K1316">
        <v>630.10963452439398</v>
      </c>
      <c r="L1316">
        <v>592.46623740867005</v>
      </c>
      <c r="M1316">
        <v>46.246809441353101</v>
      </c>
      <c r="N1316">
        <v>0.84405319690688696</v>
      </c>
      <c r="O1316">
        <v>17.186530105524501</v>
      </c>
      <c r="P1316">
        <v>58.6215384615384</v>
      </c>
      <c r="Q1316">
        <v>6.1958112408668997E-2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60</v>
      </c>
      <c r="E1317">
        <v>1290.0698261549901</v>
      </c>
      <c r="F1317">
        <v>316.95</v>
      </c>
      <c r="G1317">
        <v>132.247215229658</v>
      </c>
      <c r="H1317">
        <v>4.6764355551508503</v>
      </c>
      <c r="I1317">
        <v>-3.1950305883816701</v>
      </c>
      <c r="J1317">
        <v>5.1609515284960503</v>
      </c>
      <c r="K1317">
        <v>314.84257822323201</v>
      </c>
      <c r="L1317">
        <v>268.099982453802</v>
      </c>
      <c r="M1317">
        <v>37.844708697041497</v>
      </c>
      <c r="N1317">
        <v>0.67288454118624197</v>
      </c>
      <c r="O1317">
        <v>15.7911342483041</v>
      </c>
      <c r="P1317">
        <v>166.23267534649301</v>
      </c>
      <c r="Q1317">
        <v>8.6868724117262E-2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212</v>
      </c>
      <c r="E1318">
        <v>1286.8680125000001</v>
      </c>
      <c r="F1318">
        <v>141.25</v>
      </c>
      <c r="G1318">
        <v>10.0001184260262</v>
      </c>
      <c r="H1318">
        <v>6.6433019167301204</v>
      </c>
      <c r="I1318">
        <v>-9.8131030909163997</v>
      </c>
      <c r="J1318">
        <v>11.0468813672969</v>
      </c>
      <c r="K1318">
        <v>136.64877185588301</v>
      </c>
      <c r="L1318">
        <v>128.274210888184</v>
      </c>
      <c r="M1318">
        <v>48.603643720243198</v>
      </c>
      <c r="N1318">
        <v>1.56550967322141</v>
      </c>
      <c r="O1318">
        <v>10.4424778761061</v>
      </c>
      <c r="P1318">
        <v>40.547263681592</v>
      </c>
      <c r="Q1318">
        <v>8.9117478748720003E-2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543</v>
      </c>
      <c r="E1319">
        <v>1286.81913209</v>
      </c>
      <c r="F1319">
        <v>531.1</v>
      </c>
      <c r="G1319">
        <v>-28.078599236943301</v>
      </c>
      <c r="H1319">
        <v>-4.2213645991798998</v>
      </c>
      <c r="I1319">
        <v>7.4271832024742102</v>
      </c>
      <c r="J1319">
        <v>-2.9496219354783402</v>
      </c>
      <c r="K1319">
        <v>565.18531252007801</v>
      </c>
      <c r="L1319">
        <v>481.59716568040898</v>
      </c>
      <c r="M1319">
        <v>27.875241696756099</v>
      </c>
      <c r="N1319">
        <v>0.38116783285460198</v>
      </c>
      <c r="O1319">
        <v>28.0361513839201</v>
      </c>
      <c r="P1319">
        <v>57.3396533846837</v>
      </c>
      <c r="Q1319">
        <v>0.15970147685904301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625</v>
      </c>
      <c r="E1320">
        <v>1285.1423920350001</v>
      </c>
      <c r="F1320">
        <v>588.15</v>
      </c>
      <c r="G1320">
        <v>8.2049454770801606</v>
      </c>
      <c r="H1320">
        <v>-5.3479925926272998</v>
      </c>
      <c r="I1320">
        <v>23.637484548699302</v>
      </c>
      <c r="J1320">
        <v>2.3059632634491098</v>
      </c>
      <c r="K1320">
        <v>572.78831917061905</v>
      </c>
      <c r="L1320">
        <v>506.60641461251203</v>
      </c>
      <c r="M1320">
        <v>61.437541087464901</v>
      </c>
      <c r="N1320">
        <v>0.410459117141378</v>
      </c>
      <c r="O1320">
        <v>13.236419280795699</v>
      </c>
      <c r="P1320">
        <v>55.698213103904699</v>
      </c>
      <c r="Q1320">
        <v>2.037865840689E-3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700</v>
      </c>
      <c r="E1321">
        <v>1282.775361</v>
      </c>
      <c r="F1321">
        <v>159.19999999999999</v>
      </c>
      <c r="G1321">
        <v>-38.753536983980503</v>
      </c>
      <c r="H1321">
        <v>-8.3701442148477607</v>
      </c>
      <c r="I1321">
        <v>-16.483728123402901</v>
      </c>
      <c r="J1321">
        <v>2.0814293715591998</v>
      </c>
      <c r="K1321">
        <v>161.85245966838499</v>
      </c>
      <c r="L1321">
        <v>163.91753913327099</v>
      </c>
      <c r="M1321">
        <v>20.8111210007728</v>
      </c>
      <c r="N1321">
        <v>0.84777106176653005</v>
      </c>
      <c r="O1321">
        <v>41.865577889447202</v>
      </c>
      <c r="P1321">
        <v>25.949367088607499</v>
      </c>
      <c r="Q1321">
        <v>5.9581019462712999E-2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391</v>
      </c>
      <c r="E1322">
        <v>1279.8470257439999</v>
      </c>
      <c r="F1322">
        <v>64.19</v>
      </c>
      <c r="G1322">
        <v>-45.021813667841897</v>
      </c>
      <c r="H1322">
        <v>-2.9071458666339098</v>
      </c>
      <c r="I1322">
        <v>-24.039045095903301</v>
      </c>
      <c r="J1322">
        <v>-2.7785420371278899</v>
      </c>
      <c r="K1322">
        <v>68.619524169843501</v>
      </c>
      <c r="L1322">
        <v>71.402095835719507</v>
      </c>
      <c r="M1322">
        <v>30.629223855759999</v>
      </c>
      <c r="N1322">
        <v>1.6788028546167899</v>
      </c>
      <c r="O1322">
        <v>33.120423742015802</v>
      </c>
      <c r="P1322">
        <v>15.553555355535501</v>
      </c>
      <c r="Q1322">
        <v>-1.982481743615E-2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313</v>
      </c>
      <c r="E1323">
        <v>1276.64328555</v>
      </c>
      <c r="F1323">
        <v>203.9</v>
      </c>
      <c r="G1323">
        <v>633.884493965616</v>
      </c>
      <c r="H1323">
        <v>-6.52882669467661</v>
      </c>
      <c r="I1323">
        <v>254.84593033464</v>
      </c>
      <c r="J1323">
        <v>-3.1456067023440601</v>
      </c>
      <c r="K1323">
        <v>218.83857387575401</v>
      </c>
      <c r="L1323">
        <v>136.728180583756</v>
      </c>
      <c r="M1323">
        <v>22.747755176478201</v>
      </c>
      <c r="N1323">
        <v>0.36025255862364403</v>
      </c>
      <c r="O1323">
        <v>52.085937129206201</v>
      </c>
      <c r="P1323">
        <v>690.19151915191503</v>
      </c>
      <c r="Q1323">
        <v>0.183277801343118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993</v>
      </c>
      <c r="E1324">
        <v>1276.35652536</v>
      </c>
      <c r="F1324">
        <v>68.88</v>
      </c>
      <c r="G1324">
        <v>-43.353554025144199</v>
      </c>
      <c r="H1324">
        <v>-2.4315594732658501</v>
      </c>
      <c r="I1324">
        <v>-29.1198750532837</v>
      </c>
      <c r="J1324">
        <v>-1.1760277734348401</v>
      </c>
      <c r="K1324">
        <v>74.223739793317705</v>
      </c>
      <c r="L1324">
        <v>79.385712892580798</v>
      </c>
      <c r="M1324">
        <v>21.972261909505299</v>
      </c>
      <c r="N1324">
        <v>0.99460238091009201</v>
      </c>
      <c r="O1324">
        <v>59.407665505226397</v>
      </c>
      <c r="P1324">
        <v>11.096774193548301</v>
      </c>
      <c r="Q1324">
        <v>-1.1676477764728001E-2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1761</v>
      </c>
      <c r="E1325">
        <v>1269.6012000000001</v>
      </c>
      <c r="F1325">
        <v>546.29999999999995</v>
      </c>
      <c r="G1325">
        <v>68.732749889807195</v>
      </c>
      <c r="H1325">
        <v>3.2842897640280699</v>
      </c>
      <c r="I1325">
        <v>14.193104080443</v>
      </c>
      <c r="J1325">
        <v>-0.32541056337063301</v>
      </c>
      <c r="K1325">
        <v>502.33938934354398</v>
      </c>
      <c r="L1325">
        <v>401.77168227924</v>
      </c>
      <c r="M1325">
        <v>35.697918393075</v>
      </c>
      <c r="N1325">
        <v>0.326629915618532</v>
      </c>
      <c r="O1325">
        <v>18.066996155958201</v>
      </c>
      <c r="P1325">
        <v>116.69972233240701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21</v>
      </c>
      <c r="E1326">
        <v>1265.984152256</v>
      </c>
      <c r="F1326">
        <v>195.96</v>
      </c>
      <c r="G1326">
        <v>15.576432263172601</v>
      </c>
      <c r="H1326">
        <v>20.175861911126599</v>
      </c>
      <c r="I1326">
        <v>18.092453618272501</v>
      </c>
      <c r="J1326">
        <v>12.8527648384611</v>
      </c>
      <c r="K1326">
        <v>158.669521040235</v>
      </c>
      <c r="L1326">
        <v>146.013959197437</v>
      </c>
      <c r="M1326">
        <v>83.406990863591801</v>
      </c>
      <c r="N1326">
        <v>2.19028820781647</v>
      </c>
      <c r="O1326">
        <v>1.0410287813839401</v>
      </c>
      <c r="P1326">
        <v>66.561835954101099</v>
      </c>
      <c r="Q1326">
        <v>9.3601845746594997E-2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21</v>
      </c>
      <c r="E1327">
        <v>1260.8701648199999</v>
      </c>
      <c r="F1327">
        <v>340.55</v>
      </c>
      <c r="G1327">
        <v>-7.42126522177246</v>
      </c>
      <c r="H1327">
        <v>2.0632105517274999</v>
      </c>
      <c r="I1327">
        <v>-10.768408027315999</v>
      </c>
      <c r="J1327">
        <v>-4.0522022901623496</v>
      </c>
      <c r="K1327">
        <v>353.18105089249701</v>
      </c>
      <c r="L1327">
        <v>324.21072016515501</v>
      </c>
      <c r="M1327">
        <v>30.457227158517099</v>
      </c>
      <c r="N1327">
        <v>1.4618345743001</v>
      </c>
      <c r="O1327">
        <v>32.080458082513502</v>
      </c>
      <c r="P1327">
        <v>37.097423510466903</v>
      </c>
      <c r="Q1327">
        <v>-3.2123288489593997E-2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525</v>
      </c>
      <c r="E1328">
        <v>1259.30717841</v>
      </c>
      <c r="F1328">
        <v>233.85</v>
      </c>
      <c r="G1328">
        <v>-0.59834855510581098</v>
      </c>
      <c r="H1328">
        <v>1.15363235800155</v>
      </c>
      <c r="I1328">
        <v>-23.8309684053363</v>
      </c>
      <c r="J1328">
        <v>5.6183151556418801E-2</v>
      </c>
      <c r="K1328">
        <v>245.76107002995701</v>
      </c>
      <c r="L1328">
        <v>224.364192632716</v>
      </c>
      <c r="M1328">
        <v>25.7405088165061</v>
      </c>
      <c r="N1328">
        <v>0.71323257717324295</v>
      </c>
      <c r="O1328">
        <v>25.0374171477442</v>
      </c>
      <c r="P1328">
        <v>34.0498710232158</v>
      </c>
      <c r="Q1328">
        <v>4.0816529532700999E-2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95</v>
      </c>
      <c r="E1329">
        <v>1256.4537660000001</v>
      </c>
      <c r="F1329">
        <v>784.95</v>
      </c>
      <c r="G1329">
        <v>-11.597415055817001</v>
      </c>
      <c r="H1329">
        <v>5.7765533135844302</v>
      </c>
      <c r="I1329">
        <v>-21.387550296613501</v>
      </c>
      <c r="J1329">
        <v>4.4009167640711997</v>
      </c>
      <c r="K1329">
        <v>810.04849613842396</v>
      </c>
      <c r="L1329">
        <v>805.86574870653806</v>
      </c>
      <c r="M1329">
        <v>33.955057531160598</v>
      </c>
      <c r="N1329">
        <v>2.4550049509115501</v>
      </c>
      <c r="O1329">
        <v>33.307854003439701</v>
      </c>
      <c r="P1329">
        <v>12.481192233287899</v>
      </c>
      <c r="Q1329">
        <v>-7.9336564563810996E-2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625</v>
      </c>
      <c r="E1330">
        <v>1253.966026225</v>
      </c>
      <c r="F1330">
        <v>22.55</v>
      </c>
      <c r="G1330">
        <v>-76.950697117734094</v>
      </c>
      <c r="H1330">
        <v>11.195788009061699</v>
      </c>
      <c r="I1330">
        <v>5.4480797948205604</v>
      </c>
      <c r="J1330">
        <v>11.1389264340545</v>
      </c>
      <c r="K1330">
        <v>21.494349489745201</v>
      </c>
      <c r="L1330">
        <v>25.130606070907199</v>
      </c>
      <c r="M1330">
        <v>68.068953204184794</v>
      </c>
      <c r="N1330">
        <v>1.5955474371529901</v>
      </c>
      <c r="O1330">
        <v>135.03325942350301</v>
      </c>
      <c r="P1330">
        <v>50.3333333333333</v>
      </c>
      <c r="Q1330">
        <v>0.20008561565903701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212</v>
      </c>
      <c r="E1331">
        <v>1251.142566475</v>
      </c>
      <c r="F1331">
        <v>696.05</v>
      </c>
      <c r="G1331">
        <v>-0.61475384008904399</v>
      </c>
      <c r="H1331">
        <v>10.825097613437199</v>
      </c>
      <c r="I1331">
        <v>13.4392699096973</v>
      </c>
      <c r="J1331">
        <v>6.0904167269277396</v>
      </c>
      <c r="K1331">
        <v>674.71845692469105</v>
      </c>
      <c r="L1331">
        <v>614.96522374218398</v>
      </c>
      <c r="M1331">
        <v>49.457285291984803</v>
      </c>
      <c r="N1331">
        <v>1.60923637816675</v>
      </c>
      <c r="O1331">
        <v>9.1875583650599708</v>
      </c>
      <c r="P1331">
        <v>42.022036319118499</v>
      </c>
      <c r="Q1331">
        <v>5.9975698722698E-2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429</v>
      </c>
      <c r="E1332">
        <v>1249.7257092</v>
      </c>
      <c r="F1332">
        <v>3915.75</v>
      </c>
      <c r="G1332">
        <v>19.2036544372178</v>
      </c>
      <c r="H1332">
        <v>-3.19287583997576</v>
      </c>
      <c r="I1332">
        <v>5.46328548460317</v>
      </c>
      <c r="J1332">
        <v>-0.89354167367041404</v>
      </c>
      <c r="K1332">
        <v>3799.7645296969399</v>
      </c>
      <c r="L1332">
        <v>3316.0531293608301</v>
      </c>
      <c r="M1332">
        <v>33.202553251591603</v>
      </c>
      <c r="N1332">
        <v>0.41188600883471399</v>
      </c>
      <c r="O1332">
        <v>16.291898103811501</v>
      </c>
      <c r="P1332">
        <v>61.474226804123703</v>
      </c>
      <c r="Q1332">
        <v>6.2656003235680002E-3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396</v>
      </c>
      <c r="E1333">
        <v>1248.4814986399999</v>
      </c>
      <c r="F1333">
        <v>74.72</v>
      </c>
      <c r="G1333">
        <v>27.694896394389101</v>
      </c>
      <c r="H1333">
        <v>1.70935583592871</v>
      </c>
      <c r="I1333">
        <v>-4.2784253949850797</v>
      </c>
      <c r="J1333">
        <v>-5.6036519927989703</v>
      </c>
      <c r="K1333">
        <v>75.419732131493006</v>
      </c>
      <c r="L1333">
        <v>67.012695364569197</v>
      </c>
      <c r="M1333">
        <v>33.425254324795397</v>
      </c>
      <c r="N1333">
        <v>1.8866561500807899</v>
      </c>
      <c r="O1333">
        <v>19.111349036402501</v>
      </c>
      <c r="P1333">
        <v>62.082429501084597</v>
      </c>
      <c r="Q1333">
        <v>4.8507843478602E-2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292</v>
      </c>
      <c r="E1334">
        <v>1246.093353145</v>
      </c>
      <c r="F1334">
        <v>1406.7</v>
      </c>
      <c r="G1334">
        <v>169.25943762705199</v>
      </c>
      <c r="H1334">
        <v>56.4863494356198</v>
      </c>
      <c r="I1334">
        <v>68.627367335963996</v>
      </c>
      <c r="J1334">
        <v>22.493778898154499</v>
      </c>
      <c r="K1334">
        <v>972.73020983626702</v>
      </c>
      <c r="L1334">
        <v>725.63081076345998</v>
      </c>
      <c r="M1334">
        <v>72.603177953391693</v>
      </c>
      <c r="N1334">
        <v>2.6477031041263701</v>
      </c>
      <c r="O1334">
        <v>8.3528826331129498</v>
      </c>
      <c r="P1334">
        <v>272.63576158940401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212</v>
      </c>
      <c r="E1335">
        <v>1242.3098600000001</v>
      </c>
      <c r="F1335">
        <v>1152.25</v>
      </c>
      <c r="G1335">
        <v>-33.4195301260497</v>
      </c>
      <c r="H1335">
        <v>-4.2585297353131502</v>
      </c>
      <c r="I1335">
        <v>-7.2928745703229803</v>
      </c>
      <c r="J1335">
        <v>-2.2302134566694698</v>
      </c>
      <c r="K1335">
        <v>1150.06616570798</v>
      </c>
      <c r="L1335">
        <v>1161.4520915053299</v>
      </c>
      <c r="M1335">
        <v>55.933782086529</v>
      </c>
      <c r="N1335">
        <v>0.96867704648490505</v>
      </c>
      <c r="O1335">
        <v>32.349750488175303</v>
      </c>
      <c r="P1335">
        <v>13.971315529179</v>
      </c>
      <c r="Q1335">
        <v>6.7434114676917997E-2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138</v>
      </c>
      <c r="E1336">
        <v>1242.20852838</v>
      </c>
      <c r="F1336">
        <v>301.8</v>
      </c>
      <c r="G1336">
        <v>53.910062436969298</v>
      </c>
      <c r="H1336">
        <v>-13.3282228299423</v>
      </c>
      <c r="I1336">
        <v>-31.2256142233785</v>
      </c>
      <c r="J1336">
        <v>-4.8462973436410799</v>
      </c>
      <c r="K1336">
        <v>343.26810917801799</v>
      </c>
      <c r="L1336">
        <v>313.87708124547498</v>
      </c>
      <c r="M1336">
        <v>14.4940131113944</v>
      </c>
      <c r="N1336">
        <v>0.88734892369099305</v>
      </c>
      <c r="O1336">
        <v>37.839628893306802</v>
      </c>
      <c r="P1336">
        <v>90.350047303689607</v>
      </c>
      <c r="Q1336">
        <v>9.6732824862463998E-2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292</v>
      </c>
      <c r="E1337">
        <v>1236.5678822299999</v>
      </c>
      <c r="F1337">
        <v>866.15</v>
      </c>
      <c r="G1337">
        <v>143.13014694697</v>
      </c>
      <c r="H1337">
        <v>45.8717775174946</v>
      </c>
      <c r="I1337">
        <v>107.436559696093</v>
      </c>
      <c r="J1337">
        <v>5.2788973638052301</v>
      </c>
      <c r="K1337">
        <v>707.78590665227398</v>
      </c>
      <c r="L1337">
        <v>557.46368117858901</v>
      </c>
      <c r="M1337">
        <v>62.937786487296101</v>
      </c>
      <c r="N1337">
        <v>2.0978361722432299</v>
      </c>
      <c r="O1337">
        <v>8.5262367950123998</v>
      </c>
      <c r="P1337">
        <v>172.11749921457701</v>
      </c>
      <c r="Q1337">
        <v>0.15446015294354001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130</v>
      </c>
      <c r="E1338">
        <v>1235.56839868</v>
      </c>
      <c r="F1338">
        <v>981.8</v>
      </c>
      <c r="G1338">
        <v>160.09316479265701</v>
      </c>
      <c r="H1338">
        <v>-19.368697107814899</v>
      </c>
      <c r="I1338">
        <v>57.166880278054798</v>
      </c>
      <c r="J1338">
        <v>-6.7571355434826996</v>
      </c>
      <c r="K1338">
        <v>1028.1221988800801</v>
      </c>
      <c r="M1338">
        <v>31.274989777616302</v>
      </c>
      <c r="N1338">
        <v>0.53641950674435301</v>
      </c>
      <c r="O1338">
        <v>46.924017111427901</v>
      </c>
      <c r="P1338">
        <v>213.17384370015901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92</v>
      </c>
      <c r="E1339">
        <v>1234.5269512499999</v>
      </c>
      <c r="F1339">
        <v>2911.5</v>
      </c>
      <c r="G1339">
        <v>257.01079561406601</v>
      </c>
      <c r="H1339">
        <v>-0.317398074681707</v>
      </c>
      <c r="I1339">
        <v>74.513747858795895</v>
      </c>
      <c r="J1339">
        <v>10.5706730800814</v>
      </c>
      <c r="K1339">
        <v>2828.36865278305</v>
      </c>
      <c r="L1339">
        <v>2058.82670119264</v>
      </c>
      <c r="M1339">
        <v>46.785130703697398</v>
      </c>
      <c r="N1339">
        <v>0.75629274747358199</v>
      </c>
      <c r="O1339">
        <v>21.861583376266498</v>
      </c>
      <c r="P1339">
        <v>304.375</v>
      </c>
      <c r="Q1339">
        <v>0.14414340285663099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72</v>
      </c>
      <c r="E1340">
        <v>1228.421238144</v>
      </c>
      <c r="F1340">
        <v>222.36</v>
      </c>
      <c r="G1340">
        <v>27.4468585780693</v>
      </c>
      <c r="H1340">
        <v>37.161160385426697</v>
      </c>
      <c r="I1340">
        <v>34.416912327795998</v>
      </c>
      <c r="J1340">
        <v>18.664269077774801</v>
      </c>
      <c r="K1340">
        <v>181.81699081200301</v>
      </c>
      <c r="L1340">
        <v>161.88001837059301</v>
      </c>
      <c r="M1340">
        <v>68.3370068243525</v>
      </c>
      <c r="N1340">
        <v>1.2537482564279501</v>
      </c>
      <c r="O1340">
        <v>6.0397553516819498</v>
      </c>
      <c r="P1340">
        <v>57.144876325088298</v>
      </c>
      <c r="Q1340">
        <v>2.8367026601699998E-3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625</v>
      </c>
      <c r="E1341">
        <v>1227.62312</v>
      </c>
      <c r="F1341">
        <v>518.85</v>
      </c>
      <c r="G1341">
        <v>24.295016673731698</v>
      </c>
      <c r="H1341">
        <v>20.451340487797999</v>
      </c>
      <c r="I1341">
        <v>12.067943454217399</v>
      </c>
      <c r="J1341">
        <v>4.8171772836548303</v>
      </c>
      <c r="K1341">
        <v>470.945239499845</v>
      </c>
      <c r="L1341">
        <v>427.318161358417</v>
      </c>
      <c r="M1341">
        <v>49.6799770252888</v>
      </c>
      <c r="N1341">
        <v>2.1127383358100902</v>
      </c>
      <c r="O1341">
        <v>10.4461790498217</v>
      </c>
      <c r="P1341">
        <v>52.133118311098002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232</v>
      </c>
      <c r="E1342">
        <v>1223.81624025</v>
      </c>
      <c r="F1342">
        <v>76.39</v>
      </c>
      <c r="G1342">
        <v>42.2708618999321</v>
      </c>
      <c r="H1342">
        <v>22.898501798909798</v>
      </c>
      <c r="I1342">
        <v>-37.108859474074997</v>
      </c>
      <c r="J1342">
        <v>-6.1143454787944904</v>
      </c>
      <c r="K1342">
        <v>72.747047060101494</v>
      </c>
      <c r="L1342">
        <v>69.521208716109797</v>
      </c>
      <c r="N1342">
        <v>1.94687435147224</v>
      </c>
      <c r="O1342">
        <v>69.786621285508502</v>
      </c>
      <c r="P1342">
        <v>77.033603707995297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1566</v>
      </c>
      <c r="E1343">
        <v>1223.3698220199999</v>
      </c>
      <c r="F1343">
        <v>1616.2</v>
      </c>
      <c r="G1343">
        <v>37.058846864722597</v>
      </c>
      <c r="H1343">
        <v>14.0486449076146</v>
      </c>
      <c r="I1343">
        <v>13.5370959218768</v>
      </c>
      <c r="J1343">
        <v>10.030358006683599</v>
      </c>
      <c r="K1343">
        <v>1507.70434435115</v>
      </c>
      <c r="L1343">
        <v>1286.23477677811</v>
      </c>
      <c r="M1343">
        <v>47.649401157860297</v>
      </c>
      <c r="N1343">
        <v>0.82527994370547697</v>
      </c>
      <c r="O1343">
        <v>9.9245142927855294</v>
      </c>
      <c r="P1343">
        <v>65.7556022768063</v>
      </c>
      <c r="Q1343">
        <v>5.7451425388962002E-2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72</v>
      </c>
      <c r="E1344">
        <v>1223.2142274559999</v>
      </c>
      <c r="F1344">
        <v>69.680000000000007</v>
      </c>
      <c r="G1344">
        <v>101.42282079973199</v>
      </c>
      <c r="H1344">
        <v>0.85984888498525103</v>
      </c>
      <c r="I1344">
        <v>-36.172817403737</v>
      </c>
      <c r="J1344">
        <v>1.4689038891716699</v>
      </c>
      <c r="K1344">
        <v>72.581395402658799</v>
      </c>
      <c r="L1344">
        <v>71.893877244176196</v>
      </c>
      <c r="M1344">
        <v>29.449444502448301</v>
      </c>
      <c r="N1344">
        <v>0.74330017710069396</v>
      </c>
      <c r="O1344">
        <v>106.371986222732</v>
      </c>
      <c r="P1344">
        <v>137.73456158307701</v>
      </c>
      <c r="Q1344">
        <v>0.345371440920754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396</v>
      </c>
      <c r="E1345">
        <v>1221.8438408520001</v>
      </c>
      <c r="F1345">
        <v>49.73</v>
      </c>
      <c r="G1345">
        <v>14.3110999234557</v>
      </c>
      <c r="H1345">
        <v>15.574277667033201</v>
      </c>
      <c r="I1345">
        <v>-20.072041728899901</v>
      </c>
      <c r="J1345">
        <v>16.190754237402899</v>
      </c>
      <c r="K1345">
        <v>46.670401396450401</v>
      </c>
      <c r="L1345">
        <v>45.940437846713699</v>
      </c>
      <c r="M1345">
        <v>56.7705439944639</v>
      </c>
      <c r="N1345">
        <v>2.1771776289537699</v>
      </c>
      <c r="O1345">
        <v>21.656947516589501</v>
      </c>
      <c r="P1345">
        <v>81.496350364963504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138</v>
      </c>
      <c r="E1346">
        <v>1221.4331850000001</v>
      </c>
      <c r="F1346">
        <v>293.3</v>
      </c>
      <c r="G1346">
        <v>62.378312837299198</v>
      </c>
      <c r="H1346">
        <v>4.6759247673116802</v>
      </c>
      <c r="I1346">
        <v>-25.116915440547</v>
      </c>
      <c r="J1346">
        <v>-2.0500521224492698</v>
      </c>
      <c r="K1346">
        <v>300.07918352666798</v>
      </c>
      <c r="L1346">
        <v>249.559918282415</v>
      </c>
      <c r="M1346">
        <v>31.248498037707702</v>
      </c>
      <c r="N1346">
        <v>0.86211368507275599</v>
      </c>
      <c r="O1346">
        <v>28.690760313671898</v>
      </c>
      <c r="P1346">
        <v>93.981481481481495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2858</v>
      </c>
      <c r="E1347">
        <v>1219.7352971</v>
      </c>
      <c r="F1347">
        <v>540.35</v>
      </c>
      <c r="G1347">
        <v>238.05076275025499</v>
      </c>
      <c r="H1347">
        <v>14.267499470197899</v>
      </c>
      <c r="I1347">
        <v>27.972300475980301</v>
      </c>
      <c r="J1347">
        <v>16.336151291739601</v>
      </c>
      <c r="K1347">
        <v>409.74942544750297</v>
      </c>
      <c r="L1347">
        <v>310.25635635188098</v>
      </c>
      <c r="M1347">
        <v>83.450117764371896</v>
      </c>
      <c r="N1347">
        <v>1.60288169122206</v>
      </c>
      <c r="O1347">
        <v>1.6008142870361699</v>
      </c>
      <c r="P1347">
        <v>300.25925925925901</v>
      </c>
    </row>
    <row r="1348" spans="1:17" hidden="1" x14ac:dyDescent="0.3">
      <c r="A1348" t="s">
        <v>2859</v>
      </c>
      <c r="B1348" t="s">
        <v>2860</v>
      </c>
      <c r="C1348" t="str">
        <f>IFERROR(VLOOKUP(Table1[[#This Row],[Ticker]],[1]!Table2[[Symbol]:[Industry]],2,FALSE),"-")</f>
        <v>-</v>
      </c>
      <c r="D1348" t="s">
        <v>212</v>
      </c>
      <c r="E1348">
        <v>1219.5914626000001</v>
      </c>
      <c r="F1348">
        <v>1025.5</v>
      </c>
      <c r="G1348">
        <v>116.124486412214</v>
      </c>
      <c r="H1348">
        <v>16.6021718418231</v>
      </c>
      <c r="I1348">
        <v>20.505497216793799</v>
      </c>
      <c r="J1348">
        <v>9.5119338993809901</v>
      </c>
      <c r="K1348">
        <v>932.47931748463702</v>
      </c>
      <c r="L1348">
        <v>793.70381292047398</v>
      </c>
      <c r="M1348">
        <v>55.903840810940103</v>
      </c>
      <c r="N1348">
        <v>0.65629961287790495</v>
      </c>
      <c r="O1348">
        <v>9.0151145782545203</v>
      </c>
      <c r="P1348">
        <v>144.195737587808</v>
      </c>
      <c r="Q1348">
        <v>0.17339733939033</v>
      </c>
    </row>
    <row r="1349" spans="1:17" hidden="1" x14ac:dyDescent="0.3">
      <c r="A1349" t="s">
        <v>2861</v>
      </c>
      <c r="B1349" t="s">
        <v>2862</v>
      </c>
      <c r="C1349" t="str">
        <f>IFERROR(VLOOKUP(Table1[[#This Row],[Ticker]],[1]!Table2[[Symbol]:[Industry]],2,FALSE),"-")</f>
        <v>-</v>
      </c>
      <c r="D1349" t="s">
        <v>769</v>
      </c>
      <c r="E1349">
        <v>1219.5152</v>
      </c>
      <c r="F1349">
        <v>228.16</v>
      </c>
      <c r="G1349">
        <v>-53.384747077537199</v>
      </c>
      <c r="H1349">
        <v>-13.196454346439801</v>
      </c>
      <c r="I1349">
        <v>-40.620372069513202</v>
      </c>
      <c r="J1349">
        <v>-3.68969523200313</v>
      </c>
      <c r="K1349">
        <v>271.88532266372403</v>
      </c>
      <c r="M1349">
        <v>17.084494323386998</v>
      </c>
      <c r="N1349">
        <v>0.63685538296001898</v>
      </c>
      <c r="O1349">
        <v>104.24263674614301</v>
      </c>
      <c r="P1349">
        <v>1.3053902850546</v>
      </c>
    </row>
    <row r="1350" spans="1:17" hidden="1" x14ac:dyDescent="0.3">
      <c r="A1350" t="s">
        <v>2863</v>
      </c>
      <c r="B1350" t="s">
        <v>2864</v>
      </c>
      <c r="C1350" t="str">
        <f>IFERROR(VLOOKUP(Table1[[#This Row],[Ticker]],[1]!Table2[[Symbol]:[Industry]],2,FALSE),"-")</f>
        <v>-</v>
      </c>
      <c r="D1350" t="s">
        <v>292</v>
      </c>
      <c r="E1350">
        <v>1216.239495</v>
      </c>
      <c r="F1350">
        <v>38.69</v>
      </c>
      <c r="G1350">
        <v>-24.480026178286799</v>
      </c>
      <c r="H1350">
        <v>1.09895108310115</v>
      </c>
      <c r="I1350">
        <v>-22.8968343689065</v>
      </c>
      <c r="J1350">
        <v>4.9233202793566404</v>
      </c>
      <c r="K1350">
        <v>38.6840613687352</v>
      </c>
      <c r="L1350">
        <v>35.730727012722198</v>
      </c>
      <c r="M1350">
        <v>41.999408564591903</v>
      </c>
      <c r="N1350">
        <v>0.92358466832892805</v>
      </c>
      <c r="O1350">
        <v>26.647712587231801</v>
      </c>
      <c r="P1350">
        <v>43.296296296296198</v>
      </c>
    </row>
    <row r="1351" spans="1:17" hidden="1" x14ac:dyDescent="0.3">
      <c r="A1351" t="s">
        <v>2865</v>
      </c>
      <c r="B1351" t="s">
        <v>2866</v>
      </c>
      <c r="C1351" t="str">
        <f>IFERROR(VLOOKUP(Table1[[#This Row],[Ticker]],[1]!Table2[[Symbol]:[Industry]],2,FALSE),"-")</f>
        <v>-</v>
      </c>
      <c r="D1351" t="s">
        <v>21</v>
      </c>
      <c r="E1351">
        <v>1215.2908258</v>
      </c>
      <c r="F1351">
        <v>703.25</v>
      </c>
      <c r="G1351">
        <v>559.18111226488395</v>
      </c>
      <c r="H1351">
        <v>-24.479368836415901</v>
      </c>
      <c r="I1351">
        <v>277.72396359064902</v>
      </c>
      <c r="J1351">
        <v>-8.6571587163345107</v>
      </c>
      <c r="K1351">
        <v>695.68687664779395</v>
      </c>
      <c r="M1351">
        <v>34.332568949693197</v>
      </c>
      <c r="N1351">
        <v>0.36155957462351601</v>
      </c>
      <c r="O1351">
        <v>41.912548880198997</v>
      </c>
      <c r="P1351">
        <v>654.15549597855204</v>
      </c>
    </row>
    <row r="1352" spans="1:17" hidden="1" x14ac:dyDescent="0.3">
      <c r="A1352" t="s">
        <v>2867</v>
      </c>
      <c r="B1352" t="s">
        <v>2868</v>
      </c>
      <c r="C1352" t="str">
        <f>IFERROR(VLOOKUP(Table1[[#This Row],[Ticker]],[1]!Table2[[Symbol]:[Industry]],2,FALSE),"-")</f>
        <v>-</v>
      </c>
      <c r="D1352" t="s">
        <v>1524</v>
      </c>
      <c r="E1352">
        <v>1212.6518007899999</v>
      </c>
      <c r="F1352">
        <v>209.1</v>
      </c>
      <c r="G1352">
        <v>-59.621001476590898</v>
      </c>
      <c r="H1352">
        <v>2.20768651460086</v>
      </c>
      <c r="I1352">
        <v>-31.330655120051599</v>
      </c>
      <c r="J1352">
        <v>2.9233635310410402</v>
      </c>
      <c r="K1352">
        <v>221.61871473438401</v>
      </c>
      <c r="L1352">
        <v>242.87634960105601</v>
      </c>
      <c r="M1352">
        <v>38.833100005543997</v>
      </c>
      <c r="N1352">
        <v>2.23050694305778</v>
      </c>
      <c r="O1352">
        <v>62.051649928263998</v>
      </c>
      <c r="P1352">
        <v>4.8908954100827602</v>
      </c>
      <c r="Q1352">
        <v>9.6727164148349993E-3</v>
      </c>
    </row>
    <row r="1353" spans="1:17" hidden="1" x14ac:dyDescent="0.3">
      <c r="A1353" t="s">
        <v>2869</v>
      </c>
      <c r="B1353" t="s">
        <v>2870</v>
      </c>
      <c r="C1353" t="str">
        <f>IFERROR(VLOOKUP(Table1[[#This Row],[Ticker]],[1]!Table2[[Symbol]:[Industry]],2,FALSE),"-")</f>
        <v>-</v>
      </c>
      <c r="D1353" t="s">
        <v>21</v>
      </c>
      <c r="E1353">
        <v>1208.6006400000001</v>
      </c>
      <c r="F1353">
        <v>1019.4</v>
      </c>
      <c r="G1353">
        <v>-27.8542897253832</v>
      </c>
      <c r="H1353">
        <v>-5.1110251115735004</v>
      </c>
      <c r="I1353">
        <v>-24.801155333741701</v>
      </c>
      <c r="J1353">
        <v>2.30849293260182</v>
      </c>
      <c r="K1353">
        <v>1119.23630031524</v>
      </c>
      <c r="L1353">
        <v>1103.4009118095</v>
      </c>
      <c r="M1353">
        <v>22.4218922207716</v>
      </c>
      <c r="N1353">
        <v>1.0211748046848199</v>
      </c>
      <c r="O1353">
        <v>43.947420051010397</v>
      </c>
      <c r="P1353">
        <v>6.6820155931139196</v>
      </c>
      <c r="Q1353">
        <v>0.11251989228598</v>
      </c>
    </row>
    <row r="1354" spans="1:17" hidden="1" x14ac:dyDescent="0.3">
      <c r="A1354" t="s">
        <v>2871</v>
      </c>
      <c r="B1354" t="s">
        <v>2872</v>
      </c>
      <c r="C1354" t="str">
        <f>IFERROR(VLOOKUP(Table1[[#This Row],[Ticker]],[1]!Table2[[Symbol]:[Industry]],2,FALSE),"-")</f>
        <v>-</v>
      </c>
      <c r="E1354">
        <v>1206.828168</v>
      </c>
      <c r="F1354">
        <v>798</v>
      </c>
      <c r="G1354">
        <v>6121.8202635410298</v>
      </c>
      <c r="H1354">
        <v>-3.5008992163000401</v>
      </c>
      <c r="I1354">
        <v>317.85116131604201</v>
      </c>
      <c r="J1354">
        <v>0.33704057236667301</v>
      </c>
      <c r="K1354">
        <v>750.487973356201</v>
      </c>
      <c r="L1354">
        <v>465.38005619851498</v>
      </c>
      <c r="M1354">
        <v>49.982691284834502</v>
      </c>
      <c r="N1354">
        <v>3.3169533715467701</v>
      </c>
      <c r="O1354">
        <v>5.26315789473683</v>
      </c>
      <c r="P1354">
        <v>6188.4160756501096</v>
      </c>
    </row>
    <row r="1355" spans="1:17" hidden="1" x14ac:dyDescent="0.3">
      <c r="A1355" t="s">
        <v>2873</v>
      </c>
      <c r="B1355" t="s">
        <v>2874</v>
      </c>
      <c r="C1355" t="str">
        <f>IFERROR(VLOOKUP(Table1[[#This Row],[Ticker]],[1]!Table2[[Symbol]:[Industry]],2,FALSE),"-")</f>
        <v>-</v>
      </c>
      <c r="D1355" t="s">
        <v>396</v>
      </c>
      <c r="E1355">
        <v>1205.382240744</v>
      </c>
      <c r="F1355">
        <v>49.06</v>
      </c>
      <c r="G1355">
        <v>-15.5487807724493</v>
      </c>
      <c r="H1355">
        <v>0.299507714272508</v>
      </c>
      <c r="I1355">
        <v>-36.213160715893203</v>
      </c>
      <c r="J1355">
        <v>2.3105595609895802</v>
      </c>
      <c r="K1355">
        <v>52.388690951645302</v>
      </c>
      <c r="L1355">
        <v>52.225281169446703</v>
      </c>
      <c r="M1355">
        <v>28.463659139066301</v>
      </c>
      <c r="N1355">
        <v>0.69905348352088204</v>
      </c>
      <c r="O1355">
        <v>68.161434977578395</v>
      </c>
      <c r="P1355">
        <v>56.741214057507896</v>
      </c>
    </row>
    <row r="1356" spans="1:17" hidden="1" x14ac:dyDescent="0.3">
      <c r="A1356" t="s">
        <v>2875</v>
      </c>
      <c r="B1356" t="s">
        <v>2876</v>
      </c>
      <c r="C1356" t="str">
        <f>IFERROR(VLOOKUP(Table1[[#This Row],[Ticker]],[1]!Table2[[Symbol]:[Industry]],2,FALSE),"-")</f>
        <v>-</v>
      </c>
      <c r="D1356" t="s">
        <v>553</v>
      </c>
      <c r="E1356">
        <v>1205.357252022</v>
      </c>
      <c r="F1356">
        <v>143.99</v>
      </c>
      <c r="G1356">
        <v>-31.1893811638014</v>
      </c>
      <c r="H1356">
        <v>-2.2724929171567498</v>
      </c>
      <c r="I1356">
        <v>-39.031166475121402</v>
      </c>
      <c r="J1356">
        <v>7.1315033555620104</v>
      </c>
      <c r="K1356">
        <v>149.26453818496901</v>
      </c>
      <c r="L1356">
        <v>161.854236237441</v>
      </c>
      <c r="M1356">
        <v>42.8227690735878</v>
      </c>
      <c r="N1356">
        <v>0.84965257341644196</v>
      </c>
      <c r="O1356">
        <v>55.670532675880203</v>
      </c>
      <c r="P1356">
        <v>7.2950819672131297</v>
      </c>
      <c r="Q1356">
        <v>2.4262795585564999E-2</v>
      </c>
    </row>
    <row r="1357" spans="1:17" hidden="1" x14ac:dyDescent="0.3">
      <c r="A1357" t="s">
        <v>2877</v>
      </c>
      <c r="B1357" t="s">
        <v>2878</v>
      </c>
      <c r="C1357" t="str">
        <f>IFERROR(VLOOKUP(Table1[[#This Row],[Ticker]],[1]!Table2[[Symbol]:[Industry]],2,FALSE),"-")</f>
        <v>-</v>
      </c>
      <c r="D1357" t="s">
        <v>72</v>
      </c>
      <c r="E1357">
        <v>1204.08</v>
      </c>
      <c r="F1357">
        <v>200.68</v>
      </c>
      <c r="G1357">
        <v>91.721298606115397</v>
      </c>
      <c r="H1357">
        <v>20.900427433506898</v>
      </c>
      <c r="I1357">
        <v>-3.8589801889520898</v>
      </c>
      <c r="J1357">
        <v>-0.21179890122623801</v>
      </c>
      <c r="K1357">
        <v>177.00397347208599</v>
      </c>
      <c r="L1357">
        <v>147.79783575988199</v>
      </c>
      <c r="M1357">
        <v>47.139402334395498</v>
      </c>
      <c r="N1357">
        <v>3.5061444385083802</v>
      </c>
      <c r="O1357">
        <v>25.573051624476701</v>
      </c>
      <c r="P1357">
        <v>125.863815419245</v>
      </c>
      <c r="Q1357">
        <v>6.0901891070779E-2</v>
      </c>
    </row>
    <row r="1358" spans="1:17" hidden="1" x14ac:dyDescent="0.3">
      <c r="A1358" t="s">
        <v>2879</v>
      </c>
      <c r="B1358" t="s">
        <v>2880</v>
      </c>
      <c r="C1358" t="str">
        <f>IFERROR(VLOOKUP(Table1[[#This Row],[Ticker]],[1]!Table2[[Symbol]:[Industry]],2,FALSE),"-")</f>
        <v>-</v>
      </c>
      <c r="D1358" t="s">
        <v>396</v>
      </c>
      <c r="E1358">
        <v>1202.93921807999</v>
      </c>
      <c r="F1358">
        <v>51.14</v>
      </c>
      <c r="G1358">
        <v>-64.688405243149703</v>
      </c>
      <c r="H1358">
        <v>8.8495416342822608</v>
      </c>
      <c r="I1358">
        <v>-62.758284028694497</v>
      </c>
      <c r="J1358">
        <v>14.4230907095208</v>
      </c>
      <c r="K1358">
        <v>54.5272548877942</v>
      </c>
      <c r="L1358">
        <v>63.620215692119103</v>
      </c>
      <c r="M1358">
        <v>46.836937965096901</v>
      </c>
      <c r="N1358">
        <v>1.517808184025</v>
      </c>
      <c r="O1358">
        <v>115.095815408682</v>
      </c>
      <c r="P1358">
        <v>16.2008634401272</v>
      </c>
      <c r="Q1358">
        <v>0.14666916525899301</v>
      </c>
    </row>
    <row r="1359" spans="1:17" hidden="1" x14ac:dyDescent="0.3">
      <c r="A1359" t="s">
        <v>2881</v>
      </c>
      <c r="B1359" t="s">
        <v>2882</v>
      </c>
      <c r="C1359" t="str">
        <f>IFERROR(VLOOKUP(Table1[[#This Row],[Ticker]],[1]!Table2[[Symbol]:[Industry]],2,FALSE),"-")</f>
        <v>-</v>
      </c>
      <c r="D1359" t="s">
        <v>51</v>
      </c>
      <c r="E1359">
        <v>1202.8812600000001</v>
      </c>
      <c r="F1359">
        <v>2041.55</v>
      </c>
      <c r="G1359">
        <v>61.371568612717603</v>
      </c>
      <c r="H1359">
        <v>9.7330307466340606</v>
      </c>
      <c r="I1359">
        <v>3.9223859100110601</v>
      </c>
      <c r="J1359">
        <v>14.051693813733699</v>
      </c>
      <c r="K1359">
        <v>1967.8613556436101</v>
      </c>
      <c r="L1359">
        <v>1650.9947923564</v>
      </c>
      <c r="M1359">
        <v>50.993800750690298</v>
      </c>
      <c r="N1359">
        <v>1.0378585210045801</v>
      </c>
      <c r="O1359">
        <v>15.010653670005601</v>
      </c>
      <c r="P1359">
        <v>101.63456790123401</v>
      </c>
    </row>
    <row r="1360" spans="1:17" hidden="1" x14ac:dyDescent="0.3">
      <c r="A1360" t="s">
        <v>2883</v>
      </c>
      <c r="B1360" t="s">
        <v>2884</v>
      </c>
      <c r="C1360" t="str">
        <f>IFERROR(VLOOKUP(Table1[[#This Row],[Ticker]],[1]!Table2[[Symbol]:[Industry]],2,FALSE),"-")</f>
        <v>-</v>
      </c>
      <c r="D1360" t="s">
        <v>993</v>
      </c>
      <c r="E1360">
        <v>1193.9138465999999</v>
      </c>
      <c r="F1360">
        <v>313.05</v>
      </c>
      <c r="G1360">
        <v>-38.094098011036102</v>
      </c>
      <c r="H1360">
        <v>-5.9857080078079301</v>
      </c>
      <c r="I1360">
        <v>-29.452170220651499</v>
      </c>
      <c r="J1360">
        <v>1.5927985110225999</v>
      </c>
      <c r="K1360">
        <v>336.03986883669802</v>
      </c>
      <c r="L1360">
        <v>349.27799365045098</v>
      </c>
      <c r="M1360">
        <v>29.2446404503549</v>
      </c>
      <c r="N1360">
        <v>0.89418897247574203</v>
      </c>
      <c r="O1360">
        <v>71.154767609008104</v>
      </c>
      <c r="P1360">
        <v>13.8363636363636</v>
      </c>
      <c r="Q1360">
        <v>4.6215447999475003E-2</v>
      </c>
    </row>
    <row r="1361" spans="1:17" hidden="1" x14ac:dyDescent="0.3">
      <c r="A1361" t="s">
        <v>2885</v>
      </c>
      <c r="B1361" t="s">
        <v>2886</v>
      </c>
      <c r="C1361" t="str">
        <f>IFERROR(VLOOKUP(Table1[[#This Row],[Ticker]],[1]!Table2[[Symbol]:[Industry]],2,FALSE),"-")</f>
        <v>-</v>
      </c>
      <c r="D1361" t="s">
        <v>51</v>
      </c>
      <c r="E1361">
        <v>1193.3535880679999</v>
      </c>
      <c r="F1361">
        <v>113.69</v>
      </c>
      <c r="G1361">
        <v>2.02363835949475</v>
      </c>
      <c r="H1361">
        <v>3.8859018739623199</v>
      </c>
      <c r="I1361">
        <v>-17.339875329138199</v>
      </c>
      <c r="J1361">
        <v>0.64260290464283798</v>
      </c>
      <c r="K1361">
        <v>112.18177542472699</v>
      </c>
      <c r="L1361">
        <v>110.189060465257</v>
      </c>
      <c r="M1361">
        <v>40.575361473613498</v>
      </c>
      <c r="N1361">
        <v>1.89796589165943</v>
      </c>
      <c r="O1361">
        <v>31.585891459231199</v>
      </c>
      <c r="P1361">
        <v>46.981254040077502</v>
      </c>
      <c r="Q1361">
        <v>-1.6838484708863E-2</v>
      </c>
    </row>
    <row r="1362" spans="1:17" hidden="1" x14ac:dyDescent="0.3">
      <c r="A1362" t="s">
        <v>2887</v>
      </c>
      <c r="B1362" t="s">
        <v>2888</v>
      </c>
      <c r="C1362" t="str">
        <f>IFERROR(VLOOKUP(Table1[[#This Row],[Ticker]],[1]!Table2[[Symbol]:[Industry]],2,FALSE),"-")</f>
        <v>-</v>
      </c>
      <c r="D1362" t="s">
        <v>133</v>
      </c>
      <c r="E1362">
        <v>1191.3074316</v>
      </c>
      <c r="F1362">
        <v>136.93</v>
      </c>
      <c r="G1362">
        <v>-12.2002595445624</v>
      </c>
      <c r="H1362">
        <v>-2.6069899689738998</v>
      </c>
      <c r="I1362">
        <v>-24.235105436845501</v>
      </c>
      <c r="J1362">
        <v>-0.32782560055618698</v>
      </c>
      <c r="K1362">
        <v>147.02308403410399</v>
      </c>
      <c r="L1362">
        <v>145.238409363876</v>
      </c>
      <c r="M1362">
        <v>20.968033576922501</v>
      </c>
      <c r="N1362">
        <v>0.93633052279027695</v>
      </c>
      <c r="O1362">
        <v>41.897319798437103</v>
      </c>
      <c r="P1362">
        <v>18.708279150411698</v>
      </c>
      <c r="Q1362">
        <v>3.4633044824141E-2</v>
      </c>
    </row>
    <row r="1363" spans="1:17" hidden="1" x14ac:dyDescent="0.3">
      <c r="A1363" t="s">
        <v>2889</v>
      </c>
      <c r="B1363" t="s">
        <v>2890</v>
      </c>
      <c r="C1363" t="str">
        <f>IFERROR(VLOOKUP(Table1[[#This Row],[Ticker]],[1]!Table2[[Symbol]:[Industry]],2,FALSE),"-")</f>
        <v>-</v>
      </c>
      <c r="D1363" t="s">
        <v>51</v>
      </c>
      <c r="E1363">
        <v>1190.8601673000001</v>
      </c>
      <c r="F1363">
        <v>1238.7</v>
      </c>
      <c r="G1363">
        <v>28.7331315062439</v>
      </c>
      <c r="H1363">
        <v>8.7726265797899003</v>
      </c>
      <c r="I1363">
        <v>-21.432778727180899</v>
      </c>
      <c r="J1363">
        <v>2.45558000387947</v>
      </c>
      <c r="K1363">
        <v>1255.7991966628899</v>
      </c>
      <c r="L1363">
        <v>1208.1872933683401</v>
      </c>
      <c r="M1363">
        <v>37.607866719354298</v>
      </c>
      <c r="N1363">
        <v>0.81446098149637902</v>
      </c>
      <c r="O1363">
        <v>28.764026802292701</v>
      </c>
      <c r="P1363">
        <v>54.576651899918801</v>
      </c>
      <c r="Q1363">
        <v>0.115010399049672</v>
      </c>
    </row>
    <row r="1364" spans="1:17" hidden="1" x14ac:dyDescent="0.3">
      <c r="A1364" t="s">
        <v>2891</v>
      </c>
      <c r="B1364" t="s">
        <v>2892</v>
      </c>
      <c r="C1364" t="str">
        <f>IFERROR(VLOOKUP(Table1[[#This Row],[Ticker]],[1]!Table2[[Symbol]:[Industry]],2,FALSE),"-")</f>
        <v>-</v>
      </c>
      <c r="D1364" t="s">
        <v>2893</v>
      </c>
      <c r="E1364">
        <v>1189.51413</v>
      </c>
      <c r="F1364">
        <v>1101.3</v>
      </c>
      <c r="G1364">
        <v>-38.896739655919099</v>
      </c>
      <c r="H1364">
        <v>-15.479620345470201</v>
      </c>
      <c r="I1364">
        <v>-46.052800341885998</v>
      </c>
      <c r="J1364">
        <v>-3.3973970953571602</v>
      </c>
      <c r="K1364">
        <v>1295.50000708574</v>
      </c>
      <c r="L1364">
        <v>1347.1238015169399</v>
      </c>
      <c r="M1364">
        <v>15.2095603764226</v>
      </c>
      <c r="N1364">
        <v>0.80419871285855804</v>
      </c>
      <c r="O1364">
        <v>64.805230182511593</v>
      </c>
      <c r="P1364">
        <v>9.5820895522388003</v>
      </c>
      <c r="Q1364">
        <v>0.22034929938672701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D1365" t="s">
        <v>700</v>
      </c>
      <c r="E1365">
        <v>1187.0999999999999</v>
      </c>
      <c r="F1365">
        <v>118.71</v>
      </c>
      <c r="G1365">
        <v>-19.803618162948901</v>
      </c>
      <c r="H1365">
        <v>-8.6015951170875695</v>
      </c>
      <c r="I1365">
        <v>-21.468851218622799</v>
      </c>
      <c r="J1365">
        <v>1.8966700421716001</v>
      </c>
      <c r="K1365">
        <v>125.238024548197</v>
      </c>
      <c r="L1365">
        <v>123.55167695516499</v>
      </c>
      <c r="M1365">
        <v>21.905036735196401</v>
      </c>
      <c r="N1365">
        <v>0.57002849210098805</v>
      </c>
      <c r="O1365">
        <v>30.5702973633223</v>
      </c>
      <c r="P1365">
        <v>18.354935194416701</v>
      </c>
      <c r="Q1365">
        <v>2.3796437454509998E-3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D1366" t="s">
        <v>212</v>
      </c>
      <c r="E1366">
        <v>1182.4147499999999</v>
      </c>
      <c r="F1366">
        <v>117.12</v>
      </c>
      <c r="G1366">
        <v>-33.768045987868597</v>
      </c>
      <c r="H1366">
        <v>8.0817171863446493</v>
      </c>
      <c r="I1366">
        <v>-23.959008179516101</v>
      </c>
      <c r="J1366">
        <v>8.0606356915280895</v>
      </c>
      <c r="K1366">
        <v>111.49804411133</v>
      </c>
      <c r="L1366">
        <v>111.213668941317</v>
      </c>
      <c r="M1366">
        <v>39.7506912647451</v>
      </c>
      <c r="N1366">
        <v>2.1546483962482501</v>
      </c>
      <c r="O1366">
        <v>22.9508196721311</v>
      </c>
      <c r="P1366">
        <v>29.772853185595501</v>
      </c>
      <c r="Q1366">
        <v>2.7893554389407001E-2</v>
      </c>
    </row>
    <row r="1367" spans="1:17" hidden="1" x14ac:dyDescent="0.3">
      <c r="A1367" t="s">
        <v>2898</v>
      </c>
      <c r="B1367" t="s">
        <v>2899</v>
      </c>
      <c r="C1367" t="str">
        <f>IFERROR(VLOOKUP(Table1[[#This Row],[Ticker]],[1]!Table2[[Symbol]:[Industry]],2,FALSE),"-")</f>
        <v>-</v>
      </c>
      <c r="D1367" t="s">
        <v>21</v>
      </c>
      <c r="E1367">
        <v>1181.9865336600001</v>
      </c>
      <c r="F1367">
        <v>1435.1</v>
      </c>
      <c r="G1367">
        <v>846.40756360705598</v>
      </c>
      <c r="H1367">
        <v>-13.037874182810899</v>
      </c>
      <c r="I1367">
        <v>34.140665845712299</v>
      </c>
      <c r="J1367">
        <v>-1.2877768421925999</v>
      </c>
      <c r="K1367">
        <v>1491.3541672722999</v>
      </c>
      <c r="L1367">
        <v>987.69122252304498</v>
      </c>
      <c r="M1367">
        <v>25.7742465289599</v>
      </c>
      <c r="N1367">
        <v>0.50566348692020802</v>
      </c>
      <c r="O1367">
        <v>29.7052470211135</v>
      </c>
      <c r="P1367">
        <v>907.08771929824502</v>
      </c>
    </row>
    <row r="1368" spans="1:17" hidden="1" x14ac:dyDescent="0.3">
      <c r="A1368" t="s">
        <v>2900</v>
      </c>
      <c r="B1368" t="s">
        <v>2901</v>
      </c>
      <c r="C1368" t="str">
        <f>IFERROR(VLOOKUP(Table1[[#This Row],[Ticker]],[1]!Table2[[Symbol]:[Industry]],2,FALSE),"-")</f>
        <v>-</v>
      </c>
      <c r="D1368" t="s">
        <v>993</v>
      </c>
      <c r="E1368">
        <v>1181.6873326</v>
      </c>
      <c r="F1368">
        <v>590.29999999999995</v>
      </c>
      <c r="G1368">
        <v>-20.082353514469599</v>
      </c>
      <c r="H1368">
        <v>-2.8156157259287302</v>
      </c>
      <c r="I1368">
        <v>-19.960356205620201</v>
      </c>
      <c r="J1368">
        <v>2.2772788014332699</v>
      </c>
      <c r="K1368">
        <v>619.06176018991903</v>
      </c>
      <c r="L1368">
        <v>610.12105710512606</v>
      </c>
      <c r="M1368">
        <v>27.122357859716399</v>
      </c>
      <c r="N1368">
        <v>0.891145525392533</v>
      </c>
      <c r="O1368">
        <v>44.841605963069597</v>
      </c>
      <c r="P1368">
        <v>23.094567824001601</v>
      </c>
      <c r="Q1368">
        <v>2.6948044453888001E-2</v>
      </c>
    </row>
    <row r="1369" spans="1:17" hidden="1" x14ac:dyDescent="0.3">
      <c r="A1369" t="s">
        <v>2902</v>
      </c>
      <c r="B1369" t="s">
        <v>2903</v>
      </c>
      <c r="C1369" t="str">
        <f>IFERROR(VLOOKUP(Table1[[#This Row],[Ticker]],[1]!Table2[[Symbol]:[Industry]],2,FALSE),"-")</f>
        <v>-</v>
      </c>
      <c r="D1369" t="s">
        <v>72</v>
      </c>
      <c r="E1369">
        <v>1177.6671899999999</v>
      </c>
      <c r="F1369">
        <v>97.71</v>
      </c>
      <c r="G1369">
        <v>-36.4398495546615</v>
      </c>
      <c r="H1369">
        <v>12.5649396139586</v>
      </c>
      <c r="I1369">
        <v>-25.228443442369699</v>
      </c>
      <c r="J1369">
        <v>5.2126029046428304</v>
      </c>
      <c r="K1369">
        <v>94.909754119727197</v>
      </c>
      <c r="L1369">
        <v>97.107919589328006</v>
      </c>
      <c r="M1369">
        <v>72.351265624330594</v>
      </c>
      <c r="N1369">
        <v>2.0859531413746102</v>
      </c>
      <c r="O1369">
        <v>49.012383584075302</v>
      </c>
      <c r="P1369">
        <v>17.158273381294901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D1370" t="s">
        <v>51</v>
      </c>
      <c r="E1370">
        <v>1175.85665595</v>
      </c>
      <c r="F1370">
        <v>243.9</v>
      </c>
      <c r="G1370">
        <v>10.9776524080202</v>
      </c>
      <c r="H1370">
        <v>2.74459547450927</v>
      </c>
      <c r="I1370">
        <v>-17.787829020285798</v>
      </c>
      <c r="J1370">
        <v>1.4124990984144501</v>
      </c>
      <c r="K1370">
        <v>252.216557407572</v>
      </c>
      <c r="L1370">
        <v>243.07545884146501</v>
      </c>
      <c r="M1370">
        <v>34.183026395738999</v>
      </c>
      <c r="N1370">
        <v>0.90323258840995502</v>
      </c>
      <c r="O1370">
        <v>19.8441984419844</v>
      </c>
      <c r="P1370">
        <v>52.7238572323105</v>
      </c>
      <c r="Q1370">
        <v>9.9170896215860001E-3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E1371">
        <v>1171.3345280000001</v>
      </c>
      <c r="F1371">
        <v>2.2400000000000002</v>
      </c>
      <c r="G1371">
        <v>159.43983274320601</v>
      </c>
      <c r="H1371">
        <v>-2.7558361509414002</v>
      </c>
      <c r="I1371">
        <v>-15.0949613698126</v>
      </c>
      <c r="J1371">
        <v>0.97810074014066195</v>
      </c>
      <c r="K1371">
        <v>2.7563512342477501</v>
      </c>
      <c r="L1371">
        <v>2.4968803250099501</v>
      </c>
      <c r="M1371">
        <v>36.076898361258799</v>
      </c>
      <c r="N1371">
        <v>1.35242032103591</v>
      </c>
      <c r="O1371">
        <v>84.374999999999901</v>
      </c>
      <c r="P1371">
        <v>412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260</v>
      </c>
      <c r="E1372">
        <v>1168.7563237500001</v>
      </c>
      <c r="F1372">
        <v>414.5</v>
      </c>
      <c r="G1372">
        <v>24.4119493608186</v>
      </c>
      <c r="H1372">
        <v>5.2623720136035397</v>
      </c>
      <c r="I1372">
        <v>-26.413144439576602</v>
      </c>
      <c r="J1372">
        <v>0.942646468136625</v>
      </c>
      <c r="K1372">
        <v>413.58177480754199</v>
      </c>
      <c r="L1372">
        <v>366.16996067256002</v>
      </c>
      <c r="M1372">
        <v>37.705815714436604</v>
      </c>
      <c r="N1372">
        <v>1.9411382563172801</v>
      </c>
      <c r="O1372">
        <v>26.658624849215901</v>
      </c>
      <c r="P1372">
        <v>87.090950124125399</v>
      </c>
      <c r="Q1372">
        <v>0.121346677594546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625</v>
      </c>
      <c r="E1373">
        <v>1163.286348265</v>
      </c>
      <c r="F1373">
        <v>322.55</v>
      </c>
      <c r="G1373">
        <v>6.4919822976697503</v>
      </c>
      <c r="H1373">
        <v>13.403153498099501</v>
      </c>
      <c r="I1373">
        <v>-10.3038592047925</v>
      </c>
      <c r="J1373">
        <v>8.6335011439743692</v>
      </c>
      <c r="K1373">
        <v>308.60606943098202</v>
      </c>
      <c r="L1373">
        <v>291.77150844643199</v>
      </c>
      <c r="M1373">
        <v>41.7814288679794</v>
      </c>
      <c r="N1373">
        <v>2.7906945513444001</v>
      </c>
      <c r="O1373">
        <v>19.206324600837</v>
      </c>
      <c r="P1373">
        <v>43.355555555555497</v>
      </c>
      <c r="Q1373">
        <v>-2.4926371041990001E-2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625</v>
      </c>
      <c r="E1374">
        <v>1162.2146351010001</v>
      </c>
      <c r="F1374">
        <v>44.51</v>
      </c>
      <c r="G1374">
        <v>-29.549335397210999</v>
      </c>
      <c r="H1374">
        <v>-0.41420653584665001</v>
      </c>
      <c r="I1374">
        <v>-37.101930059859903</v>
      </c>
      <c r="J1374">
        <v>-0.129675341909957</v>
      </c>
      <c r="K1374">
        <v>45.531159510748999</v>
      </c>
      <c r="L1374">
        <v>47.237090414265197</v>
      </c>
      <c r="M1374">
        <v>36.755933763554403</v>
      </c>
      <c r="N1374">
        <v>1.95373712606925</v>
      </c>
      <c r="O1374">
        <v>50.752639856211999</v>
      </c>
      <c r="P1374">
        <v>22.280219780219699</v>
      </c>
      <c r="Q1374">
        <v>-2.9785489924742999E-2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700</v>
      </c>
      <c r="E1375">
        <v>1159.5334170000001</v>
      </c>
      <c r="F1375">
        <v>284.2</v>
      </c>
      <c r="G1375">
        <v>87.889532202695094</v>
      </c>
      <c r="H1375">
        <v>13.6869176842799</v>
      </c>
      <c r="I1375">
        <v>-13.5598006275728</v>
      </c>
      <c r="J1375">
        <v>7.15276439983427</v>
      </c>
      <c r="K1375">
        <v>262.77194319934699</v>
      </c>
      <c r="L1375">
        <v>254.981874263625</v>
      </c>
      <c r="M1375">
        <v>77.033664979562104</v>
      </c>
      <c r="N1375">
        <v>2.1816311524919798</v>
      </c>
      <c r="O1375">
        <v>40.394088669950698</v>
      </c>
      <c r="P1375">
        <v>121.857923497267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553</v>
      </c>
      <c r="E1376">
        <v>1158.021826206</v>
      </c>
      <c r="F1376">
        <v>160.86000000000001</v>
      </c>
      <c r="G1376">
        <v>-20.974990362763801</v>
      </c>
      <c r="H1376">
        <v>15.7681000192713</v>
      </c>
      <c r="I1376">
        <v>-32.002787587091497</v>
      </c>
      <c r="J1376">
        <v>3.0904561985764301</v>
      </c>
      <c r="K1376">
        <v>161.08687038140701</v>
      </c>
      <c r="L1376">
        <v>162.776965000827</v>
      </c>
      <c r="M1376">
        <v>40.583096582986101</v>
      </c>
      <c r="N1376">
        <v>1.7231210722058801</v>
      </c>
      <c r="O1376">
        <v>34.9309958970533</v>
      </c>
      <c r="P1376">
        <v>26.7113036628594</v>
      </c>
      <c r="Q1376">
        <v>7.2584334112238996E-2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51</v>
      </c>
      <c r="E1377">
        <v>1152.82656</v>
      </c>
      <c r="F1377">
        <v>230.05</v>
      </c>
      <c r="G1377">
        <v>46.926681504087597</v>
      </c>
      <c r="H1377">
        <v>3.8565597787533301</v>
      </c>
      <c r="I1377">
        <v>24.041940195608301</v>
      </c>
      <c r="J1377">
        <v>0.34655027306389702</v>
      </c>
      <c r="K1377">
        <v>230.217338798432</v>
      </c>
      <c r="L1377">
        <v>201.977318588678</v>
      </c>
      <c r="M1377">
        <v>44.520714915131499</v>
      </c>
      <c r="N1377">
        <v>1.1139602456800499</v>
      </c>
      <c r="O1377">
        <v>15.192349489241399</v>
      </c>
      <c r="P1377">
        <v>84.779116465863396</v>
      </c>
      <c r="Q1377">
        <v>5.0537156612388001E-2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553</v>
      </c>
      <c r="E1378">
        <v>1147.416662586</v>
      </c>
      <c r="F1378">
        <v>184.46</v>
      </c>
      <c r="G1378">
        <v>-30.932276232783401</v>
      </c>
      <c r="H1378">
        <v>-5.8544334041698303</v>
      </c>
      <c r="I1378">
        <v>-21.892721145544701</v>
      </c>
      <c r="J1378">
        <v>0.90827320355316599</v>
      </c>
      <c r="K1378">
        <v>198.1407119047</v>
      </c>
      <c r="L1378">
        <v>201.46652299051499</v>
      </c>
      <c r="M1378">
        <v>28.8564404948605</v>
      </c>
      <c r="N1378">
        <v>1.12355870252084</v>
      </c>
      <c r="O1378">
        <v>31.356391629621601</v>
      </c>
      <c r="P1378">
        <v>15.3595997498436</v>
      </c>
      <c r="Q1378">
        <v>-1.9222265166503001E-2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D1379" t="s">
        <v>383</v>
      </c>
      <c r="E1379">
        <v>1141.1903794499999</v>
      </c>
      <c r="F1379">
        <v>220.59</v>
      </c>
      <c r="G1379">
        <v>-15.728398213892</v>
      </c>
      <c r="H1379">
        <v>14.587983225101601</v>
      </c>
      <c r="I1379">
        <v>-18.077152746914098</v>
      </c>
      <c r="J1379">
        <v>7.8417179488906203</v>
      </c>
      <c r="K1379">
        <v>216.478952529308</v>
      </c>
      <c r="L1379">
        <v>215.718813944034</v>
      </c>
      <c r="M1379">
        <v>49.9548120286032</v>
      </c>
      <c r="N1379">
        <v>1.2386987979889099</v>
      </c>
      <c r="O1379">
        <v>22.376354322498699</v>
      </c>
      <c r="P1379">
        <v>23.9269662921348</v>
      </c>
      <c r="Q1379">
        <v>6.5948367105643002E-2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138</v>
      </c>
      <c r="E1380">
        <v>1139.7190476420001</v>
      </c>
      <c r="F1380">
        <v>44.38</v>
      </c>
      <c r="G1380">
        <v>70.122307762977002</v>
      </c>
      <c r="H1380">
        <v>10.6403467470578</v>
      </c>
      <c r="I1380">
        <v>3.4507263887333899</v>
      </c>
      <c r="J1380">
        <v>7.85640761844755</v>
      </c>
      <c r="K1380">
        <v>36.314704492963699</v>
      </c>
      <c r="L1380">
        <v>32.739025483106502</v>
      </c>
      <c r="M1380">
        <v>74.109306461522905</v>
      </c>
      <c r="N1380">
        <v>3.7119098448054699</v>
      </c>
      <c r="O1380">
        <v>11.3114015322217</v>
      </c>
      <c r="P1380">
        <v>96.371681415929203</v>
      </c>
      <c r="Q1380">
        <v>4.6015507905024997E-2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95</v>
      </c>
      <c r="E1381">
        <v>1139.5619510889901</v>
      </c>
      <c r="F1381">
        <v>233.29</v>
      </c>
      <c r="G1381">
        <v>-14.9993781374723</v>
      </c>
      <c r="H1381">
        <v>6.4748468414220399</v>
      </c>
      <c r="I1381">
        <v>-36.966744190006402</v>
      </c>
      <c r="J1381">
        <v>-1.97617649375236</v>
      </c>
      <c r="K1381">
        <v>235.69142066230501</v>
      </c>
      <c r="L1381">
        <v>269.366677220714</v>
      </c>
      <c r="M1381">
        <v>42.279572900194196</v>
      </c>
      <c r="N1381">
        <v>2.9758987262768701</v>
      </c>
      <c r="O1381">
        <v>63.744695443439497</v>
      </c>
      <c r="P1381">
        <v>41.387878787878698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292</v>
      </c>
      <c r="E1382">
        <v>1138.159199835</v>
      </c>
      <c r="F1382">
        <v>290.45</v>
      </c>
      <c r="G1382">
        <v>33.915314864807598</v>
      </c>
      <c r="H1382">
        <v>18.490780828698</v>
      </c>
      <c r="I1382">
        <v>46.679689872831602</v>
      </c>
      <c r="J1382">
        <v>15.937278995931299</v>
      </c>
      <c r="K1382">
        <v>250.174274435798</v>
      </c>
      <c r="M1382">
        <v>68.654167378235599</v>
      </c>
      <c r="N1382">
        <v>2.3956801805235401</v>
      </c>
      <c r="O1382">
        <v>6.3866414184885398</v>
      </c>
      <c r="P1382">
        <v>69.506857309600207</v>
      </c>
    </row>
    <row r="1383" spans="1:17" hidden="1" x14ac:dyDescent="0.3">
      <c r="A1383" t="s">
        <v>2930</v>
      </c>
      <c r="B1383" t="s">
        <v>2931</v>
      </c>
      <c r="C1383" t="str">
        <f>IFERROR(VLOOKUP(Table1[[#This Row],[Ticker]],[1]!Table2[[Symbol]:[Industry]],2,FALSE),"-")</f>
        <v>-</v>
      </c>
      <c r="D1383" t="s">
        <v>51</v>
      </c>
      <c r="E1383">
        <v>1137.9288012699999</v>
      </c>
      <c r="F1383">
        <v>1744.1</v>
      </c>
      <c r="G1383">
        <v>249.10941818129501</v>
      </c>
      <c r="H1383">
        <v>20.0039922353645</v>
      </c>
      <c r="I1383">
        <v>102.32168542735501</v>
      </c>
      <c r="J1383">
        <v>14.6395164848897</v>
      </c>
      <c r="K1383">
        <v>1534.3000289297299</v>
      </c>
      <c r="L1383">
        <v>1184.3775186949999</v>
      </c>
      <c r="M1383">
        <v>66.887395723569398</v>
      </c>
      <c r="N1383">
        <v>1.4831921107550401</v>
      </c>
      <c r="O1383">
        <v>6.0718995470443202</v>
      </c>
      <c r="P1383">
        <v>282.89791437980199</v>
      </c>
      <c r="Q1383">
        <v>0.13138845306969099</v>
      </c>
    </row>
    <row r="1384" spans="1:17" hidden="1" x14ac:dyDescent="0.3">
      <c r="A1384" t="s">
        <v>2932</v>
      </c>
      <c r="B1384" t="s">
        <v>2933</v>
      </c>
      <c r="C1384" t="str">
        <f>IFERROR(VLOOKUP(Table1[[#This Row],[Ticker]],[1]!Table2[[Symbol]:[Industry]],2,FALSE),"-")</f>
        <v>-</v>
      </c>
      <c r="D1384" t="s">
        <v>405</v>
      </c>
      <c r="E1384">
        <v>1134.3828988799901</v>
      </c>
      <c r="F1384">
        <v>228.69</v>
      </c>
      <c r="G1384">
        <v>84.173972873465601</v>
      </c>
      <c r="H1384">
        <v>17.596954510248299</v>
      </c>
      <c r="I1384">
        <v>70.435409364310601</v>
      </c>
      <c r="J1384">
        <v>4.1099819822581303</v>
      </c>
      <c r="K1384">
        <v>184.85868642783001</v>
      </c>
      <c r="L1384">
        <v>145.48078840515899</v>
      </c>
      <c r="M1384">
        <v>70.255966710787803</v>
      </c>
      <c r="N1384">
        <v>0.96621968931109004</v>
      </c>
      <c r="O1384">
        <v>6.2573789846516998</v>
      </c>
      <c r="P1384">
        <v>158.69909502262399</v>
      </c>
      <c r="Q1384">
        <v>6.6183578276390001E-2</v>
      </c>
    </row>
    <row r="1385" spans="1:17" hidden="1" x14ac:dyDescent="0.3">
      <c r="A1385" t="s">
        <v>2934</v>
      </c>
      <c r="B1385" t="s">
        <v>2935</v>
      </c>
      <c r="C1385" t="str">
        <f>IFERROR(VLOOKUP(Table1[[#This Row],[Ticker]],[1]!Table2[[Symbol]:[Industry]],2,FALSE),"-")</f>
        <v>-</v>
      </c>
      <c r="D1385" t="s">
        <v>405</v>
      </c>
      <c r="E1385">
        <v>1129.0659005699999</v>
      </c>
      <c r="F1385">
        <v>472.05</v>
      </c>
      <c r="G1385">
        <v>81.007625590285798</v>
      </c>
      <c r="H1385">
        <v>4.5108040851715501</v>
      </c>
      <c r="I1385">
        <v>-4.6375494804823498</v>
      </c>
      <c r="J1385">
        <v>1.8777807702554901</v>
      </c>
      <c r="K1385">
        <v>466.86531523069402</v>
      </c>
      <c r="L1385">
        <v>399.34165167915501</v>
      </c>
      <c r="M1385">
        <v>35.3493100335577</v>
      </c>
      <c r="N1385">
        <v>1.0829372215170401</v>
      </c>
      <c r="O1385">
        <v>14.3311089926914</v>
      </c>
      <c r="P1385">
        <v>121.515720319099</v>
      </c>
      <c r="Q1385">
        <v>0.10816111989313</v>
      </c>
    </row>
    <row r="1386" spans="1:17" hidden="1" x14ac:dyDescent="0.3">
      <c r="A1386" t="s">
        <v>2936</v>
      </c>
      <c r="B1386" t="s">
        <v>2937</v>
      </c>
      <c r="C1386" t="str">
        <f>IFERROR(VLOOKUP(Table1[[#This Row],[Ticker]],[1]!Table2[[Symbol]:[Industry]],2,FALSE),"-")</f>
        <v>-</v>
      </c>
      <c r="D1386" t="s">
        <v>196</v>
      </c>
      <c r="E1386">
        <v>1126.70902806</v>
      </c>
      <c r="F1386">
        <v>508.2</v>
      </c>
      <c r="G1386">
        <v>-12.2211705454925</v>
      </c>
      <c r="H1386">
        <v>1.918480833581</v>
      </c>
      <c r="I1386">
        <v>-3.4105775293826399</v>
      </c>
      <c r="J1386">
        <v>-1.6848583760382501</v>
      </c>
      <c r="K1386">
        <v>512.248450341801</v>
      </c>
      <c r="L1386">
        <v>482.85096843561598</v>
      </c>
      <c r="M1386">
        <v>36.453388605798096</v>
      </c>
      <c r="N1386">
        <v>1.39413716015848</v>
      </c>
      <c r="O1386">
        <v>22.619047619047599</v>
      </c>
      <c r="P1386">
        <v>30.207532667178999</v>
      </c>
      <c r="Q1386">
        <v>4.0725557492268999E-2</v>
      </c>
    </row>
    <row r="1387" spans="1:17" hidden="1" x14ac:dyDescent="0.3">
      <c r="A1387" t="s">
        <v>2938</v>
      </c>
      <c r="B1387" t="s">
        <v>2939</v>
      </c>
      <c r="C1387" t="str">
        <f>IFERROR(VLOOKUP(Table1[[#This Row],[Ticker]],[1]!Table2[[Symbol]:[Industry]],2,FALSE),"-")</f>
        <v>-</v>
      </c>
      <c r="D1387" t="s">
        <v>700</v>
      </c>
      <c r="E1387">
        <v>1126.2969000000001</v>
      </c>
      <c r="F1387">
        <v>118.62</v>
      </c>
      <c r="G1387">
        <v>153.57153913450901</v>
      </c>
      <c r="H1387">
        <v>-2.1221823749593201</v>
      </c>
      <c r="I1387">
        <v>55.993986979234002</v>
      </c>
      <c r="J1387">
        <v>1.7686056049843599</v>
      </c>
      <c r="K1387">
        <v>112.17085089134601</v>
      </c>
      <c r="L1387">
        <v>82.551173712786095</v>
      </c>
      <c r="M1387">
        <v>38.491159224607102</v>
      </c>
      <c r="N1387">
        <v>0.260626216790114</v>
      </c>
      <c r="O1387">
        <v>15.073343449671199</v>
      </c>
      <c r="P1387">
        <v>189.31707317073099</v>
      </c>
      <c r="Q1387">
        <v>0.10084080978505899</v>
      </c>
    </row>
    <row r="1388" spans="1:17" hidden="1" x14ac:dyDescent="0.3">
      <c r="A1388" t="s">
        <v>2940</v>
      </c>
      <c r="B1388" t="s">
        <v>2941</v>
      </c>
      <c r="C1388" t="str">
        <f>IFERROR(VLOOKUP(Table1[[#This Row],[Ticker]],[1]!Table2[[Symbol]:[Industry]],2,FALSE),"-")</f>
        <v>-</v>
      </c>
      <c r="D1388" t="s">
        <v>21</v>
      </c>
      <c r="E1388">
        <v>1121.39447819</v>
      </c>
      <c r="F1388">
        <v>202.3</v>
      </c>
      <c r="G1388">
        <v>17.085325135494202</v>
      </c>
      <c r="H1388">
        <v>-3.6482091489898898</v>
      </c>
      <c r="I1388">
        <v>16.423201797962101</v>
      </c>
      <c r="J1388">
        <v>-5.0620842594079001</v>
      </c>
      <c r="K1388">
        <v>195.13770577783001</v>
      </c>
      <c r="L1388">
        <v>158.73134553328799</v>
      </c>
      <c r="M1388">
        <v>28.9712193429792</v>
      </c>
      <c r="N1388">
        <v>0.62697699201109403</v>
      </c>
      <c r="O1388">
        <v>25.556104794859099</v>
      </c>
      <c r="P1388">
        <v>83.076923076923094</v>
      </c>
      <c r="Q1388">
        <v>0.111930677729722</v>
      </c>
    </row>
    <row r="1389" spans="1:17" hidden="1" x14ac:dyDescent="0.3">
      <c r="A1389" t="s">
        <v>2942</v>
      </c>
      <c r="B1389" t="s">
        <v>2943</v>
      </c>
      <c r="C1389" t="str">
        <f>IFERROR(VLOOKUP(Table1[[#This Row],[Ticker]],[1]!Table2[[Symbol]:[Industry]],2,FALSE),"-")</f>
        <v>-</v>
      </c>
      <c r="D1389" t="s">
        <v>133</v>
      </c>
      <c r="E1389">
        <v>1116.84393303</v>
      </c>
      <c r="F1389">
        <v>876.45</v>
      </c>
      <c r="G1389">
        <v>791.16257935900398</v>
      </c>
      <c r="H1389">
        <v>17.224350459684</v>
      </c>
      <c r="I1389">
        <v>113.293767261037</v>
      </c>
      <c r="J1389">
        <v>5.4652573668853899</v>
      </c>
      <c r="K1389">
        <v>774.49693744423405</v>
      </c>
      <c r="L1389">
        <v>555.30587602589401</v>
      </c>
      <c r="M1389">
        <v>59.941256819527801</v>
      </c>
      <c r="N1389">
        <v>1.8251508311634399</v>
      </c>
      <c r="O1389">
        <v>8.4089223572365803</v>
      </c>
      <c r="P1389">
        <v>847.51351351351298</v>
      </c>
      <c r="Q1389">
        <v>0.15735671893005801</v>
      </c>
    </row>
    <row r="1390" spans="1:17" hidden="1" x14ac:dyDescent="0.3">
      <c r="A1390" t="s">
        <v>2944</v>
      </c>
      <c r="B1390" t="s">
        <v>2945</v>
      </c>
      <c r="C1390" t="str">
        <f>IFERROR(VLOOKUP(Table1[[#This Row],[Ticker]],[1]!Table2[[Symbol]:[Industry]],2,FALSE),"-")</f>
        <v>-</v>
      </c>
      <c r="D1390" t="s">
        <v>391</v>
      </c>
      <c r="E1390">
        <v>1115.793601356</v>
      </c>
      <c r="F1390">
        <v>160.44</v>
      </c>
      <c r="G1390">
        <v>-32.017748967388997</v>
      </c>
      <c r="H1390">
        <v>-5.1313677616228803</v>
      </c>
      <c r="I1390">
        <v>-0.33574362947104602</v>
      </c>
      <c r="J1390">
        <v>3.1914071994207802</v>
      </c>
      <c r="K1390">
        <v>163.006387526309</v>
      </c>
      <c r="L1390">
        <v>155.972026268908</v>
      </c>
      <c r="M1390">
        <v>37.309029033836701</v>
      </c>
      <c r="N1390">
        <v>0.54186182326436005</v>
      </c>
      <c r="O1390">
        <v>13.438045375218101</v>
      </c>
      <c r="P1390">
        <v>21.961231470923501</v>
      </c>
      <c r="Q1390">
        <v>8.4742549924779996E-3</v>
      </c>
    </row>
    <row r="1391" spans="1:17" hidden="1" x14ac:dyDescent="0.3">
      <c r="A1391" t="s">
        <v>2946</v>
      </c>
      <c r="B1391" t="s">
        <v>2947</v>
      </c>
      <c r="C1391" t="str">
        <f>IFERROR(VLOOKUP(Table1[[#This Row],[Ticker]],[1]!Table2[[Symbol]:[Industry]],2,FALSE),"-")</f>
        <v>-</v>
      </c>
      <c r="D1391" t="s">
        <v>553</v>
      </c>
      <c r="E1391">
        <v>1114.3408644149999</v>
      </c>
      <c r="F1391">
        <v>1034.8499999999999</v>
      </c>
      <c r="G1391">
        <v>156.58585574451499</v>
      </c>
      <c r="H1391">
        <v>-21.057723804310299</v>
      </c>
      <c r="I1391">
        <v>-23.0910427692429</v>
      </c>
      <c r="J1391">
        <v>-7.6472910390940996</v>
      </c>
      <c r="K1391">
        <v>1352.6986212629999</v>
      </c>
      <c r="L1391">
        <v>1197.33075507188</v>
      </c>
      <c r="M1391">
        <v>24.303305500651501</v>
      </c>
      <c r="N1391">
        <v>1.2835211016960699</v>
      </c>
      <c r="O1391">
        <v>113.49954099627899</v>
      </c>
      <c r="P1391">
        <v>221.981953951462</v>
      </c>
      <c r="Q1391">
        <v>0.22689143867004499</v>
      </c>
    </row>
    <row r="1392" spans="1:17" hidden="1" x14ac:dyDescent="0.3">
      <c r="A1392" t="s">
        <v>2948</v>
      </c>
      <c r="B1392" t="s">
        <v>2949</v>
      </c>
      <c r="C1392" t="str">
        <f>IFERROR(VLOOKUP(Table1[[#This Row],[Ticker]],[1]!Table2[[Symbol]:[Industry]],2,FALSE),"-")</f>
        <v>-</v>
      </c>
      <c r="D1392" t="s">
        <v>625</v>
      </c>
      <c r="E1392">
        <v>1106.299</v>
      </c>
      <c r="F1392">
        <v>1932.4</v>
      </c>
      <c r="G1392">
        <v>4.8206930673756503</v>
      </c>
      <c r="H1392">
        <v>21.286072295222301</v>
      </c>
      <c r="I1392">
        <v>-0.55735291333501202</v>
      </c>
      <c r="J1392">
        <v>-1.40733573975937</v>
      </c>
      <c r="K1392">
        <v>1724.7061077365699</v>
      </c>
      <c r="L1392">
        <v>1636.2915778725701</v>
      </c>
      <c r="M1392">
        <v>54.818993941633103</v>
      </c>
      <c r="N1392">
        <v>3.1051192893149802</v>
      </c>
      <c r="O1392">
        <v>13.7264541502794</v>
      </c>
      <c r="P1392">
        <v>39.458016093530098</v>
      </c>
      <c r="Q1392">
        <v>1.2812566032699001E-2</v>
      </c>
    </row>
    <row r="1393" spans="1:17" hidden="1" x14ac:dyDescent="0.3">
      <c r="A1393" t="s">
        <v>2950</v>
      </c>
      <c r="B1393" t="s">
        <v>2951</v>
      </c>
      <c r="C1393" t="str">
        <f>IFERROR(VLOOKUP(Table1[[#This Row],[Ticker]],[1]!Table2[[Symbol]:[Industry]],2,FALSE),"-")</f>
        <v>-</v>
      </c>
      <c r="D1393" t="s">
        <v>2952</v>
      </c>
      <c r="E1393">
        <v>1103.8354744999999</v>
      </c>
      <c r="F1393">
        <v>446.05</v>
      </c>
      <c r="G1393">
        <v>174.00109086925801</v>
      </c>
      <c r="H1393">
        <v>11.920671701533299</v>
      </c>
      <c r="I1393">
        <v>20.124710567120299</v>
      </c>
      <c r="J1393">
        <v>0.75987766264730805</v>
      </c>
      <c r="K1393">
        <v>426.20032401208601</v>
      </c>
      <c r="L1393">
        <v>338.86371539870203</v>
      </c>
      <c r="M1393">
        <v>38.885852323664402</v>
      </c>
      <c r="N1393">
        <v>1.1482555569309101</v>
      </c>
      <c r="O1393">
        <v>5.98587602286739</v>
      </c>
      <c r="P1393">
        <v>213.45748418833401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467</v>
      </c>
      <c r="E1394">
        <v>1103.43122879</v>
      </c>
      <c r="F1394">
        <v>6.62</v>
      </c>
      <c r="G1394">
        <v>-69.633643239235198</v>
      </c>
      <c r="H1394">
        <v>-7.9456567600360897</v>
      </c>
      <c r="I1394">
        <v>-77.022073900974505</v>
      </c>
      <c r="J1394">
        <v>-0.32480347538490001</v>
      </c>
      <c r="K1394">
        <v>8.7069525481382009</v>
      </c>
      <c r="L1394">
        <v>12.0249233035895</v>
      </c>
      <c r="M1394">
        <v>34.460165937961399</v>
      </c>
      <c r="N1394">
        <v>2.20111113598354</v>
      </c>
      <c r="O1394">
        <v>224.77341389727999</v>
      </c>
      <c r="P1394">
        <v>2.95489891135303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24</v>
      </c>
      <c r="E1395">
        <v>1100.8555774839999</v>
      </c>
      <c r="F1395">
        <v>43.51</v>
      </c>
      <c r="G1395">
        <v>83.443738737055696</v>
      </c>
      <c r="H1395">
        <v>10.1713552269449</v>
      </c>
      <c r="I1395">
        <v>-21.147307735993401</v>
      </c>
      <c r="J1395">
        <v>9.5537527304268206</v>
      </c>
      <c r="K1395">
        <v>42.703948217986898</v>
      </c>
      <c r="L1395">
        <v>38.907792719611997</v>
      </c>
      <c r="M1395">
        <v>51.870925906263601</v>
      </c>
      <c r="N1395">
        <v>2.1345084865794002</v>
      </c>
      <c r="O1395">
        <v>35.601011261778901</v>
      </c>
      <c r="P1395">
        <v>109.18269230769199</v>
      </c>
      <c r="Q1395">
        <v>9.8491264118755001E-2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313</v>
      </c>
      <c r="E1396">
        <v>1091.7925461899999</v>
      </c>
      <c r="F1396">
        <v>651.45000000000005</v>
      </c>
      <c r="G1396">
        <v>63.193598353881001</v>
      </c>
      <c r="H1396">
        <v>54.8171399009168</v>
      </c>
      <c r="I1396">
        <v>-15.747640650048499</v>
      </c>
      <c r="J1396">
        <v>19.650681899256799</v>
      </c>
      <c r="K1396">
        <v>499.38443381471802</v>
      </c>
      <c r="L1396">
        <v>503.09417941272801</v>
      </c>
      <c r="M1396">
        <v>90.231428776272907</v>
      </c>
      <c r="N1396">
        <v>1.7967651364469099</v>
      </c>
      <c r="O1396">
        <v>10.6761838974595</v>
      </c>
      <c r="P1396">
        <v>97.379184971973899</v>
      </c>
      <c r="Q1396">
        <v>0.18188596470642601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625</v>
      </c>
      <c r="E1397">
        <v>1090.6394930199999</v>
      </c>
      <c r="F1397">
        <v>231.55</v>
      </c>
      <c r="G1397">
        <v>-6.2806152259822703</v>
      </c>
      <c r="H1397">
        <v>11.056399525400399</v>
      </c>
      <c r="I1397">
        <v>-7.2579453482409102</v>
      </c>
      <c r="J1397">
        <v>1.7848697287278401</v>
      </c>
      <c r="K1397">
        <v>217.34827834454401</v>
      </c>
      <c r="L1397">
        <v>202.3220090433</v>
      </c>
      <c r="M1397">
        <v>41.823918282734397</v>
      </c>
      <c r="N1397">
        <v>2.4950607000093799</v>
      </c>
      <c r="O1397">
        <v>16.605484776506099</v>
      </c>
      <c r="P1397">
        <v>45.583149952844998</v>
      </c>
      <c r="Q1397">
        <v>4.680514139789E-3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101</v>
      </c>
      <c r="E1398">
        <v>1084.05171</v>
      </c>
      <c r="F1398">
        <v>461.6</v>
      </c>
      <c r="G1398">
        <v>-1.47646902074357</v>
      </c>
      <c r="H1398">
        <v>29.882815349029102</v>
      </c>
      <c r="I1398">
        <v>11.2879059872804</v>
      </c>
      <c r="J1398">
        <v>-9.1215480387533798</v>
      </c>
      <c r="M1398">
        <v>39.476654278324901</v>
      </c>
      <c r="O1398">
        <v>27.372183708838801</v>
      </c>
      <c r="P1398">
        <v>27.867036011080302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163</v>
      </c>
      <c r="E1399">
        <v>1081.404</v>
      </c>
      <c r="F1399">
        <v>441.75</v>
      </c>
      <c r="G1399">
        <v>72.426464567817703</v>
      </c>
      <c r="H1399">
        <v>-7.5383465229383697</v>
      </c>
      <c r="I1399">
        <v>85.190839575841807</v>
      </c>
      <c r="J1399">
        <v>-8.3958586338186993</v>
      </c>
      <c r="M1399">
        <v>30.399673814261</v>
      </c>
      <c r="O1399">
        <v>25.6366723259762</v>
      </c>
      <c r="P1399">
        <v>116.756624141315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297</v>
      </c>
      <c r="E1400">
        <v>1077.3224333999999</v>
      </c>
      <c r="F1400">
        <v>749.85</v>
      </c>
      <c r="G1400">
        <v>475.90640823674403</v>
      </c>
      <c r="H1400">
        <v>-1.35920225760535</v>
      </c>
      <c r="I1400">
        <v>182.64894768043899</v>
      </c>
      <c r="J1400">
        <v>11.816515948121101</v>
      </c>
      <c r="K1400">
        <v>674.223864749021</v>
      </c>
      <c r="L1400">
        <v>459.13355560404801</v>
      </c>
      <c r="M1400">
        <v>58.530123353203102</v>
      </c>
      <c r="N1400">
        <v>0.43009650491095103</v>
      </c>
      <c r="O1400">
        <v>8.8884443555377697</v>
      </c>
      <c r="P1400">
        <v>540.35012809564398</v>
      </c>
      <c r="Q1400">
        <v>0.248450660024055</v>
      </c>
    </row>
    <row r="1401" spans="1:17" hidden="1" x14ac:dyDescent="0.3">
      <c r="A1401" t="s">
        <v>2967</v>
      </c>
      <c r="B1401" t="s">
        <v>2968</v>
      </c>
      <c r="C1401" t="str">
        <f>IFERROR(VLOOKUP(Table1[[#This Row],[Ticker]],[1]!Table2[[Symbol]:[Industry]],2,FALSE),"-")</f>
        <v>-</v>
      </c>
      <c r="D1401" t="s">
        <v>2206</v>
      </c>
      <c r="E1401">
        <v>1077.27137386</v>
      </c>
      <c r="F1401">
        <v>1060.3</v>
      </c>
      <c r="G1401">
        <v>407.588360402869</v>
      </c>
      <c r="H1401">
        <v>-14.112295335236899</v>
      </c>
      <c r="I1401">
        <v>49.157446406994801</v>
      </c>
      <c r="J1401">
        <v>-8.7621590001190608</v>
      </c>
      <c r="K1401">
        <v>1113.8378466335901</v>
      </c>
      <c r="L1401">
        <v>735.14779805109094</v>
      </c>
      <c r="M1401">
        <v>25.0257876639808</v>
      </c>
      <c r="N1401">
        <v>0.52601240178191599</v>
      </c>
      <c r="O1401">
        <v>32.038102423842297</v>
      </c>
      <c r="P1401">
        <v>447.11042311661498</v>
      </c>
    </row>
    <row r="1402" spans="1:17" hidden="1" x14ac:dyDescent="0.3">
      <c r="A1402" t="s">
        <v>2969</v>
      </c>
      <c r="B1402" t="s">
        <v>2970</v>
      </c>
      <c r="C1402" t="str">
        <f>IFERROR(VLOOKUP(Table1[[#This Row],[Ticker]],[1]!Table2[[Symbol]:[Industry]],2,FALSE),"-")</f>
        <v>-</v>
      </c>
      <c r="D1402" t="s">
        <v>116</v>
      </c>
      <c r="E1402">
        <v>1076.733343422</v>
      </c>
      <c r="F1402">
        <v>147.51</v>
      </c>
      <c r="G1402">
        <v>-41.3943751204474</v>
      </c>
      <c r="H1402">
        <v>5.6944131293057803</v>
      </c>
      <c r="I1402">
        <v>-1.7070377063737801</v>
      </c>
      <c r="J1402">
        <v>4.5436648968378304</v>
      </c>
      <c r="K1402">
        <v>151.02835760790799</v>
      </c>
      <c r="L1402">
        <v>153.85518103688901</v>
      </c>
      <c r="M1402">
        <v>37.773301601531301</v>
      </c>
      <c r="N1402">
        <v>1.5400360466901899</v>
      </c>
      <c r="O1402">
        <v>50.6338553318419</v>
      </c>
      <c r="P1402">
        <v>16.793349168645999</v>
      </c>
      <c r="Q1402">
        <v>5.7322073573575001E-2</v>
      </c>
    </row>
    <row r="1403" spans="1:17" hidden="1" x14ac:dyDescent="0.3">
      <c r="A1403" t="s">
        <v>2971</v>
      </c>
      <c r="B1403" t="s">
        <v>2972</v>
      </c>
      <c r="C1403" t="str">
        <f>IFERROR(VLOOKUP(Table1[[#This Row],[Ticker]],[1]!Table2[[Symbol]:[Industry]],2,FALSE),"-")</f>
        <v>-</v>
      </c>
      <c r="D1403" t="s">
        <v>292</v>
      </c>
      <c r="E1403">
        <v>1073.22090708</v>
      </c>
      <c r="F1403">
        <v>389.2</v>
      </c>
      <c r="G1403">
        <v>-50.6291087249136</v>
      </c>
      <c r="H1403">
        <v>-3.0932159638545298</v>
      </c>
      <c r="I1403">
        <v>-26.800297732653199</v>
      </c>
      <c r="J1403">
        <v>2.7307721296522001</v>
      </c>
      <c r="K1403">
        <v>404.07151028983401</v>
      </c>
      <c r="L1403">
        <v>438.39619831052499</v>
      </c>
      <c r="M1403">
        <v>39.947236489823403</v>
      </c>
      <c r="N1403">
        <v>0.94385841442890495</v>
      </c>
      <c r="O1403">
        <v>41.289825282631</v>
      </c>
      <c r="P1403">
        <v>5.73213800597662</v>
      </c>
      <c r="Q1403">
        <v>-0.14630437241480701</v>
      </c>
    </row>
    <row r="1404" spans="1:17" hidden="1" x14ac:dyDescent="0.3">
      <c r="A1404" t="s">
        <v>2973</v>
      </c>
      <c r="B1404" t="s">
        <v>2974</v>
      </c>
      <c r="C1404" t="str">
        <f>IFERROR(VLOOKUP(Table1[[#This Row],[Ticker]],[1]!Table2[[Symbol]:[Industry]],2,FALSE),"-")</f>
        <v>-</v>
      </c>
      <c r="D1404" t="s">
        <v>391</v>
      </c>
      <c r="E1404">
        <v>1072.72617504</v>
      </c>
      <c r="F1404">
        <v>317.39999999999998</v>
      </c>
      <c r="G1404">
        <v>41.243976205194699</v>
      </c>
      <c r="H1404">
        <v>8.1634548503134106</v>
      </c>
      <c r="I1404">
        <v>13.761097650804301</v>
      </c>
      <c r="J1404">
        <v>2.3125526805894201</v>
      </c>
      <c r="K1404">
        <v>289.09026352652802</v>
      </c>
      <c r="L1404">
        <v>250.64894974252201</v>
      </c>
      <c r="M1404">
        <v>44.952068003300099</v>
      </c>
      <c r="N1404">
        <v>1.46088313078813</v>
      </c>
      <c r="O1404">
        <v>11.6540642722117</v>
      </c>
      <c r="P1404">
        <v>65.269461077844198</v>
      </c>
    </row>
    <row r="1405" spans="1:17" hidden="1" x14ac:dyDescent="0.3">
      <c r="A1405" t="s">
        <v>2975</v>
      </c>
      <c r="B1405" t="s">
        <v>2976</v>
      </c>
      <c r="C1405" t="str">
        <f>IFERROR(VLOOKUP(Table1[[#This Row],[Ticker]],[1]!Table2[[Symbol]:[Industry]],2,FALSE),"-")</f>
        <v>-</v>
      </c>
      <c r="D1405" t="s">
        <v>625</v>
      </c>
      <c r="E1405">
        <v>1071.9449999999999</v>
      </c>
      <c r="F1405">
        <v>28</v>
      </c>
      <c r="G1405">
        <v>-14.238291457948799</v>
      </c>
      <c r="H1405">
        <v>0.265638849014524</v>
      </c>
      <c r="I1405">
        <v>-7.3838744812520201</v>
      </c>
      <c r="J1405">
        <v>-1.33357813886593</v>
      </c>
      <c r="K1405">
        <v>25.6703521606739</v>
      </c>
      <c r="M1405">
        <v>100</v>
      </c>
      <c r="N1405">
        <v>0</v>
      </c>
      <c r="O1405">
        <v>0</v>
      </c>
      <c r="P1405">
        <v>12.179487179487101</v>
      </c>
    </row>
    <row r="1406" spans="1:17" hidden="1" x14ac:dyDescent="0.3">
      <c r="A1406" t="s">
        <v>2977</v>
      </c>
      <c r="B1406" t="s">
        <v>2978</v>
      </c>
      <c r="C1406" t="str">
        <f>IFERROR(VLOOKUP(Table1[[#This Row],[Ticker]],[1]!Table2[[Symbol]:[Industry]],2,FALSE),"-")</f>
        <v>-</v>
      </c>
      <c r="D1406" t="s">
        <v>553</v>
      </c>
      <c r="E1406">
        <v>1070.1875642699999</v>
      </c>
      <c r="F1406">
        <v>463.65</v>
      </c>
      <c r="G1406">
        <v>-17.4495602199469</v>
      </c>
      <c r="H1406">
        <v>2.4841543182732901</v>
      </c>
      <c r="I1406">
        <v>-26.220866949480801</v>
      </c>
      <c r="J1406">
        <v>0.95238388274065</v>
      </c>
      <c r="K1406">
        <v>463.79767430879099</v>
      </c>
      <c r="L1406">
        <v>462.03078511869597</v>
      </c>
      <c r="M1406">
        <v>33.411177038368599</v>
      </c>
      <c r="N1406">
        <v>1.1432257406146</v>
      </c>
      <c r="O1406">
        <v>41.248786800388203</v>
      </c>
      <c r="P1406">
        <v>30.9745762711864</v>
      </c>
      <c r="Q1406">
        <v>-4.4077367290688001E-2</v>
      </c>
    </row>
    <row r="1407" spans="1:17" hidden="1" x14ac:dyDescent="0.3">
      <c r="A1407" t="s">
        <v>2979</v>
      </c>
      <c r="B1407" t="s">
        <v>2980</v>
      </c>
      <c r="C1407" t="str">
        <f>IFERROR(VLOOKUP(Table1[[#This Row],[Ticker]],[1]!Table2[[Symbol]:[Industry]],2,FALSE),"-")</f>
        <v>-</v>
      </c>
      <c r="D1407" t="s">
        <v>269</v>
      </c>
      <c r="E1407">
        <v>1069.6573909599999</v>
      </c>
      <c r="F1407">
        <v>917.05</v>
      </c>
      <c r="G1407">
        <v>15.839184374293501</v>
      </c>
      <c r="H1407">
        <v>-6.4373751112975199</v>
      </c>
      <c r="I1407">
        <v>-10.4192938220708</v>
      </c>
      <c r="J1407">
        <v>-3.9670144686766999</v>
      </c>
      <c r="K1407">
        <v>961.37432515615603</v>
      </c>
      <c r="L1407">
        <v>889.82558266291903</v>
      </c>
      <c r="M1407">
        <v>31.373362406620402</v>
      </c>
      <c r="N1407">
        <v>1.4820938300162501</v>
      </c>
      <c r="O1407">
        <v>20.500517965214499</v>
      </c>
      <c r="P1407">
        <v>42.178294573643299</v>
      </c>
      <c r="Q1407">
        <v>4.954753468966E-2</v>
      </c>
    </row>
    <row r="1408" spans="1:17" hidden="1" x14ac:dyDescent="0.3">
      <c r="A1408" t="s">
        <v>2981</v>
      </c>
      <c r="B1408" t="s">
        <v>2982</v>
      </c>
      <c r="C1408" t="str">
        <f>IFERROR(VLOOKUP(Table1[[#This Row],[Ticker]],[1]!Table2[[Symbol]:[Industry]],2,FALSE),"-")</f>
        <v>-</v>
      </c>
      <c r="D1408" t="s">
        <v>297</v>
      </c>
      <c r="E1408">
        <v>1069.297622195</v>
      </c>
      <c r="F1408">
        <v>20.350000000000001</v>
      </c>
      <c r="G1408">
        <v>71.482243550157307</v>
      </c>
      <c r="H1408">
        <v>1.1689629595857101</v>
      </c>
      <c r="I1408">
        <v>-56.582938778869803</v>
      </c>
      <c r="J1408">
        <v>-1.86190566163308</v>
      </c>
      <c r="K1408">
        <v>21.327108023628298</v>
      </c>
      <c r="L1408">
        <v>19.300232625688999</v>
      </c>
      <c r="M1408">
        <v>31.824195342305199</v>
      </c>
      <c r="N1408">
        <v>1.4854994973712301</v>
      </c>
      <c r="O1408">
        <v>104.668304668304</v>
      </c>
      <c r="P1408">
        <v>131.25</v>
      </c>
      <c r="Q1408">
        <v>9.5133799461039004E-2</v>
      </c>
    </row>
    <row r="1409" spans="1:17" hidden="1" x14ac:dyDescent="0.3">
      <c r="A1409" t="s">
        <v>2983</v>
      </c>
      <c r="B1409" t="s">
        <v>2984</v>
      </c>
      <c r="C1409" t="str">
        <f>IFERROR(VLOOKUP(Table1[[#This Row],[Ticker]],[1]!Table2[[Symbol]:[Industry]],2,FALSE),"-")</f>
        <v>-</v>
      </c>
      <c r="D1409" t="s">
        <v>625</v>
      </c>
      <c r="E1409">
        <v>1062.0536682459999</v>
      </c>
      <c r="F1409">
        <v>104.62</v>
      </c>
      <c r="G1409">
        <v>13.7722514776381</v>
      </c>
      <c r="H1409">
        <v>14.9770539682399</v>
      </c>
      <c r="I1409">
        <v>3.16539839751358</v>
      </c>
      <c r="J1409">
        <v>1.3404628633437901</v>
      </c>
      <c r="K1409">
        <v>91.309423398737707</v>
      </c>
      <c r="L1409">
        <v>82.950025332465003</v>
      </c>
      <c r="M1409">
        <v>77.0487004768014</v>
      </c>
      <c r="N1409">
        <v>2.8598338889814801</v>
      </c>
      <c r="O1409">
        <v>5.7445995029630801</v>
      </c>
      <c r="P1409">
        <v>53.514306676449003</v>
      </c>
    </row>
    <row r="1410" spans="1:17" hidden="1" x14ac:dyDescent="0.3">
      <c r="A1410" t="s">
        <v>2985</v>
      </c>
      <c r="B1410" t="s">
        <v>2986</v>
      </c>
      <c r="C1410" t="str">
        <f>IFERROR(VLOOKUP(Table1[[#This Row],[Ticker]],[1]!Table2[[Symbol]:[Industry]],2,FALSE),"-")</f>
        <v>-</v>
      </c>
      <c r="D1410" t="s">
        <v>75</v>
      </c>
      <c r="E1410">
        <v>1058.1306564700001</v>
      </c>
      <c r="F1410">
        <v>233.93</v>
      </c>
      <c r="G1410">
        <v>-4.6288379060185703</v>
      </c>
      <c r="H1410">
        <v>-9.0873329407985395</v>
      </c>
      <c r="I1410">
        <v>-13.4842106920122</v>
      </c>
      <c r="J1410">
        <v>0.62554709719337098</v>
      </c>
      <c r="K1410">
        <v>230.61156282287999</v>
      </c>
      <c r="L1410">
        <v>219.923996720914</v>
      </c>
      <c r="M1410">
        <v>50.316335702459398</v>
      </c>
      <c r="N1410">
        <v>0.86773423550231499</v>
      </c>
      <c r="O1410">
        <v>11.1443594237592</v>
      </c>
      <c r="P1410">
        <v>29.961111111111101</v>
      </c>
      <c r="Q1410">
        <v>-5.9519943276911E-2</v>
      </c>
    </row>
    <row r="1411" spans="1:17" hidden="1" x14ac:dyDescent="0.3">
      <c r="A1411" t="s">
        <v>2987</v>
      </c>
      <c r="B1411" t="s">
        <v>2988</v>
      </c>
      <c r="C1411" t="str">
        <f>IFERROR(VLOOKUP(Table1[[#This Row],[Ticker]],[1]!Table2[[Symbol]:[Industry]],2,FALSE),"-")</f>
        <v>-</v>
      </c>
      <c r="D1411" t="s">
        <v>700</v>
      </c>
      <c r="E1411">
        <v>1053.288831928</v>
      </c>
      <c r="F1411">
        <v>49.64</v>
      </c>
      <c r="G1411">
        <v>-11.200422482871</v>
      </c>
      <c r="H1411">
        <v>-10.069147985484699</v>
      </c>
      <c r="I1411">
        <v>-23.172721348313001</v>
      </c>
      <c r="J1411">
        <v>0.29127907572226902</v>
      </c>
      <c r="K1411">
        <v>53.338594083177902</v>
      </c>
      <c r="L1411">
        <v>49.593389146736797</v>
      </c>
      <c r="M1411">
        <v>23.4304133721181</v>
      </c>
      <c r="N1411">
        <v>0.34371118683744001</v>
      </c>
      <c r="O1411">
        <v>25.3021756647864</v>
      </c>
      <c r="P1411">
        <v>23.482587064676601</v>
      </c>
      <c r="Q1411">
        <v>4.4694060061004001E-2</v>
      </c>
    </row>
    <row r="1412" spans="1:17" hidden="1" x14ac:dyDescent="0.3">
      <c r="A1412" t="s">
        <v>2989</v>
      </c>
      <c r="B1412" t="s">
        <v>2990</v>
      </c>
      <c r="C1412" t="str">
        <f>IFERROR(VLOOKUP(Table1[[#This Row],[Ticker]],[1]!Table2[[Symbol]:[Industry]],2,FALSE),"-")</f>
        <v>-</v>
      </c>
      <c r="D1412" t="s">
        <v>993</v>
      </c>
      <c r="E1412">
        <v>1047.5717741999999</v>
      </c>
      <c r="F1412">
        <v>743.4</v>
      </c>
      <c r="G1412">
        <v>32.008559339630999</v>
      </c>
      <c r="H1412">
        <v>2.0662477275717199</v>
      </c>
      <c r="I1412">
        <v>5.16905299900926</v>
      </c>
      <c r="J1412">
        <v>0.812910373548698</v>
      </c>
      <c r="K1412">
        <v>747.12677282606103</v>
      </c>
      <c r="L1412">
        <v>659.02304155655395</v>
      </c>
      <c r="M1412">
        <v>29.854949342392199</v>
      </c>
      <c r="N1412">
        <v>1.00756525399357</v>
      </c>
      <c r="O1412">
        <v>16.4447134786117</v>
      </c>
      <c r="P1412">
        <v>61.503367369107004</v>
      </c>
      <c r="Q1412">
        <v>0.104131901594033</v>
      </c>
    </row>
    <row r="1413" spans="1:17" hidden="1" x14ac:dyDescent="0.3">
      <c r="A1413" t="s">
        <v>2991</v>
      </c>
      <c r="B1413" t="s">
        <v>2992</v>
      </c>
      <c r="C1413" t="str">
        <f>IFERROR(VLOOKUP(Table1[[#This Row],[Ticker]],[1]!Table2[[Symbol]:[Industry]],2,FALSE),"-")</f>
        <v>-</v>
      </c>
      <c r="D1413" t="s">
        <v>46</v>
      </c>
      <c r="E1413">
        <v>1045.5179840190001</v>
      </c>
      <c r="F1413">
        <v>176.17</v>
      </c>
      <c r="G1413">
        <v>322.74540144489401</v>
      </c>
      <c r="H1413">
        <v>-6.3349159119727201</v>
      </c>
      <c r="I1413">
        <v>45.619656825093699</v>
      </c>
      <c r="J1413">
        <v>-0.51212055632389197</v>
      </c>
      <c r="K1413">
        <v>170.02898232068199</v>
      </c>
      <c r="L1413">
        <v>124.112618251112</v>
      </c>
      <c r="M1413">
        <v>39.173771892864998</v>
      </c>
      <c r="N1413">
        <v>0.87611660214991605</v>
      </c>
      <c r="O1413">
        <v>20.1396378498041</v>
      </c>
      <c r="P1413">
        <v>424.31547619047598</v>
      </c>
      <c r="Q1413">
        <v>0.18592571455267401</v>
      </c>
    </row>
    <row r="1414" spans="1:17" hidden="1" x14ac:dyDescent="0.3">
      <c r="A1414" t="s">
        <v>2993</v>
      </c>
      <c r="B1414" t="s">
        <v>2994</v>
      </c>
      <c r="C1414" t="str">
        <f>IFERROR(VLOOKUP(Table1[[#This Row],[Ticker]],[1]!Table2[[Symbol]:[Industry]],2,FALSE),"-")</f>
        <v>-</v>
      </c>
      <c r="D1414" t="s">
        <v>269</v>
      </c>
      <c r="E1414">
        <v>1045.2721164</v>
      </c>
      <c r="F1414">
        <v>169.46</v>
      </c>
      <c r="G1414">
        <v>151.842804042296</v>
      </c>
      <c r="H1414">
        <v>-5.4593749238222999</v>
      </c>
      <c r="I1414">
        <v>90.529942526465106</v>
      </c>
      <c r="J1414">
        <v>-1.2418827614617201</v>
      </c>
      <c r="K1414">
        <v>141.4421312982</v>
      </c>
      <c r="L1414">
        <v>100.19150995792801</v>
      </c>
      <c r="M1414">
        <v>41.879646322308801</v>
      </c>
      <c r="N1414">
        <v>0.32878366255880398</v>
      </c>
      <c r="O1414">
        <v>8.9637672607104797</v>
      </c>
      <c r="P1414">
        <v>202.06773618538301</v>
      </c>
      <c r="Q1414">
        <v>0.129461051255088</v>
      </c>
    </row>
    <row r="1415" spans="1:17" hidden="1" x14ac:dyDescent="0.3">
      <c r="A1415" t="s">
        <v>2995</v>
      </c>
      <c r="B1415" t="s">
        <v>2996</v>
      </c>
      <c r="C1415" t="str">
        <f>IFERROR(VLOOKUP(Table1[[#This Row],[Ticker]],[1]!Table2[[Symbol]:[Industry]],2,FALSE),"-")</f>
        <v>-</v>
      </c>
      <c r="D1415" t="s">
        <v>21</v>
      </c>
      <c r="E1415">
        <v>1041.57206505</v>
      </c>
      <c r="F1415">
        <v>409.55</v>
      </c>
      <c r="G1415">
        <v>218.03706811155999</v>
      </c>
      <c r="H1415">
        <v>28.566704706289499</v>
      </c>
      <c r="I1415">
        <v>65.206902150043902</v>
      </c>
      <c r="J1415">
        <v>3.56497733386658</v>
      </c>
      <c r="K1415">
        <v>348.29982114414298</v>
      </c>
      <c r="L1415">
        <v>268.26883863007703</v>
      </c>
      <c r="M1415">
        <v>52.561420181249098</v>
      </c>
      <c r="N1415">
        <v>1.03441566042269</v>
      </c>
      <c r="O1415">
        <v>12.318398241972799</v>
      </c>
      <c r="P1415">
        <v>244.15966386554601</v>
      </c>
      <c r="Q1415">
        <v>0.11458813139650199</v>
      </c>
    </row>
    <row r="1416" spans="1:17" hidden="1" x14ac:dyDescent="0.3">
      <c r="A1416" t="s">
        <v>2997</v>
      </c>
      <c r="B1416" t="s">
        <v>2998</v>
      </c>
      <c r="C1416" t="str">
        <f>IFERROR(VLOOKUP(Table1[[#This Row],[Ticker]],[1]!Table2[[Symbol]:[Industry]],2,FALSE),"-")</f>
        <v>-</v>
      </c>
      <c r="D1416" t="s">
        <v>121</v>
      </c>
      <c r="E1416">
        <v>1036.6830150399901</v>
      </c>
      <c r="F1416">
        <v>373.95</v>
      </c>
      <c r="G1416">
        <v>109.37370626604501</v>
      </c>
      <c r="H1416">
        <v>-4.3748479055208298</v>
      </c>
      <c r="I1416">
        <v>26.890378951081299</v>
      </c>
      <c r="J1416">
        <v>-0.86201781156818003</v>
      </c>
      <c r="K1416">
        <v>363.26488310733799</v>
      </c>
      <c r="L1416">
        <v>290.44648839131497</v>
      </c>
      <c r="M1416">
        <v>24.958644874199699</v>
      </c>
      <c r="N1416">
        <v>0.54652301982462304</v>
      </c>
      <c r="O1416">
        <v>13.223693007086499</v>
      </c>
      <c r="P1416">
        <v>174.761204996326</v>
      </c>
      <c r="Q1416">
        <v>9.2048891599094004E-2</v>
      </c>
    </row>
    <row r="1417" spans="1:17" hidden="1" x14ac:dyDescent="0.3">
      <c r="A1417" t="s">
        <v>2999</v>
      </c>
      <c r="B1417" t="s">
        <v>3000</v>
      </c>
      <c r="C1417" t="str">
        <f>IFERROR(VLOOKUP(Table1[[#This Row],[Ticker]],[1]!Table2[[Symbol]:[Industry]],2,FALSE),"-")</f>
        <v>-</v>
      </c>
      <c r="D1417" t="s">
        <v>530</v>
      </c>
      <c r="E1417">
        <v>1035.051823728</v>
      </c>
      <c r="F1417">
        <v>88.53</v>
      </c>
      <c r="G1417">
        <v>95.421906262785498</v>
      </c>
      <c r="H1417">
        <v>7.3679402910095604</v>
      </c>
      <c r="I1417">
        <v>-6.2342493594788797</v>
      </c>
      <c r="J1417">
        <v>3.7146482365370601</v>
      </c>
      <c r="K1417">
        <v>87.059046462737598</v>
      </c>
      <c r="L1417">
        <v>72.268997289415296</v>
      </c>
      <c r="M1417">
        <v>38.5405719554605</v>
      </c>
      <c r="N1417">
        <v>0.57571795300068596</v>
      </c>
      <c r="O1417">
        <v>21.5407206596633</v>
      </c>
      <c r="P1417">
        <v>141.62570833741901</v>
      </c>
      <c r="Q1417">
        <v>6.9670514367234995E-2</v>
      </c>
    </row>
    <row r="1418" spans="1:17" hidden="1" x14ac:dyDescent="0.3">
      <c r="A1418" t="s">
        <v>3001</v>
      </c>
      <c r="B1418" t="s">
        <v>3002</v>
      </c>
      <c r="C1418" t="str">
        <f>IFERROR(VLOOKUP(Table1[[#This Row],[Ticker]],[1]!Table2[[Symbol]:[Industry]],2,FALSE),"-")</f>
        <v>-</v>
      </c>
      <c r="D1418" t="s">
        <v>3003</v>
      </c>
      <c r="E1418">
        <v>1034.9247096500001</v>
      </c>
      <c r="F1418">
        <v>217.1</v>
      </c>
      <c r="G1418">
        <v>34.301779768690899</v>
      </c>
      <c r="H1418">
        <v>-7.14173519140863</v>
      </c>
      <c r="I1418">
        <v>-34.019635311787603</v>
      </c>
      <c r="J1418">
        <v>-2.3184788096197799</v>
      </c>
      <c r="K1418">
        <v>242.703766163805</v>
      </c>
      <c r="L1418">
        <v>232.265297774918</v>
      </c>
      <c r="M1418">
        <v>27.218409089717401</v>
      </c>
      <c r="N1418">
        <v>0.98333146026173401</v>
      </c>
      <c r="O1418">
        <v>65.269461077844298</v>
      </c>
      <c r="P1418">
        <v>53.5903784931022</v>
      </c>
      <c r="Q1418">
        <v>-8.8640082270060004E-3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518</v>
      </c>
      <c r="E1419">
        <v>1033.8659127860001</v>
      </c>
      <c r="F1419">
        <v>48.94</v>
      </c>
      <c r="G1419">
        <v>18.3951843681937</v>
      </c>
      <c r="H1419">
        <v>-7.2071028692200398</v>
      </c>
      <c r="I1419">
        <v>-30.0629433498755</v>
      </c>
      <c r="J1419">
        <v>-1.21253728227304</v>
      </c>
      <c r="K1419">
        <v>54.083059784491503</v>
      </c>
      <c r="L1419">
        <v>54.298726531700297</v>
      </c>
      <c r="M1419">
        <v>25.6903231326007</v>
      </c>
      <c r="N1419">
        <v>0.81234207654104496</v>
      </c>
      <c r="O1419">
        <v>52.533714752758499</v>
      </c>
      <c r="P1419">
        <v>42.890510948905103</v>
      </c>
      <c r="Q1419">
        <v>4.1470615592920999E-2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51</v>
      </c>
      <c r="E1420">
        <v>1030.0240996499999</v>
      </c>
      <c r="F1420">
        <v>801.75</v>
      </c>
      <c r="G1420">
        <v>56.075010383441601</v>
      </c>
      <c r="H1420">
        <v>3.6333992588136201</v>
      </c>
      <c r="I1420">
        <v>6.0093405331274798</v>
      </c>
      <c r="J1420">
        <v>-1.6326779942335601</v>
      </c>
      <c r="K1420">
        <v>792.94970723300298</v>
      </c>
      <c r="L1420">
        <v>670.88981617733896</v>
      </c>
      <c r="M1420">
        <v>37.2086712927793</v>
      </c>
      <c r="N1420">
        <v>1.2010056244958001</v>
      </c>
      <c r="O1420">
        <v>18.497037729965601</v>
      </c>
      <c r="P1420">
        <v>90.915585188712896</v>
      </c>
      <c r="Q1420">
        <v>9.6222666461613995E-2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308</v>
      </c>
      <c r="E1421">
        <v>1028.6575</v>
      </c>
      <c r="F1421">
        <v>7912.75</v>
      </c>
      <c r="G1421">
        <v>34.137890604300601</v>
      </c>
      <c r="H1421">
        <v>-6.9905098410289002</v>
      </c>
      <c r="I1421">
        <v>-29.956606595100101</v>
      </c>
      <c r="J1421">
        <v>1.41272485586234</v>
      </c>
      <c r="K1421">
        <v>8497.3061574673302</v>
      </c>
      <c r="L1421">
        <v>8081.4800715355304</v>
      </c>
      <c r="M1421">
        <v>24.965904111171799</v>
      </c>
      <c r="N1421">
        <v>0.71208238923123601</v>
      </c>
      <c r="O1421">
        <v>27.022842880161701</v>
      </c>
      <c r="P1421">
        <v>78.255237666140999</v>
      </c>
      <c r="Q1421">
        <v>0.18514123567644</v>
      </c>
    </row>
    <row r="1422" spans="1:17" hidden="1" x14ac:dyDescent="0.3">
      <c r="A1422" t="s">
        <v>3010</v>
      </c>
      <c r="B1422" t="s">
        <v>3011</v>
      </c>
      <c r="C1422" t="str">
        <f>IFERROR(VLOOKUP(Table1[[#This Row],[Ticker]],[1]!Table2[[Symbol]:[Industry]],2,FALSE),"-")</f>
        <v>-</v>
      </c>
      <c r="D1422" t="s">
        <v>625</v>
      </c>
      <c r="E1422">
        <v>1027.6969332599999</v>
      </c>
      <c r="F1422">
        <v>62.73</v>
      </c>
      <c r="G1422">
        <v>11.2148548210999</v>
      </c>
      <c r="H1422">
        <v>6.8853197715736902</v>
      </c>
      <c r="I1422">
        <v>-15.731915389981999</v>
      </c>
      <c r="J1422">
        <v>0.28546004749998999</v>
      </c>
      <c r="K1422">
        <v>62.541177513035301</v>
      </c>
      <c r="L1422">
        <v>59.2713797740319</v>
      </c>
      <c r="M1422">
        <v>34.487096730151897</v>
      </c>
      <c r="N1422">
        <v>1.5990678927384301</v>
      </c>
      <c r="O1422">
        <v>17.089112067591198</v>
      </c>
      <c r="P1422">
        <v>40.966292134831399</v>
      </c>
      <c r="Q1422">
        <v>-1.4914488230703999E-2</v>
      </c>
    </row>
    <row r="1423" spans="1:17" hidden="1" x14ac:dyDescent="0.3">
      <c r="A1423" t="s">
        <v>3012</v>
      </c>
      <c r="B1423" t="s">
        <v>3013</v>
      </c>
      <c r="C1423" t="str">
        <f>IFERROR(VLOOKUP(Table1[[#This Row],[Ticker]],[1]!Table2[[Symbol]:[Industry]],2,FALSE),"-")</f>
        <v>-</v>
      </c>
      <c r="D1423" t="s">
        <v>138</v>
      </c>
      <c r="E1423">
        <v>1022.844882</v>
      </c>
      <c r="F1423">
        <v>837.25</v>
      </c>
      <c r="G1423">
        <v>24.1875076349091</v>
      </c>
      <c r="H1423">
        <v>1.3137171649724999</v>
      </c>
      <c r="I1423">
        <v>-26.424758413289801</v>
      </c>
      <c r="J1423">
        <v>-0.856276960941036</v>
      </c>
      <c r="K1423">
        <v>873.18464305946702</v>
      </c>
      <c r="L1423">
        <v>831.84475943221196</v>
      </c>
      <c r="M1423">
        <v>27.4567389646453</v>
      </c>
      <c r="N1423">
        <v>0.72289977828918905</v>
      </c>
      <c r="O1423">
        <v>34.368468199462498</v>
      </c>
      <c r="P1423">
        <v>51.634519605179698</v>
      </c>
    </row>
    <row r="1424" spans="1:17" hidden="1" x14ac:dyDescent="0.3">
      <c r="A1424" t="s">
        <v>3014</v>
      </c>
      <c r="B1424" t="s">
        <v>3015</v>
      </c>
      <c r="C1424" t="str">
        <f>IFERROR(VLOOKUP(Table1[[#This Row],[Ticker]],[1]!Table2[[Symbol]:[Industry]],2,FALSE),"-")</f>
        <v>-</v>
      </c>
      <c r="D1424" t="s">
        <v>625</v>
      </c>
      <c r="E1424">
        <v>1021.64333501499</v>
      </c>
      <c r="F1424">
        <v>2325.85</v>
      </c>
      <c r="G1424">
        <v>13.7509111670759</v>
      </c>
      <c r="H1424">
        <v>-4.4664289644047699</v>
      </c>
      <c r="I1424">
        <v>0.33050307590812</v>
      </c>
      <c r="J1424">
        <v>-0.54278672540538697</v>
      </c>
      <c r="K1424">
        <v>2271.2346423993499</v>
      </c>
      <c r="L1424">
        <v>1999.28994132258</v>
      </c>
      <c r="M1424">
        <v>37.085471191535802</v>
      </c>
      <c r="N1424">
        <v>0.51966148389380695</v>
      </c>
      <c r="O1424">
        <v>25.085452630221202</v>
      </c>
      <c r="P1424">
        <v>53.521452145214496</v>
      </c>
      <c r="Q1424">
        <v>6.6465260568551995E-2</v>
      </c>
    </row>
    <row r="1425" spans="1:17" hidden="1" x14ac:dyDescent="0.3">
      <c r="A1425" t="s">
        <v>3016</v>
      </c>
      <c r="B1425" t="s">
        <v>3017</v>
      </c>
      <c r="C1425" t="str">
        <f>IFERROR(VLOOKUP(Table1[[#This Row],[Ticker]],[1]!Table2[[Symbol]:[Industry]],2,FALSE),"-")</f>
        <v>-</v>
      </c>
      <c r="D1425" t="s">
        <v>530</v>
      </c>
      <c r="E1425">
        <v>1019.34858564</v>
      </c>
      <c r="F1425">
        <v>292.95</v>
      </c>
      <c r="G1425">
        <v>46.129616535960899</v>
      </c>
      <c r="H1425">
        <v>2.1943524208938099</v>
      </c>
      <c r="I1425">
        <v>0.32876642832962</v>
      </c>
      <c r="J1425">
        <v>-0.25995300590028497</v>
      </c>
      <c r="K1425">
        <v>290.68967528825902</v>
      </c>
      <c r="L1425">
        <v>252.40648769154799</v>
      </c>
      <c r="M1425">
        <v>32.306116100294901</v>
      </c>
      <c r="N1425">
        <v>0.65763917976713504</v>
      </c>
      <c r="O1425">
        <v>15.087898958866701</v>
      </c>
      <c r="P1425">
        <v>71.818181818181799</v>
      </c>
      <c r="Q1425">
        <v>1.7596661906381001E-2</v>
      </c>
    </row>
    <row r="1426" spans="1:17" hidden="1" x14ac:dyDescent="0.3">
      <c r="A1426" t="s">
        <v>3018</v>
      </c>
      <c r="B1426" t="s">
        <v>3019</v>
      </c>
      <c r="C1426" t="str">
        <f>IFERROR(VLOOKUP(Table1[[#This Row],[Ticker]],[1]!Table2[[Symbol]:[Industry]],2,FALSE),"-")</f>
        <v>-</v>
      </c>
      <c r="D1426" t="s">
        <v>292</v>
      </c>
      <c r="E1426">
        <v>1015.746753</v>
      </c>
      <c r="F1426">
        <v>94.85</v>
      </c>
      <c r="G1426">
        <v>-26.715158351543401</v>
      </c>
      <c r="H1426">
        <v>10.9423721357327</v>
      </c>
      <c r="I1426">
        <v>-16.2059293124893</v>
      </c>
      <c r="J1426">
        <v>0.51869619910347697</v>
      </c>
      <c r="K1426">
        <v>93.146864784782494</v>
      </c>
      <c r="L1426">
        <v>96.682472771340898</v>
      </c>
      <c r="M1426">
        <v>43.035932840164001</v>
      </c>
      <c r="N1426">
        <v>2.28382315128363</v>
      </c>
      <c r="O1426">
        <v>39.957828149709997</v>
      </c>
      <c r="P1426">
        <v>27.847418789594201</v>
      </c>
      <c r="Q1426">
        <v>8.7449230806790998E-2</v>
      </c>
    </row>
    <row r="1427" spans="1:17" hidden="1" x14ac:dyDescent="0.3">
      <c r="A1427" t="s">
        <v>3020</v>
      </c>
      <c r="B1427" t="s">
        <v>3021</v>
      </c>
      <c r="C1427" t="str">
        <f>IFERROR(VLOOKUP(Table1[[#This Row],[Ticker]],[1]!Table2[[Symbol]:[Industry]],2,FALSE),"-")</f>
        <v>-</v>
      </c>
      <c r="D1427" t="s">
        <v>556</v>
      </c>
      <c r="E1427">
        <v>1008.45211072</v>
      </c>
      <c r="F1427">
        <v>397.45</v>
      </c>
      <c r="G1427">
        <v>27287.090229031099</v>
      </c>
      <c r="H1427">
        <v>46.6854296168978</v>
      </c>
      <c r="I1427">
        <v>807.40815982474203</v>
      </c>
      <c r="J1427">
        <v>11.3625418105023</v>
      </c>
      <c r="K1427">
        <v>266.28906341841099</v>
      </c>
      <c r="L1427">
        <v>122.922035888802</v>
      </c>
      <c r="M1427">
        <v>99.9961405842716</v>
      </c>
      <c r="N1427">
        <v>0.85483548354835404</v>
      </c>
      <c r="O1427">
        <v>0</v>
      </c>
      <c r="P1427">
        <v>31695.999999999902</v>
      </c>
      <c r="Q1427">
        <v>0.25460973469263998</v>
      </c>
    </row>
    <row r="1428" spans="1:17" hidden="1" x14ac:dyDescent="0.3">
      <c r="A1428" t="s">
        <v>3022</v>
      </c>
      <c r="B1428" t="s">
        <v>3023</v>
      </c>
      <c r="C1428" t="str">
        <f>IFERROR(VLOOKUP(Table1[[#This Row],[Ticker]],[1]!Table2[[Symbol]:[Industry]],2,FALSE),"-")</f>
        <v>-</v>
      </c>
      <c r="D1428" t="s">
        <v>51</v>
      </c>
      <c r="E1428">
        <v>1007.66731043999</v>
      </c>
      <c r="F1428">
        <v>170.54</v>
      </c>
      <c r="G1428">
        <v>59.630119943553701</v>
      </c>
      <c r="H1428">
        <v>38.684984276182</v>
      </c>
      <c r="I1428">
        <v>48.595597348440599</v>
      </c>
      <c r="J1428">
        <v>26.8623927470246</v>
      </c>
      <c r="K1428">
        <v>132.606608340511</v>
      </c>
      <c r="L1428">
        <v>112.234476346748</v>
      </c>
      <c r="M1428">
        <v>73.160034939423994</v>
      </c>
      <c r="N1428">
        <v>2.7994065581659799</v>
      </c>
      <c r="O1428">
        <v>9.0653219186114598</v>
      </c>
      <c r="P1428">
        <v>108.35675015271801</v>
      </c>
      <c r="Q1428">
        <v>7.4365579907233997E-2</v>
      </c>
    </row>
    <row r="1429" spans="1:17" hidden="1" x14ac:dyDescent="0.3">
      <c r="A1429" t="s">
        <v>3024</v>
      </c>
      <c r="B1429" t="s">
        <v>3025</v>
      </c>
      <c r="C1429" t="str">
        <f>IFERROR(VLOOKUP(Table1[[#This Row],[Ticker]],[1]!Table2[[Symbol]:[Industry]],2,FALSE),"-")</f>
        <v>-</v>
      </c>
      <c r="D1429" t="s">
        <v>212</v>
      </c>
      <c r="E1429">
        <v>1004.1</v>
      </c>
      <c r="F1429">
        <v>100.41</v>
      </c>
      <c r="G1429">
        <v>56.691638004033898</v>
      </c>
      <c r="H1429">
        <v>21.407689617745799</v>
      </c>
      <c r="I1429">
        <v>-10.230612962957901</v>
      </c>
      <c r="J1429">
        <v>18.5043997051513</v>
      </c>
      <c r="K1429">
        <v>90.130320067329095</v>
      </c>
      <c r="L1429">
        <v>81.833270978766095</v>
      </c>
      <c r="M1429">
        <v>56.542946801514503</v>
      </c>
      <c r="N1429">
        <v>4.0023105783677497</v>
      </c>
      <c r="O1429">
        <v>16.9704212727816</v>
      </c>
      <c r="P1429">
        <v>98.8316831683168</v>
      </c>
      <c r="Q1429">
        <v>4.6256486110066997E-2</v>
      </c>
    </row>
    <row r="1430" spans="1:17" hidden="1" x14ac:dyDescent="0.3">
      <c r="A1430" t="s">
        <v>3026</v>
      </c>
      <c r="B1430" t="s">
        <v>3027</v>
      </c>
      <c r="C1430" t="str">
        <f>IFERROR(VLOOKUP(Table1[[#This Row],[Ticker]],[1]!Table2[[Symbol]:[Industry]],2,FALSE),"-")</f>
        <v>-</v>
      </c>
      <c r="D1430" t="s">
        <v>530</v>
      </c>
      <c r="E1430">
        <v>1002.9315855999999</v>
      </c>
      <c r="F1430">
        <v>5984.65</v>
      </c>
      <c r="G1430">
        <v>90.399275035991295</v>
      </c>
      <c r="H1430">
        <v>-3.09397629965224</v>
      </c>
      <c r="I1430">
        <v>8.9638682692855092</v>
      </c>
      <c r="J1430">
        <v>1.6573773991995999</v>
      </c>
      <c r="K1430">
        <v>6009.1585443076901</v>
      </c>
      <c r="L1430">
        <v>4998.1872484978403</v>
      </c>
      <c r="M1430">
        <v>21.278799705237098</v>
      </c>
      <c r="N1430">
        <v>0.81670874299199003</v>
      </c>
      <c r="O1430">
        <v>16.543156241384199</v>
      </c>
      <c r="P1430">
        <v>130.090349865436</v>
      </c>
      <c r="Q1430">
        <v>0.17133072237668701</v>
      </c>
    </row>
    <row r="1431" spans="1:17" hidden="1" x14ac:dyDescent="0.3">
      <c r="A1431" t="s">
        <v>3028</v>
      </c>
      <c r="B1431" t="s">
        <v>3029</v>
      </c>
      <c r="C1431" t="str">
        <f>IFERROR(VLOOKUP(Table1[[#This Row],[Ticker]],[1]!Table2[[Symbol]:[Industry]],2,FALSE),"-")</f>
        <v>-</v>
      </c>
      <c r="D1431" t="s">
        <v>553</v>
      </c>
      <c r="E1431">
        <v>1002.77419104</v>
      </c>
      <c r="F1431">
        <v>141.84</v>
      </c>
      <c r="G1431">
        <v>-6.3695552918177798</v>
      </c>
      <c r="H1431">
        <v>13.4311303276976</v>
      </c>
      <c r="I1431">
        <v>-24.4222623820332</v>
      </c>
      <c r="J1431">
        <v>2.7490545175460501</v>
      </c>
      <c r="K1431">
        <v>139.57150816997901</v>
      </c>
      <c r="L1431">
        <v>131.58250512401901</v>
      </c>
      <c r="M1431">
        <v>39.1592141077086</v>
      </c>
      <c r="N1431">
        <v>1.49220604366861</v>
      </c>
      <c r="O1431">
        <v>30.146644106034898</v>
      </c>
      <c r="P1431">
        <v>40.1581027667984</v>
      </c>
      <c r="Q1431">
        <v>3.1425725780850997E-2</v>
      </c>
    </row>
    <row r="1432" spans="1:17" hidden="1" x14ac:dyDescent="0.3">
      <c r="A1432" t="s">
        <v>3030</v>
      </c>
      <c r="B1432" t="s">
        <v>3031</v>
      </c>
      <c r="C1432" t="str">
        <f>IFERROR(VLOOKUP(Table1[[#This Row],[Ticker]],[1]!Table2[[Symbol]:[Industry]],2,FALSE),"-")</f>
        <v>-</v>
      </c>
      <c r="D1432" t="s">
        <v>396</v>
      </c>
      <c r="E1432">
        <v>999.69442776000005</v>
      </c>
      <c r="F1432">
        <v>48.3</v>
      </c>
      <c r="G1432">
        <v>329.26792396741598</v>
      </c>
      <c r="H1432">
        <v>-5.9217809636607601</v>
      </c>
      <c r="I1432">
        <v>44.317468760610502</v>
      </c>
      <c r="J1432">
        <v>-8.9275725339536507</v>
      </c>
      <c r="K1432">
        <v>49.622555584922701</v>
      </c>
      <c r="L1432">
        <v>33.838409608068297</v>
      </c>
      <c r="M1432">
        <v>22.641015319241301</v>
      </c>
      <c r="N1432">
        <v>0.39099795722765102</v>
      </c>
      <c r="O1432">
        <v>48.115942028985501</v>
      </c>
      <c r="P1432">
        <v>343.11926605504499</v>
      </c>
      <c r="Q1432">
        <v>0.12163435994793</v>
      </c>
    </row>
    <row r="1433" spans="1:17" hidden="1" x14ac:dyDescent="0.3">
      <c r="A1433" t="s">
        <v>3032</v>
      </c>
      <c r="B1433" t="s">
        <v>3033</v>
      </c>
      <c r="C1433" t="str">
        <f>IFERROR(VLOOKUP(Table1[[#This Row],[Ticker]],[1]!Table2[[Symbol]:[Industry]],2,FALSE),"-")</f>
        <v>-</v>
      </c>
      <c r="D1433" t="s">
        <v>292</v>
      </c>
      <c r="E1433">
        <v>995.88607442</v>
      </c>
      <c r="F1433">
        <v>81.739999999999995</v>
      </c>
      <c r="G1433">
        <v>2.4025882242946501</v>
      </c>
      <c r="H1433">
        <v>-4.1310081484413299</v>
      </c>
      <c r="I1433">
        <v>-29.156890213748401</v>
      </c>
      <c r="J1433">
        <v>0.70554117340937395</v>
      </c>
      <c r="K1433">
        <v>86.320023380577496</v>
      </c>
      <c r="L1433">
        <v>86.275734493128596</v>
      </c>
      <c r="M1433">
        <v>26.553656898611202</v>
      </c>
      <c r="N1433">
        <v>0.78152540953982697</v>
      </c>
      <c r="O1433">
        <v>43.136775140689998</v>
      </c>
      <c r="P1433">
        <v>48.618181818181803</v>
      </c>
      <c r="Q1433">
        <v>0.15334117987999599</v>
      </c>
    </row>
    <row r="1434" spans="1:17" hidden="1" x14ac:dyDescent="0.3">
      <c r="A1434" t="s">
        <v>3034</v>
      </c>
      <c r="B1434" t="s">
        <v>3035</v>
      </c>
      <c r="C1434" t="str">
        <f>IFERROR(VLOOKUP(Table1[[#This Row],[Ticker]],[1]!Table2[[Symbol]:[Industry]],2,FALSE),"-")</f>
        <v>-</v>
      </c>
      <c r="D1434" t="s">
        <v>429</v>
      </c>
      <c r="E1434">
        <v>995.83685430000003</v>
      </c>
      <c r="F1434">
        <v>78.5</v>
      </c>
      <c r="G1434">
        <v>-12.7067883875237</v>
      </c>
      <c r="H1434">
        <v>29.104773000909301</v>
      </c>
      <c r="I1434">
        <v>24.8079494966962</v>
      </c>
      <c r="J1434">
        <v>20.520938854407301</v>
      </c>
      <c r="K1434">
        <v>63.0637925138657</v>
      </c>
      <c r="L1434">
        <v>63.950887028391499</v>
      </c>
      <c r="M1434">
        <v>89.5939013322443</v>
      </c>
      <c r="N1434">
        <v>3.0429792931784401</v>
      </c>
      <c r="O1434">
        <v>24.840764331210099</v>
      </c>
      <c r="P1434">
        <v>68.454935622317507</v>
      </c>
      <c r="Q1434">
        <v>4.1046500023036003E-2</v>
      </c>
    </row>
    <row r="1435" spans="1:17" hidden="1" x14ac:dyDescent="0.3">
      <c r="A1435" t="s">
        <v>3036</v>
      </c>
      <c r="B1435" t="s">
        <v>3037</v>
      </c>
      <c r="C1435" t="str">
        <f>IFERROR(VLOOKUP(Table1[[#This Row],[Ticker]],[1]!Table2[[Symbol]:[Industry]],2,FALSE),"-")</f>
        <v>-</v>
      </c>
      <c r="D1435" t="s">
        <v>3038</v>
      </c>
      <c r="E1435">
        <v>995.80956917999902</v>
      </c>
      <c r="F1435">
        <v>154.29</v>
      </c>
      <c r="G1435">
        <v>-73.834355121409402</v>
      </c>
      <c r="H1435">
        <v>-5.90279310294535</v>
      </c>
      <c r="I1435">
        <v>-51.261816637292803</v>
      </c>
      <c r="J1435">
        <v>1.8288423421312701</v>
      </c>
      <c r="K1435">
        <v>167.843051340264</v>
      </c>
      <c r="M1435">
        <v>19.9107719987351</v>
      </c>
      <c r="N1435">
        <v>0.96321884637588195</v>
      </c>
      <c r="O1435">
        <v>110.512670944325</v>
      </c>
      <c r="P1435">
        <v>6.2603305785124004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130</v>
      </c>
      <c r="E1436">
        <v>993.94913925000003</v>
      </c>
      <c r="F1436">
        <v>486.9</v>
      </c>
      <c r="G1436">
        <v>69.157968131319706</v>
      </c>
      <c r="H1436">
        <v>-19.362866389597698</v>
      </c>
      <c r="I1436">
        <v>81.922343139343795</v>
      </c>
      <c r="J1436">
        <v>-5.4595476329915602</v>
      </c>
      <c r="M1436">
        <v>30.334896529483501</v>
      </c>
      <c r="O1436">
        <v>49.917847607311501</v>
      </c>
      <c r="P1436">
        <v>102.79050395668401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3043</v>
      </c>
      <c r="E1437">
        <v>992.56777361499996</v>
      </c>
      <c r="F1437">
        <v>28.45</v>
      </c>
      <c r="G1437">
        <v>-54.534791791820702</v>
      </c>
      <c r="H1437">
        <v>-5.2418383905830499</v>
      </c>
      <c r="I1437">
        <v>-45.237929969100101</v>
      </c>
      <c r="J1437">
        <v>0.52323950941737696</v>
      </c>
      <c r="K1437">
        <v>30.6819955088671</v>
      </c>
      <c r="L1437">
        <v>33.722180941097299</v>
      </c>
      <c r="M1437">
        <v>21.077232727946999</v>
      </c>
      <c r="N1437">
        <v>0.51890437557000402</v>
      </c>
      <c r="O1437">
        <v>82.776801405975405</v>
      </c>
      <c r="P1437">
        <v>9.4230769230769091</v>
      </c>
      <c r="Q1437">
        <v>0.14467599832944</v>
      </c>
    </row>
    <row r="1438" spans="1:17" hidden="1" x14ac:dyDescent="0.3">
      <c r="A1438" t="s">
        <v>3044</v>
      </c>
      <c r="B1438" t="s">
        <v>3045</v>
      </c>
      <c r="C1438" t="str">
        <f>IFERROR(VLOOKUP(Table1[[#This Row],[Ticker]],[1]!Table2[[Symbol]:[Industry]],2,FALSE),"-")</f>
        <v>-</v>
      </c>
      <c r="D1438" t="s">
        <v>313</v>
      </c>
      <c r="E1438">
        <v>991.68953684999997</v>
      </c>
      <c r="F1438">
        <v>406.95</v>
      </c>
      <c r="G1438">
        <v>-38.011615731477796</v>
      </c>
      <c r="H1438">
        <v>-7.0238172484610102</v>
      </c>
      <c r="I1438">
        <v>-13.516555013780099</v>
      </c>
      <c r="J1438">
        <v>1.78524006672792</v>
      </c>
      <c r="K1438">
        <v>439.27941987552202</v>
      </c>
      <c r="L1438">
        <v>434.84194610289097</v>
      </c>
      <c r="M1438">
        <v>15.835345740348799</v>
      </c>
      <c r="N1438">
        <v>0.50757802412478203</v>
      </c>
      <c r="O1438">
        <v>25.7156898881926</v>
      </c>
      <c r="P1438">
        <v>12.5259228535877</v>
      </c>
      <c r="Q1438">
        <v>-1.1407861910185E-2</v>
      </c>
    </row>
    <row r="1439" spans="1:17" hidden="1" x14ac:dyDescent="0.3">
      <c r="A1439" t="s">
        <v>3046</v>
      </c>
      <c r="B1439" t="s">
        <v>3047</v>
      </c>
      <c r="C1439" t="str">
        <f>IFERROR(VLOOKUP(Table1[[#This Row],[Ticker]],[1]!Table2[[Symbol]:[Industry]],2,FALSE),"-")</f>
        <v>-</v>
      </c>
      <c r="D1439" t="s">
        <v>3048</v>
      </c>
      <c r="E1439">
        <v>989.23854419999998</v>
      </c>
      <c r="F1439">
        <v>1152.5999999999999</v>
      </c>
      <c r="G1439">
        <v>101.816626516119</v>
      </c>
      <c r="H1439">
        <v>5.3124448069505403</v>
      </c>
      <c r="I1439">
        <v>27.018724198086399</v>
      </c>
      <c r="J1439">
        <v>19.017021509294</v>
      </c>
      <c r="K1439">
        <v>1065.10867922944</v>
      </c>
      <c r="L1439">
        <v>864.32663919699598</v>
      </c>
      <c r="M1439">
        <v>50.621897903127397</v>
      </c>
      <c r="N1439">
        <v>0.61007468041105295</v>
      </c>
      <c r="O1439">
        <v>11.487072705188201</v>
      </c>
      <c r="P1439">
        <v>141.88877229800599</v>
      </c>
      <c r="Q1439">
        <v>7.1243118660888005E-2</v>
      </c>
    </row>
    <row r="1440" spans="1:17" hidden="1" x14ac:dyDescent="0.3">
      <c r="A1440" t="s">
        <v>3049</v>
      </c>
      <c r="B1440" t="s">
        <v>3050</v>
      </c>
      <c r="C1440" t="str">
        <f>IFERROR(VLOOKUP(Table1[[#This Row],[Ticker]],[1]!Table2[[Symbol]:[Industry]],2,FALSE),"-")</f>
        <v>-</v>
      </c>
      <c r="D1440" t="s">
        <v>269</v>
      </c>
      <c r="E1440">
        <v>988.702</v>
      </c>
      <c r="F1440">
        <v>1901.35</v>
      </c>
      <c r="G1440">
        <v>48.541999443188701</v>
      </c>
      <c r="H1440">
        <v>11.8000802997964</v>
      </c>
      <c r="I1440">
        <v>11.653482488314699</v>
      </c>
      <c r="J1440">
        <v>13.805460047499899</v>
      </c>
      <c r="K1440">
        <v>1629.8357833304799</v>
      </c>
      <c r="L1440">
        <v>1359.8992259773499</v>
      </c>
      <c r="M1440">
        <v>74.103712559442201</v>
      </c>
      <c r="N1440">
        <v>0.908124237550194</v>
      </c>
      <c r="O1440">
        <v>6.5032739895337599</v>
      </c>
      <c r="P1440">
        <v>103.124833075156</v>
      </c>
      <c r="Q1440">
        <v>4.7220023452071998E-2</v>
      </c>
    </row>
    <row r="1441" spans="1:17" hidden="1" x14ac:dyDescent="0.3">
      <c r="A1441" t="s">
        <v>3051</v>
      </c>
      <c r="B1441" t="s">
        <v>3052</v>
      </c>
      <c r="C1441" t="str">
        <f>IFERROR(VLOOKUP(Table1[[#This Row],[Ticker]],[1]!Table2[[Symbol]:[Industry]],2,FALSE),"-")</f>
        <v>-</v>
      </c>
      <c r="D1441" t="s">
        <v>313</v>
      </c>
      <c r="E1441">
        <v>987.99749999999995</v>
      </c>
      <c r="F1441">
        <v>481.95</v>
      </c>
      <c r="G1441">
        <v>-5.6484492139637803</v>
      </c>
      <c r="H1441">
        <v>-2.61536930524835</v>
      </c>
      <c r="I1441">
        <v>-27.822985125126301</v>
      </c>
      <c r="J1441">
        <v>2.4717307708689198</v>
      </c>
      <c r="K1441">
        <v>518.42530202937598</v>
      </c>
      <c r="L1441">
        <v>521.39745693441898</v>
      </c>
      <c r="M1441">
        <v>31.973912050408899</v>
      </c>
      <c r="N1441">
        <v>0.38212634822804298</v>
      </c>
      <c r="O1441">
        <v>65.981948334889495</v>
      </c>
      <c r="P1441">
        <v>22.946428571428498</v>
      </c>
      <c r="Q1441">
        <v>0.124400671228278</v>
      </c>
    </row>
    <row r="1442" spans="1:17" hidden="1" x14ac:dyDescent="0.3">
      <c r="A1442" t="s">
        <v>3053</v>
      </c>
      <c r="B1442" t="s">
        <v>3054</v>
      </c>
      <c r="C1442" t="str">
        <f>IFERROR(VLOOKUP(Table1[[#This Row],[Ticker]],[1]!Table2[[Symbol]:[Industry]],2,FALSE),"-")</f>
        <v>-</v>
      </c>
      <c r="D1442" t="s">
        <v>1422</v>
      </c>
      <c r="E1442">
        <v>986.98544497</v>
      </c>
      <c r="F1442">
        <v>360.85</v>
      </c>
      <c r="G1442">
        <v>-0.244542308301642</v>
      </c>
      <c r="H1442">
        <v>8.3948679885452897</v>
      </c>
      <c r="I1442">
        <v>-7.6106797124416801</v>
      </c>
      <c r="J1442">
        <v>5.8434529183527397</v>
      </c>
      <c r="K1442">
        <v>342.08346670907298</v>
      </c>
      <c r="L1442">
        <v>333.21997491879898</v>
      </c>
      <c r="M1442">
        <v>57.210053655815202</v>
      </c>
      <c r="N1442">
        <v>2.2285909242381901</v>
      </c>
      <c r="O1442">
        <v>12.761535263960001</v>
      </c>
      <c r="P1442">
        <v>38.256704980842898</v>
      </c>
      <c r="Q1442">
        <v>3.6378039689099001E-2</v>
      </c>
    </row>
    <row r="1443" spans="1:17" hidden="1" x14ac:dyDescent="0.3">
      <c r="A1443" t="s">
        <v>3055</v>
      </c>
      <c r="B1443" t="s">
        <v>3056</v>
      </c>
      <c r="C1443" t="str">
        <f>IFERROR(VLOOKUP(Table1[[#This Row],[Ticker]],[1]!Table2[[Symbol]:[Industry]],2,FALSE),"-")</f>
        <v>-</v>
      </c>
      <c r="D1443" t="s">
        <v>212</v>
      </c>
      <c r="E1443">
        <v>986.17697699999997</v>
      </c>
      <c r="F1443">
        <v>1086.9000000000001</v>
      </c>
      <c r="G1443">
        <v>10.242786864765</v>
      </c>
      <c r="H1443">
        <v>6.3200049363973498</v>
      </c>
      <c r="I1443">
        <v>6.0986742807541301</v>
      </c>
      <c r="J1443">
        <v>6.79110327040729</v>
      </c>
      <c r="K1443">
        <v>1071.2217850550201</v>
      </c>
      <c r="L1443">
        <v>945.63066861161599</v>
      </c>
      <c r="M1443">
        <v>43.192129717005102</v>
      </c>
      <c r="N1443">
        <v>0.91549295774647799</v>
      </c>
      <c r="O1443">
        <v>9.4580918207746798</v>
      </c>
      <c r="P1443">
        <v>52.836954229065597</v>
      </c>
      <c r="Q1443">
        <v>8.4017553975640993E-2</v>
      </c>
    </row>
    <row r="1444" spans="1:17" hidden="1" x14ac:dyDescent="0.3">
      <c r="A1444" t="s">
        <v>3057</v>
      </c>
      <c r="B1444" t="s">
        <v>3058</v>
      </c>
      <c r="C1444" t="str">
        <f>IFERROR(VLOOKUP(Table1[[#This Row],[Ticker]],[1]!Table2[[Symbol]:[Industry]],2,FALSE),"-")</f>
        <v>-</v>
      </c>
      <c r="D1444" t="s">
        <v>269</v>
      </c>
      <c r="E1444">
        <v>984.31196399999999</v>
      </c>
      <c r="F1444">
        <v>609.29999999999995</v>
      </c>
      <c r="G1444">
        <v>26.450561150053801</v>
      </c>
      <c r="H1444">
        <v>1.4542099827775301</v>
      </c>
      <c r="I1444">
        <v>-19.651610054722401</v>
      </c>
      <c r="J1444">
        <v>-1.10959650884689</v>
      </c>
      <c r="K1444">
        <v>610.56118062829398</v>
      </c>
      <c r="L1444">
        <v>578.224669798783</v>
      </c>
      <c r="M1444">
        <v>41.5211766208688</v>
      </c>
      <c r="N1444">
        <v>1.0934366163168101</v>
      </c>
      <c r="O1444">
        <v>39.5535860823896</v>
      </c>
      <c r="P1444">
        <v>71.199775217757804</v>
      </c>
      <c r="Q1444">
        <v>5.1881685214325998E-2</v>
      </c>
    </row>
    <row r="1445" spans="1:17" hidden="1" x14ac:dyDescent="0.3">
      <c r="A1445" t="s">
        <v>3059</v>
      </c>
      <c r="B1445" t="s">
        <v>3060</v>
      </c>
      <c r="C1445" t="str">
        <f>IFERROR(VLOOKUP(Table1[[#This Row],[Ticker]],[1]!Table2[[Symbol]:[Industry]],2,FALSE),"-")</f>
        <v>-</v>
      </c>
      <c r="D1445" t="s">
        <v>292</v>
      </c>
      <c r="E1445">
        <v>982.17105762000006</v>
      </c>
      <c r="F1445">
        <v>572.20000000000005</v>
      </c>
      <c r="G1445">
        <v>-47.164173023190898</v>
      </c>
      <c r="H1445">
        <v>6.6775877646292496</v>
      </c>
      <c r="I1445">
        <v>-8.8561205275435508</v>
      </c>
      <c r="J1445">
        <v>-5.18250903282396</v>
      </c>
      <c r="K1445">
        <v>580.807952160029</v>
      </c>
      <c r="L1445">
        <v>564.15725441752397</v>
      </c>
      <c r="M1445">
        <v>29.794626513512998</v>
      </c>
      <c r="N1445">
        <v>1.8894102445174601</v>
      </c>
      <c r="O1445">
        <v>42.257951765116999</v>
      </c>
      <c r="P1445">
        <v>29.750566893424001</v>
      </c>
      <c r="Q1445">
        <v>5.5595633573009999E-2</v>
      </c>
    </row>
    <row r="1446" spans="1:17" hidden="1" x14ac:dyDescent="0.3">
      <c r="A1446" t="s">
        <v>3061</v>
      </c>
      <c r="B1446" t="s">
        <v>3062</v>
      </c>
      <c r="C1446" t="str">
        <f>IFERROR(VLOOKUP(Table1[[#This Row],[Ticker]],[1]!Table2[[Symbol]:[Industry]],2,FALSE),"-")</f>
        <v>-</v>
      </c>
      <c r="D1446" t="s">
        <v>269</v>
      </c>
      <c r="E1446">
        <v>982.16355636000003</v>
      </c>
      <c r="F1446">
        <v>698.6</v>
      </c>
      <c r="G1446">
        <v>229.30659246179999</v>
      </c>
      <c r="H1446">
        <v>-20.994279194084299</v>
      </c>
      <c r="I1446">
        <v>82.173869117010895</v>
      </c>
      <c r="J1446">
        <v>-1.9223321602922201</v>
      </c>
      <c r="K1446">
        <v>752.52960234005104</v>
      </c>
      <c r="L1446">
        <v>522.74651800114702</v>
      </c>
      <c r="M1446">
        <v>26.2919287261501</v>
      </c>
      <c r="N1446">
        <v>0.39289971053975797</v>
      </c>
      <c r="O1446">
        <v>61.7520755797308</v>
      </c>
      <c r="P1446">
        <v>256.42857142857099</v>
      </c>
      <c r="Q1446">
        <v>0.20314457060640101</v>
      </c>
    </row>
    <row r="1447" spans="1:17" hidden="1" x14ac:dyDescent="0.3">
      <c r="A1447" t="s">
        <v>3063</v>
      </c>
      <c r="B1447" t="s">
        <v>3064</v>
      </c>
      <c r="C1447" t="str">
        <f>IFERROR(VLOOKUP(Table1[[#This Row],[Ticker]],[1]!Table2[[Symbol]:[Industry]],2,FALSE),"-")</f>
        <v>-</v>
      </c>
      <c r="D1447" t="s">
        <v>396</v>
      </c>
      <c r="E1447">
        <v>981.80837140499898</v>
      </c>
      <c r="F1447">
        <v>346.65</v>
      </c>
      <c r="G1447">
        <v>11.5237840265427</v>
      </c>
      <c r="H1447">
        <v>18.732331195370602</v>
      </c>
      <c r="I1447">
        <v>25.052298447053101</v>
      </c>
      <c r="J1447">
        <v>17.696007027066301</v>
      </c>
      <c r="K1447">
        <v>302.46120455015199</v>
      </c>
      <c r="L1447">
        <v>262.93851826252097</v>
      </c>
      <c r="M1447">
        <v>60.231713148337803</v>
      </c>
      <c r="N1447">
        <v>1.54177800773175</v>
      </c>
      <c r="O1447">
        <v>8.1061589499495206</v>
      </c>
      <c r="P1447">
        <v>83.267248215701798</v>
      </c>
      <c r="Q1447">
        <v>0.111888833908437</v>
      </c>
    </row>
    <row r="1448" spans="1:17" hidden="1" x14ac:dyDescent="0.3">
      <c r="A1448" t="s">
        <v>3065</v>
      </c>
      <c r="B1448" t="s">
        <v>3066</v>
      </c>
      <c r="C1448" t="str">
        <f>IFERROR(VLOOKUP(Table1[[#This Row],[Ticker]],[1]!Table2[[Symbol]:[Industry]],2,FALSE),"-")</f>
        <v>-</v>
      </c>
      <c r="D1448" t="s">
        <v>1417</v>
      </c>
      <c r="E1448">
        <v>981.26223647199902</v>
      </c>
      <c r="F1448">
        <v>77.42</v>
      </c>
      <c r="G1448">
        <v>43.240025100808097</v>
      </c>
      <c r="H1448">
        <v>-0.20408122941391299</v>
      </c>
      <c r="I1448">
        <v>4.20607274921454</v>
      </c>
      <c r="J1448">
        <v>3.96762445371315</v>
      </c>
      <c r="K1448">
        <v>74.950166969389599</v>
      </c>
      <c r="L1448">
        <v>67.821717356435599</v>
      </c>
      <c r="M1448">
        <v>41.528022330238798</v>
      </c>
      <c r="N1448">
        <v>1.94547242180216</v>
      </c>
      <c r="O1448">
        <v>16.7527770601911</v>
      </c>
      <c r="P1448">
        <v>69.224043715847003</v>
      </c>
      <c r="Q1448">
        <v>-2.7920751543234999E-2</v>
      </c>
    </row>
    <row r="1449" spans="1:17" hidden="1" x14ac:dyDescent="0.3">
      <c r="A1449" t="s">
        <v>3067</v>
      </c>
      <c r="B1449" t="s">
        <v>3068</v>
      </c>
      <c r="C1449" t="str">
        <f>IFERROR(VLOOKUP(Table1[[#This Row],[Ticker]],[1]!Table2[[Symbol]:[Industry]],2,FALSE),"-")</f>
        <v>-</v>
      </c>
      <c r="D1449" t="s">
        <v>51</v>
      </c>
      <c r="E1449">
        <v>979.88119200000006</v>
      </c>
      <c r="F1449">
        <v>355.05</v>
      </c>
      <c r="G1449">
        <v>-27.476341204148099</v>
      </c>
      <c r="H1449">
        <v>14.2624455751452</v>
      </c>
      <c r="I1449">
        <v>0.91548715263586</v>
      </c>
      <c r="J1449">
        <v>4.6240843861243102</v>
      </c>
      <c r="K1449">
        <v>347.46289320313798</v>
      </c>
      <c r="L1449">
        <v>342.309540938905</v>
      </c>
      <c r="M1449">
        <v>40.187090018802301</v>
      </c>
      <c r="N1449">
        <v>0.69499522645626599</v>
      </c>
      <c r="O1449">
        <v>44.599352203914897</v>
      </c>
      <c r="P1449">
        <v>34.846183061146903</v>
      </c>
      <c r="Q1449">
        <v>-1.7737290950866E-2</v>
      </c>
    </row>
    <row r="1450" spans="1:17" hidden="1" x14ac:dyDescent="0.3">
      <c r="A1450" t="s">
        <v>3069</v>
      </c>
      <c r="B1450" t="s">
        <v>3070</v>
      </c>
      <c r="C1450" t="str">
        <f>IFERROR(VLOOKUP(Table1[[#This Row],[Ticker]],[1]!Table2[[Symbol]:[Industry]],2,FALSE),"-")</f>
        <v>-</v>
      </c>
      <c r="D1450" t="s">
        <v>292</v>
      </c>
      <c r="E1450">
        <v>978.10748000000001</v>
      </c>
      <c r="F1450">
        <v>164</v>
      </c>
      <c r="G1450">
        <v>42.9054824985922</v>
      </c>
      <c r="H1450">
        <v>9.9244672039116697</v>
      </c>
      <c r="I1450">
        <v>-1.33880923759755</v>
      </c>
      <c r="J1450">
        <v>-1.3416017361175601</v>
      </c>
      <c r="K1450">
        <v>152.268828453899</v>
      </c>
      <c r="L1450">
        <v>135.993648910784</v>
      </c>
      <c r="M1450">
        <v>44.829939759833202</v>
      </c>
      <c r="N1450">
        <v>2.32595057751164</v>
      </c>
      <c r="O1450">
        <v>14.329268292682899</v>
      </c>
      <c r="P1450">
        <v>68.550873586844801</v>
      </c>
      <c r="Q1450">
        <v>0.10520125824411899</v>
      </c>
    </row>
    <row r="1451" spans="1:17" hidden="1" x14ac:dyDescent="0.3">
      <c r="A1451" t="s">
        <v>3071</v>
      </c>
      <c r="B1451" t="s">
        <v>3072</v>
      </c>
      <c r="C1451" t="str">
        <f>IFERROR(VLOOKUP(Table1[[#This Row],[Ticker]],[1]!Table2[[Symbol]:[Industry]],2,FALSE),"-")</f>
        <v>-</v>
      </c>
      <c r="D1451" t="s">
        <v>429</v>
      </c>
      <c r="E1451">
        <v>977.55397088999996</v>
      </c>
      <c r="F1451">
        <v>319.89999999999998</v>
      </c>
      <c r="G1451">
        <v>77.446261591437704</v>
      </c>
      <c r="H1451">
        <v>4.58357424337935</v>
      </c>
      <c r="I1451">
        <v>19.550426859422299</v>
      </c>
      <c r="J1451">
        <v>-4.3718479624091797</v>
      </c>
      <c r="K1451">
        <v>313.00561242169698</v>
      </c>
      <c r="L1451">
        <v>270.33779139595498</v>
      </c>
      <c r="M1451">
        <v>42.286688634181999</v>
      </c>
      <c r="N1451">
        <v>0.83716365858522102</v>
      </c>
      <c r="O1451">
        <v>16.5989371678649</v>
      </c>
      <c r="P1451">
        <v>112.982689747004</v>
      </c>
      <c r="Q1451">
        <v>0.133641496904362</v>
      </c>
    </row>
    <row r="1452" spans="1:17" hidden="1" x14ac:dyDescent="0.3">
      <c r="A1452" t="s">
        <v>3073</v>
      </c>
      <c r="B1452" t="s">
        <v>3074</v>
      </c>
      <c r="C1452" t="str">
        <f>IFERROR(VLOOKUP(Table1[[#This Row],[Ticker]],[1]!Table2[[Symbol]:[Industry]],2,FALSE),"-")</f>
        <v>-</v>
      </c>
      <c r="D1452" t="s">
        <v>292</v>
      </c>
      <c r="E1452">
        <v>976.50439309499995</v>
      </c>
      <c r="F1452">
        <v>77.63</v>
      </c>
      <c r="G1452">
        <v>-21.377958135158298</v>
      </c>
      <c r="H1452">
        <v>6.9900546149129497</v>
      </c>
      <c r="I1452">
        <v>-18.347790312660301</v>
      </c>
      <c r="J1452">
        <v>3.2269402540404202</v>
      </c>
      <c r="K1452">
        <v>77.920036667051093</v>
      </c>
      <c r="L1452">
        <v>78.156693582624499</v>
      </c>
      <c r="M1452">
        <v>43.672147797404598</v>
      </c>
      <c r="N1452">
        <v>1.98940284903165</v>
      </c>
      <c r="O1452">
        <v>30.039933015586701</v>
      </c>
      <c r="P1452">
        <v>17.978723404255302</v>
      </c>
      <c r="Q1452">
        <v>-6.0537168618314E-2</v>
      </c>
    </row>
    <row r="1453" spans="1:17" hidden="1" x14ac:dyDescent="0.3">
      <c r="A1453" t="s">
        <v>3075</v>
      </c>
      <c r="B1453" t="s">
        <v>3076</v>
      </c>
      <c r="C1453" t="str">
        <f>IFERROR(VLOOKUP(Table1[[#This Row],[Ticker]],[1]!Table2[[Symbol]:[Industry]],2,FALSE),"-")</f>
        <v>-</v>
      </c>
      <c r="D1453" t="s">
        <v>212</v>
      </c>
      <c r="E1453">
        <v>975.07647999999995</v>
      </c>
      <c r="F1453">
        <v>802.4</v>
      </c>
      <c r="G1453">
        <v>12.4415436896949</v>
      </c>
      <c r="H1453">
        <v>5.6773289259156199</v>
      </c>
      <c r="I1453">
        <v>-8.6498884791797295</v>
      </c>
      <c r="J1453">
        <v>7.6249415160922798</v>
      </c>
      <c r="K1453">
        <v>806.54888940532896</v>
      </c>
      <c r="L1453">
        <v>758.72241500416396</v>
      </c>
      <c r="M1453">
        <v>42.361981946969799</v>
      </c>
      <c r="N1453">
        <v>1.0365880586468801</v>
      </c>
      <c r="O1453">
        <v>16.5254237288135</v>
      </c>
      <c r="P1453">
        <v>31.1111111111111</v>
      </c>
      <c r="Q1453">
        <v>4.8290211688447E-2</v>
      </c>
    </row>
    <row r="1454" spans="1:17" hidden="1" x14ac:dyDescent="0.3">
      <c r="A1454" t="s">
        <v>3077</v>
      </c>
      <c r="B1454" t="s">
        <v>3078</v>
      </c>
      <c r="C1454" t="str">
        <f>IFERROR(VLOOKUP(Table1[[#This Row],[Ticker]],[1]!Table2[[Symbol]:[Industry]],2,FALSE),"-")</f>
        <v>-</v>
      </c>
      <c r="D1454" t="s">
        <v>124</v>
      </c>
      <c r="E1454">
        <v>975.01980732000004</v>
      </c>
      <c r="F1454">
        <v>434.2</v>
      </c>
      <c r="G1454">
        <v>4.2450343915980504</v>
      </c>
      <c r="H1454">
        <v>0.52175824036992402</v>
      </c>
      <c r="I1454">
        <v>-21.533042641529601</v>
      </c>
      <c r="J1454">
        <v>-8.4749886393360097</v>
      </c>
      <c r="K1454">
        <v>461.33943167563399</v>
      </c>
      <c r="L1454">
        <v>424.934693704788</v>
      </c>
      <c r="M1454">
        <v>31.083762305879901</v>
      </c>
      <c r="N1454">
        <v>1.6047528640693001</v>
      </c>
      <c r="O1454">
        <v>22.754491017964</v>
      </c>
      <c r="P1454">
        <v>50.607006590357202</v>
      </c>
      <c r="Q1454">
        <v>8.2086242471608006E-2</v>
      </c>
    </row>
    <row r="1455" spans="1:17" hidden="1" x14ac:dyDescent="0.3">
      <c r="A1455" t="s">
        <v>3079</v>
      </c>
      <c r="B1455" t="s">
        <v>3080</v>
      </c>
      <c r="C1455" t="str">
        <f>IFERROR(VLOOKUP(Table1[[#This Row],[Ticker]],[1]!Table2[[Symbol]:[Industry]],2,FALSE),"-")</f>
        <v>-</v>
      </c>
      <c r="D1455" t="s">
        <v>553</v>
      </c>
      <c r="E1455">
        <v>973.73102268999901</v>
      </c>
      <c r="F1455">
        <v>275.95</v>
      </c>
      <c r="G1455">
        <v>132.254660704153</v>
      </c>
      <c r="H1455">
        <v>27.836065620546002</v>
      </c>
      <c r="I1455">
        <v>64.604954117892802</v>
      </c>
      <c r="J1455">
        <v>13.8582627738233</v>
      </c>
      <c r="K1455">
        <v>218.889833624462</v>
      </c>
      <c r="L1455">
        <v>175.184669318619</v>
      </c>
      <c r="M1455">
        <v>66.141542261102302</v>
      </c>
      <c r="N1455">
        <v>2.5982962935102201</v>
      </c>
      <c r="O1455">
        <v>9.6937851059974491</v>
      </c>
      <c r="P1455">
        <v>161.56398104265401</v>
      </c>
      <c r="Q1455">
        <v>0.15079641052214299</v>
      </c>
    </row>
    <row r="1456" spans="1:17" hidden="1" x14ac:dyDescent="0.3">
      <c r="A1456" t="s">
        <v>3081</v>
      </c>
      <c r="B1456" t="s">
        <v>3082</v>
      </c>
      <c r="C1456" t="str">
        <f>IFERROR(VLOOKUP(Table1[[#This Row],[Ticker]],[1]!Table2[[Symbol]:[Industry]],2,FALSE),"-")</f>
        <v>-</v>
      </c>
      <c r="D1456" t="s">
        <v>590</v>
      </c>
      <c r="E1456">
        <v>973.70533487999899</v>
      </c>
      <c r="F1456">
        <v>696.9</v>
      </c>
      <c r="G1456">
        <v>-25.492095924818901</v>
      </c>
      <c r="H1456">
        <v>-10.660281794436299</v>
      </c>
      <c r="I1456">
        <v>-12.7277209167948</v>
      </c>
      <c r="J1456">
        <v>-0.74694189399286604</v>
      </c>
      <c r="K1456">
        <v>761.06925779873598</v>
      </c>
      <c r="M1456">
        <v>29.1029019426182</v>
      </c>
      <c r="N1456">
        <v>0.428905528285208</v>
      </c>
      <c r="O1456">
        <v>46.6422729229444</v>
      </c>
      <c r="P1456">
        <v>10.980173580699001</v>
      </c>
    </row>
    <row r="1457" spans="1:17" hidden="1" x14ac:dyDescent="0.3">
      <c r="A1457" t="s">
        <v>3083</v>
      </c>
      <c r="B1457" t="s">
        <v>3084</v>
      </c>
      <c r="C1457" t="str">
        <f>IFERROR(VLOOKUP(Table1[[#This Row],[Ticker]],[1]!Table2[[Symbol]:[Industry]],2,FALSE),"-")</f>
        <v>-</v>
      </c>
      <c r="D1457" t="s">
        <v>590</v>
      </c>
      <c r="E1457">
        <v>969.633873179999</v>
      </c>
      <c r="F1457">
        <v>80.099999999999994</v>
      </c>
      <c r="G1457">
        <v>15.087370356811199</v>
      </c>
      <c r="H1457">
        <v>8.6055966527214096</v>
      </c>
      <c r="I1457">
        <v>-38.522568560558803</v>
      </c>
      <c r="J1457">
        <v>-5.50348807288161</v>
      </c>
      <c r="K1457">
        <v>81.949886916690801</v>
      </c>
      <c r="L1457">
        <v>79.758817899062606</v>
      </c>
      <c r="M1457">
        <v>31.178421727324601</v>
      </c>
      <c r="N1457">
        <v>1.46494181171268</v>
      </c>
      <c r="O1457">
        <v>58.2397003745318</v>
      </c>
      <c r="P1457">
        <v>43.419874664279298</v>
      </c>
      <c r="Q1457">
        <v>-7.1699462800138003E-2</v>
      </c>
    </row>
    <row r="1458" spans="1:17" hidden="1" x14ac:dyDescent="0.3">
      <c r="A1458" t="s">
        <v>3085</v>
      </c>
      <c r="B1458" t="s">
        <v>3086</v>
      </c>
      <c r="C1458" t="str">
        <f>IFERROR(VLOOKUP(Table1[[#This Row],[Ticker]],[1]!Table2[[Symbol]:[Industry]],2,FALSE),"-")</f>
        <v>-</v>
      </c>
      <c r="D1458" t="s">
        <v>21</v>
      </c>
      <c r="E1458">
        <v>967.49689499999999</v>
      </c>
      <c r="F1458">
        <v>762.95</v>
      </c>
      <c r="G1458">
        <v>70.264741964868804</v>
      </c>
      <c r="H1458">
        <v>5.8399938638498199</v>
      </c>
      <c r="I1458">
        <v>0.46011456096741299</v>
      </c>
      <c r="J1458">
        <v>3.7718163877888999</v>
      </c>
      <c r="K1458">
        <v>752.46522007254202</v>
      </c>
      <c r="L1458">
        <v>682.48901297992097</v>
      </c>
      <c r="M1458">
        <v>48.005667057298503</v>
      </c>
      <c r="N1458">
        <v>1.05859478351394</v>
      </c>
      <c r="O1458">
        <v>8.3884920374860794</v>
      </c>
      <c r="P1458">
        <v>102.858282371709</v>
      </c>
      <c r="Q1458">
        <v>0.16665655589833001</v>
      </c>
    </row>
    <row r="1459" spans="1:17" hidden="1" x14ac:dyDescent="0.3">
      <c r="A1459" t="s">
        <v>3087</v>
      </c>
      <c r="B1459" t="s">
        <v>3088</v>
      </c>
      <c r="C1459" t="str">
        <f>IFERROR(VLOOKUP(Table1[[#This Row],[Ticker]],[1]!Table2[[Symbol]:[Industry]],2,FALSE),"-")</f>
        <v>-</v>
      </c>
      <c r="D1459" t="s">
        <v>942</v>
      </c>
      <c r="E1459">
        <v>965.37536999999998</v>
      </c>
      <c r="F1459">
        <v>684</v>
      </c>
      <c r="G1459">
        <v>5.3168300163227702</v>
      </c>
      <c r="H1459">
        <v>-7.9171656681678702</v>
      </c>
      <c r="I1459">
        <v>-23.743235595274498</v>
      </c>
      <c r="J1459">
        <v>-1.10334141740804</v>
      </c>
      <c r="K1459">
        <v>747.40550067222705</v>
      </c>
      <c r="L1459">
        <v>720.14949754792099</v>
      </c>
      <c r="M1459">
        <v>25.562179693194398</v>
      </c>
      <c r="N1459">
        <v>0.53850221131752596</v>
      </c>
      <c r="O1459">
        <v>33.771929824561397</v>
      </c>
      <c r="P1459">
        <v>36.119402985074601</v>
      </c>
      <c r="Q1459">
        <v>9.8014424521260995E-2</v>
      </c>
    </row>
    <row r="1460" spans="1:17" hidden="1" x14ac:dyDescent="0.3">
      <c r="A1460" t="s">
        <v>3089</v>
      </c>
      <c r="B1460" t="s">
        <v>3090</v>
      </c>
      <c r="C1460" t="str">
        <f>IFERROR(VLOOKUP(Table1[[#This Row],[Ticker]],[1]!Table2[[Symbol]:[Industry]],2,FALSE),"-")</f>
        <v>-</v>
      </c>
      <c r="D1460" t="s">
        <v>292</v>
      </c>
      <c r="E1460">
        <v>964.04132916000003</v>
      </c>
      <c r="F1460">
        <v>39.78</v>
      </c>
      <c r="G1460">
        <v>-59.698119884391602</v>
      </c>
      <c r="H1460">
        <v>7.0208627727387203</v>
      </c>
      <c r="I1460">
        <v>-23.003968873670701</v>
      </c>
      <c r="J1460">
        <v>11.3260795791281</v>
      </c>
      <c r="K1460">
        <v>38.831722219696303</v>
      </c>
      <c r="L1460">
        <v>45.116929079092898</v>
      </c>
      <c r="M1460">
        <v>60.747736508291403</v>
      </c>
      <c r="N1460">
        <v>4.7171056719609696</v>
      </c>
      <c r="O1460">
        <v>66.6666666666666</v>
      </c>
      <c r="P1460">
        <v>20.545454545454501</v>
      </c>
      <c r="Q1460">
        <v>5.0868991340342999E-2</v>
      </c>
    </row>
    <row r="1461" spans="1:17" hidden="1" x14ac:dyDescent="0.3">
      <c r="A1461" t="s">
        <v>3091</v>
      </c>
      <c r="B1461" t="s">
        <v>3092</v>
      </c>
      <c r="C1461" t="str">
        <f>IFERROR(VLOOKUP(Table1[[#This Row],[Ticker]],[1]!Table2[[Symbol]:[Industry]],2,FALSE),"-")</f>
        <v>-</v>
      </c>
      <c r="D1461" t="s">
        <v>163</v>
      </c>
      <c r="E1461">
        <v>960.83429999999998</v>
      </c>
      <c r="F1461">
        <v>55.83</v>
      </c>
      <c r="G1461">
        <v>684.704880460813</v>
      </c>
      <c r="H1461">
        <v>14.8164058114713</v>
      </c>
      <c r="I1461">
        <v>178.036908235863</v>
      </c>
      <c r="J1461">
        <v>15.3053013173412</v>
      </c>
      <c r="K1461">
        <v>54.227143065495902</v>
      </c>
      <c r="L1461">
        <v>38.656890908020102</v>
      </c>
      <c r="M1461">
        <v>67.332339433738298</v>
      </c>
      <c r="N1461">
        <v>1.76164199739325</v>
      </c>
      <c r="O1461">
        <v>40.623320795271297</v>
      </c>
      <c r="P1461">
        <v>949.43609022556302</v>
      </c>
      <c r="Q1461">
        <v>0.17615935849651901</v>
      </c>
    </row>
    <row r="1462" spans="1:17" hidden="1" x14ac:dyDescent="0.3">
      <c r="A1462" t="s">
        <v>3093</v>
      </c>
      <c r="B1462" t="s">
        <v>3094</v>
      </c>
      <c r="C1462" t="str">
        <f>IFERROR(VLOOKUP(Table1[[#This Row],[Ticker]],[1]!Table2[[Symbol]:[Industry]],2,FALSE),"-")</f>
        <v>-</v>
      </c>
      <c r="D1462" t="s">
        <v>46</v>
      </c>
      <c r="E1462">
        <v>956.626500864999</v>
      </c>
      <c r="F1462">
        <v>451.85</v>
      </c>
      <c r="G1462">
        <v>-44.252937570754</v>
      </c>
      <c r="H1462">
        <v>1.56964073827357</v>
      </c>
      <c r="I1462">
        <v>-48.829470271972497</v>
      </c>
      <c r="J1462">
        <v>5.1776138455618703</v>
      </c>
      <c r="K1462">
        <v>482.76514220331597</v>
      </c>
      <c r="L1462">
        <v>546.95267106501001</v>
      </c>
      <c r="M1462">
        <v>40.187279425403702</v>
      </c>
      <c r="N1462">
        <v>1.1660659298857501</v>
      </c>
      <c r="O1462">
        <v>91.070045369038397</v>
      </c>
      <c r="P1462">
        <v>9.1425120772946809</v>
      </c>
      <c r="Q1462">
        <v>0.17421407922292501</v>
      </c>
    </row>
    <row r="1463" spans="1:17" hidden="1" x14ac:dyDescent="0.3">
      <c r="A1463" t="s">
        <v>3095</v>
      </c>
      <c r="B1463" t="s">
        <v>3096</v>
      </c>
      <c r="C1463" t="str">
        <f>IFERROR(VLOOKUP(Table1[[#This Row],[Ticker]],[1]!Table2[[Symbol]:[Industry]],2,FALSE),"-")</f>
        <v>-</v>
      </c>
      <c r="D1463" t="s">
        <v>530</v>
      </c>
      <c r="E1463">
        <v>956.28399999999999</v>
      </c>
      <c r="F1463">
        <v>1190</v>
      </c>
      <c r="G1463">
        <v>58.4802823245521</v>
      </c>
      <c r="H1463">
        <v>-4.3114044681193502E-2</v>
      </c>
      <c r="I1463">
        <v>-29.5708709019029</v>
      </c>
      <c r="J1463">
        <v>2.4348214476891998</v>
      </c>
      <c r="K1463">
        <v>1211.0311479084601</v>
      </c>
      <c r="L1463">
        <v>1133.65087024487</v>
      </c>
      <c r="M1463">
        <v>39.536731854052299</v>
      </c>
      <c r="N1463">
        <v>1.0200849065219699</v>
      </c>
      <c r="O1463">
        <v>36.117647058823501</v>
      </c>
      <c r="P1463">
        <v>107.678883071553</v>
      </c>
      <c r="Q1463">
        <v>0.17899244614887599</v>
      </c>
    </row>
    <row r="1464" spans="1:17" hidden="1" x14ac:dyDescent="0.3">
      <c r="A1464" t="s">
        <v>3097</v>
      </c>
      <c r="B1464" t="s">
        <v>3098</v>
      </c>
      <c r="C1464" t="str">
        <f>IFERROR(VLOOKUP(Table1[[#This Row],[Ticker]],[1]!Table2[[Symbol]:[Industry]],2,FALSE),"-")</f>
        <v>-</v>
      </c>
      <c r="D1464" t="s">
        <v>212</v>
      </c>
      <c r="E1464">
        <v>956.21184689999995</v>
      </c>
      <c r="F1464">
        <v>2006.85</v>
      </c>
      <c r="G1464">
        <v>49.296022656364002</v>
      </c>
      <c r="H1464">
        <v>-9.2384371900486393</v>
      </c>
      <c r="I1464">
        <v>-25.646542907852801</v>
      </c>
      <c r="J1464">
        <v>9.8558858994317298</v>
      </c>
      <c r="K1464">
        <v>2107.7438080034099</v>
      </c>
      <c r="L1464">
        <v>1902.96771391978</v>
      </c>
      <c r="M1464">
        <v>49.722327945374701</v>
      </c>
      <c r="N1464">
        <v>2.3766099464134598</v>
      </c>
      <c r="O1464">
        <v>25.0417320676682</v>
      </c>
      <c r="P1464">
        <v>84.055578483972994</v>
      </c>
      <c r="Q1464">
        <v>0.24326289842439799</v>
      </c>
    </row>
    <row r="1465" spans="1:17" hidden="1" x14ac:dyDescent="0.3">
      <c r="A1465" t="s">
        <v>3099</v>
      </c>
      <c r="B1465" t="s">
        <v>3100</v>
      </c>
      <c r="C1465" t="str">
        <f>IFERROR(VLOOKUP(Table1[[#This Row],[Ticker]],[1]!Table2[[Symbol]:[Industry]],2,FALSE),"-")</f>
        <v>-</v>
      </c>
      <c r="D1465" t="s">
        <v>72</v>
      </c>
      <c r="E1465">
        <v>955.99482667199902</v>
      </c>
      <c r="F1465">
        <v>30.49</v>
      </c>
      <c r="G1465">
        <v>89.724397439347001</v>
      </c>
      <c r="H1465">
        <v>-1.31598602381708</v>
      </c>
      <c r="I1465">
        <v>4.8066765401408098</v>
      </c>
      <c r="J1465">
        <v>1.9961060893562099</v>
      </c>
      <c r="K1465">
        <v>30.8277594695369</v>
      </c>
      <c r="L1465">
        <v>25.870546826157302</v>
      </c>
      <c r="M1465">
        <v>44.861869212920297</v>
      </c>
      <c r="N1465">
        <v>0.49376164174206</v>
      </c>
      <c r="O1465">
        <v>28.861921941620199</v>
      </c>
      <c r="P1465">
        <v>115.978700163388</v>
      </c>
      <c r="Q1465">
        <v>8.1184426777664007E-2</v>
      </c>
    </row>
    <row r="1466" spans="1:17" hidden="1" x14ac:dyDescent="0.3">
      <c r="A1466" t="s">
        <v>3101</v>
      </c>
      <c r="B1466" t="s">
        <v>3102</v>
      </c>
      <c r="C1466" t="str">
        <f>IFERROR(VLOOKUP(Table1[[#This Row],[Ticker]],[1]!Table2[[Symbol]:[Industry]],2,FALSE),"-")</f>
        <v>-</v>
      </c>
      <c r="D1466" t="s">
        <v>2569</v>
      </c>
      <c r="E1466">
        <v>954.65625</v>
      </c>
      <c r="F1466">
        <v>11.98</v>
      </c>
      <c r="G1466">
        <v>4.6002573680532297</v>
      </c>
      <c r="H1466">
        <v>-10.4724406694761</v>
      </c>
      <c r="I1466">
        <v>9.6702578972512399</v>
      </c>
      <c r="J1466">
        <v>-1.16966475334972</v>
      </c>
      <c r="K1466">
        <v>13.1481931448354</v>
      </c>
      <c r="L1466">
        <v>14.131222901665</v>
      </c>
      <c r="M1466">
        <v>23.941929185470499</v>
      </c>
      <c r="N1466">
        <v>0.29020509330161198</v>
      </c>
      <c r="O1466">
        <v>33.222036727879797</v>
      </c>
      <c r="P1466">
        <v>64.109589041095802</v>
      </c>
    </row>
    <row r="1467" spans="1:17" hidden="1" x14ac:dyDescent="0.3">
      <c r="A1467" t="s">
        <v>3103</v>
      </c>
      <c r="B1467" t="s">
        <v>3104</v>
      </c>
      <c r="C1467" t="str">
        <f>IFERROR(VLOOKUP(Table1[[#This Row],[Ticker]],[1]!Table2[[Symbol]:[Industry]],2,FALSE),"-")</f>
        <v>-</v>
      </c>
      <c r="D1467" t="s">
        <v>21</v>
      </c>
      <c r="E1467">
        <v>954.11840002299903</v>
      </c>
      <c r="F1467">
        <v>91.33</v>
      </c>
      <c r="G1467">
        <v>1.68384193737026</v>
      </c>
      <c r="H1467">
        <v>0.51953629870690299</v>
      </c>
      <c r="I1467">
        <v>-19.5240880889144</v>
      </c>
      <c r="J1467">
        <v>6.6365659348810997</v>
      </c>
      <c r="K1467">
        <v>92.706063858450904</v>
      </c>
      <c r="L1467">
        <v>91.554498969471297</v>
      </c>
      <c r="M1467">
        <v>40.408352519219498</v>
      </c>
      <c r="N1467">
        <v>2.1655327560804301</v>
      </c>
      <c r="O1467">
        <v>35.990364611847099</v>
      </c>
      <c r="P1467">
        <v>37.752639517345401</v>
      </c>
    </row>
    <row r="1468" spans="1:17" hidden="1" x14ac:dyDescent="0.3">
      <c r="A1468" t="s">
        <v>3105</v>
      </c>
      <c r="B1468" t="s">
        <v>3106</v>
      </c>
      <c r="C1468" t="str">
        <f>IFERROR(VLOOKUP(Table1[[#This Row],[Ticker]],[1]!Table2[[Symbol]:[Industry]],2,FALSE),"-")</f>
        <v>-</v>
      </c>
      <c r="D1468" t="s">
        <v>130</v>
      </c>
      <c r="E1468">
        <v>950.71108744499998</v>
      </c>
      <c r="F1468">
        <v>206.15</v>
      </c>
      <c r="G1468">
        <v>209.40636642794999</v>
      </c>
      <c r="H1468">
        <v>-17.4695924604423</v>
      </c>
      <c r="I1468">
        <v>162.01473349191301</v>
      </c>
      <c r="J1468">
        <v>-4.1223543603144197</v>
      </c>
      <c r="K1468">
        <v>198.08785075725999</v>
      </c>
      <c r="L1468">
        <v>134.579374907107</v>
      </c>
      <c r="M1468">
        <v>28.0101688780837</v>
      </c>
      <c r="N1468">
        <v>0.85471451918811903</v>
      </c>
      <c r="O1468">
        <v>30.196458889158301</v>
      </c>
      <c r="P1468">
        <v>319.85743380855399</v>
      </c>
      <c r="Q1468">
        <v>0.169005781773401</v>
      </c>
    </row>
    <row r="1469" spans="1:17" hidden="1" x14ac:dyDescent="0.3">
      <c r="A1469" t="s">
        <v>3107</v>
      </c>
      <c r="B1469" t="s">
        <v>3108</v>
      </c>
      <c r="C1469" t="str">
        <f>IFERROR(VLOOKUP(Table1[[#This Row],[Ticker]],[1]!Table2[[Symbol]:[Industry]],2,FALSE),"-")</f>
        <v>-</v>
      </c>
      <c r="D1469" t="s">
        <v>51</v>
      </c>
      <c r="E1469">
        <v>949.67799934499999</v>
      </c>
      <c r="F1469">
        <v>358.95</v>
      </c>
      <c r="G1469">
        <v>-41.526456478603002</v>
      </c>
      <c r="H1469">
        <v>15.3787440790946</v>
      </c>
      <c r="I1469">
        <v>7.1983010430821803</v>
      </c>
      <c r="J1469">
        <v>0.66127615442128795</v>
      </c>
      <c r="K1469">
        <v>351.21347267680301</v>
      </c>
      <c r="L1469">
        <v>349.54861414808897</v>
      </c>
      <c r="M1469">
        <v>41.852283923429198</v>
      </c>
      <c r="N1469">
        <v>1.7766790982232099</v>
      </c>
      <c r="O1469">
        <v>37.0664437944003</v>
      </c>
      <c r="P1469">
        <v>31.195175438596401</v>
      </c>
      <c r="Q1469">
        <v>6.8709557750557995E-2</v>
      </c>
    </row>
    <row r="1470" spans="1:17" hidden="1" x14ac:dyDescent="0.3">
      <c r="A1470" t="s">
        <v>3109</v>
      </c>
      <c r="B1470" t="s">
        <v>3110</v>
      </c>
      <c r="C1470" t="str">
        <f>IFERROR(VLOOKUP(Table1[[#This Row],[Ticker]],[1]!Table2[[Symbol]:[Industry]],2,FALSE),"-")</f>
        <v>-</v>
      </c>
      <c r="D1470" t="s">
        <v>130</v>
      </c>
      <c r="E1470">
        <v>947.64689525999995</v>
      </c>
      <c r="F1470">
        <v>190.83</v>
      </c>
      <c r="G1470">
        <v>15.6802725439443</v>
      </c>
      <c r="H1470">
        <v>1.26475343143774</v>
      </c>
      <c r="I1470">
        <v>9.0025754510397409</v>
      </c>
      <c r="J1470">
        <v>7.0969176254550099</v>
      </c>
      <c r="K1470">
        <v>189.23428704568499</v>
      </c>
      <c r="L1470">
        <v>169.77498943740201</v>
      </c>
      <c r="M1470">
        <v>40.029858320799399</v>
      </c>
      <c r="N1470">
        <v>0.65341228074174595</v>
      </c>
      <c r="O1470">
        <v>16.229104438505399</v>
      </c>
      <c r="P1470">
        <v>47.587006960556799</v>
      </c>
    </row>
    <row r="1471" spans="1:17" hidden="1" x14ac:dyDescent="0.3">
      <c r="A1471" t="s">
        <v>3111</v>
      </c>
      <c r="B1471" t="s">
        <v>3112</v>
      </c>
      <c r="C1471" t="str">
        <f>IFERROR(VLOOKUP(Table1[[#This Row],[Ticker]],[1]!Table2[[Symbol]:[Industry]],2,FALSE),"-")</f>
        <v>-</v>
      </c>
      <c r="D1471" t="s">
        <v>269</v>
      </c>
      <c r="E1471">
        <v>947.43186866999997</v>
      </c>
      <c r="F1471">
        <v>165.59</v>
      </c>
      <c r="G1471">
        <v>2.6214941852970699</v>
      </c>
      <c r="H1471">
        <v>-2.4202349634104601</v>
      </c>
      <c r="I1471">
        <v>11.761529867462301</v>
      </c>
      <c r="J1471">
        <v>-0.35158314186878398</v>
      </c>
      <c r="K1471">
        <v>159.27757321507099</v>
      </c>
      <c r="L1471">
        <v>136.43925379614001</v>
      </c>
      <c r="M1471">
        <v>32.197099639017097</v>
      </c>
      <c r="N1471">
        <v>0.82418350482988001</v>
      </c>
      <c r="O1471">
        <v>17.156833142097899</v>
      </c>
      <c r="P1471">
        <v>77.291220556745102</v>
      </c>
      <c r="Q1471">
        <v>0.27782807892230699</v>
      </c>
    </row>
    <row r="1472" spans="1:17" hidden="1" x14ac:dyDescent="0.3">
      <c r="A1472" t="s">
        <v>3113</v>
      </c>
      <c r="B1472" t="s">
        <v>3114</v>
      </c>
      <c r="C1472" t="str">
        <f>IFERROR(VLOOKUP(Table1[[#This Row],[Ticker]],[1]!Table2[[Symbol]:[Industry]],2,FALSE),"-")</f>
        <v>-</v>
      </c>
      <c r="D1472" t="s">
        <v>292</v>
      </c>
      <c r="E1472">
        <v>945.72061523499997</v>
      </c>
      <c r="F1472">
        <v>1693.15</v>
      </c>
      <c r="G1472">
        <v>-33.948727992312399</v>
      </c>
      <c r="H1472">
        <v>0.73110052560886396</v>
      </c>
      <c r="I1472">
        <v>-22.254776155346899</v>
      </c>
      <c r="J1472">
        <v>0.90970296117195104</v>
      </c>
      <c r="K1472">
        <v>1740.61220956325</v>
      </c>
      <c r="L1472">
        <v>1792.62239783002</v>
      </c>
      <c r="M1472">
        <v>36.663043725357703</v>
      </c>
      <c r="N1472">
        <v>0.68624275347080399</v>
      </c>
      <c r="O1472">
        <v>29.049404955260801</v>
      </c>
      <c r="P1472">
        <v>12.1291390728476</v>
      </c>
      <c r="Q1472">
        <v>-6.3666348614912993E-2</v>
      </c>
    </row>
    <row r="1473" spans="1:17" hidden="1" x14ac:dyDescent="0.3">
      <c r="A1473" t="s">
        <v>3115</v>
      </c>
      <c r="B1473" t="s">
        <v>3116</v>
      </c>
      <c r="C1473" t="str">
        <f>IFERROR(VLOOKUP(Table1[[#This Row],[Ticker]],[1]!Table2[[Symbol]:[Industry]],2,FALSE),"-")</f>
        <v>-</v>
      </c>
      <c r="D1473" t="s">
        <v>429</v>
      </c>
      <c r="E1473">
        <v>941.43174750000003</v>
      </c>
      <c r="F1473">
        <v>295.95</v>
      </c>
      <c r="G1473">
        <v>-9.4933069925457296</v>
      </c>
      <c r="H1473">
        <v>-5.1647469277487401</v>
      </c>
      <c r="I1473">
        <v>-42.400956320577599</v>
      </c>
      <c r="J1473">
        <v>2.6786771327663401</v>
      </c>
      <c r="K1473">
        <v>324.87106184587401</v>
      </c>
      <c r="L1473">
        <v>333.39709302485102</v>
      </c>
      <c r="M1473">
        <v>23.911514891961701</v>
      </c>
      <c r="N1473">
        <v>1.22899283911946</v>
      </c>
      <c r="O1473">
        <v>71.228248014867305</v>
      </c>
      <c r="P1473">
        <v>15.3351519875292</v>
      </c>
      <c r="Q1473">
        <v>5.6847843271600005E-4</v>
      </c>
    </row>
    <row r="1474" spans="1:17" hidden="1" x14ac:dyDescent="0.3">
      <c r="A1474" t="s">
        <v>3117</v>
      </c>
      <c r="B1474" t="s">
        <v>3118</v>
      </c>
      <c r="C1474" t="str">
        <f>IFERROR(VLOOKUP(Table1[[#This Row],[Ticker]],[1]!Table2[[Symbol]:[Industry]],2,FALSE),"-")</f>
        <v>-</v>
      </c>
      <c r="D1474" t="s">
        <v>804</v>
      </c>
      <c r="E1474">
        <v>937.69250744999999</v>
      </c>
      <c r="F1474">
        <v>414.85</v>
      </c>
      <c r="G1474">
        <v>-50.728374778881999</v>
      </c>
      <c r="H1474">
        <v>2.6841807776311102</v>
      </c>
      <c r="I1474">
        <v>-35.816476809614301</v>
      </c>
      <c r="J1474">
        <v>-4.3789488194950801</v>
      </c>
      <c r="K1474">
        <v>433.50420251094999</v>
      </c>
      <c r="L1474">
        <v>470.68798109099401</v>
      </c>
      <c r="M1474">
        <v>33.675343581373397</v>
      </c>
      <c r="N1474">
        <v>0.89068273416589505</v>
      </c>
      <c r="O1474">
        <v>78.377726889236996</v>
      </c>
      <c r="P1474">
        <v>24.095124139993999</v>
      </c>
      <c r="Q1474">
        <v>4.9265880871896997E-2</v>
      </c>
    </row>
    <row r="1475" spans="1:17" hidden="1" x14ac:dyDescent="0.3">
      <c r="A1475" t="s">
        <v>3119</v>
      </c>
      <c r="B1475" t="s">
        <v>3120</v>
      </c>
      <c r="C1475" t="str">
        <f>IFERROR(VLOOKUP(Table1[[#This Row],[Ticker]],[1]!Table2[[Symbol]:[Industry]],2,FALSE),"-")</f>
        <v>-</v>
      </c>
      <c r="D1475" t="s">
        <v>391</v>
      </c>
      <c r="E1475">
        <v>936.42276570000001</v>
      </c>
      <c r="F1475">
        <v>601.79999999999995</v>
      </c>
      <c r="G1475">
        <v>-54.351461390003898</v>
      </c>
      <c r="H1475">
        <v>-14.5153013776596</v>
      </c>
      <c r="I1475">
        <v>-21.129469222335999</v>
      </c>
      <c r="J1475">
        <v>1.47684014025142</v>
      </c>
      <c r="K1475">
        <v>637.07208655840395</v>
      </c>
      <c r="L1475">
        <v>646.53063340790595</v>
      </c>
      <c r="M1475">
        <v>26.3241858717718</v>
      </c>
      <c r="N1475">
        <v>0.58305590064735602</v>
      </c>
      <c r="O1475">
        <v>48.388168826852798</v>
      </c>
      <c r="P1475">
        <v>22.093730979914699</v>
      </c>
      <c r="Q1475">
        <v>-6.1761386691488E-2</v>
      </c>
    </row>
    <row r="1476" spans="1:17" hidden="1" x14ac:dyDescent="0.3">
      <c r="A1476" t="s">
        <v>3121</v>
      </c>
      <c r="B1476" t="s">
        <v>3122</v>
      </c>
      <c r="C1476" t="str">
        <f>IFERROR(VLOOKUP(Table1[[#This Row],[Ticker]],[1]!Table2[[Symbol]:[Industry]],2,FALSE),"-")</f>
        <v>-</v>
      </c>
      <c r="D1476" t="s">
        <v>2580</v>
      </c>
      <c r="E1476">
        <v>934.05674999999997</v>
      </c>
      <c r="F1476">
        <v>23.65</v>
      </c>
      <c r="G1476">
        <v>114.112422721489</v>
      </c>
      <c r="H1476">
        <v>-18.5311716490226</v>
      </c>
      <c r="I1476">
        <v>79.215658805859405</v>
      </c>
      <c r="J1476">
        <v>-7.8148439038677999</v>
      </c>
      <c r="K1476">
        <v>26.591978552105498</v>
      </c>
      <c r="L1476">
        <v>19.881631314212399</v>
      </c>
      <c r="M1476">
        <v>26.7532094972984</v>
      </c>
      <c r="N1476">
        <v>0.98175958195917001</v>
      </c>
      <c r="O1476">
        <v>45.172656800563701</v>
      </c>
      <c r="P1476">
        <v>194.887780548628</v>
      </c>
      <c r="Q1476">
        <v>0.25849370952940498</v>
      </c>
    </row>
    <row r="1477" spans="1:17" hidden="1" x14ac:dyDescent="0.3">
      <c r="A1477" t="s">
        <v>3123</v>
      </c>
      <c r="B1477" t="s">
        <v>3124</v>
      </c>
      <c r="C1477" t="str">
        <f>IFERROR(VLOOKUP(Table1[[#This Row],[Ticker]],[1]!Table2[[Symbol]:[Industry]],2,FALSE),"-")</f>
        <v>-</v>
      </c>
      <c r="D1477" t="s">
        <v>383</v>
      </c>
      <c r="E1477">
        <v>932.37701842000001</v>
      </c>
      <c r="F1477">
        <v>7.21</v>
      </c>
      <c r="G1477">
        <v>-32.881071355306297</v>
      </c>
      <c r="H1477">
        <v>-22.975380879899799</v>
      </c>
      <c r="I1477">
        <v>-39.769281909023803</v>
      </c>
      <c r="J1477">
        <v>-0.75856744646250196</v>
      </c>
      <c r="K1477">
        <v>8.5846039760246793</v>
      </c>
      <c r="L1477">
        <v>8.8541840429250591</v>
      </c>
      <c r="M1477">
        <v>45.092784332523699</v>
      </c>
      <c r="N1477">
        <v>1.35835769705083</v>
      </c>
      <c r="O1477">
        <v>66.435506241331396</v>
      </c>
      <c r="P1477">
        <v>7.2916666666666501</v>
      </c>
    </row>
    <row r="1478" spans="1:17" hidden="1" x14ac:dyDescent="0.3">
      <c r="A1478" t="s">
        <v>3125</v>
      </c>
      <c r="B1478" t="s">
        <v>3126</v>
      </c>
      <c r="C1478" t="str">
        <f>IFERROR(VLOOKUP(Table1[[#This Row],[Ticker]],[1]!Table2[[Symbol]:[Industry]],2,FALSE),"-")</f>
        <v>-</v>
      </c>
      <c r="D1478" t="s">
        <v>124</v>
      </c>
      <c r="E1478">
        <v>932.28052632000004</v>
      </c>
      <c r="F1478">
        <v>9051.9</v>
      </c>
      <c r="G1478">
        <v>255.145250921197</v>
      </c>
      <c r="H1478">
        <v>7.5089286615764896</v>
      </c>
      <c r="I1478">
        <v>190.23735120374801</v>
      </c>
      <c r="J1478">
        <v>3.6082113702513001</v>
      </c>
      <c r="K1478">
        <v>8217.7009581821694</v>
      </c>
      <c r="L1478">
        <v>5761.68151903339</v>
      </c>
      <c r="M1478">
        <v>39.9761761410982</v>
      </c>
      <c r="N1478">
        <v>0.62824561775366095</v>
      </c>
      <c r="O1478">
        <v>16.087782675460399</v>
      </c>
      <c r="P1478">
        <v>292.19670710571899</v>
      </c>
      <c r="Q1478">
        <v>0.12306755970545601</v>
      </c>
    </row>
    <row r="1479" spans="1:17" hidden="1" x14ac:dyDescent="0.3">
      <c r="A1479" t="s">
        <v>3127</v>
      </c>
      <c r="B1479" t="s">
        <v>3128</v>
      </c>
      <c r="C1479" t="str">
        <f>IFERROR(VLOOKUP(Table1[[#This Row],[Ticker]],[1]!Table2[[Symbol]:[Industry]],2,FALSE),"-")</f>
        <v>-</v>
      </c>
      <c r="D1479" t="s">
        <v>308</v>
      </c>
      <c r="E1479">
        <v>929.57766242499997</v>
      </c>
      <c r="F1479">
        <v>338.95</v>
      </c>
      <c r="G1479">
        <v>-11.8678092024932</v>
      </c>
      <c r="H1479">
        <v>-0.45266148738433198</v>
      </c>
      <c r="I1479">
        <v>-26.922669306450501</v>
      </c>
      <c r="J1479">
        <v>2.9613677171341299</v>
      </c>
      <c r="K1479">
        <v>358.18320360957102</v>
      </c>
      <c r="L1479">
        <v>352.17849776704401</v>
      </c>
      <c r="M1479">
        <v>34.228288519396799</v>
      </c>
      <c r="N1479">
        <v>1.1160620699746799</v>
      </c>
      <c r="O1479">
        <v>32.467915621773102</v>
      </c>
      <c r="P1479">
        <v>20.924009989297101</v>
      </c>
      <c r="Q1479">
        <v>0.15182476773933801</v>
      </c>
    </row>
    <row r="1480" spans="1:17" hidden="1" x14ac:dyDescent="0.3">
      <c r="A1480" t="s">
        <v>3129</v>
      </c>
      <c r="B1480" t="s">
        <v>3130</v>
      </c>
      <c r="C1480" t="str">
        <f>IFERROR(VLOOKUP(Table1[[#This Row],[Ticker]],[1]!Table2[[Symbol]:[Industry]],2,FALSE),"-")</f>
        <v>-</v>
      </c>
      <c r="D1480" t="s">
        <v>1524</v>
      </c>
      <c r="E1480">
        <v>929.56821820499897</v>
      </c>
      <c r="F1480">
        <v>510.95</v>
      </c>
      <c r="G1480">
        <v>153.98360003414999</v>
      </c>
      <c r="H1480">
        <v>37.018295324276103</v>
      </c>
      <c r="I1480">
        <v>93.848908626483507</v>
      </c>
      <c r="J1480">
        <v>10.2912625309629</v>
      </c>
      <c r="K1480">
        <v>429.37357901472802</v>
      </c>
      <c r="L1480">
        <v>327.58380217102803</v>
      </c>
      <c r="M1480">
        <v>63.094834553914197</v>
      </c>
      <c r="N1480">
        <v>1.5040333458885999</v>
      </c>
      <c r="O1480">
        <v>11.361189940307201</v>
      </c>
      <c r="P1480">
        <v>191.13960113960101</v>
      </c>
      <c r="Q1480">
        <v>0.11688935129992099</v>
      </c>
    </row>
    <row r="1481" spans="1:17" hidden="1" x14ac:dyDescent="0.3">
      <c r="A1481" t="s">
        <v>3131</v>
      </c>
      <c r="B1481" t="s">
        <v>3132</v>
      </c>
      <c r="C1481" t="str">
        <f>IFERROR(VLOOKUP(Table1[[#This Row],[Ticker]],[1]!Table2[[Symbol]:[Industry]],2,FALSE),"-")</f>
        <v>-</v>
      </c>
      <c r="D1481" t="s">
        <v>75</v>
      </c>
      <c r="E1481">
        <v>928.20698749999997</v>
      </c>
      <c r="F1481">
        <v>662.65</v>
      </c>
      <c r="G1481">
        <v>9.1033361298038091</v>
      </c>
      <c r="H1481">
        <v>4.7042653160031804</v>
      </c>
      <c r="I1481">
        <v>-4.1770517197112902</v>
      </c>
      <c r="J1481">
        <v>5.4491722477085203</v>
      </c>
      <c r="K1481">
        <v>660.371006245383</v>
      </c>
      <c r="L1481">
        <v>609.05793473013796</v>
      </c>
      <c r="M1481">
        <v>41.728177051950802</v>
      </c>
      <c r="N1481">
        <v>1.2828403672625399</v>
      </c>
      <c r="O1481">
        <v>10.9182826529842</v>
      </c>
      <c r="P1481">
        <v>36.628865979381402</v>
      </c>
      <c r="Q1481">
        <v>-7.4209853577119997E-2</v>
      </c>
    </row>
    <row r="1482" spans="1:17" hidden="1" x14ac:dyDescent="0.3">
      <c r="A1482" t="s">
        <v>3133</v>
      </c>
      <c r="B1482" t="s">
        <v>3134</v>
      </c>
      <c r="C1482" t="str">
        <f>IFERROR(VLOOKUP(Table1[[#This Row],[Ticker]],[1]!Table2[[Symbol]:[Industry]],2,FALSE),"-")</f>
        <v>-</v>
      </c>
      <c r="D1482" t="s">
        <v>138</v>
      </c>
      <c r="E1482">
        <v>927.79271500000004</v>
      </c>
      <c r="F1482">
        <v>943.55</v>
      </c>
      <c r="G1482">
        <v>19.814986181145599</v>
      </c>
      <c r="H1482">
        <v>0.72705119547717301</v>
      </c>
      <c r="I1482">
        <v>7.1960876471807902</v>
      </c>
      <c r="J1482">
        <v>12.892925763015599</v>
      </c>
      <c r="K1482">
        <v>982.90679493248604</v>
      </c>
      <c r="L1482">
        <v>889.11722118054195</v>
      </c>
      <c r="M1482">
        <v>44.161802210538298</v>
      </c>
      <c r="N1482">
        <v>1.39771027566655</v>
      </c>
      <c r="O1482">
        <v>24.529701658629602</v>
      </c>
      <c r="P1482">
        <v>41.123242596470199</v>
      </c>
      <c r="Q1482">
        <v>1.7925818068114999E-2</v>
      </c>
    </row>
    <row r="1483" spans="1:17" hidden="1" x14ac:dyDescent="0.3">
      <c r="A1483" t="s">
        <v>3135</v>
      </c>
      <c r="B1483" t="s">
        <v>3136</v>
      </c>
      <c r="C1483" t="str">
        <f>IFERROR(VLOOKUP(Table1[[#This Row],[Ticker]],[1]!Table2[[Symbol]:[Industry]],2,FALSE),"-")</f>
        <v>-</v>
      </c>
      <c r="D1483" t="s">
        <v>553</v>
      </c>
      <c r="E1483">
        <v>927.306195814999</v>
      </c>
      <c r="F1483">
        <v>253.15</v>
      </c>
      <c r="G1483">
        <v>-28.085425622774899</v>
      </c>
      <c r="H1483">
        <v>1.87964716704344</v>
      </c>
      <c r="I1483">
        <v>-17.111396545975101</v>
      </c>
      <c r="J1483">
        <v>5.1137932003213704</v>
      </c>
      <c r="K1483">
        <v>259.16060024869802</v>
      </c>
      <c r="L1483">
        <v>263.92987428396299</v>
      </c>
      <c r="M1483">
        <v>36.486444321185203</v>
      </c>
      <c r="N1483">
        <v>1.12798636941151</v>
      </c>
      <c r="O1483">
        <v>26.190005925340699</v>
      </c>
      <c r="P1483">
        <v>12.2616407982261</v>
      </c>
      <c r="Q1483">
        <v>-0.103069012192747</v>
      </c>
    </row>
    <row r="1484" spans="1:17" hidden="1" x14ac:dyDescent="0.3">
      <c r="A1484" t="s">
        <v>3137</v>
      </c>
      <c r="B1484" t="s">
        <v>3138</v>
      </c>
      <c r="C1484" t="str">
        <f>IFERROR(VLOOKUP(Table1[[#This Row],[Ticker]],[1]!Table2[[Symbol]:[Industry]],2,FALSE),"-")</f>
        <v>-</v>
      </c>
      <c r="D1484" t="s">
        <v>21</v>
      </c>
      <c r="E1484">
        <v>925.62684005000006</v>
      </c>
      <c r="F1484">
        <v>566.5</v>
      </c>
      <c r="G1484">
        <v>153.96585654643499</v>
      </c>
      <c r="H1484">
        <v>11.5612588466734</v>
      </c>
      <c r="I1484">
        <v>26.4778615593012</v>
      </c>
      <c r="J1484">
        <v>-3.5397132142930001</v>
      </c>
      <c r="K1484">
        <v>551.18902586522699</v>
      </c>
      <c r="L1484">
        <v>473.43101510659</v>
      </c>
      <c r="M1484">
        <v>41.475260311223899</v>
      </c>
      <c r="N1484">
        <v>1.0700908499769901</v>
      </c>
      <c r="O1484">
        <v>23.3892321270962</v>
      </c>
      <c r="P1484">
        <v>207.88043478260801</v>
      </c>
      <c r="Q1484">
        <v>0.109738782339975</v>
      </c>
    </row>
    <row r="1485" spans="1:17" hidden="1" x14ac:dyDescent="0.3">
      <c r="A1485" t="s">
        <v>3139</v>
      </c>
      <c r="B1485" t="s">
        <v>3140</v>
      </c>
      <c r="C1485" t="str">
        <f>IFERROR(VLOOKUP(Table1[[#This Row],[Ticker]],[1]!Table2[[Symbol]:[Industry]],2,FALSE),"-")</f>
        <v>-</v>
      </c>
      <c r="D1485" t="s">
        <v>269</v>
      </c>
      <c r="E1485">
        <v>925.20171000000005</v>
      </c>
      <c r="F1485">
        <v>867</v>
      </c>
      <c r="G1485">
        <v>54.300511665335002</v>
      </c>
      <c r="H1485">
        <v>-9.1217234792057393</v>
      </c>
      <c r="I1485">
        <v>13.3669193100611</v>
      </c>
      <c r="J1485">
        <v>4.4201871090563101</v>
      </c>
      <c r="K1485">
        <v>878.91399917771901</v>
      </c>
      <c r="L1485">
        <v>712.25138068398905</v>
      </c>
      <c r="M1485">
        <v>43.5988657502092</v>
      </c>
      <c r="N1485">
        <v>0.41532071988924701</v>
      </c>
      <c r="O1485">
        <v>28.143021914648202</v>
      </c>
      <c r="P1485">
        <v>140.833333333333</v>
      </c>
      <c r="Q1485">
        <v>0.14891710612970299</v>
      </c>
    </row>
    <row r="1486" spans="1:17" hidden="1" x14ac:dyDescent="0.3">
      <c r="A1486" t="s">
        <v>3141</v>
      </c>
      <c r="B1486" t="s">
        <v>3142</v>
      </c>
      <c r="C1486" t="str">
        <f>IFERROR(VLOOKUP(Table1[[#This Row],[Ticker]],[1]!Table2[[Symbol]:[Industry]],2,FALSE),"-")</f>
        <v>-</v>
      </c>
      <c r="D1486" t="s">
        <v>235</v>
      </c>
      <c r="E1486">
        <v>919.83401249999997</v>
      </c>
      <c r="F1486">
        <v>247.65</v>
      </c>
      <c r="G1486">
        <v>136.13901414618101</v>
      </c>
      <c r="H1486">
        <v>11.293463677194801</v>
      </c>
      <c r="I1486">
        <v>-15.542860332218</v>
      </c>
      <c r="J1486">
        <v>20.106888618928501</v>
      </c>
      <c r="K1486">
        <v>228.39572528135</v>
      </c>
      <c r="M1486">
        <v>54.366136576908502</v>
      </c>
      <c r="N1486">
        <v>3.46387067312053</v>
      </c>
      <c r="O1486">
        <v>16.108926193501599</v>
      </c>
      <c r="P1486">
        <v>216.70150387947899</v>
      </c>
    </row>
    <row r="1487" spans="1:17" hidden="1" x14ac:dyDescent="0.3">
      <c r="A1487" t="s">
        <v>3143</v>
      </c>
      <c r="B1487" t="s">
        <v>3144</v>
      </c>
      <c r="C1487" t="str">
        <f>IFERROR(VLOOKUP(Table1[[#This Row],[Ticker]],[1]!Table2[[Symbol]:[Industry]],2,FALSE),"-")</f>
        <v>-</v>
      </c>
      <c r="D1487" t="s">
        <v>269</v>
      </c>
      <c r="E1487">
        <v>911.70864987999903</v>
      </c>
      <c r="F1487">
        <v>265.3</v>
      </c>
      <c r="G1487">
        <v>-6.5215308260221398</v>
      </c>
      <c r="H1487">
        <v>-1.2061207301843</v>
      </c>
      <c r="I1487">
        <v>-24.0873575643427</v>
      </c>
      <c r="J1487">
        <v>8.4638103349833909</v>
      </c>
      <c r="K1487">
        <v>259.22899226066397</v>
      </c>
      <c r="L1487">
        <v>252.116555105668</v>
      </c>
      <c r="M1487">
        <v>58.340859982164901</v>
      </c>
      <c r="N1487">
        <v>1.1326715271822301</v>
      </c>
      <c r="O1487">
        <v>23.840934790802802</v>
      </c>
      <c r="P1487">
        <v>33.922261484098897</v>
      </c>
      <c r="Q1487">
        <v>0.11582730673777</v>
      </c>
    </row>
    <row r="1488" spans="1:17" hidden="1" x14ac:dyDescent="0.3">
      <c r="A1488" t="s">
        <v>3145</v>
      </c>
      <c r="B1488" t="s">
        <v>3146</v>
      </c>
      <c r="C1488" t="str">
        <f>IFERROR(VLOOKUP(Table1[[#This Row],[Ticker]],[1]!Table2[[Symbol]:[Industry]],2,FALSE),"-")</f>
        <v>-</v>
      </c>
      <c r="D1488" t="s">
        <v>625</v>
      </c>
      <c r="E1488">
        <v>910.21814400000005</v>
      </c>
      <c r="F1488">
        <v>987.2</v>
      </c>
      <c r="G1488">
        <v>1.62654249085299</v>
      </c>
      <c r="H1488">
        <v>-4.1870379278878502</v>
      </c>
      <c r="I1488">
        <v>-19.8049396962641</v>
      </c>
      <c r="J1488">
        <v>-1.67822602033071</v>
      </c>
      <c r="K1488">
        <v>1021.9830392034301</v>
      </c>
      <c r="L1488">
        <v>932.73068817299099</v>
      </c>
      <c r="M1488">
        <v>32.322639908573599</v>
      </c>
      <c r="N1488">
        <v>1.41686389422472</v>
      </c>
      <c r="O1488">
        <v>21.039303079416499</v>
      </c>
      <c r="P1488">
        <v>43.176214648295797</v>
      </c>
      <c r="Q1488">
        <v>-3.2165313572648999E-2</v>
      </c>
    </row>
    <row r="1489" spans="1:17" hidden="1" x14ac:dyDescent="0.3">
      <c r="A1489" t="s">
        <v>3147</v>
      </c>
      <c r="B1489" t="s">
        <v>3148</v>
      </c>
      <c r="C1489" t="str">
        <f>IFERROR(VLOOKUP(Table1[[#This Row],[Ticker]],[1]!Table2[[Symbol]:[Industry]],2,FALSE),"-")</f>
        <v>-</v>
      </c>
      <c r="D1489" t="s">
        <v>18</v>
      </c>
      <c r="E1489">
        <v>908.314085339999</v>
      </c>
      <c r="F1489">
        <v>883.65</v>
      </c>
      <c r="G1489">
        <v>27.938831165143899</v>
      </c>
      <c r="H1489">
        <v>-3.94701327748583</v>
      </c>
      <c r="I1489">
        <v>-40.5230831218867</v>
      </c>
      <c r="J1489">
        <v>-7.5864611347660196</v>
      </c>
      <c r="K1489">
        <v>973.56471269182703</v>
      </c>
      <c r="L1489">
        <v>976.87889070022595</v>
      </c>
      <c r="M1489">
        <v>32.561130174363598</v>
      </c>
      <c r="N1489">
        <v>0.64512676883186704</v>
      </c>
      <c r="O1489">
        <v>79.030158999603898</v>
      </c>
      <c r="P1489">
        <v>65.0140056022408</v>
      </c>
      <c r="Q1489">
        <v>0.207961055389838</v>
      </c>
    </row>
    <row r="1490" spans="1:17" hidden="1" x14ac:dyDescent="0.3">
      <c r="A1490" t="s">
        <v>3149</v>
      </c>
      <c r="B1490" t="s">
        <v>3150</v>
      </c>
      <c r="C1490" t="str">
        <f>IFERROR(VLOOKUP(Table1[[#This Row],[Ticker]],[1]!Table2[[Symbol]:[Industry]],2,FALSE),"-")</f>
        <v>-</v>
      </c>
      <c r="D1490" t="s">
        <v>429</v>
      </c>
      <c r="E1490">
        <v>907.93615680000005</v>
      </c>
      <c r="F1490">
        <v>116.8</v>
      </c>
      <c r="G1490">
        <v>-31.174598555105799</v>
      </c>
      <c r="H1490">
        <v>10.6261898890713</v>
      </c>
      <c r="I1490">
        <v>-29.799377260380499</v>
      </c>
      <c r="J1490">
        <v>3.23351199555192</v>
      </c>
      <c r="K1490">
        <v>110.25733836804299</v>
      </c>
      <c r="L1490">
        <v>118.491113761666</v>
      </c>
      <c r="M1490">
        <v>72.837383986211805</v>
      </c>
      <c r="N1490">
        <v>1.8453666854803701</v>
      </c>
      <c r="O1490">
        <v>41.010273972602697</v>
      </c>
      <c r="P1490">
        <v>19.7334700153767</v>
      </c>
      <c r="Q1490">
        <v>-4.5154946351402998E-2</v>
      </c>
    </row>
    <row r="1491" spans="1:17" hidden="1" x14ac:dyDescent="0.3">
      <c r="A1491" t="s">
        <v>3151</v>
      </c>
      <c r="B1491" t="s">
        <v>3152</v>
      </c>
      <c r="C1491" t="str">
        <f>IFERROR(VLOOKUP(Table1[[#This Row],[Ticker]],[1]!Table2[[Symbol]:[Industry]],2,FALSE),"-")</f>
        <v>-</v>
      </c>
      <c r="D1491" t="s">
        <v>75</v>
      </c>
      <c r="E1491">
        <v>906.29952763999995</v>
      </c>
      <c r="F1491">
        <v>104.89</v>
      </c>
      <c r="G1491">
        <v>-5.0020619147450303</v>
      </c>
      <c r="H1491">
        <v>-3.5987870222695002</v>
      </c>
      <c r="I1491">
        <v>-22.679424049383901</v>
      </c>
      <c r="J1491">
        <v>4.1435948786711503</v>
      </c>
      <c r="K1491">
        <v>111.086070202146</v>
      </c>
      <c r="L1491">
        <v>106.912114827175</v>
      </c>
      <c r="M1491">
        <v>33.160627612190297</v>
      </c>
      <c r="N1491">
        <v>1.22718526164285</v>
      </c>
      <c r="O1491">
        <v>69.653923157593596</v>
      </c>
      <c r="P1491">
        <v>30.2981366459627</v>
      </c>
      <c r="Q1491">
        <v>-4.7597153039062E-2</v>
      </c>
    </row>
    <row r="1492" spans="1:17" hidden="1" x14ac:dyDescent="0.3">
      <c r="A1492" t="s">
        <v>3153</v>
      </c>
      <c r="B1492" t="s">
        <v>3154</v>
      </c>
      <c r="C1492" t="str">
        <f>IFERROR(VLOOKUP(Table1[[#This Row],[Ticker]],[1]!Table2[[Symbol]:[Industry]],2,FALSE),"-")</f>
        <v>-</v>
      </c>
      <c r="D1492" t="s">
        <v>95</v>
      </c>
      <c r="E1492">
        <v>905.000668439999</v>
      </c>
      <c r="F1492">
        <v>135.62</v>
      </c>
      <c r="G1492">
        <v>23.998387329801901</v>
      </c>
      <c r="H1492">
        <v>10.187587446737499</v>
      </c>
      <c r="I1492">
        <v>-8.0195019754912593</v>
      </c>
      <c r="J1492">
        <v>0.65783648622713897</v>
      </c>
      <c r="K1492">
        <v>132.078572574997</v>
      </c>
      <c r="L1492">
        <v>119.44455857611899</v>
      </c>
      <c r="M1492">
        <v>34.022819659179298</v>
      </c>
      <c r="N1492">
        <v>2.6370529257465201</v>
      </c>
      <c r="O1492">
        <v>20.852381654623201</v>
      </c>
      <c r="P1492">
        <v>53.677053824362602</v>
      </c>
      <c r="Q1492">
        <v>5.2413549319902997E-2</v>
      </c>
    </row>
    <row r="1493" spans="1:17" hidden="1" x14ac:dyDescent="0.3">
      <c r="A1493" t="s">
        <v>3155</v>
      </c>
      <c r="B1493" t="s">
        <v>3156</v>
      </c>
      <c r="C1493" t="str">
        <f>IFERROR(VLOOKUP(Table1[[#This Row],[Ticker]],[1]!Table2[[Symbol]:[Industry]],2,FALSE),"-")</f>
        <v>-</v>
      </c>
      <c r="D1493" t="s">
        <v>376</v>
      </c>
      <c r="E1493">
        <v>904.68458871999997</v>
      </c>
      <c r="F1493">
        <v>4.87</v>
      </c>
      <c r="G1493">
        <v>33.842175638442498</v>
      </c>
      <c r="H1493">
        <v>-6.772764245366</v>
      </c>
      <c r="I1493">
        <v>-44.231720145721198</v>
      </c>
      <c r="J1493">
        <v>1.2008553318272901</v>
      </c>
      <c r="K1493">
        <v>5.1886419753140096</v>
      </c>
      <c r="L1493">
        <v>5.2070413750044997</v>
      </c>
      <c r="M1493">
        <v>26.5831198952893</v>
      </c>
      <c r="N1493">
        <v>0.90544045226571601</v>
      </c>
      <c r="O1493">
        <v>64.271047227926005</v>
      </c>
      <c r="P1493">
        <v>59.672131147540902</v>
      </c>
      <c r="Q1493">
        <v>3.5161655522647002E-2</v>
      </c>
    </row>
    <row r="1494" spans="1:17" hidden="1" x14ac:dyDescent="0.3">
      <c r="A1494" t="s">
        <v>3157</v>
      </c>
      <c r="B1494" t="s">
        <v>3158</v>
      </c>
      <c r="C1494" t="str">
        <f>IFERROR(VLOOKUP(Table1[[#This Row],[Ticker]],[1]!Table2[[Symbol]:[Industry]],2,FALSE),"-")</f>
        <v>-</v>
      </c>
      <c r="D1494" t="s">
        <v>3159</v>
      </c>
      <c r="E1494">
        <v>903.72726469999998</v>
      </c>
      <c r="F1494">
        <v>328.25</v>
      </c>
      <c r="G1494">
        <v>-53.130693406633199</v>
      </c>
      <c r="H1494">
        <v>2.2219873368775902</v>
      </c>
      <c r="I1494">
        <v>-23.8578667247011</v>
      </c>
      <c r="J1494">
        <v>-4.6894686714067104</v>
      </c>
      <c r="K1494">
        <v>339.660767106055</v>
      </c>
      <c r="L1494">
        <v>399.65528108208201</v>
      </c>
      <c r="M1494">
        <v>30.979441685159301</v>
      </c>
      <c r="N1494">
        <v>1.8884038972346899</v>
      </c>
      <c r="O1494">
        <v>118.69002284843801</v>
      </c>
      <c r="P1494">
        <v>22.435658336441598</v>
      </c>
      <c r="Q1494">
        <v>2.6504016286610001E-2</v>
      </c>
    </row>
    <row r="1495" spans="1:17" hidden="1" x14ac:dyDescent="0.3">
      <c r="A1495" t="s">
        <v>3160</v>
      </c>
      <c r="B1495" t="s">
        <v>3161</v>
      </c>
      <c r="C1495" t="str">
        <f>IFERROR(VLOOKUP(Table1[[#This Row],[Ticker]],[1]!Table2[[Symbol]:[Industry]],2,FALSE),"-")</f>
        <v>-</v>
      </c>
      <c r="D1495" t="s">
        <v>168</v>
      </c>
      <c r="E1495">
        <v>900.00490405999994</v>
      </c>
      <c r="F1495">
        <v>97.96</v>
      </c>
      <c r="G1495">
        <v>-21.6784890569722</v>
      </c>
      <c r="H1495">
        <v>4.68755762393089</v>
      </c>
      <c r="I1495">
        <v>-28.8228621464981</v>
      </c>
      <c r="J1495">
        <v>2.8608853992999199</v>
      </c>
      <c r="K1495">
        <v>99.812978559830796</v>
      </c>
      <c r="L1495">
        <v>99.496577878939704</v>
      </c>
      <c r="M1495">
        <v>36.303907648051101</v>
      </c>
      <c r="N1495">
        <v>1.7082880493863699</v>
      </c>
      <c r="O1495">
        <v>33.728052266231103</v>
      </c>
      <c r="P1495">
        <v>14.963032507921501</v>
      </c>
      <c r="Q1495">
        <v>7.2107499252720003E-3</v>
      </c>
    </row>
    <row r="1496" spans="1:17" hidden="1" x14ac:dyDescent="0.3">
      <c r="A1496" t="s">
        <v>3162</v>
      </c>
      <c r="B1496" t="s">
        <v>3163</v>
      </c>
      <c r="C1496" t="str">
        <f>IFERROR(VLOOKUP(Table1[[#This Row],[Ticker]],[1]!Table2[[Symbol]:[Industry]],2,FALSE),"-")</f>
        <v>-</v>
      </c>
      <c r="D1496" t="s">
        <v>637</v>
      </c>
      <c r="E1496">
        <v>895.680347418</v>
      </c>
      <c r="F1496">
        <v>38.53</v>
      </c>
      <c r="G1496">
        <v>16.600210882280699</v>
      </c>
      <c r="H1496">
        <v>-3.9851505717451698</v>
      </c>
      <c r="I1496">
        <v>-1.8019301761367601</v>
      </c>
      <c r="J1496">
        <v>-8.8258319923321693</v>
      </c>
      <c r="K1496">
        <v>38.003224390523798</v>
      </c>
      <c r="L1496">
        <v>32.581155079699499</v>
      </c>
      <c r="M1496">
        <v>34.684946689806701</v>
      </c>
      <c r="N1496">
        <v>0.28558969378836302</v>
      </c>
      <c r="O1496">
        <v>36.776537762782198</v>
      </c>
      <c r="P1496">
        <v>65.720430107526795</v>
      </c>
      <c r="Q1496">
        <v>-3.4239392228288E-2</v>
      </c>
    </row>
    <row r="1497" spans="1:17" hidden="1" x14ac:dyDescent="0.3">
      <c r="A1497" t="s">
        <v>3164</v>
      </c>
      <c r="B1497" t="s">
        <v>3165</v>
      </c>
      <c r="C1497" t="str">
        <f>IFERROR(VLOOKUP(Table1[[#This Row],[Ticker]],[1]!Table2[[Symbol]:[Industry]],2,FALSE),"-")</f>
        <v>-</v>
      </c>
      <c r="D1497" t="s">
        <v>482</v>
      </c>
      <c r="E1497">
        <v>895.22468812</v>
      </c>
      <c r="F1497">
        <v>626.15</v>
      </c>
      <c r="G1497">
        <v>-40.4250463360437</v>
      </c>
      <c r="H1497">
        <v>5.2766999509807002</v>
      </c>
      <c r="I1497">
        <v>-35.322156320190999</v>
      </c>
      <c r="J1497">
        <v>-3.0711975958934499</v>
      </c>
      <c r="K1497">
        <v>677.063139745733</v>
      </c>
      <c r="L1497">
        <v>728.27224953381699</v>
      </c>
      <c r="M1497">
        <v>34.547574975797502</v>
      </c>
      <c r="N1497">
        <v>1.87938455919392</v>
      </c>
      <c r="O1497">
        <v>56.512017887087701</v>
      </c>
      <c r="P1497">
        <v>3.9684516396845102</v>
      </c>
      <c r="Q1497">
        <v>1.9006280176021E-2</v>
      </c>
    </row>
    <row r="1498" spans="1:17" hidden="1" x14ac:dyDescent="0.3">
      <c r="A1498" t="s">
        <v>3166</v>
      </c>
      <c r="B1498" t="s">
        <v>3167</v>
      </c>
      <c r="C1498" t="str">
        <f>IFERROR(VLOOKUP(Table1[[#This Row],[Ticker]],[1]!Table2[[Symbol]:[Industry]],2,FALSE),"-")</f>
        <v>-</v>
      </c>
      <c r="D1498" t="s">
        <v>158</v>
      </c>
      <c r="E1498">
        <v>891.70256836499902</v>
      </c>
      <c r="F1498">
        <v>1037.05</v>
      </c>
      <c r="G1498">
        <v>-53.9966480250704</v>
      </c>
      <c r="H1498">
        <v>-2.2292163377133098</v>
      </c>
      <c r="I1498">
        <v>-34.110183038888003</v>
      </c>
      <c r="J1498">
        <v>4.0396756147467103</v>
      </c>
      <c r="K1498">
        <v>1079.72546021946</v>
      </c>
      <c r="L1498">
        <v>1156.34362569057</v>
      </c>
      <c r="M1498">
        <v>38.860219014864903</v>
      </c>
      <c r="N1498">
        <v>0.66453433492163005</v>
      </c>
      <c r="O1498">
        <v>65.951497034858406</v>
      </c>
      <c r="P1498">
        <v>15.010535654874101</v>
      </c>
      <c r="Q1498">
        <v>9.1660627715308002E-2</v>
      </c>
    </row>
    <row r="1499" spans="1:17" hidden="1" x14ac:dyDescent="0.3">
      <c r="A1499" t="s">
        <v>3168</v>
      </c>
      <c r="B1499" t="s">
        <v>3169</v>
      </c>
      <c r="C1499" t="str">
        <f>IFERROR(VLOOKUP(Table1[[#This Row],[Ticker]],[1]!Table2[[Symbol]:[Industry]],2,FALSE),"-")</f>
        <v>-</v>
      </c>
      <c r="D1499" t="s">
        <v>625</v>
      </c>
      <c r="E1499">
        <v>891.65682479999998</v>
      </c>
      <c r="F1499">
        <v>792.2</v>
      </c>
      <c r="G1499">
        <v>-13.153929681380999</v>
      </c>
      <c r="H1499">
        <v>7.5161736854187103E-2</v>
      </c>
      <c r="I1499">
        <v>-22.511990441412301</v>
      </c>
      <c r="J1499">
        <v>-7.6522487392198302E-2</v>
      </c>
      <c r="K1499">
        <v>830.10641026420501</v>
      </c>
      <c r="L1499">
        <v>827.38151031727705</v>
      </c>
      <c r="M1499">
        <v>41.423925088832704</v>
      </c>
      <c r="N1499">
        <v>1.83051544272573</v>
      </c>
      <c r="O1499">
        <v>26.066649835900002</v>
      </c>
      <c r="P1499">
        <v>12.368794326241099</v>
      </c>
    </row>
    <row r="1500" spans="1:17" hidden="1" x14ac:dyDescent="0.3">
      <c r="A1500" t="s">
        <v>3170</v>
      </c>
      <c r="B1500" t="s">
        <v>3171</v>
      </c>
      <c r="C1500" t="str">
        <f>IFERROR(VLOOKUP(Table1[[#This Row],[Ticker]],[1]!Table2[[Symbol]:[Industry]],2,FALSE),"-")</f>
        <v>-</v>
      </c>
      <c r="D1500" t="s">
        <v>252</v>
      </c>
      <c r="E1500">
        <v>886.06108031999997</v>
      </c>
      <c r="F1500">
        <v>189.4</v>
      </c>
      <c r="G1500">
        <v>5.8238997384095503</v>
      </c>
      <c r="H1500">
        <v>-12.0911239510052</v>
      </c>
      <c r="I1500">
        <v>-22.191855248713399</v>
      </c>
      <c r="J1500">
        <v>-2.7469978839229601</v>
      </c>
      <c r="K1500">
        <v>201.495474175661</v>
      </c>
      <c r="L1500">
        <v>186.970955204375</v>
      </c>
      <c r="M1500">
        <v>26.528081665315401</v>
      </c>
      <c r="N1500">
        <v>0.60800242215112499</v>
      </c>
      <c r="O1500">
        <v>35.137275607180499</v>
      </c>
      <c r="P1500">
        <v>61.191489361702097</v>
      </c>
      <c r="Q1500">
        <v>8.9938837178661996E-2</v>
      </c>
    </row>
    <row r="1501" spans="1:17" hidden="1" x14ac:dyDescent="0.3">
      <c r="A1501" t="s">
        <v>3172</v>
      </c>
      <c r="B1501" t="s">
        <v>3173</v>
      </c>
      <c r="C1501" t="str">
        <f>IFERROR(VLOOKUP(Table1[[#This Row],[Ticker]],[1]!Table2[[Symbol]:[Industry]],2,FALSE),"-")</f>
        <v>-</v>
      </c>
      <c r="D1501" t="s">
        <v>3174</v>
      </c>
      <c r="E1501">
        <v>885.10231578999901</v>
      </c>
      <c r="F1501">
        <v>919.3</v>
      </c>
      <c r="G1501">
        <v>309.35716615077598</v>
      </c>
      <c r="H1501">
        <v>36.757514831180998</v>
      </c>
      <c r="I1501">
        <v>34.281429996225299</v>
      </c>
      <c r="J1501">
        <v>16.0316053968148</v>
      </c>
      <c r="K1501">
        <v>663.42595485493996</v>
      </c>
      <c r="L1501">
        <v>518.46250750347497</v>
      </c>
      <c r="M1501">
        <v>90.926638229210894</v>
      </c>
      <c r="N1501">
        <v>2.4187598638550298</v>
      </c>
      <c r="O1501">
        <v>0.88654410964865704</v>
      </c>
      <c r="P1501">
        <v>437.60233918128603</v>
      </c>
    </row>
    <row r="1502" spans="1:17" hidden="1" x14ac:dyDescent="0.3">
      <c r="A1502" t="s">
        <v>3175</v>
      </c>
      <c r="B1502" t="s">
        <v>3176</v>
      </c>
      <c r="C1502" t="str">
        <f>IFERROR(VLOOKUP(Table1[[#This Row],[Ticker]],[1]!Table2[[Symbol]:[Industry]],2,FALSE),"-")</f>
        <v>-</v>
      </c>
      <c r="D1502" t="s">
        <v>75</v>
      </c>
      <c r="E1502">
        <v>883.19344547999901</v>
      </c>
      <c r="F1502">
        <v>95.82</v>
      </c>
      <c r="G1502">
        <v>-34.078237456920597</v>
      </c>
      <c r="H1502">
        <v>1.00293556113708</v>
      </c>
      <c r="I1502">
        <v>-32.173917866656701</v>
      </c>
      <c r="J1502">
        <v>2.39693583491289</v>
      </c>
      <c r="K1502">
        <v>96.143756840110896</v>
      </c>
      <c r="L1502">
        <v>94.106606269379995</v>
      </c>
      <c r="M1502">
        <v>41.457765866920397</v>
      </c>
      <c r="N1502">
        <v>0.93918569146770703</v>
      </c>
      <c r="O1502">
        <v>45.272385723230997</v>
      </c>
      <c r="P1502">
        <v>26.078947368421002</v>
      </c>
      <c r="Q1502">
        <v>-6.8427907939830002E-2</v>
      </c>
    </row>
    <row r="1503" spans="1:17" hidden="1" x14ac:dyDescent="0.3">
      <c r="A1503" t="s">
        <v>3177</v>
      </c>
      <c r="B1503" t="s">
        <v>3178</v>
      </c>
      <c r="C1503" t="str">
        <f>IFERROR(VLOOKUP(Table1[[#This Row],[Ticker]],[1]!Table2[[Symbol]:[Industry]],2,FALSE),"-")</f>
        <v>-</v>
      </c>
      <c r="D1503" t="s">
        <v>530</v>
      </c>
      <c r="E1503">
        <v>883.05019395099998</v>
      </c>
      <c r="F1503">
        <v>169.03</v>
      </c>
      <c r="G1503">
        <v>85.553307559779896</v>
      </c>
      <c r="H1503">
        <v>-8.9406383291539395</v>
      </c>
      <c r="I1503">
        <v>-7.2657960661657199</v>
      </c>
      <c r="J1503">
        <v>0.16507481475519101</v>
      </c>
      <c r="K1503">
        <v>164.65569513267599</v>
      </c>
      <c r="L1503">
        <v>138.568308791915</v>
      </c>
      <c r="M1503">
        <v>35.017924303477798</v>
      </c>
      <c r="N1503">
        <v>0.25198761834801398</v>
      </c>
      <c r="O1503">
        <v>17.612258179021399</v>
      </c>
      <c r="P1503">
        <v>128.11066126855599</v>
      </c>
      <c r="Q1503">
        <v>1.6173790567073999E-2</v>
      </c>
    </row>
    <row r="1504" spans="1:17" hidden="1" x14ac:dyDescent="0.3">
      <c r="A1504" t="s">
        <v>3179</v>
      </c>
      <c r="B1504" t="s">
        <v>3180</v>
      </c>
      <c r="C1504" t="str">
        <f>IFERROR(VLOOKUP(Table1[[#This Row],[Ticker]],[1]!Table2[[Symbol]:[Industry]],2,FALSE),"-")</f>
        <v>-</v>
      </c>
      <c r="D1504" t="s">
        <v>590</v>
      </c>
      <c r="E1504">
        <v>881.51401146599903</v>
      </c>
      <c r="F1504">
        <v>82.61</v>
      </c>
      <c r="G1504">
        <v>-48.324893339686298</v>
      </c>
      <c r="H1504">
        <v>6.8405471722778799</v>
      </c>
      <c r="I1504">
        <v>-22.2316765385347</v>
      </c>
      <c r="J1504">
        <v>5.5298708091521203</v>
      </c>
      <c r="K1504">
        <v>82.541999358962997</v>
      </c>
      <c r="L1504">
        <v>85.942965308307706</v>
      </c>
      <c r="M1504">
        <v>42.233166258920797</v>
      </c>
      <c r="N1504">
        <v>1.9380459963482499</v>
      </c>
      <c r="O1504">
        <v>38.360973247790803</v>
      </c>
      <c r="P1504">
        <v>16.188466947960599</v>
      </c>
    </row>
    <row r="1505" spans="1:17" hidden="1" x14ac:dyDescent="0.3">
      <c r="A1505" t="s">
        <v>3181</v>
      </c>
      <c r="B1505" t="s">
        <v>3182</v>
      </c>
      <c r="C1505" t="str">
        <f>IFERROR(VLOOKUP(Table1[[#This Row],[Ticker]],[1]!Table2[[Symbol]:[Industry]],2,FALSE),"-")</f>
        <v>-</v>
      </c>
      <c r="D1505" t="s">
        <v>530</v>
      </c>
      <c r="E1505">
        <v>879.96127797199995</v>
      </c>
      <c r="F1505">
        <v>155.72</v>
      </c>
      <c r="G1505">
        <v>132.44326679793099</v>
      </c>
      <c r="H1505">
        <v>-2.7029228274159798</v>
      </c>
      <c r="I1505">
        <v>19.2223961946925</v>
      </c>
      <c r="J1505">
        <v>2.3636933779801499</v>
      </c>
      <c r="K1505">
        <v>157.38653952547401</v>
      </c>
      <c r="L1505">
        <v>125.770598624915</v>
      </c>
      <c r="M1505">
        <v>33.975969451542099</v>
      </c>
      <c r="N1505">
        <v>0.73075519743352901</v>
      </c>
      <c r="O1505">
        <v>21.423067043411201</v>
      </c>
      <c r="P1505">
        <v>157.388429752066</v>
      </c>
      <c r="Q1505">
        <v>8.5384178634526006E-2</v>
      </c>
    </row>
    <row r="1506" spans="1:17" hidden="1" x14ac:dyDescent="0.3">
      <c r="A1506" t="s">
        <v>3183</v>
      </c>
      <c r="B1506" t="s">
        <v>3184</v>
      </c>
      <c r="C1506" t="str">
        <f>IFERROR(VLOOKUP(Table1[[#This Row],[Ticker]],[1]!Table2[[Symbol]:[Industry]],2,FALSE),"-")</f>
        <v>-</v>
      </c>
      <c r="D1506" t="s">
        <v>260</v>
      </c>
      <c r="E1506">
        <v>879.81058125000004</v>
      </c>
      <c r="F1506">
        <v>675.9</v>
      </c>
      <c r="G1506">
        <v>346.64159521651999</v>
      </c>
      <c r="H1506">
        <v>75.249343753258202</v>
      </c>
      <c r="I1506">
        <v>131.03202051223499</v>
      </c>
      <c r="J1506">
        <v>29.912156110320598</v>
      </c>
      <c r="K1506">
        <v>432.434371321149</v>
      </c>
      <c r="L1506">
        <v>313.00450063587101</v>
      </c>
      <c r="M1506">
        <v>94.830201105207607</v>
      </c>
      <c r="N1506">
        <v>1.71946820495986</v>
      </c>
      <c r="O1506">
        <v>3.1217635744932699</v>
      </c>
      <c r="P1506">
        <v>374.64887640449399</v>
      </c>
      <c r="Q1506">
        <v>0.131141138858408</v>
      </c>
    </row>
    <row r="1507" spans="1:17" hidden="1" x14ac:dyDescent="0.3">
      <c r="A1507" t="s">
        <v>3185</v>
      </c>
      <c r="B1507" t="s">
        <v>3186</v>
      </c>
      <c r="C1507" t="str">
        <f>IFERROR(VLOOKUP(Table1[[#This Row],[Ticker]],[1]!Table2[[Symbol]:[Industry]],2,FALSE),"-")</f>
        <v>-</v>
      </c>
      <c r="D1507" t="s">
        <v>993</v>
      </c>
      <c r="E1507">
        <v>879.41273450999995</v>
      </c>
      <c r="F1507">
        <v>78.17</v>
      </c>
      <c r="G1507">
        <v>-63.422987380210998</v>
      </c>
      <c r="H1507">
        <v>-1.4686250742507101</v>
      </c>
      <c r="I1507">
        <v>-18.795208884325099</v>
      </c>
      <c r="J1507">
        <v>0.81087213541207204</v>
      </c>
      <c r="K1507">
        <v>80.559028932899395</v>
      </c>
      <c r="L1507">
        <v>83.681357999491198</v>
      </c>
      <c r="M1507">
        <v>33.819587437046998</v>
      </c>
      <c r="N1507">
        <v>1.1417863328433799</v>
      </c>
      <c r="O1507">
        <v>73.212229755660701</v>
      </c>
      <c r="P1507">
        <v>22.045277127244301</v>
      </c>
      <c r="Q1507">
        <v>9.0800604437982005E-2</v>
      </c>
    </row>
    <row r="1508" spans="1:17" hidden="1" x14ac:dyDescent="0.3">
      <c r="A1508" t="s">
        <v>3187</v>
      </c>
      <c r="B1508" t="s">
        <v>3188</v>
      </c>
      <c r="C1508" t="str">
        <f>IFERROR(VLOOKUP(Table1[[#This Row],[Ticker]],[1]!Table2[[Symbol]:[Industry]],2,FALSE),"-")</f>
        <v>-</v>
      </c>
      <c r="D1508" t="s">
        <v>277</v>
      </c>
      <c r="E1508">
        <v>878.248765679999</v>
      </c>
      <c r="F1508">
        <v>548.35</v>
      </c>
      <c r="G1508">
        <v>0.98919888456792604</v>
      </c>
      <c r="H1508">
        <v>-0.71236791452838</v>
      </c>
      <c r="I1508">
        <v>-11.6884217452799</v>
      </c>
      <c r="J1508">
        <v>-1.2263691504226899</v>
      </c>
      <c r="K1508">
        <v>580.85106314313896</v>
      </c>
      <c r="L1508">
        <v>537.68535001036901</v>
      </c>
      <c r="M1508">
        <v>33.007255666980299</v>
      </c>
      <c r="N1508">
        <v>1.7567835214894001</v>
      </c>
      <c r="O1508">
        <v>33.1266526853287</v>
      </c>
      <c r="P1508">
        <v>43.247126436781599</v>
      </c>
    </row>
    <row r="1509" spans="1:17" hidden="1" x14ac:dyDescent="0.3">
      <c r="A1509" t="s">
        <v>3189</v>
      </c>
      <c r="B1509" t="s">
        <v>3190</v>
      </c>
      <c r="C1509" t="str">
        <f>IFERROR(VLOOKUP(Table1[[#This Row],[Ticker]],[1]!Table2[[Symbol]:[Industry]],2,FALSE),"-")</f>
        <v>-</v>
      </c>
      <c r="D1509" t="s">
        <v>711</v>
      </c>
      <c r="E1509">
        <v>875.43042120999996</v>
      </c>
      <c r="F1509">
        <v>269.87</v>
      </c>
      <c r="G1509">
        <v>2.91183435747016</v>
      </c>
      <c r="H1509">
        <v>1.99519588705578</v>
      </c>
      <c r="I1509">
        <v>2.7197772919148102</v>
      </c>
      <c r="J1509">
        <v>1.46073497323094</v>
      </c>
      <c r="K1509">
        <v>264.10824088170398</v>
      </c>
      <c r="L1509">
        <v>244.17632822453601</v>
      </c>
      <c r="M1509">
        <v>62.3816521735951</v>
      </c>
      <c r="N1509">
        <v>0.73047403695107405</v>
      </c>
      <c r="O1509">
        <v>5.6101085707933303</v>
      </c>
      <c r="P1509">
        <v>30.814348036839501</v>
      </c>
      <c r="Q1509">
        <v>1.7242551089885001E-2</v>
      </c>
    </row>
    <row r="1510" spans="1:17" hidden="1" x14ac:dyDescent="0.3">
      <c r="A1510" t="s">
        <v>3191</v>
      </c>
      <c r="B1510" t="s">
        <v>3192</v>
      </c>
      <c r="C1510" t="str">
        <f>IFERROR(VLOOKUP(Table1[[#This Row],[Ticker]],[1]!Table2[[Symbol]:[Industry]],2,FALSE),"-")</f>
        <v>-</v>
      </c>
      <c r="D1510" t="s">
        <v>933</v>
      </c>
      <c r="E1510">
        <v>874.82799999999997</v>
      </c>
      <c r="F1510">
        <v>1901.8</v>
      </c>
      <c r="G1510">
        <v>114.410985048993</v>
      </c>
      <c r="H1510">
        <v>-14.661872499257001</v>
      </c>
      <c r="I1510">
        <v>83.2152154425291</v>
      </c>
      <c r="J1510">
        <v>-4.5756750223637397</v>
      </c>
      <c r="K1510">
        <v>1756.2678749128199</v>
      </c>
      <c r="L1510">
        <v>1269.8331801306199</v>
      </c>
      <c r="M1510">
        <v>48.740282597942503</v>
      </c>
      <c r="N1510">
        <v>0.89056678426588398</v>
      </c>
      <c r="O1510">
        <v>21.4481017982963</v>
      </c>
      <c r="P1510">
        <v>180.83284111045401</v>
      </c>
      <c r="Q1510">
        <v>0.164935197733664</v>
      </c>
    </row>
    <row r="1511" spans="1:17" hidden="1" x14ac:dyDescent="0.3">
      <c r="A1511" t="s">
        <v>3193</v>
      </c>
      <c r="B1511" t="s">
        <v>3194</v>
      </c>
      <c r="C1511" t="str">
        <f>IFERROR(VLOOKUP(Table1[[#This Row],[Ticker]],[1]!Table2[[Symbol]:[Industry]],2,FALSE),"-")</f>
        <v>-</v>
      </c>
      <c r="D1511" t="s">
        <v>482</v>
      </c>
      <c r="E1511">
        <v>874.49071079999999</v>
      </c>
      <c r="F1511">
        <v>588</v>
      </c>
      <c r="G1511">
        <v>-32.8486944960652</v>
      </c>
      <c r="H1511">
        <v>2.0918901736309898</v>
      </c>
      <c r="I1511">
        <v>-15.597945648267901</v>
      </c>
      <c r="J1511">
        <v>2.5024715956563801</v>
      </c>
      <c r="K1511">
        <v>595.90684448420404</v>
      </c>
      <c r="L1511">
        <v>603.690488343271</v>
      </c>
      <c r="M1511">
        <v>34.851078378860201</v>
      </c>
      <c r="N1511">
        <v>0.61173219924698397</v>
      </c>
      <c r="O1511">
        <v>53.061224489795897</v>
      </c>
      <c r="P1511">
        <v>26.9430051813471</v>
      </c>
      <c r="Q1511">
        <v>0.114326199482396</v>
      </c>
    </row>
    <row r="1512" spans="1:17" hidden="1" x14ac:dyDescent="0.3">
      <c r="A1512" t="s">
        <v>3195</v>
      </c>
      <c r="B1512" t="s">
        <v>3196</v>
      </c>
      <c r="C1512" t="str">
        <f>IFERROR(VLOOKUP(Table1[[#This Row],[Ticker]],[1]!Table2[[Symbol]:[Industry]],2,FALSE),"-")</f>
        <v>-</v>
      </c>
      <c r="D1512" t="s">
        <v>391</v>
      </c>
      <c r="E1512">
        <v>873.96536467999897</v>
      </c>
      <c r="F1512">
        <v>221.91</v>
      </c>
      <c r="G1512">
        <v>17.819781610183401</v>
      </c>
      <c r="H1512">
        <v>0.49599409385385201</v>
      </c>
      <c r="I1512">
        <v>-15.616345821557999</v>
      </c>
      <c r="J1512">
        <v>9.0965754027329808</v>
      </c>
      <c r="K1512">
        <v>207.76309595937599</v>
      </c>
      <c r="L1512">
        <v>191.60717465573299</v>
      </c>
      <c r="M1512">
        <v>41.064435120735503</v>
      </c>
      <c r="N1512">
        <v>1.03165978713722</v>
      </c>
      <c r="O1512">
        <v>16.263350006759399</v>
      </c>
      <c r="P1512">
        <v>64.013303769401304</v>
      </c>
      <c r="Q1512">
        <v>4.4160031673389999E-2</v>
      </c>
    </row>
    <row r="1513" spans="1:17" hidden="1" x14ac:dyDescent="0.3">
      <c r="A1513" t="s">
        <v>3197</v>
      </c>
      <c r="B1513" t="s">
        <v>3198</v>
      </c>
      <c r="C1513" t="str">
        <f>IFERROR(VLOOKUP(Table1[[#This Row],[Ticker]],[1]!Table2[[Symbol]:[Industry]],2,FALSE),"-")</f>
        <v>-</v>
      </c>
      <c r="D1513" t="s">
        <v>95</v>
      </c>
      <c r="E1513">
        <v>873.83488039999997</v>
      </c>
      <c r="F1513">
        <v>92.57</v>
      </c>
      <c r="G1513">
        <v>-29.9380662970412</v>
      </c>
      <c r="H1513">
        <v>-7.7251425724879699</v>
      </c>
      <c r="I1513">
        <v>-27.056244277140301</v>
      </c>
      <c r="J1513">
        <v>-0.48868201155827901</v>
      </c>
      <c r="K1513">
        <v>102.046294063731</v>
      </c>
      <c r="L1513">
        <v>106.238433399885</v>
      </c>
      <c r="M1513">
        <v>17.354867086302001</v>
      </c>
      <c r="N1513">
        <v>1.7252698932772701</v>
      </c>
      <c r="O1513">
        <v>58.0965755644377</v>
      </c>
      <c r="P1513">
        <v>0.314260944950151</v>
      </c>
      <c r="Q1513">
        <v>-6.9605943877729004E-2</v>
      </c>
    </row>
    <row r="1514" spans="1:17" hidden="1" x14ac:dyDescent="0.3">
      <c r="A1514" t="s">
        <v>3199</v>
      </c>
      <c r="B1514" t="s">
        <v>3200</v>
      </c>
      <c r="C1514" t="str">
        <f>IFERROR(VLOOKUP(Table1[[#This Row],[Ticker]],[1]!Table2[[Symbol]:[Industry]],2,FALSE),"-")</f>
        <v>-</v>
      </c>
      <c r="D1514" t="s">
        <v>548</v>
      </c>
      <c r="E1514">
        <v>871.85159999999996</v>
      </c>
      <c r="F1514">
        <v>511.65</v>
      </c>
      <c r="G1514">
        <v>100.222143091541</v>
      </c>
      <c r="H1514">
        <v>30.8450354204505</v>
      </c>
      <c r="I1514">
        <v>47.964406369301003</v>
      </c>
      <c r="J1514">
        <v>15.3755923805207</v>
      </c>
      <c r="K1514">
        <v>414.39025689886802</v>
      </c>
      <c r="L1514">
        <v>337.26862892604697</v>
      </c>
      <c r="M1514">
        <v>64.2895047814756</v>
      </c>
      <c r="N1514">
        <v>1.52446018157432</v>
      </c>
      <c r="O1514">
        <v>8.4725886836704891</v>
      </c>
      <c r="P1514">
        <v>127.450544565459</v>
      </c>
      <c r="Q1514">
        <v>0.10140928984179801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269</v>
      </c>
      <c r="E1515">
        <v>871.57624783999995</v>
      </c>
      <c r="F1515">
        <v>179.71</v>
      </c>
      <c r="G1515">
        <v>15.6785286192274</v>
      </c>
      <c r="H1515">
        <v>13.1246409628903</v>
      </c>
      <c r="I1515">
        <v>21.9416113829108</v>
      </c>
      <c r="J1515">
        <v>-3.50761909831719</v>
      </c>
      <c r="K1515">
        <v>163.61540909842699</v>
      </c>
      <c r="L1515">
        <v>136.72892382484099</v>
      </c>
      <c r="M1515">
        <v>39.543828109762302</v>
      </c>
      <c r="N1515">
        <v>0.99253040756940902</v>
      </c>
      <c r="O1515">
        <v>15.936787045795899</v>
      </c>
      <c r="P1515">
        <v>67.796451914098995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1676</v>
      </c>
      <c r="E1516">
        <v>870.50606935599899</v>
      </c>
      <c r="F1516">
        <v>70.84</v>
      </c>
      <c r="G1516">
        <v>224.00030340567801</v>
      </c>
      <c r="H1516">
        <v>2.9631023541110202</v>
      </c>
      <c r="I1516">
        <v>38.646618558181402</v>
      </c>
      <c r="J1516">
        <v>2.2642245262644498</v>
      </c>
      <c r="K1516">
        <v>68.187464297936899</v>
      </c>
      <c r="L1516">
        <v>56.308221791932397</v>
      </c>
      <c r="M1516">
        <v>43.2224831837392</v>
      </c>
      <c r="N1516">
        <v>1.0175082721672399</v>
      </c>
      <c r="O1516">
        <v>11.095426312817599</v>
      </c>
      <c r="P1516">
        <v>249.13750616067</v>
      </c>
      <c r="Q1516">
        <v>4.5747135969086E-2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376</v>
      </c>
      <c r="E1517">
        <v>868.48540200000002</v>
      </c>
      <c r="F1517">
        <v>111.34</v>
      </c>
      <c r="G1517">
        <v>130.36726932644299</v>
      </c>
      <c r="H1517">
        <v>20.675991899427601</v>
      </c>
      <c r="I1517">
        <v>53.970633173745398</v>
      </c>
      <c r="J1517">
        <v>12.941197752418001</v>
      </c>
      <c r="K1517">
        <v>98.032573193551698</v>
      </c>
      <c r="L1517">
        <v>76.0846299921227</v>
      </c>
      <c r="M1517">
        <v>51.932985657125201</v>
      </c>
      <c r="N1517">
        <v>2.0695747140085801</v>
      </c>
      <c r="O1517">
        <v>22.148374348841301</v>
      </c>
      <c r="P1517">
        <v>188.445595854922</v>
      </c>
      <c r="Q1517">
        <v>0.107167822571564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21</v>
      </c>
      <c r="E1518">
        <v>868.37709248399995</v>
      </c>
      <c r="F1518">
        <v>81.96</v>
      </c>
      <c r="G1518">
        <v>154.57590991947001</v>
      </c>
      <c r="H1518">
        <v>28.896173305323298</v>
      </c>
      <c r="I1518">
        <v>7.6077591618519396</v>
      </c>
      <c r="J1518">
        <v>1.18805745009738</v>
      </c>
      <c r="K1518">
        <v>75.474128524784803</v>
      </c>
      <c r="L1518">
        <v>59.055718991144801</v>
      </c>
      <c r="M1518">
        <v>40.630030936109797</v>
      </c>
      <c r="N1518">
        <v>1.394379198877</v>
      </c>
      <c r="O1518">
        <v>15.300146412884301</v>
      </c>
      <c r="P1518">
        <v>185.07826086956501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260</v>
      </c>
      <c r="E1519">
        <v>864.02800415499996</v>
      </c>
      <c r="F1519">
        <v>821.95</v>
      </c>
      <c r="G1519">
        <v>27.644979194113901</v>
      </c>
      <c r="H1519">
        <v>-1.04561717370773</v>
      </c>
      <c r="I1519">
        <v>7.1749400059924797</v>
      </c>
      <c r="J1519">
        <v>3.4923534923384998</v>
      </c>
      <c r="K1519">
        <v>829.239246403685</v>
      </c>
      <c r="L1519">
        <v>717.77423119791695</v>
      </c>
      <c r="M1519">
        <v>29.8777184696334</v>
      </c>
      <c r="N1519">
        <v>0.75138948997626998</v>
      </c>
      <c r="O1519">
        <v>17.9694628627045</v>
      </c>
      <c r="P1519">
        <v>82.655555555555495</v>
      </c>
      <c r="Q1519">
        <v>0.21272162214180601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46</v>
      </c>
      <c r="E1520">
        <v>861.25760249999996</v>
      </c>
      <c r="F1520">
        <v>379</v>
      </c>
      <c r="G1520">
        <v>323.46864519783998</v>
      </c>
      <c r="H1520">
        <v>-21.775921690435698</v>
      </c>
      <c r="I1520">
        <v>-61.596461049500597</v>
      </c>
      <c r="J1520">
        <v>10.508041998127201</v>
      </c>
      <c r="K1520">
        <v>420.008150583293</v>
      </c>
      <c r="L1520">
        <v>390.53307295978101</v>
      </c>
      <c r="M1520">
        <v>38.800735875396498</v>
      </c>
      <c r="N1520">
        <v>0.55263157894736803</v>
      </c>
      <c r="O1520">
        <v>164.300791556728</v>
      </c>
      <c r="P1520">
        <v>370.22332506203401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920</v>
      </c>
      <c r="E1521">
        <v>860.7</v>
      </c>
      <c r="F1521">
        <v>218.63</v>
      </c>
      <c r="G1521">
        <v>3.5609466885136798</v>
      </c>
      <c r="H1521">
        <v>10.7508849649111</v>
      </c>
      <c r="I1521">
        <v>4.8209578875174</v>
      </c>
      <c r="J1521">
        <v>8.7354548727664696</v>
      </c>
      <c r="K1521">
        <v>186.24270780647601</v>
      </c>
      <c r="L1521">
        <v>181.476546292694</v>
      </c>
      <c r="M1521">
        <v>52.946503234223698</v>
      </c>
      <c r="N1521">
        <v>1.08510614353949</v>
      </c>
      <c r="O1521">
        <v>5.3835246763939102</v>
      </c>
      <c r="P1521">
        <v>93.4778761061946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3217</v>
      </c>
      <c r="E1522">
        <v>860.07180000000005</v>
      </c>
      <c r="F1522">
        <v>435.7</v>
      </c>
      <c r="G1522">
        <v>173.13995926802301</v>
      </c>
      <c r="H1522">
        <v>-29.856070122594002</v>
      </c>
      <c r="I1522">
        <v>22.629238719951498</v>
      </c>
      <c r="J1522">
        <v>-5.8757530410873997</v>
      </c>
      <c r="K1522">
        <v>466.83399937940499</v>
      </c>
      <c r="M1522">
        <v>25.984018572736399</v>
      </c>
      <c r="N1522">
        <v>0.34399551066217698</v>
      </c>
      <c r="O1522">
        <v>53.752582051870498</v>
      </c>
      <c r="P1522">
        <v>211.21428571428501</v>
      </c>
    </row>
    <row r="1523" spans="1:17" hidden="1" x14ac:dyDescent="0.3">
      <c r="A1523" t="s">
        <v>3218</v>
      </c>
      <c r="B1523" t="s">
        <v>3219</v>
      </c>
      <c r="C1523" t="str">
        <f>IFERROR(VLOOKUP(Table1[[#This Row],[Ticker]],[1]!Table2[[Symbol]:[Industry]],2,FALSE),"-")</f>
        <v>-</v>
      </c>
      <c r="D1523" t="s">
        <v>292</v>
      </c>
      <c r="E1523">
        <v>859.76740554399998</v>
      </c>
      <c r="F1523">
        <v>95.56</v>
      </c>
      <c r="G1523">
        <v>-7.0722277344371003</v>
      </c>
      <c r="H1523">
        <v>4.0755958199432598</v>
      </c>
      <c r="I1523">
        <v>-20.9726591442714</v>
      </c>
      <c r="J1523">
        <v>-1.20107251301825</v>
      </c>
      <c r="K1523">
        <v>96.130196564781997</v>
      </c>
      <c r="L1523">
        <v>91.846365712047003</v>
      </c>
      <c r="M1523">
        <v>30.8400445550344</v>
      </c>
      <c r="N1523">
        <v>1.05295465328112</v>
      </c>
      <c r="O1523">
        <v>19.296776894097899</v>
      </c>
      <c r="P1523">
        <v>26.402116402116398</v>
      </c>
      <c r="Q1523">
        <v>-6.3085771883708994E-2</v>
      </c>
    </row>
    <row r="1524" spans="1:17" hidden="1" x14ac:dyDescent="0.3">
      <c r="A1524" t="s">
        <v>3220</v>
      </c>
      <c r="B1524" t="s">
        <v>3221</v>
      </c>
      <c r="C1524" t="str">
        <f>IFERROR(VLOOKUP(Table1[[#This Row],[Ticker]],[1]!Table2[[Symbol]:[Industry]],2,FALSE),"-")</f>
        <v>-</v>
      </c>
      <c r="D1524" t="s">
        <v>396</v>
      </c>
      <c r="E1524">
        <v>859.19988544</v>
      </c>
      <c r="F1524">
        <v>131.68</v>
      </c>
      <c r="G1524">
        <v>6.0335703206919504</v>
      </c>
      <c r="H1524">
        <v>-13.3581476823309</v>
      </c>
      <c r="I1524">
        <v>-58.236255293113501</v>
      </c>
      <c r="J1524">
        <v>3.1426029046428301</v>
      </c>
      <c r="K1524">
        <v>167.520515691904</v>
      </c>
      <c r="L1524">
        <v>170.731935214711</v>
      </c>
      <c r="M1524">
        <v>4.6462212061203703</v>
      </c>
      <c r="N1524">
        <v>0.19729212434353799</v>
      </c>
      <c r="O1524">
        <v>126.49605103280599</v>
      </c>
      <c r="P1524">
        <v>35.752577319587601</v>
      </c>
      <c r="Q1524">
        <v>1.6907699537805999E-2</v>
      </c>
    </row>
    <row r="1525" spans="1:17" hidden="1" x14ac:dyDescent="0.3">
      <c r="A1525" t="s">
        <v>3222</v>
      </c>
      <c r="B1525" t="s">
        <v>3223</v>
      </c>
      <c r="C1525" t="str">
        <f>IFERROR(VLOOKUP(Table1[[#This Row],[Ticker]],[1]!Table2[[Symbol]:[Industry]],2,FALSE),"-")</f>
        <v>-</v>
      </c>
      <c r="D1525" t="s">
        <v>260</v>
      </c>
      <c r="E1525">
        <v>858.48266239999998</v>
      </c>
      <c r="F1525">
        <v>1408</v>
      </c>
      <c r="G1525">
        <v>76.094120119678294</v>
      </c>
      <c r="H1525">
        <v>5.0719358972362398</v>
      </c>
      <c r="I1525">
        <v>-11.676271690811101</v>
      </c>
      <c r="J1525">
        <v>-0.182479051602564</v>
      </c>
      <c r="K1525">
        <v>1309.91432780579</v>
      </c>
      <c r="L1525">
        <v>1166.7827518515301</v>
      </c>
      <c r="M1525">
        <v>50.994947419209097</v>
      </c>
      <c r="N1525">
        <v>2.2512524198856698</v>
      </c>
      <c r="O1525">
        <v>15.8380681818181</v>
      </c>
      <c r="P1525">
        <v>104.057971014492</v>
      </c>
      <c r="Q1525">
        <v>7.8059547682839001E-2</v>
      </c>
    </row>
    <row r="1526" spans="1:17" hidden="1" x14ac:dyDescent="0.3">
      <c r="A1526" t="s">
        <v>3224</v>
      </c>
      <c r="B1526" t="s">
        <v>3225</v>
      </c>
      <c r="C1526" t="str">
        <f>IFERROR(VLOOKUP(Table1[[#This Row],[Ticker]],[1]!Table2[[Symbol]:[Industry]],2,FALSE),"-")</f>
        <v>-</v>
      </c>
      <c r="D1526" t="s">
        <v>396</v>
      </c>
      <c r="E1526">
        <v>857.61854295000001</v>
      </c>
      <c r="F1526">
        <v>577.35</v>
      </c>
      <c r="G1526">
        <v>190.949483077547</v>
      </c>
      <c r="H1526">
        <v>22.3659678898238</v>
      </c>
      <c r="I1526">
        <v>157.85744087309001</v>
      </c>
      <c r="J1526">
        <v>7.1040686469674901</v>
      </c>
      <c r="K1526">
        <v>468.80781922752101</v>
      </c>
      <c r="M1526">
        <v>70.887647897101004</v>
      </c>
      <c r="N1526">
        <v>1.3609699525566601</v>
      </c>
      <c r="O1526">
        <v>8.2532259461331794</v>
      </c>
      <c r="P1526">
        <v>266.33883248730899</v>
      </c>
    </row>
    <row r="1527" spans="1:17" hidden="1" x14ac:dyDescent="0.3">
      <c r="A1527" t="s">
        <v>3226</v>
      </c>
      <c r="B1527" t="s">
        <v>3227</v>
      </c>
      <c r="C1527" t="str">
        <f>IFERROR(VLOOKUP(Table1[[#This Row],[Ticker]],[1]!Table2[[Symbol]:[Industry]],2,FALSE),"-")</f>
        <v>-</v>
      </c>
      <c r="D1527" t="s">
        <v>467</v>
      </c>
      <c r="E1527">
        <v>854.60231999999996</v>
      </c>
      <c r="F1527">
        <v>26.92</v>
      </c>
      <c r="G1527">
        <v>79.151416482488202</v>
      </c>
      <c r="H1527">
        <v>2.3352123443624202</v>
      </c>
      <c r="I1527">
        <v>0.97975574898451601</v>
      </c>
      <c r="J1527">
        <v>-4.1181231679644199</v>
      </c>
      <c r="K1527">
        <v>27.8733846452728</v>
      </c>
      <c r="L1527">
        <v>24.069721891157499</v>
      </c>
      <c r="M1527">
        <v>34.971651837650803</v>
      </c>
      <c r="N1527">
        <v>0.77392798471162205</v>
      </c>
      <c r="O1527">
        <v>25.74294205052</v>
      </c>
      <c r="P1527">
        <v>108.144329896907</v>
      </c>
      <c r="Q1527">
        <v>0.161921105348902</v>
      </c>
    </row>
    <row r="1528" spans="1:17" hidden="1" x14ac:dyDescent="0.3">
      <c r="A1528" t="s">
        <v>3228</v>
      </c>
      <c r="B1528" t="s">
        <v>3229</v>
      </c>
      <c r="C1528" t="str">
        <f>IFERROR(VLOOKUP(Table1[[#This Row],[Ticker]],[1]!Table2[[Symbol]:[Industry]],2,FALSE),"-")</f>
        <v>-</v>
      </c>
      <c r="D1528" t="s">
        <v>383</v>
      </c>
      <c r="E1528">
        <v>854.50636799999995</v>
      </c>
      <c r="F1528">
        <v>8.73</v>
      </c>
      <c r="G1528">
        <v>80.241904941397706</v>
      </c>
      <c r="H1528">
        <v>-11.783191774041599</v>
      </c>
      <c r="I1528">
        <v>-11.8461557504715</v>
      </c>
      <c r="J1528">
        <v>-0.64288605434769197</v>
      </c>
      <c r="K1528">
        <v>9.2087279005009997</v>
      </c>
      <c r="L1528">
        <v>8.1259897796556899</v>
      </c>
      <c r="M1528">
        <v>25.860483765378</v>
      </c>
      <c r="N1528">
        <v>0.92806763071170295</v>
      </c>
      <c r="O1528">
        <v>78.121420389461605</v>
      </c>
      <c r="P1528">
        <v>135.945945945945</v>
      </c>
      <c r="Q1528">
        <v>0.18485976613351701</v>
      </c>
    </row>
    <row r="1529" spans="1:17" hidden="1" x14ac:dyDescent="0.3">
      <c r="A1529" t="s">
        <v>3230</v>
      </c>
      <c r="B1529" t="s">
        <v>3231</v>
      </c>
      <c r="C1529" t="str">
        <f>IFERROR(VLOOKUP(Table1[[#This Row],[Ticker]],[1]!Table2[[Symbol]:[Industry]],2,FALSE),"-")</f>
        <v>-</v>
      </c>
      <c r="D1529" t="s">
        <v>556</v>
      </c>
      <c r="E1529">
        <v>853.71014820000005</v>
      </c>
      <c r="F1529">
        <v>14.59</v>
      </c>
      <c r="G1529">
        <v>-5.5933082325251604</v>
      </c>
      <c r="H1529">
        <v>-0.41153169880296198</v>
      </c>
      <c r="I1529">
        <v>-12.2410652979235</v>
      </c>
      <c r="J1529">
        <v>9.4837107763629493</v>
      </c>
      <c r="K1529">
        <v>13.9989472998473</v>
      </c>
      <c r="L1529">
        <v>13.4603392124175</v>
      </c>
      <c r="M1529">
        <v>40.794866733348897</v>
      </c>
      <c r="N1529">
        <v>0.947024510954392</v>
      </c>
      <c r="O1529">
        <v>25.428375599725801</v>
      </c>
      <c r="P1529">
        <v>45.9</v>
      </c>
      <c r="Q1529">
        <v>3.5839952964396002E-2</v>
      </c>
    </row>
    <row r="1530" spans="1:17" hidden="1" x14ac:dyDescent="0.3">
      <c r="A1530" t="s">
        <v>3232</v>
      </c>
      <c r="B1530" t="s">
        <v>3233</v>
      </c>
      <c r="C1530" t="str">
        <f>IFERROR(VLOOKUP(Table1[[#This Row],[Ticker]],[1]!Table2[[Symbol]:[Industry]],2,FALSE),"-")</f>
        <v>-</v>
      </c>
      <c r="D1530" t="s">
        <v>121</v>
      </c>
      <c r="E1530">
        <v>851.21323558999995</v>
      </c>
      <c r="F1530">
        <v>2731.45</v>
      </c>
      <c r="G1530">
        <v>5.8191272524976903</v>
      </c>
      <c r="H1530">
        <v>-2.90737602593518</v>
      </c>
      <c r="I1530">
        <v>-15.692646022657399</v>
      </c>
      <c r="J1530">
        <v>3.2468926911964</v>
      </c>
      <c r="K1530">
        <v>2877.5115693644798</v>
      </c>
      <c r="L1530">
        <v>2702.3443631772998</v>
      </c>
      <c r="M1530">
        <v>29.527625361622</v>
      </c>
      <c r="N1530">
        <v>0.80523374506727896</v>
      </c>
      <c r="O1530">
        <v>30.736422046898099</v>
      </c>
      <c r="P1530">
        <v>40.7963917525773</v>
      </c>
      <c r="Q1530">
        <v>0.112552335363356</v>
      </c>
    </row>
    <row r="1531" spans="1:17" hidden="1" x14ac:dyDescent="0.3">
      <c r="A1531" t="s">
        <v>3234</v>
      </c>
      <c r="B1531" t="s">
        <v>3235</v>
      </c>
      <c r="C1531" t="str">
        <f>IFERROR(VLOOKUP(Table1[[#This Row],[Ticker]],[1]!Table2[[Symbol]:[Industry]],2,FALSE),"-")</f>
        <v>-</v>
      </c>
      <c r="D1531" t="s">
        <v>625</v>
      </c>
      <c r="E1531">
        <v>847.63895300000001</v>
      </c>
      <c r="F1531">
        <v>101.51</v>
      </c>
      <c r="G1531">
        <v>83.066539656276305</v>
      </c>
      <c r="H1531">
        <v>4.8003661774407798</v>
      </c>
      <c r="I1531">
        <v>48.616359525018503</v>
      </c>
      <c r="J1531">
        <v>9.2105172399698692</v>
      </c>
      <c r="K1531">
        <v>97.815911796847303</v>
      </c>
      <c r="L1531">
        <v>74.705361202181805</v>
      </c>
      <c r="M1531">
        <v>40.241107706385201</v>
      </c>
      <c r="N1531">
        <v>0.82093015635524202</v>
      </c>
      <c r="O1531">
        <v>17.111614619249298</v>
      </c>
      <c r="P1531">
        <v>129.40112994350201</v>
      </c>
      <c r="Q1531">
        <v>7.9442862322645996E-2</v>
      </c>
    </row>
    <row r="1532" spans="1:17" hidden="1" x14ac:dyDescent="0.3">
      <c r="A1532" t="s">
        <v>3236</v>
      </c>
      <c r="B1532" t="s">
        <v>3237</v>
      </c>
      <c r="C1532" t="str">
        <f>IFERROR(VLOOKUP(Table1[[#This Row],[Ticker]],[1]!Table2[[Symbol]:[Industry]],2,FALSE),"-")</f>
        <v>-</v>
      </c>
      <c r="D1532" t="s">
        <v>95</v>
      </c>
      <c r="E1532">
        <v>847.476</v>
      </c>
      <c r="F1532">
        <v>71.819999999999993</v>
      </c>
      <c r="G1532">
        <v>77.921872033129404</v>
      </c>
      <c r="H1532">
        <v>23.908218497032198</v>
      </c>
      <c r="I1532">
        <v>3.7818528252332699</v>
      </c>
      <c r="J1532">
        <v>12.291720719099199</v>
      </c>
      <c r="K1532">
        <v>63.993867962414598</v>
      </c>
      <c r="L1532">
        <v>57.1697192671175</v>
      </c>
      <c r="M1532">
        <v>59.843116216848003</v>
      </c>
      <c r="N1532">
        <v>3.3044042955003801</v>
      </c>
      <c r="O1532">
        <v>8.2567529935951107</v>
      </c>
      <c r="P1532">
        <v>112.485207100591</v>
      </c>
      <c r="Q1532">
        <v>0.101500050924373</v>
      </c>
    </row>
    <row r="1533" spans="1:17" hidden="1" x14ac:dyDescent="0.3">
      <c r="A1533" t="s">
        <v>3238</v>
      </c>
      <c r="B1533" t="s">
        <v>3239</v>
      </c>
      <c r="C1533" t="str">
        <f>IFERROR(VLOOKUP(Table1[[#This Row],[Ticker]],[1]!Table2[[Symbol]:[Industry]],2,FALSE),"-")</f>
        <v>-</v>
      </c>
      <c r="D1533" t="s">
        <v>3240</v>
      </c>
      <c r="E1533">
        <v>846.45677439999997</v>
      </c>
      <c r="F1533">
        <v>5.36</v>
      </c>
      <c r="G1533">
        <v>49.6486272513458</v>
      </c>
      <c r="H1533">
        <v>-49.062785471137602</v>
      </c>
      <c r="I1533">
        <v>-72.743744673842301</v>
      </c>
      <c r="J1533">
        <v>-10.5797945716978</v>
      </c>
      <c r="K1533">
        <v>9.1331195523781492</v>
      </c>
      <c r="L1533">
        <v>9.6231051516339701</v>
      </c>
      <c r="M1533">
        <v>1.37662260998258</v>
      </c>
      <c r="N1533">
        <v>1.1624275307295699</v>
      </c>
      <c r="O1533">
        <v>217.164179104477</v>
      </c>
      <c r="P1533">
        <v>81.694915254237202</v>
      </c>
    </row>
    <row r="1534" spans="1:17" hidden="1" x14ac:dyDescent="0.3">
      <c r="A1534" t="s">
        <v>3241</v>
      </c>
      <c r="B1534" t="s">
        <v>3242</v>
      </c>
      <c r="C1534" t="str">
        <f>IFERROR(VLOOKUP(Table1[[#This Row],[Ticker]],[1]!Table2[[Symbol]:[Industry]],2,FALSE),"-")</f>
        <v>-</v>
      </c>
      <c r="D1534" t="s">
        <v>292</v>
      </c>
      <c r="E1534">
        <v>845.46741999999995</v>
      </c>
      <c r="F1534">
        <v>99.5</v>
      </c>
      <c r="G1534">
        <v>40.693333558916201</v>
      </c>
      <c r="H1534">
        <v>-4.5060137675139398</v>
      </c>
      <c r="I1534">
        <v>-17.238114831055501</v>
      </c>
      <c r="J1534">
        <v>-2.43736194597227</v>
      </c>
      <c r="K1534">
        <v>108.369775151037</v>
      </c>
      <c r="L1534">
        <v>95.365772548295197</v>
      </c>
      <c r="M1534">
        <v>20.748778671576702</v>
      </c>
      <c r="N1534">
        <v>0.56073878368655905</v>
      </c>
      <c r="O1534">
        <v>27.537688442211</v>
      </c>
      <c r="P1534">
        <v>68.615488900186406</v>
      </c>
      <c r="Q1534">
        <v>-6.2626975957285003E-2</v>
      </c>
    </row>
    <row r="1535" spans="1:17" hidden="1" x14ac:dyDescent="0.3">
      <c r="A1535" t="s">
        <v>3243</v>
      </c>
      <c r="B1535" t="s">
        <v>3244</v>
      </c>
      <c r="C1535" t="str">
        <f>IFERROR(VLOOKUP(Table1[[#This Row],[Ticker]],[1]!Table2[[Symbol]:[Industry]],2,FALSE),"-")</f>
        <v>-</v>
      </c>
      <c r="D1535" t="s">
        <v>383</v>
      </c>
      <c r="E1535">
        <v>845.15625</v>
      </c>
      <c r="F1535">
        <v>270.45</v>
      </c>
      <c r="G1535">
        <v>-0.906713461235646</v>
      </c>
      <c r="H1535">
        <v>26.1840832416914</v>
      </c>
      <c r="I1535">
        <v>-7.87212451464009</v>
      </c>
      <c r="J1535">
        <v>1.1074183582475301</v>
      </c>
      <c r="K1535">
        <v>245.06097706660199</v>
      </c>
      <c r="L1535">
        <v>229.736884024114</v>
      </c>
      <c r="M1535">
        <v>49.785935614888999</v>
      </c>
      <c r="N1535">
        <v>4.0910809237550003</v>
      </c>
      <c r="O1535">
        <v>19.800332778702099</v>
      </c>
      <c r="P1535">
        <v>43.627190653212899</v>
      </c>
      <c r="Q1535">
        <v>-4.1187804432826998E-2</v>
      </c>
    </row>
    <row r="1536" spans="1:17" hidden="1" x14ac:dyDescent="0.3">
      <c r="A1536" t="s">
        <v>3245</v>
      </c>
      <c r="B1536" t="s">
        <v>3246</v>
      </c>
      <c r="C1536" t="str">
        <f>IFERROR(VLOOKUP(Table1[[#This Row],[Ticker]],[1]!Table2[[Symbol]:[Industry]],2,FALSE),"-")</f>
        <v>-</v>
      </c>
      <c r="D1536" t="s">
        <v>313</v>
      </c>
      <c r="E1536">
        <v>845.02224000000001</v>
      </c>
      <c r="F1536">
        <v>454.9</v>
      </c>
      <c r="G1536">
        <v>-8.3953636100231197</v>
      </c>
      <c r="H1536">
        <v>3.51477170382709</v>
      </c>
      <c r="I1536">
        <v>-19.3461642403296</v>
      </c>
      <c r="J1536">
        <v>4.5696862379761702</v>
      </c>
      <c r="K1536">
        <v>479.52912314614298</v>
      </c>
      <c r="L1536">
        <v>450.96522670740501</v>
      </c>
      <c r="M1536">
        <v>34.585018290072398</v>
      </c>
      <c r="N1536">
        <v>0.62974288018603697</v>
      </c>
      <c r="O1536">
        <v>42.701692679709801</v>
      </c>
      <c r="P1536">
        <v>47.694805194805099</v>
      </c>
    </row>
    <row r="1537" spans="1:17" hidden="1" x14ac:dyDescent="0.3">
      <c r="A1537" t="s">
        <v>3247</v>
      </c>
      <c r="B1537" t="s">
        <v>3248</v>
      </c>
      <c r="C1537" t="str">
        <f>IFERROR(VLOOKUP(Table1[[#This Row],[Ticker]],[1]!Table2[[Symbol]:[Industry]],2,FALSE),"-")</f>
        <v>-</v>
      </c>
      <c r="D1537" t="s">
        <v>232</v>
      </c>
      <c r="E1537">
        <v>842.98453602999996</v>
      </c>
      <c r="F1537">
        <v>1587.95</v>
      </c>
      <c r="G1537">
        <v>-28.6436595655919</v>
      </c>
      <c r="H1537">
        <v>-13.206621682265499</v>
      </c>
      <c r="I1537">
        <v>0.50477872461292905</v>
      </c>
      <c r="J1537">
        <v>-1.5888256667857299</v>
      </c>
      <c r="K1537">
        <v>1722.78083749551</v>
      </c>
      <c r="L1537">
        <v>1617.7498955214601</v>
      </c>
      <c r="M1537">
        <v>18.526360425023199</v>
      </c>
      <c r="N1537">
        <v>0.55327099157902704</v>
      </c>
      <c r="O1537">
        <v>27.522906892534401</v>
      </c>
      <c r="P1537">
        <v>22.7922981750696</v>
      </c>
      <c r="Q1537">
        <v>0.13705606875631901</v>
      </c>
    </row>
    <row r="1538" spans="1:17" hidden="1" x14ac:dyDescent="0.3">
      <c r="A1538" t="s">
        <v>3249</v>
      </c>
      <c r="B1538" t="s">
        <v>3250</v>
      </c>
      <c r="C1538" t="str">
        <f>IFERROR(VLOOKUP(Table1[[#This Row],[Ticker]],[1]!Table2[[Symbol]:[Industry]],2,FALSE),"-")</f>
        <v>-</v>
      </c>
      <c r="D1538" t="s">
        <v>130</v>
      </c>
      <c r="E1538">
        <v>842.92664741999999</v>
      </c>
      <c r="F1538">
        <v>880.85</v>
      </c>
      <c r="G1538">
        <v>137.23630784737799</v>
      </c>
      <c r="H1538">
        <v>0.175074678606778</v>
      </c>
      <c r="I1538">
        <v>38.289440332658103</v>
      </c>
      <c r="J1538">
        <v>5.2377528062518204</v>
      </c>
      <c r="K1538">
        <v>806.23873719142603</v>
      </c>
      <c r="L1538">
        <v>662.19145700900003</v>
      </c>
      <c r="M1538">
        <v>35.801020600743001</v>
      </c>
      <c r="N1538">
        <v>1.2353312022615299</v>
      </c>
      <c r="O1538">
        <v>10.8815348810807</v>
      </c>
      <c r="P1538">
        <v>176.475204017576</v>
      </c>
      <c r="Q1538">
        <v>0.16292672971623201</v>
      </c>
    </row>
    <row r="1539" spans="1:17" hidden="1" x14ac:dyDescent="0.3">
      <c r="A1539" t="s">
        <v>3251</v>
      </c>
      <c r="B1539" t="s">
        <v>3252</v>
      </c>
      <c r="C1539" t="str">
        <f>IFERROR(VLOOKUP(Table1[[#This Row],[Ticker]],[1]!Table2[[Symbol]:[Industry]],2,FALSE),"-")</f>
        <v>-</v>
      </c>
      <c r="D1539" t="s">
        <v>553</v>
      </c>
      <c r="E1539">
        <v>840.15</v>
      </c>
      <c r="F1539">
        <v>292.89999999999998</v>
      </c>
      <c r="G1539">
        <v>16.855422970844899</v>
      </c>
      <c r="H1539">
        <v>-7.1653972878261598</v>
      </c>
      <c r="I1539">
        <v>1.904250743018</v>
      </c>
      <c r="J1539">
        <v>-2.37352612761523</v>
      </c>
      <c r="K1539">
        <v>293.95830148829901</v>
      </c>
      <c r="L1539">
        <v>256.21148920681401</v>
      </c>
      <c r="M1539">
        <v>24.434042010458199</v>
      </c>
      <c r="N1539">
        <v>0.47697896029120002</v>
      </c>
      <c r="O1539">
        <v>19.3240013656538</v>
      </c>
      <c r="P1539">
        <v>58.409951325040502</v>
      </c>
      <c r="Q1539">
        <v>-1.4565602727820001E-3</v>
      </c>
    </row>
    <row r="1540" spans="1:17" hidden="1" x14ac:dyDescent="0.3">
      <c r="A1540" t="s">
        <v>3253</v>
      </c>
      <c r="B1540" t="s">
        <v>3254</v>
      </c>
      <c r="C1540" t="str">
        <f>IFERROR(VLOOKUP(Table1[[#This Row],[Ticker]],[1]!Table2[[Symbol]:[Industry]],2,FALSE),"-")</f>
        <v>-</v>
      </c>
      <c r="D1540" t="s">
        <v>212</v>
      </c>
      <c r="E1540">
        <v>840.13456499999995</v>
      </c>
      <c r="F1540">
        <v>568.85</v>
      </c>
      <c r="G1540">
        <v>31.429289956110999</v>
      </c>
      <c r="H1540">
        <v>11.1507356124404</v>
      </c>
      <c r="I1540">
        <v>21.432318196888499</v>
      </c>
      <c r="J1540">
        <v>7.1555015072942103</v>
      </c>
      <c r="K1540">
        <v>525.39465749300598</v>
      </c>
      <c r="L1540">
        <v>452.966396560882</v>
      </c>
      <c r="M1540">
        <v>47.177337778880798</v>
      </c>
      <c r="N1540">
        <v>0.475213450053041</v>
      </c>
      <c r="O1540">
        <v>14.265623626615</v>
      </c>
      <c r="P1540">
        <v>55.806628321007899</v>
      </c>
      <c r="Q1540">
        <v>5.4325805143991997E-2</v>
      </c>
    </row>
    <row r="1541" spans="1:17" hidden="1" x14ac:dyDescent="0.3">
      <c r="A1541" t="s">
        <v>3255</v>
      </c>
      <c r="B1541" t="s">
        <v>3256</v>
      </c>
      <c r="C1541" t="str">
        <f>IFERROR(VLOOKUP(Table1[[#This Row],[Ticker]],[1]!Table2[[Symbol]:[Industry]],2,FALSE),"-")</f>
        <v>-</v>
      </c>
      <c r="D1541" t="s">
        <v>993</v>
      </c>
      <c r="E1541">
        <v>839.13913760000003</v>
      </c>
      <c r="F1541">
        <v>126.4</v>
      </c>
      <c r="G1541">
        <v>-46.926096139646802</v>
      </c>
      <c r="H1541">
        <v>-5.6189070619809103</v>
      </c>
      <c r="I1541">
        <v>-23.407894921521901</v>
      </c>
      <c r="J1541">
        <v>0.814630517185992</v>
      </c>
      <c r="K1541">
        <v>136.71176255781799</v>
      </c>
      <c r="L1541">
        <v>141.706100026743</v>
      </c>
      <c r="M1541">
        <v>25.348347446629599</v>
      </c>
      <c r="N1541">
        <v>0.801047447961028</v>
      </c>
      <c r="O1541">
        <v>49.129746835443001</v>
      </c>
      <c r="P1541">
        <v>12.455516014234799</v>
      </c>
    </row>
    <row r="1542" spans="1:17" hidden="1" x14ac:dyDescent="0.3">
      <c r="A1542" t="s">
        <v>3257</v>
      </c>
      <c r="B1542" t="s">
        <v>3258</v>
      </c>
      <c r="C1542" t="str">
        <f>IFERROR(VLOOKUP(Table1[[#This Row],[Ticker]],[1]!Table2[[Symbol]:[Industry]],2,FALSE),"-")</f>
        <v>-</v>
      </c>
      <c r="D1542" t="s">
        <v>21</v>
      </c>
      <c r="E1542">
        <v>834.80797046499902</v>
      </c>
      <c r="F1542">
        <v>1713.95</v>
      </c>
      <c r="G1542">
        <v>114.79121142344199</v>
      </c>
      <c r="H1542">
        <v>-5.1192307350806603</v>
      </c>
      <c r="I1542">
        <v>-27.5022799069326</v>
      </c>
      <c r="J1542">
        <v>-0.30768949301798498</v>
      </c>
      <c r="K1542">
        <v>1819.9786771711899</v>
      </c>
      <c r="L1542">
        <v>1594.9053102007199</v>
      </c>
      <c r="M1542">
        <v>35.874481269615998</v>
      </c>
      <c r="N1542">
        <v>0.81254506750418698</v>
      </c>
      <c r="O1542">
        <v>34.776393710434903</v>
      </c>
      <c r="P1542">
        <v>175.598970895642</v>
      </c>
      <c r="Q1542">
        <v>0.16137832602232199</v>
      </c>
    </row>
    <row r="1543" spans="1:17" hidden="1" x14ac:dyDescent="0.3">
      <c r="A1543" t="s">
        <v>3259</v>
      </c>
      <c r="B1543" t="s">
        <v>3260</v>
      </c>
      <c r="C1543" t="str">
        <f>IFERROR(VLOOKUP(Table1[[#This Row],[Ticker]],[1]!Table2[[Symbol]:[Industry]],2,FALSE),"-")</f>
        <v>-</v>
      </c>
      <c r="D1543" t="s">
        <v>530</v>
      </c>
      <c r="E1543">
        <v>831.98605999999995</v>
      </c>
      <c r="F1543">
        <v>248</v>
      </c>
      <c r="G1543">
        <v>56.716373868696699</v>
      </c>
      <c r="H1543">
        <v>15.5796417771426</v>
      </c>
      <c r="I1543">
        <v>26.9820602666654</v>
      </c>
      <c r="J1543">
        <v>2.1584269108180498</v>
      </c>
      <c r="K1543">
        <v>230.50245241277301</v>
      </c>
      <c r="L1543">
        <v>191.01794425888801</v>
      </c>
      <c r="M1543">
        <v>40.895179293809903</v>
      </c>
      <c r="N1543">
        <v>0.96576550612370904</v>
      </c>
      <c r="O1543">
        <v>10.8870967741935</v>
      </c>
      <c r="P1543">
        <v>88.1638846737481</v>
      </c>
      <c r="Q1543">
        <v>0.104296455072889</v>
      </c>
    </row>
    <row r="1544" spans="1:17" hidden="1" x14ac:dyDescent="0.3">
      <c r="A1544" t="s">
        <v>3261</v>
      </c>
      <c r="B1544" t="s">
        <v>3262</v>
      </c>
      <c r="C1544" t="str">
        <f>IFERROR(VLOOKUP(Table1[[#This Row],[Ticker]],[1]!Table2[[Symbol]:[Industry]],2,FALSE),"-")</f>
        <v>-</v>
      </c>
      <c r="D1544" t="s">
        <v>553</v>
      </c>
      <c r="E1544">
        <v>830.36454256000002</v>
      </c>
      <c r="F1544">
        <v>617.45000000000005</v>
      </c>
      <c r="G1544">
        <v>28.173972873465601</v>
      </c>
      <c r="H1544">
        <v>2.8730980392857299</v>
      </c>
      <c r="I1544">
        <v>6.5175460189595604</v>
      </c>
      <c r="J1544">
        <v>0.53113321104538702</v>
      </c>
      <c r="K1544">
        <v>618.09941363368</v>
      </c>
      <c r="L1544">
        <v>533.18583310495296</v>
      </c>
      <c r="M1544">
        <v>34.639358115068603</v>
      </c>
      <c r="N1544">
        <v>0.81956666218580698</v>
      </c>
      <c r="O1544">
        <v>20.366021540205601</v>
      </c>
      <c r="P1544">
        <v>87.162776598969401</v>
      </c>
      <c r="Q1544">
        <v>9.6416239118900002E-2</v>
      </c>
    </row>
    <row r="1545" spans="1:17" hidden="1" x14ac:dyDescent="0.3">
      <c r="A1545" t="s">
        <v>3263</v>
      </c>
      <c r="B1545" t="s">
        <v>3264</v>
      </c>
      <c r="C1545" t="str">
        <f>IFERROR(VLOOKUP(Table1[[#This Row],[Ticker]],[1]!Table2[[Symbol]:[Industry]],2,FALSE),"-")</f>
        <v>-</v>
      </c>
      <c r="D1545" t="s">
        <v>920</v>
      </c>
      <c r="E1545">
        <v>825.23215000000005</v>
      </c>
      <c r="F1545">
        <v>491.25</v>
      </c>
      <c r="G1545">
        <v>-7.1747308802475702</v>
      </c>
      <c r="H1545">
        <v>8.2281472943404399</v>
      </c>
      <c r="I1545">
        <v>-16.534021959628301</v>
      </c>
      <c r="J1545">
        <v>-1.3295171066789899</v>
      </c>
      <c r="K1545">
        <v>480.183784685239</v>
      </c>
      <c r="L1545">
        <v>465.274344607177</v>
      </c>
      <c r="M1545">
        <v>77.711088510805496</v>
      </c>
      <c r="N1545">
        <v>2.21006839622815</v>
      </c>
      <c r="O1545">
        <v>21.709923664122101</v>
      </c>
      <c r="P1545">
        <v>27.266839378238299</v>
      </c>
    </row>
    <row r="1546" spans="1:17" hidden="1" x14ac:dyDescent="0.3">
      <c r="A1546" t="s">
        <v>3265</v>
      </c>
      <c r="B1546" t="s">
        <v>3266</v>
      </c>
      <c r="C1546" t="str">
        <f>IFERROR(VLOOKUP(Table1[[#This Row],[Ticker]],[1]!Table2[[Symbol]:[Industry]],2,FALSE),"-")</f>
        <v>-</v>
      </c>
      <c r="D1546" t="s">
        <v>391</v>
      </c>
      <c r="E1546">
        <v>824.60217839999996</v>
      </c>
      <c r="F1546">
        <v>85.02</v>
      </c>
      <c r="G1546">
        <v>7.0442520196068301</v>
      </c>
      <c r="H1546">
        <v>21.278353598824399</v>
      </c>
      <c r="I1546">
        <v>-9.6361310203913604</v>
      </c>
      <c r="J1546">
        <v>7.6896114516513796</v>
      </c>
      <c r="K1546">
        <v>77.059797502864299</v>
      </c>
      <c r="L1546">
        <v>73.287759490184101</v>
      </c>
      <c r="M1546">
        <v>54.664107600669197</v>
      </c>
      <c r="N1546">
        <v>2.6886408244090201</v>
      </c>
      <c r="O1546">
        <v>13.2086567866384</v>
      </c>
      <c r="P1546">
        <v>43.372681281618803</v>
      </c>
      <c r="Q1546">
        <v>2.6841085115289001E-2</v>
      </c>
    </row>
    <row r="1547" spans="1:17" hidden="1" x14ac:dyDescent="0.3">
      <c r="A1547" t="s">
        <v>3267</v>
      </c>
      <c r="B1547" t="s">
        <v>3268</v>
      </c>
      <c r="C1547" t="str">
        <f>IFERROR(VLOOKUP(Table1[[#This Row],[Ticker]],[1]!Table2[[Symbol]:[Industry]],2,FALSE),"-")</f>
        <v>-</v>
      </c>
      <c r="D1547" t="s">
        <v>269</v>
      </c>
      <c r="E1547">
        <v>824.06799999999998</v>
      </c>
      <c r="F1547">
        <v>1471.55</v>
      </c>
      <c r="G1547">
        <v>16.480469339681001</v>
      </c>
      <c r="H1547">
        <v>-8.2488066960324495</v>
      </c>
      <c r="I1547">
        <v>-22.3760952275703</v>
      </c>
      <c r="J1547">
        <v>-1.2818343943925199</v>
      </c>
      <c r="K1547">
        <v>1523.35002534458</v>
      </c>
      <c r="L1547">
        <v>1468.3263889156899</v>
      </c>
      <c r="M1547">
        <v>32.7817757264473</v>
      </c>
      <c r="N1547">
        <v>0.86511402866408604</v>
      </c>
      <c r="O1547">
        <v>21.270089361557499</v>
      </c>
      <c r="P1547">
        <v>43.987279843444199</v>
      </c>
      <c r="Q1547">
        <v>3.4445776115767997E-2</v>
      </c>
    </row>
    <row r="1548" spans="1:17" hidden="1" x14ac:dyDescent="0.3">
      <c r="A1548" t="s">
        <v>3269</v>
      </c>
      <c r="B1548" t="s">
        <v>3270</v>
      </c>
      <c r="C1548" t="str">
        <f>IFERROR(VLOOKUP(Table1[[#This Row],[Ticker]],[1]!Table2[[Symbol]:[Industry]],2,FALSE),"-")</f>
        <v>-</v>
      </c>
      <c r="D1548" t="s">
        <v>625</v>
      </c>
      <c r="E1548">
        <v>823.40484000000004</v>
      </c>
      <c r="F1548">
        <v>407.65</v>
      </c>
      <c r="G1548">
        <v>40.197686930058502</v>
      </c>
      <c r="H1548">
        <v>-2.8029931072007499</v>
      </c>
      <c r="I1548">
        <v>2.93492948575074</v>
      </c>
      <c r="J1548">
        <v>3.3930800038794802</v>
      </c>
      <c r="K1548">
        <v>405.699429857967</v>
      </c>
      <c r="L1548">
        <v>354.632308050799</v>
      </c>
      <c r="M1548">
        <v>56.759860485921898</v>
      </c>
      <c r="N1548">
        <v>0.74506221154310703</v>
      </c>
      <c r="O1548">
        <v>12.841898687599601</v>
      </c>
      <c r="P1548">
        <v>80.296329057938905</v>
      </c>
    </row>
    <row r="1549" spans="1:17" hidden="1" x14ac:dyDescent="0.3">
      <c r="A1549" t="s">
        <v>3271</v>
      </c>
      <c r="B1549" t="s">
        <v>3272</v>
      </c>
      <c r="C1549" t="str">
        <f>IFERROR(VLOOKUP(Table1[[#This Row],[Ticker]],[1]!Table2[[Symbol]:[Industry]],2,FALSE),"-")</f>
        <v>-</v>
      </c>
      <c r="D1549" t="s">
        <v>637</v>
      </c>
      <c r="E1549">
        <v>822.3</v>
      </c>
      <c r="F1549">
        <v>274.10000000000002</v>
      </c>
      <c r="G1549">
        <v>-1.6215832455872601</v>
      </c>
      <c r="H1549">
        <v>18.883531683379399</v>
      </c>
      <c r="I1549">
        <v>-12.509883958163</v>
      </c>
      <c r="J1549">
        <v>4.9810908771514297</v>
      </c>
      <c r="K1549">
        <v>266.34450451598099</v>
      </c>
      <c r="L1549">
        <v>258.16534597041101</v>
      </c>
      <c r="M1549">
        <v>40.506691400160499</v>
      </c>
      <c r="N1549">
        <v>1.5080180674310399</v>
      </c>
      <c r="O1549">
        <v>56.767603064574899</v>
      </c>
      <c r="P1549">
        <v>36.368159203980099</v>
      </c>
      <c r="Q1549">
        <v>0.105223334827453</v>
      </c>
    </row>
    <row r="1550" spans="1:17" hidden="1" x14ac:dyDescent="0.3">
      <c r="A1550" t="s">
        <v>3273</v>
      </c>
      <c r="B1550" t="s">
        <v>3274</v>
      </c>
      <c r="C1550" t="str">
        <f>IFERROR(VLOOKUP(Table1[[#This Row],[Ticker]],[1]!Table2[[Symbol]:[Industry]],2,FALSE),"-")</f>
        <v>-</v>
      </c>
      <c r="D1550" t="s">
        <v>726</v>
      </c>
      <c r="E1550">
        <v>821.232487386</v>
      </c>
      <c r="F1550">
        <v>193.77</v>
      </c>
      <c r="G1550">
        <v>-21.644740138745</v>
      </c>
      <c r="H1550">
        <v>-6.5825039601134696</v>
      </c>
      <c r="I1550">
        <v>-41.983948136086497</v>
      </c>
      <c r="J1550">
        <v>-1.71986795782802</v>
      </c>
      <c r="K1550">
        <v>215.47944285248201</v>
      </c>
      <c r="L1550">
        <v>220.84177326693501</v>
      </c>
      <c r="M1550">
        <v>18.030946164340001</v>
      </c>
      <c r="N1550">
        <v>1.1424958550119599</v>
      </c>
      <c r="O1550">
        <v>71.853228053878297</v>
      </c>
      <c r="P1550">
        <v>15.6835820895522</v>
      </c>
    </row>
    <row r="1551" spans="1:17" hidden="1" x14ac:dyDescent="0.3">
      <c r="A1551" t="s">
        <v>3275</v>
      </c>
      <c r="B1551" t="s">
        <v>3276</v>
      </c>
      <c r="C1551" t="str">
        <f>IFERROR(VLOOKUP(Table1[[#This Row],[Ticker]],[1]!Table2[[Symbol]:[Industry]],2,FALSE),"-")</f>
        <v>-</v>
      </c>
      <c r="D1551" t="s">
        <v>313</v>
      </c>
      <c r="E1551">
        <v>818.23611105600003</v>
      </c>
      <c r="F1551">
        <v>76.959999999999994</v>
      </c>
      <c r="G1551">
        <v>-26.0828813833886</v>
      </c>
      <c r="H1551">
        <v>12.588938198251</v>
      </c>
      <c r="I1551">
        <v>-40.046287620308298</v>
      </c>
      <c r="J1551">
        <v>-4.74446857194242</v>
      </c>
      <c r="K1551">
        <v>78.164729981385904</v>
      </c>
      <c r="L1551">
        <v>84.462850839722606</v>
      </c>
      <c r="M1551">
        <v>35.324773982057799</v>
      </c>
      <c r="N1551">
        <v>2.1771160216416598</v>
      </c>
      <c r="O1551">
        <v>66.839916839916796</v>
      </c>
      <c r="P1551">
        <v>29.235936188077201</v>
      </c>
      <c r="Q1551">
        <v>-3.6270428844478002E-2</v>
      </c>
    </row>
    <row r="1552" spans="1:17" hidden="1" x14ac:dyDescent="0.3">
      <c r="A1552" t="s">
        <v>3277</v>
      </c>
      <c r="B1552" t="s">
        <v>3278</v>
      </c>
      <c r="C1552" t="str">
        <f>IFERROR(VLOOKUP(Table1[[#This Row],[Ticker]],[1]!Table2[[Symbol]:[Industry]],2,FALSE),"-")</f>
        <v>-</v>
      </c>
      <c r="D1552" t="s">
        <v>920</v>
      </c>
      <c r="E1552">
        <v>817.92</v>
      </c>
      <c r="F1552">
        <v>2556</v>
      </c>
      <c r="G1552">
        <v>31.093227531850701</v>
      </c>
      <c r="H1552">
        <v>6.8937530632991697</v>
      </c>
      <c r="I1552">
        <v>31.509776452918199</v>
      </c>
      <c r="J1552">
        <v>9.9778687982853693</v>
      </c>
      <c r="K1552">
        <v>2399.7652278405399</v>
      </c>
      <c r="L1552">
        <v>2041.29306024935</v>
      </c>
      <c r="M1552">
        <v>51.855398794107202</v>
      </c>
      <c r="N1552">
        <v>0.70544073647871097</v>
      </c>
      <c r="O1552">
        <v>5.2034428794991996</v>
      </c>
      <c r="P1552">
        <v>69.193089296352596</v>
      </c>
      <c r="Q1552">
        <v>-5.2249203822109999E-3</v>
      </c>
    </row>
    <row r="1553" spans="1:17" hidden="1" x14ac:dyDescent="0.3">
      <c r="A1553" t="s">
        <v>3279</v>
      </c>
      <c r="B1553" t="s">
        <v>3280</v>
      </c>
      <c r="C1553" t="str">
        <f>IFERROR(VLOOKUP(Table1[[#This Row],[Ticker]],[1]!Table2[[Symbol]:[Industry]],2,FALSE),"-")</f>
        <v>-</v>
      </c>
      <c r="D1553" t="s">
        <v>72</v>
      </c>
      <c r="E1553">
        <v>817.17561450000005</v>
      </c>
      <c r="F1553">
        <v>127.75</v>
      </c>
      <c r="G1553">
        <v>-4.0848224357028204</v>
      </c>
      <c r="H1553">
        <v>18.055933065083099</v>
      </c>
      <c r="I1553">
        <v>13.840676696227201</v>
      </c>
      <c r="J1553">
        <v>2.2647403092229799</v>
      </c>
      <c r="K1553">
        <v>117.86976365877101</v>
      </c>
      <c r="L1553">
        <v>114.005353184356</v>
      </c>
      <c r="M1553">
        <v>55.663983758010801</v>
      </c>
      <c r="N1553">
        <v>2.01190657625463</v>
      </c>
      <c r="O1553">
        <v>9.8238747553816204</v>
      </c>
      <c r="P1553">
        <v>45.252984650369498</v>
      </c>
      <c r="Q1553">
        <v>0.177689042854841</v>
      </c>
    </row>
    <row r="1554" spans="1:17" hidden="1" x14ac:dyDescent="0.3">
      <c r="A1554" t="s">
        <v>3281</v>
      </c>
      <c r="B1554" t="s">
        <v>3282</v>
      </c>
      <c r="C1554" t="str">
        <f>IFERROR(VLOOKUP(Table1[[#This Row],[Ticker]],[1]!Table2[[Symbol]:[Industry]],2,FALSE),"-")</f>
        <v>-</v>
      </c>
      <c r="D1554" t="s">
        <v>625</v>
      </c>
      <c r="E1554">
        <v>812.89296000000002</v>
      </c>
      <c r="F1554">
        <v>243.09</v>
      </c>
      <c r="G1554">
        <v>-9.1813934870626195</v>
      </c>
      <c r="H1554">
        <v>10.9838987270802</v>
      </c>
      <c r="I1554">
        <v>-6.4277235470817402</v>
      </c>
      <c r="J1554">
        <v>14.004453348242301</v>
      </c>
      <c r="K1554">
        <v>228.51479142361299</v>
      </c>
      <c r="L1554">
        <v>219.281054561421</v>
      </c>
      <c r="M1554">
        <v>52.2709775451331</v>
      </c>
      <c r="N1554">
        <v>3.0840972349796001</v>
      </c>
      <c r="O1554">
        <v>14.6488954708132</v>
      </c>
      <c r="P1554">
        <v>37.338983050847403</v>
      </c>
      <c r="Q1554">
        <v>5.2427636179254999E-2</v>
      </c>
    </row>
    <row r="1555" spans="1:17" hidden="1" x14ac:dyDescent="0.3">
      <c r="A1555" t="s">
        <v>3283</v>
      </c>
      <c r="B1555" t="s">
        <v>3284</v>
      </c>
      <c r="C1555" t="str">
        <f>IFERROR(VLOOKUP(Table1[[#This Row],[Ticker]],[1]!Table2[[Symbol]:[Industry]],2,FALSE),"-")</f>
        <v>-</v>
      </c>
      <c r="D1555" t="s">
        <v>501</v>
      </c>
      <c r="E1555">
        <v>812.36864419799997</v>
      </c>
      <c r="F1555">
        <v>132.63</v>
      </c>
      <c r="G1555">
        <v>-23.682526483033701</v>
      </c>
      <c r="H1555">
        <v>-1.8672253874870799</v>
      </c>
      <c r="I1555">
        <v>-28.5186537077739</v>
      </c>
      <c r="J1555">
        <v>3.09933159352211</v>
      </c>
      <c r="K1555">
        <v>136.97770885812201</v>
      </c>
      <c r="L1555">
        <v>142.69742213280301</v>
      </c>
      <c r="M1555">
        <v>34.384206013160401</v>
      </c>
      <c r="N1555">
        <v>0.815046733719067</v>
      </c>
      <c r="O1555">
        <v>52.680389052250597</v>
      </c>
      <c r="P1555">
        <v>18.050734312416498</v>
      </c>
      <c r="Q1555">
        <v>-0.11446027456461801</v>
      </c>
    </row>
    <row r="1556" spans="1:17" hidden="1" x14ac:dyDescent="0.3">
      <c r="A1556" t="s">
        <v>3285</v>
      </c>
      <c r="B1556" t="s">
        <v>3286</v>
      </c>
      <c r="C1556" t="str">
        <f>IFERROR(VLOOKUP(Table1[[#This Row],[Ticker]],[1]!Table2[[Symbol]:[Industry]],2,FALSE),"-")</f>
        <v>-</v>
      </c>
      <c r="D1556" t="s">
        <v>590</v>
      </c>
      <c r="E1556">
        <v>811.76160000000004</v>
      </c>
      <c r="F1556">
        <v>1300.9000000000001</v>
      </c>
      <c r="G1556">
        <v>-4.3423499262209599</v>
      </c>
      <c r="H1556">
        <v>-0.90048021474857998</v>
      </c>
      <c r="I1556">
        <v>15.553764438578501</v>
      </c>
      <c r="J1556">
        <v>-5.2010058088795503</v>
      </c>
      <c r="K1556">
        <v>1242.1242048568399</v>
      </c>
      <c r="L1556">
        <v>1085.7961304002799</v>
      </c>
      <c r="M1556">
        <v>36.927425507040397</v>
      </c>
      <c r="N1556">
        <v>0.625477161167731</v>
      </c>
      <c r="O1556">
        <v>20.608809285879001</v>
      </c>
      <c r="P1556">
        <v>62.612499999999997</v>
      </c>
      <c r="Q1556">
        <v>3.1003521782745E-2</v>
      </c>
    </row>
    <row r="1557" spans="1:17" hidden="1" x14ac:dyDescent="0.3">
      <c r="A1557" t="s">
        <v>3287</v>
      </c>
      <c r="B1557" t="s">
        <v>3288</v>
      </c>
      <c r="C1557" t="str">
        <f>IFERROR(VLOOKUP(Table1[[#This Row],[Ticker]],[1]!Table2[[Symbol]:[Industry]],2,FALSE),"-")</f>
        <v>-</v>
      </c>
      <c r="D1557" t="s">
        <v>700</v>
      </c>
      <c r="E1557">
        <v>809.35629089999998</v>
      </c>
      <c r="F1557">
        <v>133.78</v>
      </c>
      <c r="G1557">
        <v>-15.984719980879399</v>
      </c>
      <c r="H1557">
        <v>4.5499071603446097</v>
      </c>
      <c r="I1557">
        <v>-2.55960636273322</v>
      </c>
      <c r="J1557">
        <v>5.1127521583741702</v>
      </c>
      <c r="K1557">
        <v>129.146407559963</v>
      </c>
      <c r="L1557">
        <v>125.431160916035</v>
      </c>
      <c r="M1557">
        <v>40.303404555822503</v>
      </c>
      <c r="N1557">
        <v>0.50212346068760305</v>
      </c>
      <c r="O1557">
        <v>13.544625504559701</v>
      </c>
      <c r="P1557">
        <v>33.048234709099901</v>
      </c>
      <c r="Q1557">
        <v>-6.4257385934812006E-2</v>
      </c>
    </row>
    <row r="1558" spans="1:17" hidden="1" x14ac:dyDescent="0.3">
      <c r="A1558" t="s">
        <v>3289</v>
      </c>
      <c r="B1558" t="s">
        <v>3290</v>
      </c>
      <c r="C1558" t="str">
        <f>IFERROR(VLOOKUP(Table1[[#This Row],[Ticker]],[1]!Table2[[Symbol]:[Industry]],2,FALSE),"-")</f>
        <v>-</v>
      </c>
      <c r="D1558" t="s">
        <v>518</v>
      </c>
      <c r="E1558">
        <v>807.75205165800003</v>
      </c>
      <c r="F1558">
        <v>167.94</v>
      </c>
      <c r="G1558">
        <v>-46.394186655792197</v>
      </c>
      <c r="H1558">
        <v>2.5761841322282399</v>
      </c>
      <c r="I1558">
        <v>-46.476501420151997</v>
      </c>
      <c r="J1558">
        <v>6.1261843793677198</v>
      </c>
      <c r="K1558">
        <v>174.34978500178801</v>
      </c>
      <c r="L1558">
        <v>190.41685675602801</v>
      </c>
      <c r="M1558">
        <v>38.186693011153302</v>
      </c>
      <c r="N1558">
        <v>0.57918725434256901</v>
      </c>
      <c r="O1558">
        <v>70.953912111468398</v>
      </c>
      <c r="P1558">
        <v>9.9083769633507792</v>
      </c>
      <c r="Q1558">
        <v>8.8270543011745001E-2</v>
      </c>
    </row>
    <row r="1559" spans="1:17" hidden="1" x14ac:dyDescent="0.3">
      <c r="A1559" t="s">
        <v>3291</v>
      </c>
      <c r="B1559" t="s">
        <v>3292</v>
      </c>
      <c r="C1559" t="str">
        <f>IFERROR(VLOOKUP(Table1[[#This Row],[Ticker]],[1]!Table2[[Symbol]:[Industry]],2,FALSE),"-")</f>
        <v>-</v>
      </c>
      <c r="D1559" t="s">
        <v>553</v>
      </c>
      <c r="E1559">
        <v>806.40885000000003</v>
      </c>
      <c r="F1559">
        <v>73.41</v>
      </c>
      <c r="G1559">
        <v>0.47448511023284401</v>
      </c>
      <c r="H1559">
        <v>-0.64343747606034896</v>
      </c>
      <c r="I1559">
        <v>-30.9560957030947</v>
      </c>
      <c r="J1559">
        <v>3.5684093562557302</v>
      </c>
      <c r="K1559">
        <v>77.357216950474097</v>
      </c>
      <c r="L1559">
        <v>79.728680123385104</v>
      </c>
      <c r="M1559">
        <v>30.090929260366501</v>
      </c>
      <c r="N1559">
        <v>0.83024183280404495</v>
      </c>
      <c r="O1559">
        <v>61.354038959269801</v>
      </c>
      <c r="P1559">
        <v>22.146422628951701</v>
      </c>
      <c r="Q1559">
        <v>-9.0127670556E-3</v>
      </c>
    </row>
    <row r="1560" spans="1:17" hidden="1" x14ac:dyDescent="0.3">
      <c r="A1560" t="s">
        <v>3293</v>
      </c>
      <c r="B1560" t="s">
        <v>3294</v>
      </c>
      <c r="C1560" t="str">
        <f>IFERROR(VLOOKUP(Table1[[#This Row],[Ticker]],[1]!Table2[[Symbol]:[Industry]],2,FALSE),"-")</f>
        <v>-</v>
      </c>
      <c r="D1560" t="s">
        <v>1464</v>
      </c>
      <c r="E1560">
        <v>803.92503599999998</v>
      </c>
      <c r="F1560">
        <v>669.75</v>
      </c>
      <c r="G1560">
        <v>2.40206185765217</v>
      </c>
      <c r="H1560">
        <v>18.667887544962099</v>
      </c>
      <c r="I1560">
        <v>2.0255261379245399</v>
      </c>
      <c r="J1560">
        <v>13.954851214041801</v>
      </c>
      <c r="K1560">
        <v>623.66395370977796</v>
      </c>
      <c r="L1560">
        <v>585.64040644900695</v>
      </c>
      <c r="M1560">
        <v>52.982807365390798</v>
      </c>
      <c r="N1560">
        <v>1.68951355696549</v>
      </c>
      <c r="O1560">
        <v>16.162747293766301</v>
      </c>
      <c r="P1560">
        <v>43.877551020408099</v>
      </c>
      <c r="Q1560">
        <v>2.2217414223948E-2</v>
      </c>
    </row>
    <row r="1561" spans="1:17" hidden="1" x14ac:dyDescent="0.3">
      <c r="A1561" t="s">
        <v>3295</v>
      </c>
      <c r="B1561" t="s">
        <v>3296</v>
      </c>
      <c r="C1561" t="str">
        <f>IFERROR(VLOOKUP(Table1[[#This Row],[Ticker]],[1]!Table2[[Symbol]:[Industry]],2,FALSE),"-")</f>
        <v>-</v>
      </c>
      <c r="D1561" t="s">
        <v>553</v>
      </c>
      <c r="E1561">
        <v>796.43903399999999</v>
      </c>
      <c r="F1561">
        <v>306.45</v>
      </c>
      <c r="G1561">
        <v>13.736907926789501</v>
      </c>
      <c r="H1561">
        <v>6.8214707546714601</v>
      </c>
      <c r="I1561">
        <v>-9.03351108225805</v>
      </c>
      <c r="J1561">
        <v>1.8965965148664801</v>
      </c>
      <c r="K1561">
        <v>289.81564893051302</v>
      </c>
      <c r="L1561">
        <v>269.88252091869703</v>
      </c>
      <c r="M1561">
        <v>49.6430798444609</v>
      </c>
      <c r="N1561">
        <v>1.1107038220016801</v>
      </c>
      <c r="O1561">
        <v>16.821667482460398</v>
      </c>
      <c r="P1561">
        <v>42.138218923933202</v>
      </c>
      <c r="Q1561">
        <v>-1.2110759537324999E-2</v>
      </c>
    </row>
    <row r="1562" spans="1:17" hidden="1" x14ac:dyDescent="0.3">
      <c r="A1562" t="s">
        <v>3297</v>
      </c>
      <c r="B1562" t="s">
        <v>3298</v>
      </c>
      <c r="C1562" t="str">
        <f>IFERROR(VLOOKUP(Table1[[#This Row],[Ticker]],[1]!Table2[[Symbol]:[Industry]],2,FALSE),"-")</f>
        <v>-</v>
      </c>
      <c r="E1562">
        <v>795.625</v>
      </c>
      <c r="F1562">
        <v>318.25</v>
      </c>
      <c r="G1562">
        <v>89.096498623577503</v>
      </c>
      <c r="H1562">
        <v>-20.8948364319048</v>
      </c>
      <c r="I1562">
        <v>-65.325957599448103</v>
      </c>
      <c r="J1562">
        <v>-14.5997408058102</v>
      </c>
      <c r="K1562">
        <v>396.42412954228399</v>
      </c>
      <c r="L1562">
        <v>369.38233152054897</v>
      </c>
      <c r="M1562">
        <v>18.604321169850699</v>
      </c>
      <c r="N1562">
        <v>0.68521782926215002</v>
      </c>
      <c r="O1562">
        <v>196.65357423409199</v>
      </c>
      <c r="P1562">
        <v>144.15036440352799</v>
      </c>
    </row>
    <row r="1563" spans="1:17" hidden="1" x14ac:dyDescent="0.3">
      <c r="A1563" t="s">
        <v>3299</v>
      </c>
      <c r="B1563" t="s">
        <v>3300</v>
      </c>
      <c r="C1563" t="str">
        <f>IFERROR(VLOOKUP(Table1[[#This Row],[Ticker]],[1]!Table2[[Symbol]:[Industry]],2,FALSE),"-")</f>
        <v>-</v>
      </c>
      <c r="D1563" t="s">
        <v>260</v>
      </c>
      <c r="E1563">
        <v>795.42795550000005</v>
      </c>
      <c r="F1563">
        <v>431</v>
      </c>
      <c r="G1563">
        <v>67.3690193130941</v>
      </c>
      <c r="H1563">
        <v>-1.5679275861747599</v>
      </c>
      <c r="I1563">
        <v>37.619742088656999</v>
      </c>
      <c r="J1563">
        <v>2.7643628334447099</v>
      </c>
      <c r="K1563">
        <v>417.55069349740802</v>
      </c>
      <c r="L1563">
        <v>337.65212048767</v>
      </c>
      <c r="M1563">
        <v>45.376456603884499</v>
      </c>
      <c r="N1563">
        <v>0.57739133910052698</v>
      </c>
      <c r="O1563">
        <v>10.661252900232</v>
      </c>
      <c r="P1563">
        <v>124.479166666666</v>
      </c>
      <c r="Q1563">
        <v>0.13279508327761599</v>
      </c>
    </row>
    <row r="1564" spans="1:17" hidden="1" x14ac:dyDescent="0.3">
      <c r="A1564" t="s">
        <v>3301</v>
      </c>
      <c r="B1564" t="s">
        <v>3302</v>
      </c>
      <c r="C1564" t="str">
        <f>IFERROR(VLOOKUP(Table1[[#This Row],[Ticker]],[1]!Table2[[Symbol]:[Industry]],2,FALSE),"-")</f>
        <v>-</v>
      </c>
      <c r="D1564" t="s">
        <v>625</v>
      </c>
      <c r="E1564">
        <v>794.757884375</v>
      </c>
      <c r="F1564">
        <v>1360.45</v>
      </c>
      <c r="G1564">
        <v>-10.820714257585101</v>
      </c>
      <c r="H1564">
        <v>1.7897526729720299</v>
      </c>
      <c r="I1564">
        <v>-14.6028539389622</v>
      </c>
      <c r="J1564">
        <v>3.42913585593223</v>
      </c>
      <c r="K1564">
        <v>1410.39245641098</v>
      </c>
      <c r="L1564">
        <v>1359.1881160866899</v>
      </c>
      <c r="M1564">
        <v>30.599347748334001</v>
      </c>
      <c r="N1564">
        <v>0.475751485324513</v>
      </c>
      <c r="O1564">
        <v>19.570730273071401</v>
      </c>
      <c r="P1564">
        <v>20.3938053097345</v>
      </c>
      <c r="Q1564">
        <v>-5.4463590080018998E-2</v>
      </c>
    </row>
    <row r="1565" spans="1:17" hidden="1" x14ac:dyDescent="0.3">
      <c r="A1565" t="s">
        <v>3303</v>
      </c>
      <c r="B1565" t="s">
        <v>3304</v>
      </c>
      <c r="C1565" t="str">
        <f>IFERROR(VLOOKUP(Table1[[#This Row],[Ticker]],[1]!Table2[[Symbol]:[Industry]],2,FALSE),"-")</f>
        <v>-</v>
      </c>
      <c r="D1565" t="s">
        <v>191</v>
      </c>
      <c r="E1565">
        <v>794.72074770500001</v>
      </c>
      <c r="F1565">
        <v>312.85000000000002</v>
      </c>
      <c r="G1565">
        <v>31.162973014489399</v>
      </c>
      <c r="H1565">
        <v>22.286072295222301</v>
      </c>
      <c r="I1565">
        <v>8.6226643265143004</v>
      </c>
      <c r="J1565">
        <v>4.00288175364906</v>
      </c>
      <c r="K1565">
        <v>296.57425661411099</v>
      </c>
      <c r="L1565">
        <v>259.56877136159602</v>
      </c>
      <c r="M1565">
        <v>45.714601494308702</v>
      </c>
      <c r="N1565">
        <v>3.3247159139064202</v>
      </c>
      <c r="O1565">
        <v>14.575675243727</v>
      </c>
      <c r="P1565">
        <v>71.330777656078794</v>
      </c>
      <c r="Q1565">
        <v>6.6817091057693997E-2</v>
      </c>
    </row>
    <row r="1566" spans="1:17" hidden="1" x14ac:dyDescent="0.3">
      <c r="A1566" t="s">
        <v>3305</v>
      </c>
      <c r="B1566" t="s">
        <v>3306</v>
      </c>
      <c r="C1566" t="str">
        <f>IFERROR(VLOOKUP(Table1[[#This Row],[Ticker]],[1]!Table2[[Symbol]:[Industry]],2,FALSE),"-")</f>
        <v>-</v>
      </c>
      <c r="D1566" t="s">
        <v>46</v>
      </c>
      <c r="E1566">
        <v>790.91377162000003</v>
      </c>
      <c r="F1566">
        <v>138.41</v>
      </c>
      <c r="G1566">
        <v>310.63254878031699</v>
      </c>
      <c r="H1566">
        <v>-4.0460593525888902</v>
      </c>
      <c r="I1566">
        <v>43.6411795709583</v>
      </c>
      <c r="J1566">
        <v>-1.42968783269644</v>
      </c>
      <c r="K1566">
        <v>137.81763954355301</v>
      </c>
      <c r="L1566">
        <v>109.986634054243</v>
      </c>
      <c r="M1566">
        <v>41.731749369657003</v>
      </c>
      <c r="N1566">
        <v>0.85820156281206195</v>
      </c>
      <c r="O1566">
        <v>16.306625243840699</v>
      </c>
      <c r="P1566">
        <v>343.62179487179401</v>
      </c>
      <c r="Q1566">
        <v>0.10286681617374301</v>
      </c>
    </row>
    <row r="1567" spans="1:17" hidden="1" x14ac:dyDescent="0.3">
      <c r="A1567" t="s">
        <v>3307</v>
      </c>
      <c r="B1567" t="s">
        <v>3308</v>
      </c>
      <c r="C1567" t="str">
        <f>IFERROR(VLOOKUP(Table1[[#This Row],[Ticker]],[1]!Table2[[Symbol]:[Industry]],2,FALSE),"-")</f>
        <v>-</v>
      </c>
      <c r="D1567" t="s">
        <v>553</v>
      </c>
      <c r="E1567">
        <v>789.13667347299997</v>
      </c>
      <c r="F1567">
        <v>244.03</v>
      </c>
      <c r="G1567">
        <v>7.7682202368404996</v>
      </c>
      <c r="H1567">
        <v>21.968111667042699</v>
      </c>
      <c r="I1567">
        <v>10.0779582711</v>
      </c>
      <c r="J1567">
        <v>11.811511294702701</v>
      </c>
      <c r="K1567">
        <v>221.33626784648101</v>
      </c>
      <c r="L1567">
        <v>201.06232382651899</v>
      </c>
      <c r="M1567">
        <v>51.11496206004</v>
      </c>
      <c r="N1567">
        <v>1.02993130226617</v>
      </c>
      <c r="O1567">
        <v>10.5191984592058</v>
      </c>
      <c r="P1567">
        <v>57.286496938446597</v>
      </c>
      <c r="Q1567">
        <v>2.8046506491656999E-2</v>
      </c>
    </row>
    <row r="1568" spans="1:17" hidden="1" x14ac:dyDescent="0.3">
      <c r="A1568" t="s">
        <v>3309</v>
      </c>
      <c r="B1568" t="s">
        <v>3310</v>
      </c>
      <c r="C1568" t="str">
        <f>IFERROR(VLOOKUP(Table1[[#This Row],[Ticker]],[1]!Table2[[Symbol]:[Industry]],2,FALSE),"-")</f>
        <v>-</v>
      </c>
      <c r="D1568" t="s">
        <v>308</v>
      </c>
      <c r="E1568">
        <v>786.05100000000004</v>
      </c>
      <c r="F1568">
        <v>1455.65</v>
      </c>
      <c r="G1568">
        <v>91.823339094774198</v>
      </c>
      <c r="H1568">
        <v>-3.4289198748921899</v>
      </c>
      <c r="I1568">
        <v>-4.4357993002419098</v>
      </c>
      <c r="J1568">
        <v>5.1438940602270797</v>
      </c>
      <c r="K1568">
        <v>1619.7022978899099</v>
      </c>
      <c r="L1568">
        <v>1395.69027278672</v>
      </c>
      <c r="M1568">
        <v>31.997459792531899</v>
      </c>
      <c r="N1568">
        <v>1.0546263667238001</v>
      </c>
      <c r="O1568">
        <v>37.326967334180502</v>
      </c>
      <c r="P1568">
        <v>118.238380809595</v>
      </c>
      <c r="Q1568">
        <v>0.14639059508709901</v>
      </c>
    </row>
    <row r="1569" spans="1:17" hidden="1" x14ac:dyDescent="0.3">
      <c r="A1569" t="s">
        <v>3311</v>
      </c>
      <c r="B1569" t="s">
        <v>3312</v>
      </c>
      <c r="C1569" t="str">
        <f>IFERROR(VLOOKUP(Table1[[#This Row],[Ticker]],[1]!Table2[[Symbol]:[Industry]],2,FALSE),"-")</f>
        <v>-</v>
      </c>
      <c r="D1569" t="s">
        <v>1318</v>
      </c>
      <c r="E1569">
        <v>785.15190464</v>
      </c>
      <c r="F1569">
        <v>339.2</v>
      </c>
      <c r="G1569">
        <v>74.269094505120407</v>
      </c>
      <c r="H1569">
        <v>99.178506265002696</v>
      </c>
      <c r="I1569">
        <v>96.908125581625001</v>
      </c>
      <c r="J1569">
        <v>25.3836894920791</v>
      </c>
      <c r="M1569">
        <v>87.892215415870098</v>
      </c>
      <c r="O1569">
        <v>0</v>
      </c>
      <c r="P1569">
        <v>117.715019255455</v>
      </c>
    </row>
    <row r="1570" spans="1:17" hidden="1" x14ac:dyDescent="0.3">
      <c r="A1570" t="s">
        <v>3313</v>
      </c>
      <c r="B1570" t="s">
        <v>3314</v>
      </c>
      <c r="C1570" t="str">
        <f>IFERROR(VLOOKUP(Table1[[#This Row],[Ticker]],[1]!Table2[[Symbol]:[Industry]],2,FALSE),"-")</f>
        <v>-</v>
      </c>
      <c r="D1570" t="s">
        <v>308</v>
      </c>
      <c r="E1570">
        <v>781.41224653999996</v>
      </c>
      <c r="F1570">
        <v>596.45000000000005</v>
      </c>
      <c r="G1570">
        <v>4.3364228174642703</v>
      </c>
      <c r="H1570">
        <v>38.552211952666298</v>
      </c>
      <c r="I1570">
        <v>13.770193119584899</v>
      </c>
      <c r="J1570">
        <v>38.850757411080501</v>
      </c>
      <c r="K1570">
        <v>476.50191229932602</v>
      </c>
      <c r="L1570">
        <v>455.37723687906998</v>
      </c>
      <c r="M1570">
        <v>73.404232245592695</v>
      </c>
      <c r="N1570">
        <v>2.8723917518477502</v>
      </c>
      <c r="O1570">
        <v>13.0019280744404</v>
      </c>
      <c r="P1570">
        <v>52.116806937005798</v>
      </c>
      <c r="Q1570">
        <v>4.8917510322500002E-3</v>
      </c>
    </row>
    <row r="1571" spans="1:17" hidden="1" x14ac:dyDescent="0.3">
      <c r="A1571" t="s">
        <v>3315</v>
      </c>
      <c r="B1571" t="s">
        <v>3316</v>
      </c>
      <c r="C1571" t="str">
        <f>IFERROR(VLOOKUP(Table1[[#This Row],[Ticker]],[1]!Table2[[Symbol]:[Industry]],2,FALSE),"-")</f>
        <v>-</v>
      </c>
      <c r="D1571" t="s">
        <v>625</v>
      </c>
      <c r="E1571">
        <v>780.24817753800005</v>
      </c>
      <c r="F1571">
        <v>40.71</v>
      </c>
      <c r="G1571">
        <v>188.699424433399</v>
      </c>
      <c r="H1571">
        <v>-3.6943198616403699</v>
      </c>
      <c r="I1571">
        <v>57.386065112711997</v>
      </c>
      <c r="J1571">
        <v>-6.8784497269360996</v>
      </c>
      <c r="K1571">
        <v>39.164755262136403</v>
      </c>
      <c r="L1571">
        <v>27.255555585381</v>
      </c>
      <c r="M1571">
        <v>34.607964409326797</v>
      </c>
      <c r="N1571">
        <v>0.38312747660039498</v>
      </c>
      <c r="O1571">
        <v>26.750184229918901</v>
      </c>
      <c r="P1571">
        <v>223.09523809523799</v>
      </c>
      <c r="Q1571">
        <v>7.8626784211424994E-2</v>
      </c>
    </row>
    <row r="1572" spans="1:17" hidden="1" x14ac:dyDescent="0.3">
      <c r="A1572" t="s">
        <v>3317</v>
      </c>
      <c r="B1572" t="s">
        <v>3318</v>
      </c>
      <c r="C1572" t="str">
        <f>IFERROR(VLOOKUP(Table1[[#This Row],[Ticker]],[1]!Table2[[Symbol]:[Industry]],2,FALSE),"-")</f>
        <v>-</v>
      </c>
      <c r="D1572" t="s">
        <v>46</v>
      </c>
      <c r="E1572">
        <v>779.38009847799901</v>
      </c>
      <c r="F1572">
        <v>205.42</v>
      </c>
      <c r="G1572">
        <v>205.944119393612</v>
      </c>
      <c r="H1572">
        <v>50.3766407088305</v>
      </c>
      <c r="I1572">
        <v>21.910678805480199</v>
      </c>
      <c r="J1572">
        <v>8.2362621253179906</v>
      </c>
      <c r="K1572">
        <v>158.54022414939701</v>
      </c>
      <c r="L1572">
        <v>122.536927990175</v>
      </c>
      <c r="M1572">
        <v>68.142376580861594</v>
      </c>
      <c r="N1572">
        <v>1.9794727194278501</v>
      </c>
      <c r="O1572">
        <v>11.0894752214974</v>
      </c>
      <c r="P1572">
        <v>250.54607508532399</v>
      </c>
      <c r="Q1572">
        <v>0.112887753413107</v>
      </c>
    </row>
    <row r="1573" spans="1:17" hidden="1" x14ac:dyDescent="0.3">
      <c r="A1573" t="s">
        <v>3319</v>
      </c>
      <c r="B1573" t="s">
        <v>3320</v>
      </c>
      <c r="C1573" t="str">
        <f>IFERROR(VLOOKUP(Table1[[#This Row],[Ticker]],[1]!Table2[[Symbol]:[Industry]],2,FALSE),"-")</f>
        <v>-</v>
      </c>
      <c r="D1573" t="s">
        <v>1524</v>
      </c>
      <c r="E1573">
        <v>777.81103259399902</v>
      </c>
      <c r="F1573">
        <v>220.86</v>
      </c>
      <c r="G1573">
        <v>-16.533168257932498</v>
      </c>
      <c r="H1573">
        <v>-1.594138564711</v>
      </c>
      <c r="I1573">
        <v>-25.6582665660946</v>
      </c>
      <c r="J1573">
        <v>0.82897822597959703</v>
      </c>
      <c r="K1573">
        <v>234.04807608117599</v>
      </c>
      <c r="L1573">
        <v>239.913715981591</v>
      </c>
      <c r="M1573">
        <v>19.4420476650435</v>
      </c>
      <c r="N1573">
        <v>0.741893147642811</v>
      </c>
      <c r="O1573">
        <v>51.679797156569698</v>
      </c>
      <c r="P1573">
        <v>18.075380914194</v>
      </c>
      <c r="Q1573">
        <v>5.6968904301085997E-2</v>
      </c>
    </row>
    <row r="1574" spans="1:17" hidden="1" x14ac:dyDescent="0.3">
      <c r="A1574" t="s">
        <v>3321</v>
      </c>
      <c r="B1574" t="s">
        <v>3322</v>
      </c>
      <c r="C1574" t="str">
        <f>IFERROR(VLOOKUP(Table1[[#This Row],[Ticker]],[1]!Table2[[Symbol]:[Industry]],2,FALSE),"-")</f>
        <v>-</v>
      </c>
      <c r="D1574" t="s">
        <v>86</v>
      </c>
      <c r="E1574">
        <v>776.71362566099901</v>
      </c>
      <c r="F1574">
        <v>86.29</v>
      </c>
      <c r="G1574">
        <v>13.064516768748801</v>
      </c>
      <c r="H1574">
        <v>-2.42175092262949</v>
      </c>
      <c r="I1574">
        <v>-34.530716504828199</v>
      </c>
      <c r="J1574">
        <v>4.6495347913215603</v>
      </c>
      <c r="K1574">
        <v>86.585911900371102</v>
      </c>
      <c r="L1574">
        <v>89.537409751170699</v>
      </c>
      <c r="M1574">
        <v>60.193090865052802</v>
      </c>
      <c r="N1574">
        <v>1.30091393077849</v>
      </c>
      <c r="O1574">
        <v>61.432379186464203</v>
      </c>
      <c r="P1574">
        <v>47.883461868037699</v>
      </c>
      <c r="Q1574">
        <v>-2.1597417524533001E-2</v>
      </c>
    </row>
    <row r="1575" spans="1:17" hidden="1" x14ac:dyDescent="0.3">
      <c r="A1575" t="s">
        <v>3323</v>
      </c>
      <c r="B1575" t="s">
        <v>3324</v>
      </c>
      <c r="C1575" t="str">
        <f>IFERROR(VLOOKUP(Table1[[#This Row],[Ticker]],[1]!Table2[[Symbol]:[Industry]],2,FALSE),"-")</f>
        <v>-</v>
      </c>
      <c r="D1575" t="s">
        <v>2479</v>
      </c>
      <c r="E1575">
        <v>774.36254480000002</v>
      </c>
      <c r="F1575">
        <v>28.24</v>
      </c>
      <c r="G1575">
        <v>-57.466352286449002</v>
      </c>
      <c r="H1575">
        <v>-7.2337412245911397</v>
      </c>
      <c r="I1575">
        <v>-50.672388342675902</v>
      </c>
      <c r="J1575">
        <v>1.65499959885771</v>
      </c>
      <c r="K1575">
        <v>31.103029705996001</v>
      </c>
      <c r="L1575">
        <v>36.503583702516202</v>
      </c>
      <c r="M1575">
        <v>17.786391605267099</v>
      </c>
      <c r="N1575">
        <v>0.77159743371467604</v>
      </c>
      <c r="O1575">
        <v>108.92351274787499</v>
      </c>
      <c r="P1575">
        <v>8.2822085889570491</v>
      </c>
      <c r="Q1575">
        <v>6.8643951893199995E-2</v>
      </c>
    </row>
    <row r="1576" spans="1:17" hidden="1" x14ac:dyDescent="0.3">
      <c r="A1576" t="s">
        <v>3325</v>
      </c>
      <c r="B1576" t="s">
        <v>3326</v>
      </c>
      <c r="C1576" t="str">
        <f>IFERROR(VLOOKUP(Table1[[#This Row],[Ticker]],[1]!Table2[[Symbol]:[Industry]],2,FALSE),"-")</f>
        <v>-</v>
      </c>
      <c r="D1576" t="s">
        <v>396</v>
      </c>
      <c r="E1576">
        <v>774.22261358000003</v>
      </c>
      <c r="F1576">
        <v>352.6</v>
      </c>
      <c r="G1576">
        <v>-24.500922599357299</v>
      </c>
      <c r="H1576">
        <v>10.4466448100384</v>
      </c>
      <c r="I1576">
        <v>6.3227630356580198</v>
      </c>
      <c r="J1576">
        <v>-4.3942076768395602</v>
      </c>
      <c r="K1576">
        <v>351.37105557280597</v>
      </c>
      <c r="L1576">
        <v>317.35903047997198</v>
      </c>
      <c r="M1576">
        <v>32.229830164272002</v>
      </c>
      <c r="N1576">
        <v>1.09772942290506</v>
      </c>
      <c r="O1576">
        <v>43.406125921724303</v>
      </c>
      <c r="P1576">
        <v>53.171155516941802</v>
      </c>
      <c r="Q1576">
        <v>4.6417461524232997E-2</v>
      </c>
    </row>
    <row r="1577" spans="1:17" hidden="1" x14ac:dyDescent="0.3">
      <c r="A1577" t="s">
        <v>3327</v>
      </c>
      <c r="B1577" t="s">
        <v>3328</v>
      </c>
      <c r="C1577" t="str">
        <f>IFERROR(VLOOKUP(Table1[[#This Row],[Ticker]],[1]!Table2[[Symbol]:[Industry]],2,FALSE),"-")</f>
        <v>-</v>
      </c>
      <c r="D1577" t="s">
        <v>138</v>
      </c>
      <c r="E1577">
        <v>770.46218399999998</v>
      </c>
      <c r="F1577">
        <v>14.68</v>
      </c>
      <c r="G1577">
        <v>273.50215820164999</v>
      </c>
      <c r="H1577">
        <v>-19.695279686129599</v>
      </c>
      <c r="I1577">
        <v>8.5368034799452808</v>
      </c>
      <c r="J1577">
        <v>-0.23450778954103099</v>
      </c>
      <c r="K1577">
        <v>16.5048249835238</v>
      </c>
      <c r="L1577">
        <v>13.8188017095639</v>
      </c>
      <c r="M1577">
        <v>29.040113114988799</v>
      </c>
      <c r="N1577">
        <v>0.298449217393433</v>
      </c>
      <c r="O1577">
        <v>49.114441416893698</v>
      </c>
      <c r="P1577">
        <v>376.10810810810801</v>
      </c>
    </row>
    <row r="1578" spans="1:17" hidden="1" x14ac:dyDescent="0.3">
      <c r="A1578" t="s">
        <v>3329</v>
      </c>
      <c r="B1578" t="s">
        <v>3330</v>
      </c>
      <c r="C1578" t="str">
        <f>IFERROR(VLOOKUP(Table1[[#This Row],[Ticker]],[1]!Table2[[Symbol]:[Industry]],2,FALSE),"-")</f>
        <v>-</v>
      </c>
      <c r="D1578" t="s">
        <v>121</v>
      </c>
      <c r="E1578">
        <v>769.78940288000001</v>
      </c>
      <c r="F1578">
        <v>596.79999999999995</v>
      </c>
      <c r="G1578">
        <v>91.028918523537101</v>
      </c>
      <c r="H1578">
        <v>-1.07448641689883</v>
      </c>
      <c r="I1578">
        <v>51.0242476787027</v>
      </c>
      <c r="J1578">
        <v>4.9387667537975704</v>
      </c>
      <c r="K1578">
        <v>617.73122990413503</v>
      </c>
      <c r="L1578">
        <v>503.40077378970602</v>
      </c>
      <c r="M1578">
        <v>30.7991077635387</v>
      </c>
      <c r="N1578">
        <v>0.57176077911628398</v>
      </c>
      <c r="O1578">
        <v>33.419906166219803</v>
      </c>
      <c r="P1578">
        <v>144.70275502726</v>
      </c>
      <c r="Q1578">
        <v>0.13934238454982401</v>
      </c>
    </row>
    <row r="1579" spans="1:17" hidden="1" x14ac:dyDescent="0.3">
      <c r="A1579" t="s">
        <v>3331</v>
      </c>
      <c r="B1579" t="s">
        <v>3332</v>
      </c>
      <c r="C1579" t="str">
        <f>IFERROR(VLOOKUP(Table1[[#This Row],[Ticker]],[1]!Table2[[Symbol]:[Industry]],2,FALSE),"-")</f>
        <v>-</v>
      </c>
      <c r="D1579" t="s">
        <v>530</v>
      </c>
      <c r="E1579">
        <v>768.57469649999996</v>
      </c>
      <c r="F1579">
        <v>1999.7</v>
      </c>
      <c r="G1579">
        <v>51.4515933410527</v>
      </c>
      <c r="H1579">
        <v>-4.7770539364685298</v>
      </c>
      <c r="I1579">
        <v>59.350102595265703</v>
      </c>
      <c r="J1579">
        <v>5.0038914522157496</v>
      </c>
      <c r="K1579">
        <v>2175.3656950026998</v>
      </c>
      <c r="L1579">
        <v>1827.41951082072</v>
      </c>
      <c r="M1579">
        <v>33.567575327343803</v>
      </c>
      <c r="N1579">
        <v>0.63967931953607304</v>
      </c>
      <c r="O1579">
        <v>40.021003150472502</v>
      </c>
      <c r="P1579">
        <v>99.97</v>
      </c>
      <c r="Q1579">
        <v>0.25934335237440598</v>
      </c>
    </row>
    <row r="1580" spans="1:17" hidden="1" x14ac:dyDescent="0.3">
      <c r="A1580" t="s">
        <v>3333</v>
      </c>
      <c r="B1580" t="s">
        <v>3334</v>
      </c>
      <c r="C1580" t="str">
        <f>IFERROR(VLOOKUP(Table1[[#This Row],[Ticker]],[1]!Table2[[Symbol]:[Industry]],2,FALSE),"-")</f>
        <v>-</v>
      </c>
      <c r="D1580" t="s">
        <v>269</v>
      </c>
      <c r="E1580">
        <v>766.0575</v>
      </c>
      <c r="F1580">
        <v>1702.35</v>
      </c>
      <c r="G1580">
        <v>78.573728644229305</v>
      </c>
      <c r="H1580">
        <v>-4.97895619819794</v>
      </c>
      <c r="I1580">
        <v>37.846558938486197</v>
      </c>
      <c r="J1580">
        <v>4.6969630405431797</v>
      </c>
      <c r="K1580">
        <v>1815.3242267652799</v>
      </c>
      <c r="L1580">
        <v>1509.8875594470601</v>
      </c>
      <c r="M1580">
        <v>34.009023814247598</v>
      </c>
      <c r="N1580">
        <v>0.34880468790804797</v>
      </c>
      <c r="O1580">
        <v>23.358886245484101</v>
      </c>
      <c r="P1580">
        <v>126.828780812791</v>
      </c>
      <c r="Q1580">
        <v>9.7314850859388E-2</v>
      </c>
    </row>
    <row r="1581" spans="1:17" hidden="1" x14ac:dyDescent="0.3">
      <c r="A1581" t="s">
        <v>3335</v>
      </c>
      <c r="B1581" t="s">
        <v>3336</v>
      </c>
      <c r="C1581" t="str">
        <f>IFERROR(VLOOKUP(Table1[[#This Row],[Ticker]],[1]!Table2[[Symbol]:[Industry]],2,FALSE),"-")</f>
        <v>-</v>
      </c>
      <c r="D1581" t="s">
        <v>232</v>
      </c>
      <c r="E1581">
        <v>765.80360700000006</v>
      </c>
      <c r="F1581">
        <v>742.9</v>
      </c>
      <c r="G1581">
        <v>63.676261478621001</v>
      </c>
      <c r="H1581">
        <v>10.472168022179901</v>
      </c>
      <c r="I1581">
        <v>26.4120154651729</v>
      </c>
      <c r="J1581">
        <v>19.087484794406599</v>
      </c>
      <c r="K1581">
        <v>613.42269904685702</v>
      </c>
      <c r="L1581">
        <v>523.73560894678803</v>
      </c>
      <c r="M1581">
        <v>78.722410091293696</v>
      </c>
      <c r="N1581">
        <v>1.0079706737088301</v>
      </c>
      <c r="O1581">
        <v>3.1094359940772698</v>
      </c>
      <c r="P1581">
        <v>121.818579931126</v>
      </c>
      <c r="Q1581">
        <v>0.23519495717099201</v>
      </c>
    </row>
    <row r="1582" spans="1:17" hidden="1" x14ac:dyDescent="0.3">
      <c r="A1582" t="s">
        <v>3337</v>
      </c>
      <c r="B1582" t="s">
        <v>3338</v>
      </c>
      <c r="C1582" t="str">
        <f>IFERROR(VLOOKUP(Table1[[#This Row],[Ticker]],[1]!Table2[[Symbol]:[Industry]],2,FALSE),"-")</f>
        <v>-</v>
      </c>
      <c r="D1582" t="s">
        <v>700</v>
      </c>
      <c r="E1582">
        <v>763.13644399999998</v>
      </c>
      <c r="F1582">
        <v>448.4</v>
      </c>
      <c r="G1582">
        <v>17.508233025493698</v>
      </c>
      <c r="H1582">
        <v>-6.4743520503456198</v>
      </c>
      <c r="I1582">
        <v>-19.3982987121401</v>
      </c>
      <c r="J1582">
        <v>2.8941691176478099</v>
      </c>
      <c r="K1582">
        <v>469.90799161459501</v>
      </c>
      <c r="L1582">
        <v>435.34389610652698</v>
      </c>
      <c r="M1582">
        <v>30.766294029181999</v>
      </c>
      <c r="N1582">
        <v>0.49088407510569398</v>
      </c>
      <c r="O1582">
        <v>22.2123104371097</v>
      </c>
      <c r="P1582">
        <v>45.584415584415503</v>
      </c>
      <c r="Q1582">
        <v>1.4803129901137E-2</v>
      </c>
    </row>
    <row r="1583" spans="1:17" hidden="1" x14ac:dyDescent="0.3">
      <c r="A1583" t="s">
        <v>3339</v>
      </c>
      <c r="B1583" t="s">
        <v>3340</v>
      </c>
      <c r="C1583" t="str">
        <f>IFERROR(VLOOKUP(Table1[[#This Row],[Ticker]],[1]!Table2[[Symbol]:[Industry]],2,FALSE),"-")</f>
        <v>-</v>
      </c>
      <c r="D1583" t="s">
        <v>405</v>
      </c>
      <c r="E1583">
        <v>759.90455646499902</v>
      </c>
      <c r="F1583">
        <v>63.61</v>
      </c>
      <c r="G1583">
        <v>545.62027000430498</v>
      </c>
      <c r="H1583">
        <v>-8.8183773152837492</v>
      </c>
      <c r="I1583">
        <v>245.66879101058899</v>
      </c>
      <c r="J1583">
        <v>-2.5616224474698299</v>
      </c>
      <c r="K1583">
        <v>69.898422810219202</v>
      </c>
      <c r="L1583">
        <v>51.351394898476897</v>
      </c>
      <c r="M1583">
        <v>26.588877083182599</v>
      </c>
      <c r="N1583">
        <v>0.47900375696668601</v>
      </c>
      <c r="O1583">
        <v>46.942304669077103</v>
      </c>
      <c r="P1583">
        <v>603.65044247787603</v>
      </c>
      <c r="Q1583">
        <v>9.9354474163921999E-2</v>
      </c>
    </row>
    <row r="1584" spans="1:17" hidden="1" x14ac:dyDescent="0.3">
      <c r="A1584" t="s">
        <v>3341</v>
      </c>
      <c r="B1584" t="s">
        <v>3342</v>
      </c>
      <c r="C1584" t="str">
        <f>IFERROR(VLOOKUP(Table1[[#This Row],[Ticker]],[1]!Table2[[Symbol]:[Industry]],2,FALSE),"-")</f>
        <v>-</v>
      </c>
      <c r="D1584" t="s">
        <v>308</v>
      </c>
      <c r="E1584">
        <v>756.50526631000002</v>
      </c>
      <c r="F1584">
        <v>119.78</v>
      </c>
      <c r="G1584">
        <v>4765.7249932816203</v>
      </c>
      <c r="H1584">
        <v>5.5309140522006599</v>
      </c>
      <c r="I1584">
        <v>177.788958161702</v>
      </c>
      <c r="J1584">
        <v>2.8894583749379099</v>
      </c>
      <c r="K1584">
        <v>66.652878487164898</v>
      </c>
      <c r="L1584">
        <v>24.182806441507498</v>
      </c>
      <c r="M1584">
        <v>26.8209205995567</v>
      </c>
      <c r="N1584">
        <v>3.68531067663015</v>
      </c>
      <c r="O1584">
        <v>16.647186508598999</v>
      </c>
      <c r="P1584">
        <v>5889</v>
      </c>
      <c r="Q1584">
        <v>0.153449110010281</v>
      </c>
    </row>
    <row r="1585" spans="1:17" hidden="1" x14ac:dyDescent="0.3">
      <c r="A1585" t="s">
        <v>3343</v>
      </c>
      <c r="B1585" t="s">
        <v>3344</v>
      </c>
      <c r="C1585" t="str">
        <f>IFERROR(VLOOKUP(Table1[[#This Row],[Ticker]],[1]!Table2[[Symbol]:[Industry]],2,FALSE),"-")</f>
        <v>-</v>
      </c>
      <c r="D1585" t="s">
        <v>138</v>
      </c>
      <c r="E1585">
        <v>755.74988605999999</v>
      </c>
      <c r="F1585">
        <v>361.4</v>
      </c>
      <c r="G1585">
        <v>86.149703706339295</v>
      </c>
      <c r="H1585">
        <v>-2.2512511251412199</v>
      </c>
      <c r="I1585">
        <v>23.5850871559417</v>
      </c>
      <c r="J1585">
        <v>2.41748754538113</v>
      </c>
      <c r="K1585">
        <v>363.31443312399301</v>
      </c>
      <c r="L1585">
        <v>294.683098144349</v>
      </c>
      <c r="M1585">
        <v>28.721644621521499</v>
      </c>
      <c r="N1585">
        <v>0.32497669868794099</v>
      </c>
      <c r="O1585">
        <v>15.7858328721638</v>
      </c>
      <c r="P1585">
        <v>122.67406038200799</v>
      </c>
      <c r="Q1585">
        <v>9.9354871105660006E-2</v>
      </c>
    </row>
    <row r="1586" spans="1:17" hidden="1" x14ac:dyDescent="0.3">
      <c r="A1586" t="s">
        <v>3345</v>
      </c>
      <c r="B1586" t="s">
        <v>3346</v>
      </c>
      <c r="C1586" t="str">
        <f>IFERROR(VLOOKUP(Table1[[#This Row],[Ticker]],[1]!Table2[[Symbol]:[Industry]],2,FALSE),"-")</f>
        <v>-</v>
      </c>
      <c r="D1586" t="s">
        <v>429</v>
      </c>
      <c r="E1586">
        <v>752.21497999999997</v>
      </c>
      <c r="F1586">
        <v>72.25</v>
      </c>
      <c r="G1586">
        <v>5.1898458893386401</v>
      </c>
      <c r="H1586">
        <v>7.0988818310235899</v>
      </c>
      <c r="I1586">
        <v>-18.334611302183799</v>
      </c>
      <c r="J1586">
        <v>-3.6741956346146201</v>
      </c>
      <c r="K1586">
        <v>72.484371696262301</v>
      </c>
      <c r="L1586">
        <v>66.635420111105503</v>
      </c>
      <c r="M1586">
        <v>36.814816734914899</v>
      </c>
      <c r="N1586">
        <v>2.0192850975765499</v>
      </c>
      <c r="O1586">
        <v>18.892733564013799</v>
      </c>
      <c r="P1586">
        <v>46.849593495934897</v>
      </c>
      <c r="Q1586">
        <v>7.7634378689661998E-2</v>
      </c>
    </row>
    <row r="1587" spans="1:17" hidden="1" x14ac:dyDescent="0.3">
      <c r="A1587" t="s">
        <v>3347</v>
      </c>
      <c r="B1587" t="s">
        <v>3348</v>
      </c>
      <c r="C1587" t="str">
        <f>IFERROR(VLOOKUP(Table1[[#This Row],[Ticker]],[1]!Table2[[Symbol]:[Industry]],2,FALSE),"-")</f>
        <v>-</v>
      </c>
      <c r="D1587" t="s">
        <v>269</v>
      </c>
      <c r="E1587">
        <v>750.87637815000005</v>
      </c>
      <c r="F1587">
        <v>405.95</v>
      </c>
      <c r="G1587">
        <v>82.185684845703904</v>
      </c>
      <c r="H1587">
        <v>-2.2440212671292401</v>
      </c>
      <c r="I1587">
        <v>-2.2368902137484201</v>
      </c>
      <c r="J1587">
        <v>-1.03643340501689</v>
      </c>
      <c r="K1587">
        <v>421.480582518056</v>
      </c>
      <c r="L1587">
        <v>362.53344443662201</v>
      </c>
      <c r="M1587">
        <v>29.315159437595899</v>
      </c>
      <c r="N1587">
        <v>0.92664779699356803</v>
      </c>
      <c r="O1587">
        <v>17.194235743318099</v>
      </c>
      <c r="P1587">
        <v>131.83894917190099</v>
      </c>
      <c r="Q1587">
        <v>0.18667861640511199</v>
      </c>
    </row>
    <row r="1588" spans="1:17" hidden="1" x14ac:dyDescent="0.3">
      <c r="A1588" t="s">
        <v>3349</v>
      </c>
      <c r="B1588" t="s">
        <v>3350</v>
      </c>
      <c r="C1588" t="str">
        <f>IFERROR(VLOOKUP(Table1[[#This Row],[Ticker]],[1]!Table2[[Symbol]:[Industry]],2,FALSE),"-")</f>
        <v>-</v>
      </c>
      <c r="D1588" t="s">
        <v>354</v>
      </c>
      <c r="E1588">
        <v>747.30942089999996</v>
      </c>
      <c r="F1588">
        <v>113.32</v>
      </c>
      <c r="G1588">
        <v>-50.2549074831255</v>
      </c>
      <c r="H1588">
        <v>-18.347226989762301</v>
      </c>
      <c r="I1588">
        <v>-54.804719861578</v>
      </c>
      <c r="J1588">
        <v>-9.5225384342013601</v>
      </c>
      <c r="K1588">
        <v>142.55758450462301</v>
      </c>
      <c r="L1588">
        <v>154.92456864294201</v>
      </c>
      <c r="M1588">
        <v>12.4030218368178</v>
      </c>
      <c r="N1588">
        <v>1.7980977487016401</v>
      </c>
      <c r="O1588">
        <v>92.19908224497</v>
      </c>
      <c r="P1588">
        <v>0.98921664735762604</v>
      </c>
      <c r="Q1588">
        <v>0.17498428755589601</v>
      </c>
    </row>
    <row r="1589" spans="1:17" hidden="1" x14ac:dyDescent="0.3">
      <c r="A1589" t="s">
        <v>3351</v>
      </c>
      <c r="B1589" t="s">
        <v>3352</v>
      </c>
      <c r="C1589" t="str">
        <f>IFERROR(VLOOKUP(Table1[[#This Row],[Ticker]],[1]!Table2[[Symbol]:[Industry]],2,FALSE),"-")</f>
        <v>-</v>
      </c>
      <c r="D1589" t="s">
        <v>553</v>
      </c>
      <c r="E1589">
        <v>746.7400083</v>
      </c>
      <c r="F1589">
        <v>1015.55</v>
      </c>
      <c r="G1589">
        <v>-12.5410873861619</v>
      </c>
      <c r="H1589">
        <v>2.1440445410450799</v>
      </c>
      <c r="I1589">
        <v>11.263762785492199</v>
      </c>
      <c r="J1589">
        <v>4.2126963625867599</v>
      </c>
      <c r="K1589">
        <v>979.56423434429701</v>
      </c>
      <c r="L1589">
        <v>878.68014983164198</v>
      </c>
      <c r="M1589">
        <v>45.497607399955697</v>
      </c>
      <c r="N1589">
        <v>0.380374545670085</v>
      </c>
      <c r="O1589">
        <v>10.7774112549849</v>
      </c>
      <c r="P1589">
        <v>39.116438356164302</v>
      </c>
      <c r="Q1589">
        <v>9.8192229387394997E-2</v>
      </c>
    </row>
    <row r="1590" spans="1:17" hidden="1" x14ac:dyDescent="0.3">
      <c r="A1590" t="s">
        <v>3353</v>
      </c>
      <c r="B1590" t="s">
        <v>3354</v>
      </c>
      <c r="C1590" t="str">
        <f>IFERROR(VLOOKUP(Table1[[#This Row],[Ticker]],[1]!Table2[[Symbol]:[Industry]],2,FALSE),"-")</f>
        <v>-</v>
      </c>
      <c r="D1590" t="s">
        <v>3355</v>
      </c>
      <c r="E1590">
        <v>745.14624000000003</v>
      </c>
      <c r="F1590">
        <v>620.79999999999995</v>
      </c>
      <c r="G1590">
        <v>6.2676213489208896</v>
      </c>
      <c r="H1590">
        <v>5.3257060288573896</v>
      </c>
      <c r="I1590">
        <v>49.902490572540998</v>
      </c>
      <c r="J1590">
        <v>1.88089241809102</v>
      </c>
      <c r="K1590">
        <v>558.59145387507397</v>
      </c>
      <c r="L1590">
        <v>464.05048819950798</v>
      </c>
      <c r="M1590">
        <v>44.419213809290703</v>
      </c>
      <c r="N1590">
        <v>0.66440657134663395</v>
      </c>
      <c r="O1590">
        <v>8.4085051546391796</v>
      </c>
      <c r="P1590">
        <v>86.987951807228896</v>
      </c>
      <c r="Q1590">
        <v>0.11644494721009099</v>
      </c>
    </row>
    <row r="1591" spans="1:17" hidden="1" x14ac:dyDescent="0.3">
      <c r="A1591" t="s">
        <v>3356</v>
      </c>
      <c r="B1591" t="s">
        <v>3357</v>
      </c>
      <c r="C1591" t="str">
        <f>IFERROR(VLOOKUP(Table1[[#This Row],[Ticker]],[1]!Table2[[Symbol]:[Industry]],2,FALSE),"-")</f>
        <v>-</v>
      </c>
      <c r="D1591" t="s">
        <v>1524</v>
      </c>
      <c r="E1591">
        <v>744.18743874999996</v>
      </c>
      <c r="F1591">
        <v>306.25</v>
      </c>
      <c r="G1591">
        <v>99.670712648213694</v>
      </c>
      <c r="H1591">
        <v>-28.610957706285198</v>
      </c>
      <c r="I1591">
        <v>82.180427601077994</v>
      </c>
      <c r="J1591">
        <v>-8.0181737401399502</v>
      </c>
      <c r="K1591">
        <v>337.99707704460002</v>
      </c>
      <c r="L1591">
        <v>238.775762908877</v>
      </c>
      <c r="M1591">
        <v>28.361097435096202</v>
      </c>
      <c r="N1591">
        <v>0.89742691229475302</v>
      </c>
      <c r="O1591">
        <v>50.857142857142797</v>
      </c>
      <c r="P1591">
        <v>172.95008912655899</v>
      </c>
    </row>
    <row r="1592" spans="1:17" hidden="1" x14ac:dyDescent="0.3">
      <c r="A1592" t="s">
        <v>3358</v>
      </c>
      <c r="B1592" t="s">
        <v>3359</v>
      </c>
      <c r="C1592" t="str">
        <f>IFERROR(VLOOKUP(Table1[[#This Row],[Ticker]],[1]!Table2[[Symbol]:[Industry]],2,FALSE),"-")</f>
        <v>-</v>
      </c>
      <c r="D1592" t="s">
        <v>548</v>
      </c>
      <c r="E1592">
        <v>742.57852471000001</v>
      </c>
      <c r="F1592">
        <v>404.05</v>
      </c>
      <c r="G1592">
        <v>45.380626820520199</v>
      </c>
      <c r="H1592">
        <v>19.722711985773099</v>
      </c>
      <c r="I1592">
        <v>-0.72385571225426104</v>
      </c>
      <c r="J1592">
        <v>14.978698428589</v>
      </c>
      <c r="K1592">
        <v>369.70552758971797</v>
      </c>
      <c r="L1592">
        <v>342.95337266124801</v>
      </c>
      <c r="M1592">
        <v>52.285913117978097</v>
      </c>
      <c r="N1592">
        <v>3.0967952787039899</v>
      </c>
      <c r="O1592">
        <v>8.8974136864249296</v>
      </c>
      <c r="P1592">
        <v>81.595505617977494</v>
      </c>
      <c r="Q1592">
        <v>3.7897103845072999E-2</v>
      </c>
    </row>
    <row r="1593" spans="1:17" hidden="1" x14ac:dyDescent="0.3">
      <c r="A1593" t="s">
        <v>3360</v>
      </c>
      <c r="B1593" t="s">
        <v>3361</v>
      </c>
      <c r="C1593" t="str">
        <f>IFERROR(VLOOKUP(Table1[[#This Row],[Ticker]],[1]!Table2[[Symbol]:[Industry]],2,FALSE),"-")</f>
        <v>-</v>
      </c>
      <c r="D1593" t="s">
        <v>1215</v>
      </c>
      <c r="E1593">
        <v>741.56767518000004</v>
      </c>
      <c r="F1593">
        <v>281.55</v>
      </c>
      <c r="G1593">
        <v>-6.1783803127067802</v>
      </c>
      <c r="H1593">
        <v>1.2244779270549899</v>
      </c>
      <c r="I1593">
        <v>-6.3859528870706397</v>
      </c>
      <c r="J1593">
        <v>-0.27675193406684601</v>
      </c>
      <c r="K1593">
        <v>292.83126766467802</v>
      </c>
      <c r="L1593">
        <v>260.75049952738499</v>
      </c>
      <c r="M1593">
        <v>27.681962584847199</v>
      </c>
      <c r="N1593">
        <v>0.53559060258420899</v>
      </c>
      <c r="O1593">
        <v>26.531699520511399</v>
      </c>
      <c r="P1593">
        <v>54.697802197802197</v>
      </c>
    </row>
    <row r="1594" spans="1:17" hidden="1" x14ac:dyDescent="0.3">
      <c r="A1594" t="s">
        <v>3362</v>
      </c>
      <c r="B1594" t="s">
        <v>3363</v>
      </c>
      <c r="C1594" t="str">
        <f>IFERROR(VLOOKUP(Table1[[#This Row],[Ticker]],[1]!Table2[[Symbol]:[Industry]],2,FALSE),"-")</f>
        <v>-</v>
      </c>
      <c r="D1594" t="s">
        <v>232</v>
      </c>
      <c r="E1594">
        <v>740.76250000000005</v>
      </c>
      <c r="F1594">
        <v>623.79999999999995</v>
      </c>
      <c r="G1594">
        <v>53.209333552390603</v>
      </c>
      <c r="H1594">
        <v>-15.8634656945286</v>
      </c>
      <c r="I1594">
        <v>28.101200580889699</v>
      </c>
      <c r="J1594">
        <v>-7.1020014119039301</v>
      </c>
      <c r="K1594">
        <v>629.39392735209901</v>
      </c>
      <c r="L1594">
        <v>466.49619691688099</v>
      </c>
      <c r="M1594">
        <v>26.886051666814399</v>
      </c>
      <c r="N1594">
        <v>0.24554898737276501</v>
      </c>
      <c r="O1594">
        <v>39.948701506893201</v>
      </c>
      <c r="P1594">
        <v>128.49816849816801</v>
      </c>
    </row>
    <row r="1595" spans="1:17" hidden="1" x14ac:dyDescent="0.3">
      <c r="A1595" t="s">
        <v>3364</v>
      </c>
      <c r="B1595" t="s">
        <v>3365</v>
      </c>
      <c r="C1595" t="str">
        <f>IFERROR(VLOOKUP(Table1[[#This Row],[Ticker]],[1]!Table2[[Symbol]:[Industry]],2,FALSE),"-")</f>
        <v>-</v>
      </c>
      <c r="D1595" t="s">
        <v>553</v>
      </c>
      <c r="E1595">
        <v>738.09031219999997</v>
      </c>
      <c r="F1595">
        <v>812.95</v>
      </c>
      <c r="G1595">
        <v>-36.9129279056447</v>
      </c>
      <c r="H1595">
        <v>1.47794854680189E-2</v>
      </c>
      <c r="I1595">
        <v>-30.424236449036702</v>
      </c>
      <c r="J1595">
        <v>4.1148251268650498</v>
      </c>
      <c r="K1595">
        <v>830.068521979195</v>
      </c>
      <c r="L1595">
        <v>855.12196000678898</v>
      </c>
      <c r="M1595">
        <v>45.495017821542298</v>
      </c>
      <c r="N1595">
        <v>1.2622400908382601</v>
      </c>
      <c r="O1595">
        <v>45.642413432560403</v>
      </c>
      <c r="P1595">
        <v>10.9677859677859</v>
      </c>
      <c r="Q1595">
        <v>9.5765543012175006E-2</v>
      </c>
    </row>
    <row r="1596" spans="1:17" hidden="1" x14ac:dyDescent="0.3">
      <c r="A1596" t="s">
        <v>3366</v>
      </c>
      <c r="B1596" t="s">
        <v>3367</v>
      </c>
      <c r="C1596" t="str">
        <f>IFERROR(VLOOKUP(Table1[[#This Row],[Ticker]],[1]!Table2[[Symbol]:[Industry]],2,FALSE),"-")</f>
        <v>-</v>
      </c>
      <c r="D1596" t="s">
        <v>1467</v>
      </c>
      <c r="E1596">
        <v>737.46691199999998</v>
      </c>
      <c r="F1596">
        <v>728</v>
      </c>
      <c r="G1596">
        <v>400.48640863913801</v>
      </c>
      <c r="H1596">
        <v>-7.0880269666023796</v>
      </c>
      <c r="I1596">
        <v>36.283970001305299</v>
      </c>
      <c r="J1596">
        <v>-2.3119425499026098</v>
      </c>
      <c r="K1596">
        <v>660.89909473557304</v>
      </c>
      <c r="L1596">
        <v>439.53132051992299</v>
      </c>
      <c r="M1596">
        <v>37.747522279574603</v>
      </c>
      <c r="N1596">
        <v>1.3023042414355599</v>
      </c>
      <c r="O1596">
        <v>15.0412087912087</v>
      </c>
      <c r="P1596">
        <v>423.74100719424399</v>
      </c>
    </row>
    <row r="1597" spans="1:17" hidden="1" x14ac:dyDescent="0.3">
      <c r="A1597" t="s">
        <v>3368</v>
      </c>
      <c r="B1597" t="s">
        <v>3369</v>
      </c>
      <c r="C1597" t="str">
        <f>IFERROR(VLOOKUP(Table1[[#This Row],[Ticker]],[1]!Table2[[Symbol]:[Industry]],2,FALSE),"-")</f>
        <v>-</v>
      </c>
      <c r="D1597" t="s">
        <v>625</v>
      </c>
      <c r="E1597">
        <v>736.68880000000001</v>
      </c>
      <c r="F1597">
        <v>482</v>
      </c>
      <c r="G1597">
        <v>327.21269116451998</v>
      </c>
      <c r="H1597">
        <v>2.8130815178837598</v>
      </c>
      <c r="I1597">
        <v>301.47558841873001</v>
      </c>
      <c r="J1597">
        <v>9.5062392682792005</v>
      </c>
      <c r="K1597">
        <v>373.72912779560801</v>
      </c>
      <c r="L1597">
        <v>220.552593247597</v>
      </c>
      <c r="M1597">
        <v>83.928604720531396</v>
      </c>
      <c r="N1597">
        <v>0.15900094776161</v>
      </c>
      <c r="O1597">
        <v>7.8838174273858801</v>
      </c>
      <c r="P1597">
        <v>467.05882352941097</v>
      </c>
    </row>
    <row r="1598" spans="1:17" hidden="1" x14ac:dyDescent="0.3">
      <c r="A1598" t="s">
        <v>3370</v>
      </c>
      <c r="B1598" t="s">
        <v>3371</v>
      </c>
      <c r="C1598" t="str">
        <f>IFERROR(VLOOKUP(Table1[[#This Row],[Ticker]],[1]!Table2[[Symbol]:[Industry]],2,FALSE),"-")</f>
        <v>-</v>
      </c>
      <c r="D1598" t="s">
        <v>1467</v>
      </c>
      <c r="E1598">
        <v>736.66704849999996</v>
      </c>
      <c r="F1598">
        <v>137.05000000000001</v>
      </c>
      <c r="G1598">
        <v>23.285138315147702</v>
      </c>
      <c r="H1598">
        <v>0.545037119772528</v>
      </c>
      <c r="I1598">
        <v>-15.6787396314816</v>
      </c>
      <c r="J1598">
        <v>3.9285979028565001</v>
      </c>
      <c r="K1598">
        <v>140.50602212315599</v>
      </c>
      <c r="L1598">
        <v>136.58321170091</v>
      </c>
      <c r="M1598">
        <v>46.506635955060197</v>
      </c>
      <c r="N1598">
        <v>1.01786752845176</v>
      </c>
      <c r="O1598">
        <v>37.832907697920398</v>
      </c>
      <c r="P1598">
        <v>55.561861520998796</v>
      </c>
      <c r="Q1598">
        <v>0.12664263315815899</v>
      </c>
    </row>
    <row r="1599" spans="1:17" hidden="1" x14ac:dyDescent="0.3">
      <c r="A1599" t="s">
        <v>3372</v>
      </c>
      <c r="B1599" t="s">
        <v>3373</v>
      </c>
      <c r="C1599" t="str">
        <f>IFERROR(VLOOKUP(Table1[[#This Row],[Ticker]],[1]!Table2[[Symbol]:[Industry]],2,FALSE),"-")</f>
        <v>-</v>
      </c>
      <c r="D1599" t="s">
        <v>232</v>
      </c>
      <c r="E1599">
        <v>734.28293250000002</v>
      </c>
      <c r="F1599">
        <v>29.25</v>
      </c>
      <c r="G1599">
        <v>39.093131234484403</v>
      </c>
      <c r="H1599">
        <v>-1.38452067769618</v>
      </c>
      <c r="I1599">
        <v>-39.889209788935403</v>
      </c>
      <c r="J1599">
        <v>1.0419026712317001</v>
      </c>
      <c r="K1599">
        <v>31.1775537229577</v>
      </c>
      <c r="L1599">
        <v>31.535490339837601</v>
      </c>
      <c r="M1599">
        <v>35.667890595960799</v>
      </c>
      <c r="N1599">
        <v>1.0617926577640699</v>
      </c>
      <c r="O1599">
        <v>147.452991452991</v>
      </c>
      <c r="P1599">
        <v>110.28037383177499</v>
      </c>
      <c r="Q1599">
        <v>0.13138860108304201</v>
      </c>
    </row>
    <row r="1600" spans="1:17" hidden="1" x14ac:dyDescent="0.3">
      <c r="A1600" t="s">
        <v>3374</v>
      </c>
      <c r="B1600" t="s">
        <v>3375</v>
      </c>
      <c r="C1600" t="str">
        <f>IFERROR(VLOOKUP(Table1[[#This Row],[Ticker]],[1]!Table2[[Symbol]:[Industry]],2,FALSE),"-")</f>
        <v>-</v>
      </c>
      <c r="D1600" t="s">
        <v>2388</v>
      </c>
      <c r="E1600">
        <v>731.95752000000005</v>
      </c>
      <c r="F1600">
        <v>1223.5999999999999</v>
      </c>
      <c r="G1600">
        <v>223.57079827029099</v>
      </c>
      <c r="H1600">
        <v>4.8570379853210497</v>
      </c>
      <c r="I1600">
        <v>28.239935183076899</v>
      </c>
      <c r="J1600">
        <v>2.5560021019259498</v>
      </c>
      <c r="K1600">
        <v>1069.1300889997499</v>
      </c>
      <c r="L1600">
        <v>802.38449156970603</v>
      </c>
      <c r="M1600">
        <v>50.951509199874003</v>
      </c>
      <c r="N1600">
        <v>0.77722788720231095</v>
      </c>
      <c r="O1600">
        <v>10.979895390650499</v>
      </c>
      <c r="P1600">
        <v>301.83908045977</v>
      </c>
    </row>
    <row r="1601" spans="1:17" hidden="1" x14ac:dyDescent="0.3">
      <c r="A1601" t="s">
        <v>3376</v>
      </c>
      <c r="B1601" t="s">
        <v>3377</v>
      </c>
      <c r="C1601" t="str">
        <f>IFERROR(VLOOKUP(Table1[[#This Row],[Ticker]],[1]!Table2[[Symbol]:[Industry]],2,FALSE),"-")</f>
        <v>-</v>
      </c>
      <c r="D1601" t="s">
        <v>63</v>
      </c>
      <c r="E1601">
        <v>731.350821964999</v>
      </c>
      <c r="F1601">
        <v>35.049999999999997</v>
      </c>
      <c r="G1601">
        <v>127.999881731632</v>
      </c>
      <c r="H1601">
        <v>15.670224375026599</v>
      </c>
      <c r="I1601">
        <v>68.336307065163098</v>
      </c>
      <c r="J1601">
        <v>12.5083409010862</v>
      </c>
      <c r="K1601">
        <v>33.233216237788</v>
      </c>
      <c r="L1601">
        <v>26.393699054261401</v>
      </c>
      <c r="M1601">
        <v>57.063865599385501</v>
      </c>
      <c r="N1601">
        <v>0.75830929969065497</v>
      </c>
      <c r="O1601">
        <v>38.659058487874397</v>
      </c>
      <c r="P1601">
        <v>153.98550724637599</v>
      </c>
      <c r="Q1601">
        <v>0.112937861881764</v>
      </c>
    </row>
    <row r="1602" spans="1:17" hidden="1" x14ac:dyDescent="0.3">
      <c r="A1602" t="s">
        <v>3378</v>
      </c>
      <c r="B1602" t="s">
        <v>3379</v>
      </c>
      <c r="C1602" t="str">
        <f>IFERROR(VLOOKUP(Table1[[#This Row],[Ticker]],[1]!Table2[[Symbol]:[Industry]],2,FALSE),"-")</f>
        <v>-</v>
      </c>
      <c r="D1602" t="s">
        <v>274</v>
      </c>
      <c r="E1602">
        <v>729.99424999999997</v>
      </c>
      <c r="F1602">
        <v>297.35000000000002</v>
      </c>
      <c r="G1602">
        <v>-16.792013521092102</v>
      </c>
      <c r="H1602">
        <v>-23.7440897234851</v>
      </c>
      <c r="I1602">
        <v>-4.0276385130681396</v>
      </c>
      <c r="J1602">
        <v>-1.5321323449789399</v>
      </c>
      <c r="K1602">
        <v>304.40564981794302</v>
      </c>
      <c r="M1602">
        <v>28.147487090514598</v>
      </c>
      <c r="O1602">
        <v>42.929208004035601</v>
      </c>
      <c r="P1602">
        <v>56.5</v>
      </c>
    </row>
    <row r="1603" spans="1:17" hidden="1" x14ac:dyDescent="0.3">
      <c r="A1603" t="s">
        <v>3380</v>
      </c>
      <c r="B1603" t="s">
        <v>3381</v>
      </c>
      <c r="C1603" t="str">
        <f>IFERROR(VLOOKUP(Table1[[#This Row],[Ticker]],[1]!Table2[[Symbol]:[Industry]],2,FALSE),"-")</f>
        <v>-</v>
      </c>
      <c r="D1603" t="s">
        <v>138</v>
      </c>
      <c r="E1603">
        <v>729.24512500000003</v>
      </c>
      <c r="F1603">
        <v>389.45</v>
      </c>
      <c r="G1603">
        <v>185.58759018398999</v>
      </c>
      <c r="H1603">
        <v>19.321388646259798</v>
      </c>
      <c r="I1603">
        <v>-2.8032333632022999</v>
      </c>
      <c r="J1603">
        <v>4.7931365358168296</v>
      </c>
      <c r="K1603">
        <v>364.90918090259299</v>
      </c>
      <c r="L1603">
        <v>315.52132057829101</v>
      </c>
      <c r="M1603">
        <v>53.575557413681501</v>
      </c>
      <c r="N1603">
        <v>2.1296948922293701</v>
      </c>
      <c r="O1603">
        <v>16.574656566953401</v>
      </c>
      <c r="P1603">
        <v>238.65217391304299</v>
      </c>
      <c r="Q1603">
        <v>0.24428148069866601</v>
      </c>
    </row>
    <row r="1604" spans="1:17" hidden="1" x14ac:dyDescent="0.3">
      <c r="A1604" t="s">
        <v>3382</v>
      </c>
      <c r="B1604" t="s">
        <v>3383</v>
      </c>
      <c r="C1604" t="str">
        <f>IFERROR(VLOOKUP(Table1[[#This Row],[Ticker]],[1]!Table2[[Symbol]:[Industry]],2,FALSE),"-")</f>
        <v>-</v>
      </c>
      <c r="D1604" t="s">
        <v>625</v>
      </c>
      <c r="E1604">
        <v>728.53422999999998</v>
      </c>
      <c r="F1604">
        <v>831.85</v>
      </c>
      <c r="G1604">
        <v>7.1953626551346899</v>
      </c>
      <c r="H1604">
        <v>19.5650048962857</v>
      </c>
      <c r="I1604">
        <v>21.329759021652901</v>
      </c>
      <c r="J1604">
        <v>0.48778510897997202</v>
      </c>
      <c r="K1604">
        <v>782.37445418584105</v>
      </c>
      <c r="L1604">
        <v>691.74497267283698</v>
      </c>
      <c r="M1604">
        <v>32.162394331985901</v>
      </c>
      <c r="N1604">
        <v>0.58297713785003102</v>
      </c>
      <c r="O1604">
        <v>16.847989421169601</v>
      </c>
      <c r="P1604">
        <v>69.5922528032619</v>
      </c>
      <c r="Q1604">
        <v>-5.6469962649000997E-2</v>
      </c>
    </row>
    <row r="1605" spans="1:17" hidden="1" x14ac:dyDescent="0.3">
      <c r="A1605" t="s">
        <v>3384</v>
      </c>
      <c r="B1605" t="s">
        <v>3385</v>
      </c>
      <c r="C1605" t="str">
        <f>IFERROR(VLOOKUP(Table1[[#This Row],[Ticker]],[1]!Table2[[Symbol]:[Industry]],2,FALSE),"-")</f>
        <v>-</v>
      </c>
      <c r="D1605" t="s">
        <v>3386</v>
      </c>
      <c r="E1605">
        <v>726.41357194</v>
      </c>
      <c r="F1605">
        <v>771.4</v>
      </c>
      <c r="G1605">
        <v>117.694956341036</v>
      </c>
      <c r="H1605">
        <v>9.1964544119959601</v>
      </c>
      <c r="I1605">
        <v>83.743693109093499</v>
      </c>
      <c r="J1605">
        <v>-6.4191278967159597</v>
      </c>
      <c r="K1605">
        <v>727.224301184262</v>
      </c>
      <c r="L1605">
        <v>551.58078049643905</v>
      </c>
      <c r="M1605">
        <v>48.340391989755297</v>
      </c>
      <c r="N1605">
        <v>1.34640322140322</v>
      </c>
      <c r="O1605">
        <v>16.6709878143634</v>
      </c>
      <c r="P1605">
        <v>178.383255142547</v>
      </c>
    </row>
    <row r="1606" spans="1:17" hidden="1" x14ac:dyDescent="0.3">
      <c r="A1606" t="s">
        <v>3387</v>
      </c>
      <c r="B1606" t="s">
        <v>3388</v>
      </c>
      <c r="C1606" t="str">
        <f>IFERROR(VLOOKUP(Table1[[#This Row],[Ticker]],[1]!Table2[[Symbol]:[Industry]],2,FALSE),"-")</f>
        <v>-</v>
      </c>
      <c r="D1606" t="s">
        <v>2152</v>
      </c>
      <c r="E1606">
        <v>720.61937772500005</v>
      </c>
      <c r="F1606">
        <v>288.35000000000002</v>
      </c>
      <c r="G1606">
        <v>156.968919423514</v>
      </c>
      <c r="H1606">
        <v>-21.6242586355689</v>
      </c>
      <c r="I1606">
        <v>52.1437302036232</v>
      </c>
      <c r="J1606">
        <v>-1.0570801381463799</v>
      </c>
      <c r="K1606">
        <v>283.47331866808997</v>
      </c>
      <c r="M1606">
        <v>35.485057383294297</v>
      </c>
      <c r="N1606">
        <v>0.30972045743329002</v>
      </c>
      <c r="O1606">
        <v>45.656320443904903</v>
      </c>
      <c r="P1606">
        <v>203.52631578947299</v>
      </c>
    </row>
    <row r="1607" spans="1:17" hidden="1" x14ac:dyDescent="0.3">
      <c r="A1607" t="s">
        <v>3389</v>
      </c>
      <c r="B1607" t="s">
        <v>3390</v>
      </c>
      <c r="C1607" t="str">
        <f>IFERROR(VLOOKUP(Table1[[#This Row],[Ticker]],[1]!Table2[[Symbol]:[Industry]],2,FALSE),"-")</f>
        <v>-</v>
      </c>
      <c r="D1607" t="s">
        <v>138</v>
      </c>
      <c r="E1607">
        <v>720.22483635000003</v>
      </c>
      <c r="F1607">
        <v>16.55</v>
      </c>
      <c r="G1607">
        <v>105.021263513859</v>
      </c>
      <c r="H1607">
        <v>38.751676201584502</v>
      </c>
      <c r="I1607">
        <v>-10.1871932440514</v>
      </c>
      <c r="J1607">
        <v>49.490209957539498</v>
      </c>
      <c r="K1607">
        <v>13.4387255938344</v>
      </c>
      <c r="L1607">
        <v>12.6563425755699</v>
      </c>
      <c r="M1607">
        <v>75.193256791188801</v>
      </c>
      <c r="N1607">
        <v>2.8088816323839398</v>
      </c>
      <c r="O1607">
        <v>5.3776435045317097</v>
      </c>
      <c r="P1607">
        <v>133.09859154929501</v>
      </c>
      <c r="Q1607">
        <v>2.6604258609029999E-2</v>
      </c>
    </row>
    <row r="1608" spans="1:17" hidden="1" x14ac:dyDescent="0.3">
      <c r="A1608" t="s">
        <v>3391</v>
      </c>
      <c r="B1608" t="s">
        <v>3392</v>
      </c>
      <c r="C1608" t="str">
        <f>IFERROR(VLOOKUP(Table1[[#This Row],[Ticker]],[1]!Table2[[Symbol]:[Industry]],2,FALSE),"-")</f>
        <v>-</v>
      </c>
      <c r="D1608" t="s">
        <v>3393</v>
      </c>
      <c r="E1608">
        <v>719.54721875999996</v>
      </c>
      <c r="F1608">
        <v>786.3</v>
      </c>
      <c r="G1608">
        <v>19.1483813478741</v>
      </c>
      <c r="H1608">
        <v>1.5138606572442499</v>
      </c>
      <c r="I1608">
        <v>-12.6491235657465</v>
      </c>
      <c r="J1608">
        <v>12.437197678926401</v>
      </c>
      <c r="K1608">
        <v>793.86332414391802</v>
      </c>
      <c r="L1608">
        <v>740.79174750172206</v>
      </c>
      <c r="M1608">
        <v>51.563696743990597</v>
      </c>
      <c r="N1608">
        <v>1.75847274780944</v>
      </c>
      <c r="O1608">
        <v>28.322523209970701</v>
      </c>
      <c r="P1608">
        <v>59.735906551548901</v>
      </c>
      <c r="Q1608">
        <v>6.5356565085948004E-2</v>
      </c>
    </row>
    <row r="1609" spans="1:17" hidden="1" x14ac:dyDescent="0.3">
      <c r="A1609" t="s">
        <v>3394</v>
      </c>
      <c r="B1609" t="s">
        <v>3395</v>
      </c>
      <c r="C1609" t="str">
        <f>IFERROR(VLOOKUP(Table1[[#This Row],[Ticker]],[1]!Table2[[Symbol]:[Industry]],2,FALSE),"-")</f>
        <v>-</v>
      </c>
      <c r="D1609" t="s">
        <v>625</v>
      </c>
      <c r="E1609">
        <v>719.19873674999997</v>
      </c>
      <c r="F1609">
        <v>292.5</v>
      </c>
      <c r="G1609">
        <v>0.92285846038984298</v>
      </c>
      <c r="H1609">
        <v>3.1642520864456398</v>
      </c>
      <c r="I1609">
        <v>18.222647740046899</v>
      </c>
      <c r="J1609">
        <v>4.9604814903666501</v>
      </c>
      <c r="K1609">
        <v>266.52879269129102</v>
      </c>
      <c r="L1609">
        <v>235.03071399372399</v>
      </c>
      <c r="M1609">
        <v>44.187769223162597</v>
      </c>
      <c r="N1609">
        <v>0.90017827376259696</v>
      </c>
      <c r="O1609">
        <v>14.4923076923076</v>
      </c>
      <c r="P1609">
        <v>74.835624626419502</v>
      </c>
      <c r="Q1609">
        <v>2.2529066712265001E-2</v>
      </c>
    </row>
    <row r="1610" spans="1:17" hidden="1" x14ac:dyDescent="0.3">
      <c r="A1610" t="s">
        <v>3396</v>
      </c>
      <c r="B1610" t="s">
        <v>3397</v>
      </c>
      <c r="C1610" t="str">
        <f>IFERROR(VLOOKUP(Table1[[#This Row],[Ticker]],[1]!Table2[[Symbol]:[Industry]],2,FALSE),"-")</f>
        <v>-</v>
      </c>
      <c r="D1610" t="s">
        <v>553</v>
      </c>
      <c r="E1610">
        <v>712.70945940000001</v>
      </c>
      <c r="F1610">
        <v>163.30000000000001</v>
      </c>
      <c r="G1610">
        <v>-14.1333155614539</v>
      </c>
      <c r="H1610">
        <v>0.49017992139654798</v>
      </c>
      <c r="I1610">
        <v>-12.5004245671837</v>
      </c>
      <c r="J1610">
        <v>4.2168506344784298</v>
      </c>
      <c r="K1610">
        <v>167.71886903847499</v>
      </c>
      <c r="L1610">
        <v>164.65657409860401</v>
      </c>
      <c r="M1610">
        <v>38.143153381826203</v>
      </c>
      <c r="N1610">
        <v>1.2919712392774201</v>
      </c>
      <c r="O1610">
        <v>25.443968156766601</v>
      </c>
      <c r="P1610">
        <v>16.6428571428571</v>
      </c>
      <c r="Q1610">
        <v>-7.3637243433399002E-2</v>
      </c>
    </row>
    <row r="1611" spans="1:17" hidden="1" x14ac:dyDescent="0.3">
      <c r="A1611" t="s">
        <v>3398</v>
      </c>
      <c r="B1611" t="s">
        <v>3399</v>
      </c>
      <c r="C1611" t="str">
        <f>IFERROR(VLOOKUP(Table1[[#This Row],[Ticker]],[1]!Table2[[Symbol]:[Industry]],2,FALSE),"-")</f>
        <v>-</v>
      </c>
      <c r="D1611" t="s">
        <v>625</v>
      </c>
      <c r="E1611">
        <v>710.16399999999999</v>
      </c>
      <c r="F1611">
        <v>136.57</v>
      </c>
      <c r="G1611">
        <v>40.280589660933401</v>
      </c>
      <c r="H1611">
        <v>14.964528590699899</v>
      </c>
      <c r="I1611">
        <v>11.0674088516721</v>
      </c>
      <c r="J1611">
        <v>7.2259362379761596</v>
      </c>
      <c r="K1611">
        <v>128.095935436448</v>
      </c>
      <c r="L1611">
        <v>111.51606444074</v>
      </c>
      <c r="M1611">
        <v>47.198192435302097</v>
      </c>
      <c r="N1611">
        <v>1.3501578706047801</v>
      </c>
      <c r="O1611">
        <v>11.920626784799</v>
      </c>
      <c r="P1611">
        <v>56.437571592210702</v>
      </c>
      <c r="Q1611">
        <v>0.100613161468253</v>
      </c>
    </row>
    <row r="1612" spans="1:17" hidden="1" x14ac:dyDescent="0.3">
      <c r="A1612" t="s">
        <v>3400</v>
      </c>
      <c r="B1612" t="s">
        <v>3401</v>
      </c>
      <c r="C1612" t="str">
        <f>IFERROR(VLOOKUP(Table1[[#This Row],[Ticker]],[1]!Table2[[Symbol]:[Industry]],2,FALSE),"-")</f>
        <v>-</v>
      </c>
      <c r="D1612" t="s">
        <v>212</v>
      </c>
      <c r="E1612">
        <v>709.91471999999999</v>
      </c>
      <c r="F1612">
        <v>126.68</v>
      </c>
      <c r="G1612">
        <v>-29.901614030418902</v>
      </c>
      <c r="H1612">
        <v>0.38840711886868001</v>
      </c>
      <c r="I1612">
        <v>-23.871420128278299</v>
      </c>
      <c r="J1612">
        <v>4.8908279599905597</v>
      </c>
      <c r="K1612">
        <v>131.40430554456901</v>
      </c>
      <c r="L1612">
        <v>130.385069227684</v>
      </c>
      <c r="M1612">
        <v>34.214829356455802</v>
      </c>
      <c r="N1612">
        <v>1.02672757940246</v>
      </c>
      <c r="O1612">
        <v>31.354594253236499</v>
      </c>
      <c r="P1612">
        <v>17.187789084181301</v>
      </c>
      <c r="Q1612">
        <v>4.7162960470146002E-2</v>
      </c>
    </row>
    <row r="1613" spans="1:17" hidden="1" x14ac:dyDescent="0.3">
      <c r="A1613" t="s">
        <v>3402</v>
      </c>
      <c r="B1613" t="s">
        <v>3403</v>
      </c>
      <c r="C1613" t="str">
        <f>IFERROR(VLOOKUP(Table1[[#This Row],[Ticker]],[1]!Table2[[Symbol]:[Industry]],2,FALSE),"-")</f>
        <v>-</v>
      </c>
      <c r="D1613" t="s">
        <v>121</v>
      </c>
      <c r="E1613">
        <v>709.66499999999996</v>
      </c>
      <c r="F1613">
        <v>139.15</v>
      </c>
      <c r="G1613">
        <v>-25.227124092266699</v>
      </c>
      <c r="H1613">
        <v>4.9998770090270899</v>
      </c>
      <c r="I1613">
        <v>-10.5979048105419</v>
      </c>
      <c r="J1613">
        <v>7.0685288305687699</v>
      </c>
      <c r="K1613">
        <v>134.17723740620599</v>
      </c>
      <c r="L1613">
        <v>137.60945861796301</v>
      </c>
      <c r="M1613">
        <v>61.618742379694197</v>
      </c>
      <c r="N1613">
        <v>1.4410568428302799</v>
      </c>
      <c r="O1613">
        <v>24.4699964067552</v>
      </c>
      <c r="P1613">
        <v>17.9237288135593</v>
      </c>
      <c r="Q1613">
        <v>-7.9142953029230995E-2</v>
      </c>
    </row>
    <row r="1614" spans="1:17" hidden="1" x14ac:dyDescent="0.3">
      <c r="A1614" t="s">
        <v>3404</v>
      </c>
      <c r="B1614" t="s">
        <v>3405</v>
      </c>
      <c r="C1614" t="str">
        <f>IFERROR(VLOOKUP(Table1[[#This Row],[Ticker]],[1]!Table2[[Symbol]:[Industry]],2,FALSE),"-")</f>
        <v>-</v>
      </c>
      <c r="D1614" t="s">
        <v>548</v>
      </c>
      <c r="E1614">
        <v>708.54336720000003</v>
      </c>
      <c r="F1614">
        <v>306</v>
      </c>
      <c r="G1614">
        <v>17.273530032724199</v>
      </c>
      <c r="H1614">
        <v>9.6347240954761393</v>
      </c>
      <c r="I1614">
        <v>-29.031418808628398</v>
      </c>
      <c r="J1614">
        <v>5.3612780842118601</v>
      </c>
      <c r="K1614">
        <v>298.79722406126098</v>
      </c>
      <c r="L1614">
        <v>292.13994116683301</v>
      </c>
      <c r="M1614">
        <v>47.141146332416099</v>
      </c>
      <c r="N1614">
        <v>2.4077213486120099</v>
      </c>
      <c r="O1614">
        <v>41.732026143790797</v>
      </c>
      <c r="P1614">
        <v>48.148148148148103</v>
      </c>
      <c r="Q1614">
        <v>6.2018334266314E-2</v>
      </c>
    </row>
    <row r="1615" spans="1:17" hidden="1" x14ac:dyDescent="0.3">
      <c r="A1615" t="s">
        <v>3406</v>
      </c>
      <c r="B1615" t="s">
        <v>3407</v>
      </c>
      <c r="C1615" t="str">
        <f>IFERROR(VLOOKUP(Table1[[#This Row],[Ticker]],[1]!Table2[[Symbol]:[Industry]],2,FALSE),"-")</f>
        <v>-</v>
      </c>
      <c r="D1615" t="s">
        <v>553</v>
      </c>
      <c r="E1615">
        <v>708.45428348500002</v>
      </c>
      <c r="F1615">
        <v>386.35</v>
      </c>
      <c r="G1615">
        <v>-42.982419041288999</v>
      </c>
      <c r="H1615">
        <v>-3.0832853671668499</v>
      </c>
      <c r="I1615">
        <v>-18.916390885313501</v>
      </c>
      <c r="J1615">
        <v>2.72181082543492</v>
      </c>
      <c r="K1615">
        <v>397.04126794398701</v>
      </c>
      <c r="L1615">
        <v>404.06017695093198</v>
      </c>
      <c r="M1615">
        <v>24.5399416627079</v>
      </c>
      <c r="N1615">
        <v>0.78031190085722701</v>
      </c>
      <c r="O1615">
        <v>34.592985634787098</v>
      </c>
      <c r="P1615">
        <v>24.068721901091799</v>
      </c>
      <c r="Q1615">
        <v>6.1730967539243002E-2</v>
      </c>
    </row>
    <row r="1616" spans="1:17" hidden="1" x14ac:dyDescent="0.3">
      <c r="A1616" t="s">
        <v>3408</v>
      </c>
      <c r="B1616" t="s">
        <v>3409</v>
      </c>
      <c r="C1616" t="str">
        <f>IFERROR(VLOOKUP(Table1[[#This Row],[Ticker]],[1]!Table2[[Symbol]:[Industry]],2,FALSE),"-")</f>
        <v>-</v>
      </c>
      <c r="D1616" t="s">
        <v>51</v>
      </c>
      <c r="E1616">
        <v>703.66198758999997</v>
      </c>
      <c r="F1616">
        <v>243.7</v>
      </c>
      <c r="G1616">
        <v>25.478999247762601</v>
      </c>
      <c r="H1616">
        <v>35.254150140199101</v>
      </c>
      <c r="I1616">
        <v>43.994720985406303</v>
      </c>
      <c r="J1616">
        <v>2.0422168042567201</v>
      </c>
      <c r="K1616">
        <v>205.55649179150299</v>
      </c>
      <c r="L1616">
        <v>177.335165280154</v>
      </c>
      <c r="M1616">
        <v>52.6547051583685</v>
      </c>
      <c r="N1616">
        <v>1.7935689393584999</v>
      </c>
      <c r="O1616">
        <v>9.5609355765285198</v>
      </c>
      <c r="P1616">
        <v>69.766631835597295</v>
      </c>
      <c r="Q1616">
        <v>-3.0502142932618999E-2</v>
      </c>
    </row>
    <row r="1617" spans="1:17" hidden="1" x14ac:dyDescent="0.3">
      <c r="A1617" t="s">
        <v>3410</v>
      </c>
      <c r="B1617" t="s">
        <v>3411</v>
      </c>
      <c r="C1617" t="str">
        <f>IFERROR(VLOOKUP(Table1[[#This Row],[Ticker]],[1]!Table2[[Symbol]:[Industry]],2,FALSE),"-")</f>
        <v>-</v>
      </c>
      <c r="D1617" t="s">
        <v>168</v>
      </c>
      <c r="E1617">
        <v>703.55550992999997</v>
      </c>
      <c r="F1617">
        <v>282.10000000000002</v>
      </c>
      <c r="G1617">
        <v>-45.056400356907602</v>
      </c>
      <c r="H1617">
        <v>-8.2160082537771597</v>
      </c>
      <c r="I1617">
        <v>-18.436054840930598</v>
      </c>
      <c r="J1617">
        <v>-1.1478261382614501</v>
      </c>
      <c r="K1617">
        <v>306.38170991903303</v>
      </c>
      <c r="L1617">
        <v>310.41094432122497</v>
      </c>
      <c r="M1617">
        <v>26.062738645825501</v>
      </c>
      <c r="N1617">
        <v>0.51862715251506997</v>
      </c>
      <c r="O1617">
        <v>34.704005671747602</v>
      </c>
      <c r="P1617">
        <v>15.0254841997961</v>
      </c>
      <c r="Q1617">
        <v>-2.0192430354947E-2</v>
      </c>
    </row>
    <row r="1618" spans="1:17" hidden="1" x14ac:dyDescent="0.3">
      <c r="A1618" t="s">
        <v>3412</v>
      </c>
      <c r="B1618" t="s">
        <v>3413</v>
      </c>
      <c r="C1618" t="str">
        <f>IFERROR(VLOOKUP(Table1[[#This Row],[Ticker]],[1]!Table2[[Symbol]:[Industry]],2,FALSE),"-")</f>
        <v>-</v>
      </c>
      <c r="D1618" t="s">
        <v>191</v>
      </c>
      <c r="E1618">
        <v>702.72913753</v>
      </c>
      <c r="F1618">
        <v>41.65</v>
      </c>
      <c r="G1618">
        <v>-31.580570286554501</v>
      </c>
      <c r="H1618">
        <v>-2.02790076875069</v>
      </c>
      <c r="I1618">
        <v>-34.3893647858904</v>
      </c>
      <c r="J1618">
        <v>5.2650717994952299</v>
      </c>
      <c r="K1618">
        <v>43.4554041276267</v>
      </c>
      <c r="L1618">
        <v>45.209566251747802</v>
      </c>
      <c r="M1618">
        <v>64.243236272516199</v>
      </c>
      <c r="N1618">
        <v>2.35983154016153</v>
      </c>
      <c r="O1618">
        <v>50.540216086434498</v>
      </c>
      <c r="P1618">
        <v>13.0257801899592</v>
      </c>
      <c r="Q1618">
        <v>0.15802165211471</v>
      </c>
    </row>
    <row r="1619" spans="1:17" hidden="1" x14ac:dyDescent="0.3">
      <c r="A1619" t="s">
        <v>3414</v>
      </c>
      <c r="B1619" t="s">
        <v>3415</v>
      </c>
      <c r="C1619" t="str">
        <f>IFERROR(VLOOKUP(Table1[[#This Row],[Ticker]],[1]!Table2[[Symbol]:[Industry]],2,FALSE),"-")</f>
        <v>-</v>
      </c>
      <c r="D1619" t="s">
        <v>133</v>
      </c>
      <c r="E1619">
        <v>700.74872327399999</v>
      </c>
      <c r="F1619">
        <v>212.46</v>
      </c>
      <c r="G1619">
        <v>-38.945074745581898</v>
      </c>
      <c r="H1619">
        <v>-14.685308176158101</v>
      </c>
      <c r="I1619">
        <v>-26.180699737557902</v>
      </c>
      <c r="J1619">
        <v>-2.8659098438178501</v>
      </c>
      <c r="M1619">
        <v>20.356722710621</v>
      </c>
      <c r="O1619">
        <v>28.494775487150498</v>
      </c>
      <c r="P1619">
        <v>0.76357600189709196</v>
      </c>
    </row>
    <row r="1620" spans="1:17" hidden="1" x14ac:dyDescent="0.3">
      <c r="A1620" t="s">
        <v>3416</v>
      </c>
      <c r="B1620" t="s">
        <v>3417</v>
      </c>
      <c r="C1620" t="str">
        <f>IFERROR(VLOOKUP(Table1[[#This Row],[Ticker]],[1]!Table2[[Symbol]:[Industry]],2,FALSE),"-")</f>
        <v>-</v>
      </c>
      <c r="D1620" t="s">
        <v>424</v>
      </c>
      <c r="E1620">
        <v>699.77803441499998</v>
      </c>
      <c r="F1620">
        <v>535.65</v>
      </c>
      <c r="G1620">
        <v>16.164974583884302</v>
      </c>
      <c r="H1620">
        <v>3.7043324428899802</v>
      </c>
      <c r="I1620">
        <v>43.942528362965803</v>
      </c>
      <c r="J1620">
        <v>-4.86849189059292</v>
      </c>
      <c r="K1620">
        <v>502.17703104511099</v>
      </c>
      <c r="L1620">
        <v>397.59144805788799</v>
      </c>
      <c r="M1620">
        <v>32.496843930565099</v>
      </c>
      <c r="N1620">
        <v>9.1142833913738605E-2</v>
      </c>
      <c r="O1620">
        <v>30.579669560347199</v>
      </c>
      <c r="P1620">
        <v>100.505334081976</v>
      </c>
      <c r="Q1620">
        <v>1.5283736910841001E-2</v>
      </c>
    </row>
    <row r="1621" spans="1:17" hidden="1" x14ac:dyDescent="0.3">
      <c r="A1621" t="s">
        <v>3418</v>
      </c>
      <c r="B1621" t="s">
        <v>3419</v>
      </c>
      <c r="C1621" t="str">
        <f>IFERROR(VLOOKUP(Table1[[#This Row],[Ticker]],[1]!Table2[[Symbol]:[Industry]],2,FALSE),"-")</f>
        <v>-</v>
      </c>
      <c r="D1621" t="s">
        <v>297</v>
      </c>
      <c r="E1621">
        <v>698.27079560000004</v>
      </c>
      <c r="F1621">
        <v>635.6</v>
      </c>
      <c r="G1621">
        <v>53.7434521271554</v>
      </c>
      <c r="H1621">
        <v>65.373589066949606</v>
      </c>
      <c r="I1621">
        <v>66.507827135179397</v>
      </c>
      <c r="J1621">
        <v>25.778229593480901</v>
      </c>
      <c r="O1621">
        <v>8.5588420390182396</v>
      </c>
      <c r="P1621">
        <v>85.847953216374194</v>
      </c>
    </row>
    <row r="1622" spans="1:17" hidden="1" x14ac:dyDescent="0.3">
      <c r="A1622" t="s">
        <v>3420</v>
      </c>
      <c r="B1622" t="s">
        <v>3421</v>
      </c>
      <c r="C1622" t="str">
        <f>IFERROR(VLOOKUP(Table1[[#This Row],[Ticker]],[1]!Table2[[Symbol]:[Industry]],2,FALSE),"-")</f>
        <v>-</v>
      </c>
      <c r="D1622" t="s">
        <v>391</v>
      </c>
      <c r="E1622">
        <v>696.30325355499997</v>
      </c>
      <c r="F1622">
        <v>77.349999999999994</v>
      </c>
      <c r="G1622">
        <v>10.684795384288099</v>
      </c>
      <c r="H1622">
        <v>29.312374111887099</v>
      </c>
      <c r="I1622">
        <v>5.3899262656523197</v>
      </c>
      <c r="J1622">
        <v>1.8897418035706699</v>
      </c>
      <c r="K1622">
        <v>68.435484201296404</v>
      </c>
      <c r="M1622">
        <v>48.645821024071701</v>
      </c>
      <c r="N1622">
        <v>2.3686594643199901</v>
      </c>
      <c r="O1622">
        <v>21.5255332902391</v>
      </c>
      <c r="P1622">
        <v>71.8888888888888</v>
      </c>
    </row>
    <row r="1623" spans="1:17" hidden="1" x14ac:dyDescent="0.3">
      <c r="A1623" t="s">
        <v>3422</v>
      </c>
      <c r="B1623" t="s">
        <v>3423</v>
      </c>
      <c r="C1623" t="str">
        <f>IFERROR(VLOOKUP(Table1[[#This Row],[Ticker]],[1]!Table2[[Symbol]:[Industry]],2,FALSE),"-")</f>
        <v>-</v>
      </c>
      <c r="D1623" t="s">
        <v>21</v>
      </c>
      <c r="E1623">
        <v>694.563017436</v>
      </c>
      <c r="F1623">
        <v>175.32</v>
      </c>
      <c r="G1623">
        <v>101.226835503793</v>
      </c>
      <c r="H1623">
        <v>51.135451698107303</v>
      </c>
      <c r="I1623">
        <v>33.155823155089401</v>
      </c>
      <c r="J1623">
        <v>13.9845168961631</v>
      </c>
      <c r="K1623">
        <v>133.71394204230199</v>
      </c>
      <c r="L1623">
        <v>97.961093933410396</v>
      </c>
      <c r="M1623">
        <v>67.458789205054998</v>
      </c>
      <c r="N1623">
        <v>2.1865488118721301</v>
      </c>
      <c r="O1623">
        <v>10.027378507871299</v>
      </c>
      <c r="P1623">
        <v>207.04028021015699</v>
      </c>
      <c r="Q1623">
        <v>0.106620790717995</v>
      </c>
    </row>
    <row r="1624" spans="1:17" hidden="1" x14ac:dyDescent="0.3">
      <c r="A1624" t="s">
        <v>3424</v>
      </c>
      <c r="B1624" t="s">
        <v>3425</v>
      </c>
      <c r="C1624" t="str">
        <f>IFERROR(VLOOKUP(Table1[[#This Row],[Ticker]],[1]!Table2[[Symbol]:[Industry]],2,FALSE),"-")</f>
        <v>-</v>
      </c>
      <c r="D1624" t="s">
        <v>2175</v>
      </c>
      <c r="E1624">
        <v>692.9769</v>
      </c>
      <c r="F1624">
        <v>160.30000000000001</v>
      </c>
      <c r="G1624">
        <v>26.6986287601421</v>
      </c>
      <c r="H1624">
        <v>22.387819696239799</v>
      </c>
      <c r="I1624">
        <v>25.645657556952202</v>
      </c>
      <c r="J1624">
        <v>21.856888618928501</v>
      </c>
      <c r="K1624">
        <v>130.98415310192101</v>
      </c>
      <c r="L1624">
        <v>118.774648105719</v>
      </c>
      <c r="M1624">
        <v>76.859894676956898</v>
      </c>
      <c r="N1624">
        <v>2.7625040502880598</v>
      </c>
      <c r="O1624">
        <v>12.913287585776599</v>
      </c>
      <c r="P1624">
        <v>92.436974789915993</v>
      </c>
      <c r="Q1624">
        <v>0.13998333748251501</v>
      </c>
    </row>
    <row r="1625" spans="1:17" hidden="1" x14ac:dyDescent="0.3">
      <c r="A1625" t="s">
        <v>3426</v>
      </c>
      <c r="B1625" t="s">
        <v>3427</v>
      </c>
      <c r="C1625" t="str">
        <f>IFERROR(VLOOKUP(Table1[[#This Row],[Ticker]],[1]!Table2[[Symbol]:[Industry]],2,FALSE),"-")</f>
        <v>-</v>
      </c>
      <c r="D1625" t="s">
        <v>51</v>
      </c>
      <c r="E1625">
        <v>692.44996546000004</v>
      </c>
      <c r="F1625">
        <v>1213.3</v>
      </c>
      <c r="G1625">
        <v>25.297589997082699</v>
      </c>
      <c r="H1625">
        <v>-3.3192353048498302</v>
      </c>
      <c r="I1625">
        <v>-26.376389445379701</v>
      </c>
      <c r="J1625">
        <v>-2.9499593251976699</v>
      </c>
      <c r="K1625">
        <v>1253.60027407501</v>
      </c>
      <c r="L1625">
        <v>1124.1493707489601</v>
      </c>
      <c r="M1625">
        <v>33.017308866613199</v>
      </c>
      <c r="N1625">
        <v>1.0377478067377299</v>
      </c>
      <c r="O1625">
        <v>32.522871507459001</v>
      </c>
      <c r="P1625">
        <v>67.052182293817907</v>
      </c>
      <c r="Q1625">
        <v>6.1170775087279999E-2</v>
      </c>
    </row>
    <row r="1626" spans="1:17" hidden="1" x14ac:dyDescent="0.3">
      <c r="A1626" t="s">
        <v>3428</v>
      </c>
      <c r="B1626" t="s">
        <v>3429</v>
      </c>
      <c r="C1626" t="str">
        <f>IFERROR(VLOOKUP(Table1[[#This Row],[Ticker]],[1]!Table2[[Symbol]:[Industry]],2,FALSE),"-")</f>
        <v>-</v>
      </c>
      <c r="D1626" t="s">
        <v>3393</v>
      </c>
      <c r="E1626">
        <v>692.21749999999997</v>
      </c>
      <c r="F1626">
        <v>280.25</v>
      </c>
      <c r="G1626">
        <v>-34.286344586851797</v>
      </c>
      <c r="H1626">
        <v>-22.129559613552701</v>
      </c>
      <c r="I1626">
        <v>-21.521969578827701</v>
      </c>
      <c r="J1626">
        <v>-14.0171604089666</v>
      </c>
      <c r="M1626">
        <v>28.286844697878401</v>
      </c>
      <c r="O1626">
        <v>36.592328278322903</v>
      </c>
      <c r="P1626">
        <v>4.5513896661070596</v>
      </c>
    </row>
    <row r="1627" spans="1:17" hidden="1" x14ac:dyDescent="0.3">
      <c r="A1627" t="s">
        <v>3430</v>
      </c>
      <c r="B1627" t="s">
        <v>3431</v>
      </c>
      <c r="C1627" t="str">
        <f>IFERROR(VLOOKUP(Table1[[#This Row],[Ticker]],[1]!Table2[[Symbol]:[Industry]],2,FALSE),"-")</f>
        <v>-</v>
      </c>
      <c r="D1627" t="s">
        <v>1566</v>
      </c>
      <c r="E1627">
        <v>692.06852489400001</v>
      </c>
      <c r="F1627">
        <v>94.14</v>
      </c>
      <c r="G1627">
        <v>27.852945586146198</v>
      </c>
      <c r="H1627">
        <v>-1.4653007098819799</v>
      </c>
      <c r="I1627">
        <v>-16.208801413881901</v>
      </c>
      <c r="J1627">
        <v>1.9633576216239601</v>
      </c>
      <c r="K1627">
        <v>100.319872004822</v>
      </c>
      <c r="L1627">
        <v>95.110695447503602</v>
      </c>
      <c r="M1627">
        <v>34.5237566755141</v>
      </c>
      <c r="N1627">
        <v>1.7852119483454001</v>
      </c>
      <c r="O1627">
        <v>35.914595283620102</v>
      </c>
      <c r="P1627">
        <v>56.248962655601602</v>
      </c>
      <c r="Q1627">
        <v>5.8092360405200003E-3</v>
      </c>
    </row>
    <row r="1628" spans="1:17" hidden="1" x14ac:dyDescent="0.3">
      <c r="A1628" t="s">
        <v>3432</v>
      </c>
      <c r="B1628" t="s">
        <v>3433</v>
      </c>
      <c r="C1628" t="str">
        <f>IFERROR(VLOOKUP(Table1[[#This Row],[Ticker]],[1]!Table2[[Symbol]:[Industry]],2,FALSE),"-")</f>
        <v>-</v>
      </c>
      <c r="D1628" t="s">
        <v>51</v>
      </c>
      <c r="E1628">
        <v>691.86463709999998</v>
      </c>
      <c r="F1628">
        <v>318.10000000000002</v>
      </c>
      <c r="G1628">
        <v>-31.4508467513539</v>
      </c>
      <c r="H1628">
        <v>5.0398224687860997</v>
      </c>
      <c r="I1628">
        <v>-34.797183689853902</v>
      </c>
      <c r="J1628">
        <v>2.6435858170880202</v>
      </c>
      <c r="K1628">
        <v>331.80716935283198</v>
      </c>
      <c r="L1628">
        <v>342.64820079015601</v>
      </c>
      <c r="M1628">
        <v>37.059718215868003</v>
      </c>
      <c r="N1628">
        <v>0.62992424513620404</v>
      </c>
      <c r="O1628">
        <v>50.581578120087997</v>
      </c>
      <c r="P1628">
        <v>7.7757072674911196</v>
      </c>
      <c r="Q1628">
        <v>5.4640992831559002E-2</v>
      </c>
    </row>
    <row r="1629" spans="1:17" hidden="1" x14ac:dyDescent="0.3">
      <c r="A1629" t="s">
        <v>3434</v>
      </c>
      <c r="B1629" t="s">
        <v>3435</v>
      </c>
      <c r="C1629" t="str">
        <f>IFERROR(VLOOKUP(Table1[[#This Row],[Ticker]],[1]!Table2[[Symbol]:[Industry]],2,FALSE),"-")</f>
        <v>-</v>
      </c>
      <c r="D1629" t="s">
        <v>191</v>
      </c>
      <c r="E1629">
        <v>691.42090137599996</v>
      </c>
      <c r="F1629">
        <v>127.84</v>
      </c>
      <c r="G1629">
        <v>29.664061731975501</v>
      </c>
      <c r="H1629">
        <v>-2.9166592455373399</v>
      </c>
      <c r="I1629">
        <v>-17.039931149420902</v>
      </c>
      <c r="J1629">
        <v>-1.3710157723999601</v>
      </c>
      <c r="K1629">
        <v>139.45692758068</v>
      </c>
      <c r="L1629">
        <v>136.18190081423501</v>
      </c>
      <c r="M1629">
        <v>22.0708891942954</v>
      </c>
      <c r="N1629">
        <v>0.77635889109517697</v>
      </c>
      <c r="O1629">
        <v>36.889862327909803</v>
      </c>
      <c r="P1629">
        <v>98.355314197051896</v>
      </c>
      <c r="Q1629">
        <v>9.1327861903249999E-2</v>
      </c>
    </row>
    <row r="1630" spans="1:17" hidden="1" x14ac:dyDescent="0.3">
      <c r="A1630" t="s">
        <v>3436</v>
      </c>
      <c r="B1630" t="s">
        <v>3437</v>
      </c>
      <c r="C1630" t="str">
        <f>IFERROR(VLOOKUP(Table1[[#This Row],[Ticker]],[1]!Table2[[Symbol]:[Industry]],2,FALSE),"-")</f>
        <v>-</v>
      </c>
      <c r="D1630" t="s">
        <v>138</v>
      </c>
      <c r="E1630">
        <v>687.20531415899995</v>
      </c>
      <c r="F1630">
        <v>26.39</v>
      </c>
      <c r="G1630">
        <v>135.47089164097201</v>
      </c>
      <c r="H1630">
        <v>6.1420297517849702</v>
      </c>
      <c r="I1630">
        <v>3.0151527970042702</v>
      </c>
      <c r="J1630">
        <v>10.071009371155499</v>
      </c>
      <c r="K1630">
        <v>26.4990182509009</v>
      </c>
      <c r="L1630">
        <v>23.876147961284701</v>
      </c>
      <c r="M1630">
        <v>52.389454364630602</v>
      </c>
      <c r="N1630">
        <v>1.24929008815193</v>
      </c>
      <c r="O1630">
        <v>64.645699128457693</v>
      </c>
      <c r="P1630">
        <v>173.471502590673</v>
      </c>
      <c r="Q1630">
        <v>0.119316545412416</v>
      </c>
    </row>
    <row r="1631" spans="1:17" hidden="1" x14ac:dyDescent="0.3">
      <c r="A1631" t="s">
        <v>3438</v>
      </c>
      <c r="B1631" t="s">
        <v>3439</v>
      </c>
      <c r="C1631" t="str">
        <f>IFERROR(VLOOKUP(Table1[[#This Row],[Ticker]],[1]!Table2[[Symbol]:[Industry]],2,FALSE),"-")</f>
        <v>-</v>
      </c>
      <c r="D1631" t="s">
        <v>212</v>
      </c>
      <c r="E1631">
        <v>685.75550576499995</v>
      </c>
      <c r="F1631">
        <v>887.15</v>
      </c>
      <c r="G1631">
        <v>-3.2478349433371099</v>
      </c>
      <c r="H1631">
        <v>-6.5917264638820203</v>
      </c>
      <c r="I1631">
        <v>-9.5515502054046504</v>
      </c>
      <c r="J1631">
        <v>2.9821750971562002</v>
      </c>
      <c r="K1631">
        <v>944.028886280591</v>
      </c>
      <c r="L1631">
        <v>870.12950480727102</v>
      </c>
      <c r="M1631">
        <v>27.313554530687199</v>
      </c>
      <c r="N1631">
        <v>0.50387744769063603</v>
      </c>
      <c r="O1631">
        <v>23.254241109169801</v>
      </c>
      <c r="P1631">
        <v>37.9811804961505</v>
      </c>
      <c r="Q1631">
        <v>-3.7403569625854997E-2</v>
      </c>
    </row>
    <row r="1632" spans="1:17" hidden="1" x14ac:dyDescent="0.3">
      <c r="A1632" t="s">
        <v>3440</v>
      </c>
      <c r="B1632" t="s">
        <v>3441</v>
      </c>
      <c r="C1632" t="str">
        <f>IFERROR(VLOOKUP(Table1[[#This Row],[Ticker]],[1]!Table2[[Symbol]:[Industry]],2,FALSE),"-")</f>
        <v>-</v>
      </c>
      <c r="D1632" t="s">
        <v>133</v>
      </c>
      <c r="E1632">
        <v>684.74099999999999</v>
      </c>
      <c r="F1632">
        <v>600.65</v>
      </c>
      <c r="G1632">
        <v>142.814061467042</v>
      </c>
      <c r="H1632">
        <v>-15.830747261799999</v>
      </c>
      <c r="I1632">
        <v>19.576905080029501</v>
      </c>
      <c r="J1632">
        <v>-0.48742805510949</v>
      </c>
      <c r="K1632">
        <v>685.63592537694501</v>
      </c>
      <c r="L1632">
        <v>541.896057162999</v>
      </c>
      <c r="M1632">
        <v>27.862661838698301</v>
      </c>
      <c r="N1632">
        <v>0.433775173249204</v>
      </c>
      <c r="O1632">
        <v>58.328477482727003</v>
      </c>
      <c r="P1632">
        <v>166.95555555555501</v>
      </c>
      <c r="Q1632">
        <v>0.16527977157811</v>
      </c>
    </row>
    <row r="1633" spans="1:17" hidden="1" x14ac:dyDescent="0.3">
      <c r="A1633" t="s">
        <v>3442</v>
      </c>
      <c r="B1633" t="s">
        <v>3443</v>
      </c>
      <c r="C1633" t="str">
        <f>IFERROR(VLOOKUP(Table1[[#This Row],[Ticker]],[1]!Table2[[Symbol]:[Industry]],2,FALSE),"-")</f>
        <v>-</v>
      </c>
      <c r="D1633" t="s">
        <v>308</v>
      </c>
      <c r="E1633">
        <v>684.69013104499902</v>
      </c>
      <c r="F1633">
        <v>390.85</v>
      </c>
      <c r="G1633">
        <v>-28.3752461675913</v>
      </c>
      <c r="H1633">
        <v>4.07133328205403</v>
      </c>
      <c r="I1633">
        <v>6.8821488252906198</v>
      </c>
      <c r="J1633">
        <v>8.4275908628981195</v>
      </c>
      <c r="K1633">
        <v>364.22893068622</v>
      </c>
      <c r="L1633">
        <v>328.72001767831199</v>
      </c>
      <c r="M1633">
        <v>49.400267772674297</v>
      </c>
      <c r="N1633">
        <v>0.82409187132453898</v>
      </c>
      <c r="O1633">
        <v>14.860503525403701</v>
      </c>
      <c r="P1633">
        <v>58.238866396761097</v>
      </c>
      <c r="Q1633">
        <v>3.9279028887833002E-2</v>
      </c>
    </row>
    <row r="1634" spans="1:17" hidden="1" x14ac:dyDescent="0.3">
      <c r="A1634" t="s">
        <v>3444</v>
      </c>
      <c r="B1634" t="s">
        <v>3445</v>
      </c>
      <c r="C1634" t="str">
        <f>IFERROR(VLOOKUP(Table1[[#This Row],[Ticker]],[1]!Table2[[Symbol]:[Industry]],2,FALSE),"-")</f>
        <v>-</v>
      </c>
      <c r="D1634" t="s">
        <v>1202</v>
      </c>
      <c r="E1634">
        <v>682.98536773599994</v>
      </c>
      <c r="F1634">
        <v>67.27</v>
      </c>
      <c r="G1634">
        <v>7.3667606681951598</v>
      </c>
      <c r="H1634">
        <v>2.8248965936768702</v>
      </c>
      <c r="I1634">
        <v>-36.769675601876202</v>
      </c>
      <c r="J1634">
        <v>5.6835402281888499</v>
      </c>
      <c r="K1634">
        <v>70.677273950126093</v>
      </c>
      <c r="L1634">
        <v>74.359998887750606</v>
      </c>
      <c r="M1634">
        <v>39.476423606359099</v>
      </c>
      <c r="N1634">
        <v>1.53880221592348</v>
      </c>
      <c r="O1634">
        <v>113.61676824736099</v>
      </c>
      <c r="P1634">
        <v>38.701030927834999</v>
      </c>
      <c r="Q1634">
        <v>1.1257938704867E-2</v>
      </c>
    </row>
    <row r="1635" spans="1:17" hidden="1" x14ac:dyDescent="0.3">
      <c r="A1635" t="s">
        <v>3446</v>
      </c>
      <c r="B1635" t="s">
        <v>3447</v>
      </c>
      <c r="C1635" t="str">
        <f>IFERROR(VLOOKUP(Table1[[#This Row],[Ticker]],[1]!Table2[[Symbol]:[Industry]],2,FALSE),"-")</f>
        <v>-</v>
      </c>
      <c r="D1635" t="s">
        <v>942</v>
      </c>
      <c r="E1635">
        <v>681.10961336000003</v>
      </c>
      <c r="F1635">
        <v>365.2</v>
      </c>
      <c r="G1635">
        <v>-23.988493635290599</v>
      </c>
      <c r="H1635">
        <v>5.1948302039802803</v>
      </c>
      <c r="I1635">
        <v>-4.6658248220745104</v>
      </c>
      <c r="J1635">
        <v>6.07579138916212</v>
      </c>
      <c r="K1635">
        <v>347.539802843296</v>
      </c>
      <c r="L1635">
        <v>335.07290057167103</v>
      </c>
      <c r="M1635">
        <v>48.006457964127002</v>
      </c>
      <c r="N1635">
        <v>0.81521045018987703</v>
      </c>
      <c r="O1635">
        <v>14.1155531215772</v>
      </c>
      <c r="P1635">
        <v>53.4453781512604</v>
      </c>
      <c r="Q1635">
        <v>6.4026893998696002E-2</v>
      </c>
    </row>
    <row r="1636" spans="1:17" hidden="1" x14ac:dyDescent="0.3">
      <c r="A1636" t="s">
        <v>3448</v>
      </c>
      <c r="B1636" t="s">
        <v>3449</v>
      </c>
      <c r="C1636" t="str">
        <f>IFERROR(VLOOKUP(Table1[[#This Row],[Ticker]],[1]!Table2[[Symbol]:[Industry]],2,FALSE),"-")</f>
        <v>-</v>
      </c>
      <c r="D1636" t="s">
        <v>530</v>
      </c>
      <c r="E1636">
        <v>679.83299999999997</v>
      </c>
      <c r="F1636">
        <v>1030.05</v>
      </c>
      <c r="G1636">
        <v>66.372033778901894</v>
      </c>
      <c r="H1636">
        <v>-3.3853834825180602</v>
      </c>
      <c r="I1636">
        <v>4.7536788919426396</v>
      </c>
      <c r="J1636">
        <v>4.4552660923307501E-2</v>
      </c>
      <c r="K1636">
        <v>1030.9380285616501</v>
      </c>
      <c r="L1636">
        <v>907.461631100212</v>
      </c>
      <c r="M1636">
        <v>46.199838810399797</v>
      </c>
      <c r="N1636">
        <v>0.71056465931802504</v>
      </c>
      <c r="O1636">
        <v>14.5575457502063</v>
      </c>
      <c r="P1636">
        <v>104.78131212723601</v>
      </c>
      <c r="Q1636">
        <v>6.4557230519907E-2</v>
      </c>
    </row>
    <row r="1637" spans="1:17" hidden="1" x14ac:dyDescent="0.3">
      <c r="A1637" t="s">
        <v>3450</v>
      </c>
      <c r="B1637" t="s">
        <v>3451</v>
      </c>
      <c r="C1637" t="str">
        <f>IFERROR(VLOOKUP(Table1[[#This Row],[Ticker]],[1]!Table2[[Symbol]:[Industry]],2,FALSE),"-")</f>
        <v>-</v>
      </c>
      <c r="D1637" t="s">
        <v>46</v>
      </c>
      <c r="E1637">
        <v>677.40553932799901</v>
      </c>
      <c r="F1637">
        <v>61.72</v>
      </c>
      <c r="G1637">
        <v>154.763419462912</v>
      </c>
      <c r="H1637">
        <v>-16.386366377216198</v>
      </c>
      <c r="I1637">
        <v>-3.9846152640791699</v>
      </c>
      <c r="J1637">
        <v>3.5287032907432199</v>
      </c>
      <c r="K1637">
        <v>62.072029388459796</v>
      </c>
      <c r="L1637">
        <v>50.014452581423498</v>
      </c>
      <c r="M1637">
        <v>34.058563407769597</v>
      </c>
      <c r="N1637">
        <v>0.34147654616476403</v>
      </c>
      <c r="O1637">
        <v>37.864549578742697</v>
      </c>
      <c r="P1637">
        <v>178.01801801801801</v>
      </c>
      <c r="Q1637">
        <v>9.7942726451901996E-2</v>
      </c>
    </row>
    <row r="1638" spans="1:17" hidden="1" x14ac:dyDescent="0.3">
      <c r="A1638" t="s">
        <v>3452</v>
      </c>
      <c r="B1638" t="s">
        <v>3453</v>
      </c>
      <c r="C1638" t="str">
        <f>IFERROR(VLOOKUP(Table1[[#This Row],[Ticker]],[1]!Table2[[Symbol]:[Industry]],2,FALSE),"-")</f>
        <v>-</v>
      </c>
      <c r="D1638" t="s">
        <v>711</v>
      </c>
      <c r="E1638">
        <v>676.62342616799901</v>
      </c>
      <c r="F1638">
        <v>885.19</v>
      </c>
      <c r="G1638">
        <v>-11.907143273211901</v>
      </c>
      <c r="H1638">
        <v>4.8218216112101802</v>
      </c>
      <c r="I1638">
        <v>4.3502019848331503</v>
      </c>
      <c r="J1638">
        <v>4.2785136260457799</v>
      </c>
      <c r="K1638">
        <v>866.78438832849497</v>
      </c>
      <c r="L1638">
        <v>805.92390323583902</v>
      </c>
      <c r="M1638">
        <v>64.306050640641899</v>
      </c>
      <c r="N1638">
        <v>0.59243586352816702</v>
      </c>
      <c r="O1638">
        <v>3.1981834408431902</v>
      </c>
      <c r="P1638">
        <v>31.1412020918828</v>
      </c>
      <c r="Q1638">
        <v>2.0547319375944E-2</v>
      </c>
    </row>
    <row r="1639" spans="1:17" hidden="1" x14ac:dyDescent="0.3">
      <c r="A1639" t="s">
        <v>3454</v>
      </c>
      <c r="B1639" t="s">
        <v>3455</v>
      </c>
      <c r="C1639" t="str">
        <f>IFERROR(VLOOKUP(Table1[[#This Row],[Ticker]],[1]!Table2[[Symbol]:[Industry]],2,FALSE),"-")</f>
        <v>-</v>
      </c>
      <c r="D1639" t="s">
        <v>308</v>
      </c>
      <c r="E1639">
        <v>676.55738150000002</v>
      </c>
      <c r="F1639">
        <v>73.19</v>
      </c>
      <c r="G1639">
        <v>38.759789934102798</v>
      </c>
      <c r="H1639">
        <v>10.597760606910599</v>
      </c>
      <c r="I1639">
        <v>-18.020229864201099</v>
      </c>
      <c r="J1639">
        <v>15.483643367070499</v>
      </c>
      <c r="K1639">
        <v>72.246062193945804</v>
      </c>
      <c r="L1639">
        <v>67.866574792287196</v>
      </c>
      <c r="M1639">
        <v>51.7380150921962</v>
      </c>
      <c r="N1639">
        <v>2.9020299696696998</v>
      </c>
      <c r="O1639">
        <v>25.222024866784999</v>
      </c>
      <c r="P1639">
        <v>86.234096692111905</v>
      </c>
      <c r="Q1639">
        <v>7.0719174207143007E-2</v>
      </c>
    </row>
    <row r="1640" spans="1:17" hidden="1" x14ac:dyDescent="0.3">
      <c r="A1640" t="s">
        <v>3456</v>
      </c>
      <c r="B1640" t="s">
        <v>3457</v>
      </c>
      <c r="C1640" t="str">
        <f>IFERROR(VLOOKUP(Table1[[#This Row],[Ticker]],[1]!Table2[[Symbol]:[Industry]],2,FALSE),"-")</f>
        <v>-</v>
      </c>
      <c r="D1640" t="s">
        <v>133</v>
      </c>
      <c r="E1640">
        <v>676.49377149999998</v>
      </c>
      <c r="F1640">
        <v>273.5</v>
      </c>
      <c r="G1640">
        <v>162.98297339675099</v>
      </c>
      <c r="H1640">
        <v>-23.2977766655899</v>
      </c>
      <c r="I1640">
        <v>175.74734840477501</v>
      </c>
      <c r="J1640">
        <v>-5.1431113810714502</v>
      </c>
      <c r="K1640">
        <v>286.49048785254797</v>
      </c>
      <c r="M1640">
        <v>31.545890527046101</v>
      </c>
      <c r="N1640">
        <v>0.39060595905435003</v>
      </c>
      <c r="O1640">
        <v>44.021937842778698</v>
      </c>
      <c r="P1640">
        <v>203.720155469183</v>
      </c>
    </row>
    <row r="1641" spans="1:17" hidden="1" x14ac:dyDescent="0.3">
      <c r="A1641" t="s">
        <v>3458</v>
      </c>
      <c r="B1641" t="s">
        <v>3459</v>
      </c>
      <c r="C1641" t="str">
        <f>IFERROR(VLOOKUP(Table1[[#This Row],[Ticker]],[1]!Table2[[Symbol]:[Industry]],2,FALSE),"-")</f>
        <v>-</v>
      </c>
      <c r="D1641" t="s">
        <v>133</v>
      </c>
      <c r="E1641">
        <v>676.20686950000004</v>
      </c>
      <c r="F1641">
        <v>436.25</v>
      </c>
      <c r="G1641">
        <v>-33.601339193108501</v>
      </c>
      <c r="H1641">
        <v>-2.2741906440632098</v>
      </c>
      <c r="I1641">
        <v>-25.401477691805699</v>
      </c>
      <c r="J1641">
        <v>6.5389168028693296</v>
      </c>
      <c r="K1641">
        <v>454.69948841994602</v>
      </c>
      <c r="L1641">
        <v>484.82172648644797</v>
      </c>
      <c r="M1641">
        <v>41.139640089688697</v>
      </c>
      <c r="N1641">
        <v>0.81245920902482904</v>
      </c>
      <c r="O1641">
        <v>56.206303724928297</v>
      </c>
      <c r="P1641">
        <v>4.8551856747987001</v>
      </c>
      <c r="Q1641">
        <v>6.6292806682945002E-2</v>
      </c>
    </row>
    <row r="1642" spans="1:17" hidden="1" x14ac:dyDescent="0.3">
      <c r="A1642" t="s">
        <v>3460</v>
      </c>
      <c r="B1642" t="s">
        <v>3461</v>
      </c>
      <c r="C1642" t="str">
        <f>IFERROR(VLOOKUP(Table1[[#This Row],[Ticker]],[1]!Table2[[Symbol]:[Industry]],2,FALSE),"-")</f>
        <v>-</v>
      </c>
      <c r="D1642" t="s">
        <v>133</v>
      </c>
      <c r="E1642">
        <v>674.18612006399997</v>
      </c>
      <c r="F1642">
        <v>208.96</v>
      </c>
      <c r="G1642">
        <v>173.77454145910801</v>
      </c>
      <c r="H1642">
        <v>-7.4405802134394001</v>
      </c>
      <c r="I1642">
        <v>-39.403304002941503</v>
      </c>
      <c r="J1642">
        <v>-0.69064842603658705</v>
      </c>
      <c r="K1642">
        <v>223.43960381660699</v>
      </c>
      <c r="L1642">
        <v>201.20715058762599</v>
      </c>
      <c r="M1642">
        <v>37.719798515176798</v>
      </c>
      <c r="N1642">
        <v>0.78067961232236305</v>
      </c>
      <c r="O1642">
        <v>50.459418070444002</v>
      </c>
      <c r="P1642">
        <v>212.346786248131</v>
      </c>
      <c r="Q1642">
        <v>0.132901699059537</v>
      </c>
    </row>
    <row r="1643" spans="1:17" hidden="1" x14ac:dyDescent="0.3">
      <c r="A1643" t="s">
        <v>3462</v>
      </c>
      <c r="B1643" t="s">
        <v>3463</v>
      </c>
      <c r="C1643" t="str">
        <f>IFERROR(VLOOKUP(Table1[[#This Row],[Ticker]],[1]!Table2[[Symbol]:[Industry]],2,FALSE),"-")</f>
        <v>-</v>
      </c>
      <c r="D1643" t="s">
        <v>313</v>
      </c>
      <c r="E1643">
        <v>672.40105728999902</v>
      </c>
      <c r="F1643">
        <v>261.55</v>
      </c>
      <c r="G1643">
        <v>467.81884777257699</v>
      </c>
      <c r="H1643">
        <v>-4.4586949650088101</v>
      </c>
      <c r="I1643">
        <v>188.93736660746799</v>
      </c>
      <c r="J1643">
        <v>1.81807582183297</v>
      </c>
      <c r="K1643">
        <v>243.51348208311001</v>
      </c>
      <c r="L1643">
        <v>175.15019169529899</v>
      </c>
      <c r="M1643">
        <v>47.7064396560286</v>
      </c>
      <c r="N1643">
        <v>1.36379517890258</v>
      </c>
      <c r="O1643">
        <v>16.612502389600401</v>
      </c>
      <c r="P1643">
        <v>503.34486735870797</v>
      </c>
      <c r="Q1643">
        <v>0.17083046428975601</v>
      </c>
    </row>
    <row r="1644" spans="1:17" hidden="1" x14ac:dyDescent="0.3">
      <c r="A1644" t="s">
        <v>3464</v>
      </c>
      <c r="B1644" t="s">
        <v>3465</v>
      </c>
      <c r="C1644" t="str">
        <f>IFERROR(VLOOKUP(Table1[[#This Row],[Ticker]],[1]!Table2[[Symbol]:[Industry]],2,FALSE),"-")</f>
        <v>-</v>
      </c>
      <c r="D1644" t="s">
        <v>51</v>
      </c>
      <c r="E1644">
        <v>671.21308321000004</v>
      </c>
      <c r="F1644">
        <v>29.93</v>
      </c>
      <c r="G1644">
        <v>-8.3601647739157805</v>
      </c>
      <c r="H1644">
        <v>3.6504406161124301</v>
      </c>
      <c r="I1644">
        <v>-29.048046676333399</v>
      </c>
      <c r="J1644">
        <v>1.7494140501536799</v>
      </c>
      <c r="K1644">
        <v>31.3134964564826</v>
      </c>
      <c r="L1644">
        <v>31.061562971074501</v>
      </c>
      <c r="M1644">
        <v>43.906972832969103</v>
      </c>
      <c r="N1644">
        <v>1.43827379535079</v>
      </c>
      <c r="O1644">
        <v>52.689609087871702</v>
      </c>
      <c r="P1644">
        <v>39.209302325581397</v>
      </c>
      <c r="Q1644">
        <v>-5.4321868114939999E-3</v>
      </c>
    </row>
    <row r="1645" spans="1:17" hidden="1" x14ac:dyDescent="0.3">
      <c r="A1645" t="s">
        <v>3466</v>
      </c>
      <c r="B1645" t="s">
        <v>3467</v>
      </c>
      <c r="C1645" t="str">
        <f>IFERROR(VLOOKUP(Table1[[#This Row],[Ticker]],[1]!Table2[[Symbol]:[Industry]],2,FALSE),"-")</f>
        <v>-</v>
      </c>
      <c r="D1645" t="s">
        <v>625</v>
      </c>
      <c r="E1645">
        <v>670.17124999999999</v>
      </c>
      <c r="F1645">
        <v>66.849999999999994</v>
      </c>
      <c r="G1645">
        <v>798.81436696213495</v>
      </c>
      <c r="H1645">
        <v>-5.3466827487001902</v>
      </c>
      <c r="I1645">
        <v>40.651535440030997</v>
      </c>
      <c r="J1645">
        <v>-0.63790210311566997</v>
      </c>
      <c r="K1645">
        <v>63.561730588098797</v>
      </c>
      <c r="L1645">
        <v>45.399774981928203</v>
      </c>
      <c r="M1645">
        <v>37.953102005397596</v>
      </c>
      <c r="N1645">
        <v>0.50647762267158403</v>
      </c>
      <c r="O1645">
        <v>12.1914734480179</v>
      </c>
      <c r="P1645">
        <v>941.27725856697805</v>
      </c>
      <c r="Q1645">
        <v>0.22934308788295499</v>
      </c>
    </row>
    <row r="1646" spans="1:17" hidden="1" x14ac:dyDescent="0.3">
      <c r="A1646" t="s">
        <v>3468</v>
      </c>
      <c r="B1646" t="s">
        <v>3469</v>
      </c>
      <c r="C1646" t="str">
        <f>IFERROR(VLOOKUP(Table1[[#This Row],[Ticker]],[1]!Table2[[Symbol]:[Industry]],2,FALSE),"-")</f>
        <v>-</v>
      </c>
      <c r="D1646" t="s">
        <v>625</v>
      </c>
      <c r="E1646">
        <v>669.99603686399996</v>
      </c>
      <c r="F1646">
        <v>46.48</v>
      </c>
      <c r="G1646">
        <v>125.967921552132</v>
      </c>
      <c r="H1646">
        <v>6.0235975369258696</v>
      </c>
      <c r="I1646">
        <v>26.4169929477635</v>
      </c>
      <c r="J1646">
        <v>0.46030606379244798</v>
      </c>
      <c r="K1646">
        <v>46.724494882508999</v>
      </c>
      <c r="L1646">
        <v>37.771187282464197</v>
      </c>
      <c r="M1646">
        <v>34.212156433925301</v>
      </c>
      <c r="N1646">
        <v>0.75907999563721795</v>
      </c>
      <c r="O1646">
        <v>23.795180722891502</v>
      </c>
      <c r="P1646">
        <v>151.243243243243</v>
      </c>
      <c r="Q1646">
        <v>5.0440205349563998E-2</v>
      </c>
    </row>
    <row r="1647" spans="1:17" hidden="1" x14ac:dyDescent="0.3">
      <c r="A1647" t="s">
        <v>3470</v>
      </c>
      <c r="B1647" t="s">
        <v>3471</v>
      </c>
      <c r="C1647" t="str">
        <f>IFERROR(VLOOKUP(Table1[[#This Row],[Ticker]],[1]!Table2[[Symbol]:[Industry]],2,FALSE),"-")</f>
        <v>-</v>
      </c>
      <c r="D1647" t="s">
        <v>51</v>
      </c>
      <c r="E1647">
        <v>668.59757816399997</v>
      </c>
      <c r="F1647">
        <v>204.18</v>
      </c>
      <c r="G1647">
        <v>293.43927899591398</v>
      </c>
      <c r="H1647">
        <v>28.591008336141801</v>
      </c>
      <c r="I1647">
        <v>21.494262555051399</v>
      </c>
      <c r="J1647">
        <v>-0.23793204703168699</v>
      </c>
      <c r="K1647">
        <v>177.21918596935299</v>
      </c>
      <c r="L1647">
        <v>141.240134844338</v>
      </c>
      <c r="M1647">
        <v>53.875661715127201</v>
      </c>
      <c r="N1647">
        <v>1.5579502981214099</v>
      </c>
      <c r="O1647">
        <v>9.4377510040160395</v>
      </c>
      <c r="P1647">
        <v>316.69387755102002</v>
      </c>
      <c r="Q1647">
        <v>8.5595128735828002E-2</v>
      </c>
    </row>
    <row r="1648" spans="1:17" hidden="1" x14ac:dyDescent="0.3">
      <c r="A1648" t="s">
        <v>3472</v>
      </c>
      <c r="B1648" t="s">
        <v>3473</v>
      </c>
      <c r="C1648" t="str">
        <f>IFERROR(VLOOKUP(Table1[[#This Row],[Ticker]],[1]!Table2[[Symbol]:[Industry]],2,FALSE),"-")</f>
        <v>-</v>
      </c>
      <c r="D1648" t="s">
        <v>232</v>
      </c>
      <c r="E1648">
        <v>668.26478250000002</v>
      </c>
      <c r="F1648">
        <v>141.75</v>
      </c>
      <c r="G1648">
        <v>91.290580800123493</v>
      </c>
      <c r="H1648">
        <v>-12.683274350424799</v>
      </c>
      <c r="I1648">
        <v>18.373412816554598</v>
      </c>
      <c r="J1648">
        <v>-4.7301973423469699</v>
      </c>
      <c r="K1648">
        <v>141.01142734556799</v>
      </c>
      <c r="L1648">
        <v>112.342460378128</v>
      </c>
      <c r="M1648">
        <v>30.26996771049</v>
      </c>
      <c r="N1648">
        <v>0.92819271337466203</v>
      </c>
      <c r="O1648">
        <v>24.162257495590801</v>
      </c>
      <c r="P1648">
        <v>146.52173913043401</v>
      </c>
      <c r="Q1648">
        <v>8.0794832224308999E-2</v>
      </c>
    </row>
    <row r="1649" spans="1:17" hidden="1" x14ac:dyDescent="0.3">
      <c r="A1649" t="s">
        <v>3474</v>
      </c>
      <c r="B1649" t="s">
        <v>3475</v>
      </c>
      <c r="C1649" t="str">
        <f>IFERROR(VLOOKUP(Table1[[#This Row],[Ticker]],[1]!Table2[[Symbol]:[Industry]],2,FALSE),"-")</f>
        <v>-</v>
      </c>
      <c r="D1649" t="s">
        <v>46</v>
      </c>
      <c r="E1649">
        <v>667.58500000000004</v>
      </c>
      <c r="F1649">
        <v>43.07</v>
      </c>
      <c r="G1649">
        <v>3.0503867821375898</v>
      </c>
      <c r="H1649">
        <v>-8.8762976731177403</v>
      </c>
      <c r="I1649">
        <v>13.809920753062499</v>
      </c>
      <c r="J1649">
        <v>-5.0724072373449802</v>
      </c>
      <c r="K1649">
        <v>45.7479920576653</v>
      </c>
      <c r="L1649">
        <v>35.861896659195899</v>
      </c>
      <c r="M1649">
        <v>28.240350862614701</v>
      </c>
      <c r="N1649">
        <v>0.18091046785029599</v>
      </c>
      <c r="O1649">
        <v>41.629904806129503</v>
      </c>
      <c r="Q1649">
        <v>0.11083093107632599</v>
      </c>
    </row>
    <row r="1650" spans="1:17" hidden="1" x14ac:dyDescent="0.3">
      <c r="A1650" t="s">
        <v>3476</v>
      </c>
      <c r="B1650" t="s">
        <v>3477</v>
      </c>
      <c r="C1650" t="str">
        <f>IFERROR(VLOOKUP(Table1[[#This Row],[Ticker]],[1]!Table2[[Symbol]:[Industry]],2,FALSE),"-")</f>
        <v>-</v>
      </c>
      <c r="D1650" t="s">
        <v>553</v>
      </c>
      <c r="E1650">
        <v>666.80217104799999</v>
      </c>
      <c r="F1650">
        <v>3.77</v>
      </c>
      <c r="G1650">
        <v>-1.6416953292993399</v>
      </c>
      <c r="H1650">
        <v>-0.40753039838031102</v>
      </c>
      <c r="I1650">
        <v>-25.771122423486201</v>
      </c>
      <c r="J1650">
        <v>8.6981584601983997</v>
      </c>
      <c r="K1650">
        <v>3.8381190590340202</v>
      </c>
      <c r="L1650">
        <v>3.8239049324394898</v>
      </c>
      <c r="M1650">
        <v>45.210955356347</v>
      </c>
      <c r="N1650">
        <v>1.50659734798242</v>
      </c>
      <c r="O1650">
        <v>49.867374005305003</v>
      </c>
      <c r="P1650">
        <v>34.642857142857103</v>
      </c>
      <c r="Q1650">
        <v>6.4959719950209993E-2</v>
      </c>
    </row>
    <row r="1651" spans="1:17" hidden="1" x14ac:dyDescent="0.3">
      <c r="A1651" t="s">
        <v>3478</v>
      </c>
      <c r="B1651" t="s">
        <v>3479</v>
      </c>
      <c r="C1651" t="str">
        <f>IFERROR(VLOOKUP(Table1[[#This Row],[Ticker]],[1]!Table2[[Symbol]:[Industry]],2,FALSE),"-")</f>
        <v>-</v>
      </c>
      <c r="D1651" t="s">
        <v>625</v>
      </c>
      <c r="E1651">
        <v>662.95615795200001</v>
      </c>
      <c r="F1651">
        <v>130.68</v>
      </c>
      <c r="G1651">
        <v>65.180873687143603</v>
      </c>
      <c r="H1651">
        <v>21.924360919166698</v>
      </c>
      <c r="I1651">
        <v>49.558766042630403</v>
      </c>
      <c r="J1651">
        <v>19.425875990413399</v>
      </c>
      <c r="K1651">
        <v>111.779067301296</v>
      </c>
      <c r="L1651">
        <v>92.365395142130396</v>
      </c>
      <c r="M1651">
        <v>55.3377466557804</v>
      </c>
      <c r="N1651">
        <v>1.6437288259499501</v>
      </c>
      <c r="O1651">
        <v>14.0189776553412</v>
      </c>
      <c r="P1651">
        <v>106.93586698337199</v>
      </c>
      <c r="Q1651">
        <v>4.2673413510076003E-2</v>
      </c>
    </row>
    <row r="1652" spans="1:17" hidden="1" x14ac:dyDescent="0.3">
      <c r="A1652" t="s">
        <v>3480</v>
      </c>
      <c r="B1652" t="s">
        <v>2532</v>
      </c>
      <c r="C1652" t="str">
        <f>IFERROR(VLOOKUP(Table1[[#This Row],[Ticker]],[1]!Table2[[Symbol]:[Industry]],2,FALSE),"-")</f>
        <v>-</v>
      </c>
      <c r="D1652" t="s">
        <v>235</v>
      </c>
      <c r="E1652">
        <v>662.90315999999996</v>
      </c>
      <c r="F1652">
        <v>1653.95</v>
      </c>
      <c r="G1652">
        <v>596.63658751671096</v>
      </c>
      <c r="H1652">
        <v>5.0763405693616104</v>
      </c>
      <c r="I1652">
        <v>39.446318924135703</v>
      </c>
      <c r="J1652">
        <v>13.893239036958301</v>
      </c>
      <c r="K1652">
        <v>1480.57903024909</v>
      </c>
      <c r="L1652">
        <v>979.64624875056597</v>
      </c>
      <c r="M1652">
        <v>47.792879005351899</v>
      </c>
      <c r="N1652">
        <v>0.441487443845681</v>
      </c>
      <c r="O1652">
        <v>14.5983856827594</v>
      </c>
      <c r="P1652">
        <v>683.86255924170598</v>
      </c>
    </row>
    <row r="1653" spans="1:17" hidden="1" x14ac:dyDescent="0.3">
      <c r="A1653" t="s">
        <v>3481</v>
      </c>
      <c r="B1653" t="s">
        <v>3482</v>
      </c>
      <c r="C1653" t="str">
        <f>IFERROR(VLOOKUP(Table1[[#This Row],[Ticker]],[1]!Table2[[Symbol]:[Industry]],2,FALSE),"-")</f>
        <v>-</v>
      </c>
      <c r="D1653" t="s">
        <v>396</v>
      </c>
      <c r="E1653">
        <v>661.57995679999999</v>
      </c>
      <c r="F1653">
        <v>484.4</v>
      </c>
      <c r="G1653">
        <v>60.369358988487797</v>
      </c>
      <c r="H1653">
        <v>2.4602535867220898</v>
      </c>
      <c r="I1653">
        <v>3.3255659266024402</v>
      </c>
      <c r="J1653">
        <v>-0.59966209879493904</v>
      </c>
      <c r="K1653">
        <v>497.83736529219499</v>
      </c>
      <c r="L1653">
        <v>450.476334084727</v>
      </c>
      <c r="M1653">
        <v>41.139672768990998</v>
      </c>
      <c r="N1653">
        <v>0.48361998328123801</v>
      </c>
      <c r="O1653">
        <v>37.985136251032202</v>
      </c>
      <c r="P1653">
        <v>103.40121771992401</v>
      </c>
      <c r="Q1653">
        <v>0.232392687670812</v>
      </c>
    </row>
    <row r="1654" spans="1:17" hidden="1" x14ac:dyDescent="0.3">
      <c r="A1654" t="s">
        <v>3483</v>
      </c>
      <c r="B1654" t="s">
        <v>3484</v>
      </c>
      <c r="C1654" t="str">
        <f>IFERROR(VLOOKUP(Table1[[#This Row],[Ticker]],[1]!Table2[[Symbol]:[Industry]],2,FALSE),"-")</f>
        <v>-</v>
      </c>
      <c r="D1654" t="s">
        <v>391</v>
      </c>
      <c r="E1654">
        <v>661.45989331800001</v>
      </c>
      <c r="F1654">
        <v>11.06</v>
      </c>
      <c r="G1654">
        <v>-0.36570966621690398</v>
      </c>
      <c r="H1654">
        <v>-4.34676089100887</v>
      </c>
      <c r="I1654">
        <v>-31.490223547081701</v>
      </c>
      <c r="J1654">
        <v>1.04880055958421</v>
      </c>
      <c r="K1654">
        <v>11.7402045752979</v>
      </c>
      <c r="L1654">
        <v>11.191475411219299</v>
      </c>
      <c r="M1654">
        <v>27.504226274915698</v>
      </c>
      <c r="N1654">
        <v>0.76220154202393997</v>
      </c>
      <c r="O1654">
        <v>43.309222423146402</v>
      </c>
      <c r="P1654">
        <v>39.999999999999901</v>
      </c>
      <c r="Q1654">
        <v>-1.462566686489E-3</v>
      </c>
    </row>
    <row r="1655" spans="1:17" hidden="1" x14ac:dyDescent="0.3">
      <c r="A1655" t="s">
        <v>3485</v>
      </c>
      <c r="B1655" t="s">
        <v>3486</v>
      </c>
      <c r="C1655" t="str">
        <f>IFERROR(VLOOKUP(Table1[[#This Row],[Ticker]],[1]!Table2[[Symbol]:[Industry]],2,FALSE),"-")</f>
        <v>-</v>
      </c>
      <c r="D1655" t="s">
        <v>232</v>
      </c>
      <c r="E1655">
        <v>660.16876575000003</v>
      </c>
      <c r="F1655">
        <v>273.75</v>
      </c>
      <c r="G1655">
        <v>-39.423638518357897</v>
      </c>
      <c r="H1655">
        <v>-30.223758840562901</v>
      </c>
      <c r="I1655">
        <v>-26.659263510333901</v>
      </c>
      <c r="J1655">
        <v>-13.754904020564901</v>
      </c>
      <c r="M1655">
        <v>23.887906459392902</v>
      </c>
      <c r="O1655">
        <v>44.931506849314999</v>
      </c>
      <c r="P1655">
        <v>8.6309523809523707</v>
      </c>
    </row>
    <row r="1656" spans="1:17" hidden="1" x14ac:dyDescent="0.3">
      <c r="A1656" t="s">
        <v>3487</v>
      </c>
      <c r="B1656" t="s">
        <v>3488</v>
      </c>
      <c r="C1656" t="str">
        <f>IFERROR(VLOOKUP(Table1[[#This Row],[Ticker]],[1]!Table2[[Symbol]:[Industry]],2,FALSE),"-")</f>
        <v>-</v>
      </c>
      <c r="D1656" t="s">
        <v>530</v>
      </c>
      <c r="E1656">
        <v>659.45649920000005</v>
      </c>
      <c r="F1656">
        <v>24.32</v>
      </c>
      <c r="G1656">
        <v>107.266728459112</v>
      </c>
      <c r="H1656">
        <v>11.3464877707321</v>
      </c>
      <c r="I1656">
        <v>13.2756797608063</v>
      </c>
      <c r="J1656">
        <v>3.5626105411453102</v>
      </c>
      <c r="K1656">
        <v>22.910786129354001</v>
      </c>
      <c r="L1656">
        <v>18.722751978576799</v>
      </c>
      <c r="M1656">
        <v>41.122827504244498</v>
      </c>
      <c r="N1656">
        <v>2.0456341539716001</v>
      </c>
      <c r="O1656">
        <v>18.174342105263101</v>
      </c>
      <c r="P1656">
        <v>152.02072538860099</v>
      </c>
      <c r="Q1656">
        <v>4.7102198484246002E-2</v>
      </c>
    </row>
    <row r="1657" spans="1:17" hidden="1" x14ac:dyDescent="0.3">
      <c r="A1657" t="s">
        <v>3489</v>
      </c>
      <c r="B1657" t="s">
        <v>3490</v>
      </c>
      <c r="C1657" t="str">
        <f>IFERROR(VLOOKUP(Table1[[#This Row],[Ticker]],[1]!Table2[[Symbol]:[Industry]],2,FALSE),"-")</f>
        <v>-</v>
      </c>
      <c r="D1657" t="s">
        <v>383</v>
      </c>
      <c r="E1657">
        <v>659.30319999999995</v>
      </c>
      <c r="F1657">
        <v>263.75</v>
      </c>
      <c r="G1657">
        <v>-32.353340585090201</v>
      </c>
      <c r="H1657">
        <v>3.1124126215626999</v>
      </c>
      <c r="I1657">
        <v>-34.830441561998498</v>
      </c>
      <c r="J1657">
        <v>5.5844913775262503E-2</v>
      </c>
      <c r="K1657">
        <v>261.34572135238699</v>
      </c>
      <c r="L1657">
        <v>283.098527267799</v>
      </c>
      <c r="M1657">
        <v>33.368734521613703</v>
      </c>
      <c r="N1657">
        <v>1.2805927754959801</v>
      </c>
      <c r="O1657">
        <v>112.47393364928899</v>
      </c>
      <c r="P1657">
        <v>22.674418604651098</v>
      </c>
      <c r="Q1657">
        <v>0.10080187943065901</v>
      </c>
    </row>
    <row r="1658" spans="1:17" hidden="1" x14ac:dyDescent="0.3">
      <c r="A1658" t="s">
        <v>3491</v>
      </c>
      <c r="B1658" t="s">
        <v>3492</v>
      </c>
      <c r="C1658" t="str">
        <f>IFERROR(VLOOKUP(Table1[[#This Row],[Ticker]],[1]!Table2[[Symbol]:[Industry]],2,FALSE),"-")</f>
        <v>-</v>
      </c>
      <c r="D1658" t="s">
        <v>1676</v>
      </c>
      <c r="E1658">
        <v>657.65481541899999</v>
      </c>
      <c r="F1658">
        <v>43.99</v>
      </c>
      <c r="G1658">
        <v>1332.59524763369</v>
      </c>
      <c r="H1658">
        <v>46.363688862317701</v>
      </c>
      <c r="I1658">
        <v>435.29141417003899</v>
      </c>
      <c r="J1658">
        <v>13.494213428370401</v>
      </c>
      <c r="K1658">
        <v>31.948134446239699</v>
      </c>
      <c r="L1658">
        <v>18.0375827137537</v>
      </c>
      <c r="M1658">
        <v>84.321021911697699</v>
      </c>
      <c r="N1658">
        <v>1.0467608385920699</v>
      </c>
      <c r="O1658">
        <v>2.02318708797453</v>
      </c>
      <c r="P1658">
        <v>1595.6165862601699</v>
      </c>
      <c r="Q1658">
        <v>0.17855539858442299</v>
      </c>
    </row>
    <row r="1659" spans="1:17" hidden="1" x14ac:dyDescent="0.3">
      <c r="A1659" t="s">
        <v>3493</v>
      </c>
      <c r="B1659" t="s">
        <v>3494</v>
      </c>
      <c r="C1659" t="str">
        <f>IFERROR(VLOOKUP(Table1[[#This Row],[Ticker]],[1]!Table2[[Symbol]:[Industry]],2,FALSE),"-")</f>
        <v>-</v>
      </c>
      <c r="D1659" t="s">
        <v>46</v>
      </c>
      <c r="E1659">
        <v>656.69693540000003</v>
      </c>
      <c r="F1659">
        <v>229.9</v>
      </c>
      <c r="G1659">
        <v>-55.7659738670095</v>
      </c>
      <c r="H1659">
        <v>-3.0513353951264901</v>
      </c>
      <c r="I1659">
        <v>-26.1851263706974</v>
      </c>
      <c r="J1659">
        <v>-2.79706357465265</v>
      </c>
      <c r="K1659">
        <v>253.18102844322701</v>
      </c>
      <c r="L1659">
        <v>250.27849208811901</v>
      </c>
      <c r="M1659">
        <v>21.4408020488274</v>
      </c>
      <c r="N1659">
        <v>0.80710416954679398</v>
      </c>
      <c r="O1659">
        <v>73.357981731187394</v>
      </c>
      <c r="P1659">
        <v>27.7222222222222</v>
      </c>
      <c r="Q1659">
        <v>9.6268161638489003E-2</v>
      </c>
    </row>
    <row r="1660" spans="1:17" hidden="1" x14ac:dyDescent="0.3">
      <c r="A1660" t="s">
        <v>3495</v>
      </c>
      <c r="B1660" t="s">
        <v>3496</v>
      </c>
      <c r="C1660" t="str">
        <f>IFERROR(VLOOKUP(Table1[[#This Row],[Ticker]],[1]!Table2[[Symbol]:[Industry]],2,FALSE),"-")</f>
        <v>-</v>
      </c>
      <c r="D1660" t="s">
        <v>269</v>
      </c>
      <c r="E1660">
        <v>654.11277231999998</v>
      </c>
      <c r="F1660">
        <v>3132.7</v>
      </c>
      <c r="G1660">
        <v>-1.8709019755665099</v>
      </c>
      <c r="H1660">
        <v>2.4903548685901198</v>
      </c>
      <c r="I1660">
        <v>18.2076792115814</v>
      </c>
      <c r="J1660">
        <v>1.9379687508061401</v>
      </c>
      <c r="K1660">
        <v>3170.7065157227798</v>
      </c>
      <c r="L1660">
        <v>2835.1303516872799</v>
      </c>
      <c r="M1660">
        <v>40.268849985250398</v>
      </c>
      <c r="N1660">
        <v>0.353656699882272</v>
      </c>
      <c r="O1660">
        <v>39.560123854821697</v>
      </c>
      <c r="P1660">
        <v>50.900770712909399</v>
      </c>
      <c r="Q1660">
        <v>7.3818160021229999E-3</v>
      </c>
    </row>
    <row r="1661" spans="1:17" hidden="1" x14ac:dyDescent="0.3">
      <c r="A1661" t="s">
        <v>3497</v>
      </c>
      <c r="B1661" t="s">
        <v>3498</v>
      </c>
      <c r="C1661" t="str">
        <f>IFERROR(VLOOKUP(Table1[[#This Row],[Ticker]],[1]!Table2[[Symbol]:[Industry]],2,FALSE),"-")</f>
        <v>-</v>
      </c>
      <c r="D1661" t="s">
        <v>376</v>
      </c>
      <c r="E1661">
        <v>651.75308640000003</v>
      </c>
      <c r="F1661">
        <v>177.18</v>
      </c>
      <c r="G1661">
        <v>-23.519163711311801</v>
      </c>
      <c r="H1661">
        <v>-1.57721170759651</v>
      </c>
      <c r="I1661">
        <v>-12.247916921076699</v>
      </c>
      <c r="J1661">
        <v>1.12439744300434</v>
      </c>
      <c r="K1661">
        <v>175.16054545467301</v>
      </c>
      <c r="L1661">
        <v>177.549758798234</v>
      </c>
      <c r="M1661">
        <v>37.2499717114584</v>
      </c>
      <c r="N1661">
        <v>2.1429950182142701</v>
      </c>
      <c r="O1661">
        <v>35.088610452647004</v>
      </c>
      <c r="P1661">
        <v>31.8303571428571</v>
      </c>
    </row>
    <row r="1662" spans="1:17" hidden="1" x14ac:dyDescent="0.3">
      <c r="A1662" t="s">
        <v>3499</v>
      </c>
      <c r="B1662" t="s">
        <v>3500</v>
      </c>
      <c r="C1662" t="str">
        <f>IFERROR(VLOOKUP(Table1[[#This Row],[Ticker]],[1]!Table2[[Symbol]:[Industry]],2,FALSE),"-")</f>
        <v>-</v>
      </c>
      <c r="D1662" t="s">
        <v>1623</v>
      </c>
      <c r="E1662">
        <v>651.53970000000004</v>
      </c>
      <c r="F1662">
        <v>59.45</v>
      </c>
      <c r="G1662">
        <v>-4.2446975650067804</v>
      </c>
      <c r="H1662">
        <v>-1.9123281743645399</v>
      </c>
      <c r="I1662">
        <v>1.4683451911480001</v>
      </c>
      <c r="J1662">
        <v>1.58650134854128</v>
      </c>
      <c r="K1662">
        <v>60.951042736903702</v>
      </c>
      <c r="L1662">
        <v>57.452324829898899</v>
      </c>
      <c r="M1662">
        <v>63.305866194264297</v>
      </c>
      <c r="N1662">
        <v>1.2543395165816</v>
      </c>
      <c r="O1662">
        <v>8.5786375105130208</v>
      </c>
      <c r="P1662">
        <v>23.4683281412253</v>
      </c>
      <c r="Q1662">
        <v>-3.0371808196612001E-2</v>
      </c>
    </row>
    <row r="1663" spans="1:17" hidden="1" x14ac:dyDescent="0.3">
      <c r="A1663" t="s">
        <v>3501</v>
      </c>
      <c r="B1663" t="s">
        <v>3502</v>
      </c>
      <c r="C1663" t="str">
        <f>IFERROR(VLOOKUP(Table1[[#This Row],[Ticker]],[1]!Table2[[Symbol]:[Industry]],2,FALSE),"-")</f>
        <v>-</v>
      </c>
      <c r="D1663" t="s">
        <v>212</v>
      </c>
      <c r="E1663">
        <v>648.51892499999997</v>
      </c>
      <c r="F1663">
        <v>162.15</v>
      </c>
      <c r="G1663">
        <v>-2.4724756500778602</v>
      </c>
      <c r="H1663">
        <v>12.372676837918799</v>
      </c>
      <c r="I1663">
        <v>-25.0581898273768</v>
      </c>
      <c r="J1663">
        <v>9.5583993276412702</v>
      </c>
      <c r="K1663">
        <v>162.54001043862399</v>
      </c>
      <c r="L1663">
        <v>156.91936092226501</v>
      </c>
      <c r="M1663">
        <v>43.236731419546402</v>
      </c>
      <c r="N1663">
        <v>3.1289199855288001</v>
      </c>
      <c r="O1663">
        <v>30.681467776749901</v>
      </c>
      <c r="P1663">
        <v>28.283227848101198</v>
      </c>
      <c r="Q1663">
        <v>-3.083346763933E-3</v>
      </c>
    </row>
    <row r="1664" spans="1:17" hidden="1" x14ac:dyDescent="0.3">
      <c r="A1664" t="s">
        <v>3503</v>
      </c>
      <c r="B1664" t="s">
        <v>3504</v>
      </c>
      <c r="C1664" t="str">
        <f>IFERROR(VLOOKUP(Table1[[#This Row],[Ticker]],[1]!Table2[[Symbol]:[Industry]],2,FALSE),"-")</f>
        <v>-</v>
      </c>
      <c r="D1664" t="s">
        <v>625</v>
      </c>
      <c r="E1664">
        <v>647.49921585599998</v>
      </c>
      <c r="F1664">
        <v>24.82</v>
      </c>
      <c r="G1664">
        <v>4.0274527269454801</v>
      </c>
      <c r="H1664">
        <v>24.004183641240601</v>
      </c>
      <c r="I1664">
        <v>-14.8447514854247</v>
      </c>
      <c r="J1664">
        <v>17.955808812549002</v>
      </c>
      <c r="K1664">
        <v>22.6547957619612</v>
      </c>
      <c r="L1664">
        <v>23.247277340705999</v>
      </c>
      <c r="M1664">
        <v>55.411713892922499</v>
      </c>
      <c r="N1664">
        <v>4.1405860720108896</v>
      </c>
      <c r="O1664">
        <v>42.626913779210298</v>
      </c>
      <c r="P1664">
        <v>28.268733850129198</v>
      </c>
      <c r="Q1664">
        <v>6.3823002095378001E-2</v>
      </c>
    </row>
    <row r="1665" spans="1:17" hidden="1" x14ac:dyDescent="0.3">
      <c r="A1665" t="s">
        <v>3505</v>
      </c>
      <c r="B1665" t="s">
        <v>3506</v>
      </c>
      <c r="C1665" t="str">
        <f>IFERROR(VLOOKUP(Table1[[#This Row],[Ticker]],[1]!Table2[[Symbol]:[Industry]],2,FALSE),"-")</f>
        <v>-</v>
      </c>
      <c r="D1665" t="s">
        <v>308</v>
      </c>
      <c r="E1665">
        <v>646.30799999999999</v>
      </c>
      <c r="F1665">
        <v>138.1</v>
      </c>
      <c r="G1665">
        <v>-17.1870976070587</v>
      </c>
      <c r="H1665">
        <v>0.565821001800347</v>
      </c>
      <c r="I1665">
        <v>-19.575147839379301</v>
      </c>
      <c r="J1665">
        <v>4.9097546717945901</v>
      </c>
      <c r="K1665">
        <v>146.42514496741799</v>
      </c>
      <c r="L1665">
        <v>144.117917530911</v>
      </c>
      <c r="M1665">
        <v>29.862975471165399</v>
      </c>
      <c r="N1665">
        <v>0.72657411026680196</v>
      </c>
      <c r="O1665">
        <v>27.443881245474302</v>
      </c>
      <c r="P1665">
        <v>9.9522292993630508</v>
      </c>
      <c r="Q1665">
        <v>0.11225250490224301</v>
      </c>
    </row>
    <row r="1666" spans="1:17" hidden="1" x14ac:dyDescent="0.3">
      <c r="A1666" t="s">
        <v>3507</v>
      </c>
      <c r="B1666" t="s">
        <v>3508</v>
      </c>
      <c r="C1666" t="str">
        <f>IFERROR(VLOOKUP(Table1[[#This Row],[Ticker]],[1]!Table2[[Symbol]:[Industry]],2,FALSE),"-")</f>
        <v>-</v>
      </c>
      <c r="D1666" t="s">
        <v>21</v>
      </c>
      <c r="E1666">
        <v>645.97226472499995</v>
      </c>
      <c r="F1666">
        <v>347.45</v>
      </c>
      <c r="G1666">
        <v>169.95215249974601</v>
      </c>
      <c r="H1666">
        <v>36.260518247280203</v>
      </c>
      <c r="I1666">
        <v>6.5751403343198502</v>
      </c>
      <c r="J1666">
        <v>7.8687193954652104</v>
      </c>
      <c r="K1666">
        <v>300.839148081448</v>
      </c>
      <c r="L1666">
        <v>253.35465360294299</v>
      </c>
      <c r="M1666">
        <v>49.750218019787603</v>
      </c>
      <c r="N1666">
        <v>2.2959207916087498</v>
      </c>
      <c r="O1666">
        <v>23.1256295869909</v>
      </c>
      <c r="P1666">
        <v>208.84444444444401</v>
      </c>
    </row>
    <row r="1667" spans="1:17" hidden="1" x14ac:dyDescent="0.3">
      <c r="A1667" t="s">
        <v>3509</v>
      </c>
      <c r="B1667" t="s">
        <v>3510</v>
      </c>
      <c r="C1667" t="str">
        <f>IFERROR(VLOOKUP(Table1[[#This Row],[Ticker]],[1]!Table2[[Symbol]:[Industry]],2,FALSE),"-")</f>
        <v>-</v>
      </c>
      <c r="D1667" t="s">
        <v>260</v>
      </c>
      <c r="E1667">
        <v>645.78381358199999</v>
      </c>
      <c r="F1667">
        <v>199.77</v>
      </c>
      <c r="G1667">
        <v>21.821654168205701</v>
      </c>
      <c r="H1667">
        <v>6.4310939402440104</v>
      </c>
      <c r="I1667">
        <v>-30.245194424767998</v>
      </c>
      <c r="J1667">
        <v>9.1378805968715593</v>
      </c>
      <c r="K1667">
        <v>205.03862345737099</v>
      </c>
      <c r="L1667">
        <v>215.00915515944899</v>
      </c>
      <c r="M1667">
        <v>47.475918515351601</v>
      </c>
      <c r="N1667">
        <v>0.84254538271822599</v>
      </c>
      <c r="O1667">
        <v>73.674725934825005</v>
      </c>
      <c r="P1667">
        <v>59.816000000000003</v>
      </c>
      <c r="Q1667">
        <v>4.4559048775320999E-2</v>
      </c>
    </row>
    <row r="1668" spans="1:17" hidden="1" x14ac:dyDescent="0.3">
      <c r="A1668" t="s">
        <v>3511</v>
      </c>
      <c r="B1668" t="s">
        <v>3512</v>
      </c>
      <c r="C1668" t="str">
        <f>IFERROR(VLOOKUP(Table1[[#This Row],[Ticker]],[1]!Table2[[Symbol]:[Industry]],2,FALSE),"-")</f>
        <v>-</v>
      </c>
      <c r="D1668" t="s">
        <v>92</v>
      </c>
      <c r="E1668">
        <v>644.50009599999998</v>
      </c>
      <c r="F1668">
        <v>719</v>
      </c>
      <c r="G1668">
        <v>7.2392845441239198</v>
      </c>
      <c r="H1668">
        <v>-9.1245185486539704</v>
      </c>
      <c r="I1668">
        <v>10.5433594846495</v>
      </c>
      <c r="J1668">
        <v>-3.7034841597252499</v>
      </c>
      <c r="K1668">
        <v>790.21980752665695</v>
      </c>
      <c r="L1668">
        <v>693.57529111118095</v>
      </c>
      <c r="M1668">
        <v>24.462756704865299</v>
      </c>
      <c r="N1668">
        <v>0.69698445911659901</v>
      </c>
      <c r="O1668">
        <v>47.260083449234997</v>
      </c>
      <c r="P1668">
        <v>48.216862502576703</v>
      </c>
      <c r="Q1668">
        <v>6.3235219314346003E-2</v>
      </c>
    </row>
    <row r="1669" spans="1:17" hidden="1" x14ac:dyDescent="0.3">
      <c r="A1669" t="s">
        <v>3513</v>
      </c>
      <c r="B1669" t="s">
        <v>3514</v>
      </c>
      <c r="C1669" t="str">
        <f>IFERROR(VLOOKUP(Table1[[#This Row],[Ticker]],[1]!Table2[[Symbol]:[Industry]],2,FALSE),"-")</f>
        <v>-</v>
      </c>
      <c r="D1669" t="s">
        <v>232</v>
      </c>
      <c r="E1669">
        <v>643.74447499999997</v>
      </c>
      <c r="F1669">
        <v>2028.5</v>
      </c>
      <c r="G1669">
        <v>738.03106720576295</v>
      </c>
      <c r="H1669">
        <v>46.7165728333757</v>
      </c>
      <c r="I1669">
        <v>484.693730399147</v>
      </c>
      <c r="J1669">
        <v>11.376840570973799</v>
      </c>
      <c r="K1669">
        <v>1376.16537624949</v>
      </c>
      <c r="L1669">
        <v>755.48198715108003</v>
      </c>
      <c r="M1669">
        <v>99.960611658218497</v>
      </c>
      <c r="N1669">
        <v>1.3377400724286099</v>
      </c>
      <c r="O1669">
        <v>0</v>
      </c>
      <c r="P1669">
        <v>875.24038461538396</v>
      </c>
      <c r="Q1669">
        <v>0.27895634516685303</v>
      </c>
    </row>
    <row r="1670" spans="1:17" hidden="1" x14ac:dyDescent="0.3">
      <c r="A1670" t="s">
        <v>3515</v>
      </c>
      <c r="B1670" t="s">
        <v>3516</v>
      </c>
      <c r="C1670" t="str">
        <f>IFERROR(VLOOKUP(Table1[[#This Row],[Ticker]],[1]!Table2[[Symbol]:[Industry]],2,FALSE),"-")</f>
        <v>-</v>
      </c>
      <c r="D1670" t="s">
        <v>553</v>
      </c>
      <c r="E1670">
        <v>643.70237781999901</v>
      </c>
      <c r="F1670">
        <v>546.1</v>
      </c>
      <c r="G1670">
        <v>118.972059240414</v>
      </c>
      <c r="H1670">
        <v>12.583040036526899</v>
      </c>
      <c r="I1670">
        <v>67.132154075295801</v>
      </c>
      <c r="J1670">
        <v>14.940295129381299</v>
      </c>
      <c r="K1670">
        <v>436.107030887679</v>
      </c>
      <c r="L1670">
        <v>356.03264017330201</v>
      </c>
      <c r="M1670">
        <v>67.917931243865596</v>
      </c>
      <c r="N1670">
        <v>2.1534231099080299</v>
      </c>
      <c r="O1670">
        <v>6.9034975279252704</v>
      </c>
      <c r="P1670">
        <v>150.10304556904001</v>
      </c>
      <c r="Q1670">
        <v>1.9803489501467E-2</v>
      </c>
    </row>
    <row r="1671" spans="1:17" hidden="1" x14ac:dyDescent="0.3">
      <c r="A1671" t="s">
        <v>3517</v>
      </c>
      <c r="B1671" t="s">
        <v>3518</v>
      </c>
      <c r="C1671" t="str">
        <f>IFERROR(VLOOKUP(Table1[[#This Row],[Ticker]],[1]!Table2[[Symbol]:[Industry]],2,FALSE),"-")</f>
        <v>-</v>
      </c>
      <c r="D1671" t="s">
        <v>825</v>
      </c>
      <c r="E1671">
        <v>642.56242144499902</v>
      </c>
      <c r="F1671">
        <v>279.05</v>
      </c>
      <c r="G1671">
        <v>13.033557733050401</v>
      </c>
      <c r="H1671">
        <v>-8.2905974118821106</v>
      </c>
      <c r="I1671">
        <v>25.797932741074501</v>
      </c>
      <c r="J1671">
        <v>-6.5692078566431702</v>
      </c>
      <c r="K1671">
        <v>274.16058692324901</v>
      </c>
      <c r="M1671">
        <v>33.846662651300001</v>
      </c>
      <c r="N1671">
        <v>0.66694214876032998</v>
      </c>
      <c r="O1671">
        <v>14.531445977423299</v>
      </c>
      <c r="P1671">
        <v>79.626649501126494</v>
      </c>
    </row>
    <row r="1672" spans="1:17" hidden="1" x14ac:dyDescent="0.3">
      <c r="A1672" t="s">
        <v>3519</v>
      </c>
      <c r="B1672" t="s">
        <v>3520</v>
      </c>
      <c r="C1672" t="str">
        <f>IFERROR(VLOOKUP(Table1[[#This Row],[Ticker]],[1]!Table2[[Symbol]:[Industry]],2,FALSE),"-")</f>
        <v>-</v>
      </c>
      <c r="D1672" t="s">
        <v>313</v>
      </c>
      <c r="E1672">
        <v>637.01563607499997</v>
      </c>
      <c r="F1672">
        <v>450.25</v>
      </c>
      <c r="G1672">
        <v>127.37161909031499</v>
      </c>
      <c r="H1672">
        <v>26.592782751048802</v>
      </c>
      <c r="I1672">
        <v>40.575033960047897</v>
      </c>
      <c r="J1672">
        <v>-1.00531335440628</v>
      </c>
      <c r="K1672">
        <v>412.83072411504401</v>
      </c>
      <c r="L1672">
        <v>313.707683619384</v>
      </c>
      <c r="M1672">
        <v>36.997088465085902</v>
      </c>
      <c r="N1672">
        <v>0.738327089173478</v>
      </c>
      <c r="O1672">
        <v>24.1421432537479</v>
      </c>
      <c r="P1672">
        <v>199.66722129783599</v>
      </c>
      <c r="Q1672">
        <v>0.12895289419655601</v>
      </c>
    </row>
    <row r="1673" spans="1:17" hidden="1" x14ac:dyDescent="0.3">
      <c r="A1673" t="s">
        <v>3521</v>
      </c>
      <c r="B1673" t="s">
        <v>3522</v>
      </c>
      <c r="C1673" t="str">
        <f>IFERROR(VLOOKUP(Table1[[#This Row],[Ticker]],[1]!Table2[[Symbol]:[Industry]],2,FALSE),"-")</f>
        <v>-</v>
      </c>
      <c r="D1673" t="s">
        <v>383</v>
      </c>
      <c r="E1673">
        <v>632.80745760000002</v>
      </c>
      <c r="F1673">
        <v>126.3</v>
      </c>
      <c r="G1673">
        <v>35.413743153436897</v>
      </c>
      <c r="H1673">
        <v>9.7937183135066697</v>
      </c>
      <c r="I1673">
        <v>-2.6336906691995901</v>
      </c>
      <c r="J1673">
        <v>8.0285678169235304</v>
      </c>
      <c r="K1673">
        <v>114.019224258478</v>
      </c>
      <c r="L1673">
        <v>100.314969164998</v>
      </c>
      <c r="M1673">
        <v>66.528900262358803</v>
      </c>
      <c r="N1673">
        <v>1.1436213764623</v>
      </c>
      <c r="O1673">
        <v>8.4639746634996094</v>
      </c>
      <c r="P1673">
        <v>82.646420824294907</v>
      </c>
    </row>
    <row r="1674" spans="1:17" hidden="1" x14ac:dyDescent="0.3">
      <c r="A1674" t="s">
        <v>3523</v>
      </c>
      <c r="B1674" t="s">
        <v>3524</v>
      </c>
      <c r="C1674" t="str">
        <f>IFERROR(VLOOKUP(Table1[[#This Row],[Ticker]],[1]!Table2[[Symbol]:[Industry]],2,FALSE),"-")</f>
        <v>-</v>
      </c>
      <c r="D1674" t="s">
        <v>625</v>
      </c>
      <c r="E1674">
        <v>631.92482770599997</v>
      </c>
      <c r="F1674">
        <v>146.26</v>
      </c>
      <c r="G1674">
        <v>-4.00470047112701</v>
      </c>
      <c r="H1674">
        <v>16.905819858730901</v>
      </c>
      <c r="I1674">
        <v>-0.97318872866170003</v>
      </c>
      <c r="J1674">
        <v>3.6381556365361001</v>
      </c>
      <c r="K1674">
        <v>139.56777668746901</v>
      </c>
      <c r="L1674">
        <v>130.938083875557</v>
      </c>
      <c r="M1674">
        <v>43.6075956578755</v>
      </c>
      <c r="N1674">
        <v>3.6942470472370599</v>
      </c>
      <c r="O1674">
        <v>19.308081498700901</v>
      </c>
      <c r="P1674">
        <v>38.503787878787797</v>
      </c>
      <c r="Q1674">
        <v>2.0767969546629E-2</v>
      </c>
    </row>
    <row r="1675" spans="1:17" hidden="1" x14ac:dyDescent="0.3">
      <c r="A1675" t="s">
        <v>3525</v>
      </c>
      <c r="B1675" t="s">
        <v>3526</v>
      </c>
      <c r="C1675" t="str">
        <f>IFERROR(VLOOKUP(Table1[[#This Row],[Ticker]],[1]!Table2[[Symbol]:[Industry]],2,FALSE),"-")</f>
        <v>-</v>
      </c>
      <c r="D1675" t="s">
        <v>269</v>
      </c>
      <c r="E1675">
        <v>631.91805065999995</v>
      </c>
      <c r="F1675">
        <v>335.4</v>
      </c>
      <c r="G1675">
        <v>38.072962772455497</v>
      </c>
      <c r="H1675">
        <v>-20.760110052270001</v>
      </c>
      <c r="I1675">
        <v>50.837337780479501</v>
      </c>
      <c r="J1675">
        <v>-1.8971848937656399</v>
      </c>
      <c r="K1675">
        <v>375.150017243457</v>
      </c>
      <c r="M1675">
        <v>21.018753097815601</v>
      </c>
      <c r="N1675">
        <v>0.38352689894540098</v>
      </c>
      <c r="O1675">
        <v>46.094215861657702</v>
      </c>
      <c r="P1675">
        <v>72</v>
      </c>
    </row>
    <row r="1676" spans="1:17" hidden="1" x14ac:dyDescent="0.3">
      <c r="A1676" t="s">
        <v>3527</v>
      </c>
      <c r="B1676" t="s">
        <v>3528</v>
      </c>
      <c r="C1676" t="str">
        <f>IFERROR(VLOOKUP(Table1[[#This Row],[Ticker]],[1]!Table2[[Symbol]:[Industry]],2,FALSE),"-")</f>
        <v>-</v>
      </c>
      <c r="D1676" t="s">
        <v>86</v>
      </c>
      <c r="E1676">
        <v>630.69464500000004</v>
      </c>
      <c r="F1676">
        <v>565.25</v>
      </c>
      <c r="G1676">
        <v>35.256338068562101</v>
      </c>
      <c r="H1676">
        <v>-3.0356379579947301</v>
      </c>
      <c r="I1676">
        <v>-45.627064444436698</v>
      </c>
      <c r="J1676">
        <v>-1.0919247826535701</v>
      </c>
      <c r="K1676">
        <v>632.44000012833703</v>
      </c>
      <c r="L1676">
        <v>637.13384329564701</v>
      </c>
      <c r="M1676">
        <v>29.754757482101802</v>
      </c>
      <c r="N1676">
        <v>1.1988267680408899</v>
      </c>
      <c r="O1676">
        <v>70.915524104378605</v>
      </c>
      <c r="P1676">
        <v>62.311557788944697</v>
      </c>
      <c r="Q1676">
        <v>0.23448387045387001</v>
      </c>
    </row>
    <row r="1677" spans="1:17" hidden="1" x14ac:dyDescent="0.3">
      <c r="A1677" t="s">
        <v>3529</v>
      </c>
      <c r="B1677" t="s">
        <v>3530</v>
      </c>
      <c r="C1677" t="str">
        <f>IFERROR(VLOOKUP(Table1[[#This Row],[Ticker]],[1]!Table2[[Symbol]:[Industry]],2,FALSE),"-")</f>
        <v>-</v>
      </c>
      <c r="D1677" t="s">
        <v>700</v>
      </c>
      <c r="E1677">
        <v>630.47280488000001</v>
      </c>
      <c r="F1677">
        <v>24.52</v>
      </c>
      <c r="G1677">
        <v>22.368404639782302</v>
      </c>
      <c r="H1677">
        <v>5.8555602785034502</v>
      </c>
      <c r="I1677">
        <v>-17.961921660289299</v>
      </c>
      <c r="J1677">
        <v>-2.7616084908980301</v>
      </c>
      <c r="K1677">
        <v>22.43658870714</v>
      </c>
      <c r="L1677">
        <v>20.909446213257102</v>
      </c>
      <c r="M1677">
        <v>63.081534535334796</v>
      </c>
      <c r="N1677">
        <v>1.05686356373521</v>
      </c>
      <c r="O1677">
        <v>16.231647634584</v>
      </c>
      <c r="P1677">
        <v>58.705501618122902</v>
      </c>
      <c r="Q1677">
        <v>6.6523360162205003E-2</v>
      </c>
    </row>
    <row r="1678" spans="1:17" hidden="1" x14ac:dyDescent="0.3">
      <c r="A1678" t="s">
        <v>3531</v>
      </c>
      <c r="B1678" t="s">
        <v>3532</v>
      </c>
      <c r="C1678" t="str">
        <f>IFERROR(VLOOKUP(Table1[[#This Row],[Ticker]],[1]!Table2[[Symbol]:[Industry]],2,FALSE),"-")</f>
        <v>-</v>
      </c>
      <c r="D1678" t="s">
        <v>351</v>
      </c>
      <c r="E1678">
        <v>629.56012157999999</v>
      </c>
      <c r="F1678">
        <v>20.67</v>
      </c>
      <c r="G1678">
        <v>60.478734778227498</v>
      </c>
      <c r="H1678">
        <v>-3.0605332422055098</v>
      </c>
      <c r="I1678">
        <v>-31.294821248231099</v>
      </c>
      <c r="J1678">
        <v>-0.94830618626624597</v>
      </c>
      <c r="K1678">
        <v>20.908359721878199</v>
      </c>
      <c r="L1678">
        <v>19.090042339216001</v>
      </c>
      <c r="M1678">
        <v>36.5555406233035</v>
      </c>
      <c r="N1678">
        <v>3.8544808493730902</v>
      </c>
      <c r="O1678">
        <v>39.0904692791485</v>
      </c>
      <c r="P1678">
        <v>112</v>
      </c>
      <c r="Q1678">
        <v>8.2546439660690002E-2</v>
      </c>
    </row>
    <row r="1679" spans="1:17" hidden="1" x14ac:dyDescent="0.3">
      <c r="A1679" t="s">
        <v>3533</v>
      </c>
      <c r="B1679" t="s">
        <v>3534</v>
      </c>
      <c r="C1679" t="str">
        <f>IFERROR(VLOOKUP(Table1[[#This Row],[Ticker]],[1]!Table2[[Symbol]:[Industry]],2,FALSE),"-")</f>
        <v>-</v>
      </c>
      <c r="D1679" t="s">
        <v>625</v>
      </c>
      <c r="E1679">
        <v>629.27423936000002</v>
      </c>
      <c r="F1679">
        <v>69.94</v>
      </c>
      <c r="G1679">
        <v>126.288298772601</v>
      </c>
      <c r="H1679">
        <v>16.2277972369473</v>
      </c>
      <c r="I1679">
        <v>55.756508090664802</v>
      </c>
      <c r="J1679">
        <v>9.6906456092691595</v>
      </c>
      <c r="K1679">
        <v>67.901375743748105</v>
      </c>
      <c r="L1679">
        <v>56.245361876315997</v>
      </c>
      <c r="M1679">
        <v>43.2003158794952</v>
      </c>
      <c r="N1679">
        <v>1.1032901243831099</v>
      </c>
      <c r="O1679">
        <v>25.8221332570774</v>
      </c>
      <c r="P1679">
        <v>149.34046345811001</v>
      </c>
      <c r="Q1679">
        <v>9.0105375981806998E-2</v>
      </c>
    </row>
    <row r="1680" spans="1:17" hidden="1" x14ac:dyDescent="0.3">
      <c r="A1680" t="s">
        <v>3535</v>
      </c>
      <c r="B1680" t="s">
        <v>3536</v>
      </c>
      <c r="C1680" t="str">
        <f>IFERROR(VLOOKUP(Table1[[#This Row],[Ticker]],[1]!Table2[[Symbol]:[Industry]],2,FALSE),"-")</f>
        <v>-</v>
      </c>
      <c r="D1680" t="s">
        <v>3003</v>
      </c>
      <c r="E1680">
        <v>627.18116244999999</v>
      </c>
      <c r="F1680">
        <v>102.25</v>
      </c>
      <c r="G1680">
        <v>728.82873477822704</v>
      </c>
      <c r="H1680">
        <v>3.4298097315822602</v>
      </c>
      <c r="I1680">
        <v>387.07668642858698</v>
      </c>
      <c r="J1680">
        <v>6.5239429171663197</v>
      </c>
      <c r="K1680">
        <v>21.426674197453</v>
      </c>
      <c r="L1680">
        <v>19.3631582252101</v>
      </c>
      <c r="M1680">
        <v>44.497714698358003</v>
      </c>
      <c r="N1680">
        <v>1.01906094119754</v>
      </c>
      <c r="O1680">
        <v>1.61369193154035</v>
      </c>
      <c r="P1680">
        <v>793.01310043668104</v>
      </c>
      <c r="Q1680">
        <v>-6.4925967581063004E-2</v>
      </c>
    </row>
    <row r="1681" spans="1:17" hidden="1" x14ac:dyDescent="0.3">
      <c r="A1681" t="s">
        <v>3537</v>
      </c>
      <c r="B1681" t="s">
        <v>3538</v>
      </c>
      <c r="C1681" t="str">
        <f>IFERROR(VLOOKUP(Table1[[#This Row],[Ticker]],[1]!Table2[[Symbol]:[Industry]],2,FALSE),"-")</f>
        <v>-</v>
      </c>
      <c r="D1681" t="s">
        <v>212</v>
      </c>
      <c r="E1681">
        <v>626.98103916000002</v>
      </c>
      <c r="F1681">
        <v>179.76</v>
      </c>
      <c r="G1681">
        <v>120.09182083029999</v>
      </c>
      <c r="H1681">
        <v>-14.824559158984499</v>
      </c>
      <c r="I1681">
        <v>-2.2010669205757298</v>
      </c>
      <c r="J1681">
        <v>-1.25009357590756</v>
      </c>
      <c r="K1681">
        <v>191.11685275264699</v>
      </c>
      <c r="L1681">
        <v>163.79800701407601</v>
      </c>
      <c r="M1681">
        <v>22.1977660460831</v>
      </c>
      <c r="N1681">
        <v>0.31949392080362699</v>
      </c>
      <c r="O1681">
        <v>22.385402759234498</v>
      </c>
      <c r="Q1681">
        <v>0.12966211748034001</v>
      </c>
    </row>
    <row r="1682" spans="1:17" hidden="1" x14ac:dyDescent="0.3">
      <c r="A1682" t="s">
        <v>3539</v>
      </c>
      <c r="B1682" t="s">
        <v>3540</v>
      </c>
      <c r="C1682" t="str">
        <f>IFERROR(VLOOKUP(Table1[[#This Row],[Ticker]],[1]!Table2[[Symbol]:[Industry]],2,FALSE),"-")</f>
        <v>-</v>
      </c>
      <c r="D1682" t="s">
        <v>138</v>
      </c>
      <c r="E1682">
        <v>626.74216914399994</v>
      </c>
      <c r="F1682">
        <v>46.69</v>
      </c>
      <c r="G1682">
        <v>44.093071695790201</v>
      </c>
      <c r="H1682">
        <v>4.0322754190976999</v>
      </c>
      <c r="I1682">
        <v>-11.4658333031793</v>
      </c>
      <c r="J1682">
        <v>7.3156420132292403</v>
      </c>
      <c r="K1682">
        <v>44.992472985454</v>
      </c>
      <c r="L1682">
        <v>41.849051151095601</v>
      </c>
      <c r="M1682">
        <v>58.2471246171242</v>
      </c>
      <c r="N1682">
        <v>2.1556276696448</v>
      </c>
      <c r="O1682">
        <v>26.365388734204299</v>
      </c>
      <c r="P1682">
        <v>72.925925925925895</v>
      </c>
      <c r="Q1682">
        <v>9.3228614676899996E-2</v>
      </c>
    </row>
    <row r="1683" spans="1:17" hidden="1" x14ac:dyDescent="0.3">
      <c r="A1683" t="s">
        <v>3541</v>
      </c>
      <c r="B1683" t="s">
        <v>3542</v>
      </c>
      <c r="C1683" t="str">
        <f>IFERROR(VLOOKUP(Table1[[#This Row],[Ticker]],[1]!Table2[[Symbol]:[Industry]],2,FALSE),"-")</f>
        <v>-</v>
      </c>
      <c r="D1683" t="s">
        <v>1467</v>
      </c>
      <c r="E1683">
        <v>625.7997914</v>
      </c>
      <c r="F1683">
        <v>1043</v>
      </c>
      <c r="G1683">
        <v>-2.6971482434510898</v>
      </c>
      <c r="H1683">
        <v>0.663055422898016</v>
      </c>
      <c r="I1683">
        <v>-8.5002954191787499</v>
      </c>
      <c r="J1683">
        <v>0.22181082543491301</v>
      </c>
      <c r="K1683">
        <v>1065.3229547928399</v>
      </c>
      <c r="L1683">
        <v>1007.42954543171</v>
      </c>
      <c r="M1683">
        <v>27.719095945859401</v>
      </c>
      <c r="N1683">
        <v>0.79646162009883004</v>
      </c>
      <c r="O1683">
        <v>19.558964525407401</v>
      </c>
      <c r="P1683">
        <v>31.691919191919101</v>
      </c>
      <c r="Q1683">
        <v>7.0092897628269996E-3</v>
      </c>
    </row>
    <row r="1684" spans="1:17" hidden="1" x14ac:dyDescent="0.3">
      <c r="A1684" t="s">
        <v>3543</v>
      </c>
      <c r="B1684" t="s">
        <v>3544</v>
      </c>
      <c r="C1684" t="str">
        <f>IFERROR(VLOOKUP(Table1[[#This Row],[Ticker]],[1]!Table2[[Symbol]:[Industry]],2,FALSE),"-")</f>
        <v>-</v>
      </c>
      <c r="D1684" t="s">
        <v>212</v>
      </c>
      <c r="E1684">
        <v>625.53333219599995</v>
      </c>
      <c r="F1684">
        <v>51.18</v>
      </c>
      <c r="G1684">
        <v>59.531115730608398</v>
      </c>
      <c r="H1684">
        <v>31.728784376456801</v>
      </c>
      <c r="I1684">
        <v>4.9100019320614203</v>
      </c>
      <c r="J1684">
        <v>36.190966363362897</v>
      </c>
      <c r="K1684">
        <v>41.530161229628298</v>
      </c>
      <c r="L1684">
        <v>38.460443407533802</v>
      </c>
      <c r="M1684">
        <v>71.004948494929707</v>
      </c>
      <c r="N1684">
        <v>3.6727123357080602</v>
      </c>
      <c r="O1684">
        <v>16.5885111371629</v>
      </c>
      <c r="P1684">
        <v>94.971428571428504</v>
      </c>
      <c r="Q1684">
        <v>8.0237618893617996E-2</v>
      </c>
    </row>
    <row r="1685" spans="1:17" hidden="1" x14ac:dyDescent="0.3">
      <c r="A1685" t="s">
        <v>3545</v>
      </c>
      <c r="B1685" t="s">
        <v>3546</v>
      </c>
      <c r="C1685" t="str">
        <f>IFERROR(VLOOKUP(Table1[[#This Row],[Ticker]],[1]!Table2[[Symbol]:[Industry]],2,FALSE),"-")</f>
        <v>-</v>
      </c>
      <c r="D1685" t="s">
        <v>232</v>
      </c>
      <c r="E1685">
        <v>619.65700272000004</v>
      </c>
      <c r="F1685">
        <v>271.95</v>
      </c>
      <c r="G1685">
        <v>147.61193530943601</v>
      </c>
      <c r="H1685">
        <v>28.691590895862898</v>
      </c>
      <c r="I1685">
        <v>43.763888761483102</v>
      </c>
      <c r="J1685">
        <v>31.934248851932701</v>
      </c>
      <c r="K1685">
        <v>191.98173059242899</v>
      </c>
      <c r="L1685">
        <v>153.39045658706101</v>
      </c>
      <c r="M1685">
        <v>88.026479203592004</v>
      </c>
      <c r="N1685">
        <v>1.7167890345926899</v>
      </c>
      <c r="O1685">
        <v>0</v>
      </c>
      <c r="P1685">
        <v>290.45226130653202</v>
      </c>
      <c r="Q1685">
        <v>0.154084973703977</v>
      </c>
    </row>
    <row r="1686" spans="1:17" hidden="1" x14ac:dyDescent="0.3">
      <c r="A1686" t="s">
        <v>3547</v>
      </c>
      <c r="B1686" t="s">
        <v>3548</v>
      </c>
      <c r="C1686" t="str">
        <f>IFERROR(VLOOKUP(Table1[[#This Row],[Ticker]],[1]!Table2[[Symbol]:[Industry]],2,FALSE),"-")</f>
        <v>-</v>
      </c>
      <c r="D1686" t="s">
        <v>313</v>
      </c>
      <c r="E1686">
        <v>617.14866910000001</v>
      </c>
      <c r="F1686">
        <v>3.61</v>
      </c>
      <c r="G1686">
        <v>21.745401444894199</v>
      </c>
      <c r="H1686">
        <v>-9.4272422343212803</v>
      </c>
      <c r="I1686">
        <v>-50.820802059478403</v>
      </c>
      <c r="J1686">
        <v>-1.6797321207378699</v>
      </c>
      <c r="K1686">
        <v>3.9388805980757202</v>
      </c>
      <c r="L1686">
        <v>3.8657497458475198</v>
      </c>
      <c r="M1686">
        <v>13.781578484226101</v>
      </c>
      <c r="N1686">
        <v>0.80698601436083806</v>
      </c>
      <c r="O1686">
        <v>84.210526315789494</v>
      </c>
      <c r="P1686">
        <v>64.090909090908994</v>
      </c>
      <c r="Q1686">
        <v>6.9741145466200999E-2</v>
      </c>
    </row>
    <row r="1687" spans="1:17" hidden="1" x14ac:dyDescent="0.3">
      <c r="A1687" t="s">
        <v>3549</v>
      </c>
      <c r="B1687" t="s">
        <v>3550</v>
      </c>
      <c r="C1687" t="str">
        <f>IFERROR(VLOOKUP(Table1[[#This Row],[Ticker]],[1]!Table2[[Symbol]:[Industry]],2,FALSE),"-")</f>
        <v>-</v>
      </c>
      <c r="D1687" t="s">
        <v>2569</v>
      </c>
      <c r="E1687">
        <v>613.38931463300003</v>
      </c>
      <c r="F1687">
        <v>72.11</v>
      </c>
      <c r="G1687">
        <v>551.932667362497</v>
      </c>
      <c r="H1687">
        <v>55.9719102667746</v>
      </c>
      <c r="I1687">
        <v>33.672111518891803</v>
      </c>
      <c r="J1687">
        <v>-15.384662015923899</v>
      </c>
      <c r="K1687">
        <v>64.089594320106301</v>
      </c>
      <c r="L1687">
        <v>46.678659541006702</v>
      </c>
      <c r="M1687">
        <v>42.545383616066601</v>
      </c>
      <c r="N1687">
        <v>2.5152456997371</v>
      </c>
      <c r="O1687">
        <v>35.639994452919098</v>
      </c>
      <c r="P1687">
        <v>575.18726591760299</v>
      </c>
    </row>
    <row r="1688" spans="1:17" hidden="1" x14ac:dyDescent="0.3">
      <c r="A1688" t="s">
        <v>3551</v>
      </c>
      <c r="B1688" t="s">
        <v>3552</v>
      </c>
      <c r="C1688" t="str">
        <f>IFERROR(VLOOKUP(Table1[[#This Row],[Ticker]],[1]!Table2[[Symbol]:[Industry]],2,FALSE),"-")</f>
        <v>-</v>
      </c>
      <c r="D1688" t="s">
        <v>158</v>
      </c>
      <c r="E1688">
        <v>612.3501632</v>
      </c>
      <c r="F1688">
        <v>93.44</v>
      </c>
      <c r="G1688">
        <v>-54.091016023647597</v>
      </c>
      <c r="H1688">
        <v>-0.38523259036823398</v>
      </c>
      <c r="I1688">
        <v>-38.916114010505702</v>
      </c>
      <c r="J1688">
        <v>-0.19073042869050599</v>
      </c>
      <c r="K1688">
        <v>100.274375099517</v>
      </c>
      <c r="L1688">
        <v>112.848723019434</v>
      </c>
      <c r="M1688">
        <v>23.902211943151801</v>
      </c>
      <c r="N1688">
        <v>1.09996850459059</v>
      </c>
      <c r="O1688">
        <v>66.898544520547901</v>
      </c>
      <c r="P1688">
        <v>2.5686059275521398</v>
      </c>
      <c r="Q1688">
        <v>2.3547323170272E-2</v>
      </c>
    </row>
    <row r="1689" spans="1:17" hidden="1" x14ac:dyDescent="0.3">
      <c r="A1689" t="s">
        <v>3553</v>
      </c>
      <c r="B1689" t="s">
        <v>3554</v>
      </c>
      <c r="C1689" t="str">
        <f>IFERROR(VLOOKUP(Table1[[#This Row],[Ticker]],[1]!Table2[[Symbol]:[Industry]],2,FALSE),"-")</f>
        <v>-</v>
      </c>
      <c r="D1689" t="s">
        <v>769</v>
      </c>
      <c r="E1689">
        <v>611.77619900000002</v>
      </c>
      <c r="F1689">
        <v>420.5</v>
      </c>
      <c r="G1689">
        <v>-39.597592280830298</v>
      </c>
      <c r="H1689">
        <v>-6.3298950707449801</v>
      </c>
      <c r="I1689">
        <v>-25.9421185908135</v>
      </c>
      <c r="J1689">
        <v>-3.3622514642891899</v>
      </c>
      <c r="K1689">
        <v>455.95198843830099</v>
      </c>
      <c r="L1689">
        <v>440.18819651084902</v>
      </c>
      <c r="M1689">
        <v>23.717891269153899</v>
      </c>
      <c r="N1689">
        <v>0.197840693734566</v>
      </c>
      <c r="O1689">
        <v>36.028537455410202</v>
      </c>
      <c r="P1689">
        <v>10.0785340314136</v>
      </c>
    </row>
    <row r="1690" spans="1:17" hidden="1" x14ac:dyDescent="0.3">
      <c r="A1690" t="s">
        <v>3555</v>
      </c>
      <c r="B1690" t="s">
        <v>3556</v>
      </c>
      <c r="C1690" t="str">
        <f>IFERROR(VLOOKUP(Table1[[#This Row],[Ticker]],[1]!Table2[[Symbol]:[Industry]],2,FALSE),"-")</f>
        <v>-</v>
      </c>
      <c r="D1690" t="s">
        <v>548</v>
      </c>
      <c r="E1690">
        <v>611.54340749999994</v>
      </c>
      <c r="F1690">
        <v>44.25</v>
      </c>
      <c r="G1690">
        <v>-29.205714389324701</v>
      </c>
      <c r="H1690">
        <v>2.05648383419287</v>
      </c>
      <c r="I1690">
        <v>-28.545779102637301</v>
      </c>
      <c r="J1690">
        <v>1.04692127890193</v>
      </c>
      <c r="K1690">
        <v>45.5950864284369</v>
      </c>
      <c r="L1690">
        <v>46.466412760741299</v>
      </c>
      <c r="M1690">
        <v>32.488773165671503</v>
      </c>
      <c r="N1690">
        <v>1.5961644765084799</v>
      </c>
      <c r="O1690">
        <v>43.728813559321999</v>
      </c>
      <c r="P1690">
        <v>11.8836915297092</v>
      </c>
      <c r="Q1690">
        <v>0.13525364169223</v>
      </c>
    </row>
    <row r="1691" spans="1:17" hidden="1" x14ac:dyDescent="0.3">
      <c r="A1691" t="s">
        <v>3557</v>
      </c>
      <c r="B1691" t="s">
        <v>3558</v>
      </c>
      <c r="C1691" t="str">
        <f>IFERROR(VLOOKUP(Table1[[#This Row],[Ticker]],[1]!Table2[[Symbol]:[Industry]],2,FALSE),"-")</f>
        <v>-</v>
      </c>
      <c r="D1691" t="s">
        <v>848</v>
      </c>
      <c r="E1691">
        <v>611.31264750000003</v>
      </c>
      <c r="F1691">
        <v>110.73</v>
      </c>
      <c r="G1691">
        <v>1.0214957209884601</v>
      </c>
      <c r="H1691">
        <v>9.13546970573543E-2</v>
      </c>
      <c r="I1691">
        <v>17.270247204043098</v>
      </c>
      <c r="J1691">
        <v>8.3726914002180504</v>
      </c>
      <c r="K1691">
        <v>116.13735011991599</v>
      </c>
      <c r="L1691">
        <v>109.670272201759</v>
      </c>
      <c r="M1691">
        <v>41.338816752743398</v>
      </c>
      <c r="N1691">
        <v>0.87387815109036604</v>
      </c>
      <c r="O1691">
        <v>36.774135284024098</v>
      </c>
      <c r="P1691">
        <v>38.429803725465597</v>
      </c>
      <c r="Q1691">
        <v>-1.2217368476463999E-2</v>
      </c>
    </row>
    <row r="1692" spans="1:17" hidden="1" x14ac:dyDescent="0.3">
      <c r="A1692" t="s">
        <v>3559</v>
      </c>
      <c r="B1692" t="s">
        <v>3560</v>
      </c>
      <c r="C1692" t="str">
        <f>IFERROR(VLOOKUP(Table1[[#This Row],[Ticker]],[1]!Table2[[Symbol]:[Industry]],2,FALSE),"-")</f>
        <v>-</v>
      </c>
      <c r="D1692" t="s">
        <v>212</v>
      </c>
      <c r="E1692">
        <v>610.83749999999998</v>
      </c>
      <c r="F1692">
        <v>232.7</v>
      </c>
      <c r="G1692">
        <v>27.770458392502398</v>
      </c>
      <c r="H1692">
        <v>3.3613289163305198</v>
      </c>
      <c r="I1692">
        <v>34.675091487228897</v>
      </c>
      <c r="J1692">
        <v>10.077385513338401</v>
      </c>
      <c r="K1692">
        <v>213.65723722604801</v>
      </c>
      <c r="L1692">
        <v>169.60230617040699</v>
      </c>
      <c r="M1692">
        <v>42.982046467594998</v>
      </c>
      <c r="N1692">
        <v>1.0551770939670999</v>
      </c>
      <c r="O1692">
        <v>21.400945423291802</v>
      </c>
      <c r="P1692">
        <v>89.1869918699187</v>
      </c>
      <c r="Q1692">
        <v>8.8823040330665001E-2</v>
      </c>
    </row>
    <row r="1693" spans="1:17" hidden="1" x14ac:dyDescent="0.3">
      <c r="A1693" t="s">
        <v>3561</v>
      </c>
      <c r="B1693" t="s">
        <v>3562</v>
      </c>
      <c r="C1693" t="str">
        <f>IFERROR(VLOOKUP(Table1[[#This Row],[Ticker]],[1]!Table2[[Symbol]:[Industry]],2,FALSE),"-")</f>
        <v>-</v>
      </c>
      <c r="D1693" t="s">
        <v>354</v>
      </c>
      <c r="E1693">
        <v>609.42852570000002</v>
      </c>
      <c r="F1693">
        <v>290.64999999999998</v>
      </c>
      <c r="G1693">
        <v>177.62531862915901</v>
      </c>
      <c r="H1693">
        <v>-0.66658074606885598</v>
      </c>
      <c r="I1693">
        <v>-9.3945713731687093</v>
      </c>
      <c r="J1693">
        <v>8.9749236822856098</v>
      </c>
      <c r="K1693">
        <v>282.22206994969298</v>
      </c>
      <c r="L1693">
        <v>253.88196844449399</v>
      </c>
      <c r="M1693">
        <v>45.207828141175902</v>
      </c>
      <c r="N1693">
        <v>0.92228163992869805</v>
      </c>
      <c r="O1693">
        <v>22.1400309650782</v>
      </c>
      <c r="P1693">
        <v>229.72206466250699</v>
      </c>
    </row>
    <row r="1694" spans="1:17" hidden="1" x14ac:dyDescent="0.3">
      <c r="A1694" t="s">
        <v>3563</v>
      </c>
      <c r="B1694" t="s">
        <v>3564</v>
      </c>
      <c r="C1694" t="str">
        <f>IFERROR(VLOOKUP(Table1[[#This Row],[Ticker]],[1]!Table2[[Symbol]:[Industry]],2,FALSE),"-")</f>
        <v>-</v>
      </c>
      <c r="D1694" t="s">
        <v>3565</v>
      </c>
      <c r="E1694">
        <v>609.09579499999995</v>
      </c>
      <c r="F1694">
        <v>1059.8499999999999</v>
      </c>
      <c r="G1694">
        <v>-30.7896943416028</v>
      </c>
      <c r="H1694">
        <v>7.0951456881107902</v>
      </c>
      <c r="I1694">
        <v>-7.5421905213410998</v>
      </c>
      <c r="J1694">
        <v>-0.91981536752174298</v>
      </c>
      <c r="K1694">
        <v>1050.37596723513</v>
      </c>
      <c r="L1694">
        <v>1017.36532690712</v>
      </c>
      <c r="M1694">
        <v>36.718856391213798</v>
      </c>
      <c r="N1694">
        <v>1.0506239332010801</v>
      </c>
      <c r="O1694">
        <v>73.779823146283206</v>
      </c>
      <c r="P1694">
        <v>32.3158551810237</v>
      </c>
      <c r="Q1694">
        <v>-6.7876566740355998E-2</v>
      </c>
    </row>
    <row r="1695" spans="1:17" hidden="1" x14ac:dyDescent="0.3">
      <c r="A1695" t="s">
        <v>3566</v>
      </c>
      <c r="B1695" t="s">
        <v>3567</v>
      </c>
      <c r="C1695" t="str">
        <f>IFERROR(VLOOKUP(Table1[[#This Row],[Ticker]],[1]!Table2[[Symbol]:[Industry]],2,FALSE),"-")</f>
        <v>-</v>
      </c>
      <c r="D1695" t="s">
        <v>625</v>
      </c>
      <c r="E1695">
        <v>606.27041280000003</v>
      </c>
      <c r="F1695">
        <v>332.8</v>
      </c>
      <c r="G1695">
        <v>216.33723817958801</v>
      </c>
      <c r="H1695">
        <v>12.3379510831011</v>
      </c>
      <c r="I1695">
        <v>157.78869624332501</v>
      </c>
      <c r="J1695">
        <v>13.963320036116899</v>
      </c>
      <c r="K1695">
        <v>275.93291846576102</v>
      </c>
      <c r="L1695">
        <v>191.29531917831301</v>
      </c>
      <c r="M1695">
        <v>60.503645857620903</v>
      </c>
      <c r="N1695">
        <v>1.14724013321051</v>
      </c>
      <c r="O1695">
        <v>9.5853365384615401</v>
      </c>
      <c r="P1695">
        <v>275.197294250281</v>
      </c>
      <c r="Q1695">
        <v>0.230679759085514</v>
      </c>
    </row>
    <row r="1696" spans="1:17" hidden="1" x14ac:dyDescent="0.3">
      <c r="A1696" t="s">
        <v>3568</v>
      </c>
      <c r="B1696" t="s">
        <v>3569</v>
      </c>
      <c r="C1696" t="str">
        <f>IFERROR(VLOOKUP(Table1[[#This Row],[Ticker]],[1]!Table2[[Symbol]:[Industry]],2,FALSE),"-")</f>
        <v>-</v>
      </c>
      <c r="D1696" t="s">
        <v>232</v>
      </c>
      <c r="E1696">
        <v>603.51499999999999</v>
      </c>
      <c r="F1696">
        <v>548.65</v>
      </c>
      <c r="G1696">
        <v>92.367331097085199</v>
      </c>
      <c r="H1696">
        <v>1.7809146744762001</v>
      </c>
      <c r="I1696">
        <v>54.990096163369103</v>
      </c>
      <c r="J1696">
        <v>-2.5196487509862999</v>
      </c>
      <c r="K1696">
        <v>559.22949041448101</v>
      </c>
      <c r="L1696">
        <v>418.56198824128597</v>
      </c>
      <c r="M1696">
        <v>29.5083777640893</v>
      </c>
      <c r="N1696">
        <v>0.37185685994615197</v>
      </c>
      <c r="O1696">
        <v>21.388863574227599</v>
      </c>
      <c r="P1696">
        <v>141.430143014301</v>
      </c>
      <c r="Q1696">
        <v>0.23447087630816299</v>
      </c>
    </row>
    <row r="1697" spans="1:17" hidden="1" x14ac:dyDescent="0.3">
      <c r="A1697" t="s">
        <v>3570</v>
      </c>
      <c r="B1697" t="s">
        <v>3571</v>
      </c>
      <c r="C1697" t="str">
        <f>IFERROR(VLOOKUP(Table1[[#This Row],[Ticker]],[1]!Table2[[Symbol]:[Industry]],2,FALSE),"-")</f>
        <v>-</v>
      </c>
      <c r="D1697" t="s">
        <v>1105</v>
      </c>
      <c r="E1697">
        <v>601.56575050000004</v>
      </c>
      <c r="F1697">
        <v>2003.95</v>
      </c>
      <c r="G1697">
        <v>150.11223561574801</v>
      </c>
      <c r="H1697">
        <v>32.277432475658102</v>
      </c>
      <c r="I1697">
        <v>81.449817638685204</v>
      </c>
      <c r="J1697">
        <v>-3.5646100701757701</v>
      </c>
      <c r="K1697">
        <v>1775.28292006181</v>
      </c>
      <c r="L1697">
        <v>1319.4151020003101</v>
      </c>
      <c r="M1697">
        <v>41.305918834266002</v>
      </c>
      <c r="N1697">
        <v>0.99024719022262497</v>
      </c>
      <c r="O1697">
        <v>19.164649816612101</v>
      </c>
      <c r="P1697">
        <v>203.65179180240901</v>
      </c>
      <c r="Q1697">
        <v>0.10856233031514501</v>
      </c>
    </row>
    <row r="1698" spans="1:17" hidden="1" x14ac:dyDescent="0.3">
      <c r="A1698" t="s">
        <v>3572</v>
      </c>
      <c r="B1698" t="s">
        <v>3573</v>
      </c>
      <c r="C1698" t="str">
        <f>IFERROR(VLOOKUP(Table1[[#This Row],[Ticker]],[1]!Table2[[Symbol]:[Industry]],2,FALSE),"-")</f>
        <v>-</v>
      </c>
      <c r="D1698" t="s">
        <v>292</v>
      </c>
      <c r="E1698">
        <v>601.31871000000001</v>
      </c>
      <c r="F1698">
        <v>54.93</v>
      </c>
      <c r="G1698">
        <v>1561.7147265982601</v>
      </c>
      <c r="H1698">
        <v>40.710224127445898</v>
      </c>
      <c r="I1698">
        <v>849.824461767603</v>
      </c>
      <c r="J1698">
        <v>11.305474382836501</v>
      </c>
      <c r="K1698">
        <v>39.150258216273201</v>
      </c>
      <c r="L1698">
        <v>20.5005501935178</v>
      </c>
      <c r="M1698">
        <v>84.202261949754003</v>
      </c>
      <c r="N1698">
        <v>0.95564270718400601</v>
      </c>
      <c r="O1698">
        <v>2.0571636628436298</v>
      </c>
      <c r="P1698">
        <v>1965.03759398496</v>
      </c>
      <c r="Q1698">
        <v>0.20378494579650899</v>
      </c>
    </row>
    <row r="1699" spans="1:17" hidden="1" x14ac:dyDescent="0.3">
      <c r="A1699" t="s">
        <v>3574</v>
      </c>
      <c r="B1699" t="s">
        <v>3575</v>
      </c>
      <c r="C1699" t="str">
        <f>IFERROR(VLOOKUP(Table1[[#This Row],[Ticker]],[1]!Table2[[Symbol]:[Industry]],2,FALSE),"-")</f>
        <v>-</v>
      </c>
      <c r="D1699" t="s">
        <v>292</v>
      </c>
      <c r="E1699">
        <v>600.70472500000005</v>
      </c>
      <c r="F1699">
        <v>130.75</v>
      </c>
      <c r="G1699">
        <v>-24.351421550567199</v>
      </c>
      <c r="H1699">
        <v>8.0434107542053006</v>
      </c>
      <c r="I1699">
        <v>-14.0669197122734</v>
      </c>
      <c r="J1699">
        <v>-0.66021399676561598</v>
      </c>
      <c r="K1699">
        <v>128.84218196998501</v>
      </c>
      <c r="L1699">
        <v>125.567926944852</v>
      </c>
      <c r="M1699">
        <v>41.512857897291198</v>
      </c>
      <c r="N1699">
        <v>1.09449412788972</v>
      </c>
      <c r="O1699">
        <v>16.9407265774378</v>
      </c>
      <c r="P1699">
        <v>30.75</v>
      </c>
      <c r="Q1699">
        <v>4.2025834283591003E-2</v>
      </c>
    </row>
    <row r="1700" spans="1:17" hidden="1" x14ac:dyDescent="0.3">
      <c r="A1700" t="s">
        <v>3576</v>
      </c>
      <c r="B1700" t="s">
        <v>3577</v>
      </c>
      <c r="C1700" t="str">
        <f>IFERROR(VLOOKUP(Table1[[#This Row],[Ticker]],[1]!Table2[[Symbol]:[Industry]],2,FALSE),"-")</f>
        <v>-</v>
      </c>
      <c r="D1700" t="s">
        <v>711</v>
      </c>
      <c r="E1700">
        <v>599.22049201000004</v>
      </c>
      <c r="F1700">
        <v>75.58</v>
      </c>
      <c r="G1700">
        <v>36.331550093542802</v>
      </c>
      <c r="H1700">
        <v>1.0739510831011601</v>
      </c>
      <c r="I1700">
        <v>17.807179270776</v>
      </c>
      <c r="J1700">
        <v>2.6820092505998501</v>
      </c>
      <c r="K1700">
        <v>75.323457271583294</v>
      </c>
      <c r="L1700">
        <v>64.956519418250096</v>
      </c>
      <c r="M1700">
        <v>47.3837917882664</v>
      </c>
      <c r="N1700">
        <v>0.92434421713110604</v>
      </c>
      <c r="O1700">
        <v>6.64196877480813</v>
      </c>
      <c r="P1700">
        <v>68.517279821627596</v>
      </c>
      <c r="Q1700">
        <v>1.14306047313E-3</v>
      </c>
    </row>
    <row r="1701" spans="1:17" hidden="1" x14ac:dyDescent="0.3">
      <c r="A1701" t="s">
        <v>3578</v>
      </c>
      <c r="B1701" t="s">
        <v>3579</v>
      </c>
      <c r="C1701" t="str">
        <f>IFERROR(VLOOKUP(Table1[[#This Row],[Ticker]],[1]!Table2[[Symbol]:[Industry]],2,FALSE),"-")</f>
        <v>-</v>
      </c>
      <c r="D1701" t="s">
        <v>212</v>
      </c>
      <c r="E1701">
        <v>595.53576120000002</v>
      </c>
      <c r="F1701">
        <v>766.55</v>
      </c>
      <c r="G1701">
        <v>-5.5931859894901201</v>
      </c>
      <c r="H1701">
        <v>-1.87035303188851</v>
      </c>
      <c r="I1701">
        <v>-12.2495918825592</v>
      </c>
      <c r="J1701">
        <v>1.0670674632677399</v>
      </c>
      <c r="K1701">
        <v>693.254666678474</v>
      </c>
      <c r="L1701">
        <v>542.79544946107296</v>
      </c>
      <c r="M1701">
        <v>72.794479082948499</v>
      </c>
      <c r="N1701">
        <v>1</v>
      </c>
      <c r="Q1701">
        <v>-5.0546889445763001E-2</v>
      </c>
    </row>
    <row r="1702" spans="1:17" hidden="1" x14ac:dyDescent="0.3">
      <c r="A1702" t="s">
        <v>3580</v>
      </c>
      <c r="B1702" t="s">
        <v>3581</v>
      </c>
      <c r="C1702" t="str">
        <f>IFERROR(VLOOKUP(Table1[[#This Row],[Ticker]],[1]!Table2[[Symbol]:[Industry]],2,FALSE),"-")</f>
        <v>-</v>
      </c>
      <c r="D1702" t="s">
        <v>396</v>
      </c>
      <c r="E1702">
        <v>592.69807641</v>
      </c>
      <c r="F1702">
        <v>37.74</v>
      </c>
      <c r="G1702">
        <v>30.160035591235602</v>
      </c>
      <c r="H1702">
        <v>5.8346102512936797</v>
      </c>
      <c r="I1702">
        <v>-25.008909843797401</v>
      </c>
      <c r="J1702">
        <v>-7.13965515987329</v>
      </c>
      <c r="K1702">
        <v>39.066792605270599</v>
      </c>
      <c r="L1702">
        <v>36.320280767445198</v>
      </c>
      <c r="M1702">
        <v>35.972356780561199</v>
      </c>
      <c r="N1702">
        <v>2.7204794128105099</v>
      </c>
      <c r="O1702">
        <v>30.630630630630598</v>
      </c>
      <c r="P1702">
        <v>62.322580645161203</v>
      </c>
      <c r="Q1702">
        <v>1.6916223691373002E-2</v>
      </c>
    </row>
    <row r="1703" spans="1:17" hidden="1" x14ac:dyDescent="0.3">
      <c r="A1703" t="s">
        <v>3582</v>
      </c>
      <c r="B1703" t="s">
        <v>3583</v>
      </c>
      <c r="C1703" t="str">
        <f>IFERROR(VLOOKUP(Table1[[#This Row],[Ticker]],[1]!Table2[[Symbol]:[Industry]],2,FALSE),"-")</f>
        <v>-</v>
      </c>
      <c r="D1703" t="s">
        <v>95</v>
      </c>
      <c r="E1703">
        <v>592.65760049999994</v>
      </c>
      <c r="F1703">
        <v>283.95</v>
      </c>
      <c r="G1703">
        <v>635.97000037537498</v>
      </c>
      <c r="H1703">
        <v>-9.7787620951934002</v>
      </c>
      <c r="I1703">
        <v>38.957144873970798</v>
      </c>
      <c r="J1703">
        <v>0.98291704076848496</v>
      </c>
      <c r="K1703">
        <v>312.924613996826</v>
      </c>
      <c r="L1703">
        <v>235.62060600930701</v>
      </c>
      <c r="M1703">
        <v>29.6639261482335</v>
      </c>
      <c r="N1703">
        <v>0.78212234032493499</v>
      </c>
      <c r="O1703">
        <v>39.690086282796202</v>
      </c>
      <c r="P1703">
        <v>735.14705882352905</v>
      </c>
    </row>
    <row r="1704" spans="1:17" hidden="1" x14ac:dyDescent="0.3">
      <c r="A1704" t="s">
        <v>3584</v>
      </c>
      <c r="B1704" t="s">
        <v>3585</v>
      </c>
      <c r="C1704" t="str">
        <f>IFERROR(VLOOKUP(Table1[[#This Row],[Ticker]],[1]!Table2[[Symbol]:[Industry]],2,FALSE),"-")</f>
        <v>-</v>
      </c>
      <c r="D1704" t="s">
        <v>429</v>
      </c>
      <c r="E1704">
        <v>591.25597920999996</v>
      </c>
      <c r="F1704">
        <v>62.14</v>
      </c>
      <c r="G1704">
        <v>-44.426741140415899</v>
      </c>
      <c r="H1704">
        <v>-3.7616953741669201</v>
      </c>
      <c r="I1704">
        <v>-33.660352132640597</v>
      </c>
      <c r="J1704">
        <v>-5.1109182221177196</v>
      </c>
      <c r="K1704">
        <v>68.652989498901505</v>
      </c>
      <c r="L1704">
        <v>70.319978260939095</v>
      </c>
      <c r="M1704">
        <v>24.002547346248001</v>
      </c>
      <c r="N1704">
        <v>0.84526427910897495</v>
      </c>
      <c r="O1704">
        <v>57.692307692307601</v>
      </c>
      <c r="P1704">
        <v>3.3943427620632201</v>
      </c>
      <c r="Q1704">
        <v>-2.1863853807752999E-2</v>
      </c>
    </row>
    <row r="1705" spans="1:17" hidden="1" x14ac:dyDescent="0.3">
      <c r="A1705" t="s">
        <v>3586</v>
      </c>
      <c r="B1705" t="s">
        <v>3587</v>
      </c>
      <c r="C1705" t="str">
        <f>IFERROR(VLOOKUP(Table1[[#This Row],[Ticker]],[1]!Table2[[Symbol]:[Industry]],2,FALSE),"-")</f>
        <v>-</v>
      </c>
      <c r="D1705" t="s">
        <v>313</v>
      </c>
      <c r="E1705">
        <v>590.76635297999997</v>
      </c>
      <c r="F1705">
        <v>525.29999999999995</v>
      </c>
      <c r="G1705">
        <v>-25.139103657580101</v>
      </c>
      <c r="H1705">
        <v>-1.9108567810632799</v>
      </c>
      <c r="I1705">
        <v>-10.3762084119994</v>
      </c>
      <c r="J1705">
        <v>1.31587112674448</v>
      </c>
      <c r="K1705">
        <v>547.11488843620805</v>
      </c>
      <c r="L1705">
        <v>526.73971131038195</v>
      </c>
      <c r="M1705">
        <v>30.724113160026899</v>
      </c>
      <c r="N1705">
        <v>0.65677637840589598</v>
      </c>
      <c r="O1705">
        <v>62.038308506637598</v>
      </c>
      <c r="P1705">
        <v>28.278388278388199</v>
      </c>
      <c r="Q1705">
        <v>0.11091001489571101</v>
      </c>
    </row>
    <row r="1706" spans="1:17" hidden="1" x14ac:dyDescent="0.3">
      <c r="A1706" t="s">
        <v>3588</v>
      </c>
      <c r="B1706" t="s">
        <v>3589</v>
      </c>
      <c r="C1706" t="str">
        <f>IFERROR(VLOOKUP(Table1[[#This Row],[Ticker]],[1]!Table2[[Symbol]:[Industry]],2,FALSE),"-")</f>
        <v>-</v>
      </c>
      <c r="D1706" t="s">
        <v>308</v>
      </c>
      <c r="E1706">
        <v>590.17925386000002</v>
      </c>
      <c r="F1706">
        <v>222.44</v>
      </c>
      <c r="G1706">
        <v>-25.263409127793</v>
      </c>
      <c r="H1706">
        <v>0.67216536881544298</v>
      </c>
      <c r="I1706">
        <v>-42.940876447172798</v>
      </c>
      <c r="J1706">
        <v>-1.9252665477208799</v>
      </c>
      <c r="K1706">
        <v>228.620768201999</v>
      </c>
      <c r="L1706">
        <v>241.82042782100899</v>
      </c>
      <c r="M1706">
        <v>56.061764447860703</v>
      </c>
      <c r="N1706">
        <v>0.93258372901308195</v>
      </c>
      <c r="O1706">
        <v>67.236108613558699</v>
      </c>
      <c r="P1706">
        <v>19.1430101767541</v>
      </c>
      <c r="Q1706">
        <v>0.14300228635253001</v>
      </c>
    </row>
    <row r="1707" spans="1:17" hidden="1" x14ac:dyDescent="0.3">
      <c r="A1707" t="s">
        <v>3590</v>
      </c>
      <c r="B1707" t="s">
        <v>3591</v>
      </c>
      <c r="C1707" t="str">
        <f>IFERROR(VLOOKUP(Table1[[#This Row],[Ticker]],[1]!Table2[[Symbol]:[Industry]],2,FALSE),"-")</f>
        <v>-</v>
      </c>
      <c r="D1707" t="s">
        <v>429</v>
      </c>
      <c r="E1707">
        <v>587.11660259999996</v>
      </c>
      <c r="F1707">
        <v>554.1</v>
      </c>
      <c r="G1707">
        <v>51.954887610902098</v>
      </c>
      <c r="H1707">
        <v>-5.5412106745038399</v>
      </c>
      <c r="I1707">
        <v>14.124642077566801</v>
      </c>
      <c r="J1707">
        <v>2.5089327556447301</v>
      </c>
      <c r="K1707">
        <v>551.24615996425496</v>
      </c>
      <c r="L1707">
        <v>476.40327181825597</v>
      </c>
      <c r="M1707">
        <v>33.447951234780703</v>
      </c>
      <c r="N1707">
        <v>0.954134887714021</v>
      </c>
      <c r="O1707">
        <v>14.6092763039162</v>
      </c>
      <c r="P1707">
        <v>80.253741054001296</v>
      </c>
      <c r="Q1707">
        <v>5.3361459579237998E-2</v>
      </c>
    </row>
    <row r="1708" spans="1:17" hidden="1" x14ac:dyDescent="0.3">
      <c r="A1708" t="s">
        <v>3592</v>
      </c>
      <c r="B1708" t="s">
        <v>3593</v>
      </c>
      <c r="C1708" t="str">
        <f>IFERROR(VLOOKUP(Table1[[#This Row],[Ticker]],[1]!Table2[[Symbol]:[Industry]],2,FALSE),"-")</f>
        <v>-</v>
      </c>
      <c r="D1708" t="s">
        <v>625</v>
      </c>
      <c r="E1708">
        <v>587.04</v>
      </c>
      <c r="F1708">
        <v>489.2</v>
      </c>
      <c r="G1708">
        <v>172.423854149638</v>
      </c>
      <c r="H1708">
        <v>-3.6279719938219102</v>
      </c>
      <c r="I1708">
        <v>50.192975664611403</v>
      </c>
      <c r="J1708">
        <v>4.06928314904202</v>
      </c>
      <c r="K1708">
        <v>463.92110098317198</v>
      </c>
      <c r="L1708">
        <v>363.88039561704102</v>
      </c>
      <c r="M1708">
        <v>48.768774375657898</v>
      </c>
      <c r="N1708">
        <v>0.20990437195019501</v>
      </c>
      <c r="O1708">
        <v>14.1659852820932</v>
      </c>
      <c r="P1708">
        <v>211.79094964945801</v>
      </c>
      <c r="Q1708">
        <v>5.5017806985798001E-2</v>
      </c>
    </row>
    <row r="1709" spans="1:17" hidden="1" x14ac:dyDescent="0.3">
      <c r="A1709" t="s">
        <v>3594</v>
      </c>
      <c r="B1709" t="s">
        <v>3595</v>
      </c>
      <c r="C1709" t="str">
        <f>IFERROR(VLOOKUP(Table1[[#This Row],[Ticker]],[1]!Table2[[Symbol]:[Industry]],2,FALSE),"-")</f>
        <v>-</v>
      </c>
      <c r="D1709" t="s">
        <v>46</v>
      </c>
      <c r="E1709">
        <v>586.58018000000004</v>
      </c>
      <c r="F1709">
        <v>580.6</v>
      </c>
      <c r="G1709">
        <v>1004.12404222159</v>
      </c>
      <c r="H1709">
        <v>-5.95006263902577</v>
      </c>
      <c r="I1709">
        <v>-12.2997956762885</v>
      </c>
      <c r="J1709">
        <v>20.1907566511338</v>
      </c>
      <c r="K1709">
        <v>530.91295626409999</v>
      </c>
      <c r="L1709">
        <v>464.090689941221</v>
      </c>
      <c r="M1709">
        <v>73.425582519222601</v>
      </c>
      <c r="N1709">
        <v>1.31994269683041</v>
      </c>
      <c r="O1709">
        <v>28.143300034447101</v>
      </c>
      <c r="P1709">
        <v>1048.56577645895</v>
      </c>
    </row>
    <row r="1710" spans="1:17" hidden="1" x14ac:dyDescent="0.3">
      <c r="A1710" t="s">
        <v>3596</v>
      </c>
      <c r="B1710" t="s">
        <v>3597</v>
      </c>
      <c r="C1710" t="str">
        <f>IFERROR(VLOOKUP(Table1[[#This Row],[Ticker]],[1]!Table2[[Symbol]:[Industry]],2,FALSE),"-")</f>
        <v>-</v>
      </c>
      <c r="D1710" t="s">
        <v>1566</v>
      </c>
      <c r="E1710">
        <v>585.78065000000004</v>
      </c>
      <c r="F1710">
        <v>56.42</v>
      </c>
      <c r="G1710">
        <v>236.33749832188499</v>
      </c>
      <c r="H1710">
        <v>30.024561453803301</v>
      </c>
      <c r="I1710">
        <v>208.53720082385399</v>
      </c>
      <c r="J1710">
        <v>7.34169792726727</v>
      </c>
      <c r="K1710">
        <v>43.9174272726111</v>
      </c>
      <c r="L1710">
        <v>28.301575345649901</v>
      </c>
      <c r="M1710">
        <v>72.306946478325003</v>
      </c>
      <c r="N1710">
        <v>0.38625983934591301</v>
      </c>
      <c r="O1710">
        <v>4.0233959588798101</v>
      </c>
      <c r="P1710">
        <v>493.89473684210498</v>
      </c>
    </row>
    <row r="1711" spans="1:17" hidden="1" x14ac:dyDescent="0.3">
      <c r="A1711" t="s">
        <v>3598</v>
      </c>
      <c r="B1711" t="s">
        <v>3599</v>
      </c>
      <c r="C1711" t="str">
        <f>IFERROR(VLOOKUP(Table1[[#This Row],[Ticker]],[1]!Table2[[Symbol]:[Industry]],2,FALSE),"-")</f>
        <v>-</v>
      </c>
      <c r="D1711" t="s">
        <v>46</v>
      </c>
      <c r="E1711">
        <v>585.71016980000002</v>
      </c>
      <c r="F1711">
        <v>238</v>
      </c>
      <c r="G1711">
        <v>187.24768454991701</v>
      </c>
      <c r="H1711">
        <v>-4.2853918327099301</v>
      </c>
      <c r="I1711">
        <v>-30.369031828515801</v>
      </c>
      <c r="J1711">
        <v>2.4744994563669702</v>
      </c>
      <c r="K1711">
        <v>230.105721640871</v>
      </c>
      <c r="L1711">
        <v>258.81375000000003</v>
      </c>
      <c r="M1711">
        <v>52.115668934897698</v>
      </c>
      <c r="N1711">
        <v>0.83453778768474995</v>
      </c>
      <c r="O1711">
        <v>95.567226890756302</v>
      </c>
      <c r="P1711">
        <v>226.027397260274</v>
      </c>
    </row>
    <row r="1712" spans="1:17" hidden="1" x14ac:dyDescent="0.3">
      <c r="A1712" t="s">
        <v>3600</v>
      </c>
      <c r="B1712" t="s">
        <v>3601</v>
      </c>
      <c r="C1712" t="str">
        <f>IFERROR(VLOOKUP(Table1[[#This Row],[Ticker]],[1]!Table2[[Symbol]:[Industry]],2,FALSE),"-")</f>
        <v>-</v>
      </c>
      <c r="D1712" t="s">
        <v>530</v>
      </c>
      <c r="E1712">
        <v>583.78055377500004</v>
      </c>
      <c r="F1712">
        <v>506.95</v>
      </c>
      <c r="G1712">
        <v>59.627656950679899</v>
      </c>
      <c r="H1712">
        <v>-1.04346951362646</v>
      </c>
      <c r="I1712">
        <v>23.623533066674799</v>
      </c>
      <c r="J1712">
        <v>4.6396088926667902</v>
      </c>
      <c r="K1712">
        <v>512.42166646633802</v>
      </c>
      <c r="L1712">
        <v>416.68150311347199</v>
      </c>
      <c r="M1712">
        <v>48.094220550928902</v>
      </c>
      <c r="N1712">
        <v>1.2828947368421</v>
      </c>
      <c r="O1712">
        <v>21.708255251997201</v>
      </c>
      <c r="P1712">
        <v>173.58337830545</v>
      </c>
      <c r="Q1712">
        <v>0.19827989793345499</v>
      </c>
    </row>
    <row r="1713" spans="1:17" hidden="1" x14ac:dyDescent="0.3">
      <c r="A1713" t="s">
        <v>3602</v>
      </c>
      <c r="B1713" t="s">
        <v>3603</v>
      </c>
      <c r="C1713" t="str">
        <f>IFERROR(VLOOKUP(Table1[[#This Row],[Ticker]],[1]!Table2[[Symbol]:[Industry]],2,FALSE),"-")</f>
        <v>-</v>
      </c>
      <c r="D1713" t="s">
        <v>2206</v>
      </c>
      <c r="E1713">
        <v>583.45349999999996</v>
      </c>
      <c r="F1713">
        <v>644.70000000000005</v>
      </c>
      <c r="G1713">
        <v>-20.437138237645399</v>
      </c>
      <c r="H1713">
        <v>-2.6941648589278202</v>
      </c>
      <c r="I1713">
        <v>-5.3532372457118802</v>
      </c>
      <c r="J1713">
        <v>-2.2570266722199501</v>
      </c>
      <c r="K1713">
        <v>665.83630082608602</v>
      </c>
      <c r="L1713">
        <v>610.43160579508697</v>
      </c>
      <c r="M1713">
        <v>29.369517914301401</v>
      </c>
      <c r="N1713">
        <v>0.71602584471983899</v>
      </c>
      <c r="O1713">
        <v>34.791375833720998</v>
      </c>
      <c r="P1713">
        <v>43.90625</v>
      </c>
    </row>
    <row r="1714" spans="1:17" hidden="1" x14ac:dyDescent="0.3">
      <c r="A1714" t="s">
        <v>3604</v>
      </c>
      <c r="B1714" t="s">
        <v>3605</v>
      </c>
      <c r="C1714" t="str">
        <f>IFERROR(VLOOKUP(Table1[[#This Row],[Ticker]],[1]!Table2[[Symbol]:[Industry]],2,FALSE),"-")</f>
        <v>-</v>
      </c>
      <c r="D1714" t="s">
        <v>726</v>
      </c>
      <c r="E1714">
        <v>583.05331120000005</v>
      </c>
      <c r="F1714">
        <v>399.5</v>
      </c>
      <c r="G1714">
        <v>-40.9513435077222</v>
      </c>
      <c r="H1714">
        <v>-5.8687166689630201</v>
      </c>
      <c r="I1714">
        <v>-1.81231277450286</v>
      </c>
      <c r="J1714">
        <v>2.16500112268516</v>
      </c>
      <c r="K1714">
        <v>389.67365665677403</v>
      </c>
      <c r="L1714">
        <v>399.11827627572097</v>
      </c>
      <c r="M1714">
        <v>52.790993023221503</v>
      </c>
      <c r="N1714">
        <v>0.621826169099577</v>
      </c>
      <c r="O1714">
        <v>25.143929912390401</v>
      </c>
      <c r="P1714">
        <v>32.2847682119205</v>
      </c>
      <c r="Q1714">
        <v>2.5826390532250002E-3</v>
      </c>
    </row>
    <row r="1715" spans="1:17" hidden="1" x14ac:dyDescent="0.3">
      <c r="A1715" t="s">
        <v>3606</v>
      </c>
      <c r="B1715" t="s">
        <v>3607</v>
      </c>
      <c r="C1715" t="str">
        <f>IFERROR(VLOOKUP(Table1[[#This Row],[Ticker]],[1]!Table2[[Symbol]:[Industry]],2,FALSE),"-")</f>
        <v>-</v>
      </c>
      <c r="D1715" t="s">
        <v>920</v>
      </c>
      <c r="E1715">
        <v>582.474603</v>
      </c>
      <c r="F1715">
        <v>233</v>
      </c>
      <c r="G1715">
        <v>72.543720772625207</v>
      </c>
      <c r="H1715">
        <v>-12.3536107543546</v>
      </c>
      <c r="I1715">
        <v>52.162481514000199</v>
      </c>
      <c r="J1715">
        <v>0.36482512686506002</v>
      </c>
      <c r="K1715">
        <v>209.06019138326701</v>
      </c>
      <c r="L1715">
        <v>161.82912493121</v>
      </c>
      <c r="M1715">
        <v>40.228103639022898</v>
      </c>
      <c r="N1715">
        <v>0.23693113609079899</v>
      </c>
      <c r="O1715">
        <v>27.381974248927001</v>
      </c>
      <c r="P1715">
        <v>108.03571428571399</v>
      </c>
      <c r="Q1715">
        <v>5.0152606477076998E-2</v>
      </c>
    </row>
    <row r="1716" spans="1:17" hidden="1" x14ac:dyDescent="0.3">
      <c r="A1716" t="s">
        <v>3608</v>
      </c>
      <c r="B1716" t="s">
        <v>3609</v>
      </c>
      <c r="C1716" t="str">
        <f>IFERROR(VLOOKUP(Table1[[#This Row],[Ticker]],[1]!Table2[[Symbol]:[Industry]],2,FALSE),"-")</f>
        <v>-</v>
      </c>
      <c r="D1716" t="s">
        <v>354</v>
      </c>
      <c r="E1716">
        <v>582.27270363900004</v>
      </c>
      <c r="F1716">
        <v>118.89</v>
      </c>
      <c r="G1716">
        <v>48.056640637977701</v>
      </c>
      <c r="H1716">
        <v>-4.7025994057412897</v>
      </c>
      <c r="I1716">
        <v>-9.6932756878193498</v>
      </c>
      <c r="J1716">
        <v>0.407626017123569</v>
      </c>
      <c r="K1716">
        <v>121.761724560147</v>
      </c>
      <c r="L1716">
        <v>102.443770904445</v>
      </c>
      <c r="M1716">
        <v>31.073948944243</v>
      </c>
      <c r="N1716">
        <v>0.20723695095640601</v>
      </c>
      <c r="O1716">
        <v>24.3586508537303</v>
      </c>
      <c r="P1716">
        <v>88.714285714285694</v>
      </c>
      <c r="Q1716">
        <v>0.10491032749997301</v>
      </c>
    </row>
    <row r="1717" spans="1:17" hidden="1" x14ac:dyDescent="0.3">
      <c r="A1717" t="s">
        <v>3610</v>
      </c>
      <c r="B1717" t="s">
        <v>3611</v>
      </c>
      <c r="C1717" t="str">
        <f>IFERROR(VLOOKUP(Table1[[#This Row],[Ticker]],[1]!Table2[[Symbol]:[Industry]],2,FALSE),"-")</f>
        <v>-</v>
      </c>
      <c r="D1717" t="s">
        <v>21</v>
      </c>
      <c r="E1717">
        <v>581.68624700999999</v>
      </c>
      <c r="F1717">
        <v>396.3</v>
      </c>
      <c r="G1717">
        <v>58.868563209599998</v>
      </c>
      <c r="H1717">
        <v>-2.43133992218984</v>
      </c>
      <c r="I1717">
        <v>32.578368510679901</v>
      </c>
      <c r="J1717">
        <v>-6.1235662495860099</v>
      </c>
      <c r="K1717">
        <v>370.467684336594</v>
      </c>
      <c r="L1717">
        <v>317.15883827905799</v>
      </c>
      <c r="M1717">
        <v>56.344411619175801</v>
      </c>
      <c r="N1717">
        <v>0.74893810274356798</v>
      </c>
      <c r="O1717">
        <v>13.474640423921199</v>
      </c>
      <c r="P1717">
        <v>112.32252879721401</v>
      </c>
    </row>
    <row r="1718" spans="1:17" hidden="1" x14ac:dyDescent="0.3">
      <c r="A1718" t="s">
        <v>3612</v>
      </c>
      <c r="B1718" t="s">
        <v>3613</v>
      </c>
      <c r="C1718" t="str">
        <f>IFERROR(VLOOKUP(Table1[[#This Row],[Ticker]],[1]!Table2[[Symbol]:[Industry]],2,FALSE),"-")</f>
        <v>-</v>
      </c>
      <c r="D1718" t="s">
        <v>530</v>
      </c>
      <c r="E1718">
        <v>581.21042941799999</v>
      </c>
      <c r="F1718">
        <v>34.99</v>
      </c>
      <c r="G1718">
        <v>105.313719354529</v>
      </c>
      <c r="H1718">
        <v>65.711675859265497</v>
      </c>
      <c r="I1718">
        <v>73.023762466904202</v>
      </c>
      <c r="J1718">
        <v>16.403472469860201</v>
      </c>
      <c r="K1718">
        <v>25.900706752138799</v>
      </c>
      <c r="L1718">
        <v>20.146138727136201</v>
      </c>
      <c r="M1718">
        <v>70.362174229254705</v>
      </c>
      <c r="N1718">
        <v>1.44390306160798</v>
      </c>
      <c r="O1718">
        <v>11.8319519862817</v>
      </c>
      <c r="P1718">
        <v>166.08365019011401</v>
      </c>
      <c r="Q1718">
        <v>9.5945331196682998E-2</v>
      </c>
    </row>
    <row r="1719" spans="1:17" hidden="1" x14ac:dyDescent="0.3">
      <c r="A1719" t="s">
        <v>3614</v>
      </c>
      <c r="B1719" t="s">
        <v>3615</v>
      </c>
      <c r="C1719" t="str">
        <f>IFERROR(VLOOKUP(Table1[[#This Row],[Ticker]],[1]!Table2[[Symbol]:[Industry]],2,FALSE),"-")</f>
        <v>-</v>
      </c>
      <c r="D1719" t="s">
        <v>46</v>
      </c>
      <c r="E1719">
        <v>580.83242299999995</v>
      </c>
      <c r="F1719">
        <v>253.15</v>
      </c>
      <c r="G1719">
        <v>-11.2413242188226</v>
      </c>
      <c r="H1719">
        <v>54.373154723601701</v>
      </c>
      <c r="I1719">
        <v>1.52305078920143</v>
      </c>
      <c r="J1719">
        <v>9.6643420350776204</v>
      </c>
      <c r="K1719">
        <v>213.59480913334099</v>
      </c>
      <c r="M1719">
        <v>56.0112046369307</v>
      </c>
      <c r="N1719">
        <v>2.46091568911273</v>
      </c>
      <c r="O1719">
        <v>10.2113371518862</v>
      </c>
      <c r="P1719">
        <v>77.213860693034604</v>
      </c>
    </row>
    <row r="1720" spans="1:17" hidden="1" x14ac:dyDescent="0.3">
      <c r="A1720" t="s">
        <v>3616</v>
      </c>
      <c r="B1720" t="s">
        <v>3617</v>
      </c>
      <c r="C1720" t="str">
        <f>IFERROR(VLOOKUP(Table1[[#This Row],[Ticker]],[1]!Table2[[Symbol]:[Industry]],2,FALSE),"-")</f>
        <v>-</v>
      </c>
      <c r="D1720" t="s">
        <v>429</v>
      </c>
      <c r="E1720">
        <v>580.35899734999998</v>
      </c>
      <c r="F1720">
        <v>2362.25</v>
      </c>
      <c r="G1720">
        <v>29.173212382142101</v>
      </c>
      <c r="H1720">
        <v>-1.21570299935798</v>
      </c>
      <c r="I1720">
        <v>13.8387238213393</v>
      </c>
      <c r="J1720">
        <v>7.0938429214566199</v>
      </c>
      <c r="K1720">
        <v>2152.1314503951098</v>
      </c>
      <c r="L1720">
        <v>1920.1149610698601</v>
      </c>
      <c r="M1720">
        <v>52.666755263559601</v>
      </c>
      <c r="N1720">
        <v>0.529884850920603</v>
      </c>
      <c r="O1720">
        <v>17.6420785268282</v>
      </c>
      <c r="P1720">
        <v>62.348372908147397</v>
      </c>
      <c r="Q1720">
        <v>-4.4089702867097E-2</v>
      </c>
    </row>
    <row r="1721" spans="1:17" hidden="1" x14ac:dyDescent="0.3">
      <c r="A1721" t="s">
        <v>3618</v>
      </c>
      <c r="B1721" t="s">
        <v>3619</v>
      </c>
      <c r="C1721" t="str">
        <f>IFERROR(VLOOKUP(Table1[[#This Row],[Ticker]],[1]!Table2[[Symbol]:[Industry]],2,FALSE),"-")</f>
        <v>-</v>
      </c>
      <c r="D1721" t="s">
        <v>386</v>
      </c>
      <c r="E1721">
        <v>580.20839100000001</v>
      </c>
      <c r="F1721">
        <v>43.83</v>
      </c>
      <c r="G1721">
        <v>10.1700589791407</v>
      </c>
      <c r="H1721">
        <v>-1.23956243041235</v>
      </c>
      <c r="I1721">
        <v>-26.120637406562</v>
      </c>
      <c r="J1721">
        <v>7.36405619184006</v>
      </c>
      <c r="K1721">
        <v>43.924405774116401</v>
      </c>
      <c r="L1721">
        <v>42.343853319341903</v>
      </c>
      <c r="M1721">
        <v>44.987136414580398</v>
      </c>
      <c r="N1721">
        <v>1.3748610016707601</v>
      </c>
      <c r="O1721">
        <v>23.431439653205501</v>
      </c>
      <c r="P1721">
        <v>35.696594427244598</v>
      </c>
      <c r="Q1721">
        <v>5.0760086857818999E-2</v>
      </c>
    </row>
    <row r="1722" spans="1:17" hidden="1" x14ac:dyDescent="0.3">
      <c r="A1722" t="s">
        <v>3620</v>
      </c>
      <c r="B1722" t="s">
        <v>3621</v>
      </c>
      <c r="C1722" t="str">
        <f>IFERROR(VLOOKUP(Table1[[#This Row],[Ticker]],[1]!Table2[[Symbol]:[Industry]],2,FALSE),"-")</f>
        <v>-</v>
      </c>
      <c r="D1722" t="s">
        <v>51</v>
      </c>
      <c r="E1722">
        <v>580.15551000000005</v>
      </c>
      <c r="F1722">
        <v>275.7</v>
      </c>
      <c r="G1722">
        <v>-35.730789031296197</v>
      </c>
      <c r="H1722">
        <v>-0.65615272312721296</v>
      </c>
      <c r="I1722">
        <v>-10.815603156626199</v>
      </c>
      <c r="J1722">
        <v>2.7043908099890199</v>
      </c>
      <c r="K1722">
        <v>285.50097391975697</v>
      </c>
      <c r="M1722">
        <v>33.0117625623461</v>
      </c>
      <c r="N1722">
        <v>0.69823130251586096</v>
      </c>
      <c r="O1722">
        <v>32.027566195139599</v>
      </c>
      <c r="P1722">
        <v>23.0803571428571</v>
      </c>
    </row>
    <row r="1723" spans="1:17" hidden="1" x14ac:dyDescent="0.3">
      <c r="A1723" t="s">
        <v>3622</v>
      </c>
      <c r="B1723" t="s">
        <v>3623</v>
      </c>
      <c r="C1723" t="str">
        <f>IFERROR(VLOOKUP(Table1[[#This Row],[Ticker]],[1]!Table2[[Symbol]:[Industry]],2,FALSE),"-")</f>
        <v>-</v>
      </c>
      <c r="D1723" t="s">
        <v>1566</v>
      </c>
      <c r="E1723">
        <v>579.62578874200005</v>
      </c>
      <c r="F1723">
        <v>25.06</v>
      </c>
      <c r="G1723">
        <v>-13.5828261262217</v>
      </c>
      <c r="H1723">
        <v>-2.5331917740417</v>
      </c>
      <c r="I1723">
        <v>-36.784341194140502</v>
      </c>
      <c r="J1723">
        <v>3.1426029046428301</v>
      </c>
      <c r="K1723">
        <v>27.120497344953399</v>
      </c>
      <c r="L1723">
        <v>26.740061823125298</v>
      </c>
      <c r="M1723">
        <v>32.405464777746097</v>
      </c>
      <c r="N1723">
        <v>1.8524920295209999</v>
      </c>
      <c r="O1723">
        <v>47.246608140462797</v>
      </c>
      <c r="P1723">
        <v>16.018518518518398</v>
      </c>
      <c r="Q1723">
        <v>-1.9088234193187999E-2</v>
      </c>
    </row>
    <row r="1724" spans="1:17" hidden="1" x14ac:dyDescent="0.3">
      <c r="A1724" t="s">
        <v>3624</v>
      </c>
      <c r="B1724" t="s">
        <v>3625</v>
      </c>
      <c r="C1724" t="str">
        <f>IFERROR(VLOOKUP(Table1[[#This Row],[Ticker]],[1]!Table2[[Symbol]:[Industry]],2,FALSE),"-")</f>
        <v>-</v>
      </c>
      <c r="D1724" t="s">
        <v>158</v>
      </c>
      <c r="E1724">
        <v>579.381756795</v>
      </c>
      <c r="F1724">
        <v>84.41</v>
      </c>
      <c r="G1724">
        <v>-0.62505860353194698</v>
      </c>
      <c r="H1724">
        <v>1.1533341631646501</v>
      </c>
      <c r="I1724">
        <v>4.19727645291825</v>
      </c>
      <c r="J1724">
        <v>1.6688951900062401</v>
      </c>
      <c r="K1724">
        <v>87.277803268215195</v>
      </c>
      <c r="L1724">
        <v>80.0562251861909</v>
      </c>
      <c r="M1724">
        <v>30.164744912208299</v>
      </c>
      <c r="N1724">
        <v>0.86467414799685105</v>
      </c>
      <c r="O1724">
        <v>26.169885084705601</v>
      </c>
      <c r="P1724">
        <v>47.141196978500801</v>
      </c>
      <c r="Q1724">
        <v>0.112670915210501</v>
      </c>
    </row>
    <row r="1725" spans="1:17" hidden="1" x14ac:dyDescent="0.3">
      <c r="A1725" t="s">
        <v>3626</v>
      </c>
      <c r="B1725" t="s">
        <v>3627</v>
      </c>
      <c r="C1725" t="str">
        <f>IFERROR(VLOOKUP(Table1[[#This Row],[Ticker]],[1]!Table2[[Symbol]:[Industry]],2,FALSE),"-")</f>
        <v>-</v>
      </c>
      <c r="D1725" t="s">
        <v>553</v>
      </c>
      <c r="E1725">
        <v>578.87218450499995</v>
      </c>
      <c r="F1725">
        <v>630.65</v>
      </c>
      <c r="G1725">
        <v>15.931011685459101</v>
      </c>
      <c r="H1725">
        <v>15.474640936507299</v>
      </c>
      <c r="I1725">
        <v>19.9845876663246</v>
      </c>
      <c r="J1725">
        <v>10.555341299748999</v>
      </c>
      <c r="K1725">
        <v>524.55139607205695</v>
      </c>
      <c r="L1725">
        <v>480.72387274029199</v>
      </c>
      <c r="M1725">
        <v>83.966412878352699</v>
      </c>
      <c r="N1725">
        <v>2.8805040323634601</v>
      </c>
      <c r="O1725">
        <v>2.75112978672797</v>
      </c>
      <c r="P1725">
        <v>53.629719853836697</v>
      </c>
      <c r="Q1725">
        <v>-3.5075380595289999E-3</v>
      </c>
    </row>
    <row r="1726" spans="1:17" hidden="1" x14ac:dyDescent="0.3">
      <c r="A1726" t="s">
        <v>3628</v>
      </c>
      <c r="B1726" t="s">
        <v>3629</v>
      </c>
      <c r="C1726" t="str">
        <f>IFERROR(VLOOKUP(Table1[[#This Row],[Ticker]],[1]!Table2[[Symbol]:[Industry]],2,FALSE),"-")</f>
        <v>-</v>
      </c>
      <c r="D1726" t="s">
        <v>21</v>
      </c>
      <c r="E1726">
        <v>578.84485230600001</v>
      </c>
      <c r="F1726">
        <v>34.18</v>
      </c>
      <c r="G1726">
        <v>-22.577131692071902</v>
      </c>
      <c r="H1726">
        <v>-9.1850381047288696</v>
      </c>
      <c r="I1726">
        <v>-49.563307326047799</v>
      </c>
      <c r="J1726">
        <v>-2.6636784360803101</v>
      </c>
      <c r="K1726">
        <v>37.589916606762799</v>
      </c>
      <c r="L1726">
        <v>40.399331015434797</v>
      </c>
      <c r="M1726">
        <v>18.529125682475499</v>
      </c>
      <c r="N1726">
        <v>0.72853755592258596</v>
      </c>
      <c r="O1726">
        <v>86.951433586892904</v>
      </c>
      <c r="P1726">
        <v>12.991735537189999</v>
      </c>
      <c r="Q1726">
        <v>3.2178389514822998E-2</v>
      </c>
    </row>
    <row r="1727" spans="1:17" hidden="1" x14ac:dyDescent="0.3">
      <c r="A1727" t="s">
        <v>3630</v>
      </c>
      <c r="B1727" t="s">
        <v>3631</v>
      </c>
      <c r="C1727" t="str">
        <f>IFERROR(VLOOKUP(Table1[[#This Row],[Ticker]],[1]!Table2[[Symbol]:[Industry]],2,FALSE),"-")</f>
        <v>-</v>
      </c>
      <c r="D1727" t="s">
        <v>116</v>
      </c>
      <c r="E1727">
        <v>573.96169999999995</v>
      </c>
      <c r="F1727">
        <v>326.3</v>
      </c>
      <c r="G1727">
        <v>-20.385746096089399</v>
      </c>
      <c r="H1727">
        <v>1.60871044138993</v>
      </c>
      <c r="I1727">
        <v>-4.0822665928994404</v>
      </c>
      <c r="J1727">
        <v>-1.4950782547774499</v>
      </c>
      <c r="K1727">
        <v>326.87179690019298</v>
      </c>
      <c r="L1727">
        <v>323.113581716613</v>
      </c>
      <c r="M1727">
        <v>47.379353081163202</v>
      </c>
      <c r="N1727">
        <v>1.8792615178157299</v>
      </c>
      <c r="O1727">
        <v>30.861170701808099</v>
      </c>
      <c r="P1727">
        <v>29.664216173256499</v>
      </c>
    </row>
    <row r="1728" spans="1:17" hidden="1" x14ac:dyDescent="0.3">
      <c r="A1728" t="s">
        <v>3632</v>
      </c>
      <c r="B1728" t="s">
        <v>3633</v>
      </c>
      <c r="C1728" t="str">
        <f>IFERROR(VLOOKUP(Table1[[#This Row],[Ticker]],[1]!Table2[[Symbol]:[Industry]],2,FALSE),"-")</f>
        <v>-</v>
      </c>
      <c r="D1728" t="s">
        <v>292</v>
      </c>
      <c r="E1728">
        <v>573.28785000000005</v>
      </c>
      <c r="F1728">
        <v>178.65</v>
      </c>
      <c r="G1728">
        <v>-19.146206946714099</v>
      </c>
      <c r="H1728">
        <v>-6.12743095046251</v>
      </c>
      <c r="I1728">
        <v>-18.851341782526699</v>
      </c>
      <c r="J1728">
        <v>1.65968527731103</v>
      </c>
      <c r="K1728">
        <v>183.321498423869</v>
      </c>
      <c r="L1728">
        <v>174.502635748317</v>
      </c>
      <c r="M1728">
        <v>29.647183672328001</v>
      </c>
      <c r="N1728">
        <v>0.54460976988475895</v>
      </c>
      <c r="O1728">
        <v>33.221382591659598</v>
      </c>
      <c r="P1728">
        <v>24.2350486787204</v>
      </c>
      <c r="Q1728">
        <v>1.5979746620167001E-2</v>
      </c>
    </row>
    <row r="1729" spans="1:17" hidden="1" x14ac:dyDescent="0.3">
      <c r="A1729" t="s">
        <v>3634</v>
      </c>
      <c r="B1729" t="s">
        <v>3635</v>
      </c>
      <c r="C1729" t="str">
        <f>IFERROR(VLOOKUP(Table1[[#This Row],[Ticker]],[1]!Table2[[Symbol]:[Industry]],2,FALSE),"-")</f>
        <v>-</v>
      </c>
      <c r="D1729" t="s">
        <v>158</v>
      </c>
      <c r="E1729">
        <v>570.32006639999997</v>
      </c>
      <c r="F1729">
        <v>47.67</v>
      </c>
      <c r="G1729">
        <v>15.927883196719</v>
      </c>
      <c r="H1729">
        <v>-11.226933872650999</v>
      </c>
      <c r="I1729">
        <v>-25.818820349923602</v>
      </c>
      <c r="J1729">
        <v>-5.0981378360978997</v>
      </c>
      <c r="K1729">
        <v>50.903605362609497</v>
      </c>
      <c r="L1729">
        <v>48.9633661309582</v>
      </c>
      <c r="M1729">
        <v>23.424308012329099</v>
      </c>
      <c r="N1729">
        <v>0.99304839142170498</v>
      </c>
      <c r="O1729">
        <v>51.772603314453498</v>
      </c>
      <c r="P1729">
        <v>55.7843137254902</v>
      </c>
      <c r="Q1729">
        <v>3.3892466606279002E-2</v>
      </c>
    </row>
    <row r="1730" spans="1:17" hidden="1" x14ac:dyDescent="0.3">
      <c r="A1730" t="s">
        <v>3636</v>
      </c>
      <c r="B1730" t="s">
        <v>3637</v>
      </c>
      <c r="C1730" t="str">
        <f>IFERROR(VLOOKUP(Table1[[#This Row],[Ticker]],[1]!Table2[[Symbol]:[Industry]],2,FALSE),"-")</f>
        <v>-</v>
      </c>
      <c r="D1730" t="s">
        <v>292</v>
      </c>
      <c r="E1730">
        <v>568.44981900000005</v>
      </c>
      <c r="F1730">
        <v>574.20000000000005</v>
      </c>
      <c r="G1730">
        <v>-10.289813979068001</v>
      </c>
      <c r="H1730">
        <v>-4.0984627100022797</v>
      </c>
      <c r="I1730">
        <v>7.3306444122903596</v>
      </c>
      <c r="J1730">
        <v>-5.1330421551431904</v>
      </c>
      <c r="K1730">
        <v>573.68518384427296</v>
      </c>
      <c r="L1730">
        <v>542.56118108064095</v>
      </c>
      <c r="M1730">
        <v>42.389306577179198</v>
      </c>
      <c r="N1730">
        <v>1.04207994053482</v>
      </c>
      <c r="O1730">
        <v>20.7593173110414</v>
      </c>
      <c r="P1730">
        <v>28.715534633490201</v>
      </c>
    </row>
    <row r="1731" spans="1:17" hidden="1" x14ac:dyDescent="0.3">
      <c r="A1731" t="s">
        <v>3638</v>
      </c>
      <c r="B1731" t="s">
        <v>3639</v>
      </c>
      <c r="C1731" t="str">
        <f>IFERROR(VLOOKUP(Table1[[#This Row],[Ticker]],[1]!Table2[[Symbol]:[Industry]],2,FALSE),"-")</f>
        <v>-</v>
      </c>
      <c r="D1731" t="s">
        <v>54</v>
      </c>
      <c r="E1731">
        <v>566.72815060799996</v>
      </c>
      <c r="F1731">
        <v>48.48</v>
      </c>
      <c r="G1731">
        <v>-30.291990693169002</v>
      </c>
      <c r="H1731">
        <v>1.05299550891843</v>
      </c>
      <c r="I1731">
        <v>-47.732941993683603</v>
      </c>
      <c r="J1731">
        <v>1.8393343899551999</v>
      </c>
      <c r="K1731">
        <v>51.789903456513798</v>
      </c>
      <c r="L1731">
        <v>60.870720859716499</v>
      </c>
      <c r="M1731">
        <v>54.324208648998301</v>
      </c>
      <c r="N1731">
        <v>1.0954210888290099</v>
      </c>
      <c r="O1731">
        <v>79.661716171617101</v>
      </c>
      <c r="P1731">
        <v>6.52603823335531</v>
      </c>
      <c r="Q1731">
        <v>-6.6326991478422997E-2</v>
      </c>
    </row>
    <row r="1732" spans="1:17" hidden="1" x14ac:dyDescent="0.3">
      <c r="A1732" t="s">
        <v>3640</v>
      </c>
      <c r="B1732" t="s">
        <v>3641</v>
      </c>
      <c r="C1732" t="str">
        <f>IFERROR(VLOOKUP(Table1[[#This Row],[Ticker]],[1]!Table2[[Symbol]:[Industry]],2,FALSE),"-")</f>
        <v>-</v>
      </c>
      <c r="D1732" t="s">
        <v>269</v>
      </c>
      <c r="E1732">
        <v>563.34492088499996</v>
      </c>
      <c r="F1732">
        <v>1430.35</v>
      </c>
      <c r="G1732">
        <v>79.459403712467804</v>
      </c>
      <c r="H1732">
        <v>-2.3265365339911002</v>
      </c>
      <c r="I1732">
        <v>6.6219883495899596</v>
      </c>
      <c r="J1732">
        <v>3.1160424796760302</v>
      </c>
      <c r="K1732">
        <v>1478.35678535645</v>
      </c>
      <c r="L1732">
        <v>1216.8649040422999</v>
      </c>
      <c r="M1732">
        <v>32.2989323071616</v>
      </c>
      <c r="N1732">
        <v>0.57458054147845306</v>
      </c>
      <c r="O1732">
        <v>16.684727514244699</v>
      </c>
      <c r="P1732">
        <v>137.99500831946699</v>
      </c>
      <c r="Q1732">
        <v>0.169737898656522</v>
      </c>
    </row>
    <row r="1733" spans="1:17" hidden="1" x14ac:dyDescent="0.3">
      <c r="A1733" t="s">
        <v>3642</v>
      </c>
      <c r="B1733" t="s">
        <v>3643</v>
      </c>
      <c r="C1733" t="str">
        <f>IFERROR(VLOOKUP(Table1[[#This Row],[Ticker]],[1]!Table2[[Symbol]:[Industry]],2,FALSE),"-")</f>
        <v>-</v>
      </c>
      <c r="D1733" t="s">
        <v>54</v>
      </c>
      <c r="E1733">
        <v>563.09102080000002</v>
      </c>
      <c r="F1733">
        <v>17.600000000000001</v>
      </c>
      <c r="G1733">
        <v>263.55858825808099</v>
      </c>
      <c r="H1733">
        <v>82.304399466834198</v>
      </c>
      <c r="I1733">
        <v>85.938347881489605</v>
      </c>
      <c r="J1733">
        <v>15.2716351627073</v>
      </c>
      <c r="K1733">
        <v>11.7287860009222</v>
      </c>
      <c r="L1733">
        <v>9.4268403667983094</v>
      </c>
      <c r="M1733">
        <v>69.045894474227296</v>
      </c>
      <c r="N1733">
        <v>4.08741797009362</v>
      </c>
      <c r="O1733">
        <v>20.511363636363601</v>
      </c>
      <c r="P1733">
        <v>298.19004524886799</v>
      </c>
      <c r="Q1733">
        <v>0.16204097929642899</v>
      </c>
    </row>
    <row r="1734" spans="1:17" hidden="1" x14ac:dyDescent="0.3">
      <c r="A1734" t="s">
        <v>3644</v>
      </c>
      <c r="B1734" t="s">
        <v>3645</v>
      </c>
      <c r="C1734" t="str">
        <f>IFERROR(VLOOKUP(Table1[[#This Row],[Ticker]],[1]!Table2[[Symbol]:[Industry]],2,FALSE),"-")</f>
        <v>-</v>
      </c>
      <c r="E1734">
        <v>562.31764399999997</v>
      </c>
      <c r="F1734">
        <v>225.2</v>
      </c>
      <c r="G1734">
        <v>-2.5194074808859899</v>
      </c>
      <c r="H1734">
        <v>22.579327427187099</v>
      </c>
      <c r="I1734">
        <v>10.891763193607</v>
      </c>
      <c r="J1734">
        <v>24.647979248728799</v>
      </c>
      <c r="O1734">
        <v>8.8809946714030197E-2</v>
      </c>
      <c r="P1734">
        <v>27.447651386530801</v>
      </c>
    </row>
    <row r="1735" spans="1:17" hidden="1" x14ac:dyDescent="0.3">
      <c r="A1735" t="s">
        <v>3646</v>
      </c>
      <c r="B1735" t="s">
        <v>3647</v>
      </c>
      <c r="C1735" t="str">
        <f>IFERROR(VLOOKUP(Table1[[#This Row],[Ticker]],[1]!Table2[[Symbol]:[Industry]],2,FALSE),"-")</f>
        <v>-</v>
      </c>
      <c r="D1735" t="s">
        <v>21</v>
      </c>
      <c r="E1735">
        <v>562.02094799999998</v>
      </c>
      <c r="F1735">
        <v>536.29999999999995</v>
      </c>
      <c r="G1735">
        <v>52.8701961903785</v>
      </c>
      <c r="H1735">
        <v>2.02069664523134</v>
      </c>
      <c r="I1735">
        <v>65.634571198402597</v>
      </c>
      <c r="J1735">
        <v>-0.27313591400218201</v>
      </c>
      <c r="K1735">
        <v>526.70824496653495</v>
      </c>
      <c r="M1735">
        <v>55.452673901497</v>
      </c>
      <c r="N1735">
        <v>0.38956118395370698</v>
      </c>
      <c r="O1735">
        <v>41.711728510162203</v>
      </c>
      <c r="P1735">
        <v>105.400229797012</v>
      </c>
    </row>
    <row r="1736" spans="1:17" hidden="1" x14ac:dyDescent="0.3">
      <c r="A1736" t="s">
        <v>3648</v>
      </c>
      <c r="B1736" t="s">
        <v>3649</v>
      </c>
      <c r="C1736" t="str">
        <f>IFERROR(VLOOKUP(Table1[[#This Row],[Ticker]],[1]!Table2[[Symbol]:[Industry]],2,FALSE),"-")</f>
        <v>-</v>
      </c>
      <c r="D1736" t="s">
        <v>3650</v>
      </c>
      <c r="E1736">
        <v>561.60889626999995</v>
      </c>
      <c r="F1736">
        <v>273.85000000000002</v>
      </c>
      <c r="G1736">
        <v>204.807695544924</v>
      </c>
      <c r="H1736">
        <v>5.8755383846884701</v>
      </c>
      <c r="I1736">
        <v>-8.0302104519549893</v>
      </c>
      <c r="J1736">
        <v>-0.24133709901547401</v>
      </c>
      <c r="K1736">
        <v>258.32239753852502</v>
      </c>
      <c r="L1736">
        <v>238.22318974197901</v>
      </c>
      <c r="M1736">
        <v>80.761701917702595</v>
      </c>
      <c r="N1736">
        <v>1.5450203267776099</v>
      </c>
      <c r="O1736">
        <v>33.430710242833598</v>
      </c>
      <c r="P1736">
        <v>234.67766575007599</v>
      </c>
    </row>
    <row r="1737" spans="1:17" hidden="1" x14ac:dyDescent="0.3">
      <c r="A1737" t="s">
        <v>3651</v>
      </c>
      <c r="B1737" t="s">
        <v>3652</v>
      </c>
      <c r="C1737" t="str">
        <f>IFERROR(VLOOKUP(Table1[[#This Row],[Ticker]],[1]!Table2[[Symbol]:[Industry]],2,FALSE),"-")</f>
        <v>-</v>
      </c>
      <c r="D1737" t="s">
        <v>292</v>
      </c>
      <c r="E1737">
        <v>561.53936999999996</v>
      </c>
      <c r="F1737">
        <v>977.1</v>
      </c>
      <c r="G1737">
        <v>-16.3801112704462</v>
      </c>
      <c r="H1737">
        <v>3.2563564167122698</v>
      </c>
      <c r="I1737">
        <v>-3.6157362624221898</v>
      </c>
      <c r="J1737">
        <v>-7.6846698226298802</v>
      </c>
      <c r="M1737">
        <v>36.4962956553086</v>
      </c>
      <c r="O1737">
        <v>45.128441305905199</v>
      </c>
      <c r="P1737">
        <v>12.2136089577949</v>
      </c>
    </row>
    <row r="1738" spans="1:17" hidden="1" x14ac:dyDescent="0.3">
      <c r="A1738" t="s">
        <v>3653</v>
      </c>
      <c r="B1738" t="s">
        <v>3654</v>
      </c>
      <c r="C1738" t="str">
        <f>IFERROR(VLOOKUP(Table1[[#This Row],[Ticker]],[1]!Table2[[Symbol]:[Industry]],2,FALSE),"-")</f>
        <v>-</v>
      </c>
      <c r="D1738" t="s">
        <v>726</v>
      </c>
      <c r="E1738">
        <v>561.50587437000002</v>
      </c>
      <c r="F1738">
        <v>78.14</v>
      </c>
      <c r="G1738">
        <v>290.18455488404697</v>
      </c>
      <c r="H1738">
        <v>5.3648507460516397</v>
      </c>
      <c r="I1738">
        <v>51.457962981415598</v>
      </c>
      <c r="J1738">
        <v>12.598385217568</v>
      </c>
      <c r="K1738">
        <v>74.470569388743101</v>
      </c>
      <c r="L1738">
        <v>58.1953702501281</v>
      </c>
      <c r="M1738">
        <v>58.681470630295003</v>
      </c>
      <c r="N1738">
        <v>1.9586246831224099</v>
      </c>
      <c r="O1738">
        <v>13.770156130023</v>
      </c>
      <c r="P1738">
        <v>359.64705882352899</v>
      </c>
      <c r="Q1738">
        <v>0.109530370539908</v>
      </c>
    </row>
    <row r="1739" spans="1:17" hidden="1" x14ac:dyDescent="0.3">
      <c r="A1739" t="s">
        <v>3655</v>
      </c>
      <c r="B1739" t="s">
        <v>3656</v>
      </c>
      <c r="C1739" t="str">
        <f>IFERROR(VLOOKUP(Table1[[#This Row],[Ticker]],[1]!Table2[[Symbol]:[Industry]],2,FALSE),"-")</f>
        <v>-</v>
      </c>
      <c r="D1739" t="s">
        <v>75</v>
      </c>
      <c r="E1739">
        <v>558.29676458400002</v>
      </c>
      <c r="F1739">
        <v>190.06</v>
      </c>
      <c r="G1739">
        <v>-27.434079271011999</v>
      </c>
      <c r="H1739">
        <v>-3.5138378096204601</v>
      </c>
      <c r="I1739">
        <v>-23.625506910884301</v>
      </c>
      <c r="J1739">
        <v>0.38533305380661298</v>
      </c>
      <c r="K1739">
        <v>194.000136743273</v>
      </c>
      <c r="L1739">
        <v>194.794217689634</v>
      </c>
      <c r="M1739">
        <v>36.577841956871801</v>
      </c>
      <c r="N1739">
        <v>1.075210711934</v>
      </c>
      <c r="O1739">
        <v>22.040408292118201</v>
      </c>
      <c r="P1739">
        <v>23.175631885936401</v>
      </c>
      <c r="Q1739">
        <v>-0.12847975453665</v>
      </c>
    </row>
    <row r="1740" spans="1:17" hidden="1" x14ac:dyDescent="0.3">
      <c r="A1740" t="s">
        <v>3657</v>
      </c>
      <c r="B1740" t="s">
        <v>3658</v>
      </c>
      <c r="C1740" t="str">
        <f>IFERROR(VLOOKUP(Table1[[#This Row],[Ticker]],[1]!Table2[[Symbol]:[Industry]],2,FALSE),"-")</f>
        <v>-</v>
      </c>
      <c r="D1740" t="s">
        <v>51</v>
      </c>
      <c r="E1740">
        <v>557.95929611400004</v>
      </c>
      <c r="F1740">
        <v>113.83</v>
      </c>
      <c r="G1740">
        <v>-38.9360800365872</v>
      </c>
      <c r="H1740">
        <v>2.7078796545297301</v>
      </c>
      <c r="I1740">
        <v>-6.1069131390120504</v>
      </c>
      <c r="J1740">
        <v>2.63565421134679</v>
      </c>
      <c r="K1740">
        <v>109.70810817425399</v>
      </c>
      <c r="L1740">
        <v>108.320171849068</v>
      </c>
      <c r="M1740">
        <v>59.129368406446801</v>
      </c>
      <c r="N1740">
        <v>0.84099997752577405</v>
      </c>
      <c r="O1740">
        <v>24.264253711675199</v>
      </c>
      <c r="P1740">
        <v>27.184357541899399</v>
      </c>
    </row>
    <row r="1741" spans="1:17" hidden="1" x14ac:dyDescent="0.3">
      <c r="A1741" t="s">
        <v>3659</v>
      </c>
      <c r="B1741" t="s">
        <v>3660</v>
      </c>
      <c r="C1741" t="str">
        <f>IFERROR(VLOOKUP(Table1[[#This Row],[Ticker]],[1]!Table2[[Symbol]:[Industry]],2,FALSE),"-")</f>
        <v>-</v>
      </c>
      <c r="D1741" t="s">
        <v>553</v>
      </c>
      <c r="E1741">
        <v>557.15366400000005</v>
      </c>
      <c r="F1741">
        <v>150.16</v>
      </c>
      <c r="G1741">
        <v>-29.004033654277201</v>
      </c>
      <c r="H1741">
        <v>1.1583666675167399</v>
      </c>
      <c r="I1741">
        <v>-16.239658646253201</v>
      </c>
      <c r="J1741">
        <v>4.2180832640106498</v>
      </c>
      <c r="M1741">
        <v>40.022490412622702</v>
      </c>
      <c r="O1741">
        <v>15.7698454981353</v>
      </c>
      <c r="P1741">
        <v>4.4373348170816396</v>
      </c>
    </row>
    <row r="1742" spans="1:17" hidden="1" x14ac:dyDescent="0.3">
      <c r="A1742" t="s">
        <v>3661</v>
      </c>
      <c r="B1742" t="s">
        <v>3662</v>
      </c>
      <c r="C1742" t="str">
        <f>IFERROR(VLOOKUP(Table1[[#This Row],[Ticker]],[1]!Table2[[Symbol]:[Industry]],2,FALSE),"-")</f>
        <v>-</v>
      </c>
      <c r="D1742" t="s">
        <v>297</v>
      </c>
      <c r="E1742">
        <v>556.80565594500001</v>
      </c>
      <c r="F1742">
        <v>501.95</v>
      </c>
      <c r="G1742">
        <v>-25.044854865025499</v>
      </c>
      <c r="H1742">
        <v>-0.71972921429660397</v>
      </c>
      <c r="I1742">
        <v>-39.548240648346599</v>
      </c>
      <c r="J1742">
        <v>-2.5091828096428701</v>
      </c>
      <c r="K1742">
        <v>515.93948547941397</v>
      </c>
      <c r="L1742">
        <v>529.56290436973404</v>
      </c>
      <c r="M1742">
        <v>37.611367225429099</v>
      </c>
      <c r="N1742">
        <v>0.74035874439461802</v>
      </c>
      <c r="O1742">
        <v>70.485108078493795</v>
      </c>
      <c r="P1742">
        <v>31.417724833093299</v>
      </c>
      <c r="Q1742">
        <v>0.26290445933727902</v>
      </c>
    </row>
    <row r="1743" spans="1:17" hidden="1" x14ac:dyDescent="0.3">
      <c r="A1743" t="s">
        <v>3663</v>
      </c>
      <c r="B1743" t="s">
        <v>3664</v>
      </c>
      <c r="C1743" t="str">
        <f>IFERROR(VLOOKUP(Table1[[#This Row],[Ticker]],[1]!Table2[[Symbol]:[Industry]],2,FALSE),"-")</f>
        <v>-</v>
      </c>
      <c r="D1743" t="s">
        <v>51</v>
      </c>
      <c r="E1743">
        <v>554.51835912000001</v>
      </c>
      <c r="F1743">
        <v>344.8</v>
      </c>
      <c r="G1743">
        <v>48.629748404016802</v>
      </c>
      <c r="H1743">
        <v>7.3355665227008604</v>
      </c>
      <c r="I1743">
        <v>-30.850542290585601</v>
      </c>
      <c r="J1743">
        <v>7.5240100103863998</v>
      </c>
      <c r="K1743">
        <v>349.07112884298198</v>
      </c>
      <c r="L1743">
        <v>333.19695970221898</v>
      </c>
      <c r="M1743">
        <v>39.749756572202301</v>
      </c>
      <c r="N1743">
        <v>2.1917428535138699</v>
      </c>
      <c r="O1743">
        <v>36.310904872389699</v>
      </c>
      <c r="Q1743">
        <v>5.3804730599665E-2</v>
      </c>
    </row>
    <row r="1744" spans="1:17" hidden="1" x14ac:dyDescent="0.3">
      <c r="A1744" t="s">
        <v>3665</v>
      </c>
      <c r="B1744" t="s">
        <v>3666</v>
      </c>
      <c r="C1744" t="str">
        <f>IFERROR(VLOOKUP(Table1[[#This Row],[Ticker]],[1]!Table2[[Symbol]:[Industry]],2,FALSE),"-")</f>
        <v>-</v>
      </c>
      <c r="D1744" t="s">
        <v>133</v>
      </c>
      <c r="E1744">
        <v>553.27097039</v>
      </c>
      <c r="F1744">
        <v>480.05</v>
      </c>
      <c r="G1744">
        <v>-28.854598555105799</v>
      </c>
      <c r="H1744">
        <v>8.3466783558284305</v>
      </c>
      <c r="I1744">
        <v>-14.4802235470817</v>
      </c>
      <c r="J1744">
        <v>3.56813481953645</v>
      </c>
      <c r="K1744">
        <v>563.63741017612597</v>
      </c>
      <c r="L1744">
        <v>530.21602765509294</v>
      </c>
      <c r="M1744">
        <v>33.3133324940897</v>
      </c>
      <c r="N1744">
        <v>3.1434726411029699</v>
      </c>
      <c r="O1744">
        <v>74.773461097802297</v>
      </c>
      <c r="P1744">
        <v>7.8764044943820197</v>
      </c>
    </row>
    <row r="1745" spans="1:17" hidden="1" x14ac:dyDescent="0.3">
      <c r="A1745" t="s">
        <v>3667</v>
      </c>
      <c r="B1745" t="s">
        <v>3668</v>
      </c>
      <c r="C1745" t="str">
        <f>IFERROR(VLOOKUP(Table1[[#This Row],[Ticker]],[1]!Table2[[Symbol]:[Industry]],2,FALSE),"-")</f>
        <v>-</v>
      </c>
      <c r="D1745" t="s">
        <v>72</v>
      </c>
      <c r="E1745">
        <v>552.559160475</v>
      </c>
      <c r="F1745">
        <v>185.15</v>
      </c>
      <c r="G1745">
        <v>44.910705713740697</v>
      </c>
      <c r="H1745">
        <v>6.3848319121166996</v>
      </c>
      <c r="I1745">
        <v>6.5081966740872801</v>
      </c>
      <c r="J1745">
        <v>1.1936425109914299</v>
      </c>
      <c r="K1745">
        <v>162.219609938019</v>
      </c>
      <c r="L1745">
        <v>140.44238508153001</v>
      </c>
      <c r="M1745">
        <v>47.2296744755348</v>
      </c>
      <c r="N1745">
        <v>2.8283744201780499</v>
      </c>
      <c r="O1745">
        <v>22.981366459627299</v>
      </c>
      <c r="P1745">
        <v>72.795146990200607</v>
      </c>
      <c r="Q1745">
        <v>5.6547976068958998E-2</v>
      </c>
    </row>
    <row r="1746" spans="1:17" hidden="1" x14ac:dyDescent="0.3">
      <c r="A1746" t="s">
        <v>3669</v>
      </c>
      <c r="B1746" t="s">
        <v>3670</v>
      </c>
      <c r="C1746" t="str">
        <f>IFERROR(VLOOKUP(Table1[[#This Row],[Ticker]],[1]!Table2[[Symbol]:[Industry]],2,FALSE),"-")</f>
        <v>-</v>
      </c>
      <c r="D1746" t="s">
        <v>553</v>
      </c>
      <c r="E1746">
        <v>551.27917756499903</v>
      </c>
      <c r="F1746">
        <v>739.85</v>
      </c>
      <c r="G1746">
        <v>70.626428698562904</v>
      </c>
      <c r="H1746">
        <v>16.5328165419666</v>
      </c>
      <c r="I1746">
        <v>57.9254377322262</v>
      </c>
      <c r="J1746">
        <v>2.95645488487262</v>
      </c>
      <c r="K1746">
        <v>677.16369564415197</v>
      </c>
      <c r="L1746">
        <v>554.10116837694102</v>
      </c>
      <c r="M1746">
        <v>43.089353974844002</v>
      </c>
      <c r="N1746">
        <v>0.88161590871419904</v>
      </c>
      <c r="O1746">
        <v>8.0218963303372295</v>
      </c>
      <c r="P1746">
        <v>126.49624980866299</v>
      </c>
      <c r="Q1746">
        <v>5.4866141184576001E-2</v>
      </c>
    </row>
    <row r="1747" spans="1:17" hidden="1" x14ac:dyDescent="0.3">
      <c r="A1747" t="s">
        <v>3671</v>
      </c>
      <c r="B1747" t="s">
        <v>3672</v>
      </c>
      <c r="C1747" t="str">
        <f>IFERROR(VLOOKUP(Table1[[#This Row],[Ticker]],[1]!Table2[[Symbol]:[Industry]],2,FALSE),"-")</f>
        <v>-</v>
      </c>
      <c r="D1747" t="s">
        <v>46</v>
      </c>
      <c r="E1747">
        <v>551.21559999999999</v>
      </c>
      <c r="F1747">
        <v>149.30000000000001</v>
      </c>
      <c r="G1747">
        <v>-43.755131036468903</v>
      </c>
      <c r="H1747">
        <v>-4.1431779880689197</v>
      </c>
      <c r="I1747">
        <v>-15.7867665220262</v>
      </c>
      <c r="J1747">
        <v>3.8152486445531499</v>
      </c>
      <c r="K1747">
        <v>164.31521534141601</v>
      </c>
      <c r="L1747">
        <v>143.757671423169</v>
      </c>
      <c r="M1747">
        <v>27.851415904931599</v>
      </c>
      <c r="N1747">
        <v>0.36995402502095198</v>
      </c>
      <c r="O1747">
        <v>46.081714668452697</v>
      </c>
      <c r="P1747">
        <v>11.2933283637719</v>
      </c>
      <c r="Q1747">
        <v>9.1602947772844001E-2</v>
      </c>
    </row>
    <row r="1748" spans="1:17" hidden="1" x14ac:dyDescent="0.3">
      <c r="A1748" t="s">
        <v>3673</v>
      </c>
      <c r="B1748" t="s">
        <v>3674</v>
      </c>
      <c r="C1748" t="str">
        <f>IFERROR(VLOOKUP(Table1[[#This Row],[Ticker]],[1]!Table2[[Symbol]:[Industry]],2,FALSE),"-")</f>
        <v>-</v>
      </c>
      <c r="D1748" t="s">
        <v>212</v>
      </c>
      <c r="E1748">
        <v>550.69396800000004</v>
      </c>
      <c r="F1748">
        <v>452.1</v>
      </c>
      <c r="G1748">
        <v>23.412068111560799</v>
      </c>
      <c r="H1748">
        <v>-4.8478926042735901</v>
      </c>
      <c r="I1748">
        <v>-25.636619943478099</v>
      </c>
      <c r="J1748">
        <v>1.4670347823263601</v>
      </c>
      <c r="K1748">
        <v>501.91730443547402</v>
      </c>
      <c r="L1748">
        <v>474.10344615334401</v>
      </c>
      <c r="M1748">
        <v>25.119031823993801</v>
      </c>
      <c r="N1748">
        <v>0.87347065706071203</v>
      </c>
      <c r="O1748">
        <v>41.749612917496101</v>
      </c>
      <c r="P1748">
        <v>59.752650176678401</v>
      </c>
      <c r="Q1748">
        <v>0.15465912529610201</v>
      </c>
    </row>
    <row r="1749" spans="1:17" hidden="1" x14ac:dyDescent="0.3">
      <c r="A1749" t="s">
        <v>3675</v>
      </c>
      <c r="B1749" t="s">
        <v>3676</v>
      </c>
      <c r="C1749" t="str">
        <f>IFERROR(VLOOKUP(Table1[[#This Row],[Ticker]],[1]!Table2[[Symbol]:[Industry]],2,FALSE),"-")</f>
        <v>-</v>
      </c>
      <c r="E1749">
        <v>549.65152049999995</v>
      </c>
      <c r="F1749">
        <v>80.66</v>
      </c>
      <c r="G1749">
        <v>80.689775654755096</v>
      </c>
      <c r="H1749">
        <v>84.554229505374906</v>
      </c>
      <c r="I1749">
        <v>209.20854775692101</v>
      </c>
      <c r="J1749">
        <v>11.3824058063674</v>
      </c>
      <c r="K1749">
        <v>50.745320934851698</v>
      </c>
      <c r="M1749">
        <v>100</v>
      </c>
      <c r="N1749">
        <v>0.98875678052123495</v>
      </c>
      <c r="O1749">
        <v>0</v>
      </c>
      <c r="P1749">
        <v>252.38095238095201</v>
      </c>
    </row>
    <row r="1750" spans="1:17" hidden="1" x14ac:dyDescent="0.3">
      <c r="A1750" t="s">
        <v>3677</v>
      </c>
      <c r="B1750" t="s">
        <v>3678</v>
      </c>
      <c r="C1750" t="str">
        <f>IFERROR(VLOOKUP(Table1[[#This Row],[Ticker]],[1]!Table2[[Symbol]:[Industry]],2,FALSE),"-")</f>
        <v>-</v>
      </c>
      <c r="D1750" t="s">
        <v>269</v>
      </c>
      <c r="E1750">
        <v>549.14557500000001</v>
      </c>
      <c r="F1750">
        <v>1371.15</v>
      </c>
      <c r="G1750">
        <v>25.872597050963002</v>
      </c>
      <c r="H1750">
        <v>2.2775225116725801</v>
      </c>
      <c r="I1750">
        <v>-19.3354568937111</v>
      </c>
      <c r="J1750">
        <v>1.29979574124957</v>
      </c>
      <c r="K1750">
        <v>1421.4578661222299</v>
      </c>
      <c r="L1750">
        <v>1327.53764134994</v>
      </c>
      <c r="M1750">
        <v>31.530014395290699</v>
      </c>
      <c r="N1750">
        <v>0.48559641411385002</v>
      </c>
      <c r="O1750">
        <v>21.135543157203799</v>
      </c>
      <c r="P1750">
        <v>55.626808921173598</v>
      </c>
      <c r="Q1750">
        <v>8.5389013377499004E-2</v>
      </c>
    </row>
    <row r="1751" spans="1:17" hidden="1" x14ac:dyDescent="0.3">
      <c r="A1751" t="s">
        <v>3679</v>
      </c>
      <c r="B1751" t="s">
        <v>3680</v>
      </c>
      <c r="C1751" t="str">
        <f>IFERROR(VLOOKUP(Table1[[#This Row],[Ticker]],[1]!Table2[[Symbol]:[Industry]],2,FALSE),"-")</f>
        <v>-</v>
      </c>
      <c r="D1751" t="s">
        <v>269</v>
      </c>
      <c r="E1751">
        <v>548.67998232000002</v>
      </c>
      <c r="F1751">
        <v>498.6</v>
      </c>
      <c r="G1751">
        <v>137.24696884301301</v>
      </c>
      <c r="H1751">
        <v>5.4267357248042503</v>
      </c>
      <c r="I1751">
        <v>84.313449045221404</v>
      </c>
      <c r="J1751">
        <v>5.18721257007034</v>
      </c>
      <c r="K1751">
        <v>534.05512686847703</v>
      </c>
      <c r="L1751">
        <v>438.24667236379798</v>
      </c>
      <c r="M1751">
        <v>36.688717896274802</v>
      </c>
      <c r="N1751">
        <v>1.65598293973619</v>
      </c>
      <c r="O1751">
        <v>34.175691937424702</v>
      </c>
      <c r="P1751">
        <v>170.097508125677</v>
      </c>
      <c r="Q1751">
        <v>0.11859644410635101</v>
      </c>
    </row>
    <row r="1752" spans="1:17" hidden="1" x14ac:dyDescent="0.3">
      <c r="A1752" t="s">
        <v>3681</v>
      </c>
      <c r="B1752" t="s">
        <v>3682</v>
      </c>
      <c r="C1752" t="str">
        <f>IFERROR(VLOOKUP(Table1[[#This Row],[Ticker]],[1]!Table2[[Symbol]:[Industry]],2,FALSE),"-")</f>
        <v>-</v>
      </c>
      <c r="D1752" t="s">
        <v>51</v>
      </c>
      <c r="E1752">
        <v>548.44879649999996</v>
      </c>
      <c r="F1752">
        <v>174.9</v>
      </c>
      <c r="G1752">
        <v>39.409694764031798</v>
      </c>
      <c r="H1752">
        <v>-3.6929980694412099</v>
      </c>
      <c r="I1752">
        <v>15.541896477665601</v>
      </c>
      <c r="J1752">
        <v>3.3935089542664798</v>
      </c>
      <c r="K1752">
        <v>177.12707195283701</v>
      </c>
      <c r="L1752">
        <v>150.47252513666101</v>
      </c>
      <c r="M1752">
        <v>34.703752292719997</v>
      </c>
      <c r="N1752">
        <v>0.71016684175984601</v>
      </c>
      <c r="O1752">
        <v>25.0266412328969</v>
      </c>
      <c r="P1752">
        <v>90.131368126312495</v>
      </c>
      <c r="Q1752">
        <v>0.12679024385457899</v>
      </c>
    </row>
    <row r="1753" spans="1:17" hidden="1" x14ac:dyDescent="0.3">
      <c r="A1753" t="s">
        <v>3683</v>
      </c>
      <c r="B1753" t="s">
        <v>3684</v>
      </c>
      <c r="C1753" t="str">
        <f>IFERROR(VLOOKUP(Table1[[#This Row],[Ticker]],[1]!Table2[[Symbol]:[Industry]],2,FALSE),"-")</f>
        <v>-</v>
      </c>
      <c r="D1753" t="s">
        <v>51</v>
      </c>
      <c r="E1753">
        <v>547.14239999999995</v>
      </c>
      <c r="F1753">
        <v>13.57</v>
      </c>
      <c r="G1753">
        <v>-90.034487780602205</v>
      </c>
      <c r="H1753">
        <v>-28.551933648951401</v>
      </c>
      <c r="I1753">
        <v>-50.179112435970602</v>
      </c>
      <c r="J1753">
        <v>-0.85739709535716202</v>
      </c>
      <c r="K1753">
        <v>17.694219117071</v>
      </c>
      <c r="L1753">
        <v>22.3555901680316</v>
      </c>
      <c r="M1753">
        <v>27.048434450985599</v>
      </c>
      <c r="N1753">
        <v>1.2773330440092601</v>
      </c>
      <c r="O1753">
        <v>214.11201179071401</v>
      </c>
      <c r="P1753">
        <v>0.51851851851851805</v>
      </c>
      <c r="Q1753">
        <v>0.17253578244602799</v>
      </c>
    </row>
    <row r="1754" spans="1:17" hidden="1" x14ac:dyDescent="0.3">
      <c r="A1754" t="s">
        <v>3685</v>
      </c>
      <c r="B1754" t="s">
        <v>3686</v>
      </c>
      <c r="C1754" t="str">
        <f>IFERROR(VLOOKUP(Table1[[#This Row],[Ticker]],[1]!Table2[[Symbol]:[Industry]],2,FALSE),"-")</f>
        <v>-</v>
      </c>
      <c r="D1754" t="s">
        <v>590</v>
      </c>
      <c r="E1754">
        <v>546.27912760000004</v>
      </c>
      <c r="F1754">
        <v>386.2</v>
      </c>
      <c r="G1754">
        <v>336.50730620679798</v>
      </c>
      <c r="H1754">
        <v>-18.8590802346061</v>
      </c>
      <c r="I1754">
        <v>112.940496730615</v>
      </c>
      <c r="J1754">
        <v>-6.1207899525000098</v>
      </c>
      <c r="K1754">
        <v>418.14963164992702</v>
      </c>
      <c r="L1754">
        <v>295.01590147824902</v>
      </c>
      <c r="M1754">
        <v>28.391276555282602</v>
      </c>
      <c r="N1754">
        <v>1.04374362449748</v>
      </c>
      <c r="O1754">
        <v>31.4603832211289</v>
      </c>
      <c r="P1754">
        <v>386.091881686595</v>
      </c>
      <c r="Q1754">
        <v>0.19608383036666499</v>
      </c>
    </row>
    <row r="1755" spans="1:17" hidden="1" x14ac:dyDescent="0.3">
      <c r="A1755" t="s">
        <v>3687</v>
      </c>
      <c r="B1755" t="s">
        <v>3688</v>
      </c>
      <c r="C1755" t="str">
        <f>IFERROR(VLOOKUP(Table1[[#This Row],[Ticker]],[1]!Table2[[Symbol]:[Industry]],2,FALSE),"-")</f>
        <v>-</v>
      </c>
      <c r="D1755" t="s">
        <v>553</v>
      </c>
      <c r="E1755">
        <v>544.64782847499998</v>
      </c>
      <c r="F1755">
        <v>617.95000000000005</v>
      </c>
      <c r="G1755">
        <v>-16.234108128501799</v>
      </c>
      <c r="H1755">
        <v>-9.2805790238206001</v>
      </c>
      <c r="I1755">
        <v>-26.318051647606101</v>
      </c>
      <c r="J1755">
        <v>0.425045652734448</v>
      </c>
      <c r="K1755">
        <v>670.42393906850305</v>
      </c>
      <c r="L1755">
        <v>661.61047356989604</v>
      </c>
      <c r="M1755">
        <v>23.394537178395201</v>
      </c>
      <c r="N1755">
        <v>1.07399942841976</v>
      </c>
      <c r="O1755">
        <v>31.078566227041001</v>
      </c>
      <c r="P1755">
        <v>12.733740764389299</v>
      </c>
      <c r="Q1755">
        <v>-0.119284911801084</v>
      </c>
    </row>
    <row r="1756" spans="1:17" hidden="1" x14ac:dyDescent="0.3">
      <c r="A1756" t="s">
        <v>3689</v>
      </c>
      <c r="B1756" t="s">
        <v>3690</v>
      </c>
      <c r="C1756" t="str">
        <f>IFERROR(VLOOKUP(Table1[[#This Row],[Ticker]],[1]!Table2[[Symbol]:[Industry]],2,FALSE),"-")</f>
        <v>-</v>
      </c>
      <c r="D1756" t="s">
        <v>95</v>
      </c>
      <c r="E1756">
        <v>544.38683549999996</v>
      </c>
      <c r="F1756">
        <v>1112.5999999999999</v>
      </c>
      <c r="G1756">
        <v>0.51522893128993197</v>
      </c>
      <c r="H1756">
        <v>9.0056779907316802</v>
      </c>
      <c r="I1756">
        <v>36.097391736185699</v>
      </c>
      <c r="J1756">
        <v>8.2256918586995305</v>
      </c>
      <c r="K1756">
        <v>994.53987448596604</v>
      </c>
      <c r="L1756">
        <v>866.74801484523505</v>
      </c>
      <c r="M1756">
        <v>86.429200337400303</v>
      </c>
      <c r="N1756">
        <v>3.3764530551415701</v>
      </c>
      <c r="O1756">
        <v>10.551860506920701</v>
      </c>
      <c r="P1756">
        <v>66.0597014925373</v>
      </c>
      <c r="Q1756">
        <v>0.153576803959905</v>
      </c>
    </row>
    <row r="1757" spans="1:17" hidden="1" x14ac:dyDescent="0.3">
      <c r="A1757" t="s">
        <v>3691</v>
      </c>
      <c r="B1757" t="s">
        <v>3692</v>
      </c>
      <c r="C1757" t="str">
        <f>IFERROR(VLOOKUP(Table1[[#This Row],[Ticker]],[1]!Table2[[Symbol]:[Industry]],2,FALSE),"-")</f>
        <v>-</v>
      </c>
      <c r="D1757" t="s">
        <v>2479</v>
      </c>
      <c r="E1757">
        <v>543.16602</v>
      </c>
      <c r="F1757">
        <v>277.25</v>
      </c>
      <c r="G1757">
        <v>29.738749560193501</v>
      </c>
      <c r="H1757">
        <v>16.934606820806</v>
      </c>
      <c r="I1757">
        <v>12.978936996227</v>
      </c>
      <c r="J1757">
        <v>23.440475245068299</v>
      </c>
      <c r="K1757">
        <v>244.38471995145599</v>
      </c>
      <c r="L1757">
        <v>227.42365000510799</v>
      </c>
      <c r="M1757">
        <v>77.556006338372796</v>
      </c>
      <c r="N1757">
        <v>1.6186298301288</v>
      </c>
      <c r="O1757">
        <v>11.451758340847601</v>
      </c>
      <c r="P1757">
        <v>73.552425665101694</v>
      </c>
      <c r="Q1757">
        <v>0.18622992206120001</v>
      </c>
    </row>
    <row r="1758" spans="1:17" hidden="1" x14ac:dyDescent="0.3">
      <c r="A1758" t="s">
        <v>3693</v>
      </c>
      <c r="B1758" t="s">
        <v>3694</v>
      </c>
      <c r="C1758" t="str">
        <f>IFERROR(VLOOKUP(Table1[[#This Row],[Ticker]],[1]!Table2[[Symbol]:[Industry]],2,FALSE),"-")</f>
        <v>-</v>
      </c>
      <c r="D1758" t="s">
        <v>21</v>
      </c>
      <c r="E1758">
        <v>539.90428192000002</v>
      </c>
      <c r="F1758">
        <v>16.399999999999999</v>
      </c>
      <c r="G1758">
        <v>-37.837931888439101</v>
      </c>
      <c r="H1758">
        <v>2.02917496369817</v>
      </c>
      <c r="I1758">
        <v>-35.604378798223301</v>
      </c>
      <c r="J1758">
        <v>2.6717376898105898</v>
      </c>
      <c r="K1758">
        <v>17.133906597936701</v>
      </c>
      <c r="L1758">
        <v>17.593030243288801</v>
      </c>
      <c r="M1758">
        <v>34.058501548527303</v>
      </c>
      <c r="N1758">
        <v>1.7536126190686301</v>
      </c>
      <c r="O1758">
        <v>60.975609756097498</v>
      </c>
      <c r="P1758">
        <v>17.562724014336901</v>
      </c>
      <c r="Q1758">
        <v>1.8218779202820001E-2</v>
      </c>
    </row>
    <row r="1759" spans="1:17" hidden="1" x14ac:dyDescent="0.3">
      <c r="A1759" t="s">
        <v>3695</v>
      </c>
      <c r="B1759" t="s">
        <v>3696</v>
      </c>
      <c r="C1759" t="str">
        <f>IFERROR(VLOOKUP(Table1[[#This Row],[Ticker]],[1]!Table2[[Symbol]:[Industry]],2,FALSE),"-")</f>
        <v>-</v>
      </c>
      <c r="D1759" t="s">
        <v>530</v>
      </c>
      <c r="E1759">
        <v>539.453914048</v>
      </c>
      <c r="F1759">
        <v>27.44</v>
      </c>
      <c r="G1759">
        <v>71.217407114631996</v>
      </c>
      <c r="H1759">
        <v>11.238141857143299</v>
      </c>
      <c r="I1759">
        <v>-16.194690901033599</v>
      </c>
      <c r="J1759">
        <v>8.2526364742064295</v>
      </c>
      <c r="K1759">
        <v>26.478111355335201</v>
      </c>
      <c r="L1759">
        <v>24.4999855178154</v>
      </c>
      <c r="M1759">
        <v>60.695672158126598</v>
      </c>
      <c r="N1759">
        <v>1.6010177748090899</v>
      </c>
      <c r="O1759">
        <v>17.529154518950399</v>
      </c>
      <c r="P1759">
        <v>99.563636363636306</v>
      </c>
      <c r="Q1759">
        <v>0.166332046080817</v>
      </c>
    </row>
    <row r="1760" spans="1:17" hidden="1" x14ac:dyDescent="0.3">
      <c r="A1760" t="s">
        <v>3697</v>
      </c>
      <c r="B1760" t="s">
        <v>3698</v>
      </c>
      <c r="C1760" t="str">
        <f>IFERROR(VLOOKUP(Table1[[#This Row],[Ticker]],[1]!Table2[[Symbol]:[Industry]],2,FALSE),"-")</f>
        <v>-</v>
      </c>
      <c r="D1760" t="s">
        <v>51</v>
      </c>
      <c r="E1760">
        <v>539.12760000000003</v>
      </c>
      <c r="F1760">
        <v>124.08</v>
      </c>
      <c r="G1760">
        <v>-49.199092735947303</v>
      </c>
      <c r="H1760">
        <v>-2.4465672754301599</v>
      </c>
      <c r="I1760">
        <v>-47.553373432955397</v>
      </c>
      <c r="J1760">
        <v>1.3616002661204001</v>
      </c>
      <c r="K1760">
        <v>141.17558535602799</v>
      </c>
      <c r="L1760">
        <v>164.36806916041601</v>
      </c>
      <c r="M1760">
        <v>20.9459653103367</v>
      </c>
      <c r="N1760">
        <v>0.99117778539997503</v>
      </c>
      <c r="O1760">
        <v>73.235009671179796</v>
      </c>
      <c r="P1760">
        <v>0.87804878048780499</v>
      </c>
    </row>
    <row r="1761" spans="1:17" hidden="1" x14ac:dyDescent="0.3">
      <c r="A1761" t="s">
        <v>3699</v>
      </c>
      <c r="B1761" t="s">
        <v>3700</v>
      </c>
      <c r="C1761" t="str">
        <f>IFERROR(VLOOKUP(Table1[[#This Row],[Ticker]],[1]!Table2[[Symbol]:[Industry]],2,FALSE),"-")</f>
        <v>-</v>
      </c>
      <c r="D1761" t="s">
        <v>21</v>
      </c>
      <c r="E1761">
        <v>538.10126074300001</v>
      </c>
      <c r="F1761">
        <v>12.83</v>
      </c>
      <c r="G1761">
        <v>-74.0975104325004</v>
      </c>
      <c r="H1761">
        <v>17.533025816197199</v>
      </c>
      <c r="I1761">
        <v>-56.263680859000601</v>
      </c>
      <c r="J1761">
        <v>16.574145365648</v>
      </c>
      <c r="K1761">
        <v>12.2553159085674</v>
      </c>
      <c r="L1761">
        <v>17.042840430868001</v>
      </c>
      <c r="M1761">
        <v>63.017067619217102</v>
      </c>
      <c r="N1761">
        <v>1.2751381925280201</v>
      </c>
      <c r="O1761">
        <v>128.21512081060001</v>
      </c>
      <c r="P1761">
        <v>34.345549738219802</v>
      </c>
      <c r="Q1761">
        <v>0.125264023270755</v>
      </c>
    </row>
    <row r="1762" spans="1:17" hidden="1" x14ac:dyDescent="0.3">
      <c r="A1762" t="s">
        <v>3701</v>
      </c>
      <c r="B1762" t="s">
        <v>3702</v>
      </c>
      <c r="C1762" t="str">
        <f>IFERROR(VLOOKUP(Table1[[#This Row],[Ticker]],[1]!Table2[[Symbol]:[Industry]],2,FALSE),"-")</f>
        <v>-</v>
      </c>
      <c r="D1762" t="s">
        <v>625</v>
      </c>
      <c r="E1762">
        <v>535.013240835999</v>
      </c>
      <c r="F1762">
        <v>156.29</v>
      </c>
      <c r="G1762">
        <v>-10.450556692962101</v>
      </c>
      <c r="H1762">
        <v>7.3192102487143202</v>
      </c>
      <c r="I1762">
        <v>-4.8531840066964804</v>
      </c>
      <c r="J1762">
        <v>0.270600593172166</v>
      </c>
      <c r="K1762">
        <v>159.85374741168201</v>
      </c>
      <c r="L1762">
        <v>153.01051642900799</v>
      </c>
      <c r="M1762">
        <v>34.522650273981398</v>
      </c>
      <c r="N1762">
        <v>1.4170915144013301</v>
      </c>
      <c r="O1762">
        <v>16.827692110819601</v>
      </c>
      <c r="P1762">
        <v>17.467117624953001</v>
      </c>
      <c r="Q1762">
        <v>5.6178869788805E-2</v>
      </c>
    </row>
    <row r="1763" spans="1:17" hidden="1" x14ac:dyDescent="0.3">
      <c r="A1763" t="s">
        <v>3703</v>
      </c>
      <c r="B1763" t="s">
        <v>3704</v>
      </c>
      <c r="C1763" t="str">
        <f>IFERROR(VLOOKUP(Table1[[#This Row],[Ticker]],[1]!Table2[[Symbol]:[Industry]],2,FALSE),"-")</f>
        <v>-</v>
      </c>
      <c r="D1763" t="s">
        <v>21</v>
      </c>
      <c r="E1763">
        <v>534.07645350799999</v>
      </c>
      <c r="F1763">
        <v>171.56</v>
      </c>
      <c r="G1763">
        <v>10.9339035958523</v>
      </c>
      <c r="H1763">
        <v>2.7805495599481298</v>
      </c>
      <c r="I1763">
        <v>-14.940237470779801</v>
      </c>
      <c r="J1763">
        <v>-4.0737873788400902</v>
      </c>
      <c r="K1763">
        <v>177.19403976036901</v>
      </c>
      <c r="L1763">
        <v>164.03231156390601</v>
      </c>
      <c r="M1763">
        <v>26.115881514312498</v>
      </c>
      <c r="N1763">
        <v>1.45501456966709</v>
      </c>
      <c r="O1763">
        <v>26.573793425040801</v>
      </c>
      <c r="P1763">
        <v>44.047019311502901</v>
      </c>
      <c r="Q1763">
        <v>-2.0088722144840001E-3</v>
      </c>
    </row>
    <row r="1764" spans="1:17" hidden="1" x14ac:dyDescent="0.3">
      <c r="A1764" t="s">
        <v>3705</v>
      </c>
      <c r="B1764" t="s">
        <v>3706</v>
      </c>
      <c r="C1764" t="str">
        <f>IFERROR(VLOOKUP(Table1[[#This Row],[Ticker]],[1]!Table2[[Symbol]:[Industry]],2,FALSE),"-")</f>
        <v>-</v>
      </c>
      <c r="D1764" t="s">
        <v>133</v>
      </c>
      <c r="E1764">
        <v>534.030125</v>
      </c>
      <c r="F1764">
        <v>2703.95</v>
      </c>
      <c r="G1764">
        <v>36.873759653849397</v>
      </c>
      <c r="H1764">
        <v>-6.4972409698789697</v>
      </c>
      <c r="I1764">
        <v>-41.834170327500203</v>
      </c>
      <c r="J1764">
        <v>3.5526822226161801</v>
      </c>
      <c r="K1764">
        <v>2730.0386298235999</v>
      </c>
      <c r="L1764">
        <v>2609.4509791504202</v>
      </c>
      <c r="M1764">
        <v>38.310081568803596</v>
      </c>
      <c r="N1764">
        <v>0.43630113181177399</v>
      </c>
      <c r="O1764">
        <v>47.891048281218197</v>
      </c>
      <c r="P1764">
        <v>82.0228879165264</v>
      </c>
      <c r="Q1764">
        <v>0.120162958738584</v>
      </c>
    </row>
    <row r="1765" spans="1:17" hidden="1" x14ac:dyDescent="0.3">
      <c r="A1765" t="s">
        <v>3707</v>
      </c>
      <c r="B1765" t="s">
        <v>3708</v>
      </c>
      <c r="C1765" t="str">
        <f>IFERROR(VLOOKUP(Table1[[#This Row],[Ticker]],[1]!Table2[[Symbol]:[Industry]],2,FALSE),"-")</f>
        <v>-</v>
      </c>
      <c r="D1765" t="s">
        <v>993</v>
      </c>
      <c r="E1765">
        <v>533.93020045000003</v>
      </c>
      <c r="F1765">
        <v>47.09</v>
      </c>
      <c r="G1765">
        <v>32.1579426990196</v>
      </c>
      <c r="H1765">
        <v>15.694889711259901</v>
      </c>
      <c r="I1765">
        <v>-11.9755791956173</v>
      </c>
      <c r="J1765">
        <v>2.2838987672501601</v>
      </c>
      <c r="K1765">
        <v>45.912756332334801</v>
      </c>
      <c r="L1765">
        <v>39.518405251363298</v>
      </c>
      <c r="M1765">
        <v>36.765074642895399</v>
      </c>
      <c r="N1765">
        <v>0.95627735786253198</v>
      </c>
      <c r="O1765">
        <v>15.735825015926901</v>
      </c>
      <c r="P1765">
        <v>64.076655052264798</v>
      </c>
      <c r="Q1765">
        <v>6.8658345698320994E-2</v>
      </c>
    </row>
    <row r="1766" spans="1:17" hidden="1" x14ac:dyDescent="0.3">
      <c r="A1766" t="s">
        <v>3709</v>
      </c>
      <c r="B1766" t="s">
        <v>3710</v>
      </c>
      <c r="C1766" t="str">
        <f>IFERROR(VLOOKUP(Table1[[#This Row],[Ticker]],[1]!Table2[[Symbol]:[Industry]],2,FALSE),"-")</f>
        <v>-</v>
      </c>
      <c r="D1766" t="s">
        <v>1856</v>
      </c>
      <c r="E1766">
        <v>533.69600000000003</v>
      </c>
      <c r="F1766">
        <v>166.78</v>
      </c>
      <c r="G1766">
        <v>13.956425714741901</v>
      </c>
      <c r="H1766">
        <v>2.3734194823923498</v>
      </c>
      <c r="I1766">
        <v>-16.793594333598602</v>
      </c>
      <c r="J1766">
        <v>2.0126594018179702</v>
      </c>
      <c r="K1766">
        <v>174.849508714645</v>
      </c>
      <c r="L1766">
        <v>170.90425699390099</v>
      </c>
      <c r="M1766">
        <v>35.450838943958303</v>
      </c>
      <c r="N1766">
        <v>1.3015696704600901</v>
      </c>
      <c r="O1766">
        <v>42.103369708598102</v>
      </c>
      <c r="P1766">
        <v>44.7743055555555</v>
      </c>
      <c r="Q1766">
        <v>0.116229225331954</v>
      </c>
    </row>
    <row r="1767" spans="1:17" hidden="1" x14ac:dyDescent="0.3">
      <c r="A1767" t="s">
        <v>3711</v>
      </c>
      <c r="B1767" t="s">
        <v>3712</v>
      </c>
      <c r="C1767" t="str">
        <f>IFERROR(VLOOKUP(Table1[[#This Row],[Ticker]],[1]!Table2[[Symbol]:[Industry]],2,FALSE),"-")</f>
        <v>-</v>
      </c>
      <c r="D1767" t="s">
        <v>27</v>
      </c>
      <c r="E1767">
        <v>532.38528570000005</v>
      </c>
      <c r="F1767">
        <v>1.94</v>
      </c>
      <c r="G1767">
        <v>20.449105148597798</v>
      </c>
      <c r="H1767">
        <v>3.8517288608789402</v>
      </c>
      <c r="I1767">
        <v>-8.3849603891870093</v>
      </c>
      <c r="J1767">
        <v>23.272473034512899</v>
      </c>
      <c r="K1767">
        <v>1.7472832158117699</v>
      </c>
      <c r="L1767">
        <v>1.7359524360968801</v>
      </c>
      <c r="M1767">
        <v>84.841948264478006</v>
      </c>
      <c r="N1767">
        <v>2.01614405236336</v>
      </c>
      <c r="O1767">
        <v>18.556701030927801</v>
      </c>
      <c r="P1767">
        <v>61.6666666666666</v>
      </c>
      <c r="Q1767">
        <v>-2.3346733155778E-2</v>
      </c>
    </row>
    <row r="1768" spans="1:17" hidden="1" x14ac:dyDescent="0.3">
      <c r="A1768" t="s">
        <v>3713</v>
      </c>
      <c r="B1768" t="s">
        <v>3714</v>
      </c>
      <c r="C1768" t="str">
        <f>IFERROR(VLOOKUP(Table1[[#This Row],[Ticker]],[1]!Table2[[Symbol]:[Industry]],2,FALSE),"-")</f>
        <v>-</v>
      </c>
      <c r="E1768">
        <v>531.31160439999996</v>
      </c>
      <c r="F1768">
        <v>35.83</v>
      </c>
      <c r="G1768">
        <v>506.33598306499601</v>
      </c>
      <c r="H1768">
        <v>-20.053708491366901</v>
      </c>
      <c r="I1768">
        <v>62.101298610914299</v>
      </c>
      <c r="J1768">
        <v>1.73302843655772</v>
      </c>
      <c r="K1768">
        <v>36.362818452044401</v>
      </c>
      <c r="L1768">
        <v>26.033064769732299</v>
      </c>
      <c r="M1768">
        <v>43.430298260559901</v>
      </c>
      <c r="N1768">
        <v>0.70537135555270503</v>
      </c>
      <c r="O1768">
        <v>35.500976835054402</v>
      </c>
      <c r="P1768">
        <v>529.59058162010194</v>
      </c>
      <c r="Q1768">
        <v>0.20447572724121299</v>
      </c>
    </row>
    <row r="1769" spans="1:17" hidden="1" x14ac:dyDescent="0.3">
      <c r="A1769" t="s">
        <v>3715</v>
      </c>
      <c r="B1769" t="s">
        <v>3716</v>
      </c>
      <c r="C1769" t="str">
        <f>IFERROR(VLOOKUP(Table1[[#This Row],[Ticker]],[1]!Table2[[Symbol]:[Industry]],2,FALSE),"-")</f>
        <v>-</v>
      </c>
      <c r="D1769" t="s">
        <v>269</v>
      </c>
      <c r="E1769">
        <v>529.94671274699999</v>
      </c>
      <c r="F1769">
        <v>80.31</v>
      </c>
      <c r="G1769">
        <v>43.744777614576002</v>
      </c>
      <c r="H1769">
        <v>40.792959347563901</v>
      </c>
      <c r="I1769">
        <v>40.781202333498399</v>
      </c>
      <c r="J1769">
        <v>0.69597855380613405</v>
      </c>
      <c r="K1769">
        <v>68.556291532189903</v>
      </c>
      <c r="L1769">
        <v>59.417438324306502</v>
      </c>
      <c r="M1769">
        <v>53.571567199133597</v>
      </c>
      <c r="N1769">
        <v>2.3884731347166102</v>
      </c>
      <c r="O1769">
        <v>16.423857551986</v>
      </c>
      <c r="P1769">
        <v>108.54323552324</v>
      </c>
      <c r="Q1769">
        <v>0.15072305650126899</v>
      </c>
    </row>
    <row r="1770" spans="1:17" hidden="1" x14ac:dyDescent="0.3">
      <c r="A1770" t="s">
        <v>3717</v>
      </c>
      <c r="B1770" t="s">
        <v>3718</v>
      </c>
      <c r="C1770" t="str">
        <f>IFERROR(VLOOKUP(Table1[[#This Row],[Ticker]],[1]!Table2[[Symbol]:[Industry]],2,FALSE),"-")</f>
        <v>-</v>
      </c>
      <c r="D1770" t="s">
        <v>51</v>
      </c>
      <c r="E1770">
        <v>528.79804528</v>
      </c>
      <c r="F1770">
        <v>395.6</v>
      </c>
      <c r="G1770">
        <v>33.729528429021101</v>
      </c>
      <c r="H1770">
        <v>14.8595977921158</v>
      </c>
      <c r="I1770">
        <v>-7.79032738924165</v>
      </c>
      <c r="J1770">
        <v>5.5635274788520803</v>
      </c>
      <c r="K1770">
        <v>370.59972728494398</v>
      </c>
      <c r="L1770">
        <v>335.24525628581199</v>
      </c>
      <c r="M1770">
        <v>47.207096106529598</v>
      </c>
      <c r="N1770">
        <v>1.0289559025199</v>
      </c>
      <c r="O1770">
        <v>8.6956521739130306</v>
      </c>
      <c r="P1770">
        <v>78.198198198198199</v>
      </c>
      <c r="Q1770">
        <v>-2.7472537082372999E-2</v>
      </c>
    </row>
    <row r="1771" spans="1:17" hidden="1" x14ac:dyDescent="0.3">
      <c r="A1771" t="s">
        <v>3719</v>
      </c>
      <c r="B1771" t="s">
        <v>3720</v>
      </c>
      <c r="C1771" t="str">
        <f>IFERROR(VLOOKUP(Table1[[#This Row],[Ticker]],[1]!Table2[[Symbol]:[Industry]],2,FALSE),"-")</f>
        <v>-</v>
      </c>
      <c r="D1771" t="s">
        <v>21</v>
      </c>
      <c r="E1771">
        <v>526.6767744</v>
      </c>
      <c r="F1771">
        <v>264.60000000000002</v>
      </c>
      <c r="G1771">
        <v>145.64784046928401</v>
      </c>
      <c r="H1771">
        <v>18.093844464976002</v>
      </c>
      <c r="I1771">
        <v>83.355930299072099</v>
      </c>
      <c r="J1771">
        <v>-2.4880985738094998</v>
      </c>
      <c r="K1771">
        <v>237.22568469875699</v>
      </c>
      <c r="L1771">
        <v>173.358488371102</v>
      </c>
      <c r="M1771">
        <v>43.703343087094503</v>
      </c>
      <c r="N1771">
        <v>0.21019085250882899</v>
      </c>
      <c r="O1771">
        <v>8.1292517006802605</v>
      </c>
      <c r="P1771">
        <v>199.32126696832501</v>
      </c>
      <c r="Q1771">
        <v>6.4743775990121002E-2</v>
      </c>
    </row>
    <row r="1772" spans="1:17" hidden="1" x14ac:dyDescent="0.3">
      <c r="A1772" t="s">
        <v>3721</v>
      </c>
      <c r="B1772" t="s">
        <v>3722</v>
      </c>
      <c r="C1772" t="str">
        <f>IFERROR(VLOOKUP(Table1[[#This Row],[Ticker]],[1]!Table2[[Symbol]:[Industry]],2,FALSE),"-")</f>
        <v>-</v>
      </c>
      <c r="D1772" t="s">
        <v>429</v>
      </c>
      <c r="E1772">
        <v>523.52497539000001</v>
      </c>
      <c r="F1772">
        <v>318.3</v>
      </c>
      <c r="G1772">
        <v>-44.4674698422345</v>
      </c>
      <c r="H1772">
        <v>8.8889431086195003</v>
      </c>
      <c r="I1772">
        <v>-12.762253022058699</v>
      </c>
      <c r="J1772">
        <v>2.9506643249883302</v>
      </c>
      <c r="K1772">
        <v>315.578814621525</v>
      </c>
      <c r="L1772">
        <v>325.46521451928101</v>
      </c>
      <c r="M1772">
        <v>35.642390688294498</v>
      </c>
      <c r="N1772">
        <v>1.74988343256965</v>
      </c>
      <c r="O1772">
        <v>44.5177505497957</v>
      </c>
      <c r="P1772">
        <v>21.488549618320601</v>
      </c>
      <c r="Q1772">
        <v>-3.6519372440384001E-2</v>
      </c>
    </row>
    <row r="1773" spans="1:17" hidden="1" x14ac:dyDescent="0.3">
      <c r="A1773" t="s">
        <v>3723</v>
      </c>
      <c r="B1773" t="s">
        <v>3724</v>
      </c>
      <c r="C1773" t="str">
        <f>IFERROR(VLOOKUP(Table1[[#This Row],[Ticker]],[1]!Table2[[Symbol]:[Industry]],2,FALSE),"-")</f>
        <v>-</v>
      </c>
      <c r="D1773" t="s">
        <v>625</v>
      </c>
      <c r="E1773">
        <v>523.50355867500002</v>
      </c>
      <c r="F1773">
        <v>282.60000000000002</v>
      </c>
      <c r="G1773">
        <v>86.078734778227499</v>
      </c>
      <c r="H1773">
        <v>55.164860174010201</v>
      </c>
      <c r="I1773">
        <v>43.431345080369198</v>
      </c>
      <c r="J1773">
        <v>18.610445020451198</v>
      </c>
      <c r="K1773">
        <v>217.253177011193</v>
      </c>
      <c r="L1773">
        <v>181.058711017646</v>
      </c>
      <c r="M1773">
        <v>87.919330496334496</v>
      </c>
      <c r="N1773">
        <v>2.9362566079019299</v>
      </c>
      <c r="O1773">
        <v>7.1125265392781101</v>
      </c>
      <c r="P1773">
        <v>143.62068965517199</v>
      </c>
    </row>
    <row r="1774" spans="1:17" hidden="1" x14ac:dyDescent="0.3">
      <c r="A1774" t="s">
        <v>3725</v>
      </c>
      <c r="B1774" t="s">
        <v>3726</v>
      </c>
      <c r="C1774" t="str">
        <f>IFERROR(VLOOKUP(Table1[[#This Row],[Ticker]],[1]!Table2[[Symbol]:[Industry]],2,FALSE),"-")</f>
        <v>-</v>
      </c>
      <c r="D1774" t="s">
        <v>21</v>
      </c>
      <c r="E1774">
        <v>523.05629999999996</v>
      </c>
      <c r="F1774">
        <v>75</v>
      </c>
      <c r="G1774">
        <v>40.272801171256901</v>
      </c>
      <c r="H1774">
        <v>16.0739510831011</v>
      </c>
      <c r="I1774">
        <v>12.4605961250493</v>
      </c>
      <c r="J1774">
        <v>12.369197205863999</v>
      </c>
      <c r="K1774">
        <v>74.605245938228094</v>
      </c>
      <c r="L1774">
        <v>67.191347723190006</v>
      </c>
      <c r="M1774">
        <v>50.319252760840897</v>
      </c>
      <c r="N1774">
        <v>2.9392989980899999</v>
      </c>
      <c r="O1774">
        <v>20.599999999999898</v>
      </c>
      <c r="P1774">
        <v>102.42914979757001</v>
      </c>
      <c r="Q1774">
        <v>0.22172558176665599</v>
      </c>
    </row>
    <row r="1775" spans="1:17" hidden="1" x14ac:dyDescent="0.3">
      <c r="A1775" t="s">
        <v>3727</v>
      </c>
      <c r="B1775" t="s">
        <v>3728</v>
      </c>
      <c r="C1775" t="str">
        <f>IFERROR(VLOOKUP(Table1[[#This Row],[Ticker]],[1]!Table2[[Symbol]:[Industry]],2,FALSE),"-")</f>
        <v>-</v>
      </c>
      <c r="D1775" t="s">
        <v>637</v>
      </c>
      <c r="E1775">
        <v>522.52211</v>
      </c>
      <c r="F1775">
        <v>685</v>
      </c>
      <c r="G1775">
        <v>171.94040252224801</v>
      </c>
      <c r="H1775">
        <v>-1.9119847264913401</v>
      </c>
      <c r="I1775">
        <v>53.033290418065</v>
      </c>
      <c r="J1775">
        <v>-2.1253737134288602</v>
      </c>
      <c r="K1775">
        <v>623.58003913473101</v>
      </c>
      <c r="L1775">
        <v>473.26827830882303</v>
      </c>
      <c r="M1775">
        <v>60.454656789905499</v>
      </c>
      <c r="N1775">
        <v>1.45793650201789</v>
      </c>
      <c r="O1775">
        <v>5.5474452554744502</v>
      </c>
      <c r="P1775">
        <v>211.363636363636</v>
      </c>
      <c r="Q1775">
        <v>0.17686876708002899</v>
      </c>
    </row>
    <row r="1776" spans="1:17" hidden="1" x14ac:dyDescent="0.3">
      <c r="A1776" t="s">
        <v>3729</v>
      </c>
      <c r="B1776" t="s">
        <v>3730</v>
      </c>
      <c r="C1776" t="str">
        <f>IFERROR(VLOOKUP(Table1[[#This Row],[Ticker]],[1]!Table2[[Symbol]:[Industry]],2,FALSE),"-")</f>
        <v>-</v>
      </c>
      <c r="D1776" t="s">
        <v>429</v>
      </c>
      <c r="E1776">
        <v>521.32500000000005</v>
      </c>
      <c r="F1776">
        <v>744.75</v>
      </c>
      <c r="G1776">
        <v>163.14072837159401</v>
      </c>
      <c r="H1776">
        <v>16.675802934953001</v>
      </c>
      <c r="I1776">
        <v>38.459776452918199</v>
      </c>
      <c r="J1776">
        <v>14.948573053896499</v>
      </c>
      <c r="K1776">
        <v>633.13814858764601</v>
      </c>
      <c r="L1776">
        <v>521.02974507616</v>
      </c>
      <c r="M1776">
        <v>86.1044742276775</v>
      </c>
      <c r="N1776">
        <v>2.1372651890370098</v>
      </c>
      <c r="O1776">
        <v>2.71231957032562</v>
      </c>
      <c r="P1776">
        <v>190.91796875</v>
      </c>
      <c r="Q1776">
        <v>0.168462962226922</v>
      </c>
    </row>
    <row r="1777" spans="1:17" hidden="1" x14ac:dyDescent="0.3">
      <c r="A1777" t="s">
        <v>3731</v>
      </c>
      <c r="B1777" t="s">
        <v>3732</v>
      </c>
      <c r="C1777" t="str">
        <f>IFERROR(VLOOKUP(Table1[[#This Row],[Ticker]],[1]!Table2[[Symbol]:[Industry]],2,FALSE),"-")</f>
        <v>-</v>
      </c>
      <c r="D1777" t="s">
        <v>1761</v>
      </c>
      <c r="E1777">
        <v>521.23759199999995</v>
      </c>
      <c r="F1777">
        <v>383.85</v>
      </c>
      <c r="G1777">
        <v>-51.767495472882104</v>
      </c>
      <c r="H1777">
        <v>-12.208657612551001</v>
      </c>
      <c r="I1777">
        <v>-26.908296492100799</v>
      </c>
      <c r="J1777">
        <v>0.51841152175500704</v>
      </c>
      <c r="K1777">
        <v>415.48382168256001</v>
      </c>
      <c r="L1777">
        <v>424.82094436506401</v>
      </c>
      <c r="M1777">
        <v>29.688232934579101</v>
      </c>
      <c r="N1777">
        <v>0.93921197306254101</v>
      </c>
      <c r="O1777">
        <v>54.604663279927003</v>
      </c>
      <c r="P1777">
        <v>22.186853413974202</v>
      </c>
    </row>
    <row r="1778" spans="1:17" hidden="1" x14ac:dyDescent="0.3">
      <c r="A1778" t="s">
        <v>3733</v>
      </c>
      <c r="B1778" t="s">
        <v>3734</v>
      </c>
      <c r="C1778" t="str">
        <f>IFERROR(VLOOKUP(Table1[[#This Row],[Ticker]],[1]!Table2[[Symbol]:[Industry]],2,FALSE),"-")</f>
        <v>-</v>
      </c>
      <c r="D1778" t="s">
        <v>308</v>
      </c>
      <c r="E1778">
        <v>518.28985999999998</v>
      </c>
      <c r="F1778">
        <v>101.11</v>
      </c>
      <c r="G1778">
        <v>4.7327432170460897</v>
      </c>
      <c r="H1778">
        <v>-9.9514726457123999</v>
      </c>
      <c r="I1778">
        <v>-34.893961864838701</v>
      </c>
      <c r="J1778">
        <v>1.26409823174563</v>
      </c>
      <c r="K1778">
        <v>112.359838095081</v>
      </c>
      <c r="L1778">
        <v>108.966120534674</v>
      </c>
      <c r="M1778">
        <v>17.469624539012099</v>
      </c>
      <c r="N1778">
        <v>1.14170602508189</v>
      </c>
      <c r="O1778">
        <v>72.881020670556794</v>
      </c>
      <c r="P1778">
        <v>52.965204236006002</v>
      </c>
    </row>
    <row r="1779" spans="1:17" hidden="1" x14ac:dyDescent="0.3">
      <c r="A1779" t="s">
        <v>3735</v>
      </c>
      <c r="B1779" t="s">
        <v>3736</v>
      </c>
      <c r="C1779" t="str">
        <f>IFERROR(VLOOKUP(Table1[[#This Row],[Ticker]],[1]!Table2[[Symbol]:[Industry]],2,FALSE),"-")</f>
        <v>-</v>
      </c>
      <c r="D1779" t="s">
        <v>21</v>
      </c>
      <c r="E1779">
        <v>518.245</v>
      </c>
      <c r="F1779">
        <v>398.65</v>
      </c>
      <c r="G1779">
        <v>142.86689677199601</v>
      </c>
      <c r="H1779">
        <v>50.391055322008498</v>
      </c>
      <c r="I1779">
        <v>58.787908087737698</v>
      </c>
      <c r="J1779">
        <v>16.282365364762398</v>
      </c>
      <c r="K1779">
        <v>314.81527644640698</v>
      </c>
      <c r="L1779">
        <v>235.38190822807101</v>
      </c>
      <c r="M1779">
        <v>54.984261779593702</v>
      </c>
      <c r="N1779">
        <v>0.829696787066727</v>
      </c>
      <c r="O1779">
        <v>10.523015176219699</v>
      </c>
      <c r="Q1779">
        <v>0.186625539814122</v>
      </c>
    </row>
    <row r="1780" spans="1:17" hidden="1" x14ac:dyDescent="0.3">
      <c r="A1780" t="s">
        <v>3737</v>
      </c>
      <c r="B1780" t="s">
        <v>3738</v>
      </c>
      <c r="C1780" t="str">
        <f>IFERROR(VLOOKUP(Table1[[#This Row],[Ticker]],[1]!Table2[[Symbol]:[Industry]],2,FALSE),"-")</f>
        <v>-</v>
      </c>
      <c r="D1780" t="s">
        <v>467</v>
      </c>
      <c r="E1780">
        <v>516.885414685</v>
      </c>
      <c r="F1780">
        <v>423.35</v>
      </c>
      <c r="G1780">
        <v>90.612539611097802</v>
      </c>
      <c r="H1780">
        <v>-7.9279243076052301</v>
      </c>
      <c r="I1780">
        <v>2.7049636186936499</v>
      </c>
      <c r="J1780">
        <v>-2.1696260632669602</v>
      </c>
      <c r="K1780">
        <v>448.25104740233002</v>
      </c>
      <c r="L1780">
        <v>372.65609868902402</v>
      </c>
      <c r="M1780">
        <v>27.1393831990557</v>
      </c>
      <c r="N1780">
        <v>0.74803217392457899</v>
      </c>
      <c r="O1780">
        <v>20.6212353844336</v>
      </c>
      <c r="P1780">
        <v>128.83783783783699</v>
      </c>
      <c r="Q1780">
        <v>5.9601540765207003E-2</v>
      </c>
    </row>
    <row r="1781" spans="1:17" hidden="1" x14ac:dyDescent="0.3">
      <c r="A1781" t="s">
        <v>3739</v>
      </c>
      <c r="B1781" t="s">
        <v>3740</v>
      </c>
      <c r="C1781" t="str">
        <f>IFERROR(VLOOKUP(Table1[[#This Row],[Ticker]],[1]!Table2[[Symbol]:[Industry]],2,FALSE),"-")</f>
        <v>-</v>
      </c>
      <c r="D1781" t="s">
        <v>920</v>
      </c>
      <c r="E1781">
        <v>515.33553389999997</v>
      </c>
      <c r="F1781">
        <v>283.8</v>
      </c>
      <c r="G1781">
        <v>13.2533379528307</v>
      </c>
      <c r="H1781">
        <v>-18.763005438637901</v>
      </c>
      <c r="I1781">
        <v>26.017712960854698</v>
      </c>
      <c r="J1781">
        <v>-8.7976956028198394</v>
      </c>
      <c r="M1781">
        <v>29.496291074576401</v>
      </c>
      <c r="O1781">
        <v>40.697674418604599</v>
      </c>
      <c r="P1781">
        <v>43.3333333333333</v>
      </c>
    </row>
    <row r="1782" spans="1:17" hidden="1" x14ac:dyDescent="0.3">
      <c r="A1782" t="s">
        <v>3741</v>
      </c>
      <c r="B1782" t="s">
        <v>3742</v>
      </c>
      <c r="C1782" t="str">
        <f>IFERROR(VLOOKUP(Table1[[#This Row],[Ticker]],[1]!Table2[[Symbol]:[Industry]],2,FALSE),"-")</f>
        <v>-</v>
      </c>
      <c r="D1782" t="s">
        <v>212</v>
      </c>
      <c r="E1782">
        <v>514.66443327599995</v>
      </c>
      <c r="F1782">
        <v>132.09</v>
      </c>
      <c r="G1782">
        <v>32.7879295015982</v>
      </c>
      <c r="H1782">
        <v>3.4668082259582902</v>
      </c>
      <c r="I1782">
        <v>-3.0999796446427199</v>
      </c>
      <c r="J1782">
        <v>17.365710474363901</v>
      </c>
      <c r="K1782">
        <v>128.14338382969601</v>
      </c>
      <c r="L1782">
        <v>120.15111431771101</v>
      </c>
      <c r="M1782">
        <v>48.351913611682399</v>
      </c>
      <c r="N1782">
        <v>2.76630627518169</v>
      </c>
      <c r="O1782">
        <v>25.141948671360399</v>
      </c>
      <c r="P1782">
        <v>65.526315789473699</v>
      </c>
      <c r="Q1782">
        <v>7.9515543009964995E-2</v>
      </c>
    </row>
    <row r="1783" spans="1:17" hidden="1" x14ac:dyDescent="0.3">
      <c r="A1783" t="s">
        <v>3743</v>
      </c>
      <c r="B1783" t="s">
        <v>3744</v>
      </c>
      <c r="C1783" t="str">
        <f>IFERROR(VLOOKUP(Table1[[#This Row],[Ticker]],[1]!Table2[[Symbol]:[Industry]],2,FALSE),"-")</f>
        <v>-</v>
      </c>
      <c r="D1783" t="s">
        <v>54</v>
      </c>
      <c r="E1783">
        <v>514.62</v>
      </c>
      <c r="F1783">
        <v>381.2</v>
      </c>
      <c r="G1783">
        <v>28.105337915015301</v>
      </c>
      <c r="H1783">
        <v>2.1282066757985101</v>
      </c>
      <c r="I1783">
        <v>28.507041721833399</v>
      </c>
      <c r="J1783">
        <v>3.1935194015878401</v>
      </c>
      <c r="K1783">
        <v>350.85999602885403</v>
      </c>
      <c r="L1783">
        <v>296.03075861712199</v>
      </c>
      <c r="M1783">
        <v>46.951487836922801</v>
      </c>
      <c r="N1783">
        <v>0.59109732626659395</v>
      </c>
      <c r="O1783">
        <v>8.7749213011542402</v>
      </c>
      <c r="P1783">
        <v>66.827133479212193</v>
      </c>
    </row>
    <row r="1784" spans="1:17" hidden="1" x14ac:dyDescent="0.3">
      <c r="A1784" t="s">
        <v>3745</v>
      </c>
      <c r="B1784" t="s">
        <v>3746</v>
      </c>
      <c r="C1784" t="str">
        <f>IFERROR(VLOOKUP(Table1[[#This Row],[Ticker]],[1]!Table2[[Symbol]:[Industry]],2,FALSE),"-")</f>
        <v>-</v>
      </c>
      <c r="D1784" t="s">
        <v>144</v>
      </c>
      <c r="E1784">
        <v>514.46596340999997</v>
      </c>
      <c r="F1784">
        <v>63.07</v>
      </c>
      <c r="G1784">
        <v>-53.755975965574102</v>
      </c>
      <c r="H1784">
        <v>-1.2999361572549299</v>
      </c>
      <c r="I1784">
        <v>-37.870764710006299</v>
      </c>
      <c r="J1784">
        <v>6.3582891791526297</v>
      </c>
      <c r="K1784">
        <v>68.789223967997302</v>
      </c>
      <c r="L1784">
        <v>75.003527583426205</v>
      </c>
      <c r="M1784">
        <v>40.391131967564</v>
      </c>
      <c r="N1784">
        <v>0.38887970103810898</v>
      </c>
      <c r="O1784">
        <v>75.836372284762902</v>
      </c>
      <c r="P1784">
        <v>4.4897282968853602</v>
      </c>
      <c r="Q1784">
        <v>5.4502485146581001E-2</v>
      </c>
    </row>
    <row r="1785" spans="1:17" hidden="1" x14ac:dyDescent="0.3">
      <c r="A1785" t="s">
        <v>3747</v>
      </c>
      <c r="B1785" t="s">
        <v>3748</v>
      </c>
      <c r="C1785" t="str">
        <f>IFERROR(VLOOKUP(Table1[[#This Row],[Ticker]],[1]!Table2[[Symbol]:[Industry]],2,FALSE),"-")</f>
        <v>-</v>
      </c>
      <c r="D1785" t="s">
        <v>1380</v>
      </c>
      <c r="E1785">
        <v>513.79011012000001</v>
      </c>
      <c r="F1785">
        <v>38.64</v>
      </c>
      <c r="G1785">
        <v>-31.933754353066401</v>
      </c>
      <c r="H1785">
        <v>-1.5114147705573799</v>
      </c>
      <c r="I1785">
        <v>-26.1049865957823</v>
      </c>
      <c r="J1785">
        <v>3.4943616986126802</v>
      </c>
      <c r="K1785">
        <v>40.431400073748598</v>
      </c>
      <c r="L1785">
        <v>41.469294366103298</v>
      </c>
      <c r="M1785">
        <v>28.6165801620911</v>
      </c>
      <c r="N1785">
        <v>0.55529497836178199</v>
      </c>
      <c r="O1785">
        <v>34.782608695652101</v>
      </c>
      <c r="P1785">
        <v>17.090909090909001</v>
      </c>
      <c r="Q1785">
        <v>-1.2192641901997999E-2</v>
      </c>
    </row>
    <row r="1786" spans="1:17" hidden="1" x14ac:dyDescent="0.3">
      <c r="A1786" t="s">
        <v>3749</v>
      </c>
      <c r="B1786" t="s">
        <v>3750</v>
      </c>
      <c r="C1786" t="str">
        <f>IFERROR(VLOOKUP(Table1[[#This Row],[Ticker]],[1]!Table2[[Symbol]:[Industry]],2,FALSE),"-")</f>
        <v>-</v>
      </c>
      <c r="D1786" t="s">
        <v>553</v>
      </c>
      <c r="E1786">
        <v>512.435409424</v>
      </c>
      <c r="F1786">
        <v>117.28</v>
      </c>
      <c r="G1786">
        <v>-30.2859104853475</v>
      </c>
      <c r="H1786">
        <v>1.28658299363824</v>
      </c>
      <c r="I1786">
        <v>-19.8565295749024</v>
      </c>
      <c r="J1786">
        <v>4.1346663967063302</v>
      </c>
      <c r="K1786">
        <v>124.18843360228701</v>
      </c>
      <c r="L1786">
        <v>123.882903926152</v>
      </c>
      <c r="M1786">
        <v>29.711387431951099</v>
      </c>
      <c r="N1786">
        <v>1.0799309908727599</v>
      </c>
      <c r="O1786">
        <v>33.867667121418798</v>
      </c>
      <c r="P1786">
        <v>15.4899064500246</v>
      </c>
      <c r="Q1786">
        <v>-2.6903026897233999E-2</v>
      </c>
    </row>
    <row r="1787" spans="1:17" hidden="1" x14ac:dyDescent="0.3">
      <c r="A1787" t="s">
        <v>3751</v>
      </c>
      <c r="B1787" t="s">
        <v>3752</v>
      </c>
      <c r="C1787" t="str">
        <f>IFERROR(VLOOKUP(Table1[[#This Row],[Ticker]],[1]!Table2[[Symbol]:[Industry]],2,FALSE),"-")</f>
        <v>-</v>
      </c>
      <c r="D1787" t="s">
        <v>3753</v>
      </c>
      <c r="E1787">
        <v>512.16</v>
      </c>
      <c r="F1787">
        <v>128.04</v>
      </c>
      <c r="G1787">
        <v>-1.3117414122486599</v>
      </c>
      <c r="H1787">
        <v>-0.13113873725810901</v>
      </c>
      <c r="I1787">
        <v>-42.869415519619302</v>
      </c>
      <c r="J1787">
        <v>1.6426029046428401</v>
      </c>
      <c r="K1787">
        <v>133.83613072781699</v>
      </c>
      <c r="M1787">
        <v>34.741261574834901</v>
      </c>
      <c r="N1787">
        <v>0.85573885730944799</v>
      </c>
      <c r="O1787">
        <v>99.429865666978998</v>
      </c>
      <c r="P1787">
        <v>33.375</v>
      </c>
    </row>
    <row r="1788" spans="1:17" hidden="1" x14ac:dyDescent="0.3">
      <c r="A1788" t="s">
        <v>3754</v>
      </c>
      <c r="B1788" t="s">
        <v>3755</v>
      </c>
      <c r="C1788" t="str">
        <f>IFERROR(VLOOKUP(Table1[[#This Row],[Ticker]],[1]!Table2[[Symbol]:[Industry]],2,FALSE),"-")</f>
        <v>-</v>
      </c>
      <c r="D1788" t="s">
        <v>130</v>
      </c>
      <c r="E1788">
        <v>512.07602999999995</v>
      </c>
      <c r="F1788">
        <v>331.75</v>
      </c>
      <c r="G1788">
        <v>-3.9374064282986199</v>
      </c>
      <c r="H1788">
        <v>-4.6952796861295996</v>
      </c>
      <c r="I1788">
        <v>69.955792226646807</v>
      </c>
      <c r="J1788">
        <v>3.8768172952448898</v>
      </c>
      <c r="K1788">
        <v>318.93887017564901</v>
      </c>
      <c r="L1788">
        <v>251.16125513114801</v>
      </c>
      <c r="M1788">
        <v>45.2273904800116</v>
      </c>
      <c r="N1788">
        <v>0.70190386906847901</v>
      </c>
      <c r="O1788">
        <v>20.783722682743001</v>
      </c>
      <c r="P1788">
        <v>152.28136882129201</v>
      </c>
    </row>
    <row r="1789" spans="1:17" hidden="1" x14ac:dyDescent="0.3">
      <c r="A1789" t="s">
        <v>3756</v>
      </c>
      <c r="B1789" t="s">
        <v>3757</v>
      </c>
      <c r="C1789" t="str">
        <f>IFERROR(VLOOKUP(Table1[[#This Row],[Ticker]],[1]!Table2[[Symbol]:[Industry]],2,FALSE),"-")</f>
        <v>-</v>
      </c>
      <c r="D1789" t="s">
        <v>51</v>
      </c>
      <c r="E1789">
        <v>511.95336900000001</v>
      </c>
      <c r="F1789">
        <v>402.65</v>
      </c>
      <c r="G1789">
        <v>-74.144951037115803</v>
      </c>
      <c r="H1789">
        <v>-15.3966371521929</v>
      </c>
      <c r="I1789">
        <v>-32.585609055449702</v>
      </c>
      <c r="J1789">
        <v>-2.5261304877397999</v>
      </c>
      <c r="K1789">
        <v>464.96917226929702</v>
      </c>
      <c r="L1789">
        <v>524.37756981250004</v>
      </c>
      <c r="M1789">
        <v>11.3984609879353</v>
      </c>
      <c r="N1789">
        <v>0.74213165322820696</v>
      </c>
      <c r="O1789">
        <v>109.8596796225</v>
      </c>
      <c r="P1789">
        <v>13.2789421859614</v>
      </c>
      <c r="Q1789">
        <v>-2.6276487798500999E-2</v>
      </c>
    </row>
    <row r="1790" spans="1:17" hidden="1" x14ac:dyDescent="0.3">
      <c r="A1790" t="s">
        <v>3758</v>
      </c>
      <c r="B1790" t="s">
        <v>3759</v>
      </c>
      <c r="C1790" t="str">
        <f>IFERROR(VLOOKUP(Table1[[#This Row],[Ticker]],[1]!Table2[[Symbol]:[Industry]],2,FALSE),"-")</f>
        <v>-</v>
      </c>
      <c r="D1790" t="s">
        <v>138</v>
      </c>
      <c r="E1790">
        <v>511.54195291999901</v>
      </c>
      <c r="F1790">
        <v>36.29</v>
      </c>
      <c r="G1790">
        <v>112.394752094244</v>
      </c>
      <c r="H1790">
        <v>-22.9165004784663</v>
      </c>
      <c r="I1790">
        <v>124.396507844504</v>
      </c>
      <c r="J1790">
        <v>-14.8440895186239</v>
      </c>
      <c r="K1790">
        <v>42.6548744115006</v>
      </c>
      <c r="L1790">
        <v>31.650241934859601</v>
      </c>
      <c r="M1790">
        <v>16.3268484404162</v>
      </c>
      <c r="N1790">
        <v>1.3186595362282001</v>
      </c>
      <c r="O1790">
        <v>46.073298429319301</v>
      </c>
      <c r="P1790">
        <v>174.92424242424201</v>
      </c>
      <c r="Q1790">
        <v>2.5526457023335E-2</v>
      </c>
    </row>
    <row r="1791" spans="1:17" hidden="1" x14ac:dyDescent="0.3">
      <c r="A1791" t="s">
        <v>3760</v>
      </c>
      <c r="B1791" t="s">
        <v>3761</v>
      </c>
      <c r="C1791" t="str">
        <f>IFERROR(VLOOKUP(Table1[[#This Row],[Ticker]],[1]!Table2[[Symbol]:[Industry]],2,FALSE),"-")</f>
        <v>-</v>
      </c>
      <c r="D1791" t="s">
        <v>51</v>
      </c>
      <c r="E1791">
        <v>511.07963248999903</v>
      </c>
      <c r="F1791">
        <v>492.55</v>
      </c>
      <c r="G1791">
        <v>8.9856917284582192</v>
      </c>
      <c r="H1791">
        <v>2.6101255132299999</v>
      </c>
      <c r="I1791">
        <v>-1.6995001898205599</v>
      </c>
      <c r="J1791">
        <v>2.90888978749412</v>
      </c>
      <c r="K1791">
        <v>508.43152694534399</v>
      </c>
      <c r="L1791">
        <v>465.26509098781702</v>
      </c>
      <c r="M1791">
        <v>35.881121123109203</v>
      </c>
      <c r="N1791">
        <v>1.0057842018419301</v>
      </c>
      <c r="O1791">
        <v>19.784793421987601</v>
      </c>
      <c r="P1791">
        <v>59.556203433754398</v>
      </c>
      <c r="Q1791">
        <v>3.4651674777277999E-2</v>
      </c>
    </row>
    <row r="1792" spans="1:17" hidden="1" x14ac:dyDescent="0.3">
      <c r="A1792" t="s">
        <v>3762</v>
      </c>
      <c r="B1792" t="s">
        <v>3763</v>
      </c>
      <c r="C1792" t="str">
        <f>IFERROR(VLOOKUP(Table1[[#This Row],[Ticker]],[1]!Table2[[Symbol]:[Industry]],2,FALSE),"-")</f>
        <v>-</v>
      </c>
      <c r="D1792" t="s">
        <v>260</v>
      </c>
      <c r="E1792">
        <v>509.669592644999</v>
      </c>
      <c r="F1792">
        <v>304.35000000000002</v>
      </c>
      <c r="G1792">
        <v>-19.874843120323099</v>
      </c>
      <c r="H1792">
        <v>3.4790143742403998</v>
      </c>
      <c r="I1792">
        <v>-15.8834470472371</v>
      </c>
      <c r="J1792">
        <v>1.7109854815542</v>
      </c>
      <c r="K1792">
        <v>312.11268241217698</v>
      </c>
      <c r="L1792">
        <v>303.05407189143102</v>
      </c>
      <c r="M1792">
        <v>31.279564141292902</v>
      </c>
      <c r="N1792">
        <v>1.53884775239272</v>
      </c>
      <c r="O1792">
        <v>17.890586495810702</v>
      </c>
      <c r="P1792">
        <v>15.5028462998102</v>
      </c>
      <c r="Q1792">
        <v>3.9680822974790001E-3</v>
      </c>
    </row>
    <row r="1793" spans="1:17" hidden="1" x14ac:dyDescent="0.3">
      <c r="A1793" t="s">
        <v>3764</v>
      </c>
      <c r="B1793" t="s">
        <v>3765</v>
      </c>
      <c r="C1793" t="str">
        <f>IFERROR(VLOOKUP(Table1[[#This Row],[Ticker]],[1]!Table2[[Symbol]:[Industry]],2,FALSE),"-")</f>
        <v>-</v>
      </c>
      <c r="D1793" t="s">
        <v>3159</v>
      </c>
      <c r="E1793">
        <v>509.52628800000002</v>
      </c>
      <c r="F1793">
        <v>225.95</v>
      </c>
      <c r="G1793">
        <v>27.7613084092037</v>
      </c>
      <c r="H1793">
        <v>11.7704093669138</v>
      </c>
      <c r="I1793">
        <v>40.525683417227803</v>
      </c>
      <c r="J1793">
        <v>-13.3836562815912</v>
      </c>
      <c r="M1793">
        <v>39.0732545645619</v>
      </c>
      <c r="O1793">
        <v>43.571586634211101</v>
      </c>
      <c r="P1793">
        <v>58.561403508771903</v>
      </c>
    </row>
    <row r="1794" spans="1:17" hidden="1" x14ac:dyDescent="0.3">
      <c r="A1794" t="s">
        <v>3766</v>
      </c>
      <c r="B1794" t="s">
        <v>3767</v>
      </c>
      <c r="C1794" t="str">
        <f>IFERROR(VLOOKUP(Table1[[#This Row],[Ticker]],[1]!Table2[[Symbol]:[Industry]],2,FALSE),"-")</f>
        <v>-</v>
      </c>
      <c r="D1794" t="s">
        <v>212</v>
      </c>
      <c r="E1794">
        <v>509.30799999999999</v>
      </c>
      <c r="F1794">
        <v>162.19999999999999</v>
      </c>
      <c r="G1794">
        <v>10.1885645420935</v>
      </c>
      <c r="H1794">
        <v>13.5418998010498</v>
      </c>
      <c r="I1794">
        <v>-7.7669809885003804</v>
      </c>
      <c r="J1794">
        <v>0.103089226831288</v>
      </c>
      <c r="K1794">
        <v>165.22681829854099</v>
      </c>
      <c r="L1794">
        <v>153.587179313804</v>
      </c>
      <c r="M1794">
        <v>32.040609658957599</v>
      </c>
      <c r="N1794">
        <v>1.38895008980554</v>
      </c>
      <c r="O1794">
        <v>25.893958076448801</v>
      </c>
      <c r="P1794">
        <v>39.827586206896498</v>
      </c>
      <c r="Q1794">
        <v>6.5164168952790993E-2</v>
      </c>
    </row>
    <row r="1795" spans="1:17" hidden="1" x14ac:dyDescent="0.3">
      <c r="A1795" t="s">
        <v>3768</v>
      </c>
      <c r="B1795" t="s">
        <v>3769</v>
      </c>
      <c r="C1795" t="str">
        <f>IFERROR(VLOOKUP(Table1[[#This Row],[Ticker]],[1]!Table2[[Symbol]:[Industry]],2,FALSE),"-")</f>
        <v>-</v>
      </c>
      <c r="D1795" t="s">
        <v>625</v>
      </c>
      <c r="E1795">
        <v>509.18400000000003</v>
      </c>
      <c r="F1795">
        <v>720</v>
      </c>
      <c r="G1795">
        <v>140.48166518115701</v>
      </c>
      <c r="H1795">
        <v>11.600266872574799</v>
      </c>
      <c r="I1795">
        <v>153.246040189182</v>
      </c>
      <c r="J1795">
        <v>-3.2268238469495101</v>
      </c>
      <c r="K1795">
        <v>660.18586250057103</v>
      </c>
      <c r="M1795">
        <v>36.798245272490703</v>
      </c>
      <c r="N1795">
        <v>0.23722627737226201</v>
      </c>
      <c r="O1795">
        <v>15.9722222222222</v>
      </c>
      <c r="P1795">
        <v>176.923076923076</v>
      </c>
    </row>
    <row r="1796" spans="1:17" hidden="1" x14ac:dyDescent="0.3">
      <c r="A1796" t="s">
        <v>3770</v>
      </c>
      <c r="B1796" t="s">
        <v>3771</v>
      </c>
      <c r="C1796" t="str">
        <f>IFERROR(VLOOKUP(Table1[[#This Row],[Ticker]],[1]!Table2[[Symbol]:[Industry]],2,FALSE),"-")</f>
        <v>-</v>
      </c>
      <c r="D1796" t="s">
        <v>429</v>
      </c>
      <c r="E1796">
        <v>508.98695620500001</v>
      </c>
      <c r="F1796">
        <v>186.55</v>
      </c>
      <c r="G1796">
        <v>7.7044987650634296</v>
      </c>
      <c r="H1796">
        <v>5.4657530527578002</v>
      </c>
      <c r="I1796">
        <v>-4.8560219615777704</v>
      </c>
      <c r="J1796">
        <v>5.54469167748878</v>
      </c>
      <c r="K1796">
        <v>183.918457211342</v>
      </c>
      <c r="L1796">
        <v>170.62782156696201</v>
      </c>
      <c r="M1796">
        <v>40.083097685906502</v>
      </c>
      <c r="N1796">
        <v>1.6201398037893699</v>
      </c>
      <c r="O1796">
        <v>12.034307156258301</v>
      </c>
      <c r="P1796">
        <v>36.466715435259701</v>
      </c>
      <c r="Q1796">
        <v>1.1253599051481E-2</v>
      </c>
    </row>
    <row r="1797" spans="1:17" hidden="1" x14ac:dyDescent="0.3">
      <c r="A1797" t="s">
        <v>3772</v>
      </c>
      <c r="B1797" t="s">
        <v>3773</v>
      </c>
      <c r="C1797" t="str">
        <f>IFERROR(VLOOKUP(Table1[[#This Row],[Ticker]],[1]!Table2[[Symbol]:[Industry]],2,FALSE),"-")</f>
        <v>-</v>
      </c>
      <c r="D1797" t="s">
        <v>530</v>
      </c>
      <c r="E1797">
        <v>508.22713125000001</v>
      </c>
      <c r="F1797">
        <v>467.9</v>
      </c>
      <c r="G1797">
        <v>169.27322338447999</v>
      </c>
      <c r="H1797">
        <v>2.7765372899976999</v>
      </c>
      <c r="I1797">
        <v>87.1861600608608</v>
      </c>
      <c r="J1797">
        <v>-1.0887517376707101</v>
      </c>
      <c r="K1797">
        <v>412.31421414424602</v>
      </c>
      <c r="L1797">
        <v>296.21390749214697</v>
      </c>
      <c r="M1797">
        <v>57.835179191875199</v>
      </c>
      <c r="N1797">
        <v>0.56770622248888702</v>
      </c>
      <c r="O1797">
        <v>5.79183586236375</v>
      </c>
      <c r="P1797">
        <v>203.83116883116799</v>
      </c>
      <c r="Q1797">
        <v>0.34965599552258603</v>
      </c>
    </row>
    <row r="1798" spans="1:17" hidden="1" x14ac:dyDescent="0.3">
      <c r="A1798" t="s">
        <v>3774</v>
      </c>
      <c r="B1798" t="s">
        <v>3775</v>
      </c>
      <c r="C1798" t="str">
        <f>IFERROR(VLOOKUP(Table1[[#This Row],[Ticker]],[1]!Table2[[Symbol]:[Industry]],2,FALSE),"-")</f>
        <v>-</v>
      </c>
      <c r="D1798" t="s">
        <v>121</v>
      </c>
      <c r="E1798">
        <v>506.72071249999999</v>
      </c>
      <c r="F1798">
        <v>1649.75</v>
      </c>
      <c r="G1798">
        <v>11.3090229783362</v>
      </c>
      <c r="H1798">
        <v>5.7278447790220399</v>
      </c>
      <c r="I1798">
        <v>-11.4715572005239</v>
      </c>
      <c r="J1798">
        <v>-11.1185176300542</v>
      </c>
      <c r="K1798">
        <v>1735.91912858464</v>
      </c>
      <c r="L1798">
        <v>1507.8802298896301</v>
      </c>
      <c r="M1798">
        <v>29.9158365824977</v>
      </c>
      <c r="N1798">
        <v>0.95923001892510795</v>
      </c>
      <c r="O1798">
        <v>30.2621609334747</v>
      </c>
      <c r="P1798">
        <v>68.3418367346938</v>
      </c>
      <c r="Q1798">
        <v>8.6388896513460003E-2</v>
      </c>
    </row>
    <row r="1799" spans="1:17" hidden="1" x14ac:dyDescent="0.3">
      <c r="A1799" t="s">
        <v>3776</v>
      </c>
      <c r="B1799" t="s">
        <v>3777</v>
      </c>
      <c r="C1799" t="str">
        <f>IFERROR(VLOOKUP(Table1[[#This Row],[Ticker]],[1]!Table2[[Symbol]:[Industry]],2,FALSE),"-")</f>
        <v>-</v>
      </c>
      <c r="D1799" t="s">
        <v>133</v>
      </c>
      <c r="E1799">
        <v>506.63598757199998</v>
      </c>
      <c r="F1799">
        <v>50.49</v>
      </c>
      <c r="G1799">
        <v>40.4082863719606</v>
      </c>
      <c r="H1799">
        <v>-2.4244838275966898</v>
      </c>
      <c r="I1799">
        <v>36.453897523930998</v>
      </c>
      <c r="J1799">
        <v>5.9073087869957703</v>
      </c>
      <c r="K1799">
        <v>48.884384130256002</v>
      </c>
      <c r="L1799">
        <v>40.803025389611001</v>
      </c>
      <c r="M1799">
        <v>45.479082624493103</v>
      </c>
      <c r="N1799">
        <v>0.58072410931238405</v>
      </c>
      <c r="O1799">
        <v>14.874232521291299</v>
      </c>
      <c r="P1799">
        <v>99.960396039603907</v>
      </c>
      <c r="Q1799">
        <v>0.14589489331803099</v>
      </c>
    </row>
    <row r="1800" spans="1:17" hidden="1" x14ac:dyDescent="0.3">
      <c r="A1800" t="s">
        <v>3778</v>
      </c>
      <c r="B1800" t="s">
        <v>3779</v>
      </c>
      <c r="C1800" t="str">
        <f>IFERROR(VLOOKUP(Table1[[#This Row],[Ticker]],[1]!Table2[[Symbol]:[Industry]],2,FALSE),"-")</f>
        <v>-</v>
      </c>
      <c r="D1800" t="s">
        <v>625</v>
      </c>
      <c r="E1800">
        <v>505.6875</v>
      </c>
      <c r="F1800">
        <v>130.5</v>
      </c>
      <c r="G1800">
        <v>-15.78403420269</v>
      </c>
      <c r="H1800">
        <v>15.091846268444099</v>
      </c>
      <c r="I1800">
        <v>-14.0022383345124</v>
      </c>
      <c r="J1800">
        <v>-4.4540821782300899</v>
      </c>
      <c r="K1800">
        <v>124.227481791817</v>
      </c>
      <c r="L1800">
        <v>122.548941412074</v>
      </c>
      <c r="M1800">
        <v>48.0936322226583</v>
      </c>
      <c r="N1800">
        <v>1.4491804336282701</v>
      </c>
      <c r="O1800">
        <v>18.467432950191501</v>
      </c>
      <c r="P1800">
        <v>28.8888888888888</v>
      </c>
      <c r="Q1800">
        <v>8.4815666734502998E-2</v>
      </c>
    </row>
    <row r="1801" spans="1:17" hidden="1" x14ac:dyDescent="0.3">
      <c r="A1801" t="s">
        <v>3780</v>
      </c>
      <c r="B1801" t="s">
        <v>3781</v>
      </c>
      <c r="C1801" t="str">
        <f>IFERROR(VLOOKUP(Table1[[#This Row],[Ticker]],[1]!Table2[[Symbol]:[Industry]],2,FALSE),"-")</f>
        <v>-</v>
      </c>
      <c r="D1801" t="s">
        <v>292</v>
      </c>
      <c r="E1801">
        <v>505.29485160000002</v>
      </c>
      <c r="F1801">
        <v>95.6</v>
      </c>
      <c r="G1801">
        <v>-43.728020482016099</v>
      </c>
      <c r="H1801">
        <v>2.9811675779465099</v>
      </c>
      <c r="I1801">
        <v>1.38806785139688</v>
      </c>
      <c r="J1801">
        <v>-0.31476597903721398</v>
      </c>
      <c r="K1801">
        <v>98.754579199587099</v>
      </c>
      <c r="L1801">
        <v>100.90806763497</v>
      </c>
      <c r="M1801">
        <v>35.312676173532999</v>
      </c>
      <c r="N1801">
        <v>0.76355900807050203</v>
      </c>
      <c r="O1801">
        <v>38.546025104602499</v>
      </c>
      <c r="P1801">
        <v>24.1719703857643</v>
      </c>
      <c r="Q1801">
        <v>0.17146519563149901</v>
      </c>
    </row>
    <row r="1802" spans="1:17" hidden="1" x14ac:dyDescent="0.3">
      <c r="A1802" t="s">
        <v>3782</v>
      </c>
      <c r="B1802" t="s">
        <v>3783</v>
      </c>
      <c r="C1802" t="str">
        <f>IFERROR(VLOOKUP(Table1[[#This Row],[Ticker]],[1]!Table2[[Symbol]:[Industry]],2,FALSE),"-")</f>
        <v>-</v>
      </c>
      <c r="D1802" t="s">
        <v>269</v>
      </c>
      <c r="E1802">
        <v>502.34195399999999</v>
      </c>
      <c r="F1802">
        <v>79.260000000000005</v>
      </c>
      <c r="G1802">
        <v>-17.150180884423001</v>
      </c>
      <c r="H1802">
        <v>-8.4301556240415892E-3</v>
      </c>
      <c r="I1802">
        <v>-37.473180709679603</v>
      </c>
      <c r="J1802">
        <v>-0.88306804051469101</v>
      </c>
      <c r="K1802">
        <v>82.601318370674207</v>
      </c>
      <c r="L1802">
        <v>83.239320310812801</v>
      </c>
      <c r="M1802">
        <v>35.894228241595002</v>
      </c>
      <c r="N1802">
        <v>1.94308616493691</v>
      </c>
      <c r="O1802">
        <v>57.393388846833197</v>
      </c>
      <c r="P1802">
        <v>14.043165467625901</v>
      </c>
      <c r="Q1802">
        <v>8.2656370217000005E-3</v>
      </c>
    </row>
    <row r="1803" spans="1:17" hidden="1" x14ac:dyDescent="0.3">
      <c r="A1803" t="s">
        <v>3784</v>
      </c>
      <c r="B1803" t="s">
        <v>3785</v>
      </c>
      <c r="C1803" t="str">
        <f>IFERROR(VLOOKUP(Table1[[#This Row],[Ticker]],[1]!Table2[[Symbol]:[Industry]],2,FALSE),"-")</f>
        <v>-</v>
      </c>
      <c r="D1803" t="s">
        <v>354</v>
      </c>
      <c r="E1803">
        <v>501.10979637100002</v>
      </c>
      <c r="F1803">
        <v>81.89</v>
      </c>
      <c r="G1803">
        <v>-29.333277302668499</v>
      </c>
      <c r="H1803">
        <v>-5.8389485861380797</v>
      </c>
      <c r="I1803">
        <v>-33.7063510670067</v>
      </c>
      <c r="J1803">
        <v>1.32843846691753</v>
      </c>
      <c r="K1803">
        <v>86.470962662684499</v>
      </c>
      <c r="L1803">
        <v>90.573378235074401</v>
      </c>
      <c r="M1803">
        <v>33.595122992150401</v>
      </c>
      <c r="N1803">
        <v>1.29744177566486</v>
      </c>
      <c r="O1803">
        <v>64.122603492489901</v>
      </c>
      <c r="P1803">
        <v>9.1866666666666692</v>
      </c>
      <c r="Q1803">
        <v>3.9443961487793E-2</v>
      </c>
    </row>
    <row r="1804" spans="1:17" hidden="1" x14ac:dyDescent="0.3">
      <c r="A1804" t="s">
        <v>3786</v>
      </c>
      <c r="B1804" t="s">
        <v>3787</v>
      </c>
      <c r="C1804" t="str">
        <f>IFERROR(VLOOKUP(Table1[[#This Row],[Ticker]],[1]!Table2[[Symbol]:[Industry]],2,FALSE),"-")</f>
        <v>-</v>
      </c>
      <c r="D1804" t="s">
        <v>46</v>
      </c>
      <c r="E1804">
        <v>499.60334599999999</v>
      </c>
      <c r="F1804">
        <v>416.35</v>
      </c>
      <c r="G1804">
        <v>193.964449063941</v>
      </c>
      <c r="H1804">
        <v>-16.496142374842702</v>
      </c>
      <c r="I1804">
        <v>206.72882407196499</v>
      </c>
      <c r="J1804">
        <v>-9.7290754515756692</v>
      </c>
      <c r="K1804">
        <v>408.652568819978</v>
      </c>
      <c r="M1804">
        <v>31.1109396740564</v>
      </c>
      <c r="N1804">
        <v>0.35053065575569398</v>
      </c>
      <c r="O1804">
        <v>46.487330371082003</v>
      </c>
      <c r="P1804">
        <v>238.495934959349</v>
      </c>
    </row>
    <row r="1805" spans="1:17" hidden="1" x14ac:dyDescent="0.3">
      <c r="A1805" t="s">
        <v>3788</v>
      </c>
      <c r="B1805" t="s">
        <v>3789</v>
      </c>
      <c r="C1805" t="str">
        <f>IFERROR(VLOOKUP(Table1[[#This Row],[Ticker]],[1]!Table2[[Symbol]:[Industry]],2,FALSE),"-")</f>
        <v>-</v>
      </c>
      <c r="D1805" t="s">
        <v>138</v>
      </c>
      <c r="E1805">
        <v>498.66372719999998</v>
      </c>
      <c r="F1805">
        <v>12.66</v>
      </c>
      <c r="G1805">
        <v>120.206939906432</v>
      </c>
      <c r="H1805">
        <v>6.2585543823941698</v>
      </c>
      <c r="I1805">
        <v>-5.8621243735280197</v>
      </c>
      <c r="J1805">
        <v>1.16602896613625</v>
      </c>
      <c r="K1805">
        <v>12.5469633997842</v>
      </c>
      <c r="L1805">
        <v>10.692148348447899</v>
      </c>
      <c r="M1805">
        <v>39.848780389213601</v>
      </c>
      <c r="N1805">
        <v>1.28996805151927</v>
      </c>
      <c r="O1805">
        <v>17.693522906793</v>
      </c>
      <c r="P1805">
        <v>158.367346938775</v>
      </c>
      <c r="Q1805">
        <v>6.3569425828302994E-2</v>
      </c>
    </row>
    <row r="1806" spans="1:17" hidden="1" x14ac:dyDescent="0.3">
      <c r="A1806" t="s">
        <v>3790</v>
      </c>
      <c r="B1806" t="s">
        <v>3791</v>
      </c>
      <c r="C1806" t="str">
        <f>IFERROR(VLOOKUP(Table1[[#This Row],[Ticker]],[1]!Table2[[Symbol]:[Industry]],2,FALSE),"-")</f>
        <v>-</v>
      </c>
      <c r="D1806" t="s">
        <v>133</v>
      </c>
      <c r="E1806">
        <v>498.61743868500002</v>
      </c>
      <c r="F1806">
        <v>262.95</v>
      </c>
      <c r="G1806">
        <v>-64.330228807206595</v>
      </c>
      <c r="H1806">
        <v>5.8377152377282497</v>
      </c>
      <c r="I1806">
        <v>-51.565853799182499</v>
      </c>
      <c r="J1806">
        <v>-5.5988936939966099</v>
      </c>
      <c r="K1806">
        <v>264.71693060717001</v>
      </c>
      <c r="M1806">
        <v>43.8315097514405</v>
      </c>
      <c r="N1806">
        <v>1.26561623482823</v>
      </c>
      <c r="O1806">
        <v>69.709070165430603</v>
      </c>
      <c r="P1806">
        <v>18.606224627875498</v>
      </c>
    </row>
    <row r="1807" spans="1:17" hidden="1" x14ac:dyDescent="0.3">
      <c r="A1807" t="s">
        <v>3792</v>
      </c>
      <c r="B1807" t="s">
        <v>3793</v>
      </c>
      <c r="C1807" t="str">
        <f>IFERROR(VLOOKUP(Table1[[#This Row],[Ticker]],[1]!Table2[[Symbol]:[Industry]],2,FALSE),"-")</f>
        <v>-</v>
      </c>
      <c r="D1807" t="s">
        <v>21</v>
      </c>
      <c r="E1807">
        <v>497.94777675</v>
      </c>
      <c r="F1807">
        <v>67.5</v>
      </c>
      <c r="G1807">
        <v>45.706602946771497</v>
      </c>
      <c r="H1807">
        <v>1.9990982656074601</v>
      </c>
      <c r="I1807">
        <v>-6.2431192999774998</v>
      </c>
      <c r="J1807">
        <v>7.5812452022929699</v>
      </c>
      <c r="K1807">
        <v>69.472811423252693</v>
      </c>
      <c r="L1807">
        <v>65.236883994700605</v>
      </c>
      <c r="M1807">
        <v>40.089273341902697</v>
      </c>
      <c r="N1807">
        <v>1.09331692857944</v>
      </c>
      <c r="O1807">
        <v>58.8888888888888</v>
      </c>
      <c r="P1807">
        <v>72.413793103448199</v>
      </c>
      <c r="Q1807">
        <v>0.12677037210353301</v>
      </c>
    </row>
    <row r="1808" spans="1:17" hidden="1" x14ac:dyDescent="0.3">
      <c r="A1808" t="s">
        <v>3794</v>
      </c>
      <c r="B1808" t="s">
        <v>3795</v>
      </c>
      <c r="C1808" t="str">
        <f>IFERROR(VLOOKUP(Table1[[#This Row],[Ticker]],[1]!Table2[[Symbol]:[Industry]],2,FALSE),"-")</f>
        <v>-</v>
      </c>
      <c r="D1808" t="s">
        <v>252</v>
      </c>
      <c r="E1808">
        <v>496.64422521999899</v>
      </c>
      <c r="F1808">
        <v>530.20000000000005</v>
      </c>
      <c r="G1808">
        <v>-25.18745715124</v>
      </c>
      <c r="H1808">
        <v>-9.5992837280646803</v>
      </c>
      <c r="I1808">
        <v>-4.8832122932225603</v>
      </c>
      <c r="J1808">
        <v>-2.2487014431832399</v>
      </c>
      <c r="K1808">
        <v>516.99724885400406</v>
      </c>
      <c r="L1808">
        <v>489.98506034137199</v>
      </c>
      <c r="M1808">
        <v>36.615492183292197</v>
      </c>
      <c r="N1808">
        <v>0.26488224326654802</v>
      </c>
      <c r="O1808">
        <v>23.293096944549202</v>
      </c>
      <c r="P1808">
        <v>36.649484536082397</v>
      </c>
      <c r="Q1808">
        <v>-3.5398152664082E-2</v>
      </c>
    </row>
    <row r="1809" spans="1:17" hidden="1" x14ac:dyDescent="0.3">
      <c r="A1809" t="s">
        <v>3796</v>
      </c>
      <c r="B1809" t="s">
        <v>3797</v>
      </c>
      <c r="C1809" t="str">
        <f>IFERROR(VLOOKUP(Table1[[#This Row],[Ticker]],[1]!Table2[[Symbol]:[Industry]],2,FALSE),"-")</f>
        <v>-</v>
      </c>
      <c r="D1809" t="s">
        <v>260</v>
      </c>
      <c r="E1809">
        <v>496.58724119999999</v>
      </c>
      <c r="F1809">
        <v>220.24</v>
      </c>
      <c r="G1809">
        <v>93.623786476898104</v>
      </c>
      <c r="H1809">
        <v>6.2206417810084398</v>
      </c>
      <c r="I1809">
        <v>-26.042370786345501</v>
      </c>
      <c r="J1809">
        <v>13.9360192372024</v>
      </c>
      <c r="K1809">
        <v>186.121551471591</v>
      </c>
      <c r="L1809">
        <v>176.91060473008</v>
      </c>
      <c r="M1809">
        <v>77.286374804311194</v>
      </c>
      <c r="N1809">
        <v>4.22948994703704</v>
      </c>
      <c r="O1809">
        <v>27.134035597529898</v>
      </c>
      <c r="P1809">
        <v>124.620091789903</v>
      </c>
      <c r="Q1809">
        <v>0.10042786880983</v>
      </c>
    </row>
    <row r="1810" spans="1:17" hidden="1" x14ac:dyDescent="0.3">
      <c r="A1810" t="s">
        <v>3798</v>
      </c>
      <c r="B1810" t="s">
        <v>3799</v>
      </c>
      <c r="C1810" t="str">
        <f>IFERROR(VLOOKUP(Table1[[#This Row],[Ticker]],[1]!Table2[[Symbol]:[Industry]],2,FALSE),"-")</f>
        <v>-</v>
      </c>
      <c r="D1810" t="s">
        <v>127</v>
      </c>
      <c r="E1810">
        <v>496.21816139999999</v>
      </c>
      <c r="F1810">
        <v>199</v>
      </c>
      <c r="G1810">
        <v>109.902987853798</v>
      </c>
      <c r="H1810">
        <v>36.2780327157542</v>
      </c>
      <c r="I1810">
        <v>20.819575199206501</v>
      </c>
      <c r="J1810">
        <v>-3.8749409550062799</v>
      </c>
      <c r="K1810">
        <v>187.89466315946001</v>
      </c>
      <c r="L1810">
        <v>153.22505831223799</v>
      </c>
      <c r="M1810">
        <v>45.823910948852898</v>
      </c>
      <c r="N1810">
        <v>1.6400855414008499</v>
      </c>
      <c r="O1810">
        <v>17.3366834170854</v>
      </c>
      <c r="P1810">
        <v>153.18066157760799</v>
      </c>
    </row>
    <row r="1811" spans="1:17" hidden="1" x14ac:dyDescent="0.3">
      <c r="A1811" t="s">
        <v>3800</v>
      </c>
      <c r="B1811" t="s">
        <v>3801</v>
      </c>
      <c r="C1811" t="str">
        <f>IFERROR(VLOOKUP(Table1[[#This Row],[Ticker]],[1]!Table2[[Symbol]:[Industry]],2,FALSE),"-")</f>
        <v>-</v>
      </c>
      <c r="D1811" t="s">
        <v>277</v>
      </c>
      <c r="E1811">
        <v>495.82848000000001</v>
      </c>
      <c r="F1811">
        <v>300.75</v>
      </c>
      <c r="G1811">
        <v>44.247489999614302</v>
      </c>
      <c r="H1811">
        <v>86.190910147428596</v>
      </c>
      <c r="I1811">
        <v>57.011865007638299</v>
      </c>
      <c r="J1811">
        <v>-4.7433275478524202</v>
      </c>
      <c r="M1811">
        <v>52.631520302363697</v>
      </c>
      <c r="O1811">
        <v>25.951787198669901</v>
      </c>
      <c r="P1811">
        <v>75.877192982456094</v>
      </c>
    </row>
    <row r="1812" spans="1:17" hidden="1" x14ac:dyDescent="0.3">
      <c r="A1812" t="s">
        <v>3802</v>
      </c>
      <c r="B1812" t="s">
        <v>3803</v>
      </c>
      <c r="C1812" t="str">
        <f>IFERROR(VLOOKUP(Table1[[#This Row],[Ticker]],[1]!Table2[[Symbol]:[Industry]],2,FALSE),"-")</f>
        <v>-</v>
      </c>
      <c r="D1812" t="s">
        <v>133</v>
      </c>
      <c r="E1812">
        <v>495.01452</v>
      </c>
      <c r="F1812">
        <v>18.59</v>
      </c>
      <c r="G1812">
        <v>231.96833138119899</v>
      </c>
      <c r="H1812">
        <v>-8.9763001731802401</v>
      </c>
      <c r="I1812">
        <v>26.7053484086377</v>
      </c>
      <c r="J1812">
        <v>4.5851582884656104</v>
      </c>
      <c r="K1812">
        <v>19.8021407688544</v>
      </c>
      <c r="L1812">
        <v>16.2555774672424</v>
      </c>
      <c r="M1812">
        <v>31.793844104279</v>
      </c>
      <c r="N1812">
        <v>0.84512144092242603</v>
      </c>
      <c r="O1812">
        <v>31.791285637439401</v>
      </c>
      <c r="P1812">
        <v>260.97087378640703</v>
      </c>
      <c r="Q1812">
        <v>0.14970966334161601</v>
      </c>
    </row>
    <row r="1813" spans="1:17" hidden="1" x14ac:dyDescent="0.3">
      <c r="A1813" t="s">
        <v>3804</v>
      </c>
      <c r="B1813" t="s">
        <v>3805</v>
      </c>
      <c r="C1813" t="str">
        <f>IFERROR(VLOOKUP(Table1[[#This Row],[Ticker]],[1]!Table2[[Symbol]:[Industry]],2,FALSE),"-")</f>
        <v>-</v>
      </c>
      <c r="D1813" t="s">
        <v>116</v>
      </c>
      <c r="E1813">
        <v>494.9521302</v>
      </c>
      <c r="F1813">
        <v>222</v>
      </c>
      <c r="G1813">
        <v>-41.032376332883501</v>
      </c>
      <c r="H1813">
        <v>-2.1539104586274398</v>
      </c>
      <c r="I1813">
        <v>-25.805882520951599</v>
      </c>
      <c r="J1813">
        <v>4.0728354627823702</v>
      </c>
      <c r="K1813">
        <v>234.43925925085401</v>
      </c>
      <c r="L1813">
        <v>252.44672547880199</v>
      </c>
      <c r="M1813">
        <v>48.461493597846697</v>
      </c>
      <c r="N1813">
        <v>0.42137718396711199</v>
      </c>
      <c r="O1813">
        <v>39.527027027027003</v>
      </c>
      <c r="P1813">
        <v>4.2253521126760498</v>
      </c>
      <c r="Q1813">
        <v>0.16471048329280399</v>
      </c>
    </row>
    <row r="1814" spans="1:17" hidden="1" x14ac:dyDescent="0.3">
      <c r="A1814" t="s">
        <v>3806</v>
      </c>
      <c r="B1814" t="s">
        <v>3807</v>
      </c>
      <c r="C1814" t="str">
        <f>IFERROR(VLOOKUP(Table1[[#This Row],[Ticker]],[1]!Table2[[Symbol]:[Industry]],2,FALSE),"-")</f>
        <v>-</v>
      </c>
      <c r="D1814" t="s">
        <v>1422</v>
      </c>
      <c r="E1814">
        <v>492.88199607500002</v>
      </c>
      <c r="F1814">
        <v>455.35</v>
      </c>
      <c r="G1814">
        <v>35.671765562852897</v>
      </c>
      <c r="H1814">
        <v>29.175555361175999</v>
      </c>
      <c r="I1814">
        <v>21.3233529473458</v>
      </c>
      <c r="J1814">
        <v>14.5612075558056</v>
      </c>
      <c r="K1814">
        <v>375.71568147113601</v>
      </c>
      <c r="L1814">
        <v>322.49578632396901</v>
      </c>
      <c r="M1814">
        <v>62.050255503053997</v>
      </c>
      <c r="N1814">
        <v>1.1832647111622701</v>
      </c>
      <c r="O1814">
        <v>14.197869770506101</v>
      </c>
      <c r="P1814">
        <v>106.97727272727199</v>
      </c>
      <c r="Q1814">
        <v>0.15166820342607501</v>
      </c>
    </row>
    <row r="1815" spans="1:17" hidden="1" x14ac:dyDescent="0.3">
      <c r="A1815" t="s">
        <v>3808</v>
      </c>
      <c r="B1815" t="s">
        <v>3809</v>
      </c>
      <c r="C1815" t="str">
        <f>IFERROR(VLOOKUP(Table1[[#This Row],[Ticker]],[1]!Table2[[Symbol]:[Industry]],2,FALSE),"-")</f>
        <v>-</v>
      </c>
      <c r="D1815" t="s">
        <v>232</v>
      </c>
      <c r="E1815">
        <v>490.64400000000001</v>
      </c>
      <c r="F1815">
        <v>151.19999999999999</v>
      </c>
      <c r="G1815">
        <v>65.627350226905406</v>
      </c>
      <c r="H1815">
        <v>21.5284965376466</v>
      </c>
      <c r="I1815">
        <v>-2.4130255485113499</v>
      </c>
      <c r="J1815">
        <v>3.4580603178920399</v>
      </c>
      <c r="K1815">
        <v>139.85591702159999</v>
      </c>
      <c r="L1815">
        <v>123.549328414721</v>
      </c>
      <c r="M1815">
        <v>48.353175338496797</v>
      </c>
      <c r="N1815">
        <v>2.5062526293490501</v>
      </c>
      <c r="O1815">
        <v>11.812169312169299</v>
      </c>
      <c r="P1815">
        <v>115.231316725978</v>
      </c>
      <c r="Q1815">
        <v>6.6448813290792996E-2</v>
      </c>
    </row>
    <row r="1816" spans="1:17" hidden="1" x14ac:dyDescent="0.3">
      <c r="A1816" t="s">
        <v>3810</v>
      </c>
      <c r="B1816" t="s">
        <v>3811</v>
      </c>
      <c r="C1816" t="str">
        <f>IFERROR(VLOOKUP(Table1[[#This Row],[Ticker]],[1]!Table2[[Symbol]:[Industry]],2,FALSE),"-")</f>
        <v>-</v>
      </c>
      <c r="D1816" t="s">
        <v>269</v>
      </c>
      <c r="E1816">
        <v>490.52499999999998</v>
      </c>
      <c r="F1816">
        <v>140.15</v>
      </c>
      <c r="G1816">
        <v>11.3607860602788</v>
      </c>
      <c r="H1816">
        <v>0.58064593863321301</v>
      </c>
      <c r="I1816">
        <v>-11.233849609404601</v>
      </c>
      <c r="J1816">
        <v>3.1426029046428301</v>
      </c>
      <c r="K1816">
        <v>142.56985304956399</v>
      </c>
      <c r="L1816">
        <v>137.06178686970901</v>
      </c>
      <c r="M1816">
        <v>37.524710672691498</v>
      </c>
      <c r="N1816">
        <v>0.46873199401538201</v>
      </c>
      <c r="O1816">
        <v>21.084552265429799</v>
      </c>
      <c r="P1816">
        <v>36.665041443198398</v>
      </c>
      <c r="Q1816">
        <v>5.7130461474656002E-2</v>
      </c>
    </row>
    <row r="1817" spans="1:17" hidden="1" x14ac:dyDescent="0.3">
      <c r="A1817" t="s">
        <v>3812</v>
      </c>
      <c r="B1817" t="s">
        <v>3813</v>
      </c>
      <c r="C1817" t="str">
        <f>IFERROR(VLOOKUP(Table1[[#This Row],[Ticker]],[1]!Table2[[Symbol]:[Industry]],2,FALSE),"-")</f>
        <v>-</v>
      </c>
      <c r="D1817" t="s">
        <v>232</v>
      </c>
      <c r="E1817">
        <v>490.137</v>
      </c>
      <c r="F1817">
        <v>821</v>
      </c>
      <c r="G1817">
        <v>365.43587763536999</v>
      </c>
      <c r="H1817">
        <v>-17.302239393089302</v>
      </c>
      <c r="I1817">
        <v>168.09817143086099</v>
      </c>
      <c r="J1817">
        <v>10.2738529046428</v>
      </c>
      <c r="K1817">
        <v>785.540002668341</v>
      </c>
      <c r="L1817">
        <v>492.29546591248601</v>
      </c>
      <c r="M1817">
        <v>43.399706568536899</v>
      </c>
      <c r="N1817">
        <v>0.58067924971379903</v>
      </c>
      <c r="O1817">
        <v>33.635809987819698</v>
      </c>
      <c r="P1817">
        <v>527.91586998087905</v>
      </c>
    </row>
    <row r="1818" spans="1:17" hidden="1" x14ac:dyDescent="0.3">
      <c r="A1818" t="s">
        <v>3814</v>
      </c>
      <c r="B1818" t="s">
        <v>3815</v>
      </c>
      <c r="C1818" t="str">
        <f>IFERROR(VLOOKUP(Table1[[#This Row],[Ticker]],[1]!Table2[[Symbol]:[Industry]],2,FALSE),"-")</f>
        <v>-</v>
      </c>
      <c r="D1818" t="s">
        <v>1467</v>
      </c>
      <c r="E1818">
        <v>488.78284919999999</v>
      </c>
      <c r="F1818">
        <v>238.3</v>
      </c>
      <c r="G1818">
        <v>-21.807174119175599</v>
      </c>
      <c r="H1818">
        <v>5.3625879849131503E-2</v>
      </c>
      <c r="I1818">
        <v>-21.1891180571061</v>
      </c>
      <c r="J1818">
        <v>1.4032970127945701</v>
      </c>
      <c r="K1818">
        <v>248.414126865024</v>
      </c>
      <c r="L1818">
        <v>254.29450151774699</v>
      </c>
      <c r="M1818">
        <v>30.4769998300224</v>
      </c>
      <c r="N1818">
        <v>0.62521575878522395</v>
      </c>
      <c r="O1818">
        <v>31.892572387746501</v>
      </c>
      <c r="P1818">
        <v>5.4191550541915401</v>
      </c>
      <c r="Q1818">
        <v>9.1550093441260999E-2</v>
      </c>
    </row>
    <row r="1819" spans="1:17" hidden="1" x14ac:dyDescent="0.3">
      <c r="A1819" t="s">
        <v>3816</v>
      </c>
      <c r="B1819" t="s">
        <v>3817</v>
      </c>
      <c r="C1819" t="str">
        <f>IFERROR(VLOOKUP(Table1[[#This Row],[Ticker]],[1]!Table2[[Symbol]:[Industry]],2,FALSE),"-")</f>
        <v>-</v>
      </c>
      <c r="D1819" t="s">
        <v>1202</v>
      </c>
      <c r="E1819">
        <v>487.67004996499998</v>
      </c>
      <c r="F1819">
        <v>126.35</v>
      </c>
      <c r="G1819">
        <v>9.2572000814961903</v>
      </c>
      <c r="H1819">
        <v>1.0515513220319399</v>
      </c>
      <c r="I1819">
        <v>-29.522584969702699</v>
      </c>
      <c r="J1819">
        <v>4.3902399556825404</v>
      </c>
      <c r="K1819">
        <v>132.362436426936</v>
      </c>
      <c r="L1819">
        <v>126.424496867461</v>
      </c>
      <c r="M1819">
        <v>36.639625558460999</v>
      </c>
      <c r="N1819">
        <v>2.0211848306758902</v>
      </c>
      <c r="O1819">
        <v>37.593984962405997</v>
      </c>
      <c r="P1819">
        <v>36.816459122902003</v>
      </c>
      <c r="Q1819">
        <v>1.6190926574228E-2</v>
      </c>
    </row>
    <row r="1820" spans="1:17" hidden="1" x14ac:dyDescent="0.3">
      <c r="A1820" t="s">
        <v>3818</v>
      </c>
      <c r="B1820" t="s">
        <v>3819</v>
      </c>
      <c r="C1820" t="str">
        <f>IFERROR(VLOOKUP(Table1[[#This Row],[Ticker]],[1]!Table2[[Symbol]:[Industry]],2,FALSE),"-")</f>
        <v>-</v>
      </c>
      <c r="D1820" t="s">
        <v>51</v>
      </c>
      <c r="E1820">
        <v>486.6214296</v>
      </c>
      <c r="F1820">
        <v>63.5</v>
      </c>
      <c r="G1820">
        <v>88.341536066686899</v>
      </c>
      <c r="H1820">
        <v>30.429514964704701</v>
      </c>
      <c r="I1820">
        <v>-5.3055291624536203</v>
      </c>
      <c r="J1820">
        <v>3.1426029046428301</v>
      </c>
      <c r="K1820">
        <v>58.945443515366797</v>
      </c>
      <c r="L1820">
        <v>49.111232095534</v>
      </c>
      <c r="M1820">
        <v>36.346953397900599</v>
      </c>
      <c r="N1820">
        <v>1.2846024598577599</v>
      </c>
      <c r="O1820">
        <v>22.362204724409398</v>
      </c>
      <c r="P1820">
        <v>143.76199616122801</v>
      </c>
      <c r="Q1820">
        <v>6.4674720746115993E-2</v>
      </c>
    </row>
    <row r="1821" spans="1:17" hidden="1" x14ac:dyDescent="0.3">
      <c r="A1821" t="s">
        <v>3820</v>
      </c>
      <c r="B1821" t="s">
        <v>3821</v>
      </c>
      <c r="C1821" t="str">
        <f>IFERROR(VLOOKUP(Table1[[#This Row],[Ticker]],[1]!Table2[[Symbol]:[Industry]],2,FALSE),"-")</f>
        <v>-</v>
      </c>
      <c r="D1821" t="s">
        <v>133</v>
      </c>
      <c r="E1821">
        <v>484.24115999999998</v>
      </c>
      <c r="F1821">
        <v>92.66</v>
      </c>
      <c r="G1821">
        <v>67.258172714339096</v>
      </c>
      <c r="H1821">
        <v>9.2527951398078105</v>
      </c>
      <c r="I1821">
        <v>-30.541992313259499</v>
      </c>
      <c r="J1821">
        <v>8.7981572767804401</v>
      </c>
      <c r="K1821">
        <v>94.314303138698406</v>
      </c>
      <c r="L1821">
        <v>88.578127348082603</v>
      </c>
      <c r="M1821">
        <v>41.825722599131403</v>
      </c>
      <c r="N1821">
        <v>1.24194380892519</v>
      </c>
      <c r="O1821">
        <v>36.5206129937405</v>
      </c>
      <c r="P1821">
        <v>537.53956240539401</v>
      </c>
      <c r="Q1821">
        <v>0.13821928101952799</v>
      </c>
    </row>
    <row r="1822" spans="1:17" hidden="1" x14ac:dyDescent="0.3">
      <c r="A1822" t="s">
        <v>3822</v>
      </c>
      <c r="B1822" t="s">
        <v>3823</v>
      </c>
      <c r="C1822" t="str">
        <f>IFERROR(VLOOKUP(Table1[[#This Row],[Ticker]],[1]!Table2[[Symbol]:[Industry]],2,FALSE),"-")</f>
        <v>-</v>
      </c>
      <c r="D1822" t="s">
        <v>625</v>
      </c>
      <c r="E1822">
        <v>483.44175000000001</v>
      </c>
      <c r="F1822">
        <v>421.3</v>
      </c>
      <c r="G1822">
        <v>127.333636739011</v>
      </c>
      <c r="H1822">
        <v>23.0154404448032</v>
      </c>
      <c r="I1822">
        <v>86.470973273862597</v>
      </c>
      <c r="J1822">
        <v>-3.88679892029803</v>
      </c>
      <c r="K1822">
        <v>370.97198167830601</v>
      </c>
      <c r="L1822">
        <v>283.889635612539</v>
      </c>
      <c r="M1822">
        <v>55.804703869164797</v>
      </c>
      <c r="N1822">
        <v>1.80900038234699</v>
      </c>
      <c r="O1822">
        <v>8.4737716591502394</v>
      </c>
      <c r="P1822">
        <v>188.166894664842</v>
      </c>
      <c r="Q1822">
        <v>0.10308316380055201</v>
      </c>
    </row>
    <row r="1823" spans="1:17" hidden="1" x14ac:dyDescent="0.3">
      <c r="A1823" t="s">
        <v>3824</v>
      </c>
      <c r="B1823" t="s">
        <v>3825</v>
      </c>
      <c r="C1823" t="str">
        <f>IFERROR(VLOOKUP(Table1[[#This Row],[Ticker]],[1]!Table2[[Symbol]:[Industry]],2,FALSE),"-")</f>
        <v>-</v>
      </c>
      <c r="D1823" t="s">
        <v>711</v>
      </c>
      <c r="E1823">
        <v>481.92970355999898</v>
      </c>
      <c r="F1823">
        <v>27.68</v>
      </c>
      <c r="G1823">
        <v>1.43008612957888</v>
      </c>
      <c r="H1823">
        <v>1.78874736616048</v>
      </c>
      <c r="I1823">
        <v>1.43860783181028</v>
      </c>
      <c r="J1823">
        <v>1.53645765324618</v>
      </c>
      <c r="K1823">
        <v>27.421743470624399</v>
      </c>
      <c r="L1823">
        <v>25.353854907246401</v>
      </c>
      <c r="M1823">
        <v>56.344784633490001</v>
      </c>
      <c r="N1823">
        <v>1.6768994846201</v>
      </c>
      <c r="O1823">
        <v>8.4176300578034695</v>
      </c>
      <c r="P1823">
        <v>38.399999999999899</v>
      </c>
      <c r="Q1823">
        <v>3.3094991646369998E-3</v>
      </c>
    </row>
    <row r="1824" spans="1:17" hidden="1" x14ac:dyDescent="0.3">
      <c r="A1824" t="s">
        <v>3826</v>
      </c>
      <c r="B1824" t="s">
        <v>3827</v>
      </c>
      <c r="C1824" t="str">
        <f>IFERROR(VLOOKUP(Table1[[#This Row],[Ticker]],[1]!Table2[[Symbol]:[Industry]],2,FALSE),"-")</f>
        <v>-</v>
      </c>
      <c r="D1824" t="s">
        <v>1167</v>
      </c>
      <c r="E1824">
        <v>481.36847039999998</v>
      </c>
      <c r="F1824">
        <v>274.5</v>
      </c>
      <c r="G1824">
        <v>407.60834560733002</v>
      </c>
      <c r="H1824">
        <v>-1.0125436058214401</v>
      </c>
      <c r="I1824">
        <v>116.463062934935</v>
      </c>
      <c r="J1824">
        <v>-1.9676912130042099</v>
      </c>
      <c r="K1824">
        <v>254.942289972521</v>
      </c>
      <c r="L1824">
        <v>182.41874477992101</v>
      </c>
      <c r="M1824">
        <v>52.771659611996398</v>
      </c>
      <c r="N1824">
        <v>0.88277182148594602</v>
      </c>
      <c r="O1824">
        <v>23.843351548269499</v>
      </c>
      <c r="P1824">
        <v>471.875</v>
      </c>
      <c r="Q1824">
        <v>0.13335986344022799</v>
      </c>
    </row>
    <row r="1825" spans="1:17" hidden="1" x14ac:dyDescent="0.3">
      <c r="A1825" t="s">
        <v>3828</v>
      </c>
      <c r="B1825" t="s">
        <v>3829</v>
      </c>
      <c r="C1825" t="str">
        <f>IFERROR(VLOOKUP(Table1[[#This Row],[Ticker]],[1]!Table2[[Symbol]:[Industry]],2,FALSE),"-")</f>
        <v>-</v>
      </c>
      <c r="D1825" t="s">
        <v>2479</v>
      </c>
      <c r="E1825">
        <v>479.505</v>
      </c>
      <c r="F1825">
        <v>122.95</v>
      </c>
      <c r="G1825">
        <v>125.129239828732</v>
      </c>
      <c r="H1825">
        <v>-11.464068518115401</v>
      </c>
      <c r="I1825">
        <v>-1.42431385134858</v>
      </c>
      <c r="J1825">
        <v>1.13578730449137</v>
      </c>
      <c r="K1825">
        <v>160.08415683083999</v>
      </c>
      <c r="L1825">
        <v>146.149506828315</v>
      </c>
      <c r="M1825">
        <v>19.8560676401626</v>
      </c>
      <c r="N1825">
        <v>0.39085267391970802</v>
      </c>
      <c r="O1825">
        <v>236.15290768605101</v>
      </c>
      <c r="P1825">
        <v>223.552631578947</v>
      </c>
      <c r="Q1825">
        <v>0.20882327259234301</v>
      </c>
    </row>
    <row r="1826" spans="1:17" hidden="1" x14ac:dyDescent="0.3">
      <c r="A1826" t="s">
        <v>3830</v>
      </c>
      <c r="B1826" t="s">
        <v>3831</v>
      </c>
      <c r="C1826" t="str">
        <f>IFERROR(VLOOKUP(Table1[[#This Row],[Ticker]],[1]!Table2[[Symbol]:[Industry]],2,FALSE),"-")</f>
        <v>-</v>
      </c>
      <c r="D1826" t="s">
        <v>46</v>
      </c>
      <c r="E1826">
        <v>479.19724439999999</v>
      </c>
      <c r="F1826">
        <v>27.93</v>
      </c>
      <c r="G1826">
        <v>132.98393355498499</v>
      </c>
      <c r="H1826">
        <v>-3.2352594432146198</v>
      </c>
      <c r="I1826">
        <v>-0.96081178237586995</v>
      </c>
      <c r="J1826">
        <v>-1.66760651944092</v>
      </c>
      <c r="K1826">
        <v>29.064091019800699</v>
      </c>
      <c r="L1826">
        <v>25.761790651955899</v>
      </c>
      <c r="M1826">
        <v>40.746496111375897</v>
      </c>
      <c r="N1826">
        <v>1.69102361716404</v>
      </c>
      <c r="O1826">
        <v>44.2892946652345</v>
      </c>
      <c r="P1826">
        <v>167.272727272727</v>
      </c>
      <c r="Q1826">
        <v>-5.1064452136363001E-2</v>
      </c>
    </row>
    <row r="1827" spans="1:17" hidden="1" x14ac:dyDescent="0.3">
      <c r="A1827" t="s">
        <v>3832</v>
      </c>
      <c r="B1827" t="s">
        <v>3833</v>
      </c>
      <c r="C1827" t="str">
        <f>IFERROR(VLOOKUP(Table1[[#This Row],[Ticker]],[1]!Table2[[Symbol]:[Industry]],2,FALSE),"-")</f>
        <v>-</v>
      </c>
      <c r="D1827" t="s">
        <v>212</v>
      </c>
      <c r="E1827">
        <v>478.757181986999</v>
      </c>
      <c r="F1827">
        <v>29.61</v>
      </c>
      <c r="G1827">
        <v>32.587506708051997</v>
      </c>
      <c r="H1827">
        <v>8.3093722494078399</v>
      </c>
      <c r="I1827">
        <v>-45.053759458683899</v>
      </c>
      <c r="J1827">
        <v>14.7574399222524</v>
      </c>
      <c r="K1827">
        <v>27.690060129548101</v>
      </c>
      <c r="L1827">
        <v>28.525141438632499</v>
      </c>
      <c r="M1827">
        <v>79.781936883425004</v>
      </c>
      <c r="N1827">
        <v>2.2114693529281402</v>
      </c>
      <c r="O1827">
        <v>80.682201958797705</v>
      </c>
      <c r="P1827">
        <v>63.591160220994396</v>
      </c>
      <c r="Q1827">
        <v>4.6218209712591003E-2</v>
      </c>
    </row>
    <row r="1828" spans="1:17" hidden="1" x14ac:dyDescent="0.3">
      <c r="A1828" t="s">
        <v>3834</v>
      </c>
      <c r="B1828" t="s">
        <v>3835</v>
      </c>
      <c r="C1828" t="str">
        <f>IFERROR(VLOOKUP(Table1[[#This Row],[Ticker]],[1]!Table2[[Symbol]:[Industry]],2,FALSE),"-")</f>
        <v>-</v>
      </c>
      <c r="D1828" t="s">
        <v>625</v>
      </c>
      <c r="E1828">
        <v>477.26019286399998</v>
      </c>
      <c r="F1828">
        <v>180.32</v>
      </c>
      <c r="G1828">
        <v>-23.132444196416099</v>
      </c>
      <c r="H1828">
        <v>9.3375899642974893</v>
      </c>
      <c r="I1828">
        <v>-20.8902235470817</v>
      </c>
      <c r="J1828">
        <v>14.4517538641553</v>
      </c>
      <c r="K1828">
        <v>178.06326143485299</v>
      </c>
      <c r="L1828">
        <v>173.923093833753</v>
      </c>
      <c r="M1828">
        <v>46.043840720035497</v>
      </c>
      <c r="N1828">
        <v>2.6978206641286002</v>
      </c>
      <c r="O1828">
        <v>27.218278615794102</v>
      </c>
      <c r="P1828">
        <v>32.979351032448299</v>
      </c>
      <c r="Q1828">
        <v>7.9787878816843003E-2</v>
      </c>
    </row>
    <row r="1829" spans="1:17" hidden="1" x14ac:dyDescent="0.3">
      <c r="A1829" t="s">
        <v>3836</v>
      </c>
      <c r="B1829" t="s">
        <v>3837</v>
      </c>
      <c r="C1829" t="str">
        <f>IFERROR(VLOOKUP(Table1[[#This Row],[Ticker]],[1]!Table2[[Symbol]:[Industry]],2,FALSE),"-")</f>
        <v>-</v>
      </c>
      <c r="D1829" t="s">
        <v>1856</v>
      </c>
      <c r="E1829">
        <v>476.96103599200001</v>
      </c>
      <c r="F1829">
        <v>234.92</v>
      </c>
      <c r="G1829">
        <v>-21.491548955798802</v>
      </c>
      <c r="H1829">
        <v>6.5119527140724403</v>
      </c>
      <c r="I1829">
        <v>-29.886346381187</v>
      </c>
      <c r="J1829">
        <v>6.3871183286993203</v>
      </c>
      <c r="K1829">
        <v>240.156762376698</v>
      </c>
      <c r="L1829">
        <v>247.467807061819</v>
      </c>
      <c r="M1829">
        <v>41.556830701971698</v>
      </c>
      <c r="N1829">
        <v>1.0690806961001</v>
      </c>
      <c r="O1829">
        <v>35.790907542993303</v>
      </c>
      <c r="P1829">
        <v>20.471794871794799</v>
      </c>
      <c r="Q1829">
        <v>-4.6068281069215997E-2</v>
      </c>
    </row>
    <row r="1830" spans="1:17" hidden="1" x14ac:dyDescent="0.3">
      <c r="A1830" t="s">
        <v>3838</v>
      </c>
      <c r="B1830" t="s">
        <v>3839</v>
      </c>
      <c r="C1830" t="str">
        <f>IFERROR(VLOOKUP(Table1[[#This Row],[Ticker]],[1]!Table2[[Symbol]:[Industry]],2,FALSE),"-")</f>
        <v>-</v>
      </c>
      <c r="D1830" t="s">
        <v>429</v>
      </c>
      <c r="E1830">
        <v>476.737252474</v>
      </c>
      <c r="F1830">
        <v>25.06</v>
      </c>
      <c r="G1830">
        <v>-32.623967924475103</v>
      </c>
      <c r="H1830">
        <v>6.03395108310115</v>
      </c>
      <c r="I1830">
        <v>-30.0407853448345</v>
      </c>
      <c r="J1830">
        <v>2.16147082917113</v>
      </c>
      <c r="K1830">
        <v>25.5224399354104</v>
      </c>
      <c r="L1830">
        <v>25.560308576948302</v>
      </c>
      <c r="M1830">
        <v>42.013682492812997</v>
      </c>
      <c r="N1830">
        <v>2.6257987271322798</v>
      </c>
      <c r="O1830">
        <v>45.490822027134797</v>
      </c>
      <c r="P1830">
        <v>12.2257053291536</v>
      </c>
      <c r="Q1830">
        <v>8.9244711375470007E-2</v>
      </c>
    </row>
    <row r="1831" spans="1:17" hidden="1" x14ac:dyDescent="0.3">
      <c r="A1831" t="s">
        <v>3840</v>
      </c>
      <c r="B1831" t="s">
        <v>3841</v>
      </c>
      <c r="C1831" t="str">
        <f>IFERROR(VLOOKUP(Table1[[#This Row],[Ticker]],[1]!Table2[[Symbol]:[Industry]],2,FALSE),"-")</f>
        <v>-</v>
      </c>
      <c r="D1831" t="s">
        <v>625</v>
      </c>
      <c r="E1831">
        <v>474.708647622</v>
      </c>
      <c r="F1831">
        <v>59.07</v>
      </c>
      <c r="G1831">
        <v>-13.3569241365011</v>
      </c>
      <c r="H1831">
        <v>2.8481446314882501</v>
      </c>
      <c r="I1831">
        <v>-20.0308054766376</v>
      </c>
      <c r="J1831">
        <v>0.51914611451938797</v>
      </c>
      <c r="K1831">
        <v>59.907408050306202</v>
      </c>
      <c r="L1831">
        <v>58.202747293571797</v>
      </c>
      <c r="M1831">
        <v>31.6672100791906</v>
      </c>
      <c r="N1831">
        <v>1.5854318417376401</v>
      </c>
      <c r="O1831">
        <v>26.7987133908921</v>
      </c>
      <c r="P1831">
        <v>18.376753507014001</v>
      </c>
      <c r="Q1831">
        <v>-3.3861791427479998E-2</v>
      </c>
    </row>
    <row r="1832" spans="1:17" hidden="1" x14ac:dyDescent="0.3">
      <c r="A1832" t="s">
        <v>3842</v>
      </c>
      <c r="B1832" t="s">
        <v>3843</v>
      </c>
      <c r="C1832" t="str">
        <f>IFERROR(VLOOKUP(Table1[[#This Row],[Ticker]],[1]!Table2[[Symbol]:[Industry]],2,FALSE),"-")</f>
        <v>-</v>
      </c>
      <c r="D1832" t="s">
        <v>354</v>
      </c>
      <c r="E1832">
        <v>474.14572680699899</v>
      </c>
      <c r="F1832">
        <v>20.53</v>
      </c>
      <c r="G1832">
        <v>-28.863793957404599</v>
      </c>
      <c r="H1832">
        <v>6.5534031378956596</v>
      </c>
      <c r="I1832">
        <v>-33.885745935141401</v>
      </c>
      <c r="J1832">
        <v>-5.8869329603360603</v>
      </c>
      <c r="K1832">
        <v>21.632716739342602</v>
      </c>
      <c r="L1832">
        <v>20.848584167168401</v>
      </c>
      <c r="M1832">
        <v>32.627789671756098</v>
      </c>
      <c r="N1832">
        <v>1.31438250912431</v>
      </c>
      <c r="O1832">
        <v>48.319532391621998</v>
      </c>
      <c r="P1832">
        <v>32.451612903225801</v>
      </c>
      <c r="Q1832">
        <v>2.8322927846729001E-2</v>
      </c>
    </row>
    <row r="1833" spans="1:17" hidden="1" x14ac:dyDescent="0.3">
      <c r="A1833" t="s">
        <v>3844</v>
      </c>
      <c r="B1833" t="s">
        <v>3845</v>
      </c>
      <c r="C1833" t="str">
        <f>IFERROR(VLOOKUP(Table1[[#This Row],[Ticker]],[1]!Table2[[Symbol]:[Industry]],2,FALSE),"-")</f>
        <v>-</v>
      </c>
      <c r="D1833" t="s">
        <v>269</v>
      </c>
      <c r="E1833">
        <v>473.84955000000002</v>
      </c>
      <c r="F1833">
        <v>335.35</v>
      </c>
      <c r="G1833">
        <v>44.924940060741697</v>
      </c>
      <c r="H1833">
        <v>-11.8292747233504</v>
      </c>
      <c r="I1833">
        <v>-26.726017227611202</v>
      </c>
      <c r="J1833">
        <v>0.97968155632823395</v>
      </c>
      <c r="K1833">
        <v>352.84223731692401</v>
      </c>
      <c r="L1833">
        <v>321.33559942661202</v>
      </c>
      <c r="M1833">
        <v>35.305683108236003</v>
      </c>
      <c r="N1833">
        <v>0.90386390253592597</v>
      </c>
      <c r="O1833">
        <v>30.281795139406501</v>
      </c>
      <c r="P1833">
        <v>71.8862121988723</v>
      </c>
      <c r="Q1833">
        <v>6.5003610554014005E-2</v>
      </c>
    </row>
    <row r="1834" spans="1:17" hidden="1" x14ac:dyDescent="0.3">
      <c r="A1834" t="s">
        <v>3846</v>
      </c>
      <c r="B1834" t="s">
        <v>3847</v>
      </c>
      <c r="C1834" t="str">
        <f>IFERROR(VLOOKUP(Table1[[#This Row],[Ticker]],[1]!Table2[[Symbol]:[Industry]],2,FALSE),"-")</f>
        <v>-</v>
      </c>
      <c r="D1834" t="s">
        <v>383</v>
      </c>
      <c r="E1834">
        <v>473.82596969999997</v>
      </c>
      <c r="F1834">
        <v>1379.5</v>
      </c>
      <c r="G1834">
        <v>30.3987763613566</v>
      </c>
      <c r="H1834">
        <v>41.0739510831011</v>
      </c>
      <c r="I1834">
        <v>16.302055864682899</v>
      </c>
      <c r="J1834">
        <v>20.789661728172199</v>
      </c>
      <c r="K1834">
        <v>1092.4710278467701</v>
      </c>
      <c r="L1834">
        <v>1045.1458778758799</v>
      </c>
      <c r="M1834">
        <v>73.856030350250606</v>
      </c>
      <c r="N1834">
        <v>2.7619204751691102</v>
      </c>
      <c r="O1834">
        <v>5.03805726712576</v>
      </c>
      <c r="P1834">
        <v>63.254437869822397</v>
      </c>
    </row>
    <row r="1835" spans="1:17" hidden="1" x14ac:dyDescent="0.3">
      <c r="A1835" t="s">
        <v>3848</v>
      </c>
      <c r="B1835" t="s">
        <v>3849</v>
      </c>
      <c r="C1835" t="str">
        <f>IFERROR(VLOOKUP(Table1[[#This Row],[Ticker]],[1]!Table2[[Symbol]:[Industry]],2,FALSE),"-")</f>
        <v>-</v>
      </c>
      <c r="D1835" t="s">
        <v>191</v>
      </c>
      <c r="E1835">
        <v>472.85</v>
      </c>
      <c r="F1835">
        <v>193</v>
      </c>
      <c r="G1835">
        <v>16.969470834124401</v>
      </c>
      <c r="H1835">
        <v>-3.3595464538446498</v>
      </c>
      <c r="I1835">
        <v>-4.35879654680679</v>
      </c>
      <c r="J1835">
        <v>-1.7127183312571099</v>
      </c>
      <c r="K1835">
        <v>196.551821800846</v>
      </c>
      <c r="L1835">
        <v>178.34519380858799</v>
      </c>
      <c r="M1835">
        <v>25.3773632345058</v>
      </c>
      <c r="N1835">
        <v>0.191771448122487</v>
      </c>
      <c r="O1835">
        <v>19.1709844559585</v>
      </c>
      <c r="P1835">
        <v>48.461538461538403</v>
      </c>
      <c r="Q1835">
        <v>9.7104910474718004E-2</v>
      </c>
    </row>
    <row r="1836" spans="1:17" hidden="1" x14ac:dyDescent="0.3">
      <c r="A1836" t="s">
        <v>3850</v>
      </c>
      <c r="B1836" t="s">
        <v>3851</v>
      </c>
      <c r="C1836" t="str">
        <f>IFERROR(VLOOKUP(Table1[[#This Row],[Ticker]],[1]!Table2[[Symbol]:[Industry]],2,FALSE),"-")</f>
        <v>-</v>
      </c>
      <c r="D1836" t="s">
        <v>391</v>
      </c>
      <c r="E1836">
        <v>472.68364000000003</v>
      </c>
      <c r="F1836">
        <v>572</v>
      </c>
      <c r="G1836">
        <v>19.602544302037</v>
      </c>
      <c r="H1836">
        <v>0.25728441643449701</v>
      </c>
      <c r="I1836">
        <v>2.6874574976352998</v>
      </c>
      <c r="J1836">
        <v>4.0412126028456301</v>
      </c>
      <c r="K1836">
        <v>572.81235269635795</v>
      </c>
      <c r="L1836">
        <v>498.69664473759201</v>
      </c>
      <c r="M1836">
        <v>39.5882159124331</v>
      </c>
      <c r="N1836">
        <v>0.76938674568264898</v>
      </c>
      <c r="O1836">
        <v>12.762237762237699</v>
      </c>
      <c r="P1836">
        <v>76.081268277666595</v>
      </c>
      <c r="Q1836">
        <v>3.4580657877975998E-2</v>
      </c>
    </row>
    <row r="1837" spans="1:17" hidden="1" x14ac:dyDescent="0.3">
      <c r="A1837" t="s">
        <v>3852</v>
      </c>
      <c r="B1837" t="s">
        <v>3853</v>
      </c>
      <c r="C1837" t="str">
        <f>IFERROR(VLOOKUP(Table1[[#This Row],[Ticker]],[1]!Table2[[Symbol]:[Industry]],2,FALSE),"-")</f>
        <v>-</v>
      </c>
      <c r="D1837" t="s">
        <v>308</v>
      </c>
      <c r="E1837">
        <v>471.19583</v>
      </c>
      <c r="F1837">
        <v>589.4</v>
      </c>
      <c r="G1837">
        <v>54.642689734547197</v>
      </c>
      <c r="H1837">
        <v>0.68797488496671499</v>
      </c>
      <c r="I1837">
        <v>-16.994030653680699</v>
      </c>
      <c r="J1837">
        <v>1.1489320185668801</v>
      </c>
      <c r="K1837">
        <v>620.32357400100705</v>
      </c>
      <c r="L1837">
        <v>558.87758611854895</v>
      </c>
      <c r="M1837">
        <v>25.2743160810743</v>
      </c>
      <c r="N1837">
        <v>0.89883094549571096</v>
      </c>
      <c r="O1837">
        <v>32.507634882931796</v>
      </c>
      <c r="P1837">
        <v>90.436187399030601</v>
      </c>
      <c r="Q1837">
        <v>0.187800351858848</v>
      </c>
    </row>
    <row r="1838" spans="1:17" hidden="1" x14ac:dyDescent="0.3">
      <c r="A1838" t="s">
        <v>3854</v>
      </c>
      <c r="B1838" t="s">
        <v>3855</v>
      </c>
      <c r="C1838" t="str">
        <f>IFERROR(VLOOKUP(Table1[[#This Row],[Ticker]],[1]!Table2[[Symbol]:[Industry]],2,FALSE),"-")</f>
        <v>-</v>
      </c>
      <c r="D1838" t="s">
        <v>158</v>
      </c>
      <c r="E1838">
        <v>469.30612695000002</v>
      </c>
      <c r="F1838">
        <v>63.19</v>
      </c>
      <c r="G1838">
        <v>250.65072688868099</v>
      </c>
      <c r="H1838">
        <v>10.2855693403625</v>
      </c>
      <c r="I1838">
        <v>69.538266481408201</v>
      </c>
      <c r="J1838">
        <v>5.4276953964817896</v>
      </c>
      <c r="K1838">
        <v>60.9881688510904</v>
      </c>
      <c r="L1838">
        <v>45.549497332622899</v>
      </c>
      <c r="M1838">
        <v>46.688298368390797</v>
      </c>
      <c r="N1838">
        <v>0.58139776791574005</v>
      </c>
      <c r="O1838">
        <v>15.318879569552101</v>
      </c>
      <c r="P1838">
        <v>278.38323353293401</v>
      </c>
      <c r="Q1838">
        <v>0.128424405095695</v>
      </c>
    </row>
    <row r="1839" spans="1:17" hidden="1" x14ac:dyDescent="0.3">
      <c r="A1839" t="s">
        <v>3856</v>
      </c>
      <c r="B1839" t="s">
        <v>3857</v>
      </c>
      <c r="C1839" t="str">
        <f>IFERROR(VLOOKUP(Table1[[#This Row],[Ticker]],[1]!Table2[[Symbol]:[Industry]],2,FALSE),"-")</f>
        <v>-</v>
      </c>
      <c r="D1839" t="s">
        <v>269</v>
      </c>
      <c r="E1839">
        <v>469.00549849999999</v>
      </c>
      <c r="F1839">
        <v>1435</v>
      </c>
      <c r="G1839">
        <v>-13.620554701488199</v>
      </c>
      <c r="H1839">
        <v>-13.8999316795221</v>
      </c>
      <c r="I1839">
        <v>-28.490223547081701</v>
      </c>
      <c r="J1839">
        <v>1.4647505556495499</v>
      </c>
      <c r="K1839">
        <v>1516.0327781621099</v>
      </c>
      <c r="L1839">
        <v>1481.9669866153199</v>
      </c>
      <c r="M1839">
        <v>35.136260004525496</v>
      </c>
      <c r="N1839">
        <v>0.47250688705234101</v>
      </c>
      <c r="O1839">
        <v>34.843205574912801</v>
      </c>
      <c r="P1839">
        <v>14.891913530824599</v>
      </c>
      <c r="Q1839">
        <v>0.180243287936276</v>
      </c>
    </row>
    <row r="1840" spans="1:17" hidden="1" x14ac:dyDescent="0.3">
      <c r="A1840" t="s">
        <v>3858</v>
      </c>
      <c r="B1840" t="s">
        <v>3859</v>
      </c>
      <c r="C1840" t="str">
        <f>IFERROR(VLOOKUP(Table1[[#This Row],[Ticker]],[1]!Table2[[Symbol]:[Industry]],2,FALSE),"-")</f>
        <v>-</v>
      </c>
      <c r="D1840" t="s">
        <v>269</v>
      </c>
      <c r="E1840">
        <v>467.76554955</v>
      </c>
      <c r="F1840">
        <v>956.7</v>
      </c>
      <c r="G1840">
        <v>102.462046484412</v>
      </c>
      <c r="H1840">
        <v>5.5238263440349202</v>
      </c>
      <c r="I1840">
        <v>10.6033781236985</v>
      </c>
      <c r="J1840">
        <v>13.0895453988815</v>
      </c>
      <c r="K1840">
        <v>946.80482606026396</v>
      </c>
      <c r="L1840">
        <v>785.619832340681</v>
      </c>
      <c r="M1840">
        <v>49.354837464577997</v>
      </c>
      <c r="N1840">
        <v>0.98229606910600398</v>
      </c>
      <c r="O1840">
        <v>19.2432319431378</v>
      </c>
      <c r="P1840">
        <v>162.001917020402</v>
      </c>
      <c r="Q1840">
        <v>0.140833028839568</v>
      </c>
    </row>
    <row r="1841" spans="1:17" hidden="1" x14ac:dyDescent="0.3">
      <c r="A1841" t="s">
        <v>3860</v>
      </c>
      <c r="B1841" t="s">
        <v>3861</v>
      </c>
      <c r="C1841" t="str">
        <f>IFERROR(VLOOKUP(Table1[[#This Row],[Ticker]],[1]!Table2[[Symbol]:[Industry]],2,FALSE),"-")</f>
        <v>-</v>
      </c>
      <c r="D1841" t="s">
        <v>928</v>
      </c>
      <c r="E1841">
        <v>467.7303</v>
      </c>
      <c r="F1841">
        <v>1470.85</v>
      </c>
      <c r="G1841">
        <v>-34.6758055589276</v>
      </c>
      <c r="H1841">
        <v>7.1006271097771796</v>
      </c>
      <c r="I1841">
        <v>-19.4300161488461</v>
      </c>
      <c r="J1841">
        <v>2.8323821198502501</v>
      </c>
      <c r="K1841">
        <v>1499.5199907645499</v>
      </c>
      <c r="L1841">
        <v>1464.3116084973601</v>
      </c>
      <c r="M1841">
        <v>35.242237033396798</v>
      </c>
      <c r="N1841">
        <v>0.54966690766370496</v>
      </c>
      <c r="O1841">
        <v>22.3782166774314</v>
      </c>
      <c r="P1841">
        <v>13.975203409531099</v>
      </c>
      <c r="Q1841">
        <v>0.130124879007079</v>
      </c>
    </row>
    <row r="1842" spans="1:17" hidden="1" x14ac:dyDescent="0.3">
      <c r="A1842" t="s">
        <v>3862</v>
      </c>
      <c r="B1842" t="s">
        <v>3863</v>
      </c>
      <c r="C1842" t="str">
        <f>IFERROR(VLOOKUP(Table1[[#This Row],[Ticker]],[1]!Table2[[Symbol]:[Industry]],2,FALSE),"-")</f>
        <v>-</v>
      </c>
      <c r="D1842" t="s">
        <v>292</v>
      </c>
      <c r="E1842">
        <v>465.68865</v>
      </c>
      <c r="F1842">
        <v>186.35</v>
      </c>
      <c r="G1842">
        <v>107.233960504881</v>
      </c>
      <c r="H1842">
        <v>-3.2503732412231598</v>
      </c>
      <c r="I1842">
        <v>-21.348869803958099</v>
      </c>
      <c r="J1842">
        <v>4.7207951571535904</v>
      </c>
      <c r="K1842">
        <v>176.882489695272</v>
      </c>
      <c r="L1842">
        <v>175.012084378233</v>
      </c>
      <c r="M1842">
        <v>66.033128874266495</v>
      </c>
      <c r="N1842">
        <v>1.17192142008318</v>
      </c>
      <c r="O1842">
        <v>30.453447813254598</v>
      </c>
      <c r="P1842">
        <v>146.98475811795799</v>
      </c>
    </row>
    <row r="1843" spans="1:17" hidden="1" x14ac:dyDescent="0.3">
      <c r="A1843" t="s">
        <v>3864</v>
      </c>
      <c r="B1843" t="s">
        <v>3865</v>
      </c>
      <c r="C1843" t="str">
        <f>IFERROR(VLOOKUP(Table1[[#This Row],[Ticker]],[1]!Table2[[Symbol]:[Industry]],2,FALSE),"-")</f>
        <v>-</v>
      </c>
      <c r="D1843" t="s">
        <v>1524</v>
      </c>
      <c r="E1843">
        <v>461.83730661800001</v>
      </c>
      <c r="F1843">
        <v>85.37</v>
      </c>
      <c r="G1843">
        <v>-12.4564155570525</v>
      </c>
      <c r="H1843">
        <v>8.7318267182330196</v>
      </c>
      <c r="I1843">
        <v>-25.839752550552198</v>
      </c>
      <c r="J1843">
        <v>-1.15893489512057</v>
      </c>
      <c r="K1843">
        <v>88.049673354816704</v>
      </c>
      <c r="L1843">
        <v>84.974492474866494</v>
      </c>
      <c r="M1843">
        <v>30.422932700238999</v>
      </c>
      <c r="N1843">
        <v>1.0652112859518901</v>
      </c>
      <c r="O1843">
        <v>33.536371090547</v>
      </c>
      <c r="P1843">
        <v>33.808777429467099</v>
      </c>
      <c r="Q1843">
        <v>8.8392527915034005E-2</v>
      </c>
    </row>
    <row r="1844" spans="1:17" hidden="1" x14ac:dyDescent="0.3">
      <c r="A1844" t="s">
        <v>3866</v>
      </c>
      <c r="B1844" t="s">
        <v>3867</v>
      </c>
      <c r="C1844" t="str">
        <f>IFERROR(VLOOKUP(Table1[[#This Row],[Ticker]],[1]!Table2[[Symbol]:[Industry]],2,FALSE),"-")</f>
        <v>-</v>
      </c>
      <c r="D1844" t="s">
        <v>138</v>
      </c>
      <c r="E1844">
        <v>459.18207494699999</v>
      </c>
      <c r="F1844">
        <v>30.09</v>
      </c>
      <c r="G1844">
        <v>-5.4855183202721403</v>
      </c>
      <c r="H1844">
        <v>7.36556226818771</v>
      </c>
      <c r="I1844">
        <v>-31.410065859828102</v>
      </c>
      <c r="J1844">
        <v>3.8046457798004698</v>
      </c>
      <c r="K1844">
        <v>31.323527331225002</v>
      </c>
      <c r="L1844">
        <v>31.885134454848099</v>
      </c>
      <c r="M1844">
        <v>39.037066527295998</v>
      </c>
      <c r="N1844">
        <v>1.51198600499721</v>
      </c>
      <c r="O1844">
        <v>48.886673313393104</v>
      </c>
      <c r="P1844">
        <v>20.119760479041901</v>
      </c>
      <c r="Q1844">
        <v>-2.13653956009E-4</v>
      </c>
    </row>
    <row r="1845" spans="1:17" hidden="1" x14ac:dyDescent="0.3">
      <c r="A1845" t="s">
        <v>3868</v>
      </c>
      <c r="B1845" t="s">
        <v>3869</v>
      </c>
      <c r="C1845" t="str">
        <f>IFERROR(VLOOKUP(Table1[[#This Row],[Ticker]],[1]!Table2[[Symbol]:[Industry]],2,FALSE),"-")</f>
        <v>-</v>
      </c>
      <c r="D1845" t="s">
        <v>292</v>
      </c>
      <c r="E1845">
        <v>458.723422637</v>
      </c>
      <c r="F1845">
        <v>84.53</v>
      </c>
      <c r="G1845">
        <v>-12.351948332067201</v>
      </c>
      <c r="H1845">
        <v>7.34709923124929</v>
      </c>
      <c r="I1845">
        <v>-19.996700369691698</v>
      </c>
      <c r="J1845">
        <v>9.41575105279097</v>
      </c>
      <c r="K1845">
        <v>83.237600569998307</v>
      </c>
      <c r="L1845">
        <v>79.572790699797906</v>
      </c>
      <c r="M1845">
        <v>42.2483638599223</v>
      </c>
      <c r="N1845">
        <v>2.56486031171687</v>
      </c>
      <c r="O1845">
        <v>19.839110375014702</v>
      </c>
      <c r="P1845">
        <v>28.0757575757575</v>
      </c>
      <c r="Q1845">
        <v>-5.7131551261529002E-2</v>
      </c>
    </row>
    <row r="1846" spans="1:17" hidden="1" x14ac:dyDescent="0.3">
      <c r="A1846" t="s">
        <v>3870</v>
      </c>
      <c r="B1846" t="s">
        <v>3871</v>
      </c>
      <c r="C1846" t="str">
        <f>IFERROR(VLOOKUP(Table1[[#This Row],[Ticker]],[1]!Table2[[Symbol]:[Industry]],2,FALSE),"-")</f>
        <v>-</v>
      </c>
      <c r="D1846" t="s">
        <v>54</v>
      </c>
      <c r="E1846">
        <v>456.75048218799998</v>
      </c>
      <c r="F1846">
        <v>107.03</v>
      </c>
      <c r="G1846">
        <v>-42.992131363504697</v>
      </c>
      <c r="H1846">
        <v>3.8507205930830102</v>
      </c>
      <c r="I1846">
        <v>-30.227756355480601</v>
      </c>
      <c r="J1846">
        <v>-0.45770350441324198</v>
      </c>
      <c r="M1846">
        <v>36.560553895044301</v>
      </c>
      <c r="O1846">
        <v>25.198542464729499</v>
      </c>
      <c r="P1846">
        <v>15.446014453672699</v>
      </c>
    </row>
    <row r="1847" spans="1:17" hidden="1" x14ac:dyDescent="0.3">
      <c r="A1847" t="s">
        <v>3872</v>
      </c>
      <c r="B1847" t="s">
        <v>3873</v>
      </c>
      <c r="C1847" t="str">
        <f>IFERROR(VLOOKUP(Table1[[#This Row],[Ticker]],[1]!Table2[[Symbol]:[Industry]],2,FALSE),"-")</f>
        <v>-</v>
      </c>
      <c r="D1847" t="s">
        <v>993</v>
      </c>
      <c r="E1847">
        <v>454.97541561999998</v>
      </c>
      <c r="F1847">
        <v>54.89</v>
      </c>
      <c r="G1847">
        <v>-3.0136346996841001</v>
      </c>
      <c r="H1847">
        <v>0.51462904920285801</v>
      </c>
      <c r="I1847">
        <v>-26.880170234058099</v>
      </c>
      <c r="J1847">
        <v>0.56870718893377603</v>
      </c>
      <c r="K1847">
        <v>58.874314775094803</v>
      </c>
      <c r="L1847">
        <v>56.135971709814001</v>
      </c>
      <c r="M1847">
        <v>25.980853723035001</v>
      </c>
      <c r="N1847">
        <v>0.81384863293766696</v>
      </c>
      <c r="O1847">
        <v>30.624886135908099</v>
      </c>
      <c r="P1847">
        <v>23.209876543209798</v>
      </c>
      <c r="Q1847">
        <v>4.6542333408105999E-2</v>
      </c>
    </row>
    <row r="1848" spans="1:17" hidden="1" x14ac:dyDescent="0.3">
      <c r="A1848" t="s">
        <v>3874</v>
      </c>
      <c r="B1848" t="s">
        <v>3875</v>
      </c>
      <c r="C1848" t="str">
        <f>IFERROR(VLOOKUP(Table1[[#This Row],[Ticker]],[1]!Table2[[Symbol]:[Industry]],2,FALSE),"-")</f>
        <v>-</v>
      </c>
      <c r="D1848" t="s">
        <v>313</v>
      </c>
      <c r="E1848">
        <v>454.64780275499999</v>
      </c>
      <c r="F1848">
        <v>307.95</v>
      </c>
      <c r="G1848">
        <v>-3.42969583137039</v>
      </c>
      <c r="H1848">
        <v>-14.138513506133901</v>
      </c>
      <c r="I1848">
        <v>3.52310484980827</v>
      </c>
      <c r="J1848">
        <v>0.95306042098271104</v>
      </c>
      <c r="K1848">
        <v>291.71313108730999</v>
      </c>
      <c r="L1848">
        <v>258.81193819112798</v>
      </c>
      <c r="M1848">
        <v>51.700109234230297</v>
      </c>
      <c r="N1848">
        <v>0.23768381774097</v>
      </c>
      <c r="O1848">
        <v>19.451209611949899</v>
      </c>
      <c r="P1848">
        <v>68.6011497399397</v>
      </c>
      <c r="Q1848">
        <v>5.1934963716532001E-2</v>
      </c>
    </row>
    <row r="1849" spans="1:17" hidden="1" x14ac:dyDescent="0.3">
      <c r="A1849" t="s">
        <v>3876</v>
      </c>
      <c r="B1849" t="s">
        <v>3877</v>
      </c>
      <c r="C1849" t="str">
        <f>IFERROR(VLOOKUP(Table1[[#This Row],[Ticker]],[1]!Table2[[Symbol]:[Industry]],2,FALSE),"-")</f>
        <v>-</v>
      </c>
      <c r="D1849" t="s">
        <v>121</v>
      </c>
      <c r="E1849">
        <v>453.82499999999999</v>
      </c>
      <c r="F1849">
        <v>30255</v>
      </c>
      <c r="G1849">
        <v>145.02294522675999</v>
      </c>
      <c r="H1849">
        <v>7.0371812797048499</v>
      </c>
      <c r="I1849">
        <v>67.386194819665207</v>
      </c>
      <c r="J1849">
        <v>9.5304593717329809</v>
      </c>
      <c r="K1849">
        <v>25624.255474645499</v>
      </c>
      <c r="L1849">
        <v>19661.342261839702</v>
      </c>
      <c r="M1849">
        <v>59.288474575626303</v>
      </c>
      <c r="N1849">
        <v>0.95131921218877702</v>
      </c>
      <c r="O1849">
        <v>28.243265575937802</v>
      </c>
      <c r="P1849">
        <v>208.36892154964099</v>
      </c>
      <c r="Q1849">
        <v>7.0883514216193003E-2</v>
      </c>
    </row>
    <row r="1850" spans="1:17" hidden="1" x14ac:dyDescent="0.3">
      <c r="A1850" t="s">
        <v>3878</v>
      </c>
      <c r="B1850" t="s">
        <v>3879</v>
      </c>
      <c r="C1850" t="str">
        <f>IFERROR(VLOOKUP(Table1[[#This Row],[Ticker]],[1]!Table2[[Symbol]:[Industry]],2,FALSE),"-")</f>
        <v>-</v>
      </c>
      <c r="D1850" t="s">
        <v>232</v>
      </c>
      <c r="E1850">
        <v>451.99360000000001</v>
      </c>
      <c r="F1850">
        <v>256</v>
      </c>
      <c r="G1850">
        <v>43.7382259719652</v>
      </c>
      <c r="H1850">
        <v>-19.8215713049585</v>
      </c>
      <c r="I1850">
        <v>0.64500545226706696</v>
      </c>
      <c r="J1850">
        <v>-2.5513472732931</v>
      </c>
      <c r="K1850">
        <v>269.26503114071699</v>
      </c>
      <c r="L1850">
        <v>242.88838669187399</v>
      </c>
      <c r="M1850">
        <v>31.588900774889002</v>
      </c>
      <c r="N1850">
        <v>0.30163877130985201</v>
      </c>
      <c r="O1850">
        <v>44.140625</v>
      </c>
      <c r="P1850">
        <v>75.342465753424605</v>
      </c>
    </row>
    <row r="1851" spans="1:17" hidden="1" x14ac:dyDescent="0.3">
      <c r="A1851" t="s">
        <v>3880</v>
      </c>
      <c r="B1851" t="s">
        <v>3881</v>
      </c>
      <c r="C1851" t="str">
        <f>IFERROR(VLOOKUP(Table1[[#This Row],[Ticker]],[1]!Table2[[Symbol]:[Industry]],2,FALSE),"-")</f>
        <v>-</v>
      </c>
      <c r="D1851" t="s">
        <v>72</v>
      </c>
      <c r="E1851">
        <v>451.23876000000001</v>
      </c>
      <c r="F1851">
        <v>126</v>
      </c>
      <c r="G1851">
        <v>254.33005832232899</v>
      </c>
      <c r="H1851">
        <v>12.2913423874489</v>
      </c>
      <c r="I1851">
        <v>185.562408031865</v>
      </c>
      <c r="J1851">
        <v>-4.5108266982452401</v>
      </c>
      <c r="K1851">
        <v>123.240264309463</v>
      </c>
      <c r="L1851">
        <v>80.174132579105205</v>
      </c>
      <c r="M1851">
        <v>26.924302640134599</v>
      </c>
      <c r="N1851">
        <v>0.23873357302256301</v>
      </c>
      <c r="O1851">
        <v>19.3650793650793</v>
      </c>
      <c r="P1851">
        <v>277.58465687743399</v>
      </c>
      <c r="Q1851">
        <v>0.119652547025829</v>
      </c>
    </row>
    <row r="1852" spans="1:17" hidden="1" x14ac:dyDescent="0.3">
      <c r="A1852" t="s">
        <v>3882</v>
      </c>
      <c r="B1852" t="s">
        <v>3883</v>
      </c>
      <c r="C1852" t="str">
        <f>IFERROR(VLOOKUP(Table1[[#This Row],[Ticker]],[1]!Table2[[Symbol]:[Industry]],2,FALSE),"-")</f>
        <v>-</v>
      </c>
      <c r="D1852" t="s">
        <v>313</v>
      </c>
      <c r="E1852">
        <v>451.23372799999999</v>
      </c>
      <c r="F1852">
        <v>352</v>
      </c>
      <c r="G1852">
        <v>111.88234199265599</v>
      </c>
      <c r="H1852">
        <v>1.7400626567897399</v>
      </c>
      <c r="I1852">
        <v>14.865901809043599</v>
      </c>
      <c r="J1852">
        <v>8.9168811198659395</v>
      </c>
      <c r="K1852">
        <v>347.08485538924299</v>
      </c>
      <c r="L1852">
        <v>295.58327680454801</v>
      </c>
      <c r="M1852">
        <v>45.958881194836799</v>
      </c>
      <c r="N1852">
        <v>0.34629912531156298</v>
      </c>
      <c r="O1852">
        <v>12.4857954545454</v>
      </c>
      <c r="P1852">
        <v>150.35561877667101</v>
      </c>
      <c r="Q1852">
        <v>0.102529322407381</v>
      </c>
    </row>
    <row r="1853" spans="1:17" hidden="1" x14ac:dyDescent="0.3">
      <c r="A1853" t="s">
        <v>3884</v>
      </c>
      <c r="B1853" t="s">
        <v>3885</v>
      </c>
      <c r="C1853" t="str">
        <f>IFERROR(VLOOKUP(Table1[[#This Row],[Ticker]],[1]!Table2[[Symbol]:[Industry]],2,FALSE),"-")</f>
        <v>-</v>
      </c>
      <c r="D1853" t="s">
        <v>625</v>
      </c>
      <c r="E1853">
        <v>450.36558000000002</v>
      </c>
      <c r="F1853">
        <v>191.8</v>
      </c>
      <c r="G1853">
        <v>287.01278112403799</v>
      </c>
      <c r="H1853">
        <v>36.1825705645307</v>
      </c>
      <c r="I1853">
        <v>221.918788584634</v>
      </c>
      <c r="J1853">
        <v>6.10655484055739</v>
      </c>
      <c r="K1853">
        <v>143.63271551109</v>
      </c>
      <c r="L1853">
        <v>91.277506726613495</v>
      </c>
      <c r="M1853">
        <v>74.151558675399897</v>
      </c>
      <c r="N1853">
        <v>1.05357598435241</v>
      </c>
      <c r="O1853">
        <v>2.9718456725756002</v>
      </c>
      <c r="P1853">
        <v>372.99630086313198</v>
      </c>
      <c r="Q1853">
        <v>8.9667829202211002E-2</v>
      </c>
    </row>
    <row r="1854" spans="1:17" hidden="1" x14ac:dyDescent="0.3">
      <c r="A1854" t="s">
        <v>3886</v>
      </c>
      <c r="B1854" t="s">
        <v>3887</v>
      </c>
      <c r="C1854" t="str">
        <f>IFERROR(VLOOKUP(Table1[[#This Row],[Ticker]],[1]!Table2[[Symbol]:[Industry]],2,FALSE),"-")</f>
        <v>-</v>
      </c>
      <c r="D1854" t="s">
        <v>46</v>
      </c>
      <c r="E1854">
        <v>449.46450974999999</v>
      </c>
      <c r="F1854">
        <v>208.75</v>
      </c>
      <c r="G1854">
        <v>-14.2467656569334</v>
      </c>
      <c r="H1854">
        <v>21.523512486609899</v>
      </c>
      <c r="I1854">
        <v>-1.4823906489094201</v>
      </c>
      <c r="J1854">
        <v>10.313334611959901</v>
      </c>
      <c r="O1854">
        <v>18.323353293413099</v>
      </c>
      <c r="P1854">
        <v>14.446271929824499</v>
      </c>
    </row>
    <row r="1855" spans="1:17" hidden="1" x14ac:dyDescent="0.3">
      <c r="A1855" t="s">
        <v>3888</v>
      </c>
      <c r="B1855" t="s">
        <v>3889</v>
      </c>
      <c r="C1855" t="str">
        <f>IFERROR(VLOOKUP(Table1[[#This Row],[Ticker]],[1]!Table2[[Symbol]:[Industry]],2,FALSE),"-")</f>
        <v>-</v>
      </c>
      <c r="D1855" t="s">
        <v>2388</v>
      </c>
      <c r="E1855">
        <v>448.32960000000003</v>
      </c>
      <c r="F1855">
        <v>518.9</v>
      </c>
      <c r="G1855">
        <v>285.22929775282802</v>
      </c>
      <c r="H1855">
        <v>1.3957379466256801</v>
      </c>
      <c r="I1855">
        <v>10.2824984359276</v>
      </c>
      <c r="J1855">
        <v>7.3399881400699503</v>
      </c>
      <c r="K1855">
        <v>486.40559582209602</v>
      </c>
      <c r="L1855">
        <v>374.328088547194</v>
      </c>
      <c r="M1855">
        <v>49.547099472266098</v>
      </c>
      <c r="N1855">
        <v>0.39923598109854502</v>
      </c>
      <c r="O1855">
        <v>7.2460975139718702</v>
      </c>
      <c r="P1855">
        <v>428.142493638676</v>
      </c>
      <c r="Q1855">
        <v>0.191053031164166</v>
      </c>
    </row>
    <row r="1856" spans="1:17" hidden="1" x14ac:dyDescent="0.3">
      <c r="A1856" t="s">
        <v>3890</v>
      </c>
      <c r="B1856" t="s">
        <v>3891</v>
      </c>
      <c r="C1856" t="str">
        <f>IFERROR(VLOOKUP(Table1[[#This Row],[Ticker]],[1]!Table2[[Symbol]:[Industry]],2,FALSE),"-")</f>
        <v>-</v>
      </c>
      <c r="D1856" t="s">
        <v>133</v>
      </c>
      <c r="E1856">
        <v>447.72474999999997</v>
      </c>
      <c r="F1856">
        <v>259.25</v>
      </c>
      <c r="G1856">
        <v>34.2605529600457</v>
      </c>
      <c r="H1856">
        <v>10.4906177497678</v>
      </c>
      <c r="I1856">
        <v>0.79975284270146896</v>
      </c>
      <c r="J1856">
        <v>8.8379138323949107</v>
      </c>
      <c r="K1856">
        <v>246.06568237913501</v>
      </c>
      <c r="L1856">
        <v>223.347065425897</v>
      </c>
      <c r="M1856">
        <v>62.3770792795045</v>
      </c>
      <c r="N1856">
        <v>1.4587509678838999</v>
      </c>
      <c r="O1856">
        <v>9.5467695274831197</v>
      </c>
      <c r="P1856">
        <v>88.957725947521794</v>
      </c>
      <c r="Q1856">
        <v>0.13177327052934101</v>
      </c>
    </row>
    <row r="1857" spans="1:17" hidden="1" x14ac:dyDescent="0.3">
      <c r="A1857" t="s">
        <v>3892</v>
      </c>
      <c r="B1857" t="s">
        <v>3893</v>
      </c>
      <c r="C1857" t="str">
        <f>IFERROR(VLOOKUP(Table1[[#This Row],[Ticker]],[1]!Table2[[Symbol]:[Industry]],2,FALSE),"-")</f>
        <v>-</v>
      </c>
      <c r="D1857" t="s">
        <v>133</v>
      </c>
      <c r="E1857">
        <v>447.66085624999999</v>
      </c>
      <c r="F1857">
        <v>153.69999999999999</v>
      </c>
      <c r="G1857">
        <v>705.76374017196997</v>
      </c>
      <c r="H1857">
        <v>0.47173238262573097</v>
      </c>
      <c r="I1857">
        <v>50.587118729170598</v>
      </c>
      <c r="J1857">
        <v>3.0152143696109901</v>
      </c>
      <c r="K1857">
        <v>162.35582939725401</v>
      </c>
      <c r="L1857">
        <v>120.79329016132201</v>
      </c>
      <c r="M1857">
        <v>32.960093809169003</v>
      </c>
      <c r="N1857">
        <v>0.36240756920014799</v>
      </c>
      <c r="O1857">
        <v>38.418998048145703</v>
      </c>
      <c r="P1857">
        <v>753.888888888888</v>
      </c>
      <c r="Q1857">
        <v>0.16954141124979999</v>
      </c>
    </row>
    <row r="1858" spans="1:17" hidden="1" x14ac:dyDescent="0.3">
      <c r="A1858" t="s">
        <v>3894</v>
      </c>
      <c r="B1858" t="s">
        <v>3895</v>
      </c>
      <c r="C1858" t="str">
        <f>IFERROR(VLOOKUP(Table1[[#This Row],[Ticker]],[1]!Table2[[Symbol]:[Industry]],2,FALSE),"-")</f>
        <v>-</v>
      </c>
      <c r="D1858" t="s">
        <v>993</v>
      </c>
      <c r="E1858">
        <v>447.63364108000002</v>
      </c>
      <c r="F1858">
        <v>520.6</v>
      </c>
      <c r="G1858">
        <v>3.8605278030922201</v>
      </c>
      <c r="H1858">
        <v>0.87754255335928399</v>
      </c>
      <c r="I1858">
        <v>4.4071501011195204</v>
      </c>
      <c r="J1858">
        <v>3.8124142253975402</v>
      </c>
      <c r="K1858">
        <v>503.22823726102098</v>
      </c>
      <c r="L1858">
        <v>449.866719749092</v>
      </c>
      <c r="M1858">
        <v>42.276861173818602</v>
      </c>
      <c r="N1858">
        <v>0.63927532955691901</v>
      </c>
      <c r="O1858">
        <v>15.040338071455899</v>
      </c>
      <c r="P1858">
        <v>43.317274604266998</v>
      </c>
      <c r="Q1858">
        <v>6.3814010568726001E-2</v>
      </c>
    </row>
    <row r="1859" spans="1:17" hidden="1" x14ac:dyDescent="0.3">
      <c r="A1859" t="s">
        <v>3896</v>
      </c>
      <c r="B1859" t="s">
        <v>3897</v>
      </c>
      <c r="C1859" t="str">
        <f>IFERROR(VLOOKUP(Table1[[#This Row],[Ticker]],[1]!Table2[[Symbol]:[Industry]],2,FALSE),"-")</f>
        <v>-</v>
      </c>
      <c r="D1859" t="s">
        <v>155</v>
      </c>
      <c r="E1859">
        <v>446.66490995599997</v>
      </c>
      <c r="F1859">
        <v>40.08</v>
      </c>
      <c r="G1859">
        <v>-56.343079356441301</v>
      </c>
      <c r="H1859">
        <v>-3.92604891689883</v>
      </c>
      <c r="I1859">
        <v>-35.363700585507203</v>
      </c>
      <c r="J1859">
        <v>0.61403494937904302</v>
      </c>
      <c r="K1859">
        <v>42.833868800124499</v>
      </c>
      <c r="L1859">
        <v>49.566943667157702</v>
      </c>
      <c r="M1859">
        <v>19.163457902212802</v>
      </c>
      <c r="N1859">
        <v>1.08372529629938</v>
      </c>
      <c r="O1859">
        <v>87.125748502994</v>
      </c>
      <c r="P1859">
        <v>3.19258496395467</v>
      </c>
      <c r="Q1859">
        <v>-7.5117547091171993E-2</v>
      </c>
    </row>
    <row r="1860" spans="1:17" hidden="1" x14ac:dyDescent="0.3">
      <c r="A1860" t="s">
        <v>3898</v>
      </c>
      <c r="B1860" t="s">
        <v>3899</v>
      </c>
      <c r="C1860" t="str">
        <f>IFERROR(VLOOKUP(Table1[[#This Row],[Ticker]],[1]!Table2[[Symbol]:[Industry]],2,FALSE),"-")</f>
        <v>-</v>
      </c>
      <c r="D1860" t="s">
        <v>3900</v>
      </c>
      <c r="E1860">
        <v>445.79002881599899</v>
      </c>
      <c r="F1860">
        <v>32.58</v>
      </c>
      <c r="G1860">
        <v>98.127054899027797</v>
      </c>
      <c r="H1860">
        <v>-23.975229244767601</v>
      </c>
      <c r="I1860">
        <v>-41.244740018920197</v>
      </c>
      <c r="J1860">
        <v>-11.110960486204799</v>
      </c>
      <c r="K1860">
        <v>42.077847734993</v>
      </c>
      <c r="L1860">
        <v>39.145225438805198</v>
      </c>
      <c r="M1860">
        <v>21.422062404249299</v>
      </c>
      <c r="N1860">
        <v>1.26286145805107</v>
      </c>
      <c r="O1860">
        <v>74.647022713320993</v>
      </c>
      <c r="P1860">
        <v>121.381653454133</v>
      </c>
      <c r="Q1860">
        <v>0.26218831750006499</v>
      </c>
    </row>
    <row r="1861" spans="1:17" hidden="1" x14ac:dyDescent="0.3">
      <c r="A1861" t="s">
        <v>3901</v>
      </c>
      <c r="B1861" t="s">
        <v>3902</v>
      </c>
      <c r="C1861" t="str">
        <f>IFERROR(VLOOKUP(Table1[[#This Row],[Ticker]],[1]!Table2[[Symbol]:[Industry]],2,FALSE),"-")</f>
        <v>-</v>
      </c>
      <c r="D1861" t="s">
        <v>138</v>
      </c>
      <c r="E1861">
        <v>445.56605200000001</v>
      </c>
      <c r="F1861">
        <v>257.8</v>
      </c>
      <c r="G1861">
        <v>359.78830944564299</v>
      </c>
      <c r="H1861">
        <v>66.427486436636499</v>
      </c>
      <c r="I1861">
        <v>73.784258225613002</v>
      </c>
      <c r="J1861">
        <v>24.641860697814501</v>
      </c>
      <c r="K1861">
        <v>169.6502261503</v>
      </c>
      <c r="L1861">
        <v>130.36424647418599</v>
      </c>
      <c r="M1861">
        <v>96.858406246297506</v>
      </c>
      <c r="N1861">
        <v>4.9706344355155503</v>
      </c>
      <c r="O1861">
        <v>0</v>
      </c>
      <c r="P1861">
        <v>447.229887497346</v>
      </c>
      <c r="Q1861">
        <v>0.171000423913091</v>
      </c>
    </row>
    <row r="1862" spans="1:17" hidden="1" x14ac:dyDescent="0.3">
      <c r="A1862" t="s">
        <v>3903</v>
      </c>
      <c r="B1862" t="s">
        <v>3904</v>
      </c>
      <c r="C1862" t="str">
        <f>IFERROR(VLOOKUP(Table1[[#This Row],[Ticker]],[1]!Table2[[Symbol]:[Industry]],2,FALSE),"-")</f>
        <v>-</v>
      </c>
      <c r="D1862" t="s">
        <v>46</v>
      </c>
      <c r="E1862">
        <v>445.26499999999999</v>
      </c>
      <c r="F1862">
        <v>204.25</v>
      </c>
      <c r="G1862">
        <v>136.11048080997301</v>
      </c>
      <c r="H1862">
        <v>-14.1301506719767</v>
      </c>
      <c r="I1862">
        <v>148.874855817997</v>
      </c>
      <c r="J1862">
        <v>-3.3791362257919402</v>
      </c>
      <c r="K1862">
        <v>198.45040046816399</v>
      </c>
      <c r="M1862">
        <v>32.247966178665699</v>
      </c>
      <c r="O1862">
        <v>38.555691554467501</v>
      </c>
      <c r="P1862">
        <v>172.333333333333</v>
      </c>
    </row>
    <row r="1863" spans="1:17" hidden="1" x14ac:dyDescent="0.3">
      <c r="A1863" t="s">
        <v>3905</v>
      </c>
      <c r="B1863" t="s">
        <v>3906</v>
      </c>
      <c r="C1863" t="str">
        <f>IFERROR(VLOOKUP(Table1[[#This Row],[Ticker]],[1]!Table2[[Symbol]:[Industry]],2,FALSE),"-")</f>
        <v>-</v>
      </c>
      <c r="D1863" t="s">
        <v>590</v>
      </c>
      <c r="E1863">
        <v>444.36059210500002</v>
      </c>
      <c r="F1863">
        <v>438.05</v>
      </c>
      <c r="G1863">
        <v>141.668292282511</v>
      </c>
      <c r="H1863">
        <v>21.9925862537048</v>
      </c>
      <c r="I1863">
        <v>60.1232136486339</v>
      </c>
      <c r="J1863">
        <v>18.896371748863899</v>
      </c>
      <c r="K1863">
        <v>373.87973885592601</v>
      </c>
      <c r="L1863">
        <v>294.045602263099</v>
      </c>
      <c r="M1863">
        <v>67.477918902694597</v>
      </c>
      <c r="N1863">
        <v>0.62275418884201905</v>
      </c>
      <c r="O1863">
        <v>5.1706426207053902</v>
      </c>
      <c r="P1863">
        <v>188.95118733509199</v>
      </c>
      <c r="Q1863">
        <v>0.136313578522057</v>
      </c>
    </row>
    <row r="1864" spans="1:17" hidden="1" x14ac:dyDescent="0.3">
      <c r="A1864" t="s">
        <v>3907</v>
      </c>
      <c r="B1864" t="s">
        <v>3908</v>
      </c>
      <c r="C1864" t="str">
        <f>IFERROR(VLOOKUP(Table1[[#This Row],[Ticker]],[1]!Table2[[Symbol]:[Industry]],2,FALSE),"-")</f>
        <v>-</v>
      </c>
      <c r="D1864" t="s">
        <v>3909</v>
      </c>
      <c r="E1864">
        <v>444.05876480000001</v>
      </c>
      <c r="F1864">
        <v>232.4</v>
      </c>
      <c r="G1864">
        <v>46.323276262943601</v>
      </c>
      <c r="H1864">
        <v>-4.0443118094928598</v>
      </c>
      <c r="I1864">
        <v>61.913337283778702</v>
      </c>
      <c r="J1864">
        <v>-7.8755789135389804</v>
      </c>
      <c r="K1864">
        <v>209.321142224157</v>
      </c>
      <c r="L1864">
        <v>165.09123258348299</v>
      </c>
      <c r="M1864">
        <v>42.651185407311601</v>
      </c>
      <c r="N1864">
        <v>0.88504991520245102</v>
      </c>
      <c r="O1864">
        <v>19.578313253011999</v>
      </c>
      <c r="P1864">
        <v>87.419354838709594</v>
      </c>
      <c r="Q1864">
        <v>0.115751155963964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Row],[Ticker]],[1]!Table2[[Symbol]:[Industry]],2,FALSE),"-")</f>
        <v>-</v>
      </c>
      <c r="D1865" t="s">
        <v>386</v>
      </c>
      <c r="E1865">
        <v>441.44099999999997</v>
      </c>
      <c r="F1865">
        <v>88.2</v>
      </c>
      <c r="G1865">
        <v>39.053787378167399</v>
      </c>
      <c r="H1865">
        <v>15.869869450448</v>
      </c>
      <c r="I1865">
        <v>43.436478023598802</v>
      </c>
      <c r="J1865">
        <v>10.2854600474999</v>
      </c>
      <c r="K1865">
        <v>76.243647309385196</v>
      </c>
      <c r="L1865">
        <v>63.218620863168198</v>
      </c>
      <c r="M1865">
        <v>62.499412697336901</v>
      </c>
      <c r="N1865">
        <v>0.54017413894953004</v>
      </c>
      <c r="O1865">
        <v>7.1428571428571397</v>
      </c>
      <c r="P1865">
        <v>97.315436241610698</v>
      </c>
      <c r="Q1865">
        <v>7.6652215955701E-2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Row],[Ticker]],[1]!Table2[[Symbol]:[Industry]],2,FALSE),"-")</f>
        <v>-</v>
      </c>
      <c r="D1866" t="s">
        <v>116</v>
      </c>
      <c r="E1866">
        <v>441.03174892499999</v>
      </c>
      <c r="F1866">
        <v>723.65</v>
      </c>
      <c r="G1866">
        <v>-6.53685661962193</v>
      </c>
      <c r="H1866">
        <v>2.6672031918171899</v>
      </c>
      <c r="I1866">
        <v>17.126388744603201</v>
      </c>
      <c r="J1866">
        <v>7.3579556631105199</v>
      </c>
      <c r="K1866">
        <v>647.64181180730498</v>
      </c>
      <c r="L1866">
        <v>591.07242800867505</v>
      </c>
      <c r="M1866">
        <v>71.395277066536906</v>
      </c>
      <c r="N1866">
        <v>0.65691183177545198</v>
      </c>
      <c r="O1866">
        <v>13.929385752781</v>
      </c>
      <c r="P1866">
        <v>47.683673469387699</v>
      </c>
      <c r="Q1866">
        <v>6.4944026083991996E-2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Row],[Ticker]],[1]!Table2[[Symbol]:[Industry]],2,FALSE),"-")</f>
        <v>-</v>
      </c>
      <c r="D1867" t="s">
        <v>212</v>
      </c>
      <c r="E1867">
        <v>440.79300000000001</v>
      </c>
      <c r="F1867">
        <v>86.43</v>
      </c>
      <c r="G1867">
        <v>33.378239429671297</v>
      </c>
      <c r="H1867">
        <v>2.0716231815381398</v>
      </c>
      <c r="I1867">
        <v>-26.085926672081701</v>
      </c>
      <c r="J1867">
        <v>0.119718391603984</v>
      </c>
      <c r="K1867">
        <v>90.615480294222195</v>
      </c>
      <c r="L1867">
        <v>86.720208458004194</v>
      </c>
      <c r="M1867">
        <v>30.0841719999333</v>
      </c>
      <c r="N1867">
        <v>1.1498889746147001</v>
      </c>
      <c r="O1867">
        <v>45.667013768367397</v>
      </c>
      <c r="P1867">
        <v>58.267716535433003</v>
      </c>
      <c r="Q1867">
        <v>8.5024086596167003E-2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Row],[Ticker]],[1]!Table2[[Symbol]:[Industry]],2,FALSE),"-")</f>
        <v>-</v>
      </c>
      <c r="D1868" t="s">
        <v>920</v>
      </c>
      <c r="E1868">
        <v>440.774400625</v>
      </c>
      <c r="F1868">
        <v>331.25</v>
      </c>
      <c r="G1868">
        <v>21.490867907642698</v>
      </c>
      <c r="H1868">
        <v>40.706758905891</v>
      </c>
      <c r="I1868">
        <v>0.14771900468846499</v>
      </c>
      <c r="J1868">
        <v>29.533498858400002</v>
      </c>
      <c r="K1868">
        <v>262.23381996822002</v>
      </c>
      <c r="L1868">
        <v>245.12077705098</v>
      </c>
      <c r="M1868">
        <v>67.378221333272506</v>
      </c>
      <c r="N1868">
        <v>2.80507481913321</v>
      </c>
      <c r="O1868">
        <v>18.9433962264151</v>
      </c>
      <c r="P1868">
        <v>76.196808510638306</v>
      </c>
      <c r="Q1868">
        <v>7.6801437112976004E-2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Row],[Ticker]],[1]!Table2[[Symbol]:[Industry]],2,FALSE),"-")</f>
        <v>-</v>
      </c>
      <c r="D1869" t="s">
        <v>40</v>
      </c>
      <c r="E1869">
        <v>440.68672800000002</v>
      </c>
      <c r="F1869">
        <v>11.74</v>
      </c>
      <c r="G1869">
        <v>-77.680064393615098</v>
      </c>
      <c r="H1869">
        <v>-0.89004237025399602</v>
      </c>
      <c r="I1869">
        <v>-41.768272327569498</v>
      </c>
      <c r="J1869">
        <v>5.9752209303939097</v>
      </c>
      <c r="K1869">
        <v>11.9904943244342</v>
      </c>
      <c r="L1869">
        <v>15.331623369281701</v>
      </c>
      <c r="M1869">
        <v>47.488825289925899</v>
      </c>
      <c r="N1869">
        <v>1.08715578765247</v>
      </c>
      <c r="O1869">
        <v>184.07155025553601</v>
      </c>
      <c r="P1869">
        <v>24.232804232804199</v>
      </c>
      <c r="Q1869">
        <v>0.194452451458556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Row],[Ticker]],[1]!Table2[[Symbol]:[Industry]],2,FALSE),"-")</f>
        <v>-</v>
      </c>
      <c r="D1870" t="s">
        <v>993</v>
      </c>
      <c r="E1870">
        <v>439.26603705600002</v>
      </c>
      <c r="F1870">
        <v>36.96</v>
      </c>
      <c r="G1870">
        <v>23.996397460830401</v>
      </c>
      <c r="H1870">
        <v>2.7715222505077901</v>
      </c>
      <c r="I1870">
        <v>7.5928435455700001</v>
      </c>
      <c r="J1870">
        <v>1.7748217496276399</v>
      </c>
      <c r="K1870">
        <v>38.023247497473299</v>
      </c>
      <c r="L1870">
        <v>34.118466747889897</v>
      </c>
      <c r="M1870">
        <v>32.366664988178499</v>
      </c>
      <c r="N1870">
        <v>0.79097657401189903</v>
      </c>
      <c r="O1870">
        <v>26.488095238095202</v>
      </c>
      <c r="P1870">
        <v>54</v>
      </c>
      <c r="Q1870">
        <v>7.6779450107141003E-2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Row],[Ticker]],[1]!Table2[[Symbol]:[Industry]],2,FALSE),"-")</f>
        <v>-</v>
      </c>
      <c r="D1871" t="s">
        <v>1126</v>
      </c>
      <c r="E1871">
        <v>438.74527927999998</v>
      </c>
      <c r="F1871">
        <v>209.44</v>
      </c>
      <c r="G1871">
        <v>70.044893830681005</v>
      </c>
      <c r="H1871">
        <v>7.1588567434785197</v>
      </c>
      <c r="I1871">
        <v>9.3609924758080894</v>
      </c>
      <c r="J1871">
        <v>4.3941786294762597</v>
      </c>
      <c r="K1871">
        <v>215.00619167070101</v>
      </c>
      <c r="L1871">
        <v>182.93040182282701</v>
      </c>
      <c r="M1871">
        <v>33.460799765198303</v>
      </c>
      <c r="N1871">
        <v>0.79703625185851801</v>
      </c>
      <c r="O1871">
        <v>21.2280366692131</v>
      </c>
      <c r="P1871">
        <v>109.439999999999</v>
      </c>
      <c r="Q1871">
        <v>8.5158224903921997E-2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Row],[Ticker]],[1]!Table2[[Symbol]:[Industry]],2,FALSE),"-")</f>
        <v>-</v>
      </c>
      <c r="D1872" t="s">
        <v>3386</v>
      </c>
      <c r="E1872">
        <v>437.86275840000002</v>
      </c>
      <c r="F1872">
        <v>256</v>
      </c>
      <c r="G1872">
        <v>321.962792749242</v>
      </c>
      <c r="H1872">
        <v>1.48370718066214</v>
      </c>
      <c r="I1872">
        <v>9.5097764529182598</v>
      </c>
      <c r="J1872">
        <v>3.8865339931314802</v>
      </c>
      <c r="K1872">
        <v>240.449345682759</v>
      </c>
      <c r="L1872">
        <v>192.07510401492499</v>
      </c>
      <c r="M1872">
        <v>56.476661928597402</v>
      </c>
      <c r="N1872">
        <v>1.1269694772232799</v>
      </c>
      <c r="O1872">
        <v>22.65625</v>
      </c>
      <c r="P1872">
        <v>351.76470588235202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Row],[Ticker]],[1]!Table2[[Symbol]:[Industry]],2,FALSE),"-")</f>
        <v>-</v>
      </c>
      <c r="D1873" t="s">
        <v>72</v>
      </c>
      <c r="E1873">
        <v>437.519317889999</v>
      </c>
      <c r="F1873">
        <v>613.65</v>
      </c>
      <c r="G1873">
        <v>49.4435488191803</v>
      </c>
      <c r="H1873">
        <v>4.0860475342747602</v>
      </c>
      <c r="I1873">
        <v>-7.3731003745057198</v>
      </c>
      <c r="J1873">
        <v>1.9060437648578901</v>
      </c>
      <c r="K1873">
        <v>621.70183405928196</v>
      </c>
      <c r="L1873">
        <v>550.19263013437796</v>
      </c>
      <c r="M1873">
        <v>30.996150191462998</v>
      </c>
      <c r="N1873">
        <v>0.81060640313703503</v>
      </c>
      <c r="O1873">
        <v>19.775116108530899</v>
      </c>
      <c r="P1873">
        <v>77.5607638888888</v>
      </c>
      <c r="Q1873">
        <v>4.2726450750446003E-2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Row],[Ticker]],[1]!Table2[[Symbol]:[Industry]],2,FALSE),"-")</f>
        <v>-</v>
      </c>
      <c r="D1874" t="s">
        <v>260</v>
      </c>
      <c r="E1874">
        <v>437.44760681999998</v>
      </c>
      <c r="F1874">
        <v>13.93</v>
      </c>
      <c r="G1874">
        <v>29.822324521817201</v>
      </c>
      <c r="H1874">
        <v>17.567974987483598</v>
      </c>
      <c r="I1874">
        <v>4.1599822142351099</v>
      </c>
      <c r="J1874">
        <v>-7.7110556319425196</v>
      </c>
      <c r="K1874">
        <v>12.977998260897801</v>
      </c>
      <c r="L1874">
        <v>11.0789226168946</v>
      </c>
      <c r="M1874">
        <v>45.174871731731997</v>
      </c>
      <c r="N1874">
        <v>2.9646957531995501</v>
      </c>
      <c r="O1874">
        <v>32.017229002153599</v>
      </c>
      <c r="P1874">
        <v>94.825174825174798</v>
      </c>
      <c r="Q1874">
        <v>7.0009250398101006E-2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Row],[Ticker]],[1]!Table2[[Symbol]:[Industry]],2,FALSE),"-")</f>
        <v>-</v>
      </c>
      <c r="D1875" t="s">
        <v>553</v>
      </c>
      <c r="E1875">
        <v>437.07895000000002</v>
      </c>
      <c r="F1875">
        <v>411.95</v>
      </c>
      <c r="G1875">
        <v>1.1452202581208299</v>
      </c>
      <c r="H1875">
        <v>-3.25422159177735</v>
      </c>
      <c r="I1875">
        <v>3.7816211131124202</v>
      </c>
      <c r="J1875">
        <v>0.67716511662440704</v>
      </c>
      <c r="K1875">
        <v>416.81834860535702</v>
      </c>
      <c r="L1875">
        <v>378.25036825341698</v>
      </c>
      <c r="M1875">
        <v>36.089640782035701</v>
      </c>
      <c r="N1875">
        <v>0.533537940690058</v>
      </c>
      <c r="O1875">
        <v>15.584415584415501</v>
      </c>
      <c r="P1875">
        <v>28.573657927590499</v>
      </c>
      <c r="Q1875">
        <v>-1.3042872784045E-2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Row],[Ticker]],[1]!Table2[[Symbol]:[Industry]],2,FALSE),"-")</f>
        <v>-</v>
      </c>
      <c r="D1876" t="s">
        <v>376</v>
      </c>
      <c r="E1876">
        <v>434.51226764500001</v>
      </c>
      <c r="F1876">
        <v>122.05</v>
      </c>
      <c r="G1876">
        <v>-34.018234918742102</v>
      </c>
      <c r="H1876">
        <v>-2.3432475650400399</v>
      </c>
      <c r="I1876">
        <v>1.3796206325699401</v>
      </c>
      <c r="J1876">
        <v>1.46064571809848</v>
      </c>
      <c r="K1876">
        <v>133.758581684332</v>
      </c>
      <c r="L1876">
        <v>125.55361364293</v>
      </c>
      <c r="M1876">
        <v>22.3052576215903</v>
      </c>
      <c r="N1876">
        <v>0.76526711678669301</v>
      </c>
      <c r="O1876">
        <v>40.966816878328501</v>
      </c>
      <c r="P1876">
        <v>23.282828282828198</v>
      </c>
      <c r="Q1876">
        <v>0.16165930850436899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Row],[Ticker]],[1]!Table2[[Symbol]:[Industry]],2,FALSE),"-")</f>
        <v>-</v>
      </c>
      <c r="D1877" t="s">
        <v>292</v>
      </c>
      <c r="E1877">
        <v>434.04434489499999</v>
      </c>
      <c r="F1877">
        <v>360.85</v>
      </c>
      <c r="G1877">
        <v>1.8209808872858799</v>
      </c>
      <c r="H1877">
        <v>19.839976724126799</v>
      </c>
      <c r="I1877">
        <v>23.3065877247017</v>
      </c>
      <c r="J1877">
        <v>2.75281795840628</v>
      </c>
      <c r="K1877">
        <v>329.86698679481901</v>
      </c>
      <c r="L1877">
        <v>305.98866675662998</v>
      </c>
      <c r="M1877">
        <v>45.136625887828501</v>
      </c>
      <c r="N1877">
        <v>0.37986137844687701</v>
      </c>
      <c r="O1877">
        <v>16.031592074269</v>
      </c>
      <c r="P1877">
        <v>53.553191489361701</v>
      </c>
      <c r="Q1877">
        <v>-4.4759956509886997E-2</v>
      </c>
    </row>
    <row r="1878" spans="1:17" hidden="1" x14ac:dyDescent="0.3">
      <c r="A1878" t="s">
        <v>3936</v>
      </c>
      <c r="B1878" t="s">
        <v>3937</v>
      </c>
      <c r="C1878" t="str">
        <f>IFERROR(VLOOKUP(Table1[[#This Row],[Ticker]],[1]!Table2[[Symbol]:[Industry]],2,FALSE),"-")</f>
        <v>-</v>
      </c>
      <c r="D1878" t="s">
        <v>21</v>
      </c>
      <c r="E1878">
        <v>433.278704914</v>
      </c>
      <c r="F1878">
        <v>125.29</v>
      </c>
      <c r="G1878">
        <v>25.169374807824202</v>
      </c>
      <c r="H1878">
        <v>-7.2285814288769297</v>
      </c>
      <c r="I1878">
        <v>-30.585886812387798</v>
      </c>
      <c r="J1878">
        <v>-9.8638906018506596</v>
      </c>
      <c r="K1878">
        <v>133.113713696936</v>
      </c>
      <c r="L1878">
        <v>125.72819681991</v>
      </c>
      <c r="M1878">
        <v>36.936266025159597</v>
      </c>
      <c r="N1878">
        <v>1.6262999607613999</v>
      </c>
      <c r="O1878">
        <v>38.638359007103503</v>
      </c>
      <c r="P1878">
        <v>58.896639188332301</v>
      </c>
      <c r="Q1878">
        <v>0.16328595631104501</v>
      </c>
    </row>
    <row r="1879" spans="1:17" hidden="1" x14ac:dyDescent="0.3">
      <c r="A1879" t="s">
        <v>3938</v>
      </c>
      <c r="B1879" t="s">
        <v>3939</v>
      </c>
      <c r="C1879" t="str">
        <f>IFERROR(VLOOKUP(Table1[[#This Row],[Ticker]],[1]!Table2[[Symbol]:[Industry]],2,FALSE),"-")</f>
        <v>-</v>
      </c>
      <c r="D1879" t="s">
        <v>133</v>
      </c>
      <c r="E1879">
        <v>431.64817049999999</v>
      </c>
      <c r="F1879">
        <v>235.05</v>
      </c>
      <c r="G1879">
        <v>17.925413485833399</v>
      </c>
      <c r="H1879">
        <v>1.63762540460428</v>
      </c>
      <c r="I1879">
        <v>-7.17154222840042</v>
      </c>
      <c r="J1879">
        <v>3.4967695713095002</v>
      </c>
      <c r="K1879">
        <v>240.18312682273901</v>
      </c>
      <c r="L1879">
        <v>219.649250703001</v>
      </c>
      <c r="M1879">
        <v>42.507853209825299</v>
      </c>
      <c r="N1879">
        <v>0.642501199039061</v>
      </c>
      <c r="O1879">
        <v>35.694533078068403</v>
      </c>
      <c r="P1879">
        <v>83.346333853354096</v>
      </c>
      <c r="Q1879">
        <v>9.4456598258751995E-2</v>
      </c>
    </row>
    <row r="1880" spans="1:17" hidden="1" x14ac:dyDescent="0.3">
      <c r="A1880" t="s">
        <v>3940</v>
      </c>
      <c r="B1880" t="s">
        <v>3941</v>
      </c>
      <c r="C1880" t="str">
        <f>IFERROR(VLOOKUP(Table1[[#This Row],[Ticker]],[1]!Table2[[Symbol]:[Industry]],2,FALSE),"-")</f>
        <v>-</v>
      </c>
      <c r="D1880" t="s">
        <v>1524</v>
      </c>
      <c r="E1880">
        <v>431.15373720000002</v>
      </c>
      <c r="F1880">
        <v>271</v>
      </c>
      <c r="G1880">
        <v>-31.234225040674499</v>
      </c>
      <c r="H1880">
        <v>-16.750822330796101</v>
      </c>
      <c r="I1880">
        <v>-12.2484254684158</v>
      </c>
      <c r="J1880">
        <v>-4.6540072648486799</v>
      </c>
      <c r="K1880">
        <v>293.99958748699299</v>
      </c>
      <c r="M1880">
        <v>26.9576515311348</v>
      </c>
      <c r="N1880">
        <v>0.52484755029088104</v>
      </c>
      <c r="O1880">
        <v>34.317343173431702</v>
      </c>
      <c r="P1880">
        <v>44.533333333333303</v>
      </c>
    </row>
    <row r="1881" spans="1:17" hidden="1" x14ac:dyDescent="0.3">
      <c r="A1881" t="s">
        <v>3942</v>
      </c>
      <c r="B1881" t="s">
        <v>3943</v>
      </c>
      <c r="C1881" t="str">
        <f>IFERROR(VLOOKUP(Table1[[#This Row],[Ticker]],[1]!Table2[[Symbol]:[Industry]],2,FALSE),"-")</f>
        <v>-</v>
      </c>
      <c r="D1881" t="s">
        <v>308</v>
      </c>
      <c r="E1881">
        <v>429.26533230000001</v>
      </c>
      <c r="F1881">
        <v>82.11</v>
      </c>
      <c r="G1881">
        <v>95.9977378934923</v>
      </c>
      <c r="H1881">
        <v>3.2693407647696699</v>
      </c>
      <c r="I1881">
        <v>5.1576637768619102</v>
      </c>
      <c r="J1881">
        <v>11.1194070283541</v>
      </c>
      <c r="K1881">
        <v>78.227330579715002</v>
      </c>
      <c r="L1881">
        <v>67.364979019223</v>
      </c>
      <c r="M1881">
        <v>54.438623118500402</v>
      </c>
      <c r="N1881">
        <v>0.49090915322671802</v>
      </c>
      <c r="O1881">
        <v>10.9487273170137</v>
      </c>
      <c r="P1881">
        <v>135.272206303724</v>
      </c>
      <c r="Q1881">
        <v>9.1720216211169006E-2</v>
      </c>
    </row>
    <row r="1882" spans="1:17" hidden="1" x14ac:dyDescent="0.3">
      <c r="A1882" t="s">
        <v>3944</v>
      </c>
      <c r="B1882" t="s">
        <v>3945</v>
      </c>
      <c r="C1882" t="str">
        <f>IFERROR(VLOOKUP(Table1[[#This Row],[Ticker]],[1]!Table2[[Symbol]:[Industry]],2,FALSE),"-")</f>
        <v>-</v>
      </c>
      <c r="D1882" t="s">
        <v>269</v>
      </c>
      <c r="E1882">
        <v>428.87355000000002</v>
      </c>
      <c r="F1882">
        <v>125</v>
      </c>
      <c r="G1882">
        <v>59.248298316273001</v>
      </c>
      <c r="H1882">
        <v>2.8339510831011601</v>
      </c>
      <c r="I1882">
        <v>18.044480823098102</v>
      </c>
      <c r="J1882">
        <v>-4.3483061862662504</v>
      </c>
      <c r="K1882">
        <v>126.806934463875</v>
      </c>
      <c r="L1882">
        <v>115.345294300795</v>
      </c>
      <c r="M1882">
        <v>40.584268178538601</v>
      </c>
      <c r="N1882">
        <v>2.21267521595307</v>
      </c>
      <c r="O1882">
        <v>30.12</v>
      </c>
      <c r="P1882">
        <v>92.159877017678696</v>
      </c>
      <c r="Q1882">
        <v>0.123308679426816</v>
      </c>
    </row>
    <row r="1883" spans="1:17" hidden="1" x14ac:dyDescent="0.3">
      <c r="A1883" t="s">
        <v>3946</v>
      </c>
      <c r="B1883" t="s">
        <v>3947</v>
      </c>
      <c r="C1883" t="str">
        <f>IFERROR(VLOOKUP(Table1[[#This Row],[Ticker]],[1]!Table2[[Symbol]:[Industry]],2,FALSE),"-")</f>
        <v>-</v>
      </c>
      <c r="D1883" t="s">
        <v>530</v>
      </c>
      <c r="E1883">
        <v>428.497327909999</v>
      </c>
      <c r="F1883">
        <v>172.85</v>
      </c>
      <c r="G1883">
        <v>102.15893527948</v>
      </c>
      <c r="H1883">
        <v>7.0186244203583597</v>
      </c>
      <c r="I1883">
        <v>-0.42973325736511198</v>
      </c>
      <c r="J1883">
        <v>5.3514496481554001</v>
      </c>
      <c r="K1883">
        <v>167.90550321027999</v>
      </c>
      <c r="L1883">
        <v>141.82162176027401</v>
      </c>
      <c r="M1883">
        <v>45.484610970175602</v>
      </c>
      <c r="N1883">
        <v>0.38185481203759902</v>
      </c>
      <c r="O1883">
        <v>14.440266126699401</v>
      </c>
      <c r="P1883">
        <v>132.32526881720401</v>
      </c>
      <c r="Q1883">
        <v>2.6317764926295999E-2</v>
      </c>
    </row>
    <row r="1884" spans="1:17" hidden="1" x14ac:dyDescent="0.3">
      <c r="A1884" t="s">
        <v>3948</v>
      </c>
      <c r="B1884" t="s">
        <v>3949</v>
      </c>
      <c r="C1884" t="str">
        <f>IFERROR(VLOOKUP(Table1[[#This Row],[Ticker]],[1]!Table2[[Symbol]:[Industry]],2,FALSE),"-")</f>
        <v>-</v>
      </c>
      <c r="D1884" t="s">
        <v>46</v>
      </c>
      <c r="E1884">
        <v>428.01600000000002</v>
      </c>
      <c r="F1884">
        <v>241</v>
      </c>
      <c r="G1884">
        <v>79.351538477260704</v>
      </c>
      <c r="H1884">
        <v>-25.7387377386511</v>
      </c>
      <c r="I1884">
        <v>92.115913485284693</v>
      </c>
      <c r="J1884">
        <v>-14.738753027560501</v>
      </c>
      <c r="K1884">
        <v>306.02705400039503</v>
      </c>
      <c r="M1884">
        <v>18.075657016474999</v>
      </c>
      <c r="N1884">
        <v>0.40988471296941997</v>
      </c>
      <c r="O1884">
        <v>106.141078838174</v>
      </c>
      <c r="P1884">
        <v>151.041666666666</v>
      </c>
    </row>
    <row r="1885" spans="1:17" hidden="1" x14ac:dyDescent="0.3">
      <c r="A1885" t="s">
        <v>3950</v>
      </c>
      <c r="B1885" t="s">
        <v>3951</v>
      </c>
      <c r="C1885" t="str">
        <f>IFERROR(VLOOKUP(Table1[[#This Row],[Ticker]],[1]!Table2[[Symbol]:[Industry]],2,FALSE),"-")</f>
        <v>-</v>
      </c>
      <c r="D1885" t="s">
        <v>212</v>
      </c>
      <c r="E1885">
        <v>428.01324799999998</v>
      </c>
      <c r="F1885">
        <v>185.05</v>
      </c>
      <c r="G1885">
        <v>-28.430104576115198</v>
      </c>
      <c r="H1885">
        <v>-13.416910535697699</v>
      </c>
      <c r="I1885">
        <v>-15.6657295680912</v>
      </c>
      <c r="J1885">
        <v>2.3099004065353399</v>
      </c>
      <c r="K1885">
        <v>197.52262558261</v>
      </c>
      <c r="M1885">
        <v>23.584576704391999</v>
      </c>
      <c r="N1885">
        <v>0.55071009089662204</v>
      </c>
      <c r="O1885">
        <v>41.3942177789786</v>
      </c>
      <c r="P1885">
        <v>41.151792524790203</v>
      </c>
    </row>
    <row r="1886" spans="1:17" hidden="1" x14ac:dyDescent="0.3">
      <c r="A1886" t="s">
        <v>3952</v>
      </c>
      <c r="B1886" t="s">
        <v>3953</v>
      </c>
      <c r="C1886" t="str">
        <f>IFERROR(VLOOKUP(Table1[[#This Row],[Ticker]],[1]!Table2[[Symbol]:[Industry]],2,FALSE),"-")</f>
        <v>-</v>
      </c>
      <c r="D1886" t="s">
        <v>1715</v>
      </c>
      <c r="E1886">
        <v>427.40780000000001</v>
      </c>
      <c r="F1886">
        <v>171.1</v>
      </c>
      <c r="G1886">
        <v>232.46265716214899</v>
      </c>
      <c r="H1886">
        <v>13.1062091476172</v>
      </c>
      <c r="I1886">
        <v>52.539790745438403</v>
      </c>
      <c r="J1886">
        <v>5.2896617281722502</v>
      </c>
      <c r="K1886">
        <v>151.18949409607899</v>
      </c>
      <c r="L1886">
        <v>113.598091563425</v>
      </c>
      <c r="M1886">
        <v>67.448434976429894</v>
      </c>
      <c r="N1886">
        <v>0.44628099173553698</v>
      </c>
      <c r="O1886">
        <v>6.3705435417884297</v>
      </c>
      <c r="P1886">
        <v>317.31707317073102</v>
      </c>
      <c r="Q1886">
        <v>0.18612882784028101</v>
      </c>
    </row>
    <row r="1887" spans="1:17" hidden="1" x14ac:dyDescent="0.3">
      <c r="A1887" t="s">
        <v>3954</v>
      </c>
      <c r="B1887" t="s">
        <v>3955</v>
      </c>
      <c r="C1887" t="str">
        <f>IFERROR(VLOOKUP(Table1[[#This Row],[Ticker]],[1]!Table2[[Symbol]:[Industry]],2,FALSE),"-")</f>
        <v>-</v>
      </c>
      <c r="D1887" t="s">
        <v>920</v>
      </c>
      <c r="E1887">
        <v>426.88685199999998</v>
      </c>
      <c r="F1887">
        <v>224.63</v>
      </c>
      <c r="G1887">
        <v>-27.135642628704399</v>
      </c>
      <c r="H1887">
        <v>-7.7711628605063998</v>
      </c>
      <c r="I1887">
        <v>-3.8789278660186199</v>
      </c>
      <c r="J1887">
        <v>1.02729805188464</v>
      </c>
      <c r="K1887">
        <v>225.70822952983801</v>
      </c>
      <c r="L1887">
        <v>208.028685784652</v>
      </c>
      <c r="M1887">
        <v>27.595890234360802</v>
      </c>
      <c r="N1887">
        <v>0.32975585868975099</v>
      </c>
      <c r="O1887">
        <v>17.664604015492099</v>
      </c>
      <c r="P1887">
        <v>34.388274005384297</v>
      </c>
      <c r="Q1887">
        <v>-7.6285260074645006E-2</v>
      </c>
    </row>
    <row r="1888" spans="1:17" hidden="1" x14ac:dyDescent="0.3">
      <c r="A1888" t="s">
        <v>3956</v>
      </c>
      <c r="B1888" t="s">
        <v>3957</v>
      </c>
      <c r="C1888" t="str">
        <f>IFERROR(VLOOKUP(Table1[[#This Row],[Ticker]],[1]!Table2[[Symbol]:[Industry]],2,FALSE),"-")</f>
        <v>-</v>
      </c>
      <c r="D1888" t="s">
        <v>3958</v>
      </c>
      <c r="E1888">
        <v>426.79623700000002</v>
      </c>
      <c r="F1888">
        <v>389.9</v>
      </c>
      <c r="G1888">
        <v>-36.484819986061602</v>
      </c>
      <c r="H1888">
        <v>-4.24154554291992</v>
      </c>
      <c r="I1888">
        <v>-19.210813503771401</v>
      </c>
      <c r="J1888">
        <v>3.1676154108959498</v>
      </c>
      <c r="K1888">
        <v>400.22247370614599</v>
      </c>
      <c r="L1888">
        <v>394.91331004902099</v>
      </c>
      <c r="M1888">
        <v>33.263320779874498</v>
      </c>
      <c r="N1888">
        <v>0.58039853035941602</v>
      </c>
      <c r="O1888">
        <v>24.160041036163101</v>
      </c>
      <c r="P1888">
        <v>19.950776803568601</v>
      </c>
    </row>
    <row r="1889" spans="1:17" hidden="1" x14ac:dyDescent="0.3">
      <c r="A1889" t="s">
        <v>3959</v>
      </c>
      <c r="B1889" t="s">
        <v>3960</v>
      </c>
      <c r="C1889" t="str">
        <f>IFERROR(VLOOKUP(Table1[[#This Row],[Ticker]],[1]!Table2[[Symbol]:[Industry]],2,FALSE),"-")</f>
        <v>-</v>
      </c>
      <c r="D1889" t="s">
        <v>212</v>
      </c>
      <c r="E1889">
        <v>424.69091104500001</v>
      </c>
      <c r="F1889">
        <v>3588.35</v>
      </c>
      <c r="G1889">
        <v>98.817873647546804</v>
      </c>
      <c r="H1889">
        <v>20.359665368815399</v>
      </c>
      <c r="I1889">
        <v>51.2856206438925</v>
      </c>
      <c r="J1889">
        <v>17.006239268279199</v>
      </c>
      <c r="K1889">
        <v>3112.4730150591199</v>
      </c>
      <c r="L1889">
        <v>2558.7654020421</v>
      </c>
      <c r="M1889">
        <v>64.108655127389497</v>
      </c>
      <c r="N1889">
        <v>1.8543616473011599</v>
      </c>
      <c r="O1889">
        <v>6.73429292014435</v>
      </c>
      <c r="P1889">
        <v>147.47241379310299</v>
      </c>
      <c r="Q1889">
        <v>8.6831697847068998E-2</v>
      </c>
    </row>
    <row r="1890" spans="1:17" hidden="1" x14ac:dyDescent="0.3">
      <c r="A1890" t="s">
        <v>3961</v>
      </c>
      <c r="B1890" t="s">
        <v>3962</v>
      </c>
      <c r="C1890" t="str">
        <f>IFERROR(VLOOKUP(Table1[[#This Row],[Ticker]],[1]!Table2[[Symbol]:[Industry]],2,FALSE),"-")</f>
        <v>-</v>
      </c>
      <c r="D1890" t="s">
        <v>116</v>
      </c>
      <c r="E1890">
        <v>422.36250000000001</v>
      </c>
      <c r="F1890">
        <v>402.25</v>
      </c>
      <c r="G1890">
        <v>-27.708280265319502</v>
      </c>
      <c r="H1890">
        <v>-27.0518523276452</v>
      </c>
      <c r="I1890">
        <v>11.551645384957</v>
      </c>
      <c r="J1890">
        <v>0.225598621739732</v>
      </c>
      <c r="K1890">
        <v>486.37704392203602</v>
      </c>
      <c r="L1890">
        <v>453.18136143917297</v>
      </c>
      <c r="M1890">
        <v>22.071072010268701</v>
      </c>
      <c r="N1890">
        <v>0.28721871158950801</v>
      </c>
      <c r="O1890">
        <v>57.737725295214403</v>
      </c>
      <c r="P1890">
        <v>26.394344069128</v>
      </c>
    </row>
    <row r="1891" spans="1:17" hidden="1" x14ac:dyDescent="0.3">
      <c r="A1891" t="s">
        <v>3963</v>
      </c>
      <c r="B1891" t="s">
        <v>3964</v>
      </c>
      <c r="C1891" t="str">
        <f>IFERROR(VLOOKUP(Table1[[#This Row],[Ticker]],[1]!Table2[[Symbol]:[Industry]],2,FALSE),"-")</f>
        <v>-</v>
      </c>
      <c r="D1891" t="s">
        <v>491</v>
      </c>
      <c r="E1891">
        <v>421.61250000000001</v>
      </c>
      <c r="F1891">
        <v>562.15</v>
      </c>
      <c r="G1891">
        <v>6.0644720683126403</v>
      </c>
      <c r="H1891">
        <v>-0.46503369710459602</v>
      </c>
      <c r="I1891">
        <v>-23.036894362265301</v>
      </c>
      <c r="J1891">
        <v>2.9701891115393901</v>
      </c>
      <c r="K1891">
        <v>586.51943191108899</v>
      </c>
      <c r="L1891">
        <v>590.32557103255601</v>
      </c>
      <c r="M1891">
        <v>31.691781899303599</v>
      </c>
      <c r="N1891">
        <v>0.43349702233382098</v>
      </c>
      <c r="O1891">
        <v>52.592724361825098</v>
      </c>
      <c r="Q1891">
        <v>9.2853506190130001E-3</v>
      </c>
    </row>
    <row r="1892" spans="1:17" hidden="1" x14ac:dyDescent="0.3">
      <c r="A1892" t="s">
        <v>3965</v>
      </c>
      <c r="B1892" t="s">
        <v>3966</v>
      </c>
      <c r="C1892" t="str">
        <f>IFERROR(VLOOKUP(Table1[[#This Row],[Ticker]],[1]!Table2[[Symbol]:[Industry]],2,FALSE),"-")</f>
        <v>-</v>
      </c>
      <c r="D1892" t="s">
        <v>292</v>
      </c>
      <c r="E1892">
        <v>420.82501447999999</v>
      </c>
      <c r="F1892">
        <v>340.4</v>
      </c>
      <c r="G1892">
        <v>3.4587396910253698</v>
      </c>
      <c r="H1892">
        <v>-7.4661005964853997</v>
      </c>
      <c r="I1892">
        <v>-26.368142736504701</v>
      </c>
      <c r="J1892">
        <v>1.42109797614082</v>
      </c>
      <c r="K1892">
        <v>366.76154022972702</v>
      </c>
      <c r="L1892">
        <v>359.05316886445098</v>
      </c>
      <c r="M1892">
        <v>26.173144138650599</v>
      </c>
      <c r="N1892">
        <v>0.709028464309995</v>
      </c>
      <c r="O1892">
        <v>43.5957696827262</v>
      </c>
      <c r="P1892">
        <v>27.466766523122899</v>
      </c>
      <c r="Q1892">
        <v>-1.1155521815117E-2</v>
      </c>
    </row>
    <row r="1893" spans="1:17" hidden="1" x14ac:dyDescent="0.3">
      <c r="A1893" t="s">
        <v>3967</v>
      </c>
      <c r="B1893" t="s">
        <v>3968</v>
      </c>
      <c r="C1893" t="str">
        <f>IFERROR(VLOOKUP(Table1[[#This Row],[Ticker]],[1]!Table2[[Symbol]:[Industry]],2,FALSE),"-")</f>
        <v>-</v>
      </c>
      <c r="D1893" t="s">
        <v>138</v>
      </c>
      <c r="E1893">
        <v>420.44914518000002</v>
      </c>
      <c r="F1893">
        <v>122.7</v>
      </c>
      <c r="G1893">
        <v>-2.84242976217155</v>
      </c>
      <c r="H1893">
        <v>-2.9097826317869999</v>
      </c>
      <c r="I1893">
        <v>-33.778751211977003</v>
      </c>
      <c r="J1893">
        <v>1.1667437518789401</v>
      </c>
      <c r="K1893">
        <v>130.13715934602101</v>
      </c>
      <c r="L1893">
        <v>125.47462207552699</v>
      </c>
      <c r="M1893">
        <v>30.517479703687801</v>
      </c>
      <c r="N1893">
        <v>0.80186025042303899</v>
      </c>
      <c r="O1893">
        <v>50.6927465362673</v>
      </c>
      <c r="Q1893">
        <v>2.6443003154508E-2</v>
      </c>
    </row>
    <row r="1894" spans="1:17" hidden="1" x14ac:dyDescent="0.3">
      <c r="A1894" t="s">
        <v>3969</v>
      </c>
      <c r="B1894" t="s">
        <v>3970</v>
      </c>
      <c r="C1894" t="str">
        <f>IFERROR(VLOOKUP(Table1[[#This Row],[Ticker]],[1]!Table2[[Symbol]:[Industry]],2,FALSE),"-")</f>
        <v>-</v>
      </c>
      <c r="D1894" t="s">
        <v>625</v>
      </c>
      <c r="E1894">
        <v>420.41745224099998</v>
      </c>
      <c r="F1894">
        <v>225.09</v>
      </c>
      <c r="G1894">
        <v>31.181078974911301</v>
      </c>
      <c r="H1894">
        <v>-13.6152739509514</v>
      </c>
      <c r="I1894">
        <v>14.0753547595037</v>
      </c>
      <c r="J1894">
        <v>-3.9394615913359101</v>
      </c>
      <c r="K1894">
        <v>234.137066108526</v>
      </c>
      <c r="L1894">
        <v>204.69696787826001</v>
      </c>
      <c r="M1894">
        <v>31.209624461901999</v>
      </c>
      <c r="N1894">
        <v>0.46090182696145798</v>
      </c>
      <c r="O1894">
        <v>32.302634501754802</v>
      </c>
      <c r="P1894">
        <v>61.877022653721603</v>
      </c>
      <c r="Q1894">
        <v>4.7852761543710001E-3</v>
      </c>
    </row>
    <row r="1895" spans="1:17" hidden="1" x14ac:dyDescent="0.3">
      <c r="A1895" t="s">
        <v>3971</v>
      </c>
      <c r="B1895" t="s">
        <v>3972</v>
      </c>
      <c r="C1895" t="str">
        <f>IFERROR(VLOOKUP(Table1[[#This Row],[Ticker]],[1]!Table2[[Symbol]:[Industry]],2,FALSE),"-")</f>
        <v>-</v>
      </c>
      <c r="D1895" t="s">
        <v>920</v>
      </c>
      <c r="E1895">
        <v>420.41412589999999</v>
      </c>
      <c r="F1895">
        <v>227.8</v>
      </c>
      <c r="G1895">
        <v>37.450868817028201</v>
      </c>
      <c r="H1895">
        <v>13.8521569667873</v>
      </c>
      <c r="I1895">
        <v>20.9581319058899</v>
      </c>
      <c r="J1895">
        <v>8.9474083479768804</v>
      </c>
      <c r="K1895">
        <v>215.906385298879</v>
      </c>
      <c r="L1895">
        <v>183.03309467765899</v>
      </c>
      <c r="M1895">
        <v>40.641741765665699</v>
      </c>
      <c r="N1895">
        <v>0.83508123832139303</v>
      </c>
      <c r="O1895">
        <v>16.374012291483702</v>
      </c>
      <c r="P1895">
        <v>76.3840495547812</v>
      </c>
      <c r="Q1895">
        <v>5.9769949730910004E-3</v>
      </c>
    </row>
    <row r="1896" spans="1:17" hidden="1" x14ac:dyDescent="0.3">
      <c r="A1896" t="s">
        <v>3973</v>
      </c>
      <c r="B1896" t="s">
        <v>3974</v>
      </c>
      <c r="C1896" t="str">
        <f>IFERROR(VLOOKUP(Table1[[#This Row],[Ticker]],[1]!Table2[[Symbol]:[Industry]],2,FALSE),"-")</f>
        <v>-</v>
      </c>
      <c r="D1896" t="s">
        <v>1467</v>
      </c>
      <c r="E1896">
        <v>420.16914910000003</v>
      </c>
      <c r="F1896">
        <v>244.63</v>
      </c>
      <c r="G1896">
        <v>-19.355681587596699</v>
      </c>
      <c r="H1896">
        <v>7.4391102120793802</v>
      </c>
      <c r="I1896">
        <v>-8.6671226105572998</v>
      </c>
      <c r="J1896">
        <v>3.6172864489466301</v>
      </c>
      <c r="K1896">
        <v>233.594270378994</v>
      </c>
      <c r="L1896">
        <v>231.186012470431</v>
      </c>
      <c r="M1896">
        <v>50.933774296191302</v>
      </c>
      <c r="N1896">
        <v>1.2535036796356001</v>
      </c>
      <c r="O1896">
        <v>26.313207701426599</v>
      </c>
      <c r="P1896">
        <v>35.981100611450699</v>
      </c>
      <c r="Q1896">
        <v>-2.9185459756499998E-3</v>
      </c>
    </row>
    <row r="1897" spans="1:17" hidden="1" x14ac:dyDescent="0.3">
      <c r="A1897" t="s">
        <v>3975</v>
      </c>
      <c r="B1897" t="s">
        <v>3976</v>
      </c>
      <c r="C1897" t="str">
        <f>IFERROR(VLOOKUP(Table1[[#This Row],[Ticker]],[1]!Table2[[Symbol]:[Industry]],2,FALSE),"-")</f>
        <v>-</v>
      </c>
      <c r="D1897" t="s">
        <v>429</v>
      </c>
      <c r="E1897">
        <v>420.10251752699997</v>
      </c>
      <c r="F1897">
        <v>3.87</v>
      </c>
      <c r="G1897">
        <v>-4.4943003359011398</v>
      </c>
      <c r="H1897">
        <v>-7.1452269990906201</v>
      </c>
      <c r="I1897">
        <v>-50.209849715305999</v>
      </c>
      <c r="J1897">
        <v>1.19138339244771</v>
      </c>
      <c r="K1897">
        <v>4.2580778958586398</v>
      </c>
      <c r="L1897">
        <v>4.2765686817328801</v>
      </c>
      <c r="M1897">
        <v>20.010231107566</v>
      </c>
      <c r="N1897">
        <v>0.857985058883592</v>
      </c>
      <c r="O1897">
        <v>80.103359173126606</v>
      </c>
      <c r="P1897">
        <v>39.935549298511503</v>
      </c>
      <c r="Q1897">
        <v>5.0115360771475E-2</v>
      </c>
    </row>
    <row r="1898" spans="1:17" hidden="1" x14ac:dyDescent="0.3">
      <c r="A1898" t="s">
        <v>3977</v>
      </c>
      <c r="B1898" t="s">
        <v>3978</v>
      </c>
      <c r="C1898" t="str">
        <f>IFERROR(VLOOKUP(Table1[[#This Row],[Ticker]],[1]!Table2[[Symbol]:[Industry]],2,FALSE),"-")</f>
        <v>-</v>
      </c>
      <c r="D1898" t="s">
        <v>46</v>
      </c>
      <c r="E1898">
        <v>419.70825200000002</v>
      </c>
      <c r="F1898">
        <v>375.15</v>
      </c>
      <c r="G1898">
        <v>-25.368101490526499</v>
      </c>
      <c r="H1898">
        <v>-17.195279686129599</v>
      </c>
      <c r="I1898">
        <v>-12.6037264825025</v>
      </c>
      <c r="J1898">
        <v>-2.0538482994129201</v>
      </c>
      <c r="K1898">
        <v>416.87476130097798</v>
      </c>
      <c r="M1898">
        <v>37.771257933334198</v>
      </c>
      <c r="O1898">
        <v>57.803545248567197</v>
      </c>
      <c r="P1898">
        <v>23</v>
      </c>
    </row>
    <row r="1899" spans="1:17" hidden="1" x14ac:dyDescent="0.3">
      <c r="A1899" t="s">
        <v>3979</v>
      </c>
      <c r="B1899" t="s">
        <v>3980</v>
      </c>
      <c r="C1899" t="str">
        <f>IFERROR(VLOOKUP(Table1[[#This Row],[Ticker]],[1]!Table2[[Symbol]:[Industry]],2,FALSE),"-")</f>
        <v>-</v>
      </c>
      <c r="D1899" t="s">
        <v>530</v>
      </c>
      <c r="E1899">
        <v>419.69991550499998</v>
      </c>
      <c r="F1899">
        <v>239.85</v>
      </c>
      <c r="G1899">
        <v>135.51117984601601</v>
      </c>
      <c r="H1899">
        <v>-1.8106643015142301</v>
      </c>
      <c r="I1899">
        <v>36.657015716721901</v>
      </c>
      <c r="J1899">
        <v>1.6889987628666501</v>
      </c>
      <c r="K1899">
        <v>232.864833181471</v>
      </c>
      <c r="L1899">
        <v>190.98005333420301</v>
      </c>
      <c r="M1899">
        <v>42.912411437284803</v>
      </c>
      <c r="N1899">
        <v>0.45563976770408898</v>
      </c>
      <c r="O1899">
        <v>20.325203252032502</v>
      </c>
      <c r="P1899">
        <v>174.42791762013701</v>
      </c>
      <c r="Q1899">
        <v>0.104426514579359</v>
      </c>
    </row>
    <row r="1900" spans="1:17" hidden="1" x14ac:dyDescent="0.3">
      <c r="A1900" t="s">
        <v>3981</v>
      </c>
      <c r="B1900" t="s">
        <v>3982</v>
      </c>
      <c r="C1900" t="str">
        <f>IFERROR(VLOOKUP(Table1[[#This Row],[Ticker]],[1]!Table2[[Symbol]:[Industry]],2,FALSE),"-")</f>
        <v>-</v>
      </c>
      <c r="D1900" t="s">
        <v>548</v>
      </c>
      <c r="E1900">
        <v>419.07593029499998</v>
      </c>
      <c r="F1900">
        <v>237.05</v>
      </c>
      <c r="G1900">
        <v>51.432210582698197</v>
      </c>
      <c r="H1900">
        <v>47.206881596696299</v>
      </c>
      <c r="I1900">
        <v>61.596890790486299</v>
      </c>
      <c r="J1900">
        <v>8.7539566164332303</v>
      </c>
      <c r="K1900">
        <v>187.26915541202899</v>
      </c>
      <c r="L1900">
        <v>153.540813037692</v>
      </c>
      <c r="M1900">
        <v>62.874192660609197</v>
      </c>
      <c r="N1900">
        <v>0.80264911276243101</v>
      </c>
      <c r="O1900">
        <v>6.7285382830626297</v>
      </c>
      <c r="P1900">
        <v>102.520290474156</v>
      </c>
      <c r="Q1900">
        <v>0.13916643789762601</v>
      </c>
    </row>
    <row r="1901" spans="1:17" hidden="1" x14ac:dyDescent="0.3">
      <c r="A1901" t="s">
        <v>3983</v>
      </c>
      <c r="B1901" t="s">
        <v>3984</v>
      </c>
      <c r="C1901" t="str">
        <f>IFERROR(VLOOKUP(Table1[[#This Row],[Ticker]],[1]!Table2[[Symbol]:[Industry]],2,FALSE),"-")</f>
        <v>-</v>
      </c>
      <c r="D1901" t="s">
        <v>163</v>
      </c>
      <c r="E1901">
        <v>418.775727975</v>
      </c>
      <c r="F1901">
        <v>2902.35</v>
      </c>
      <c r="G1901">
        <v>-1.22368238066819</v>
      </c>
      <c r="H1901">
        <v>10.2418036784123</v>
      </c>
      <c r="I1901">
        <v>19.9290269247435</v>
      </c>
      <c r="J1901">
        <v>8.7968254490429807</v>
      </c>
      <c r="K1901">
        <v>2733.5529200619899</v>
      </c>
      <c r="L1901">
        <v>2493.4701025047202</v>
      </c>
      <c r="M1901">
        <v>58.285528203801299</v>
      </c>
      <c r="N1901">
        <v>0.25767765204384901</v>
      </c>
      <c r="O1901">
        <v>13.6665116198942</v>
      </c>
      <c r="P1901">
        <v>48.983625070581603</v>
      </c>
      <c r="Q1901">
        <v>-5.4189191799153998E-2</v>
      </c>
    </row>
    <row r="1902" spans="1:17" hidden="1" x14ac:dyDescent="0.3">
      <c r="A1902" t="s">
        <v>3985</v>
      </c>
      <c r="B1902" t="s">
        <v>3986</v>
      </c>
      <c r="C1902" t="str">
        <f>IFERROR(VLOOKUP(Table1[[#This Row],[Ticker]],[1]!Table2[[Symbol]:[Industry]],2,FALSE),"-")</f>
        <v>-</v>
      </c>
      <c r="D1902" t="s">
        <v>920</v>
      </c>
      <c r="E1902">
        <v>418.534693248</v>
      </c>
      <c r="F1902">
        <v>3.92</v>
      </c>
      <c r="G1902">
        <v>-2.3325513598530798</v>
      </c>
      <c r="H1902">
        <v>6.0608277235210997</v>
      </c>
      <c r="I1902">
        <v>-46.653105003642096</v>
      </c>
      <c r="J1902">
        <v>1.18181859091734</v>
      </c>
      <c r="K1902">
        <v>3.9096680345651902</v>
      </c>
      <c r="L1902">
        <v>3.9058928995266999</v>
      </c>
      <c r="M1902">
        <v>52.088386230721603</v>
      </c>
      <c r="N1902">
        <v>1.8056029781491301</v>
      </c>
      <c r="O1902">
        <v>92.991166912030195</v>
      </c>
      <c r="P1902">
        <v>50.559241847734697</v>
      </c>
      <c r="Q1902">
        <v>0.133309586153186</v>
      </c>
    </row>
    <row r="1903" spans="1:17" hidden="1" x14ac:dyDescent="0.3">
      <c r="A1903" t="s">
        <v>3987</v>
      </c>
      <c r="B1903" t="s">
        <v>3988</v>
      </c>
      <c r="C1903" t="str">
        <f>IFERROR(VLOOKUP(Table1[[#This Row],[Ticker]],[1]!Table2[[Symbol]:[Industry]],2,FALSE),"-")</f>
        <v>-</v>
      </c>
      <c r="D1903" t="s">
        <v>920</v>
      </c>
      <c r="E1903">
        <v>418.18446</v>
      </c>
      <c r="F1903">
        <v>208.55</v>
      </c>
      <c r="G1903">
        <v>10.602911072622</v>
      </c>
      <c r="H1903">
        <v>10.8413929435662</v>
      </c>
      <c r="I1903">
        <v>-26.735203466760399</v>
      </c>
      <c r="J1903">
        <v>8.0314917935317194</v>
      </c>
      <c r="K1903">
        <v>219.33323532015601</v>
      </c>
      <c r="L1903">
        <v>212.21984935769299</v>
      </c>
      <c r="M1903">
        <v>35.797113808291201</v>
      </c>
      <c r="N1903">
        <v>0.93535861123800801</v>
      </c>
      <c r="O1903">
        <v>45.744425797170898</v>
      </c>
      <c r="P1903">
        <v>51.672727272727201</v>
      </c>
      <c r="Q1903">
        <v>0.120800944856869</v>
      </c>
    </row>
    <row r="1904" spans="1:17" hidden="1" x14ac:dyDescent="0.3">
      <c r="A1904" t="s">
        <v>3989</v>
      </c>
      <c r="B1904" t="s">
        <v>3990</v>
      </c>
      <c r="C1904" t="str">
        <f>IFERROR(VLOOKUP(Table1[[#This Row],[Ticker]],[1]!Table2[[Symbol]:[Industry]],2,FALSE),"-")</f>
        <v>-</v>
      </c>
      <c r="D1904" t="s">
        <v>138</v>
      </c>
      <c r="E1904">
        <v>417.32781349999999</v>
      </c>
      <c r="F1904">
        <v>170.3</v>
      </c>
      <c r="G1904">
        <v>-0.29430974644153401</v>
      </c>
      <c r="H1904">
        <v>7.9906433671466504</v>
      </c>
      <c r="I1904">
        <v>-36.253083180909101</v>
      </c>
      <c r="J1904">
        <v>-8.1102677256199698</v>
      </c>
      <c r="K1904">
        <v>168.75871170995001</v>
      </c>
      <c r="L1904">
        <v>165.83600514149299</v>
      </c>
      <c r="M1904">
        <v>42.798293252358697</v>
      </c>
      <c r="N1904">
        <v>2.2789704079703799</v>
      </c>
      <c r="O1904">
        <v>39.048737522019898</v>
      </c>
      <c r="P1904">
        <v>38.399024786672101</v>
      </c>
      <c r="Q1904">
        <v>0.137826050273329</v>
      </c>
    </row>
    <row r="1905" spans="1:17" hidden="1" x14ac:dyDescent="0.3">
      <c r="A1905" t="s">
        <v>3991</v>
      </c>
      <c r="B1905" t="s">
        <v>3992</v>
      </c>
      <c r="C1905" t="str">
        <f>IFERROR(VLOOKUP(Table1[[#This Row],[Ticker]],[1]!Table2[[Symbol]:[Industry]],2,FALSE),"-")</f>
        <v>-</v>
      </c>
      <c r="D1905" t="s">
        <v>993</v>
      </c>
      <c r="E1905">
        <v>417.103120832</v>
      </c>
      <c r="F1905">
        <v>106.63</v>
      </c>
      <c r="G1905">
        <v>-19.4784428373442</v>
      </c>
      <c r="H1905">
        <v>-6.7889521427052903</v>
      </c>
      <c r="I1905">
        <v>-4.5488425237335202</v>
      </c>
      <c r="J1905">
        <v>1.71896183475499</v>
      </c>
      <c r="K1905">
        <v>113.346000740317</v>
      </c>
      <c r="L1905">
        <v>103.928803947265</v>
      </c>
      <c r="M1905">
        <v>27.474191361892501</v>
      </c>
      <c r="N1905">
        <v>0.658768602019284</v>
      </c>
      <c r="O1905">
        <v>27.637625433742802</v>
      </c>
      <c r="P1905">
        <v>27.853717026378799</v>
      </c>
      <c r="Q1905">
        <v>2.3678477419957E-2</v>
      </c>
    </row>
    <row r="1906" spans="1:17" hidden="1" x14ac:dyDescent="0.3">
      <c r="A1906" t="s">
        <v>3993</v>
      </c>
      <c r="B1906" t="s">
        <v>3994</v>
      </c>
      <c r="C1906" t="str">
        <f>IFERROR(VLOOKUP(Table1[[#This Row],[Ticker]],[1]!Table2[[Symbol]:[Industry]],2,FALSE),"-")</f>
        <v>-</v>
      </c>
      <c r="D1906" t="s">
        <v>2206</v>
      </c>
      <c r="E1906">
        <v>415.63125000000002</v>
      </c>
      <c r="F1906">
        <v>738.9</v>
      </c>
      <c r="G1906">
        <v>378.54506188632001</v>
      </c>
      <c r="H1906">
        <v>-4.4045639346216099</v>
      </c>
      <c r="I1906">
        <v>198.672956369236</v>
      </c>
      <c r="J1906">
        <v>-15.8166634634527</v>
      </c>
      <c r="K1906">
        <v>647.615823702169</v>
      </c>
      <c r="L1906">
        <v>348.32431500196202</v>
      </c>
      <c r="M1906">
        <v>39.094616402971397</v>
      </c>
      <c r="N1906">
        <v>0.48220212142903601</v>
      </c>
      <c r="O1906">
        <v>27.209365272702598</v>
      </c>
      <c r="P1906">
        <v>534.24892703862599</v>
      </c>
    </row>
    <row r="1907" spans="1:17" hidden="1" x14ac:dyDescent="0.3">
      <c r="A1907" t="s">
        <v>3995</v>
      </c>
      <c r="B1907" t="s">
        <v>3996</v>
      </c>
      <c r="C1907" t="str">
        <f>IFERROR(VLOOKUP(Table1[[#This Row],[Ticker]],[1]!Table2[[Symbol]:[Industry]],2,FALSE),"-")</f>
        <v>-</v>
      </c>
      <c r="D1907" t="s">
        <v>292</v>
      </c>
      <c r="E1907">
        <v>414.25138920000001</v>
      </c>
      <c r="F1907">
        <v>25.14</v>
      </c>
      <c r="G1907">
        <v>15.5374860760255</v>
      </c>
      <c r="H1907">
        <v>-5.3546203454702699</v>
      </c>
      <c r="I1907">
        <v>12.5452717660226</v>
      </c>
      <c r="J1907">
        <v>-3.2525382171863799</v>
      </c>
      <c r="K1907">
        <v>24.724800889311702</v>
      </c>
      <c r="L1907">
        <v>21.737919353861599</v>
      </c>
      <c r="M1907">
        <v>31.955501416172599</v>
      </c>
      <c r="N1907">
        <v>0.25980723798691302</v>
      </c>
      <c r="O1907">
        <v>27.287191726332502</v>
      </c>
      <c r="P1907">
        <v>101.330810512352</v>
      </c>
      <c r="Q1907">
        <v>7.9680766866285002E-2</v>
      </c>
    </row>
    <row r="1908" spans="1:17" hidden="1" x14ac:dyDescent="0.3">
      <c r="A1908" t="s">
        <v>3997</v>
      </c>
      <c r="B1908" t="s">
        <v>3998</v>
      </c>
      <c r="C1908" t="str">
        <f>IFERROR(VLOOKUP(Table1[[#This Row],[Ticker]],[1]!Table2[[Symbol]:[Industry]],2,FALSE),"-")</f>
        <v>-</v>
      </c>
      <c r="D1908" t="s">
        <v>1008</v>
      </c>
      <c r="E1908">
        <v>413.53769999999997</v>
      </c>
      <c r="F1908">
        <v>49.26</v>
      </c>
      <c r="G1908">
        <v>29.964686048315599</v>
      </c>
      <c r="H1908">
        <v>-10.109794499937699</v>
      </c>
      <c r="I1908">
        <v>-56.859303568856298</v>
      </c>
      <c r="J1908">
        <v>2.8846663967063302</v>
      </c>
      <c r="K1908">
        <v>53.924600808225797</v>
      </c>
      <c r="L1908">
        <v>54.338970308023399</v>
      </c>
      <c r="M1908">
        <v>26.362278890773599</v>
      </c>
      <c r="N1908">
        <v>0.580222031300764</v>
      </c>
      <c r="O1908">
        <v>99.959399106780296</v>
      </c>
      <c r="P1908">
        <v>58.647342995168998</v>
      </c>
      <c r="Q1908">
        <v>4.6833511709345001E-2</v>
      </c>
    </row>
    <row r="1909" spans="1:17" hidden="1" x14ac:dyDescent="0.3">
      <c r="A1909" t="s">
        <v>3999</v>
      </c>
      <c r="B1909" t="s">
        <v>4000</v>
      </c>
      <c r="C1909" t="str">
        <f>IFERROR(VLOOKUP(Table1[[#This Row],[Ticker]],[1]!Table2[[Symbol]:[Industry]],2,FALSE),"-")</f>
        <v>-</v>
      </c>
      <c r="D1909" t="s">
        <v>51</v>
      </c>
      <c r="E1909">
        <v>411.36293999999998</v>
      </c>
      <c r="F1909">
        <v>115.26</v>
      </c>
      <c r="G1909">
        <v>-19.7896075317664</v>
      </c>
      <c r="H1909">
        <v>12.5051606860559</v>
      </c>
      <c r="I1909">
        <v>-16.630288693661502</v>
      </c>
      <c r="J1909">
        <v>-0.31339709535715599</v>
      </c>
      <c r="K1909">
        <v>114.21910164147</v>
      </c>
      <c r="L1909">
        <v>116.368524951086</v>
      </c>
      <c r="M1909">
        <v>42.800723489461099</v>
      </c>
      <c r="N1909">
        <v>1.6544729667909599</v>
      </c>
      <c r="O1909">
        <v>25.195210827693899</v>
      </c>
      <c r="P1909">
        <v>17.732379979571</v>
      </c>
      <c r="Q1909">
        <v>3.8412817611723001E-2</v>
      </c>
    </row>
    <row r="1910" spans="1:17" hidden="1" x14ac:dyDescent="0.3">
      <c r="A1910" t="s">
        <v>4001</v>
      </c>
      <c r="B1910" t="s">
        <v>4002</v>
      </c>
      <c r="C1910" t="str">
        <f>IFERROR(VLOOKUP(Table1[[#This Row],[Ticker]],[1]!Table2[[Symbol]:[Industry]],2,FALSE),"-")</f>
        <v>-</v>
      </c>
      <c r="D1910" t="s">
        <v>308</v>
      </c>
      <c r="E1910">
        <v>411.11380852500002</v>
      </c>
      <c r="F1910">
        <v>25.15</v>
      </c>
      <c r="G1910">
        <v>170.89744822851901</v>
      </c>
      <c r="H1910">
        <v>-13.9823030532323</v>
      </c>
      <c r="I1910">
        <v>43.804254980525599</v>
      </c>
      <c r="J1910">
        <v>1.87337213541207</v>
      </c>
      <c r="K1910">
        <v>21.825331171256199</v>
      </c>
      <c r="L1910">
        <v>16.316749350815002</v>
      </c>
      <c r="M1910">
        <v>51.575726042462897</v>
      </c>
      <c r="N1910">
        <v>0.23953986640071601</v>
      </c>
      <c r="O1910">
        <v>21.868787276341902</v>
      </c>
      <c r="P1910">
        <v>249.305555555555</v>
      </c>
      <c r="Q1910">
        <v>0.102965619063649</v>
      </c>
    </row>
    <row r="1911" spans="1:17" hidden="1" x14ac:dyDescent="0.3">
      <c r="A1911" t="s">
        <v>4003</v>
      </c>
      <c r="B1911" t="s">
        <v>4004</v>
      </c>
      <c r="C1911" t="str">
        <f>IFERROR(VLOOKUP(Table1[[#This Row],[Ticker]],[1]!Table2[[Symbol]:[Industry]],2,FALSE),"-")</f>
        <v>-</v>
      </c>
      <c r="D1911" t="s">
        <v>553</v>
      </c>
      <c r="E1911">
        <v>410.68436165499998</v>
      </c>
      <c r="F1911">
        <v>170.65</v>
      </c>
      <c r="G1911">
        <v>109.714684721344</v>
      </c>
      <c r="H1911">
        <v>114.88347489262399</v>
      </c>
      <c r="I1911">
        <v>115.686052132176</v>
      </c>
      <c r="J1911">
        <v>58.371643526941803</v>
      </c>
      <c r="K1911">
        <v>102.902818886906</v>
      </c>
      <c r="L1911">
        <v>82.493480077377001</v>
      </c>
      <c r="M1911">
        <v>81.579869944200695</v>
      </c>
      <c r="N1911">
        <v>1.25475670279108</v>
      </c>
      <c r="O1911">
        <v>9.4052153530618003</v>
      </c>
      <c r="P1911">
        <v>193.213058419243</v>
      </c>
    </row>
    <row r="1912" spans="1:17" hidden="1" x14ac:dyDescent="0.3">
      <c r="A1912" t="s">
        <v>4005</v>
      </c>
      <c r="B1912" t="s">
        <v>4006</v>
      </c>
      <c r="C1912" t="str">
        <f>IFERROR(VLOOKUP(Table1[[#This Row],[Ticker]],[1]!Table2[[Symbol]:[Industry]],2,FALSE),"-")</f>
        <v>-</v>
      </c>
      <c r="D1912" t="s">
        <v>625</v>
      </c>
      <c r="E1912">
        <v>410.61794250000003</v>
      </c>
      <c r="F1912">
        <v>5903.5</v>
      </c>
      <c r="G1912">
        <v>26.491594338295201</v>
      </c>
      <c r="H1912">
        <v>5.2527801386287596</v>
      </c>
      <c r="I1912">
        <v>36.687019886846102</v>
      </c>
      <c r="J1912">
        <v>2.3732184920674402</v>
      </c>
      <c r="K1912">
        <v>5587.92467812208</v>
      </c>
      <c r="L1912">
        <v>4719.5503052243503</v>
      </c>
      <c r="M1912">
        <v>36.883760903353803</v>
      </c>
      <c r="N1912">
        <v>0.56081828892406105</v>
      </c>
      <c r="O1912">
        <v>19.756923858727799</v>
      </c>
      <c r="P1912">
        <v>76.223880597014897</v>
      </c>
      <c r="Q1912">
        <v>4.8177585179562998E-2</v>
      </c>
    </row>
    <row r="1913" spans="1:17" hidden="1" x14ac:dyDescent="0.3">
      <c r="A1913" t="s">
        <v>4007</v>
      </c>
      <c r="B1913" t="s">
        <v>4008</v>
      </c>
      <c r="C1913" t="str">
        <f>IFERROR(VLOOKUP(Table1[[#This Row],[Ticker]],[1]!Table2[[Symbol]:[Industry]],2,FALSE),"-")</f>
        <v>-</v>
      </c>
      <c r="D1913" t="s">
        <v>920</v>
      </c>
      <c r="E1913">
        <v>409.8528</v>
      </c>
      <c r="F1913">
        <v>25.68</v>
      </c>
      <c r="G1913">
        <v>-28.402511461863501</v>
      </c>
      <c r="H1913">
        <v>-3.4380648546891699</v>
      </c>
      <c r="I1913">
        <v>-16.238836313313001</v>
      </c>
      <c r="J1913">
        <v>-1.33357813886593</v>
      </c>
      <c r="K1913">
        <v>26.321803921568598</v>
      </c>
      <c r="M1913">
        <v>0</v>
      </c>
      <c r="N1913">
        <v>3.3333333333333299</v>
      </c>
      <c r="O1913">
        <v>2.0249221183800499</v>
      </c>
      <c r="P1913">
        <v>0</v>
      </c>
    </row>
    <row r="1914" spans="1:17" hidden="1" x14ac:dyDescent="0.3">
      <c r="A1914" t="s">
        <v>4009</v>
      </c>
      <c r="B1914" t="s">
        <v>4010</v>
      </c>
      <c r="C1914" t="str">
        <f>IFERROR(VLOOKUP(Table1[[#This Row],[Ticker]],[1]!Table2[[Symbol]:[Industry]],2,FALSE),"-")</f>
        <v>-</v>
      </c>
      <c r="D1914" t="s">
        <v>158</v>
      </c>
      <c r="E1914">
        <v>409.84842079499998</v>
      </c>
      <c r="F1914">
        <v>179.85</v>
      </c>
      <c r="G1914">
        <v>37.613022196235796</v>
      </c>
      <c r="H1914">
        <v>5.2406177497678197</v>
      </c>
      <c r="I1914">
        <v>-6.1688778394251402</v>
      </c>
      <c r="J1914">
        <v>4.1527039147438503</v>
      </c>
      <c r="K1914">
        <v>183.881032481989</v>
      </c>
      <c r="L1914">
        <v>164.85931215833901</v>
      </c>
      <c r="M1914">
        <v>39.385527578058799</v>
      </c>
      <c r="N1914">
        <v>2.1700342574382998</v>
      </c>
      <c r="O1914">
        <v>16.763969974979101</v>
      </c>
      <c r="P1914">
        <v>80.935613682092495</v>
      </c>
    </row>
    <row r="1915" spans="1:17" hidden="1" x14ac:dyDescent="0.3">
      <c r="A1915" t="s">
        <v>4011</v>
      </c>
      <c r="B1915" t="s">
        <v>4012</v>
      </c>
      <c r="C1915" t="str">
        <f>IFERROR(VLOOKUP(Table1[[#This Row],[Ticker]],[1]!Table2[[Symbol]:[Industry]],2,FALSE),"-")</f>
        <v>-</v>
      </c>
      <c r="D1915" t="s">
        <v>46</v>
      </c>
      <c r="E1915">
        <v>408.48804319999999</v>
      </c>
      <c r="F1915">
        <v>216.5</v>
      </c>
      <c r="G1915">
        <v>16.7905773080758</v>
      </c>
      <c r="H1915">
        <v>-2.8798852067043499</v>
      </c>
      <c r="I1915">
        <v>-13.1868527605648</v>
      </c>
      <c r="J1915">
        <v>2.7436667344300698</v>
      </c>
      <c r="K1915">
        <v>215.27781925944299</v>
      </c>
      <c r="L1915">
        <v>196.71262492732799</v>
      </c>
      <c r="M1915">
        <v>27.4909190902281</v>
      </c>
      <c r="N1915">
        <v>0.75090252707581195</v>
      </c>
      <c r="O1915">
        <v>33.256351039260899</v>
      </c>
      <c r="P1915">
        <v>53.491669620701799</v>
      </c>
      <c r="Q1915">
        <v>0.11768391561522</v>
      </c>
    </row>
    <row r="1916" spans="1:17" hidden="1" x14ac:dyDescent="0.3">
      <c r="A1916" t="s">
        <v>4013</v>
      </c>
      <c r="B1916" t="s">
        <v>4014</v>
      </c>
      <c r="C1916" t="str">
        <f>IFERROR(VLOOKUP(Table1[[#This Row],[Ticker]],[1]!Table2[[Symbol]:[Industry]],2,FALSE),"-")</f>
        <v>-</v>
      </c>
      <c r="D1916" t="s">
        <v>1202</v>
      </c>
      <c r="E1916">
        <v>406.49076924299999</v>
      </c>
      <c r="F1916">
        <v>149.07</v>
      </c>
      <c r="G1916">
        <v>-24.826074289671599</v>
      </c>
      <c r="H1916">
        <v>2.9859849065377699</v>
      </c>
      <c r="I1916">
        <v>-40.912627281037402</v>
      </c>
      <c r="J1916">
        <v>1.91936131442877</v>
      </c>
      <c r="K1916">
        <v>154.76330593728201</v>
      </c>
      <c r="L1916">
        <v>154.875452971741</v>
      </c>
      <c r="M1916">
        <v>39.621333565309499</v>
      </c>
      <c r="N1916">
        <v>2.1071074533102099</v>
      </c>
      <c r="O1916">
        <v>60.998188770376302</v>
      </c>
      <c r="P1916">
        <v>20.411954765751201</v>
      </c>
      <c r="Q1916">
        <v>2.1117019680961999E-2</v>
      </c>
    </row>
    <row r="1917" spans="1:17" hidden="1" x14ac:dyDescent="0.3">
      <c r="A1917" t="s">
        <v>4015</v>
      </c>
      <c r="B1917" t="s">
        <v>4016</v>
      </c>
      <c r="C1917" t="str">
        <f>IFERROR(VLOOKUP(Table1[[#This Row],[Ticker]],[1]!Table2[[Symbol]:[Industry]],2,FALSE),"-")</f>
        <v>-</v>
      </c>
      <c r="D1917" t="s">
        <v>625</v>
      </c>
      <c r="E1917">
        <v>406.44750865999998</v>
      </c>
      <c r="F1917">
        <v>177.4</v>
      </c>
      <c r="G1917">
        <v>-29.372742015021402</v>
      </c>
      <c r="H1917">
        <v>11.6874480156165</v>
      </c>
      <c r="I1917">
        <v>-17.121802494450101</v>
      </c>
      <c r="J1917">
        <v>0.47053812731490902</v>
      </c>
      <c r="K1917">
        <v>177.79138614593799</v>
      </c>
      <c r="L1917">
        <v>180.64861667595301</v>
      </c>
      <c r="M1917">
        <v>37.959902992886803</v>
      </c>
      <c r="N1917">
        <v>0.74834675364536596</v>
      </c>
      <c r="O1917">
        <v>40.529875986471197</v>
      </c>
      <c r="P1917">
        <v>18.266666666666602</v>
      </c>
      <c r="Q1917">
        <v>0.28094174518700599</v>
      </c>
    </row>
    <row r="1918" spans="1:17" hidden="1" x14ac:dyDescent="0.3">
      <c r="A1918" t="s">
        <v>4017</v>
      </c>
      <c r="B1918" t="s">
        <v>4018</v>
      </c>
      <c r="C1918" t="str">
        <f>IFERROR(VLOOKUP(Table1[[#This Row],[Ticker]],[1]!Table2[[Symbol]:[Industry]],2,FALSE),"-")</f>
        <v>-</v>
      </c>
      <c r="D1918" t="s">
        <v>4019</v>
      </c>
      <c r="E1918">
        <v>406.03411490399998</v>
      </c>
      <c r="F1918">
        <v>86.13</v>
      </c>
      <c r="G1918">
        <v>-68.249801625140904</v>
      </c>
      <c r="H1918">
        <v>-3.1813680658350001</v>
      </c>
      <c r="I1918">
        <v>-42.241412136622102</v>
      </c>
      <c r="J1918">
        <v>3.70126212251993</v>
      </c>
      <c r="K1918">
        <v>93.604239409204993</v>
      </c>
      <c r="L1918">
        <v>115.565204323128</v>
      </c>
      <c r="M1918">
        <v>24.5937200146092</v>
      </c>
      <c r="N1918">
        <v>0.40800533649709197</v>
      </c>
      <c r="O1918">
        <v>105.503308951584</v>
      </c>
      <c r="P1918">
        <v>7.6624999999999899</v>
      </c>
      <c r="Q1918">
        <v>-3.2954133724073E-2</v>
      </c>
    </row>
    <row r="1919" spans="1:17" hidden="1" x14ac:dyDescent="0.3">
      <c r="A1919" t="s">
        <v>4020</v>
      </c>
      <c r="B1919" t="s">
        <v>4021</v>
      </c>
      <c r="C1919" t="str">
        <f>IFERROR(VLOOKUP(Table1[[#This Row],[Ticker]],[1]!Table2[[Symbol]:[Industry]],2,FALSE),"-")</f>
        <v>-</v>
      </c>
      <c r="D1919" t="s">
        <v>269</v>
      </c>
      <c r="E1919">
        <v>403.20051734999998</v>
      </c>
      <c r="F1919">
        <v>13.89</v>
      </c>
      <c r="G1919">
        <v>-2.74849035266252</v>
      </c>
      <c r="H1919">
        <v>7.5924696016196798</v>
      </c>
      <c r="I1919">
        <v>-30.015136640940302</v>
      </c>
      <c r="J1919">
        <v>-0.86273754929574298</v>
      </c>
      <c r="K1919">
        <v>14.3518066501431</v>
      </c>
      <c r="L1919">
        <v>13.976958433154399</v>
      </c>
      <c r="M1919">
        <v>31.982910438765</v>
      </c>
      <c r="N1919">
        <v>0.958878226612075</v>
      </c>
      <c r="O1919">
        <v>54.7876169906407</v>
      </c>
      <c r="P1919">
        <v>43.195876288659697</v>
      </c>
      <c r="Q1919">
        <v>0.10553640572572801</v>
      </c>
    </row>
    <row r="1920" spans="1:17" hidden="1" x14ac:dyDescent="0.3">
      <c r="A1920" t="s">
        <v>4022</v>
      </c>
      <c r="B1920" t="s">
        <v>4023</v>
      </c>
      <c r="C1920" t="str">
        <f>IFERROR(VLOOKUP(Table1[[#This Row],[Ticker]],[1]!Table2[[Symbol]:[Industry]],2,FALSE),"-")</f>
        <v>-</v>
      </c>
      <c r="D1920" t="s">
        <v>383</v>
      </c>
      <c r="E1920">
        <v>403.10764</v>
      </c>
      <c r="F1920">
        <v>40.72</v>
      </c>
      <c r="G1920">
        <v>10.61841731791</v>
      </c>
      <c r="H1920">
        <v>8.6881642810706996</v>
      </c>
      <c r="I1920">
        <v>-38.355591129012602</v>
      </c>
      <c r="J1920">
        <v>1.19995720621544</v>
      </c>
      <c r="K1920">
        <v>40.9061618657758</v>
      </c>
      <c r="L1920">
        <v>41.560467081730998</v>
      </c>
      <c r="M1920">
        <v>46.315569668705201</v>
      </c>
      <c r="N1920">
        <v>1.9674954757943199</v>
      </c>
      <c r="O1920">
        <v>59.381139489194503</v>
      </c>
      <c r="P1920">
        <v>37.800338409475401</v>
      </c>
      <c r="Q1920">
        <v>2.9272723591793001E-2</v>
      </c>
    </row>
    <row r="1921" spans="1:17" hidden="1" x14ac:dyDescent="0.3">
      <c r="A1921" t="s">
        <v>4024</v>
      </c>
      <c r="B1921" t="s">
        <v>4025</v>
      </c>
      <c r="C1921" t="str">
        <f>IFERROR(VLOOKUP(Table1[[#This Row],[Ticker]],[1]!Table2[[Symbol]:[Industry]],2,FALSE),"-")</f>
        <v>-</v>
      </c>
      <c r="D1921" t="s">
        <v>625</v>
      </c>
      <c r="E1921">
        <v>402.72918611399899</v>
      </c>
      <c r="F1921">
        <v>22.05</v>
      </c>
      <c r="G1921">
        <v>12.4377091372019</v>
      </c>
      <c r="K1921">
        <v>22.064075533845699</v>
      </c>
      <c r="L1921">
        <v>20.559754299100199</v>
      </c>
      <c r="M1921">
        <v>35.6509857849477</v>
      </c>
      <c r="N1921">
        <v>1</v>
      </c>
      <c r="O1921">
        <v>18.367346938775501</v>
      </c>
      <c r="P1921">
        <v>55.281690140845001</v>
      </c>
      <c r="Q1921">
        <v>2.5042493907753999E-2</v>
      </c>
    </row>
    <row r="1922" spans="1:17" hidden="1" x14ac:dyDescent="0.3">
      <c r="A1922" t="s">
        <v>4026</v>
      </c>
      <c r="B1922" t="s">
        <v>4027</v>
      </c>
      <c r="C1922" t="str">
        <f>IFERROR(VLOOKUP(Table1[[#This Row],[Ticker]],[1]!Table2[[Symbol]:[Industry]],2,FALSE),"-")</f>
        <v>-</v>
      </c>
      <c r="D1922" t="s">
        <v>212</v>
      </c>
      <c r="E1922">
        <v>402.23122499999999</v>
      </c>
      <c r="F1922">
        <v>181.5</v>
      </c>
      <c r="G1922">
        <v>21.194267342227999</v>
      </c>
      <c r="H1922">
        <v>-6.1833304702968901</v>
      </c>
      <c r="I1922">
        <v>16.299856788230802</v>
      </c>
      <c r="J1922">
        <v>2.6478112379761698</v>
      </c>
      <c r="K1922">
        <v>188.45280894703799</v>
      </c>
      <c r="L1922">
        <v>166.10578728145299</v>
      </c>
      <c r="M1922">
        <v>29.940899896877799</v>
      </c>
      <c r="N1922">
        <v>0.50702400429980898</v>
      </c>
      <c r="O1922">
        <v>29.972451790633599</v>
      </c>
      <c r="P1922">
        <v>55.593656236605199</v>
      </c>
      <c r="Q1922">
        <v>9.8801942783448005E-2</v>
      </c>
    </row>
    <row r="1923" spans="1:17" hidden="1" x14ac:dyDescent="0.3">
      <c r="A1923" t="s">
        <v>4028</v>
      </c>
      <c r="B1923" t="s">
        <v>4029</v>
      </c>
      <c r="C1923" t="str">
        <f>IFERROR(VLOOKUP(Table1[[#This Row],[Ticker]],[1]!Table2[[Symbol]:[Industry]],2,FALSE),"-")</f>
        <v>-</v>
      </c>
      <c r="D1923" t="s">
        <v>155</v>
      </c>
      <c r="E1923">
        <v>400.75</v>
      </c>
      <c r="F1923">
        <v>286.25</v>
      </c>
      <c r="G1923">
        <v>248.137645564411</v>
      </c>
      <c r="H1923">
        <v>37.251107260257299</v>
      </c>
      <c r="I1923">
        <v>119.614278060635</v>
      </c>
      <c r="J1923">
        <v>3.8667408356773199</v>
      </c>
      <c r="K1923">
        <v>229.98084330485801</v>
      </c>
      <c r="L1923">
        <v>165.82359656381399</v>
      </c>
      <c r="M1923">
        <v>64.517539985827497</v>
      </c>
      <c r="N1923">
        <v>2.10834066072101</v>
      </c>
      <c r="O1923">
        <v>8.4052401746724694</v>
      </c>
      <c r="P1923">
        <v>292.12328767123199</v>
      </c>
      <c r="Q1923">
        <v>0.145228267916474</v>
      </c>
    </row>
    <row r="1924" spans="1:17" hidden="1" x14ac:dyDescent="0.3">
      <c r="A1924" t="s">
        <v>4030</v>
      </c>
      <c r="B1924" t="s">
        <v>4031</v>
      </c>
      <c r="C1924" t="str">
        <f>IFERROR(VLOOKUP(Table1[[#This Row],[Ticker]],[1]!Table2[[Symbol]:[Industry]],2,FALSE),"-")</f>
        <v>-</v>
      </c>
      <c r="D1924" t="s">
        <v>269</v>
      </c>
      <c r="E1924">
        <v>400.33514250000002</v>
      </c>
      <c r="F1924">
        <v>353.45</v>
      </c>
      <c r="G1924">
        <v>-30.9579167073504</v>
      </c>
      <c r="H1924">
        <v>-3.4485953359969801</v>
      </c>
      <c r="I1924">
        <v>-18.505838381174101</v>
      </c>
      <c r="J1924">
        <v>3.1287140157539399</v>
      </c>
      <c r="K1924">
        <v>363.35124013318699</v>
      </c>
      <c r="M1924">
        <v>44.2462412824027</v>
      </c>
      <c r="O1924">
        <v>32.352525109633604</v>
      </c>
      <c r="P1924">
        <v>21.879310344827498</v>
      </c>
    </row>
    <row r="1925" spans="1:17" hidden="1" x14ac:dyDescent="0.3">
      <c r="A1925" t="s">
        <v>4032</v>
      </c>
      <c r="B1925" t="s">
        <v>4033</v>
      </c>
      <c r="C1925" t="str">
        <f>IFERROR(VLOOKUP(Table1[[#This Row],[Ticker]],[1]!Table2[[Symbol]:[Industry]],2,FALSE),"-")</f>
        <v>-</v>
      </c>
      <c r="D1925" t="s">
        <v>72</v>
      </c>
      <c r="E1925">
        <v>399.85176000000001</v>
      </c>
      <c r="F1925">
        <v>294</v>
      </c>
      <c r="G1925">
        <v>-32.793060093567298</v>
      </c>
      <c r="H1925">
        <v>1.4152480114288</v>
      </c>
      <c r="I1925">
        <v>-12.490223547081699</v>
      </c>
      <c r="K1925">
        <v>240.93553543611401</v>
      </c>
      <c r="M1925" s="1">
        <v>6.0965434000000003E-8</v>
      </c>
      <c r="N1925">
        <v>1.29729729729729</v>
      </c>
      <c r="O1925">
        <v>10.5442176870748</v>
      </c>
      <c r="P1925">
        <v>0.34129692832765002</v>
      </c>
    </row>
    <row r="1926" spans="1:17" hidden="1" x14ac:dyDescent="0.3">
      <c r="A1926" t="s">
        <v>4034</v>
      </c>
      <c r="B1926" t="s">
        <v>4035</v>
      </c>
      <c r="C1926" t="str">
        <f>IFERROR(VLOOKUP(Table1[[#This Row],[Ticker]],[1]!Table2[[Symbol]:[Industry]],2,FALSE),"-")</f>
        <v>-</v>
      </c>
      <c r="D1926" t="s">
        <v>313</v>
      </c>
      <c r="E1926">
        <v>398.35734400000001</v>
      </c>
      <c r="F1926">
        <v>167.2</v>
      </c>
      <c r="G1926">
        <v>-12.0843857891483</v>
      </c>
      <c r="H1926">
        <v>-17.065583800619699</v>
      </c>
      <c r="I1926">
        <v>0.67998921887568198</v>
      </c>
      <c r="J1926">
        <v>1.4666252510115501</v>
      </c>
      <c r="K1926">
        <v>203.65802661637699</v>
      </c>
      <c r="M1926">
        <v>27.0209467360499</v>
      </c>
      <c r="N1926">
        <v>0.314031490733921</v>
      </c>
      <c r="O1926">
        <v>88.995215311004799</v>
      </c>
      <c r="P1926">
        <v>22.7606461086637</v>
      </c>
    </row>
    <row r="1927" spans="1:17" hidden="1" x14ac:dyDescent="0.3">
      <c r="A1927" t="s">
        <v>4036</v>
      </c>
      <c r="B1927" t="s">
        <v>4037</v>
      </c>
      <c r="C1927" t="str">
        <f>IFERROR(VLOOKUP(Table1[[#This Row],[Ticker]],[1]!Table2[[Symbol]:[Industry]],2,FALSE),"-")</f>
        <v>-</v>
      </c>
      <c r="D1927" t="s">
        <v>21</v>
      </c>
      <c r="E1927">
        <v>397.37946016999899</v>
      </c>
      <c r="F1927">
        <v>386.65</v>
      </c>
      <c r="G1927">
        <v>-33.220834438212101</v>
      </c>
      <c r="H1927">
        <v>-2.5231712190571098</v>
      </c>
      <c r="I1927">
        <v>-24.1169408485449</v>
      </c>
      <c r="J1927">
        <v>1.75661001858863</v>
      </c>
      <c r="K1927">
        <v>407.05701427517999</v>
      </c>
      <c r="L1927">
        <v>407.43330058843497</v>
      </c>
      <c r="M1927">
        <v>19.1296416147818</v>
      </c>
      <c r="N1927">
        <v>0.58086339204764104</v>
      </c>
      <c r="O1927">
        <v>47.420147420147401</v>
      </c>
      <c r="P1927">
        <v>13.3538551744356</v>
      </c>
      <c r="Q1927">
        <v>0.13420368723421999</v>
      </c>
    </row>
    <row r="1928" spans="1:17" hidden="1" x14ac:dyDescent="0.3">
      <c r="A1928" t="s">
        <v>4038</v>
      </c>
      <c r="B1928" t="s">
        <v>4039</v>
      </c>
      <c r="C1928" t="str">
        <f>IFERROR(VLOOKUP(Table1[[#This Row],[Ticker]],[1]!Table2[[Symbol]:[Industry]],2,FALSE),"-")</f>
        <v>-</v>
      </c>
      <c r="D1928" t="s">
        <v>46</v>
      </c>
      <c r="E1928">
        <v>396.09</v>
      </c>
      <c r="F1928">
        <v>48.6</v>
      </c>
      <c r="G1928">
        <v>222.65287475450199</v>
      </c>
      <c r="H1928">
        <v>20.419475625930801</v>
      </c>
      <c r="I1928">
        <v>89.922147586938806</v>
      </c>
      <c r="J1928">
        <v>8.9446506862127997</v>
      </c>
      <c r="K1928">
        <v>41.373356200372598</v>
      </c>
      <c r="L1928">
        <v>30.507810956073101</v>
      </c>
      <c r="M1928">
        <v>62.879498457170598</v>
      </c>
      <c r="N1928">
        <v>1.1398883592123401</v>
      </c>
      <c r="O1928">
        <v>6.3374485596707704</v>
      </c>
      <c r="P1928">
        <v>270.99236641221302</v>
      </c>
      <c r="Q1928">
        <v>0.104142881291475</v>
      </c>
    </row>
    <row r="1929" spans="1:17" hidden="1" x14ac:dyDescent="0.3">
      <c r="A1929" t="s">
        <v>4040</v>
      </c>
      <c r="B1929" t="s">
        <v>4041</v>
      </c>
      <c r="C1929" t="str">
        <f>IFERROR(VLOOKUP(Table1[[#This Row],[Ticker]],[1]!Table2[[Symbol]:[Industry]],2,FALSE),"-")</f>
        <v>-</v>
      </c>
      <c r="D1929" t="s">
        <v>530</v>
      </c>
      <c r="E1929">
        <v>395.5</v>
      </c>
      <c r="F1929">
        <v>395.5</v>
      </c>
      <c r="G1929">
        <v>19.2199595595165</v>
      </c>
      <c r="H1929">
        <v>-0.63459163046668099</v>
      </c>
      <c r="I1929">
        <v>1.5970656692991401</v>
      </c>
      <c r="J1929">
        <v>3.9673451726840701</v>
      </c>
      <c r="K1929">
        <v>383.69901908952198</v>
      </c>
      <c r="L1929">
        <v>348.56122024171702</v>
      </c>
      <c r="M1929">
        <v>61.075995960646402</v>
      </c>
      <c r="N1929">
        <v>0.60044983222630199</v>
      </c>
      <c r="O1929">
        <v>10.986093552465199</v>
      </c>
      <c r="P1929">
        <v>57.506969334926303</v>
      </c>
      <c r="Q1929">
        <v>6.5224256551163998E-2</v>
      </c>
    </row>
    <row r="1930" spans="1:17" hidden="1" x14ac:dyDescent="0.3">
      <c r="A1930" t="s">
        <v>4042</v>
      </c>
      <c r="B1930" t="s">
        <v>4043</v>
      </c>
      <c r="C1930" t="str">
        <f>IFERROR(VLOOKUP(Table1[[#This Row],[Ticker]],[1]!Table2[[Symbol]:[Industry]],2,FALSE),"-")</f>
        <v>-</v>
      </c>
      <c r="D1930" t="s">
        <v>553</v>
      </c>
      <c r="E1930">
        <v>395.449992809999</v>
      </c>
      <c r="F1930">
        <v>323.55</v>
      </c>
      <c r="G1930">
        <v>-51.593468986999397</v>
      </c>
      <c r="H1930">
        <v>-18.935459574468499</v>
      </c>
      <c r="I1930">
        <v>-38.829093978975401</v>
      </c>
      <c r="J1930">
        <v>-1.3517791178290699</v>
      </c>
      <c r="K1930">
        <v>394.24656324490502</v>
      </c>
      <c r="M1930">
        <v>22.027638988302598</v>
      </c>
      <c r="O1930">
        <v>69.031061659712506</v>
      </c>
      <c r="P1930">
        <v>19.6118299445471</v>
      </c>
    </row>
    <row r="1931" spans="1:17" hidden="1" x14ac:dyDescent="0.3">
      <c r="A1931" t="s">
        <v>4044</v>
      </c>
      <c r="B1931" t="s">
        <v>4045</v>
      </c>
      <c r="C1931" t="str">
        <f>IFERROR(VLOOKUP(Table1[[#This Row],[Ticker]],[1]!Table2[[Symbol]:[Industry]],2,FALSE),"-")</f>
        <v>-</v>
      </c>
      <c r="D1931" t="s">
        <v>4046</v>
      </c>
      <c r="E1931">
        <v>395.38859200000002</v>
      </c>
      <c r="F1931">
        <v>20.32</v>
      </c>
      <c r="G1931">
        <v>27.2639199634127</v>
      </c>
      <c r="H1931">
        <v>19.4571183034776</v>
      </c>
      <c r="I1931">
        <v>-7.4476271981973596</v>
      </c>
      <c r="J1931">
        <v>12.224235557704</v>
      </c>
      <c r="K1931">
        <v>19.8779981950793</v>
      </c>
      <c r="L1931">
        <v>21.443740311111601</v>
      </c>
      <c r="M1931">
        <v>63.732212236451197</v>
      </c>
      <c r="N1931">
        <v>0.73681751966139597</v>
      </c>
      <c r="O1931">
        <v>67.322834645669204</v>
      </c>
      <c r="P1931">
        <v>82.898289828982897</v>
      </c>
      <c r="Q1931">
        <v>0.12692277818540401</v>
      </c>
    </row>
    <row r="1932" spans="1:17" hidden="1" x14ac:dyDescent="0.3">
      <c r="A1932" t="s">
        <v>4047</v>
      </c>
      <c r="B1932" t="s">
        <v>4048</v>
      </c>
      <c r="C1932" t="str">
        <f>IFERROR(VLOOKUP(Table1[[#This Row],[Ticker]],[1]!Table2[[Symbol]:[Industry]],2,FALSE),"-")</f>
        <v>-</v>
      </c>
      <c r="D1932" t="s">
        <v>292</v>
      </c>
      <c r="E1932">
        <v>394.10500000000002</v>
      </c>
      <c r="F1932">
        <v>342.7</v>
      </c>
      <c r="G1932">
        <v>-29.519036658108899</v>
      </c>
      <c r="H1932">
        <v>-1.7951296968431301</v>
      </c>
      <c r="I1932">
        <v>-16.856343765660899</v>
      </c>
      <c r="J1932">
        <v>4.2150666727587698</v>
      </c>
      <c r="K1932">
        <v>347.25363277341398</v>
      </c>
      <c r="L1932">
        <v>352.907926276306</v>
      </c>
      <c r="M1932">
        <v>39.617220413798201</v>
      </c>
      <c r="N1932">
        <v>1.11761525336425</v>
      </c>
      <c r="O1932">
        <v>28.377589728625601</v>
      </c>
      <c r="P1932">
        <v>9.4888178913737899</v>
      </c>
      <c r="Q1932">
        <v>7.3694348609320004E-2</v>
      </c>
    </row>
    <row r="1933" spans="1:17" hidden="1" x14ac:dyDescent="0.3">
      <c r="A1933" t="s">
        <v>4049</v>
      </c>
      <c r="B1933" t="s">
        <v>4050</v>
      </c>
      <c r="C1933" t="str">
        <f>IFERROR(VLOOKUP(Table1[[#This Row],[Ticker]],[1]!Table2[[Symbol]:[Industry]],2,FALSE),"-")</f>
        <v>-</v>
      </c>
      <c r="D1933" t="s">
        <v>130</v>
      </c>
      <c r="E1933">
        <v>394.05131820000003</v>
      </c>
      <c r="F1933">
        <v>50.29</v>
      </c>
      <c r="G1933">
        <v>1071.28221854703</v>
      </c>
      <c r="H1933">
        <v>35.2879191709902</v>
      </c>
      <c r="I1933">
        <v>92.047029775511803</v>
      </c>
      <c r="J1933">
        <v>3.0647061178852901</v>
      </c>
      <c r="K1933">
        <v>40.605036199448399</v>
      </c>
      <c r="L1933">
        <v>27.594543434970799</v>
      </c>
      <c r="M1933">
        <v>61.8778892458675</v>
      </c>
      <c r="N1933">
        <v>1.37940683132072</v>
      </c>
      <c r="O1933">
        <v>7.3772121694173798</v>
      </c>
      <c r="P1933">
        <v>1219.94750656167</v>
      </c>
      <c r="Q1933">
        <v>0.32710517535052702</v>
      </c>
    </row>
    <row r="1934" spans="1:17" hidden="1" x14ac:dyDescent="0.3">
      <c r="A1934" t="s">
        <v>4051</v>
      </c>
      <c r="B1934" t="s">
        <v>4052</v>
      </c>
      <c r="C1934" t="str">
        <f>IFERROR(VLOOKUP(Table1[[#This Row],[Ticker]],[1]!Table2[[Symbol]:[Industry]],2,FALSE),"-")</f>
        <v>-</v>
      </c>
      <c r="D1934" t="s">
        <v>215</v>
      </c>
      <c r="E1934">
        <v>393.87599999999998</v>
      </c>
      <c r="F1934">
        <v>182.35</v>
      </c>
      <c r="G1934">
        <v>-22.7031786488471</v>
      </c>
      <c r="H1934">
        <v>-4.8713225487396299</v>
      </c>
      <c r="I1934">
        <v>-20.6847569132477</v>
      </c>
      <c r="J1934">
        <v>-0.84419242293460905</v>
      </c>
      <c r="K1934">
        <v>190.65814114637899</v>
      </c>
      <c r="L1934">
        <v>187.94361189221399</v>
      </c>
      <c r="M1934">
        <v>24.6291409440379</v>
      </c>
      <c r="N1934">
        <v>0.56845179780944</v>
      </c>
      <c r="O1934">
        <v>23.3890869207567</v>
      </c>
      <c r="P1934">
        <v>14.6855345911949</v>
      </c>
      <c r="Q1934">
        <v>-9.7933941948021005E-2</v>
      </c>
    </row>
    <row r="1935" spans="1:17" hidden="1" x14ac:dyDescent="0.3">
      <c r="A1935" t="s">
        <v>4053</v>
      </c>
      <c r="B1935" t="s">
        <v>4054</v>
      </c>
      <c r="C1935" t="str">
        <f>IFERROR(VLOOKUP(Table1[[#This Row],[Ticker]],[1]!Table2[[Symbol]:[Industry]],2,FALSE),"-")</f>
        <v>-</v>
      </c>
      <c r="D1935" t="s">
        <v>396</v>
      </c>
      <c r="E1935">
        <v>393.19127500000002</v>
      </c>
      <c r="F1935">
        <v>37.19</v>
      </c>
      <c r="G1935">
        <v>-24.318711351062099</v>
      </c>
      <c r="H1935">
        <v>-4.6367721089187803</v>
      </c>
      <c r="I1935">
        <v>-64.933783294739001</v>
      </c>
      <c r="J1935">
        <v>-2.2614501351369798</v>
      </c>
      <c r="K1935">
        <v>39.717726547111397</v>
      </c>
      <c r="L1935">
        <v>48.115821562461299</v>
      </c>
      <c r="M1935">
        <v>49.974794863644597</v>
      </c>
      <c r="N1935">
        <v>2.3510957103019701</v>
      </c>
      <c r="O1935">
        <v>133.93385318634</v>
      </c>
      <c r="P1935">
        <v>16.255079712410101</v>
      </c>
      <c r="Q1935">
        <v>0.13854652123217201</v>
      </c>
    </row>
    <row r="1936" spans="1:17" hidden="1" x14ac:dyDescent="0.3">
      <c r="A1936" t="s">
        <v>4055</v>
      </c>
      <c r="B1936" t="s">
        <v>4056</v>
      </c>
      <c r="C1936" t="str">
        <f>IFERROR(VLOOKUP(Table1[[#This Row],[Ticker]],[1]!Table2[[Symbol]:[Industry]],2,FALSE),"-")</f>
        <v>-</v>
      </c>
      <c r="D1936" t="s">
        <v>942</v>
      </c>
      <c r="E1936">
        <v>393.12111048000003</v>
      </c>
      <c r="F1936">
        <v>122.15</v>
      </c>
      <c r="G1936">
        <v>49.273650032464801</v>
      </c>
      <c r="H1936">
        <v>-0.55206517706144098</v>
      </c>
      <c r="I1936">
        <v>-12.7311199056251</v>
      </c>
      <c r="J1936">
        <v>-1.58180654417605</v>
      </c>
      <c r="K1936">
        <v>115.63573706024</v>
      </c>
      <c r="L1936">
        <v>119.17978518787299</v>
      </c>
      <c r="M1936">
        <v>43.796858842802301</v>
      </c>
      <c r="N1936">
        <v>0.42065071429727002</v>
      </c>
      <c r="O1936">
        <v>43.266475644699099</v>
      </c>
      <c r="P1936">
        <v>81.500742942050493</v>
      </c>
    </row>
    <row r="1937" spans="1:17" hidden="1" x14ac:dyDescent="0.3">
      <c r="A1937" t="s">
        <v>4057</v>
      </c>
      <c r="B1937" t="s">
        <v>4058</v>
      </c>
      <c r="C1937" t="str">
        <f>IFERROR(VLOOKUP(Table1[[#This Row],[Ticker]],[1]!Table2[[Symbol]:[Industry]],2,FALSE),"-")</f>
        <v>-</v>
      </c>
      <c r="D1937" t="s">
        <v>376</v>
      </c>
      <c r="E1937">
        <v>393.04</v>
      </c>
      <c r="F1937">
        <v>340</v>
      </c>
      <c r="G1937">
        <v>-56.193454570884803</v>
      </c>
      <c r="H1937">
        <v>0.18637711860411901</v>
      </c>
      <c r="I1937">
        <v>-34.934667991526197</v>
      </c>
      <c r="J1937">
        <v>-3.0198620813515502</v>
      </c>
      <c r="K1937">
        <v>360.37699306045403</v>
      </c>
      <c r="L1937">
        <v>420.90471826717902</v>
      </c>
      <c r="M1937">
        <v>51.141159203183904</v>
      </c>
      <c r="N1937">
        <v>1.4732254047322499</v>
      </c>
      <c r="O1937">
        <v>88.205882352941103</v>
      </c>
      <c r="P1937">
        <v>9.6774193548386993</v>
      </c>
      <c r="Q1937">
        <v>0.225217830846521</v>
      </c>
    </row>
    <row r="1938" spans="1:17" hidden="1" x14ac:dyDescent="0.3">
      <c r="A1938" t="s">
        <v>4059</v>
      </c>
      <c r="B1938" t="s">
        <v>4060</v>
      </c>
      <c r="C1938" t="str">
        <f>IFERROR(VLOOKUP(Table1[[#This Row],[Ticker]],[1]!Table2[[Symbol]:[Industry]],2,FALSE),"-")</f>
        <v>-</v>
      </c>
      <c r="D1938" t="s">
        <v>848</v>
      </c>
      <c r="E1938">
        <v>392.43575340000001</v>
      </c>
      <c r="F1938">
        <v>358.5</v>
      </c>
      <c r="G1938">
        <v>-35.537446609913701</v>
      </c>
      <c r="H1938">
        <v>-2.2611192660390098</v>
      </c>
      <c r="I1938">
        <v>-23.422828282965099</v>
      </c>
      <c r="J1938">
        <v>4.5364263536726304</v>
      </c>
      <c r="K1938">
        <v>371.25551313663499</v>
      </c>
      <c r="L1938">
        <v>385.67651326421202</v>
      </c>
      <c r="M1938">
        <v>32.907882477572898</v>
      </c>
      <c r="N1938">
        <v>1.5466841335877599</v>
      </c>
      <c r="O1938">
        <v>34.923291492329099</v>
      </c>
      <c r="P1938">
        <v>15.570599613152799</v>
      </c>
      <c r="Q1938">
        <v>1.6532571227102E-2</v>
      </c>
    </row>
    <row r="1939" spans="1:17" hidden="1" x14ac:dyDescent="0.3">
      <c r="A1939" t="s">
        <v>4061</v>
      </c>
      <c r="B1939" t="s">
        <v>4062</v>
      </c>
      <c r="C1939" t="str">
        <f>IFERROR(VLOOKUP(Table1[[#This Row],[Ticker]],[1]!Table2[[Symbol]:[Industry]],2,FALSE),"-")</f>
        <v>-</v>
      </c>
      <c r="D1939" t="s">
        <v>46</v>
      </c>
      <c r="E1939">
        <v>392.37142249599998</v>
      </c>
      <c r="F1939">
        <v>70.88</v>
      </c>
      <c r="G1939">
        <v>115.80105068604</v>
      </c>
      <c r="H1939">
        <v>-2.8216568099605799</v>
      </c>
      <c r="I1939">
        <v>29.0373355080363</v>
      </c>
      <c r="J1939">
        <v>2.8783672064000001</v>
      </c>
      <c r="K1939">
        <v>69.800729606400296</v>
      </c>
      <c r="L1939">
        <v>54.921161416526402</v>
      </c>
      <c r="M1939">
        <v>35.1989871633603</v>
      </c>
      <c r="N1939">
        <v>0.31423718000873602</v>
      </c>
      <c r="O1939">
        <v>24.858916478555301</v>
      </c>
      <c r="P1939">
        <v>140.27118644067701</v>
      </c>
    </row>
    <row r="1940" spans="1:17" hidden="1" x14ac:dyDescent="0.3">
      <c r="A1940" t="s">
        <v>4063</v>
      </c>
      <c r="B1940" t="s">
        <v>4064</v>
      </c>
      <c r="C1940" t="str">
        <f>IFERROR(VLOOKUP(Table1[[#This Row],[Ticker]],[1]!Table2[[Symbol]:[Industry]],2,FALSE),"-")</f>
        <v>-</v>
      </c>
      <c r="D1940" t="s">
        <v>1524</v>
      </c>
      <c r="E1940">
        <v>392.26731960000001</v>
      </c>
      <c r="F1940">
        <v>192.66</v>
      </c>
      <c r="G1940">
        <v>-22.318107704729002</v>
      </c>
      <c r="H1940">
        <v>10.1864574465832</v>
      </c>
      <c r="I1940">
        <v>-40.342763142930998</v>
      </c>
      <c r="J1940">
        <v>18.306782009120401</v>
      </c>
      <c r="K1940">
        <v>190.63206346624199</v>
      </c>
      <c r="L1940">
        <v>219.682591675118</v>
      </c>
      <c r="M1940">
        <v>64.877446755382493</v>
      </c>
      <c r="N1940">
        <v>1.7006570822894</v>
      </c>
      <c r="O1940">
        <v>98.640091352641903</v>
      </c>
      <c r="P1940">
        <v>18.889231718605298</v>
      </c>
      <c r="Q1940">
        <v>0.15475418335003299</v>
      </c>
    </row>
    <row r="1941" spans="1:17" hidden="1" x14ac:dyDescent="0.3">
      <c r="A1941" t="s">
        <v>4065</v>
      </c>
      <c r="B1941" t="s">
        <v>4066</v>
      </c>
      <c r="C1941" t="str">
        <f>IFERROR(VLOOKUP(Table1[[#This Row],[Ticker]],[1]!Table2[[Symbol]:[Industry]],2,FALSE),"-")</f>
        <v>-</v>
      </c>
      <c r="D1941" t="s">
        <v>51</v>
      </c>
      <c r="E1941">
        <v>389.40752550000002</v>
      </c>
      <c r="F1941">
        <v>882.35</v>
      </c>
      <c r="G1941">
        <v>-6.4469875614482799</v>
      </c>
      <c r="H1941">
        <v>3.8730481485639001</v>
      </c>
      <c r="I1941">
        <v>-7.7121222075360203</v>
      </c>
      <c r="J1941">
        <v>2.6835865112002102</v>
      </c>
      <c r="K1941">
        <v>866.326655731796</v>
      </c>
      <c r="L1941">
        <v>788.60355470013894</v>
      </c>
      <c r="M1941">
        <v>39.3608434429201</v>
      </c>
      <c r="N1941">
        <v>1.10078795719157</v>
      </c>
      <c r="O1941">
        <v>8.5623618745395795</v>
      </c>
      <c r="P1941">
        <v>50.340773555972</v>
      </c>
      <c r="Q1941">
        <v>4.4997462371818002E-2</v>
      </c>
    </row>
    <row r="1942" spans="1:17" hidden="1" x14ac:dyDescent="0.3">
      <c r="A1942" t="s">
        <v>4067</v>
      </c>
      <c r="B1942" t="s">
        <v>4068</v>
      </c>
      <c r="C1942" t="str">
        <f>IFERROR(VLOOKUP(Table1[[#This Row],[Ticker]],[1]!Table2[[Symbol]:[Industry]],2,FALSE),"-")</f>
        <v>-</v>
      </c>
      <c r="D1942" t="s">
        <v>700</v>
      </c>
      <c r="E1942">
        <v>388.93984452000001</v>
      </c>
      <c r="F1942">
        <v>130.32</v>
      </c>
      <c r="G1942">
        <v>-8.5867586958889195</v>
      </c>
      <c r="H1942">
        <v>-4.4893799175986402</v>
      </c>
      <c r="I1942">
        <v>-20.115743658038699</v>
      </c>
      <c r="J1942">
        <v>1.96363395326614</v>
      </c>
      <c r="K1942">
        <v>135.12265057738199</v>
      </c>
      <c r="L1942">
        <v>130.73467176231699</v>
      </c>
      <c r="M1942">
        <v>21.139720956167501</v>
      </c>
      <c r="N1942">
        <v>0.459190982696218</v>
      </c>
      <c r="O1942">
        <v>25.997544505831801</v>
      </c>
      <c r="P1942">
        <v>21.171548117154799</v>
      </c>
      <c r="Q1942">
        <v>4.0614224406062001E-2</v>
      </c>
    </row>
    <row r="1943" spans="1:17" hidden="1" x14ac:dyDescent="0.3">
      <c r="A1943" t="s">
        <v>4069</v>
      </c>
      <c r="B1943" t="s">
        <v>4070</v>
      </c>
      <c r="C1943" t="str">
        <f>IFERROR(VLOOKUP(Table1[[#This Row],[Ticker]],[1]!Table2[[Symbol]:[Industry]],2,FALSE),"-")</f>
        <v>-</v>
      </c>
      <c r="D1943" t="s">
        <v>501</v>
      </c>
      <c r="E1943">
        <v>388.09338191199998</v>
      </c>
      <c r="F1943">
        <v>63.59</v>
      </c>
      <c r="G1943">
        <v>-7.3244294334473201</v>
      </c>
      <c r="H1943">
        <v>8.6220436817317303</v>
      </c>
      <c r="I1943">
        <v>-20.6103648898379</v>
      </c>
      <c r="J1943">
        <v>-3.67943099366224</v>
      </c>
      <c r="K1943">
        <v>64.081367480114395</v>
      </c>
      <c r="L1943">
        <v>63.938534409856203</v>
      </c>
      <c r="M1943">
        <v>40.101212773888498</v>
      </c>
      <c r="N1943">
        <v>1.3379736268993001</v>
      </c>
      <c r="O1943">
        <v>27.378518635005399</v>
      </c>
      <c r="P1943">
        <v>22.288461538461501</v>
      </c>
      <c r="Q1943">
        <v>1.0813129292004999E-2</v>
      </c>
    </row>
    <row r="1944" spans="1:17" hidden="1" x14ac:dyDescent="0.3">
      <c r="A1944" t="s">
        <v>4071</v>
      </c>
      <c r="B1944" t="s">
        <v>4072</v>
      </c>
      <c r="C1944" t="str">
        <f>IFERROR(VLOOKUP(Table1[[#This Row],[Ticker]],[1]!Table2[[Symbol]:[Industry]],2,FALSE),"-")</f>
        <v>-</v>
      </c>
      <c r="D1944" t="s">
        <v>383</v>
      </c>
      <c r="E1944">
        <v>387.66978168499998</v>
      </c>
      <c r="F1944">
        <v>285.75</v>
      </c>
      <c r="G1944">
        <v>-3.8936962994667002</v>
      </c>
      <c r="H1944">
        <v>26.941719678142402</v>
      </c>
      <c r="I1944">
        <v>-18.771398318386499</v>
      </c>
      <c r="J1944">
        <v>3.4059340435500101</v>
      </c>
      <c r="K1944">
        <v>262.80103981478698</v>
      </c>
      <c r="L1944">
        <v>258.30215540815601</v>
      </c>
      <c r="M1944">
        <v>46.661024787195899</v>
      </c>
      <c r="N1944">
        <v>2.0899401354200502</v>
      </c>
      <c r="O1944">
        <v>23.937007874015698</v>
      </c>
      <c r="P1944">
        <v>37.050359712230197</v>
      </c>
      <c r="Q1944">
        <v>1.5622778948329001E-2</v>
      </c>
    </row>
    <row r="1945" spans="1:17" hidden="1" x14ac:dyDescent="0.3">
      <c r="A1945" t="s">
        <v>4073</v>
      </c>
      <c r="B1945" t="s">
        <v>4074</v>
      </c>
      <c r="C1945" t="str">
        <f>IFERROR(VLOOKUP(Table1[[#This Row],[Ticker]],[1]!Table2[[Symbol]:[Industry]],2,FALSE),"-")</f>
        <v>-</v>
      </c>
      <c r="D1945" t="s">
        <v>1856</v>
      </c>
      <c r="E1945">
        <v>387.312283428</v>
      </c>
      <c r="F1945">
        <v>66.36</v>
      </c>
      <c r="G1945">
        <v>42.853035988073103</v>
      </c>
      <c r="H1945">
        <v>0.44237213573273598</v>
      </c>
      <c r="I1945">
        <v>-28.1066108841394</v>
      </c>
      <c r="J1945">
        <v>2.4811477031996598</v>
      </c>
      <c r="K1945">
        <v>65.601824121280401</v>
      </c>
      <c r="L1945">
        <v>61.429839190413801</v>
      </c>
      <c r="M1945">
        <v>53.9945599621281</v>
      </c>
      <c r="N1945">
        <v>1.39918101258993</v>
      </c>
      <c r="O1945">
        <v>40.672091621458698</v>
      </c>
      <c r="P1945">
        <v>68.426395939086305</v>
      </c>
      <c r="Q1945">
        <v>3.9667989160289997E-2</v>
      </c>
    </row>
    <row r="1946" spans="1:17" hidden="1" x14ac:dyDescent="0.3">
      <c r="A1946" t="s">
        <v>4075</v>
      </c>
      <c r="B1946" t="s">
        <v>4076</v>
      </c>
      <c r="C1946" t="str">
        <f>IFERROR(VLOOKUP(Table1[[#This Row],[Ticker]],[1]!Table2[[Symbol]:[Industry]],2,FALSE),"-")</f>
        <v>-</v>
      </c>
      <c r="D1946" t="s">
        <v>4077</v>
      </c>
      <c r="E1946">
        <v>386.64131135000002</v>
      </c>
      <c r="F1946">
        <v>59.5</v>
      </c>
      <c r="G1946">
        <v>-73.642325938996393</v>
      </c>
      <c r="H1946">
        <v>11.2136303381451</v>
      </c>
      <c r="I1946">
        <v>-43.7433222724082</v>
      </c>
      <c r="J1946">
        <v>9.5748641944278692</v>
      </c>
      <c r="K1946">
        <v>61.408223493070999</v>
      </c>
      <c r="L1946">
        <v>77.576469141106401</v>
      </c>
      <c r="M1946">
        <v>41.404843704559198</v>
      </c>
      <c r="N1946">
        <v>2.2893058406218301</v>
      </c>
      <c r="O1946">
        <v>213.06085921788201</v>
      </c>
      <c r="P1946">
        <v>17.961934972244201</v>
      </c>
      <c r="Q1946">
        <v>-0.155666150944056</v>
      </c>
    </row>
    <row r="1947" spans="1:17" hidden="1" x14ac:dyDescent="0.3">
      <c r="A1947" t="s">
        <v>4078</v>
      </c>
      <c r="B1947" t="s">
        <v>4079</v>
      </c>
      <c r="C1947" t="str">
        <f>IFERROR(VLOOKUP(Table1[[#This Row],[Ticker]],[1]!Table2[[Symbol]:[Industry]],2,FALSE),"-")</f>
        <v>-</v>
      </c>
      <c r="D1947" t="s">
        <v>518</v>
      </c>
      <c r="E1947">
        <v>386.06838599999998</v>
      </c>
      <c r="F1947">
        <v>1484.65</v>
      </c>
      <c r="G1947">
        <v>-13.779245533684801</v>
      </c>
      <c r="H1947">
        <v>1.89281777160427</v>
      </c>
      <c r="I1947">
        <v>-39.794287736029602</v>
      </c>
      <c r="J1947">
        <v>5.0631327059673401</v>
      </c>
      <c r="K1947">
        <v>1554.3398968950601</v>
      </c>
      <c r="L1947">
        <v>1650.45445370415</v>
      </c>
      <c r="M1947">
        <v>42.528979464151902</v>
      </c>
      <c r="N1947">
        <v>1.93277033254842</v>
      </c>
      <c r="O1947">
        <v>78.627959451722603</v>
      </c>
      <c r="P1947">
        <v>14.1950619183139</v>
      </c>
      <c r="Q1947">
        <v>4.8246669125117998E-2</v>
      </c>
    </row>
    <row r="1948" spans="1:17" hidden="1" x14ac:dyDescent="0.3">
      <c r="A1948" t="s">
        <v>4080</v>
      </c>
      <c r="B1948" t="s">
        <v>4081</v>
      </c>
      <c r="C1948" t="str">
        <f>IFERROR(VLOOKUP(Table1[[#This Row],[Ticker]],[1]!Table2[[Symbol]:[Industry]],2,FALSE),"-")</f>
        <v>-</v>
      </c>
      <c r="D1948" t="s">
        <v>101</v>
      </c>
      <c r="E1948">
        <v>384.98838890399998</v>
      </c>
      <c r="F1948">
        <v>29.89</v>
      </c>
      <c r="G1948">
        <v>110.723218164402</v>
      </c>
      <c r="H1948">
        <v>0.31028169163886599</v>
      </c>
      <c r="I1948">
        <v>-9.9470403241621206</v>
      </c>
      <c r="J1948">
        <v>6.1970978716681797</v>
      </c>
      <c r="K1948">
        <v>26.649568436335901</v>
      </c>
      <c r="L1948">
        <v>22.114300992599699</v>
      </c>
      <c r="M1948">
        <v>60.288338294421699</v>
      </c>
      <c r="N1948">
        <v>0.54920159855795003</v>
      </c>
      <c r="O1948">
        <v>9.2786213355110903</v>
      </c>
      <c r="P1948">
        <v>154.817946143917</v>
      </c>
      <c r="Q1948">
        <v>0.12428711669878501</v>
      </c>
    </row>
    <row r="1949" spans="1:17" hidden="1" x14ac:dyDescent="0.3">
      <c r="A1949" t="s">
        <v>4082</v>
      </c>
      <c r="B1949" t="s">
        <v>4083</v>
      </c>
      <c r="C1949" t="str">
        <f>IFERROR(VLOOKUP(Table1[[#This Row],[Ticker]],[1]!Table2[[Symbol]:[Industry]],2,FALSE),"-")</f>
        <v>-</v>
      </c>
      <c r="D1949" t="s">
        <v>116</v>
      </c>
      <c r="E1949">
        <v>384.58675199999999</v>
      </c>
      <c r="F1949">
        <v>239.6</v>
      </c>
      <c r="G1949">
        <v>-63.881534498607202</v>
      </c>
      <c r="H1949">
        <v>35.9719102667746</v>
      </c>
      <c r="I1949">
        <v>-20.092185441064</v>
      </c>
      <c r="J1949">
        <v>4.8349105969505199</v>
      </c>
      <c r="K1949">
        <v>235.64184578666701</v>
      </c>
      <c r="L1949">
        <v>250.76196210472699</v>
      </c>
      <c r="M1949">
        <v>38.848050800059198</v>
      </c>
      <c r="N1949">
        <v>0.70911844767140098</v>
      </c>
      <c r="O1949">
        <v>140.4632721202</v>
      </c>
      <c r="P1949">
        <v>48.727498448168802</v>
      </c>
      <c r="Q1949">
        <v>0.145914349502727</v>
      </c>
    </row>
    <row r="1950" spans="1:17" hidden="1" x14ac:dyDescent="0.3">
      <c r="A1950" t="s">
        <v>4084</v>
      </c>
      <c r="B1950" t="s">
        <v>4085</v>
      </c>
      <c r="C1950" t="str">
        <f>IFERROR(VLOOKUP(Table1[[#This Row],[Ticker]],[1]!Table2[[Symbol]:[Industry]],2,FALSE),"-")</f>
        <v>-</v>
      </c>
      <c r="D1950" t="s">
        <v>726</v>
      </c>
      <c r="E1950">
        <v>384.54949664999998</v>
      </c>
      <c r="F1950">
        <v>85.95</v>
      </c>
      <c r="G1950">
        <v>-52.910044099660198</v>
      </c>
      <c r="H1950">
        <v>-2.6863436719920299</v>
      </c>
      <c r="I1950">
        <v>-35.062404328126</v>
      </c>
      <c r="J1950">
        <v>-0.62811981721218701</v>
      </c>
      <c r="K1950">
        <v>92.841249318270201</v>
      </c>
      <c r="L1950">
        <v>103.825721861796</v>
      </c>
      <c r="M1950">
        <v>22.326036228966199</v>
      </c>
      <c r="N1950">
        <v>0.45997067255764701</v>
      </c>
      <c r="O1950">
        <v>76.847004072134894</v>
      </c>
      <c r="P1950">
        <v>4.5620437956204398</v>
      </c>
      <c r="Q1950">
        <v>-6.0232953722623002E-2</v>
      </c>
    </row>
    <row r="1951" spans="1:17" hidden="1" x14ac:dyDescent="0.3">
      <c r="A1951" t="s">
        <v>4086</v>
      </c>
      <c r="B1951" t="s">
        <v>4087</v>
      </c>
      <c r="C1951" t="str">
        <f>IFERROR(VLOOKUP(Table1[[#This Row],[Ticker]],[1]!Table2[[Symbol]:[Industry]],2,FALSE),"-")</f>
        <v>-</v>
      </c>
      <c r="D1951" t="s">
        <v>46</v>
      </c>
      <c r="E1951">
        <v>383.34497832</v>
      </c>
      <c r="F1951">
        <v>14.22</v>
      </c>
      <c r="G1951">
        <v>88.9842074150434</v>
      </c>
      <c r="H1951">
        <v>43.550141559291603</v>
      </c>
      <c r="I1951">
        <v>-5.7774105868461003</v>
      </c>
      <c r="J1951">
        <v>-2.7693467808917398</v>
      </c>
      <c r="K1951">
        <v>12.091377588848101</v>
      </c>
      <c r="L1951">
        <v>10.393373129645299</v>
      </c>
      <c r="M1951">
        <v>58.047243569419798</v>
      </c>
      <c r="N1951">
        <v>2.3525853762498401</v>
      </c>
      <c r="O1951">
        <v>12.9395218002812</v>
      </c>
      <c r="P1951">
        <v>156.67870036100999</v>
      </c>
      <c r="Q1951">
        <v>8.8782755609179004E-2</v>
      </c>
    </row>
    <row r="1952" spans="1:17" hidden="1" x14ac:dyDescent="0.3">
      <c r="A1952" t="s">
        <v>4088</v>
      </c>
      <c r="B1952" t="s">
        <v>4089</v>
      </c>
      <c r="C1952" t="str">
        <f>IFERROR(VLOOKUP(Table1[[#This Row],[Ticker]],[1]!Table2[[Symbol]:[Industry]],2,FALSE),"-")</f>
        <v>-</v>
      </c>
      <c r="D1952" t="s">
        <v>46</v>
      </c>
      <c r="E1952">
        <v>382.87354776000001</v>
      </c>
      <c r="F1952">
        <v>29.2</v>
      </c>
      <c r="G1952">
        <v>59.245401444894199</v>
      </c>
      <c r="H1952">
        <v>28.943535719099302</v>
      </c>
      <c r="I1952">
        <v>-41.945622608114597</v>
      </c>
      <c r="J1952">
        <v>9.3763691384090695</v>
      </c>
      <c r="K1952">
        <v>25.887308242625998</v>
      </c>
      <c r="L1952">
        <v>27.263229961694702</v>
      </c>
      <c r="M1952">
        <v>78.692444474183006</v>
      </c>
      <c r="N1952">
        <v>0.63876236095096395</v>
      </c>
      <c r="O1952">
        <v>76.883561643835606</v>
      </c>
      <c r="Q1952">
        <v>0.132878199112381</v>
      </c>
    </row>
    <row r="1953" spans="1:17" hidden="1" x14ac:dyDescent="0.3">
      <c r="A1953" t="s">
        <v>4090</v>
      </c>
      <c r="B1953" t="s">
        <v>4091</v>
      </c>
      <c r="C1953" t="str">
        <f>IFERROR(VLOOKUP(Table1[[#This Row],[Ticker]],[1]!Table2[[Symbol]:[Industry]],2,FALSE),"-")</f>
        <v>-</v>
      </c>
      <c r="D1953" t="s">
        <v>269</v>
      </c>
      <c r="E1953">
        <v>382.524417954</v>
      </c>
      <c r="F1953">
        <v>87.43</v>
      </c>
      <c r="G1953">
        <v>-14.239635961589499</v>
      </c>
      <c r="H1953">
        <v>7.57479901978855</v>
      </c>
      <c r="I1953">
        <v>-28.009091471609999</v>
      </c>
      <c r="J1953">
        <v>12.677486625573</v>
      </c>
      <c r="K1953">
        <v>87.982449280787094</v>
      </c>
      <c r="L1953">
        <v>98.032690791069498</v>
      </c>
      <c r="M1953">
        <v>48.249945043045997</v>
      </c>
      <c r="N1953">
        <v>3.3757163257990999</v>
      </c>
      <c r="O1953">
        <v>98.444469861603494</v>
      </c>
      <c r="P1953">
        <v>16.7289719626168</v>
      </c>
    </row>
    <row r="1954" spans="1:17" hidden="1" x14ac:dyDescent="0.3">
      <c r="A1954" t="s">
        <v>4092</v>
      </c>
      <c r="B1954" t="s">
        <v>4093</v>
      </c>
      <c r="C1954" t="str">
        <f>IFERROR(VLOOKUP(Table1[[#This Row],[Ticker]],[1]!Table2[[Symbol]:[Industry]],2,FALSE),"-")</f>
        <v>-</v>
      </c>
      <c r="D1954" t="s">
        <v>21</v>
      </c>
      <c r="E1954">
        <v>380.54248269599998</v>
      </c>
      <c r="F1954">
        <v>123.61</v>
      </c>
      <c r="G1954">
        <v>-25.384448119634602</v>
      </c>
      <c r="H1954">
        <v>-6.5254807350806701</v>
      </c>
      <c r="I1954">
        <v>-30.947109003967199</v>
      </c>
      <c r="J1954">
        <v>-2.5820347765165801</v>
      </c>
      <c r="K1954">
        <v>130.290109754138</v>
      </c>
      <c r="L1954">
        <v>124.78476199936399</v>
      </c>
      <c r="M1954">
        <v>24.379300157961701</v>
      </c>
      <c r="N1954">
        <v>0.283229328424903</v>
      </c>
      <c r="O1954">
        <v>35.911334034463202</v>
      </c>
      <c r="P1954">
        <v>34.212812160694803</v>
      </c>
      <c r="Q1954">
        <v>-1.3118273133078E-2</v>
      </c>
    </row>
    <row r="1955" spans="1:17" hidden="1" x14ac:dyDescent="0.3">
      <c r="A1955" t="s">
        <v>4094</v>
      </c>
      <c r="B1955" t="s">
        <v>4095</v>
      </c>
      <c r="C1955" t="str">
        <f>IFERROR(VLOOKUP(Table1[[#This Row],[Ticker]],[1]!Table2[[Symbol]:[Industry]],2,FALSE),"-")</f>
        <v>-</v>
      </c>
      <c r="D1955" t="s">
        <v>700</v>
      </c>
      <c r="E1955">
        <v>380.32575000000003</v>
      </c>
      <c r="F1955">
        <v>275.10000000000002</v>
      </c>
      <c r="G1955">
        <v>7.3411764270921598</v>
      </c>
      <c r="H1955">
        <v>5.8969279617138604</v>
      </c>
      <c r="I1955">
        <v>-7.59140177786536</v>
      </c>
      <c r="J1955">
        <v>-1.1602702833811899E-2</v>
      </c>
      <c r="K1955">
        <v>278.85080823864701</v>
      </c>
      <c r="L1955">
        <v>253.69474808043199</v>
      </c>
      <c r="M1955">
        <v>33.2451306425247</v>
      </c>
      <c r="N1955">
        <v>0.63569505533268</v>
      </c>
      <c r="O1955">
        <v>26.1359505634314</v>
      </c>
      <c r="P1955">
        <v>41.149307337095898</v>
      </c>
      <c r="Q1955">
        <v>7.1187475558287999E-2</v>
      </c>
    </row>
    <row r="1956" spans="1:17" hidden="1" x14ac:dyDescent="0.3">
      <c r="A1956" t="s">
        <v>4096</v>
      </c>
      <c r="B1956" t="s">
        <v>4097</v>
      </c>
      <c r="C1956" t="str">
        <f>IFERROR(VLOOKUP(Table1[[#This Row],[Ticker]],[1]!Table2[[Symbol]:[Industry]],2,FALSE),"-")</f>
        <v>-</v>
      </c>
      <c r="D1956" t="s">
        <v>51</v>
      </c>
      <c r="E1956">
        <v>379.99935776000001</v>
      </c>
      <c r="F1956">
        <v>804.8</v>
      </c>
      <c r="G1956">
        <v>-46.337387745325501</v>
      </c>
      <c r="H1956">
        <v>-2.6386925950597502</v>
      </c>
      <c r="I1956">
        <v>-10.8122448500294</v>
      </c>
      <c r="J1956">
        <v>-1.1202542382142899</v>
      </c>
      <c r="K1956">
        <v>850.03689647202998</v>
      </c>
      <c r="L1956">
        <v>858.21118255619899</v>
      </c>
      <c r="M1956">
        <v>33.827045458424998</v>
      </c>
      <c r="N1956">
        <v>0.80314800759930505</v>
      </c>
      <c r="O1956">
        <v>37.922465208747496</v>
      </c>
      <c r="P1956">
        <v>23.815384615384598</v>
      </c>
      <c r="Q1956">
        <v>6.3875943630043994E-2</v>
      </c>
    </row>
    <row r="1957" spans="1:17" hidden="1" x14ac:dyDescent="0.3">
      <c r="A1957" t="s">
        <v>4098</v>
      </c>
      <c r="B1957" t="s">
        <v>4099</v>
      </c>
      <c r="C1957" t="str">
        <f>IFERROR(VLOOKUP(Table1[[#This Row],[Ticker]],[1]!Table2[[Symbol]:[Industry]],2,FALSE),"-")</f>
        <v>-</v>
      </c>
      <c r="D1957" t="s">
        <v>530</v>
      </c>
      <c r="E1957">
        <v>379.95704999999998</v>
      </c>
      <c r="F1957">
        <v>325.25</v>
      </c>
      <c r="G1957">
        <v>125.692165136966</v>
      </c>
      <c r="H1957">
        <v>5.7998770090270799</v>
      </c>
      <c r="I1957">
        <v>50.604377740684399</v>
      </c>
      <c r="J1957">
        <v>1.5966419018573199</v>
      </c>
      <c r="K1957">
        <v>319.38630901122298</v>
      </c>
      <c r="L1957">
        <v>250.393284173838</v>
      </c>
      <c r="M1957">
        <v>33.898745172858</v>
      </c>
      <c r="N1957">
        <v>0.15633784778224699</v>
      </c>
      <c r="O1957">
        <v>13.7586471944658</v>
      </c>
      <c r="P1957">
        <v>160.09596161535299</v>
      </c>
      <c r="Q1957">
        <v>0.167767529914503</v>
      </c>
    </row>
    <row r="1958" spans="1:17" hidden="1" x14ac:dyDescent="0.3">
      <c r="A1958" t="s">
        <v>4100</v>
      </c>
      <c r="B1958" t="s">
        <v>4101</v>
      </c>
      <c r="C1958" t="str">
        <f>IFERROR(VLOOKUP(Table1[[#This Row],[Ticker]],[1]!Table2[[Symbol]:[Industry]],2,FALSE),"-")</f>
        <v>-</v>
      </c>
      <c r="D1958" t="s">
        <v>491</v>
      </c>
      <c r="E1958">
        <v>379.875</v>
      </c>
      <c r="F1958">
        <v>506.5</v>
      </c>
      <c r="G1958">
        <v>30.486485069116299</v>
      </c>
      <c r="H1958">
        <v>2.8492684449413699</v>
      </c>
      <c r="I1958">
        <v>25.977511869865499</v>
      </c>
      <c r="J1958">
        <v>0.92343738423934896</v>
      </c>
      <c r="K1958">
        <v>528.23901727142902</v>
      </c>
      <c r="L1958">
        <v>460.82572722253002</v>
      </c>
      <c r="M1958">
        <v>21.8766709834875</v>
      </c>
      <c r="N1958">
        <v>1.04423576071122</v>
      </c>
      <c r="O1958">
        <v>21.421520236919999</v>
      </c>
      <c r="P1958">
        <v>73.577793008910206</v>
      </c>
      <c r="Q1958">
        <v>3.8609011024877002E-2</v>
      </c>
    </row>
    <row r="1959" spans="1:17" hidden="1" x14ac:dyDescent="0.3">
      <c r="A1959" t="s">
        <v>4102</v>
      </c>
      <c r="B1959" t="s">
        <v>4103</v>
      </c>
      <c r="C1959" t="str">
        <f>IFERROR(VLOOKUP(Table1[[#This Row],[Ticker]],[1]!Table2[[Symbol]:[Industry]],2,FALSE),"-")</f>
        <v>-</v>
      </c>
      <c r="D1959" t="s">
        <v>482</v>
      </c>
      <c r="E1959">
        <v>378.86160000000001</v>
      </c>
      <c r="F1959">
        <v>156</v>
      </c>
      <c r="G1959">
        <v>-34.743960257233397</v>
      </c>
      <c r="H1959">
        <v>-20.376048916898799</v>
      </c>
      <c r="I1959">
        <v>-21.9795852492094</v>
      </c>
      <c r="J1959">
        <v>-7.0859685239285897</v>
      </c>
      <c r="K1959">
        <v>188.744180238583</v>
      </c>
      <c r="M1959">
        <v>28.037740679241899</v>
      </c>
      <c r="N1959">
        <v>0.689050632264396</v>
      </c>
      <c r="O1959">
        <v>112.628205128205</v>
      </c>
      <c r="P1959">
        <v>5.0151464153483696</v>
      </c>
    </row>
    <row r="1960" spans="1:17" hidden="1" x14ac:dyDescent="0.3">
      <c r="A1960" t="s">
        <v>4104</v>
      </c>
      <c r="B1960" t="s">
        <v>4105</v>
      </c>
      <c r="C1960" t="str">
        <f>IFERROR(VLOOKUP(Table1[[#This Row],[Ticker]],[1]!Table2[[Symbol]:[Industry]],2,FALSE),"-")</f>
        <v>-</v>
      </c>
      <c r="D1960" t="s">
        <v>269</v>
      </c>
      <c r="E1960">
        <v>378.56795920000002</v>
      </c>
      <c r="F1960">
        <v>692.05</v>
      </c>
      <c r="G1960">
        <v>80.649349588677296</v>
      </c>
      <c r="H1960">
        <v>-1.3001496363232901</v>
      </c>
      <c r="I1960">
        <v>59.986436140071802</v>
      </c>
      <c r="J1960">
        <v>-6.1124459117273604</v>
      </c>
      <c r="K1960">
        <v>648.86069163942398</v>
      </c>
      <c r="L1960">
        <v>508.68892928989698</v>
      </c>
      <c r="M1960">
        <v>49.569301191426298</v>
      </c>
      <c r="N1960">
        <v>0.50054054127599201</v>
      </c>
      <c r="O1960">
        <v>14.1102521494111</v>
      </c>
      <c r="P1960">
        <v>138.63793103448199</v>
      </c>
      <c r="Q1960">
        <v>0.104928413416434</v>
      </c>
    </row>
    <row r="1961" spans="1:17" hidden="1" x14ac:dyDescent="0.3">
      <c r="A1961" t="s">
        <v>4106</v>
      </c>
      <c r="B1961" t="s">
        <v>4107</v>
      </c>
      <c r="C1961" t="str">
        <f>IFERROR(VLOOKUP(Table1[[#This Row],[Ticker]],[1]!Table2[[Symbol]:[Industry]],2,FALSE),"-")</f>
        <v>-</v>
      </c>
      <c r="D1961" t="s">
        <v>2479</v>
      </c>
      <c r="E1961">
        <v>377.33464659999999</v>
      </c>
      <c r="F1961">
        <v>232.3</v>
      </c>
      <c r="G1961">
        <v>130.459687159179</v>
      </c>
      <c r="H1961">
        <v>32.110536448954797</v>
      </c>
      <c r="I1961">
        <v>32.904838181313302</v>
      </c>
      <c r="J1961">
        <v>19.304765066805</v>
      </c>
      <c r="K1961">
        <v>173.500164180067</v>
      </c>
      <c r="L1961">
        <v>148.84330382639499</v>
      </c>
      <c r="M1961">
        <v>96.290127626038995</v>
      </c>
      <c r="N1961">
        <v>2.2705099778270501</v>
      </c>
      <c r="O1961">
        <v>10.1592767972449</v>
      </c>
      <c r="P1961">
        <v>170.11627906976699</v>
      </c>
      <c r="Q1961">
        <v>0.17355634041142601</v>
      </c>
    </row>
    <row r="1962" spans="1:17" hidden="1" x14ac:dyDescent="0.3">
      <c r="A1962" t="s">
        <v>4108</v>
      </c>
      <c r="B1962" t="s">
        <v>4109</v>
      </c>
      <c r="C1962" t="str">
        <f>IFERROR(VLOOKUP(Table1[[#This Row],[Ticker]],[1]!Table2[[Symbol]:[Industry]],2,FALSE),"-")</f>
        <v>-</v>
      </c>
      <c r="D1962" t="s">
        <v>292</v>
      </c>
      <c r="E1962">
        <v>376.02173820000002</v>
      </c>
      <c r="F1962">
        <v>439.05</v>
      </c>
      <c r="G1962">
        <v>-25.568537814200202</v>
      </c>
      <c r="H1962">
        <v>18.351504167024299</v>
      </c>
      <c r="I1962">
        <v>5.73744025172698</v>
      </c>
      <c r="J1962">
        <v>12.5776777955497</v>
      </c>
      <c r="K1962">
        <v>399.400659672914</v>
      </c>
      <c r="L1962">
        <v>385.26126526422098</v>
      </c>
      <c r="M1962">
        <v>52.373605250100901</v>
      </c>
      <c r="N1962">
        <v>2.0019353710113101</v>
      </c>
      <c r="O1962">
        <v>12.8345290969137</v>
      </c>
      <c r="P1962">
        <v>62.6111111111111</v>
      </c>
      <c r="Q1962">
        <v>-8.3793610911418001E-2</v>
      </c>
    </row>
    <row r="1963" spans="1:17" hidden="1" x14ac:dyDescent="0.3">
      <c r="A1963" t="s">
        <v>4110</v>
      </c>
      <c r="B1963" t="s">
        <v>4111</v>
      </c>
      <c r="C1963" t="str">
        <f>IFERROR(VLOOKUP(Table1[[#This Row],[Ticker]],[1]!Table2[[Symbol]:[Industry]],2,FALSE),"-")</f>
        <v>-</v>
      </c>
      <c r="D1963" t="s">
        <v>51</v>
      </c>
      <c r="E1963">
        <v>375.65312022000001</v>
      </c>
      <c r="F1963">
        <v>312.2</v>
      </c>
      <c r="G1963">
        <v>111.508381128867</v>
      </c>
      <c r="H1963">
        <v>-16.256023727981901</v>
      </c>
      <c r="I1963">
        <v>-6.3367623294003499</v>
      </c>
      <c r="J1963">
        <v>6.9048539321483604</v>
      </c>
      <c r="K1963">
        <v>319.83313899249799</v>
      </c>
      <c r="L1963">
        <v>272.94749200500701</v>
      </c>
      <c r="M1963">
        <v>37.3361829443703</v>
      </c>
      <c r="N1963">
        <v>0.437831539267791</v>
      </c>
      <c r="O1963">
        <v>33.5682254964766</v>
      </c>
      <c r="P1963">
        <v>172.18831734960699</v>
      </c>
      <c r="Q1963">
        <v>0.14836867705847701</v>
      </c>
    </row>
    <row r="1964" spans="1:17" hidden="1" x14ac:dyDescent="0.3">
      <c r="A1964" t="s">
        <v>4112</v>
      </c>
      <c r="B1964" t="s">
        <v>4113</v>
      </c>
      <c r="C1964" t="str">
        <f>IFERROR(VLOOKUP(Table1[[#This Row],[Ticker]],[1]!Table2[[Symbol]:[Industry]],2,FALSE),"-")</f>
        <v>-</v>
      </c>
      <c r="D1964" t="s">
        <v>133</v>
      </c>
      <c r="E1964">
        <v>374.221423335</v>
      </c>
      <c r="F1964">
        <v>196.15</v>
      </c>
      <c r="G1964">
        <v>42.961617661110402</v>
      </c>
      <c r="H1964">
        <v>-9.4850551280789599</v>
      </c>
      <c r="I1964">
        <v>26.390446376156198</v>
      </c>
      <c r="J1964">
        <v>3.9426029046428299</v>
      </c>
      <c r="K1964">
        <v>210.72681286010101</v>
      </c>
      <c r="L1964">
        <v>183.74340118244299</v>
      </c>
      <c r="M1964">
        <v>32.485680369770698</v>
      </c>
      <c r="N1964">
        <v>0.79217985521256795</v>
      </c>
      <c r="O1964">
        <v>32.500637267397302</v>
      </c>
      <c r="P1964">
        <v>91.179337231968802</v>
      </c>
      <c r="Q1964">
        <v>5.9232807052348999E-2</v>
      </c>
    </row>
    <row r="1965" spans="1:17" hidden="1" x14ac:dyDescent="0.3">
      <c r="A1965" t="s">
        <v>4114</v>
      </c>
      <c r="B1965" t="s">
        <v>4115</v>
      </c>
      <c r="C1965" t="str">
        <f>IFERROR(VLOOKUP(Table1[[#This Row],[Ticker]],[1]!Table2[[Symbol]:[Industry]],2,FALSE),"-")</f>
        <v>-</v>
      </c>
      <c r="D1965" t="s">
        <v>292</v>
      </c>
      <c r="E1965">
        <v>374.12</v>
      </c>
      <c r="F1965">
        <v>3741.2</v>
      </c>
      <c r="G1965">
        <v>104.735627468107</v>
      </c>
      <c r="H1965">
        <v>7.2666798302291404</v>
      </c>
      <c r="I1965">
        <v>24.0466003884763</v>
      </c>
      <c r="J1965">
        <v>7.3840622744604101</v>
      </c>
      <c r="K1965">
        <v>3747.8129716465901</v>
      </c>
      <c r="L1965">
        <v>3140.6848542430898</v>
      </c>
      <c r="M1965">
        <v>48.186557568437898</v>
      </c>
      <c r="N1965">
        <v>0.83735390638493801</v>
      </c>
      <c r="O1965">
        <v>36.1862504009408</v>
      </c>
      <c r="P1965">
        <v>142.93506493506399</v>
      </c>
      <c r="Q1965">
        <v>0.143468988526292</v>
      </c>
    </row>
    <row r="1966" spans="1:17" hidden="1" x14ac:dyDescent="0.3">
      <c r="A1966" t="s">
        <v>4116</v>
      </c>
      <c r="B1966" t="s">
        <v>4117</v>
      </c>
      <c r="C1966" t="str">
        <f>IFERROR(VLOOKUP(Table1[[#This Row],[Ticker]],[1]!Table2[[Symbol]:[Industry]],2,FALSE),"-")</f>
        <v>-</v>
      </c>
      <c r="D1966" t="s">
        <v>711</v>
      </c>
      <c r="E1966">
        <v>373.16630627000001</v>
      </c>
      <c r="F1966">
        <v>217.26</v>
      </c>
      <c r="G1966">
        <v>26.766116815699299</v>
      </c>
      <c r="H1966">
        <v>1.1885458759137699</v>
      </c>
      <c r="I1966">
        <v>7.9979963482061898</v>
      </c>
      <c r="J1966">
        <v>1.5254857875257199</v>
      </c>
      <c r="K1966">
        <v>212.637785547053</v>
      </c>
      <c r="L1966">
        <v>188.12688150970899</v>
      </c>
      <c r="M1966">
        <v>43.478451693180702</v>
      </c>
      <c r="N1966">
        <v>1.0087846160584599</v>
      </c>
      <c r="O1966">
        <v>5.4036638129430097</v>
      </c>
      <c r="P1966">
        <v>54.303977272727202</v>
      </c>
      <c r="Q1966">
        <v>8.1463636799704003E-2</v>
      </c>
    </row>
    <row r="1967" spans="1:17" hidden="1" x14ac:dyDescent="0.3">
      <c r="A1967" t="s">
        <v>4118</v>
      </c>
      <c r="B1967" t="s">
        <v>4119</v>
      </c>
      <c r="C1967" t="str">
        <f>IFERROR(VLOOKUP(Table1[[#This Row],[Ticker]],[1]!Table2[[Symbol]:[Industry]],2,FALSE),"-")</f>
        <v>-</v>
      </c>
      <c r="D1967" t="s">
        <v>1365</v>
      </c>
      <c r="E1967">
        <v>373.08245425000001</v>
      </c>
      <c r="F1967">
        <v>283.25</v>
      </c>
      <c r="G1967">
        <v>144.838424700708</v>
      </c>
      <c r="H1967">
        <v>-9.7000427249483696</v>
      </c>
      <c r="I1967">
        <v>-27.6685861201811</v>
      </c>
      <c r="J1967">
        <v>-6.7948970953571601</v>
      </c>
      <c r="K1967">
        <v>327.535775266722</v>
      </c>
      <c r="L1967">
        <v>289.44992594690501</v>
      </c>
      <c r="M1967">
        <v>33.874001716624903</v>
      </c>
      <c r="N1967">
        <v>0.86642321737459105</v>
      </c>
      <c r="O1967">
        <v>60.600176522506601</v>
      </c>
      <c r="P1967">
        <v>223.71428571428501</v>
      </c>
      <c r="Q1967">
        <v>0.14660184079124899</v>
      </c>
    </row>
    <row r="1968" spans="1:17" hidden="1" x14ac:dyDescent="0.3">
      <c r="A1968" t="s">
        <v>4120</v>
      </c>
      <c r="B1968" t="s">
        <v>4121</v>
      </c>
      <c r="C1968" t="str">
        <f>IFERROR(VLOOKUP(Table1[[#This Row],[Ticker]],[1]!Table2[[Symbol]:[Industry]],2,FALSE),"-")</f>
        <v>-</v>
      </c>
      <c r="D1968" t="s">
        <v>700</v>
      </c>
      <c r="E1968">
        <v>370.55783735</v>
      </c>
      <c r="F1968">
        <v>237.41</v>
      </c>
      <c r="G1968">
        <v>14.854767355307199</v>
      </c>
      <c r="H1968">
        <v>-8.3946117911503304</v>
      </c>
      <c r="I1968">
        <v>-21.238343847833601</v>
      </c>
      <c r="J1968">
        <v>0.86023570609708799</v>
      </c>
      <c r="K1968">
        <v>248.62611154628499</v>
      </c>
      <c r="L1968">
        <v>234.83997699846699</v>
      </c>
      <c r="M1968">
        <v>21.935844686768998</v>
      </c>
      <c r="N1968">
        <v>0.46270343462562902</v>
      </c>
      <c r="O1968">
        <v>21.309127669432598</v>
      </c>
      <c r="P1968">
        <v>38.431486880466402</v>
      </c>
      <c r="Q1968">
        <v>2.4131283176297001E-2</v>
      </c>
    </row>
    <row r="1969" spans="1:17" hidden="1" x14ac:dyDescent="0.3">
      <c r="A1969" t="s">
        <v>4122</v>
      </c>
      <c r="B1969" t="s">
        <v>4123</v>
      </c>
      <c r="C1969" t="str">
        <f>IFERROR(VLOOKUP(Table1[[#This Row],[Ticker]],[1]!Table2[[Symbol]:[Industry]],2,FALSE),"-")</f>
        <v>-</v>
      </c>
      <c r="D1969" t="s">
        <v>292</v>
      </c>
      <c r="E1969">
        <v>370.06520824</v>
      </c>
      <c r="F1969">
        <v>473.2</v>
      </c>
      <c r="G1969">
        <v>-24.250927868162901</v>
      </c>
      <c r="H1969">
        <v>-2.5436959757223598</v>
      </c>
      <c r="I1969">
        <v>-19.1388721957304</v>
      </c>
      <c r="J1969">
        <v>3.1731279351678698</v>
      </c>
      <c r="K1969">
        <v>496.60791654044499</v>
      </c>
      <c r="L1969">
        <v>482.21259769224002</v>
      </c>
      <c r="M1969">
        <v>32.937202596711103</v>
      </c>
      <c r="N1969">
        <v>0.65425207355723403</v>
      </c>
      <c r="O1969">
        <v>24.049027895181698</v>
      </c>
      <c r="P1969">
        <v>17.975567190226801</v>
      </c>
      <c r="Q1969">
        <v>6.7560457938162996E-2</v>
      </c>
    </row>
    <row r="1970" spans="1:17" hidden="1" x14ac:dyDescent="0.3">
      <c r="A1970" t="s">
        <v>4124</v>
      </c>
      <c r="B1970" t="s">
        <v>4125</v>
      </c>
      <c r="C1970" t="str">
        <f>IFERROR(VLOOKUP(Table1[[#This Row],[Ticker]],[1]!Table2[[Symbol]:[Industry]],2,FALSE),"-")</f>
        <v>-</v>
      </c>
      <c r="D1970" t="s">
        <v>308</v>
      </c>
      <c r="E1970">
        <v>369.339005794</v>
      </c>
      <c r="F1970">
        <v>189.86</v>
      </c>
      <c r="G1970">
        <v>1.3254539383325199</v>
      </c>
      <c r="H1970">
        <v>24.482410484150801</v>
      </c>
      <c r="I1970">
        <v>-4.2748389316971203</v>
      </c>
      <c r="J1970">
        <v>-3.0264111798641902</v>
      </c>
      <c r="K1970">
        <v>166.29333251456899</v>
      </c>
      <c r="L1970">
        <v>156.75490771873399</v>
      </c>
      <c r="M1970">
        <v>49.499207152636203</v>
      </c>
      <c r="N1970">
        <v>2.6927623691419398</v>
      </c>
      <c r="O1970">
        <v>25.855893816496302</v>
      </c>
      <c r="P1970">
        <v>74.423518603582906</v>
      </c>
      <c r="Q1970">
        <v>7.3784393666017994E-2</v>
      </c>
    </row>
    <row r="1971" spans="1:17" hidden="1" x14ac:dyDescent="0.3">
      <c r="A1971" t="s">
        <v>4126</v>
      </c>
      <c r="B1971" t="s">
        <v>4127</v>
      </c>
      <c r="C1971" t="str">
        <f>IFERROR(VLOOKUP(Table1[[#This Row],[Ticker]],[1]!Table2[[Symbol]:[Industry]],2,FALSE),"-")</f>
        <v>-</v>
      </c>
      <c r="D1971" t="s">
        <v>297</v>
      </c>
      <c r="E1971">
        <v>369.18297000000001</v>
      </c>
      <c r="F1971">
        <v>305.64999999999998</v>
      </c>
      <c r="G1971">
        <v>-45.629201729708903</v>
      </c>
      <c r="H1971">
        <v>-22.935949906997799</v>
      </c>
      <c r="I1971">
        <v>-32.864826721684899</v>
      </c>
      <c r="J1971">
        <v>-9.4552618640404305</v>
      </c>
      <c r="M1971">
        <v>32.953964063787701</v>
      </c>
      <c r="O1971">
        <v>53.770652707345</v>
      </c>
      <c r="P1971">
        <v>9.1607142857142705</v>
      </c>
    </row>
    <row r="1972" spans="1:17" hidden="1" x14ac:dyDescent="0.3">
      <c r="A1972" t="s">
        <v>4128</v>
      </c>
      <c r="B1972" t="s">
        <v>4129</v>
      </c>
      <c r="C1972" t="str">
        <f>IFERROR(VLOOKUP(Table1[[#This Row],[Ticker]],[1]!Table2[[Symbol]:[Industry]],2,FALSE),"-")</f>
        <v>-</v>
      </c>
      <c r="D1972" t="s">
        <v>1715</v>
      </c>
      <c r="E1972">
        <v>368.73132120000002</v>
      </c>
      <c r="F1972">
        <v>132</v>
      </c>
      <c r="G1972">
        <v>-13.437626841295399</v>
      </c>
      <c r="H1972">
        <v>-13.7093019735865</v>
      </c>
      <c r="I1972">
        <v>-16.8399929688625</v>
      </c>
      <c r="J1972">
        <v>-4.2399474309276304</v>
      </c>
      <c r="K1972">
        <v>147.38600822734401</v>
      </c>
      <c r="L1972">
        <v>135.85984245511801</v>
      </c>
      <c r="M1972">
        <v>22.971111985443098</v>
      </c>
      <c r="N1972">
        <v>0.35389093406391797</v>
      </c>
      <c r="O1972">
        <v>36.098484848484802</v>
      </c>
      <c r="P1972">
        <v>22.790697674418599</v>
      </c>
      <c r="Q1972">
        <v>-3.3510412735856997E-2</v>
      </c>
    </row>
    <row r="1973" spans="1:17" hidden="1" x14ac:dyDescent="0.3">
      <c r="A1973" t="s">
        <v>4130</v>
      </c>
      <c r="B1973" t="s">
        <v>4131</v>
      </c>
      <c r="C1973" t="str">
        <f>IFERROR(VLOOKUP(Table1[[#This Row],[Ticker]],[1]!Table2[[Symbol]:[Industry]],2,FALSE),"-")</f>
        <v>-</v>
      </c>
      <c r="D1973" t="s">
        <v>46</v>
      </c>
      <c r="E1973">
        <v>368.63959999999997</v>
      </c>
      <c r="F1973">
        <v>336.35</v>
      </c>
      <c r="G1973">
        <v>17.242477468286001</v>
      </c>
      <c r="H1973">
        <v>-15.4303990013034</v>
      </c>
      <c r="I1973">
        <v>-22.544086797179698</v>
      </c>
      <c r="J1973">
        <v>-12.914838348620799</v>
      </c>
      <c r="K1973">
        <v>320.82673487650197</v>
      </c>
      <c r="M1973">
        <v>41.9505486130614</v>
      </c>
      <c r="N1973">
        <v>0.36562414092072099</v>
      </c>
      <c r="O1973">
        <v>26.207819235914901</v>
      </c>
      <c r="P1973">
        <v>96.236872812135303</v>
      </c>
    </row>
    <row r="1974" spans="1:17" hidden="1" x14ac:dyDescent="0.3">
      <c r="A1974" t="s">
        <v>4132</v>
      </c>
      <c r="B1974" t="s">
        <v>4133</v>
      </c>
      <c r="C1974" t="str">
        <f>IFERROR(VLOOKUP(Table1[[#This Row],[Ticker]],[1]!Table2[[Symbol]:[Industry]],2,FALSE),"-")</f>
        <v>-</v>
      </c>
      <c r="D1974" t="s">
        <v>4134</v>
      </c>
      <c r="E1974">
        <v>367.340286096</v>
      </c>
      <c r="F1974">
        <v>46.52</v>
      </c>
      <c r="G1974">
        <v>-43.130588909911097</v>
      </c>
      <c r="H1974">
        <v>-10.7045481953981</v>
      </c>
      <c r="I1974">
        <v>-36.1177215486804</v>
      </c>
      <c r="J1974">
        <v>-5.7603585406914899</v>
      </c>
      <c r="K1974">
        <v>52.182081616742998</v>
      </c>
      <c r="L1974">
        <v>56.554080185536897</v>
      </c>
      <c r="M1974">
        <v>25.697908556481899</v>
      </c>
      <c r="N1974">
        <v>1.80007711612078</v>
      </c>
      <c r="O1974">
        <v>77.343078245915706</v>
      </c>
      <c r="P1974">
        <v>36.422287390029297</v>
      </c>
      <c r="Q1974">
        <v>7.2804342966169999E-2</v>
      </c>
    </row>
    <row r="1975" spans="1:17" hidden="1" x14ac:dyDescent="0.3">
      <c r="A1975" t="s">
        <v>4135</v>
      </c>
      <c r="B1975" t="s">
        <v>4136</v>
      </c>
      <c r="C1975" t="str">
        <f>IFERROR(VLOOKUP(Table1[[#This Row],[Ticker]],[1]!Table2[[Symbol]:[Industry]],2,FALSE),"-")</f>
        <v>-</v>
      </c>
      <c r="D1975" t="s">
        <v>116</v>
      </c>
      <c r="E1975">
        <v>367.13920000000002</v>
      </c>
      <c r="F1975">
        <v>148.04</v>
      </c>
      <c r="G1975">
        <v>-19.521543289203802</v>
      </c>
      <c r="H1975">
        <v>10.172858627642499</v>
      </c>
      <c r="I1975">
        <v>-3.6407107358222901</v>
      </c>
      <c r="J1975">
        <v>3.4797573213656898</v>
      </c>
      <c r="K1975">
        <v>142.16266410958099</v>
      </c>
      <c r="L1975">
        <v>140.10507061909101</v>
      </c>
      <c r="M1975">
        <v>50.152482191021797</v>
      </c>
      <c r="N1975">
        <v>1.2906774108393599</v>
      </c>
      <c r="O1975">
        <v>14.0570116184814</v>
      </c>
      <c r="P1975">
        <v>19.387096774193498</v>
      </c>
      <c r="Q1975">
        <v>4.4653106712142003E-2</v>
      </c>
    </row>
    <row r="1976" spans="1:17" hidden="1" x14ac:dyDescent="0.3">
      <c r="A1976" t="s">
        <v>4137</v>
      </c>
      <c r="B1976" t="s">
        <v>4138</v>
      </c>
      <c r="C1976" t="str">
        <f>IFERROR(VLOOKUP(Table1[[#This Row],[Ticker]],[1]!Table2[[Symbol]:[Industry]],2,FALSE),"-")</f>
        <v>-</v>
      </c>
      <c r="D1976" t="s">
        <v>429</v>
      </c>
      <c r="E1976">
        <v>366.18069639999999</v>
      </c>
      <c r="F1976">
        <v>146.75</v>
      </c>
      <c r="G1976">
        <v>-45.834392804644096</v>
      </c>
      <c r="H1976">
        <v>-21.507502550984</v>
      </c>
      <c r="I1976">
        <v>-33.0700177966201</v>
      </c>
      <c r="J1976">
        <v>-19.438850729442301</v>
      </c>
      <c r="O1976">
        <v>36.252129471890903</v>
      </c>
      <c r="P1976">
        <v>0</v>
      </c>
    </row>
    <row r="1977" spans="1:17" hidden="1" x14ac:dyDescent="0.3">
      <c r="A1977" t="s">
        <v>4139</v>
      </c>
      <c r="B1977" t="s">
        <v>4140</v>
      </c>
      <c r="C1977" t="str">
        <f>IFERROR(VLOOKUP(Table1[[#This Row],[Ticker]],[1]!Table2[[Symbol]:[Industry]],2,FALSE),"-")</f>
        <v>-</v>
      </c>
      <c r="D1977" t="s">
        <v>21</v>
      </c>
      <c r="E1977">
        <v>364.37299200000001</v>
      </c>
      <c r="F1977">
        <v>248.4</v>
      </c>
      <c r="G1977">
        <v>-13.172613179524101</v>
      </c>
      <c r="H1977">
        <v>-6.5912471547843001</v>
      </c>
      <c r="I1977">
        <v>-34.317270465204999</v>
      </c>
      <c r="J1977">
        <v>6.3734933695758498</v>
      </c>
      <c r="K1977">
        <v>259.08191999207003</v>
      </c>
      <c r="L1977">
        <v>264.359188514957</v>
      </c>
      <c r="M1977">
        <v>39.180257338117997</v>
      </c>
      <c r="N1977">
        <v>0.869300317422111</v>
      </c>
      <c r="O1977">
        <v>64.130434782608603</v>
      </c>
      <c r="P1977">
        <v>18.8516746411483</v>
      </c>
    </row>
    <row r="1978" spans="1:17" hidden="1" x14ac:dyDescent="0.3">
      <c r="A1978" t="s">
        <v>4141</v>
      </c>
      <c r="B1978" t="s">
        <v>4142</v>
      </c>
      <c r="C1978" t="str">
        <f>IFERROR(VLOOKUP(Table1[[#This Row],[Ticker]],[1]!Table2[[Symbol]:[Industry]],2,FALSE),"-")</f>
        <v>-</v>
      </c>
      <c r="D1978" t="s">
        <v>46</v>
      </c>
      <c r="E1978">
        <v>364.16912000000002</v>
      </c>
      <c r="F1978">
        <v>147.69999999999999</v>
      </c>
      <c r="G1978">
        <v>47.595603874043903</v>
      </c>
      <c r="H1978">
        <v>-7.6255475898566596</v>
      </c>
      <c r="I1978">
        <v>20.449492764974899</v>
      </c>
      <c r="J1978">
        <v>1.1172864489466401</v>
      </c>
      <c r="K1978">
        <v>152.12065198110099</v>
      </c>
      <c r="L1978">
        <v>120.016628133277</v>
      </c>
      <c r="M1978">
        <v>33.214442389120002</v>
      </c>
      <c r="N1978">
        <v>0.53953045471399197</v>
      </c>
      <c r="O1978">
        <v>25.2538930264048</v>
      </c>
      <c r="P1978">
        <v>91.818181818181799</v>
      </c>
    </row>
    <row r="1979" spans="1:17" hidden="1" x14ac:dyDescent="0.3">
      <c r="A1979" t="s">
        <v>4143</v>
      </c>
      <c r="B1979" t="s">
        <v>4144</v>
      </c>
      <c r="C1979" t="str">
        <f>IFERROR(VLOOKUP(Table1[[#This Row],[Ticker]],[1]!Table2[[Symbol]:[Industry]],2,FALSE),"-")</f>
        <v>-</v>
      </c>
      <c r="D1979" t="s">
        <v>405</v>
      </c>
      <c r="E1979">
        <v>362.11329345000001</v>
      </c>
      <c r="F1979">
        <v>293.35000000000002</v>
      </c>
      <c r="G1979">
        <v>22.690675076735001</v>
      </c>
      <c r="H1979">
        <v>-16.4585164493663</v>
      </c>
      <c r="I1979">
        <v>-51.507615725628</v>
      </c>
      <c r="J1979">
        <v>-1.2248669748752301</v>
      </c>
      <c r="K1979">
        <v>357.65658183834302</v>
      </c>
      <c r="L1979">
        <v>368.37990410737001</v>
      </c>
      <c r="M1979">
        <v>25.703195731599401</v>
      </c>
      <c r="N1979">
        <v>0.75409964282920905</v>
      </c>
      <c r="O1979">
        <v>150.417589909664</v>
      </c>
      <c r="P1979">
        <v>57.545649838882902</v>
      </c>
      <c r="Q1979">
        <v>0.192280514110718</v>
      </c>
    </row>
    <row r="1980" spans="1:17" hidden="1" x14ac:dyDescent="0.3">
      <c r="A1980" t="s">
        <v>4145</v>
      </c>
      <c r="B1980" t="s">
        <v>4146</v>
      </c>
      <c r="C1980" t="str">
        <f>IFERROR(VLOOKUP(Table1[[#This Row],[Ticker]],[1]!Table2[[Symbol]:[Industry]],2,FALSE),"-")</f>
        <v>-</v>
      </c>
      <c r="D1980" t="s">
        <v>21</v>
      </c>
      <c r="E1980">
        <v>361.40640000000002</v>
      </c>
      <c r="F1980">
        <v>292.39999999999998</v>
      </c>
      <c r="G1980">
        <v>-11.548609444397901</v>
      </c>
      <c r="H1980">
        <v>-15.0759731280053</v>
      </c>
      <c r="I1980">
        <v>-4.3559222766643302</v>
      </c>
      <c r="J1980">
        <v>-7.8954087912635904</v>
      </c>
      <c r="K1980">
        <v>277.846337833576</v>
      </c>
      <c r="M1980">
        <v>36.101176325810499</v>
      </c>
      <c r="N1980">
        <v>0.37566825603236498</v>
      </c>
      <c r="O1980">
        <v>29.206566347469199</v>
      </c>
      <c r="P1980">
        <v>105.915492957746</v>
      </c>
    </row>
    <row r="1981" spans="1:17" hidden="1" x14ac:dyDescent="0.3">
      <c r="A1981" t="s">
        <v>4147</v>
      </c>
      <c r="B1981" t="s">
        <v>4148</v>
      </c>
      <c r="C1981" t="str">
        <f>IFERROR(VLOOKUP(Table1[[#This Row],[Ticker]],[1]!Table2[[Symbol]:[Industry]],2,FALSE),"-")</f>
        <v>-</v>
      </c>
      <c r="D1981" t="s">
        <v>467</v>
      </c>
      <c r="E1981">
        <v>360.94678802999999</v>
      </c>
      <c r="F1981">
        <v>43.7</v>
      </c>
      <c r="G1981">
        <v>-21.744726313526201</v>
      </c>
      <c r="H1981">
        <v>13.0425745648825</v>
      </c>
      <c r="I1981">
        <v>-25.635854615042899</v>
      </c>
      <c r="J1981">
        <v>-2.9083525093698999</v>
      </c>
      <c r="K1981">
        <v>42.668974236256297</v>
      </c>
      <c r="L1981">
        <v>42.091897259602497</v>
      </c>
      <c r="M1981">
        <v>31.473370153446101</v>
      </c>
      <c r="N1981">
        <v>0.36275896312906097</v>
      </c>
      <c r="O1981">
        <v>36.613272311212803</v>
      </c>
      <c r="P1981">
        <v>52.797202797202701</v>
      </c>
      <c r="Q1981">
        <v>7.4689980058515001E-2</v>
      </c>
    </row>
    <row r="1982" spans="1:17" hidden="1" x14ac:dyDescent="0.3">
      <c r="A1982" t="s">
        <v>4149</v>
      </c>
      <c r="B1982" t="s">
        <v>4150</v>
      </c>
      <c r="C1982" t="str">
        <f>IFERROR(VLOOKUP(Table1[[#This Row],[Ticker]],[1]!Table2[[Symbol]:[Industry]],2,FALSE),"-")</f>
        <v>-</v>
      </c>
      <c r="D1982" t="s">
        <v>4151</v>
      </c>
      <c r="E1982">
        <v>359.40467365000001</v>
      </c>
      <c r="F1982">
        <v>699.05</v>
      </c>
      <c r="G1982">
        <v>16.219613766788601</v>
      </c>
      <c r="H1982">
        <v>-9.8010489168988393</v>
      </c>
      <c r="I1982">
        <v>30.7319986751404</v>
      </c>
      <c r="J1982">
        <v>-0.76575289050540896</v>
      </c>
      <c r="K1982">
        <v>747.50838086440694</v>
      </c>
      <c r="L1982">
        <v>625.76687166670604</v>
      </c>
      <c r="M1982">
        <v>19.860054003580899</v>
      </c>
      <c r="N1982">
        <v>0.26137100100159</v>
      </c>
      <c r="O1982">
        <v>26.600386238466498</v>
      </c>
      <c r="P1982">
        <v>58.227704843820703</v>
      </c>
      <c r="Q1982">
        <v>0.17672506649221101</v>
      </c>
    </row>
    <row r="1983" spans="1:17" hidden="1" x14ac:dyDescent="0.3">
      <c r="A1983" t="s">
        <v>4152</v>
      </c>
      <c r="B1983" t="s">
        <v>4153</v>
      </c>
      <c r="C1983" t="str">
        <f>IFERROR(VLOOKUP(Table1[[#This Row],[Ticker]],[1]!Table2[[Symbol]:[Industry]],2,FALSE),"-")</f>
        <v>-</v>
      </c>
      <c r="D1983" t="s">
        <v>993</v>
      </c>
      <c r="E1983">
        <v>358.88799533999997</v>
      </c>
      <c r="F1983">
        <v>23.37</v>
      </c>
      <c r="G1983">
        <v>-25.879598555105702</v>
      </c>
      <c r="H1983">
        <v>0.75395108310116699</v>
      </c>
      <c r="I1983">
        <v>-16.0659811228393</v>
      </c>
      <c r="J1983">
        <v>1.2914804154738699</v>
      </c>
      <c r="K1983">
        <v>24.4921432765919</v>
      </c>
      <c r="L1983">
        <v>23.8883620165489</v>
      </c>
      <c r="M1983">
        <v>26.7750282343934</v>
      </c>
      <c r="N1983">
        <v>0.85822684258045101</v>
      </c>
      <c r="O1983">
        <v>30.081300813008099</v>
      </c>
      <c r="P1983">
        <v>28.406593406593402</v>
      </c>
      <c r="Q1983">
        <v>-1.9051543150850999E-2</v>
      </c>
    </row>
    <row r="1984" spans="1:17" hidden="1" x14ac:dyDescent="0.3">
      <c r="A1984" t="s">
        <v>4154</v>
      </c>
      <c r="B1984" t="s">
        <v>4155</v>
      </c>
      <c r="C1984" t="str">
        <f>IFERROR(VLOOKUP(Table1[[#This Row],[Ticker]],[1]!Table2[[Symbol]:[Industry]],2,FALSE),"-")</f>
        <v>-</v>
      </c>
      <c r="D1984" t="s">
        <v>133</v>
      </c>
      <c r="E1984">
        <v>358.35145927500002</v>
      </c>
      <c r="F1984">
        <v>68.45</v>
      </c>
      <c r="G1984">
        <v>61.495738826810502</v>
      </c>
      <c r="H1984">
        <v>10.198892589886301</v>
      </c>
      <c r="I1984">
        <v>-12.0010149139882</v>
      </c>
      <c r="J1984">
        <v>19.548592921281699</v>
      </c>
      <c r="K1984">
        <v>65.755822320678206</v>
      </c>
      <c r="L1984">
        <v>64.112377167921693</v>
      </c>
      <c r="M1984">
        <v>69.4666410175453</v>
      </c>
      <c r="N1984">
        <v>3.79399412726473</v>
      </c>
      <c r="O1984">
        <v>38.641344046749403</v>
      </c>
      <c r="P1984">
        <v>102.814814814814</v>
      </c>
      <c r="Q1984">
        <v>7.6828754912519996E-3</v>
      </c>
    </row>
    <row r="1985" spans="1:17" hidden="1" x14ac:dyDescent="0.3">
      <c r="A1985" t="s">
        <v>4156</v>
      </c>
      <c r="B1985" t="s">
        <v>4157</v>
      </c>
      <c r="C1985" t="str">
        <f>IFERROR(VLOOKUP(Table1[[#This Row],[Ticker]],[1]!Table2[[Symbol]:[Industry]],2,FALSE),"-")</f>
        <v>-</v>
      </c>
      <c r="D1985" t="s">
        <v>292</v>
      </c>
      <c r="E1985">
        <v>357.80839989399999</v>
      </c>
      <c r="F1985">
        <v>70.180000000000007</v>
      </c>
      <c r="G1985">
        <v>31.839324096827902</v>
      </c>
      <c r="H1985">
        <v>6.1159678898238399</v>
      </c>
      <c r="I1985">
        <v>-13.153191646943</v>
      </c>
      <c r="J1985">
        <v>-4.2533719070623004</v>
      </c>
      <c r="K1985">
        <v>70.361912568799397</v>
      </c>
      <c r="L1985">
        <v>63.1986672255969</v>
      </c>
      <c r="M1985">
        <v>37.881782114635101</v>
      </c>
      <c r="N1985">
        <v>1.7549473838984</v>
      </c>
      <c r="O1985">
        <v>28.526645768024999</v>
      </c>
      <c r="P1985">
        <v>74.143920595533501</v>
      </c>
      <c r="Q1985">
        <v>1.9640071802628001E-2</v>
      </c>
    </row>
    <row r="1986" spans="1:17" hidden="1" x14ac:dyDescent="0.3">
      <c r="A1986" t="s">
        <v>4158</v>
      </c>
      <c r="B1986" t="s">
        <v>4159</v>
      </c>
      <c r="C1986" t="str">
        <f>IFERROR(VLOOKUP(Table1[[#This Row],[Ticker]],[1]!Table2[[Symbol]:[Industry]],2,FALSE),"-")</f>
        <v>-</v>
      </c>
      <c r="D1986" t="s">
        <v>292</v>
      </c>
      <c r="E1986">
        <v>357.36089199999998</v>
      </c>
      <c r="F1986">
        <v>53.2</v>
      </c>
      <c r="G1986">
        <v>45.795290227862097</v>
      </c>
      <c r="H1986">
        <v>22.617429343970699</v>
      </c>
      <c r="I1986">
        <v>-21.601334658192801</v>
      </c>
      <c r="J1986">
        <v>-7.2580381209981901</v>
      </c>
      <c r="K1986">
        <v>50.384469051240103</v>
      </c>
      <c r="L1986">
        <v>44.823876135967303</v>
      </c>
      <c r="M1986">
        <v>39.878032143630897</v>
      </c>
      <c r="N1986">
        <v>2.4665229013643502</v>
      </c>
      <c r="O1986">
        <v>23.966165413533801</v>
      </c>
      <c r="P1986">
        <v>90</v>
      </c>
      <c r="Q1986">
        <v>3.9540173831987997E-2</v>
      </c>
    </row>
    <row r="1987" spans="1:17" hidden="1" x14ac:dyDescent="0.3">
      <c r="A1987" t="s">
        <v>4160</v>
      </c>
      <c r="B1987" t="s">
        <v>4161</v>
      </c>
      <c r="C1987" t="str">
        <f>IFERROR(VLOOKUP(Table1[[#This Row],[Ticker]],[1]!Table2[[Symbol]:[Industry]],2,FALSE),"-")</f>
        <v>-</v>
      </c>
      <c r="D1987" t="s">
        <v>133</v>
      </c>
      <c r="E1987">
        <v>357.08714216999999</v>
      </c>
      <c r="F1987">
        <v>16.829999999999998</v>
      </c>
      <c r="G1987">
        <v>-44.054598555105798</v>
      </c>
      <c r="H1987">
        <v>2.6803767859124101</v>
      </c>
      <c r="I1987">
        <v>-41.514813711016103</v>
      </c>
      <c r="J1987">
        <v>5.9881313599274</v>
      </c>
      <c r="K1987">
        <v>17.5409746866966</v>
      </c>
      <c r="L1987">
        <v>19.2221299308592</v>
      </c>
      <c r="M1987">
        <v>41.8586574177627</v>
      </c>
      <c r="N1987">
        <v>1.4410116741027901</v>
      </c>
      <c r="O1987">
        <v>92.513368983957207</v>
      </c>
      <c r="P1987">
        <v>5.1874999999999796</v>
      </c>
      <c r="Q1987">
        <v>1.1442600679187001E-2</v>
      </c>
    </row>
    <row r="1988" spans="1:17" hidden="1" x14ac:dyDescent="0.3">
      <c r="A1988" t="s">
        <v>4162</v>
      </c>
      <c r="B1988" t="s">
        <v>4163</v>
      </c>
      <c r="C1988" t="str">
        <f>IFERROR(VLOOKUP(Table1[[#This Row],[Ticker]],[1]!Table2[[Symbol]:[Industry]],2,FALSE),"-")</f>
        <v>-</v>
      </c>
      <c r="D1988" t="s">
        <v>212</v>
      </c>
      <c r="E1988">
        <v>356.7</v>
      </c>
      <c r="F1988">
        <v>713.4</v>
      </c>
      <c r="G1988">
        <v>33.230004726530503</v>
      </c>
      <c r="H1988">
        <v>25.712389835497</v>
      </c>
      <c r="I1988">
        <v>11.0429962144173</v>
      </c>
      <c r="J1988">
        <v>23.573615616150501</v>
      </c>
      <c r="K1988">
        <v>603.93382022041601</v>
      </c>
      <c r="L1988">
        <v>577.66952793761595</v>
      </c>
      <c r="M1988">
        <v>83.208046010638597</v>
      </c>
      <c r="N1988">
        <v>2.9288085131777399</v>
      </c>
      <c r="O1988">
        <v>7.23296888141296</v>
      </c>
      <c r="P1988">
        <v>76.671619613670103</v>
      </c>
      <c r="Q1988">
        <v>6.3228192356961005E-2</v>
      </c>
    </row>
    <row r="1989" spans="1:17" hidden="1" x14ac:dyDescent="0.3">
      <c r="A1989" t="s">
        <v>4164</v>
      </c>
      <c r="B1989" t="s">
        <v>4165</v>
      </c>
      <c r="C1989" t="str">
        <f>IFERROR(VLOOKUP(Table1[[#This Row],[Ticker]],[1]!Table2[[Symbol]:[Industry]],2,FALSE),"-")</f>
        <v>-</v>
      </c>
      <c r="D1989" t="s">
        <v>308</v>
      </c>
      <c r="E1989">
        <v>356.19164590399998</v>
      </c>
      <c r="F1989">
        <v>205.99</v>
      </c>
      <c r="G1989">
        <v>59.766281053956803</v>
      </c>
      <c r="H1989">
        <v>20.3284429039646</v>
      </c>
      <c r="I1989">
        <v>6.4167004029750103</v>
      </c>
      <c r="J1989">
        <v>6.5131282416953704</v>
      </c>
      <c r="K1989">
        <v>186.34764551991799</v>
      </c>
      <c r="L1989">
        <v>161.43171642251599</v>
      </c>
      <c r="M1989">
        <v>54.098032055593897</v>
      </c>
      <c r="N1989">
        <v>3.7217103154592701</v>
      </c>
      <c r="O1989">
        <v>15.626972183115599</v>
      </c>
      <c r="P1989">
        <v>113.793461338868</v>
      </c>
    </row>
    <row r="1990" spans="1:17" hidden="1" x14ac:dyDescent="0.3">
      <c r="A1990" t="s">
        <v>4166</v>
      </c>
      <c r="B1990" t="s">
        <v>4167</v>
      </c>
      <c r="C1990" t="str">
        <f>IFERROR(VLOOKUP(Table1[[#This Row],[Ticker]],[1]!Table2[[Symbol]:[Industry]],2,FALSE),"-")</f>
        <v>-</v>
      </c>
      <c r="D1990" t="s">
        <v>530</v>
      </c>
      <c r="E1990">
        <v>355.90307280000002</v>
      </c>
      <c r="F1990">
        <v>15.24</v>
      </c>
      <c r="G1990">
        <v>53.441053618807203</v>
      </c>
      <c r="H1990">
        <v>17.193354068175701</v>
      </c>
      <c r="I1990">
        <v>21.229741880748801</v>
      </c>
      <c r="J1990">
        <v>6.9451379279917296</v>
      </c>
      <c r="K1990">
        <v>13.591375440036</v>
      </c>
      <c r="L1990">
        <v>11.1134961680321</v>
      </c>
      <c r="M1990">
        <v>57.030547962423597</v>
      </c>
      <c r="N1990">
        <v>0.50495298518114495</v>
      </c>
      <c r="O1990">
        <v>9.5800524934383091</v>
      </c>
      <c r="P1990">
        <v>136.279069767441</v>
      </c>
    </row>
    <row r="1991" spans="1:17" hidden="1" x14ac:dyDescent="0.3">
      <c r="A1991" t="s">
        <v>4168</v>
      </c>
      <c r="B1991" t="s">
        <v>4169</v>
      </c>
      <c r="C1991" t="str">
        <f>IFERROR(VLOOKUP(Table1[[#This Row],[Ticker]],[1]!Table2[[Symbol]:[Industry]],2,FALSE),"-")</f>
        <v>-</v>
      </c>
      <c r="D1991" t="s">
        <v>993</v>
      </c>
      <c r="E1991">
        <v>355.76465739000002</v>
      </c>
      <c r="F1991">
        <v>38.67</v>
      </c>
      <c r="G1991">
        <v>9.4040635375185602</v>
      </c>
      <c r="H1991">
        <v>-3.1316563935343402</v>
      </c>
      <c r="I1991">
        <v>-7.3702235470817401</v>
      </c>
      <c r="J1991">
        <v>-0.38680886006304299</v>
      </c>
      <c r="K1991">
        <v>41.150664218791803</v>
      </c>
      <c r="L1991">
        <v>36.486074453092897</v>
      </c>
      <c r="M1991">
        <v>19.513856901832401</v>
      </c>
      <c r="N1991">
        <v>0.19384043830661199</v>
      </c>
      <c r="O1991">
        <v>30.333591931729998</v>
      </c>
      <c r="P1991">
        <v>42.9574861367837</v>
      </c>
      <c r="Q1991">
        <v>3.2749114752434E-2</v>
      </c>
    </row>
    <row r="1992" spans="1:17" hidden="1" x14ac:dyDescent="0.3">
      <c r="A1992" t="s">
        <v>4170</v>
      </c>
      <c r="B1992" t="s">
        <v>4171</v>
      </c>
      <c r="C1992" t="str">
        <f>IFERROR(VLOOKUP(Table1[[#This Row],[Ticker]],[1]!Table2[[Symbol]:[Industry]],2,FALSE),"-")</f>
        <v>-</v>
      </c>
      <c r="D1992" t="s">
        <v>138</v>
      </c>
      <c r="E1992">
        <v>355.50497451799998</v>
      </c>
      <c r="F1992">
        <v>105.58</v>
      </c>
      <c r="G1992">
        <v>-47.974741157601301</v>
      </c>
      <c r="H1992">
        <v>11.5175740036187</v>
      </c>
      <c r="I1992">
        <v>-20.404899314999799</v>
      </c>
      <c r="J1992">
        <v>-15.8709513122246</v>
      </c>
      <c r="K1992">
        <v>99.503144738448498</v>
      </c>
      <c r="L1992">
        <v>113.468716161948</v>
      </c>
      <c r="M1992">
        <v>54.236678567117004</v>
      </c>
      <c r="N1992">
        <v>4.4996474231827097</v>
      </c>
      <c r="O1992">
        <v>55.332449327524103</v>
      </c>
      <c r="P1992">
        <v>29.784880147510702</v>
      </c>
      <c r="Q1992">
        <v>8.3528649134255006E-2</v>
      </c>
    </row>
    <row r="1993" spans="1:17" hidden="1" x14ac:dyDescent="0.3">
      <c r="A1993" t="s">
        <v>4172</v>
      </c>
      <c r="B1993" t="s">
        <v>4173</v>
      </c>
      <c r="C1993" t="str">
        <f>IFERROR(VLOOKUP(Table1[[#This Row],[Ticker]],[1]!Table2[[Symbol]:[Industry]],2,FALSE),"-")</f>
        <v>-</v>
      </c>
      <c r="D1993" t="s">
        <v>625</v>
      </c>
      <c r="E1993">
        <v>353.44774749999999</v>
      </c>
      <c r="F1993">
        <v>285.05</v>
      </c>
      <c r="G1993">
        <v>221.84225374513599</v>
      </c>
      <c r="H1993">
        <v>0.55555643427172496</v>
      </c>
      <c r="I1993">
        <v>104.47961054039899</v>
      </c>
      <c r="J1993">
        <v>2.29260290464283</v>
      </c>
      <c r="K1993">
        <v>291.17958388232103</v>
      </c>
      <c r="L1993">
        <v>218.70099999999999</v>
      </c>
      <c r="M1993">
        <v>34.201099402184497</v>
      </c>
      <c r="N1993">
        <v>0.34696969696969698</v>
      </c>
      <c r="O1993">
        <v>19.277319768461599</v>
      </c>
      <c r="P1993">
        <v>280.06666666666598</v>
      </c>
    </row>
    <row r="1994" spans="1:17" hidden="1" x14ac:dyDescent="0.3">
      <c r="A1994" t="s">
        <v>4174</v>
      </c>
      <c r="B1994" t="s">
        <v>4175</v>
      </c>
      <c r="C1994" t="str">
        <f>IFERROR(VLOOKUP(Table1[[#This Row],[Ticker]],[1]!Table2[[Symbol]:[Industry]],2,FALSE),"-")</f>
        <v>-</v>
      </c>
      <c r="D1994" t="s">
        <v>376</v>
      </c>
      <c r="E1994">
        <v>353.42327724</v>
      </c>
      <c r="F1994">
        <v>26.48</v>
      </c>
      <c r="G1994">
        <v>17.5964652746814</v>
      </c>
      <c r="H1994">
        <v>1.0739510831011601</v>
      </c>
      <c r="I1994">
        <v>-27.610724329554301</v>
      </c>
      <c r="J1994">
        <v>-1.85387844651832</v>
      </c>
      <c r="K1994">
        <v>27.185543003220399</v>
      </c>
      <c r="L1994">
        <v>25.614075442777398</v>
      </c>
      <c r="M1994">
        <v>31.6330732113599</v>
      </c>
      <c r="N1994">
        <v>0.39922869319750998</v>
      </c>
      <c r="O1994">
        <v>33.874622356495401</v>
      </c>
      <c r="P1994">
        <v>54.402332361516002</v>
      </c>
      <c r="Q1994">
        <v>7.7679681586693999E-2</v>
      </c>
    </row>
    <row r="1995" spans="1:17" hidden="1" x14ac:dyDescent="0.3">
      <c r="A1995" t="s">
        <v>4176</v>
      </c>
      <c r="B1995" t="s">
        <v>4177</v>
      </c>
      <c r="C1995" t="str">
        <f>IFERROR(VLOOKUP(Table1[[#This Row],[Ticker]],[1]!Table2[[Symbol]:[Industry]],2,FALSE),"-")</f>
        <v>-</v>
      </c>
      <c r="D1995" t="s">
        <v>1623</v>
      </c>
      <c r="E1995">
        <v>353.22745599999899</v>
      </c>
      <c r="F1995">
        <v>62.22</v>
      </c>
      <c r="G1995">
        <v>-6.40952813257059</v>
      </c>
      <c r="H1995">
        <v>-1.9442808764514601</v>
      </c>
      <c r="I1995">
        <v>0.35958938717799599</v>
      </c>
      <c r="J1995">
        <v>2.5458692363011202</v>
      </c>
      <c r="K1995">
        <v>63.848184774093099</v>
      </c>
      <c r="L1995">
        <v>60.3431957854053</v>
      </c>
      <c r="M1995">
        <v>59.429581906584403</v>
      </c>
      <c r="N1995">
        <v>1.80106762724984</v>
      </c>
      <c r="O1995">
        <v>25.361620057859199</v>
      </c>
      <c r="P1995">
        <v>24.814443329989899</v>
      </c>
      <c r="Q1995">
        <v>-2.7277470216565999E-2</v>
      </c>
    </row>
    <row r="1996" spans="1:17" hidden="1" x14ac:dyDescent="0.3">
      <c r="A1996" t="s">
        <v>4178</v>
      </c>
      <c r="B1996" t="s">
        <v>4179</v>
      </c>
      <c r="C1996" t="str">
        <f>IFERROR(VLOOKUP(Table1[[#This Row],[Ticker]],[1]!Table2[[Symbol]:[Industry]],2,FALSE),"-")</f>
        <v>-</v>
      </c>
      <c r="D1996" t="s">
        <v>46</v>
      </c>
      <c r="E1996">
        <v>352.331616</v>
      </c>
      <c r="F1996">
        <v>141.05000000000001</v>
      </c>
      <c r="G1996">
        <v>64.6867738632819</v>
      </c>
      <c r="H1996">
        <v>-4.6469483877982896</v>
      </c>
      <c r="I1996">
        <v>77.451148871306003</v>
      </c>
      <c r="J1996">
        <v>2.6539467091803601</v>
      </c>
      <c r="K1996">
        <v>131.51792612624999</v>
      </c>
      <c r="M1996">
        <v>44.599269719727701</v>
      </c>
      <c r="N1996">
        <v>0.63161099858347503</v>
      </c>
      <c r="O1996">
        <v>15.526409074796099</v>
      </c>
      <c r="P1996">
        <v>123.888888888888</v>
      </c>
    </row>
    <row r="1997" spans="1:17" hidden="1" x14ac:dyDescent="0.3">
      <c r="A1997" t="s">
        <v>4180</v>
      </c>
      <c r="B1997" t="s">
        <v>4181</v>
      </c>
      <c r="C1997" t="str">
        <f>IFERROR(VLOOKUP(Table1[[#This Row],[Ticker]],[1]!Table2[[Symbol]:[Industry]],2,FALSE),"-")</f>
        <v>-</v>
      </c>
      <c r="D1997" t="s">
        <v>269</v>
      </c>
      <c r="E1997">
        <v>352.02578773599998</v>
      </c>
      <c r="F1997">
        <v>127.88</v>
      </c>
      <c r="G1997">
        <v>-24.045909648976998</v>
      </c>
      <c r="H1997">
        <v>-6.0704477945159301</v>
      </c>
      <c r="I1997">
        <v>-11.5118953737071</v>
      </c>
      <c r="J1997">
        <v>2.4271632554390399</v>
      </c>
      <c r="K1997">
        <v>132.525614722619</v>
      </c>
      <c r="L1997">
        <v>128.88841061134701</v>
      </c>
      <c r="M1997">
        <v>25.763261986972701</v>
      </c>
      <c r="N1997">
        <v>1.7286410409952999</v>
      </c>
      <c r="O1997">
        <v>12.0503597122302</v>
      </c>
      <c r="P1997">
        <v>6.0364842454394703</v>
      </c>
      <c r="Q1997">
        <v>1.2212617610541999E-2</v>
      </c>
    </row>
    <row r="1998" spans="1:17" hidden="1" x14ac:dyDescent="0.3">
      <c r="A1998" t="s">
        <v>4182</v>
      </c>
      <c r="B1998" t="s">
        <v>4183</v>
      </c>
      <c r="C1998" t="str">
        <f>IFERROR(VLOOKUP(Table1[[#This Row],[Ticker]],[1]!Table2[[Symbol]:[Industry]],2,FALSE),"-")</f>
        <v>-</v>
      </c>
      <c r="D1998" t="s">
        <v>75</v>
      </c>
      <c r="E1998">
        <v>352.00631520000002</v>
      </c>
      <c r="F1998">
        <v>201</v>
      </c>
      <c r="G1998">
        <v>31.304906854476801</v>
      </c>
      <c r="H1998">
        <v>-0.31150166306409499</v>
      </c>
      <c r="I1998">
        <v>-28.782906473911002</v>
      </c>
      <c r="J1998">
        <v>12.378009865454001</v>
      </c>
      <c r="K1998">
        <v>198.91477229873499</v>
      </c>
      <c r="L1998">
        <v>198.27576360897299</v>
      </c>
      <c r="M1998">
        <v>56.004263943358303</v>
      </c>
      <c r="N1998">
        <v>1.0315122119734601</v>
      </c>
      <c r="O1998">
        <v>58.830845771144197</v>
      </c>
      <c r="P1998">
        <v>60.8</v>
      </c>
      <c r="Q1998">
        <v>0.107320705958189</v>
      </c>
    </row>
    <row r="1999" spans="1:17" hidden="1" x14ac:dyDescent="0.3">
      <c r="A1999" t="s">
        <v>4184</v>
      </c>
      <c r="B1999" t="s">
        <v>4185</v>
      </c>
      <c r="C1999" t="str">
        <f>IFERROR(VLOOKUP(Table1[[#This Row],[Ticker]],[1]!Table2[[Symbol]:[Industry]],2,FALSE),"-")</f>
        <v>-</v>
      </c>
      <c r="D1999" t="s">
        <v>625</v>
      </c>
      <c r="E1999">
        <v>351.96167578799998</v>
      </c>
      <c r="F1999">
        <v>54.28</v>
      </c>
      <c r="G1999">
        <v>-7.3954736885102799</v>
      </c>
      <c r="H1999">
        <v>19.613737793519501</v>
      </c>
      <c r="I1999">
        <v>-10.5270559596047</v>
      </c>
      <c r="J1999">
        <v>14.317828909643699</v>
      </c>
      <c r="K1999">
        <v>49.968920756275402</v>
      </c>
      <c r="L1999">
        <v>48.172051345865498</v>
      </c>
      <c r="M1999">
        <v>51.212370578380799</v>
      </c>
      <c r="N1999">
        <v>3.5534733535804199</v>
      </c>
      <c r="O1999">
        <v>15.4016212232866</v>
      </c>
      <c r="P1999">
        <v>44.746666666666599</v>
      </c>
      <c r="Q1999">
        <v>-1.2956536166194001E-2</v>
      </c>
    </row>
    <row r="2000" spans="1:17" hidden="1" x14ac:dyDescent="0.3">
      <c r="A2000" t="s">
        <v>4186</v>
      </c>
      <c r="B2000" t="s">
        <v>4187</v>
      </c>
      <c r="C2000" t="str">
        <f>IFERROR(VLOOKUP(Table1[[#This Row],[Ticker]],[1]!Table2[[Symbol]:[Industry]],2,FALSE),"-")</f>
        <v>-</v>
      </c>
      <c r="D2000" t="s">
        <v>383</v>
      </c>
      <c r="E2000">
        <v>351.83763404699999</v>
      </c>
      <c r="F2000">
        <v>84.93</v>
      </c>
      <c r="G2000">
        <v>-19.0460095980505</v>
      </c>
      <c r="H2000">
        <v>12.7794725554938</v>
      </c>
      <c r="I2000">
        <v>-10.9356578455227</v>
      </c>
      <c r="J2000">
        <v>-2.6715911777076502</v>
      </c>
      <c r="K2000">
        <v>83.605979267365797</v>
      </c>
      <c r="L2000">
        <v>79.224069270012805</v>
      </c>
      <c r="M2000">
        <v>39.696415771887899</v>
      </c>
      <c r="N2000">
        <v>3.5412212606414202</v>
      </c>
      <c r="O2000">
        <v>23.643000117743998</v>
      </c>
      <c r="P2000">
        <v>30.661538461538399</v>
      </c>
      <c r="Q2000">
        <v>-7.8235166264667005E-2</v>
      </c>
    </row>
    <row r="2001" spans="1:17" hidden="1" x14ac:dyDescent="0.3">
      <c r="A2001" t="s">
        <v>4188</v>
      </c>
      <c r="B2001" t="s">
        <v>4189</v>
      </c>
      <c r="C2001" t="str">
        <f>IFERROR(VLOOKUP(Table1[[#This Row],[Ticker]],[1]!Table2[[Symbol]:[Industry]],2,FALSE),"-")</f>
        <v>-</v>
      </c>
      <c r="D2001" t="s">
        <v>467</v>
      </c>
      <c r="E2001">
        <v>351.74156886700001</v>
      </c>
      <c r="F2001">
        <v>22.89</v>
      </c>
      <c r="G2001">
        <v>62.687343865154503</v>
      </c>
      <c r="H2001">
        <v>5.58214780441262</v>
      </c>
      <c r="I2001">
        <v>-32.208624641450903</v>
      </c>
      <c r="J2001">
        <v>1.85228032399767</v>
      </c>
      <c r="K2001">
        <v>23.940309248038599</v>
      </c>
      <c r="L2001">
        <v>21.944378935297301</v>
      </c>
      <c r="M2001">
        <v>17.766109919223499</v>
      </c>
      <c r="N2001">
        <v>1.1454129075405199</v>
      </c>
      <c r="O2001">
        <v>44.167758846657897</v>
      </c>
      <c r="P2001">
        <v>95.174921630094005</v>
      </c>
    </row>
    <row r="2002" spans="1:17" hidden="1" x14ac:dyDescent="0.3">
      <c r="A2002" t="s">
        <v>4190</v>
      </c>
      <c r="B2002" t="s">
        <v>4191</v>
      </c>
      <c r="C2002" t="str">
        <f>IFERROR(VLOOKUP(Table1[[#This Row],[Ticker]],[1]!Table2[[Symbol]:[Industry]],2,FALSE),"-")</f>
        <v>-</v>
      </c>
      <c r="D2002" t="s">
        <v>308</v>
      </c>
      <c r="E2002">
        <v>351.18529230000001</v>
      </c>
      <c r="F2002">
        <v>49.8</v>
      </c>
      <c r="G2002">
        <v>26.609981643509901</v>
      </c>
      <c r="H2002">
        <v>17.4349894255636</v>
      </c>
      <c r="I2002">
        <v>-10.107236246134301</v>
      </c>
      <c r="J2002">
        <v>-8.0210334589935197</v>
      </c>
      <c r="K2002">
        <v>46.596124225054503</v>
      </c>
      <c r="L2002">
        <v>45.417524854803297</v>
      </c>
      <c r="M2002">
        <v>49.336664668537999</v>
      </c>
      <c r="N2002">
        <v>2.1339359847648498</v>
      </c>
      <c r="O2002">
        <v>33.112449799196803</v>
      </c>
      <c r="P2002">
        <v>109.949409780775</v>
      </c>
      <c r="Q2002">
        <v>9.2952404719985005E-2</v>
      </c>
    </row>
    <row r="2003" spans="1:17" hidden="1" x14ac:dyDescent="0.3">
      <c r="A2003" t="s">
        <v>4192</v>
      </c>
      <c r="B2003" t="s">
        <v>4193</v>
      </c>
      <c r="C2003" t="str">
        <f>IFERROR(VLOOKUP(Table1[[#This Row],[Ticker]],[1]!Table2[[Symbol]:[Industry]],2,FALSE),"-")</f>
        <v>-</v>
      </c>
      <c r="D2003" t="s">
        <v>46</v>
      </c>
      <c r="E2003">
        <v>351.02851263999997</v>
      </c>
      <c r="F2003">
        <v>277.85000000000002</v>
      </c>
      <c r="G2003">
        <v>141.36444906394101</v>
      </c>
      <c r="H2003">
        <v>-1.9865595849645901</v>
      </c>
      <c r="I2003">
        <v>154.128824071965</v>
      </c>
      <c r="J2003">
        <v>3.1967545291915598</v>
      </c>
      <c r="M2003">
        <v>50.794416219345003</v>
      </c>
      <c r="O2003">
        <v>9.6095015296022908</v>
      </c>
      <c r="P2003">
        <v>180.09072580645099</v>
      </c>
    </row>
    <row r="2004" spans="1:17" hidden="1" x14ac:dyDescent="0.3">
      <c r="A2004" t="s">
        <v>4194</v>
      </c>
      <c r="B2004" t="s">
        <v>4195</v>
      </c>
      <c r="C2004" t="str">
        <f>IFERROR(VLOOKUP(Table1[[#This Row],[Ticker]],[1]!Table2[[Symbol]:[Industry]],2,FALSE),"-")</f>
        <v>-</v>
      </c>
      <c r="D2004" t="s">
        <v>4196</v>
      </c>
      <c r="E2004">
        <v>350.92540000000002</v>
      </c>
      <c r="F2004">
        <v>256.89999999999998</v>
      </c>
      <c r="G2004">
        <v>33.2962850524505</v>
      </c>
      <c r="H2004">
        <v>13.3602758694259</v>
      </c>
      <c r="I2004">
        <v>17.927671979036699</v>
      </c>
      <c r="J2004">
        <v>0.63796468571890497</v>
      </c>
      <c r="K2004">
        <v>218.81760887491899</v>
      </c>
      <c r="L2004">
        <v>193.509551080813</v>
      </c>
      <c r="M2004">
        <v>57.3814379381216</v>
      </c>
      <c r="N2004">
        <v>1.4218320702877301</v>
      </c>
      <c r="O2004">
        <v>14.5581938497469</v>
      </c>
      <c r="P2004">
        <v>73.581081081080995</v>
      </c>
    </row>
    <row r="2005" spans="1:17" hidden="1" x14ac:dyDescent="0.3">
      <c r="A2005" t="s">
        <v>4197</v>
      </c>
      <c r="B2005" t="s">
        <v>4198</v>
      </c>
      <c r="C2005" t="str">
        <f>IFERROR(VLOOKUP(Table1[[#This Row],[Ticker]],[1]!Table2[[Symbol]:[Industry]],2,FALSE),"-")</f>
        <v>-</v>
      </c>
      <c r="D2005" t="s">
        <v>158</v>
      </c>
      <c r="E2005">
        <v>350.30016000000001</v>
      </c>
      <c r="F2005">
        <v>12.67</v>
      </c>
      <c r="G2005">
        <v>16.7454014448941</v>
      </c>
      <c r="H2005">
        <v>14.1541198594724</v>
      </c>
      <c r="I2005">
        <v>-26.304177035453801</v>
      </c>
      <c r="J2005">
        <v>0.24405218000515499</v>
      </c>
      <c r="K2005">
        <v>12.448330265456701</v>
      </c>
      <c r="L2005">
        <v>12.0867061294334</v>
      </c>
      <c r="M2005">
        <v>31.3584476281086</v>
      </c>
      <c r="N2005">
        <v>1.2680671050296499</v>
      </c>
      <c r="O2005">
        <v>68.508287292817599</v>
      </c>
      <c r="P2005">
        <v>49.058823529411697</v>
      </c>
      <c r="Q2005">
        <v>4.2670780313917002E-2</v>
      </c>
    </row>
    <row r="2006" spans="1:17" hidden="1" x14ac:dyDescent="0.3">
      <c r="A2006" t="s">
        <v>4199</v>
      </c>
      <c r="B2006" t="s">
        <v>4200</v>
      </c>
      <c r="C2006" t="str">
        <f>IFERROR(VLOOKUP(Table1[[#This Row],[Ticker]],[1]!Table2[[Symbol]:[Industry]],2,FALSE),"-")</f>
        <v>-</v>
      </c>
      <c r="D2006" t="s">
        <v>133</v>
      </c>
      <c r="E2006">
        <v>350.27949725000002</v>
      </c>
      <c r="F2006">
        <v>53.45</v>
      </c>
      <c r="G2006">
        <v>2.06779300409702</v>
      </c>
      <c r="H2006">
        <v>-2.29975133904416</v>
      </c>
      <c r="I2006">
        <v>-53.047988189746903</v>
      </c>
      <c r="J2006">
        <v>-2.1803331862200199</v>
      </c>
      <c r="K2006">
        <v>56.971782001036303</v>
      </c>
      <c r="L2006">
        <v>56.6489997271768</v>
      </c>
      <c r="M2006">
        <v>29.389449361902901</v>
      </c>
      <c r="N2006">
        <v>2.1068094742172399</v>
      </c>
      <c r="O2006">
        <v>100.187090739008</v>
      </c>
      <c r="P2006">
        <v>35.145385587863402</v>
      </c>
      <c r="Q2006">
        <v>3.9596866664917997E-2</v>
      </c>
    </row>
    <row r="2007" spans="1:17" hidden="1" x14ac:dyDescent="0.3">
      <c r="A2007" t="s">
        <v>4201</v>
      </c>
      <c r="B2007" t="s">
        <v>4202</v>
      </c>
      <c r="C2007" t="str">
        <f>IFERROR(VLOOKUP(Table1[[#This Row],[Ticker]],[1]!Table2[[Symbol]:[Industry]],2,FALSE),"-")</f>
        <v>-</v>
      </c>
      <c r="D2007" t="s">
        <v>391</v>
      </c>
      <c r="E2007">
        <v>350.14182757499998</v>
      </c>
      <c r="F2007">
        <v>269.25</v>
      </c>
      <c r="G2007">
        <v>33.971678817156899</v>
      </c>
      <c r="H2007">
        <v>8.4746731047618091</v>
      </c>
      <c r="I2007">
        <v>-14.3981464592873</v>
      </c>
      <c r="J2007">
        <v>7.7855856693280199</v>
      </c>
      <c r="K2007">
        <v>270.287779182154</v>
      </c>
      <c r="L2007">
        <v>242.83818800954501</v>
      </c>
      <c r="M2007">
        <v>40.266697060338799</v>
      </c>
      <c r="N2007">
        <v>1.471951213746</v>
      </c>
      <c r="O2007">
        <v>27.2794800371402</v>
      </c>
      <c r="P2007">
        <v>70.357481809553903</v>
      </c>
      <c r="Q2007">
        <v>5.6710392113838999E-2</v>
      </c>
    </row>
    <row r="2008" spans="1:17" hidden="1" x14ac:dyDescent="0.3">
      <c r="A2008" t="s">
        <v>4203</v>
      </c>
      <c r="B2008" t="s">
        <v>4204</v>
      </c>
      <c r="C2008" t="str">
        <f>IFERROR(VLOOKUP(Table1[[#This Row],[Ticker]],[1]!Table2[[Symbol]:[Industry]],2,FALSE),"-")</f>
        <v>-</v>
      </c>
      <c r="D2008" t="s">
        <v>212</v>
      </c>
      <c r="E2008">
        <v>350.12502462499998</v>
      </c>
      <c r="F2008">
        <v>158.33000000000001</v>
      </c>
      <c r="G2008">
        <v>-11.9114199334461</v>
      </c>
      <c r="H2008">
        <v>-8.2607173637168199</v>
      </c>
      <c r="I2008">
        <v>-10.5659572170091</v>
      </c>
      <c r="J2008">
        <v>2.5145924174774201</v>
      </c>
      <c r="K2008">
        <v>167.39871989554001</v>
      </c>
      <c r="L2008">
        <v>157.66096509689999</v>
      </c>
      <c r="M2008">
        <v>31.239183955247</v>
      </c>
      <c r="N2008">
        <v>0.87254898004160597</v>
      </c>
      <c r="O2008">
        <v>23.476283711236</v>
      </c>
      <c r="P2008">
        <v>23.4541910331384</v>
      </c>
      <c r="Q2008">
        <v>-1.5305719273286E-2</v>
      </c>
    </row>
    <row r="2009" spans="1:17" hidden="1" x14ac:dyDescent="0.3">
      <c r="A2009" t="s">
        <v>4205</v>
      </c>
      <c r="B2009" t="s">
        <v>4206</v>
      </c>
      <c r="C2009" t="str">
        <f>IFERROR(VLOOKUP(Table1[[#This Row],[Ticker]],[1]!Table2[[Symbol]:[Industry]],2,FALSE),"-")</f>
        <v>-</v>
      </c>
      <c r="D2009" t="s">
        <v>138</v>
      </c>
      <c r="E2009">
        <v>349.251513619999</v>
      </c>
      <c r="F2009">
        <v>86.05</v>
      </c>
      <c r="G2009">
        <v>149.92000461949701</v>
      </c>
      <c r="H2009">
        <v>-0.97383048686472196</v>
      </c>
      <c r="I2009">
        <v>45.964321907463699</v>
      </c>
      <c r="J2009">
        <v>8.6573087869957792</v>
      </c>
      <c r="K2009">
        <v>79.072162960791303</v>
      </c>
      <c r="L2009">
        <v>63.456684373829901</v>
      </c>
      <c r="M2009">
        <v>75.476227054757203</v>
      </c>
      <c r="N2009">
        <v>0.306999328554736</v>
      </c>
      <c r="O2009">
        <v>5.9384079023823304</v>
      </c>
      <c r="P2009">
        <v>218.70370370370301</v>
      </c>
      <c r="Q2009">
        <v>0.140034641157323</v>
      </c>
    </row>
    <row r="2010" spans="1:17" hidden="1" x14ac:dyDescent="0.3">
      <c r="A2010" t="s">
        <v>4207</v>
      </c>
      <c r="B2010" t="s">
        <v>4208</v>
      </c>
      <c r="C2010" t="str">
        <f>IFERROR(VLOOKUP(Table1[[#This Row],[Ticker]],[1]!Table2[[Symbol]:[Industry]],2,FALSE),"-")</f>
        <v>-</v>
      </c>
      <c r="D2010" t="s">
        <v>1524</v>
      </c>
      <c r="E2010">
        <v>349.245308475</v>
      </c>
      <c r="F2010">
        <v>10.39</v>
      </c>
      <c r="G2010">
        <v>191.593886293379</v>
      </c>
      <c r="H2010">
        <v>28.926711819297399</v>
      </c>
      <c r="I2010">
        <v>46.934018877160597</v>
      </c>
      <c r="J2010">
        <v>19.8279332517873</v>
      </c>
      <c r="K2010">
        <v>8.0374834570573697</v>
      </c>
      <c r="L2010">
        <v>7.05515798607939</v>
      </c>
      <c r="M2010">
        <v>91.140565250081494</v>
      </c>
      <c r="N2010">
        <v>2.04183521961451</v>
      </c>
      <c r="O2010">
        <v>0.28873917228102702</v>
      </c>
      <c r="P2010">
        <v>214.84848484848399</v>
      </c>
      <c r="Q2010">
        <v>-3.7057538386510002E-3</v>
      </c>
    </row>
    <row r="2011" spans="1:17" hidden="1" x14ac:dyDescent="0.3">
      <c r="A2011" t="s">
        <v>4209</v>
      </c>
      <c r="B2011" t="s">
        <v>4210</v>
      </c>
      <c r="C2011" t="str">
        <f>IFERROR(VLOOKUP(Table1[[#This Row],[Ticker]],[1]!Table2[[Symbol]:[Industry]],2,FALSE),"-")</f>
        <v>-</v>
      </c>
      <c r="D2011" t="s">
        <v>212</v>
      </c>
      <c r="E2011">
        <v>348.88737429000003</v>
      </c>
      <c r="F2011">
        <v>335.55</v>
      </c>
      <c r="G2011">
        <v>83.050880477645904</v>
      </c>
      <c r="H2011">
        <v>-0.62544994768306195</v>
      </c>
      <c r="I2011">
        <v>-3.6951885375336802</v>
      </c>
      <c r="J2011">
        <v>0.70931104787525801</v>
      </c>
      <c r="K2011">
        <v>351.28707587638598</v>
      </c>
      <c r="L2011">
        <v>301.038767178211</v>
      </c>
      <c r="M2011">
        <v>21.909829369839301</v>
      </c>
      <c r="N2011">
        <v>0.64554943925918795</v>
      </c>
      <c r="O2011">
        <v>24.8845179555953</v>
      </c>
      <c r="P2011">
        <v>120.756578947368</v>
      </c>
      <c r="Q2011">
        <v>7.9731984185576005E-2</v>
      </c>
    </row>
    <row r="2012" spans="1:17" hidden="1" x14ac:dyDescent="0.3">
      <c r="A2012" t="s">
        <v>4211</v>
      </c>
      <c r="B2012" t="s">
        <v>4212</v>
      </c>
      <c r="C2012" t="str">
        <f>IFERROR(VLOOKUP(Table1[[#This Row],[Ticker]],[1]!Table2[[Symbol]:[Industry]],2,FALSE),"-")</f>
        <v>-</v>
      </c>
      <c r="D2012" t="s">
        <v>292</v>
      </c>
      <c r="E2012">
        <v>347.88614088000003</v>
      </c>
      <c r="F2012">
        <v>623.9</v>
      </c>
      <c r="G2012">
        <v>177.56507357604099</v>
      </c>
      <c r="H2012">
        <v>19.3911657832945</v>
      </c>
      <c r="I2012">
        <v>90.767840969047199</v>
      </c>
      <c r="J2012">
        <v>-0.37474725308585999</v>
      </c>
      <c r="K2012">
        <v>492.76219455625602</v>
      </c>
      <c r="L2012">
        <v>347.54048131815199</v>
      </c>
      <c r="M2012">
        <v>70.714943461576695</v>
      </c>
      <c r="N2012">
        <v>0.61351068443246604</v>
      </c>
      <c r="O2012">
        <v>1.77111716621254</v>
      </c>
      <c r="P2012">
        <v>267</v>
      </c>
      <c r="Q2012">
        <v>0.19299332339615599</v>
      </c>
    </row>
    <row r="2013" spans="1:17" hidden="1" x14ac:dyDescent="0.3">
      <c r="A2013" t="s">
        <v>4213</v>
      </c>
      <c r="B2013" t="s">
        <v>4214</v>
      </c>
      <c r="C2013" t="str">
        <f>IFERROR(VLOOKUP(Table1[[#This Row],[Ticker]],[1]!Table2[[Symbol]:[Industry]],2,FALSE),"-")</f>
        <v>-</v>
      </c>
      <c r="D2013" t="s">
        <v>769</v>
      </c>
      <c r="E2013">
        <v>347.590600319999</v>
      </c>
      <c r="F2013">
        <v>26.24</v>
      </c>
      <c r="G2013">
        <v>72.696620957089294</v>
      </c>
      <c r="H2013">
        <v>-3.2831917740416898</v>
      </c>
      <c r="I2013">
        <v>15.5626187267373</v>
      </c>
      <c r="J2013">
        <v>3.0307043593239298</v>
      </c>
      <c r="K2013">
        <v>26.472402519544499</v>
      </c>
      <c r="L2013">
        <v>21.6012913318168</v>
      </c>
      <c r="M2013">
        <v>33.452819973365997</v>
      </c>
      <c r="N2013">
        <v>0.11035306938129499</v>
      </c>
      <c r="O2013">
        <v>28.429878048780498</v>
      </c>
      <c r="P2013">
        <v>112.756756756756</v>
      </c>
      <c r="Q2013">
        <v>8.4667185267588999E-2</v>
      </c>
    </row>
    <row r="2014" spans="1:17" hidden="1" x14ac:dyDescent="0.3">
      <c r="A2014" t="s">
        <v>4215</v>
      </c>
      <c r="B2014" t="s">
        <v>4216</v>
      </c>
      <c r="C2014" t="str">
        <f>IFERROR(VLOOKUP(Table1[[#This Row],[Ticker]],[1]!Table2[[Symbol]:[Industry]],2,FALSE),"-")</f>
        <v>-</v>
      </c>
      <c r="D2014" t="s">
        <v>313</v>
      </c>
      <c r="E2014">
        <v>347.53601634</v>
      </c>
      <c r="F2014">
        <v>31.95</v>
      </c>
      <c r="G2014">
        <v>-41.541043567893503</v>
      </c>
      <c r="H2014">
        <v>0.231662381387541</v>
      </c>
      <c r="I2014">
        <v>-21.493009062401999</v>
      </c>
      <c r="J2014">
        <v>6.0049108287163602</v>
      </c>
      <c r="K2014">
        <v>34.783662075058203</v>
      </c>
      <c r="L2014">
        <v>35.586679573544302</v>
      </c>
      <c r="M2014">
        <v>49.560328955839601</v>
      </c>
      <c r="N2014">
        <v>1.32509987330878</v>
      </c>
      <c r="O2014">
        <v>37.715179968701101</v>
      </c>
      <c r="P2014">
        <v>13.0973451327433</v>
      </c>
    </row>
    <row r="2015" spans="1:17" hidden="1" x14ac:dyDescent="0.3">
      <c r="A2015" t="s">
        <v>4217</v>
      </c>
      <c r="B2015" t="s">
        <v>4218</v>
      </c>
      <c r="C2015" t="str">
        <f>IFERROR(VLOOKUP(Table1[[#This Row],[Ticker]],[1]!Table2[[Symbol]:[Industry]],2,FALSE),"-")</f>
        <v>-</v>
      </c>
      <c r="D2015" t="s">
        <v>625</v>
      </c>
      <c r="E2015">
        <v>347.41174999999998</v>
      </c>
      <c r="F2015">
        <v>1037.05</v>
      </c>
      <c r="G2015">
        <v>8511.63299511683</v>
      </c>
      <c r="H2015">
        <v>21.684864487608799</v>
      </c>
      <c r="I2015">
        <v>466.289531736566</v>
      </c>
      <c r="J2015">
        <v>7.6390057823406803</v>
      </c>
      <c r="K2015">
        <v>813.87366188148405</v>
      </c>
      <c r="L2015">
        <v>478.43959194682498</v>
      </c>
      <c r="M2015">
        <v>87.257008716422405</v>
      </c>
      <c r="N2015">
        <v>0.56000733565124305</v>
      </c>
      <c r="O2015">
        <v>0</v>
      </c>
      <c r="P2015">
        <v>10525.5122950819</v>
      </c>
      <c r="Q2015">
        <v>0.44002901260883698</v>
      </c>
    </row>
    <row r="2016" spans="1:17" hidden="1" x14ac:dyDescent="0.3">
      <c r="A2016" t="s">
        <v>4219</v>
      </c>
      <c r="B2016" t="s">
        <v>4220</v>
      </c>
      <c r="C2016" t="str">
        <f>IFERROR(VLOOKUP(Table1[[#This Row],[Ticker]],[1]!Table2[[Symbol]:[Industry]],2,FALSE),"-")</f>
        <v>-</v>
      </c>
      <c r="D2016" t="s">
        <v>269</v>
      </c>
      <c r="E2016">
        <v>347.10599999999999</v>
      </c>
      <c r="F2016">
        <v>209.1</v>
      </c>
      <c r="G2016">
        <v>-25.0855844705987</v>
      </c>
      <c r="H2016">
        <v>-3.0325971965880698</v>
      </c>
      <c r="I2016">
        <v>-40.638878967158497</v>
      </c>
      <c r="J2016">
        <v>1.7727398909442</v>
      </c>
      <c r="K2016">
        <v>225.67450720976601</v>
      </c>
      <c r="L2016">
        <v>227.800702454028</v>
      </c>
      <c r="M2016">
        <v>30.612776904489198</v>
      </c>
      <c r="N2016">
        <v>0.965537730243612</v>
      </c>
      <c r="O2016">
        <v>64.968914395026303</v>
      </c>
      <c r="P2016">
        <v>8.90625</v>
      </c>
      <c r="Q2016">
        <v>0.115655742428919</v>
      </c>
    </row>
    <row r="2017" spans="1:17" hidden="1" x14ac:dyDescent="0.3">
      <c r="A2017" t="s">
        <v>4221</v>
      </c>
      <c r="B2017" t="s">
        <v>4222</v>
      </c>
      <c r="C2017" t="str">
        <f>IFERROR(VLOOKUP(Table1[[#This Row],[Ticker]],[1]!Table2[[Symbol]:[Industry]],2,FALSE),"-")</f>
        <v>-</v>
      </c>
      <c r="D2017" t="s">
        <v>1202</v>
      </c>
      <c r="E2017">
        <v>346.52430850000002</v>
      </c>
      <c r="F2017">
        <v>141.55000000000001</v>
      </c>
      <c r="G2017">
        <v>337.970556218436</v>
      </c>
      <c r="H2017">
        <v>0.57294907909314396</v>
      </c>
      <c r="I2017">
        <v>90.8611278042696</v>
      </c>
      <c r="J2017">
        <v>-3.7636470953571601</v>
      </c>
      <c r="K2017">
        <v>131.185220498311</v>
      </c>
      <c r="L2017">
        <v>91.639710052636005</v>
      </c>
      <c r="M2017">
        <v>32.3497391669545</v>
      </c>
      <c r="N2017">
        <v>0.45931101225847998</v>
      </c>
      <c r="O2017">
        <v>20.981985164252901</v>
      </c>
      <c r="P2017">
        <v>437.59969616407102</v>
      </c>
      <c r="Q2017">
        <v>0.31253665341619802</v>
      </c>
    </row>
    <row r="2018" spans="1:17" hidden="1" x14ac:dyDescent="0.3">
      <c r="A2018" t="s">
        <v>4223</v>
      </c>
      <c r="B2018" t="s">
        <v>4224</v>
      </c>
      <c r="C2018" t="str">
        <f>IFERROR(VLOOKUP(Table1[[#This Row],[Ticker]],[1]!Table2[[Symbol]:[Industry]],2,FALSE),"-")</f>
        <v>-</v>
      </c>
      <c r="D2018" t="s">
        <v>21</v>
      </c>
      <c r="E2018">
        <v>345.93034</v>
      </c>
      <c r="F2018">
        <v>27.67</v>
      </c>
      <c r="G2018">
        <v>9.1377459425018692</v>
      </c>
      <c r="H2018">
        <v>0.838340177682108</v>
      </c>
      <c r="I2018">
        <v>-17.6378745537931</v>
      </c>
      <c r="J2018">
        <v>0.96438508286065905</v>
      </c>
      <c r="K2018">
        <v>29.1666331334905</v>
      </c>
      <c r="L2018">
        <v>26.5416394320407</v>
      </c>
      <c r="M2018">
        <v>26.250300405970499</v>
      </c>
      <c r="N2018">
        <v>1.11696374791949</v>
      </c>
      <c r="O2018">
        <v>33.718829056740098</v>
      </c>
      <c r="P2018">
        <v>40.456852791878099</v>
      </c>
      <c r="Q2018">
        <v>5.6436871368960003E-3</v>
      </c>
    </row>
    <row r="2019" spans="1:17" hidden="1" x14ac:dyDescent="0.3">
      <c r="A2019" t="s">
        <v>4225</v>
      </c>
      <c r="B2019" t="s">
        <v>4226</v>
      </c>
      <c r="C2019" t="str">
        <f>IFERROR(VLOOKUP(Table1[[#This Row],[Ticker]],[1]!Table2[[Symbol]:[Industry]],2,FALSE),"-")</f>
        <v>-</v>
      </c>
      <c r="D2019" t="s">
        <v>920</v>
      </c>
      <c r="E2019">
        <v>345.0961514</v>
      </c>
      <c r="F2019">
        <v>1078</v>
      </c>
      <c r="G2019">
        <v>-3.2434657969649701</v>
      </c>
      <c r="H2019">
        <v>0.51435144706839497</v>
      </c>
      <c r="I2019">
        <v>-2.2409892246436298</v>
      </c>
      <c r="J2019">
        <v>-0.57105348302236703</v>
      </c>
      <c r="K2019">
        <v>1034.2496473675701</v>
      </c>
      <c r="L2019">
        <v>932.21317285408497</v>
      </c>
      <c r="M2019">
        <v>42.056078194358697</v>
      </c>
      <c r="N2019">
        <v>0.91747070764170802</v>
      </c>
      <c r="O2019">
        <v>28.6641929499072</v>
      </c>
      <c r="P2019">
        <v>43.733333333333299</v>
      </c>
      <c r="Q2019">
        <v>-0.111226290072356</v>
      </c>
    </row>
    <row r="2020" spans="1:17" hidden="1" x14ac:dyDescent="0.3">
      <c r="A2020" t="s">
        <v>4227</v>
      </c>
      <c r="B2020" t="s">
        <v>4228</v>
      </c>
      <c r="C2020" t="str">
        <f>IFERROR(VLOOKUP(Table1[[#This Row],[Ticker]],[1]!Table2[[Symbol]:[Industry]],2,FALSE),"-")</f>
        <v>-</v>
      </c>
      <c r="E2020">
        <v>344.84378400000003</v>
      </c>
      <c r="F2020">
        <v>169.3</v>
      </c>
      <c r="G2020">
        <v>-26.2849015854088</v>
      </c>
      <c r="H2020">
        <v>14.043648052798099</v>
      </c>
      <c r="I2020">
        <v>-12.770165827024</v>
      </c>
      <c r="J2020">
        <v>-4.4429201493977999</v>
      </c>
      <c r="M2020">
        <v>33.8672143764731</v>
      </c>
      <c r="O2020">
        <v>21.647962197282901</v>
      </c>
      <c r="P2020">
        <v>8.0063795853269504</v>
      </c>
    </row>
    <row r="2021" spans="1:17" hidden="1" x14ac:dyDescent="0.3">
      <c r="A2021" t="s">
        <v>4229</v>
      </c>
      <c r="B2021" t="s">
        <v>4230</v>
      </c>
      <c r="C2021" t="str">
        <f>IFERROR(VLOOKUP(Table1[[#This Row],[Ticker]],[1]!Table2[[Symbol]:[Industry]],2,FALSE),"-")</f>
        <v>-</v>
      </c>
      <c r="D2021" t="s">
        <v>383</v>
      </c>
      <c r="E2021">
        <v>344.2907988</v>
      </c>
      <c r="F2021">
        <v>3991</v>
      </c>
      <c r="G2021">
        <v>-16.8179978057025</v>
      </c>
      <c r="H2021">
        <v>10.442338725928</v>
      </c>
      <c r="I2021">
        <v>4.3586973162275999</v>
      </c>
      <c r="J2021">
        <v>19.555891192931099</v>
      </c>
      <c r="K2021">
        <v>3739.9864986821299</v>
      </c>
      <c r="L2021">
        <v>3651.9749289794399</v>
      </c>
      <c r="M2021">
        <v>64.231870907292702</v>
      </c>
      <c r="N2021">
        <v>1.7401410708560401</v>
      </c>
      <c r="O2021">
        <v>5.63768479077926</v>
      </c>
      <c r="P2021">
        <v>27.6915693489041</v>
      </c>
      <c r="Q2021">
        <v>7.2999732956068E-2</v>
      </c>
    </row>
    <row r="2022" spans="1:17" hidden="1" x14ac:dyDescent="0.3">
      <c r="A2022" t="s">
        <v>4231</v>
      </c>
      <c r="B2022" t="s">
        <v>4232</v>
      </c>
      <c r="C2022" t="str">
        <f>IFERROR(VLOOKUP(Table1[[#This Row],[Ticker]],[1]!Table2[[Symbol]:[Industry]],2,FALSE),"-")</f>
        <v>-</v>
      </c>
      <c r="D2022" t="s">
        <v>269</v>
      </c>
      <c r="E2022">
        <v>343.73830650000002</v>
      </c>
      <c r="F2022">
        <v>1571.95</v>
      </c>
      <c r="G2022">
        <v>118.565261455662</v>
      </c>
      <c r="H2022">
        <v>14.031697561974401</v>
      </c>
      <c r="I2022">
        <v>51.549772329631899</v>
      </c>
      <c r="J2022">
        <v>2.52610301307246</v>
      </c>
      <c r="K2022">
        <v>1379.9850611039101</v>
      </c>
      <c r="L2022">
        <v>1110.5796714594601</v>
      </c>
      <c r="M2022">
        <v>64.719116073239704</v>
      </c>
      <c r="N2022">
        <v>0.87155710725633095</v>
      </c>
      <c r="O2022">
        <v>7.8469416966188303</v>
      </c>
      <c r="P2022">
        <v>153.132045088566</v>
      </c>
      <c r="Q2022">
        <v>0.13122283132841001</v>
      </c>
    </row>
    <row r="2023" spans="1:17" hidden="1" x14ac:dyDescent="0.3">
      <c r="A2023" t="s">
        <v>4233</v>
      </c>
      <c r="B2023" t="s">
        <v>4234</v>
      </c>
      <c r="C2023" t="str">
        <f>IFERROR(VLOOKUP(Table1[[#This Row],[Ticker]],[1]!Table2[[Symbol]:[Industry]],2,FALSE),"-")</f>
        <v>-</v>
      </c>
      <c r="D2023" t="s">
        <v>46</v>
      </c>
      <c r="E2023">
        <v>341.84864437800002</v>
      </c>
      <c r="F2023">
        <v>19.41</v>
      </c>
      <c r="G2023">
        <v>164.30095700044899</v>
      </c>
      <c r="H2023">
        <v>-3.7677621385003199</v>
      </c>
      <c r="I2023">
        <v>25.244042187183901</v>
      </c>
      <c r="J2023">
        <v>6.7937185233040998</v>
      </c>
      <c r="K2023">
        <v>19.344352201025298</v>
      </c>
      <c r="L2023">
        <v>15.3958007749999</v>
      </c>
      <c r="M2023">
        <v>43.267845618957303</v>
      </c>
      <c r="N2023">
        <v>0.27169660985310201</v>
      </c>
      <c r="O2023">
        <v>26.584234930448201</v>
      </c>
      <c r="Q2023">
        <v>0.117934641527028</v>
      </c>
    </row>
    <row r="2024" spans="1:17" hidden="1" x14ac:dyDescent="0.3">
      <c r="A2024" t="s">
        <v>4235</v>
      </c>
      <c r="B2024" t="s">
        <v>4236</v>
      </c>
      <c r="C2024" t="str">
        <f>IFERROR(VLOOKUP(Table1[[#This Row],[Ticker]],[1]!Table2[[Symbol]:[Industry]],2,FALSE),"-")</f>
        <v>-</v>
      </c>
      <c r="D2024" t="s">
        <v>21</v>
      </c>
      <c r="E2024">
        <v>341.00550141899998</v>
      </c>
      <c r="F2024">
        <v>145.31</v>
      </c>
      <c r="G2024">
        <v>57.817052535236797</v>
      </c>
      <c r="H2024">
        <v>-4.2317078658610399</v>
      </c>
      <c r="I2024">
        <v>-10.860466947835899</v>
      </c>
      <c r="J2024">
        <v>-2.9274847048690602</v>
      </c>
      <c r="K2024">
        <v>144.332885271007</v>
      </c>
      <c r="L2024">
        <v>121.820895611756</v>
      </c>
      <c r="M2024">
        <v>36.674556226134698</v>
      </c>
      <c r="N2024">
        <v>0.219165319537478</v>
      </c>
      <c r="O2024">
        <v>22.716949969031699</v>
      </c>
      <c r="P2024">
        <v>97.164179104477597</v>
      </c>
      <c r="Q2024">
        <v>5.7715056562481E-2</v>
      </c>
    </row>
    <row r="2025" spans="1:17" hidden="1" x14ac:dyDescent="0.3">
      <c r="A2025" t="s">
        <v>4237</v>
      </c>
      <c r="B2025" t="s">
        <v>4238</v>
      </c>
      <c r="C2025" t="str">
        <f>IFERROR(VLOOKUP(Table1[[#This Row],[Ticker]],[1]!Table2[[Symbol]:[Industry]],2,FALSE),"-")</f>
        <v>-</v>
      </c>
      <c r="D2025" t="s">
        <v>133</v>
      </c>
      <c r="E2025">
        <v>340.86883613999998</v>
      </c>
      <c r="F2025">
        <v>131.1</v>
      </c>
      <c r="G2025">
        <v>-26.143487443994601</v>
      </c>
      <c r="H2025">
        <v>-5.1869793121419203</v>
      </c>
      <c r="I2025">
        <v>-6.1527782625612604</v>
      </c>
      <c r="J2025">
        <v>3.1426029046428301</v>
      </c>
      <c r="K2025">
        <v>138.66346776194899</v>
      </c>
      <c r="L2025">
        <v>133.27231054633299</v>
      </c>
      <c r="M2025">
        <v>29.490691955469298</v>
      </c>
      <c r="N2025">
        <v>0.38584148620424302</v>
      </c>
      <c r="O2025">
        <v>40.350877192982402</v>
      </c>
      <c r="P2025">
        <v>23.679245283018801</v>
      </c>
      <c r="Q2025">
        <v>1.1300376683314E-2</v>
      </c>
    </row>
    <row r="2026" spans="1:17" hidden="1" x14ac:dyDescent="0.3">
      <c r="A2026" t="s">
        <v>4239</v>
      </c>
      <c r="B2026" t="s">
        <v>4240</v>
      </c>
      <c r="C2026" t="str">
        <f>IFERROR(VLOOKUP(Table1[[#This Row],[Ticker]],[1]!Table2[[Symbol]:[Industry]],2,FALSE),"-")</f>
        <v>-</v>
      </c>
      <c r="D2026" t="s">
        <v>396</v>
      </c>
      <c r="E2026">
        <v>340.806264</v>
      </c>
      <c r="F2026">
        <v>314.75</v>
      </c>
      <c r="G2026">
        <v>68.082787463131197</v>
      </c>
      <c r="H2026">
        <v>-3.3236392783446198</v>
      </c>
      <c r="I2026">
        <v>97.128509962153004</v>
      </c>
      <c r="J2026">
        <v>2.02110757754002</v>
      </c>
      <c r="K2026">
        <v>320.37351055627198</v>
      </c>
      <c r="L2026">
        <v>244.44340370630599</v>
      </c>
      <c r="M2026">
        <v>35.802271457111303</v>
      </c>
      <c r="N2026">
        <v>0.58450264618973702</v>
      </c>
      <c r="O2026">
        <v>16.918189038919699</v>
      </c>
      <c r="P2026">
        <v>145.8984375</v>
      </c>
    </row>
    <row r="2027" spans="1:17" hidden="1" x14ac:dyDescent="0.3">
      <c r="A2027" t="s">
        <v>4241</v>
      </c>
      <c r="B2027" t="s">
        <v>4242</v>
      </c>
      <c r="C2027" t="str">
        <f>IFERROR(VLOOKUP(Table1[[#This Row],[Ticker]],[1]!Table2[[Symbol]:[Industry]],2,FALSE),"-")</f>
        <v>-</v>
      </c>
      <c r="D2027" t="s">
        <v>3043</v>
      </c>
      <c r="E2027">
        <v>339.36</v>
      </c>
      <c r="F2027">
        <v>336</v>
      </c>
      <c r="G2027">
        <v>25.089772305821299</v>
      </c>
      <c r="H2027">
        <v>1.2271971126358501</v>
      </c>
      <c r="I2027">
        <v>1.2304747072823301</v>
      </c>
      <c r="J2027">
        <v>2.49307277750076</v>
      </c>
      <c r="K2027">
        <v>337.75935114874198</v>
      </c>
      <c r="L2027">
        <v>309.81441199000898</v>
      </c>
      <c r="M2027">
        <v>41.597332411775199</v>
      </c>
      <c r="N2027">
        <v>0.70898926188490397</v>
      </c>
      <c r="O2027">
        <v>20.5208333333333</v>
      </c>
      <c r="P2027">
        <v>59.923845787720097</v>
      </c>
      <c r="Q2027">
        <v>0.24912676885023</v>
      </c>
    </row>
    <row r="2028" spans="1:17" hidden="1" x14ac:dyDescent="0.3">
      <c r="A2028" t="s">
        <v>4243</v>
      </c>
      <c r="B2028" t="s">
        <v>4244</v>
      </c>
      <c r="C2028" t="str">
        <f>IFERROR(VLOOKUP(Table1[[#This Row],[Ticker]],[1]!Table2[[Symbol]:[Industry]],2,FALSE),"-")</f>
        <v>-</v>
      </c>
      <c r="D2028" t="s">
        <v>121</v>
      </c>
      <c r="E2028">
        <v>339.11837100000002</v>
      </c>
      <c r="F2028">
        <v>13.57</v>
      </c>
      <c r="G2028">
        <v>-46.160581461088697</v>
      </c>
      <c r="H2028">
        <v>-2.92871736252925</v>
      </c>
      <c r="I2028">
        <v>-23.9468562001429</v>
      </c>
      <c r="J2028">
        <v>-10.6897324246984</v>
      </c>
      <c r="K2028">
        <v>14.1161829149148</v>
      </c>
      <c r="L2028">
        <v>14.4919326921109</v>
      </c>
      <c r="M2028">
        <v>38.696117684468</v>
      </c>
      <c r="N2028">
        <v>1.01426174819728</v>
      </c>
      <c r="O2028">
        <v>38.172439204126697</v>
      </c>
      <c r="P2028">
        <v>20.622222222222199</v>
      </c>
      <c r="Q2028">
        <v>-1.4577214939066E-2</v>
      </c>
    </row>
    <row r="2029" spans="1:17" hidden="1" x14ac:dyDescent="0.3">
      <c r="A2029" t="s">
        <v>4245</v>
      </c>
      <c r="B2029" t="s">
        <v>4246</v>
      </c>
      <c r="C2029" t="str">
        <f>IFERROR(VLOOKUP(Table1[[#This Row],[Ticker]],[1]!Table2[[Symbol]:[Industry]],2,FALSE),"-")</f>
        <v>-</v>
      </c>
      <c r="D2029" t="s">
        <v>396</v>
      </c>
      <c r="E2029">
        <v>339.00570341399998</v>
      </c>
      <c r="F2029">
        <v>35.28</v>
      </c>
      <c r="G2029">
        <v>65.914302249183706</v>
      </c>
      <c r="H2029">
        <v>26.157563123234901</v>
      </c>
      <c r="I2029">
        <v>-7.4829242770087498</v>
      </c>
      <c r="J2029">
        <v>-3.0995630517372099</v>
      </c>
      <c r="K2029">
        <v>31.261678710556101</v>
      </c>
      <c r="L2029">
        <v>27.740862644588201</v>
      </c>
      <c r="M2029">
        <v>45.809253276557897</v>
      </c>
      <c r="N2029">
        <v>2.7095667682653501</v>
      </c>
      <c r="O2029">
        <v>25.963718820861601</v>
      </c>
      <c r="P2029">
        <v>89.677419354838705</v>
      </c>
      <c r="Q2029">
        <v>7.5824021080642998E-2</v>
      </c>
    </row>
    <row r="2030" spans="1:17" hidden="1" x14ac:dyDescent="0.3">
      <c r="A2030" t="s">
        <v>4247</v>
      </c>
      <c r="B2030" t="s">
        <v>4248</v>
      </c>
      <c r="C2030" t="str">
        <f>IFERROR(VLOOKUP(Table1[[#This Row],[Ticker]],[1]!Table2[[Symbol]:[Industry]],2,FALSE),"-")</f>
        <v>-</v>
      </c>
      <c r="D2030" t="s">
        <v>625</v>
      </c>
      <c r="E2030">
        <v>338.52759355799998</v>
      </c>
      <c r="F2030">
        <v>37.979999999999997</v>
      </c>
      <c r="G2030">
        <v>-1.13241205992896</v>
      </c>
      <c r="H2030">
        <v>0.79970525911711798</v>
      </c>
      <c r="I2030">
        <v>-25.6187151671934</v>
      </c>
      <c r="J2030">
        <v>2.69461883296538</v>
      </c>
      <c r="K2030">
        <v>39.082823918753803</v>
      </c>
      <c r="L2030">
        <v>38.354679970596102</v>
      </c>
      <c r="M2030">
        <v>32.254259254850602</v>
      </c>
      <c r="N2030">
        <v>0.99135007526489904</v>
      </c>
      <c r="O2030">
        <v>35.071090047393298</v>
      </c>
      <c r="P2030">
        <v>36.618705035971203</v>
      </c>
      <c r="Q2030">
        <v>1.4483647625599E-2</v>
      </c>
    </row>
    <row r="2031" spans="1:17" hidden="1" x14ac:dyDescent="0.3">
      <c r="A2031" t="s">
        <v>4249</v>
      </c>
      <c r="B2031" t="s">
        <v>4250</v>
      </c>
      <c r="C2031" t="str">
        <f>IFERROR(VLOOKUP(Table1[[#This Row],[Ticker]],[1]!Table2[[Symbol]:[Industry]],2,FALSE),"-")</f>
        <v>-</v>
      </c>
      <c r="D2031" t="s">
        <v>138</v>
      </c>
      <c r="E2031">
        <v>338.05946043699998</v>
      </c>
      <c r="F2031">
        <v>89.33</v>
      </c>
      <c r="G2031">
        <v>12.811209742462101</v>
      </c>
      <c r="H2031">
        <v>-5.4605283074047897</v>
      </c>
      <c r="I2031">
        <v>-32.778174830248297</v>
      </c>
      <c r="J2031">
        <v>-0.200831438791507</v>
      </c>
      <c r="K2031">
        <v>100.27165187435401</v>
      </c>
      <c r="L2031">
        <v>100.43416749201501</v>
      </c>
      <c r="M2031">
        <v>17.601793900160398</v>
      </c>
      <c r="N2031">
        <v>0.65306364001596096</v>
      </c>
      <c r="O2031">
        <v>70.323519534311004</v>
      </c>
      <c r="P2031">
        <v>34.330827067669098</v>
      </c>
      <c r="Q2031">
        <v>2.8144792625777001E-2</v>
      </c>
    </row>
    <row r="2032" spans="1:17" hidden="1" x14ac:dyDescent="0.3">
      <c r="A2032" t="s">
        <v>4251</v>
      </c>
      <c r="B2032" t="s">
        <v>4252</v>
      </c>
      <c r="C2032" t="str">
        <f>IFERROR(VLOOKUP(Table1[[#This Row],[Ticker]],[1]!Table2[[Symbol]:[Industry]],2,FALSE),"-")</f>
        <v>-</v>
      </c>
      <c r="D2032" t="s">
        <v>4253</v>
      </c>
      <c r="E2032">
        <v>337.01473920000001</v>
      </c>
      <c r="F2032">
        <v>43.84</v>
      </c>
      <c r="G2032">
        <v>489.89225459174702</v>
      </c>
      <c r="H2032">
        <v>59.591650198145402</v>
      </c>
      <c r="I2032">
        <v>179.07384514512401</v>
      </c>
      <c r="J2032">
        <v>11.3479892625587</v>
      </c>
      <c r="K2032">
        <v>27.638664568539902</v>
      </c>
      <c r="L2032">
        <v>15.508546779024799</v>
      </c>
      <c r="M2032">
        <v>99.999999986282006</v>
      </c>
      <c r="N2032">
        <v>1.9836558470113199</v>
      </c>
      <c r="O2032">
        <v>0</v>
      </c>
      <c r="P2032">
        <v>526.28571428571399</v>
      </c>
      <c r="Q2032">
        <v>0.14499529564532099</v>
      </c>
    </row>
    <row r="2033" spans="1:17" hidden="1" x14ac:dyDescent="0.3">
      <c r="A2033" t="s">
        <v>4254</v>
      </c>
      <c r="B2033" t="s">
        <v>4255</v>
      </c>
      <c r="C2033" t="str">
        <f>IFERROR(VLOOKUP(Table1[[#This Row],[Ticker]],[1]!Table2[[Symbol]:[Industry]],2,FALSE),"-")</f>
        <v>-</v>
      </c>
      <c r="D2033" t="s">
        <v>215</v>
      </c>
      <c r="E2033">
        <v>335.23875819199998</v>
      </c>
      <c r="F2033">
        <v>123.33</v>
      </c>
      <c r="G2033">
        <v>17.774560964619699</v>
      </c>
      <c r="H2033">
        <v>5.8641164073910996</v>
      </c>
      <c r="I2033">
        <v>-6.0617730813747102</v>
      </c>
      <c r="J2033">
        <v>2.02260290464283</v>
      </c>
      <c r="K2033">
        <v>115.705174580722</v>
      </c>
      <c r="L2033">
        <v>107.705712198336</v>
      </c>
      <c r="M2033">
        <v>35.471175976860899</v>
      </c>
      <c r="N2033">
        <v>1.4571189658144399</v>
      </c>
      <c r="O2033">
        <v>8.6515851779777897</v>
      </c>
      <c r="P2033">
        <v>43.406976744185997</v>
      </c>
      <c r="Q2033">
        <v>-3.1095607403492001E-2</v>
      </c>
    </row>
    <row r="2034" spans="1:17" hidden="1" x14ac:dyDescent="0.3">
      <c r="A2034" t="s">
        <v>4256</v>
      </c>
      <c r="B2034" t="s">
        <v>4257</v>
      </c>
      <c r="C2034" t="str">
        <f>IFERROR(VLOOKUP(Table1[[#This Row],[Ticker]],[1]!Table2[[Symbol]:[Industry]],2,FALSE),"-")</f>
        <v>-</v>
      </c>
      <c r="D2034" t="s">
        <v>700</v>
      </c>
      <c r="E2034">
        <v>334.248158461</v>
      </c>
      <c r="F2034">
        <v>50.33</v>
      </c>
      <c r="G2034">
        <v>33.366413973966999</v>
      </c>
      <c r="H2034">
        <v>2.63494549435574</v>
      </c>
      <c r="I2034">
        <v>-37.759009674249299</v>
      </c>
      <c r="J2034">
        <v>0.73519549723543598</v>
      </c>
      <c r="K2034">
        <v>52.5403865009852</v>
      </c>
      <c r="L2034">
        <v>50.902837766354502</v>
      </c>
      <c r="M2034">
        <v>36.739229922860403</v>
      </c>
      <c r="N2034">
        <v>0.90080307795444803</v>
      </c>
      <c r="O2034">
        <v>54.600263787321502</v>
      </c>
      <c r="P2034">
        <v>56.853733201478498</v>
      </c>
      <c r="Q2034">
        <v>0.130774288467604</v>
      </c>
    </row>
    <row r="2035" spans="1:17" hidden="1" x14ac:dyDescent="0.3">
      <c r="A2035" t="s">
        <v>4258</v>
      </c>
      <c r="B2035" t="s">
        <v>4259</v>
      </c>
      <c r="C2035" t="str">
        <f>IFERROR(VLOOKUP(Table1[[#This Row],[Ticker]],[1]!Table2[[Symbol]:[Industry]],2,FALSE),"-")</f>
        <v>-</v>
      </c>
      <c r="D2035" t="s">
        <v>86</v>
      </c>
      <c r="E2035">
        <v>333.54910849999999</v>
      </c>
      <c r="F2035">
        <v>25.15</v>
      </c>
      <c r="G2035">
        <v>-61.913135140471603</v>
      </c>
      <c r="H2035">
        <v>8.8744625920525593</v>
      </c>
      <c r="I2035">
        <v>-75.824475786916295</v>
      </c>
      <c r="J2035">
        <v>7.0456431675844904</v>
      </c>
      <c r="K2035">
        <v>25.8520211421455</v>
      </c>
      <c r="L2035">
        <v>34.494327482436397</v>
      </c>
      <c r="M2035">
        <v>50.606290169866703</v>
      </c>
      <c r="N2035">
        <v>0.28772566936853</v>
      </c>
      <c r="O2035">
        <v>210.73558648111299</v>
      </c>
      <c r="P2035">
        <v>19.364024679639201</v>
      </c>
      <c r="Q2035">
        <v>6.8034087783371999E-2</v>
      </c>
    </row>
    <row r="2036" spans="1:17" hidden="1" x14ac:dyDescent="0.3">
      <c r="A2036" t="s">
        <v>4260</v>
      </c>
      <c r="B2036" t="s">
        <v>4261</v>
      </c>
      <c r="C2036" t="str">
        <f>IFERROR(VLOOKUP(Table1[[#This Row],[Ticker]],[1]!Table2[[Symbol]:[Industry]],2,FALSE),"-")</f>
        <v>-</v>
      </c>
      <c r="D2036" t="s">
        <v>920</v>
      </c>
      <c r="E2036">
        <v>333.30467804400001</v>
      </c>
      <c r="F2036">
        <v>14.82</v>
      </c>
      <c r="G2036">
        <v>44.203028563538197</v>
      </c>
      <c r="H2036">
        <v>15.1755974682121</v>
      </c>
      <c r="I2036">
        <v>-9.6738970164694997</v>
      </c>
      <c r="J2036">
        <v>-1.80671134699699</v>
      </c>
      <c r="K2036">
        <v>14.154459193805399</v>
      </c>
      <c r="L2036">
        <v>12.880244996532101</v>
      </c>
      <c r="M2036">
        <v>42.775655039740897</v>
      </c>
      <c r="N2036">
        <v>2.11605047466688</v>
      </c>
      <c r="O2036">
        <v>26.180836707152501</v>
      </c>
      <c r="P2036">
        <v>75.384615384615401</v>
      </c>
      <c r="Q2036">
        <v>6.0927944533301998E-2</v>
      </c>
    </row>
    <row r="2037" spans="1:17" hidden="1" x14ac:dyDescent="0.3">
      <c r="A2037" t="s">
        <v>4262</v>
      </c>
      <c r="B2037" t="s">
        <v>4263</v>
      </c>
      <c r="C2037" t="str">
        <f>IFERROR(VLOOKUP(Table1[[#This Row],[Ticker]],[1]!Table2[[Symbol]:[Industry]],2,FALSE),"-")</f>
        <v>-</v>
      </c>
      <c r="E2037">
        <v>333.298587</v>
      </c>
      <c r="F2037">
        <v>1094</v>
      </c>
      <c r="G2037">
        <v>1073.0275228226899</v>
      </c>
      <c r="H2037">
        <v>-8.7299704855262892</v>
      </c>
      <c r="I2037">
        <v>354.44815299350398</v>
      </c>
      <c r="J2037">
        <v>0.72013461734064899</v>
      </c>
      <c r="K2037">
        <v>1101.4109393480901</v>
      </c>
      <c r="M2037">
        <v>34.002093420880698</v>
      </c>
      <c r="N2037">
        <v>0.93441093173293399</v>
      </c>
      <c r="O2037">
        <v>26.8647166361974</v>
      </c>
      <c r="P2037">
        <v>1156.02755453501</v>
      </c>
    </row>
    <row r="2038" spans="1:17" hidden="1" x14ac:dyDescent="0.3">
      <c r="A2038" t="s">
        <v>4264</v>
      </c>
      <c r="B2038" t="s">
        <v>4265</v>
      </c>
      <c r="C2038" t="str">
        <f>IFERROR(VLOOKUP(Table1[[#This Row],[Ticker]],[1]!Table2[[Symbol]:[Industry]],2,FALSE),"-")</f>
        <v>-</v>
      </c>
      <c r="D2038" t="s">
        <v>212</v>
      </c>
      <c r="E2038">
        <v>332.20642176000001</v>
      </c>
      <c r="F2038">
        <v>654.4</v>
      </c>
      <c r="G2038">
        <v>-19.1814084198631</v>
      </c>
      <c r="H2038">
        <v>0.99306873015998998</v>
      </c>
      <c r="I2038">
        <v>-18.145624661877399</v>
      </c>
      <c r="J2038">
        <v>1.92858720240382</v>
      </c>
      <c r="K2038">
        <v>644.62124081560296</v>
      </c>
      <c r="L2038">
        <v>641.67904366242101</v>
      </c>
      <c r="M2038">
        <v>43.388796329997803</v>
      </c>
      <c r="N2038">
        <v>0.89499301469287496</v>
      </c>
      <c r="O2038">
        <v>48.991442542787198</v>
      </c>
      <c r="P2038">
        <v>30.8799999999999</v>
      </c>
      <c r="Q2038">
        <v>8.9723731967148002E-2</v>
      </c>
    </row>
    <row r="2039" spans="1:17" hidden="1" x14ac:dyDescent="0.3">
      <c r="A2039" t="s">
        <v>4266</v>
      </c>
      <c r="B2039" t="s">
        <v>4267</v>
      </c>
      <c r="C2039" t="str">
        <f>IFERROR(VLOOKUP(Table1[[#This Row],[Ticker]],[1]!Table2[[Symbol]:[Industry]],2,FALSE),"-")</f>
        <v>-</v>
      </c>
      <c r="D2039" t="s">
        <v>3909</v>
      </c>
      <c r="E2039">
        <v>331.66204148000003</v>
      </c>
      <c r="F2039">
        <v>133.4</v>
      </c>
      <c r="G2039">
        <v>28.3363105358033</v>
      </c>
      <c r="H2039">
        <v>-8.6178297388166492</v>
      </c>
      <c r="I2039">
        <v>-41.424730407035099</v>
      </c>
      <c r="J2039">
        <v>-5.2948970953571601</v>
      </c>
      <c r="K2039">
        <v>141.089242661854</v>
      </c>
      <c r="L2039">
        <v>124.43984331111599</v>
      </c>
      <c r="M2039">
        <v>33.208410931991203</v>
      </c>
      <c r="N2039">
        <v>0.831168831168831</v>
      </c>
      <c r="O2039">
        <v>48.425787106446698</v>
      </c>
      <c r="P2039">
        <v>141.447963800905</v>
      </c>
    </row>
    <row r="2040" spans="1:17" hidden="1" x14ac:dyDescent="0.3">
      <c r="A2040" t="s">
        <v>4268</v>
      </c>
      <c r="B2040" t="s">
        <v>4269</v>
      </c>
      <c r="C2040" t="str">
        <f>IFERROR(VLOOKUP(Table1[[#This Row],[Ticker]],[1]!Table2[[Symbol]:[Industry]],2,FALSE),"-")</f>
        <v>-</v>
      </c>
      <c r="D2040" t="s">
        <v>429</v>
      </c>
      <c r="E2040">
        <v>330.46018774999999</v>
      </c>
      <c r="F2040">
        <v>885.5</v>
      </c>
      <c r="G2040">
        <v>45.964242305526099</v>
      </c>
      <c r="H2040">
        <v>4.4662162764713296</v>
      </c>
      <c r="I2040">
        <v>-23.825188068735699</v>
      </c>
      <c r="J2040">
        <v>16.396052432602101</v>
      </c>
      <c r="K2040">
        <v>898.49758908950696</v>
      </c>
      <c r="L2040">
        <v>850.17249983649299</v>
      </c>
      <c r="M2040">
        <v>45.747262890343002</v>
      </c>
      <c r="N2040">
        <v>1.70724761082728</v>
      </c>
      <c r="O2040">
        <v>53.574251835121402</v>
      </c>
      <c r="P2040">
        <v>90.021459227467801</v>
      </c>
      <c r="Q2040">
        <v>6.7059989406843004E-2</v>
      </c>
    </row>
    <row r="2041" spans="1:17" hidden="1" x14ac:dyDescent="0.3">
      <c r="A2041" t="s">
        <v>4270</v>
      </c>
      <c r="B2041" t="s">
        <v>4271</v>
      </c>
      <c r="C2041" t="str">
        <f>IFERROR(VLOOKUP(Table1[[#This Row],[Ticker]],[1]!Table2[[Symbol]:[Industry]],2,FALSE),"-")</f>
        <v>-</v>
      </c>
      <c r="E2041">
        <v>329.67216000000002</v>
      </c>
      <c r="F2041">
        <v>6.12</v>
      </c>
      <c r="G2041">
        <v>53.6240141616572</v>
      </c>
      <c r="H2041">
        <v>29.105760228230299</v>
      </c>
      <c r="I2041">
        <v>0.98518628898381999</v>
      </c>
      <c r="J2041">
        <v>-6.6613186639846003</v>
      </c>
      <c r="K2041">
        <v>5.2396933507388699</v>
      </c>
      <c r="L2041">
        <v>4.42156632886784</v>
      </c>
      <c r="M2041">
        <v>49.657622842216703</v>
      </c>
      <c r="N2041">
        <v>1.6721800003334499</v>
      </c>
      <c r="O2041">
        <v>22.3856209150326</v>
      </c>
      <c r="P2041">
        <v>153.94190871369199</v>
      </c>
      <c r="Q2041">
        <v>-2.6555076314885E-2</v>
      </c>
    </row>
    <row r="2042" spans="1:17" hidden="1" x14ac:dyDescent="0.3">
      <c r="A2042" t="s">
        <v>4272</v>
      </c>
      <c r="B2042" t="s">
        <v>4273</v>
      </c>
      <c r="C2042" t="str">
        <f>IFERROR(VLOOKUP(Table1[[#This Row],[Ticker]],[1]!Table2[[Symbol]:[Industry]],2,FALSE),"-")</f>
        <v>-</v>
      </c>
      <c r="D2042" t="s">
        <v>138</v>
      </c>
      <c r="E2042">
        <v>328.10970359999999</v>
      </c>
      <c r="F2042">
        <v>8.33</v>
      </c>
      <c r="G2042">
        <v>137.05790144489399</v>
      </c>
      <c r="H2042">
        <v>-2.4464009521023602</v>
      </c>
      <c r="I2042">
        <v>68.649561399154805</v>
      </c>
      <c r="J2042">
        <v>2.8016938137337299</v>
      </c>
      <c r="K2042">
        <v>8.5913021532542206</v>
      </c>
      <c r="L2042">
        <v>6.7886253096011799</v>
      </c>
      <c r="M2042">
        <v>37.629510467407698</v>
      </c>
      <c r="N2042">
        <v>0.72514104914558897</v>
      </c>
      <c r="O2042">
        <v>33.253301320528202</v>
      </c>
      <c r="P2042">
        <v>197.5</v>
      </c>
      <c r="Q2042">
        <v>0.113881363931294</v>
      </c>
    </row>
    <row r="2043" spans="1:17" hidden="1" x14ac:dyDescent="0.3">
      <c r="A2043" t="s">
        <v>4274</v>
      </c>
      <c r="B2043" t="s">
        <v>4275</v>
      </c>
      <c r="C2043" t="str">
        <f>IFERROR(VLOOKUP(Table1[[#This Row],[Ticker]],[1]!Table2[[Symbol]:[Industry]],2,FALSE),"-")</f>
        <v>-</v>
      </c>
      <c r="D2043" t="s">
        <v>1126</v>
      </c>
      <c r="E2043">
        <v>327.98099999999999</v>
      </c>
      <c r="F2043">
        <v>295</v>
      </c>
      <c r="G2043">
        <v>267.47387826608599</v>
      </c>
      <c r="H2043">
        <v>46.681058684285702</v>
      </c>
      <c r="I2043">
        <v>119.978526452918</v>
      </c>
      <c r="J2043">
        <v>12.401862163902001</v>
      </c>
      <c r="K2043">
        <v>222.34099050246101</v>
      </c>
      <c r="L2043">
        <v>154.72957073272701</v>
      </c>
      <c r="M2043">
        <v>90.057359701946098</v>
      </c>
      <c r="N2043">
        <v>0.82964239551917196</v>
      </c>
      <c r="O2043">
        <v>4.7457627118643897</v>
      </c>
      <c r="P2043">
        <v>356.65634674922597</v>
      </c>
    </row>
    <row r="2044" spans="1:17" hidden="1" x14ac:dyDescent="0.3">
      <c r="A2044" t="s">
        <v>4276</v>
      </c>
      <c r="B2044" t="s">
        <v>4277</v>
      </c>
      <c r="C2044" t="str">
        <f>IFERROR(VLOOKUP(Table1[[#This Row],[Ticker]],[1]!Table2[[Symbol]:[Industry]],2,FALSE),"-")</f>
        <v>-</v>
      </c>
      <c r="D2044" t="s">
        <v>1601</v>
      </c>
      <c r="E2044">
        <v>327.85836999999998</v>
      </c>
      <c r="F2044">
        <v>533.45000000000005</v>
      </c>
      <c r="G2044">
        <v>46.029429769048299</v>
      </c>
      <c r="H2044">
        <v>0.742334013548827</v>
      </c>
      <c r="I2044">
        <v>15.0274235117417</v>
      </c>
      <c r="J2044">
        <v>3.3268134309586199</v>
      </c>
      <c r="K2044">
        <v>559.53858312640602</v>
      </c>
      <c r="L2044">
        <v>484.70068477260901</v>
      </c>
      <c r="M2044">
        <v>32.368856926120003</v>
      </c>
      <c r="N2044">
        <v>1.01143676602788</v>
      </c>
      <c r="O2044">
        <v>17.724247820789099</v>
      </c>
      <c r="P2044">
        <v>77.225913621262407</v>
      </c>
      <c r="Q2044">
        <v>9.0537851262560004E-2</v>
      </c>
    </row>
    <row r="2045" spans="1:17" hidden="1" x14ac:dyDescent="0.3">
      <c r="A2045" t="s">
        <v>4278</v>
      </c>
      <c r="B2045" t="s">
        <v>4279</v>
      </c>
      <c r="C2045" t="str">
        <f>IFERROR(VLOOKUP(Table1[[#This Row],[Ticker]],[1]!Table2[[Symbol]:[Industry]],2,FALSE),"-")</f>
        <v>-</v>
      </c>
      <c r="D2045" t="s">
        <v>391</v>
      </c>
      <c r="E2045">
        <v>326.54593912799999</v>
      </c>
      <c r="F2045">
        <v>184.56</v>
      </c>
      <c r="G2045">
        <v>-52.623140460961103</v>
      </c>
      <c r="H2045">
        <v>-2.4524972796192399</v>
      </c>
      <c r="I2045">
        <v>-23.842336223137998</v>
      </c>
      <c r="J2045">
        <v>4.7880381488041897</v>
      </c>
      <c r="K2045">
        <v>187.442721523942</v>
      </c>
      <c r="L2045">
        <v>197.58965048348799</v>
      </c>
      <c r="M2045">
        <v>39.6906284926891</v>
      </c>
      <c r="N2045">
        <v>1.0734056695638801</v>
      </c>
      <c r="O2045">
        <v>46.293888166449896</v>
      </c>
      <c r="P2045">
        <v>27.679003804911702</v>
      </c>
      <c r="Q2045">
        <v>-8.4582419319484001E-2</v>
      </c>
    </row>
    <row r="2046" spans="1:17" hidden="1" x14ac:dyDescent="0.3">
      <c r="A2046" t="s">
        <v>4280</v>
      </c>
      <c r="B2046" t="s">
        <v>4281</v>
      </c>
      <c r="C2046" t="str">
        <f>IFERROR(VLOOKUP(Table1[[#This Row],[Ticker]],[1]!Table2[[Symbol]:[Industry]],2,FALSE),"-")</f>
        <v>-</v>
      </c>
      <c r="D2046" t="s">
        <v>51</v>
      </c>
      <c r="E2046">
        <v>326.26397074400001</v>
      </c>
      <c r="F2046">
        <v>74.510000000000005</v>
      </c>
      <c r="G2046">
        <v>97.679426648748901</v>
      </c>
      <c r="H2046">
        <v>-21.157085109263701</v>
      </c>
      <c r="I2046">
        <v>86.495896743731194</v>
      </c>
      <c r="J2046">
        <v>-9.7129526509126993</v>
      </c>
      <c r="K2046">
        <v>93.504712041499701</v>
      </c>
      <c r="L2046">
        <v>73.095079174527896</v>
      </c>
      <c r="M2046">
        <v>23.1652859583061</v>
      </c>
      <c r="N2046">
        <v>3.5476093822285901</v>
      </c>
      <c r="O2046">
        <v>74.339014897329207</v>
      </c>
      <c r="P2046">
        <v>264.79804161566699</v>
      </c>
      <c r="Q2046">
        <v>0.194562379647477</v>
      </c>
    </row>
    <row r="2047" spans="1:17" hidden="1" x14ac:dyDescent="0.3">
      <c r="A2047" t="s">
        <v>4282</v>
      </c>
      <c r="B2047" t="s">
        <v>4283</v>
      </c>
      <c r="C2047" t="str">
        <f>IFERROR(VLOOKUP(Table1[[#This Row],[Ticker]],[1]!Table2[[Symbol]:[Industry]],2,FALSE),"-")</f>
        <v>-</v>
      </c>
      <c r="D2047" t="s">
        <v>232</v>
      </c>
      <c r="E2047">
        <v>325.64510999999999</v>
      </c>
      <c r="F2047">
        <v>101.78</v>
      </c>
      <c r="G2047">
        <v>21.524917803357901</v>
      </c>
      <c r="H2047">
        <v>-6.3411794532238002</v>
      </c>
      <c r="I2047">
        <v>-8.1987662606495793</v>
      </c>
      <c r="J2047">
        <v>1.3726914002180499</v>
      </c>
      <c r="K2047">
        <v>110.81869675324</v>
      </c>
      <c r="L2047">
        <v>97.691365880772096</v>
      </c>
      <c r="M2047">
        <v>24.636149133083201</v>
      </c>
      <c r="N2047">
        <v>0.86747027704427804</v>
      </c>
      <c r="O2047">
        <v>26.635881312635</v>
      </c>
      <c r="P2047">
        <v>61.5555555555555</v>
      </c>
      <c r="Q2047">
        <v>5.8814666478133E-2</v>
      </c>
    </row>
    <row r="2048" spans="1:17" hidden="1" x14ac:dyDescent="0.3">
      <c r="A2048" t="s">
        <v>4284</v>
      </c>
      <c r="B2048" t="s">
        <v>4285</v>
      </c>
      <c r="C2048" t="str">
        <f>IFERROR(VLOOKUP(Table1[[#This Row],[Ticker]],[1]!Table2[[Symbol]:[Industry]],2,FALSE),"-")</f>
        <v>-</v>
      </c>
      <c r="D2048" t="s">
        <v>376</v>
      </c>
      <c r="E2048">
        <v>325.54736624999998</v>
      </c>
      <c r="F2048">
        <v>155.15</v>
      </c>
      <c r="G2048">
        <v>-60.440833372919499</v>
      </c>
      <c r="H2048">
        <v>-11.589804375414101</v>
      </c>
      <c r="I2048">
        <v>-47.676458364895502</v>
      </c>
      <c r="J2048">
        <v>-0.20985858735354301</v>
      </c>
      <c r="K2048">
        <v>179.40156456264299</v>
      </c>
      <c r="M2048">
        <v>26.8062177819879</v>
      </c>
      <c r="N2048">
        <v>0.37000903342366698</v>
      </c>
      <c r="O2048">
        <v>75.958749597164001</v>
      </c>
      <c r="P2048">
        <v>3.43333333333333</v>
      </c>
    </row>
    <row r="2049" spans="1:17" hidden="1" x14ac:dyDescent="0.3">
      <c r="A2049" t="s">
        <v>4286</v>
      </c>
      <c r="B2049" t="s">
        <v>4287</v>
      </c>
      <c r="C2049" t="str">
        <f>IFERROR(VLOOKUP(Table1[[#This Row],[Ticker]],[1]!Table2[[Symbol]:[Industry]],2,FALSE),"-")</f>
        <v>-</v>
      </c>
      <c r="D2049" t="s">
        <v>769</v>
      </c>
      <c r="E2049">
        <v>324.90506249999999</v>
      </c>
      <c r="F2049">
        <v>250.65</v>
      </c>
      <c r="G2049">
        <v>-46.225502077310999</v>
      </c>
      <c r="H2049">
        <v>-10.314008783119499</v>
      </c>
      <c r="I2049">
        <v>-43.534166381327701</v>
      </c>
      <c r="J2049">
        <v>5.0464490584889798</v>
      </c>
      <c r="K2049">
        <v>278.542764389821</v>
      </c>
      <c r="L2049">
        <v>292.90701692667898</v>
      </c>
      <c r="M2049">
        <v>32.199572432652197</v>
      </c>
      <c r="N2049">
        <v>0.332451402522771</v>
      </c>
      <c r="O2049">
        <v>75.942549371633703</v>
      </c>
      <c r="P2049">
        <v>11.8973214285714</v>
      </c>
    </row>
    <row r="2050" spans="1:17" hidden="1" x14ac:dyDescent="0.3">
      <c r="A2050" t="s">
        <v>4288</v>
      </c>
      <c r="B2050" t="s">
        <v>4289</v>
      </c>
      <c r="C2050" t="str">
        <f>IFERROR(VLOOKUP(Table1[[#This Row],[Ticker]],[1]!Table2[[Symbol]:[Industry]],2,FALSE),"-")</f>
        <v>-</v>
      </c>
      <c r="D2050" t="s">
        <v>467</v>
      </c>
      <c r="E2050">
        <v>324.89546878300001</v>
      </c>
      <c r="F2050">
        <v>130.35</v>
      </c>
      <c r="G2050">
        <v>-15.749443915930501</v>
      </c>
      <c r="H2050">
        <v>-12.073459275464501</v>
      </c>
      <c r="I2050">
        <v>-15.552131777234701</v>
      </c>
      <c r="J2050">
        <v>1.48846756629698</v>
      </c>
      <c r="K2050">
        <v>132.22563983788001</v>
      </c>
      <c r="L2050">
        <v>124.24788285959301</v>
      </c>
      <c r="M2050">
        <v>27.176749779385901</v>
      </c>
      <c r="N2050">
        <v>0.12084284581141599</v>
      </c>
      <c r="O2050">
        <v>36.0644418872267</v>
      </c>
      <c r="P2050">
        <v>28.995546759030098</v>
      </c>
      <c r="Q2050">
        <v>-1.2621321461219E-2</v>
      </c>
    </row>
    <row r="2051" spans="1:17" hidden="1" x14ac:dyDescent="0.3">
      <c r="A2051" t="s">
        <v>4290</v>
      </c>
      <c r="B2051" t="s">
        <v>4291</v>
      </c>
      <c r="C2051" t="str">
        <f>IFERROR(VLOOKUP(Table1[[#This Row],[Ticker]],[1]!Table2[[Symbol]:[Industry]],2,FALSE),"-")</f>
        <v>-</v>
      </c>
      <c r="D2051" t="s">
        <v>269</v>
      </c>
      <c r="E2051">
        <v>324.63046697999999</v>
      </c>
      <c r="F2051">
        <v>58.62</v>
      </c>
      <c r="G2051">
        <v>155.35756874527399</v>
      </c>
      <c r="H2051">
        <v>-3.6895914792376101</v>
      </c>
      <c r="I2051">
        <v>11.355546563082401</v>
      </c>
      <c r="J2051">
        <v>0.30049764148494801</v>
      </c>
      <c r="K2051">
        <v>54.479299485589301</v>
      </c>
      <c r="L2051">
        <v>47.495500222660098</v>
      </c>
      <c r="M2051">
        <v>72.183817471442296</v>
      </c>
      <c r="N2051">
        <v>1.5505560733509001</v>
      </c>
      <c r="O2051">
        <v>18.986693961105399</v>
      </c>
      <c r="P2051">
        <v>191.93227091633401</v>
      </c>
      <c r="Q2051">
        <v>5.2905282054812999E-2</v>
      </c>
    </row>
    <row r="2052" spans="1:17" hidden="1" x14ac:dyDescent="0.3">
      <c r="A2052" t="s">
        <v>4292</v>
      </c>
      <c r="B2052" t="s">
        <v>4293</v>
      </c>
      <c r="C2052" t="str">
        <f>IFERROR(VLOOKUP(Table1[[#This Row],[Ticker]],[1]!Table2[[Symbol]:[Industry]],2,FALSE),"-")</f>
        <v>-</v>
      </c>
      <c r="D2052" t="s">
        <v>429</v>
      </c>
      <c r="E2052">
        <v>324.24229500000001</v>
      </c>
      <c r="F2052">
        <v>130</v>
      </c>
      <c r="G2052">
        <v>266.78440534528397</v>
      </c>
      <c r="H2052">
        <v>1.0739510831011601</v>
      </c>
      <c r="I2052">
        <v>62.7276312164092</v>
      </c>
      <c r="J2052">
        <v>-1.2691618012395101</v>
      </c>
      <c r="K2052">
        <v>125.59976605805799</v>
      </c>
      <c r="L2052">
        <v>92.900462013410902</v>
      </c>
      <c r="M2052">
        <v>41.335586115556701</v>
      </c>
      <c r="N2052">
        <v>1.1159216169727699</v>
      </c>
      <c r="O2052">
        <v>15.115384615384601</v>
      </c>
      <c r="P2052">
        <v>385.07462686567101</v>
      </c>
      <c r="Q2052">
        <v>0.18013367395100899</v>
      </c>
    </row>
    <row r="2053" spans="1:17" hidden="1" x14ac:dyDescent="0.3">
      <c r="A2053" t="s">
        <v>4294</v>
      </c>
      <c r="B2053" t="s">
        <v>4295</v>
      </c>
      <c r="C2053" t="str">
        <f>IFERROR(VLOOKUP(Table1[[#This Row],[Ticker]],[1]!Table2[[Symbol]:[Industry]],2,FALSE),"-")</f>
        <v>-</v>
      </c>
      <c r="D2053" t="s">
        <v>383</v>
      </c>
      <c r="E2053">
        <v>324.05167675000001</v>
      </c>
      <c r="F2053">
        <v>2.9</v>
      </c>
      <c r="G2053">
        <v>33.19701434812</v>
      </c>
      <c r="H2053">
        <v>16.1318661410162</v>
      </c>
      <c r="I2053">
        <v>-9.0916221484803508</v>
      </c>
      <c r="J2053">
        <v>2.4759362379761698</v>
      </c>
      <c r="K2053">
        <v>2.6360823362190899</v>
      </c>
      <c r="L2053">
        <v>2.3913039717057401</v>
      </c>
      <c r="M2053">
        <v>57.685322245811598</v>
      </c>
      <c r="N2053">
        <v>1.3713530281264099</v>
      </c>
      <c r="O2053">
        <v>17.931034482758601</v>
      </c>
      <c r="P2053">
        <v>87.096774193548299</v>
      </c>
      <c r="Q2053">
        <v>-4.4978928009222999E-2</v>
      </c>
    </row>
    <row r="2054" spans="1:17" hidden="1" x14ac:dyDescent="0.3">
      <c r="A2054" t="s">
        <v>4296</v>
      </c>
      <c r="B2054" t="s">
        <v>4297</v>
      </c>
      <c r="C2054" t="str">
        <f>IFERROR(VLOOKUP(Table1[[#This Row],[Ticker]],[1]!Table2[[Symbol]:[Industry]],2,FALSE),"-")</f>
        <v>-</v>
      </c>
      <c r="D2054" t="s">
        <v>726</v>
      </c>
      <c r="E2054">
        <v>323.674959959999</v>
      </c>
      <c r="F2054">
        <v>53.46</v>
      </c>
      <c r="G2054">
        <v>6.8183941456241204</v>
      </c>
      <c r="H2054">
        <v>15.982024624268201</v>
      </c>
      <c r="I2054">
        <v>-7.6825312393894398</v>
      </c>
      <c r="J2054">
        <v>0.94835218173077995</v>
      </c>
      <c r="K2054">
        <v>52.659273730115103</v>
      </c>
      <c r="L2054">
        <v>50.519139482454399</v>
      </c>
      <c r="M2054">
        <v>39.686409194151899</v>
      </c>
      <c r="N2054">
        <v>2.1071532039958001</v>
      </c>
      <c r="O2054">
        <v>34.4930789375233</v>
      </c>
      <c r="P2054">
        <v>37.076923076923002</v>
      </c>
      <c r="Q2054">
        <v>6.8804477173318002E-2</v>
      </c>
    </row>
    <row r="2055" spans="1:17" hidden="1" x14ac:dyDescent="0.3">
      <c r="A2055" t="s">
        <v>4298</v>
      </c>
      <c r="B2055" t="s">
        <v>4299</v>
      </c>
      <c r="C2055" t="str">
        <f>IFERROR(VLOOKUP(Table1[[#This Row],[Ticker]],[1]!Table2[[Symbol]:[Industry]],2,FALSE),"-")</f>
        <v>-</v>
      </c>
      <c r="D2055" t="s">
        <v>51</v>
      </c>
      <c r="E2055">
        <v>323.62989750000003</v>
      </c>
      <c r="F2055">
        <v>245.7</v>
      </c>
      <c r="G2055">
        <v>8.7711940295261108</v>
      </c>
      <c r="H2055">
        <v>49.125542740620297</v>
      </c>
      <c r="I2055">
        <v>16.4537185867337</v>
      </c>
      <c r="J2055">
        <v>0.47256862717576997</v>
      </c>
      <c r="K2055">
        <v>228.603496860078</v>
      </c>
      <c r="L2055">
        <v>207.45793907040101</v>
      </c>
      <c r="M2055">
        <v>37.843348175848298</v>
      </c>
      <c r="N2055">
        <v>0.98093008176858099</v>
      </c>
      <c r="O2055">
        <v>17.216117216117201</v>
      </c>
      <c r="P2055">
        <v>53.5625</v>
      </c>
      <c r="Q2055">
        <v>0.12938570171434899</v>
      </c>
    </row>
    <row r="2056" spans="1:17" hidden="1" x14ac:dyDescent="0.3">
      <c r="A2056" t="s">
        <v>4300</v>
      </c>
      <c r="B2056" t="s">
        <v>4301</v>
      </c>
      <c r="C2056" t="str">
        <f>IFERROR(VLOOKUP(Table1[[#This Row],[Ticker]],[1]!Table2[[Symbol]:[Industry]],2,FALSE),"-")</f>
        <v>-</v>
      </c>
      <c r="D2056" t="s">
        <v>543</v>
      </c>
      <c r="E2056">
        <v>322.02263223599999</v>
      </c>
      <c r="F2056">
        <v>23.72</v>
      </c>
      <c r="G2056">
        <v>83.006271010111504</v>
      </c>
      <c r="H2056">
        <v>-14.3236800505705</v>
      </c>
      <c r="I2056">
        <v>10.2222446463024</v>
      </c>
      <c r="J2056">
        <v>1.2972946989106</v>
      </c>
      <c r="K2056">
        <v>23.4101488779569</v>
      </c>
      <c r="L2056">
        <v>18.066691847721</v>
      </c>
      <c r="M2056">
        <v>35.751530370322797</v>
      </c>
      <c r="N2056">
        <v>0.62079794510561603</v>
      </c>
      <c r="O2056">
        <v>24.789207419898801</v>
      </c>
      <c r="P2056">
        <v>151.00529100529101</v>
      </c>
      <c r="Q2056">
        <v>0.11014915042795601</v>
      </c>
    </row>
    <row r="2057" spans="1:17" hidden="1" x14ac:dyDescent="0.3">
      <c r="A2057" t="s">
        <v>4302</v>
      </c>
      <c r="B2057" t="s">
        <v>4303</v>
      </c>
      <c r="C2057" t="str">
        <f>IFERROR(VLOOKUP(Table1[[#This Row],[Ticker]],[1]!Table2[[Symbol]:[Industry]],2,FALSE),"-")</f>
        <v>-</v>
      </c>
      <c r="D2057" t="s">
        <v>51</v>
      </c>
      <c r="E2057">
        <v>320.08023200000002</v>
      </c>
      <c r="F2057">
        <v>278.35000000000002</v>
      </c>
      <c r="G2057">
        <v>1.8746439713046401</v>
      </c>
      <c r="H2057">
        <v>31.673460777774601</v>
      </c>
      <c r="I2057">
        <v>47.798090356813603</v>
      </c>
      <c r="J2057">
        <v>-1.10576310842905</v>
      </c>
      <c r="K2057">
        <v>246.15289558652501</v>
      </c>
      <c r="L2057">
        <v>198.086982596403</v>
      </c>
      <c r="M2057">
        <v>39.127025483741797</v>
      </c>
      <c r="N2057">
        <v>0.88159824046920798</v>
      </c>
      <c r="O2057">
        <v>16.759475480510101</v>
      </c>
      <c r="P2057">
        <v>104.669117647058</v>
      </c>
    </row>
    <row r="2058" spans="1:17" hidden="1" x14ac:dyDescent="0.3">
      <c r="A2058" t="s">
        <v>4304</v>
      </c>
      <c r="B2058" t="s">
        <v>4305</v>
      </c>
      <c r="C2058" t="str">
        <f>IFERROR(VLOOKUP(Table1[[#This Row],[Ticker]],[1]!Table2[[Symbol]:[Industry]],2,FALSE),"-")</f>
        <v>-</v>
      </c>
      <c r="D2058" t="s">
        <v>376</v>
      </c>
      <c r="E2058">
        <v>319.906136</v>
      </c>
      <c r="F2058">
        <v>154.55000000000001</v>
      </c>
      <c r="G2058">
        <v>-18.3806489752738</v>
      </c>
      <c r="H2058">
        <v>-7.6712960651877999</v>
      </c>
      <c r="I2058">
        <v>-34.7304196255131</v>
      </c>
      <c r="J2058">
        <v>0.12737132242338201</v>
      </c>
      <c r="K2058">
        <v>161.187182632625</v>
      </c>
      <c r="L2058">
        <v>167.73684067664399</v>
      </c>
      <c r="M2058">
        <v>31.6982115814784</v>
      </c>
      <c r="N2058">
        <v>0.90546325183196696</v>
      </c>
      <c r="O2058">
        <v>60.368812681979897</v>
      </c>
      <c r="P2058">
        <v>24.586860137041501</v>
      </c>
    </row>
    <row r="2059" spans="1:17" hidden="1" x14ac:dyDescent="0.3">
      <c r="A2059" t="s">
        <v>4306</v>
      </c>
      <c r="B2059" t="s">
        <v>4307</v>
      </c>
      <c r="C2059" t="str">
        <f>IFERROR(VLOOKUP(Table1[[#This Row],[Ticker]],[1]!Table2[[Symbol]:[Industry]],2,FALSE),"-")</f>
        <v>-</v>
      </c>
      <c r="D2059" t="s">
        <v>1623</v>
      </c>
      <c r="E2059">
        <v>319.171027199999</v>
      </c>
      <c r="F2059">
        <v>59.27</v>
      </c>
      <c r="G2059">
        <v>-6.2820309608685703</v>
      </c>
      <c r="H2059">
        <v>-1.8662750881427801</v>
      </c>
      <c r="I2059">
        <v>0.98241139743583605</v>
      </c>
      <c r="J2059">
        <v>0.67507043711036596</v>
      </c>
      <c r="K2059">
        <v>60.925181719071901</v>
      </c>
      <c r="L2059">
        <v>57.429519924530901</v>
      </c>
      <c r="M2059">
        <v>55.8285238094657</v>
      </c>
      <c r="N2059">
        <v>1.8875475773346899</v>
      </c>
      <c r="O2059">
        <v>9.4989033237725593</v>
      </c>
      <c r="P2059">
        <v>24.752683645548299</v>
      </c>
      <c r="Q2059">
        <v>-2.0749357399728999E-2</v>
      </c>
    </row>
    <row r="2060" spans="1:17" hidden="1" x14ac:dyDescent="0.3">
      <c r="A2060" t="s">
        <v>4308</v>
      </c>
      <c r="B2060" t="s">
        <v>4309</v>
      </c>
      <c r="C2060" t="str">
        <f>IFERROR(VLOOKUP(Table1[[#This Row],[Ticker]],[1]!Table2[[Symbol]:[Industry]],2,FALSE),"-")</f>
        <v>-</v>
      </c>
      <c r="D2060" t="s">
        <v>138</v>
      </c>
      <c r="E2060">
        <v>318.771610519999</v>
      </c>
      <c r="F2060">
        <v>43.67</v>
      </c>
      <c r="G2060">
        <v>5.5401320780047003</v>
      </c>
      <c r="H2060">
        <v>-8.0928895934492608</v>
      </c>
      <c r="I2060">
        <v>-3.5869187735199302</v>
      </c>
      <c r="J2060">
        <v>0.91738375427196395</v>
      </c>
      <c r="K2060">
        <v>44.598077172928697</v>
      </c>
      <c r="L2060">
        <v>42.783921885853502</v>
      </c>
      <c r="M2060">
        <v>50.624376973704997</v>
      </c>
      <c r="N2060">
        <v>0.73385183630125805</v>
      </c>
      <c r="O2060">
        <v>44.2637966567437</v>
      </c>
      <c r="P2060">
        <v>40.057729313662598</v>
      </c>
    </row>
    <row r="2061" spans="1:17" hidden="1" x14ac:dyDescent="0.3">
      <c r="A2061" t="s">
        <v>4310</v>
      </c>
      <c r="B2061" t="s">
        <v>4311</v>
      </c>
      <c r="C2061" t="str">
        <f>IFERROR(VLOOKUP(Table1[[#This Row],[Ticker]],[1]!Table2[[Symbol]:[Industry]],2,FALSE),"-")</f>
        <v>-</v>
      </c>
      <c r="D2061" t="s">
        <v>292</v>
      </c>
      <c r="E2061">
        <v>317.74225000000001</v>
      </c>
      <c r="F2061">
        <v>292.85000000000002</v>
      </c>
      <c r="G2061">
        <v>-29.668731930881599</v>
      </c>
      <c r="H2061">
        <v>2.01237716146797</v>
      </c>
      <c r="I2061">
        <v>-32.955142795162203</v>
      </c>
      <c r="J2061">
        <v>3.2896136854334199</v>
      </c>
      <c r="K2061">
        <v>296.68138305536797</v>
      </c>
      <c r="L2061">
        <v>292.00109207804297</v>
      </c>
      <c r="M2061">
        <v>35.686057284850598</v>
      </c>
      <c r="N2061">
        <v>0.68803435428893001</v>
      </c>
      <c r="O2061">
        <v>42.718115075977401</v>
      </c>
      <c r="P2061">
        <v>16.534023079983999</v>
      </c>
      <c r="Q2061">
        <v>6.2282256902203001E-2</v>
      </c>
    </row>
    <row r="2062" spans="1:17" hidden="1" x14ac:dyDescent="0.3">
      <c r="A2062" t="s">
        <v>4312</v>
      </c>
      <c r="B2062" t="s">
        <v>4313</v>
      </c>
      <c r="C2062" t="str">
        <f>IFERROR(VLOOKUP(Table1[[#This Row],[Ticker]],[1]!Table2[[Symbol]:[Industry]],2,FALSE),"-")</f>
        <v>-</v>
      </c>
      <c r="D2062" t="s">
        <v>4314</v>
      </c>
      <c r="E2062">
        <v>317.60906399999999</v>
      </c>
      <c r="F2062">
        <v>132.4</v>
      </c>
      <c r="G2062">
        <v>-36.6162450758506</v>
      </c>
      <c r="H2062">
        <v>-6.9948319856819001</v>
      </c>
      <c r="I2062">
        <v>-36.565042084211797</v>
      </c>
      <c r="J2062">
        <v>1.0299268483048101</v>
      </c>
      <c r="K2062">
        <v>144.22742362330499</v>
      </c>
      <c r="L2062">
        <v>156.16165691704001</v>
      </c>
      <c r="M2062">
        <v>24.0464416046892</v>
      </c>
      <c r="N2062">
        <v>0.68253555479832795</v>
      </c>
      <c r="O2062">
        <v>66.918429003021103</v>
      </c>
      <c r="P2062">
        <v>5.7085828343313301</v>
      </c>
    </row>
    <row r="2063" spans="1:17" hidden="1" x14ac:dyDescent="0.3">
      <c r="A2063" t="s">
        <v>4315</v>
      </c>
      <c r="B2063" t="s">
        <v>4316</v>
      </c>
      <c r="C2063" t="str">
        <f>IFERROR(VLOOKUP(Table1[[#This Row],[Ticker]],[1]!Table2[[Symbol]:[Industry]],2,FALSE),"-")</f>
        <v>-</v>
      </c>
      <c r="D2063" t="s">
        <v>556</v>
      </c>
      <c r="E2063">
        <v>316.87905177599998</v>
      </c>
      <c r="F2063">
        <v>61.04</v>
      </c>
      <c r="G2063">
        <v>13.7599917928178</v>
      </c>
      <c r="H2063">
        <v>-30.894302885152801</v>
      </c>
      <c r="I2063">
        <v>-18.284785480616499</v>
      </c>
      <c r="J2063">
        <v>-7.6276954992433303</v>
      </c>
      <c r="K2063">
        <v>89.966505365257106</v>
      </c>
      <c r="L2063">
        <v>79.237814381168306</v>
      </c>
      <c r="M2063">
        <v>18.609342060411201</v>
      </c>
      <c r="N2063">
        <v>1.3203664460109701</v>
      </c>
      <c r="O2063">
        <v>129.849279161205</v>
      </c>
      <c r="P2063">
        <v>42.950819672131097</v>
      </c>
      <c r="Q2063">
        <v>4.4695668781655998E-2</v>
      </c>
    </row>
    <row r="2064" spans="1:17" hidden="1" x14ac:dyDescent="0.3">
      <c r="A2064" t="s">
        <v>4317</v>
      </c>
      <c r="B2064" t="s">
        <v>4318</v>
      </c>
      <c r="C2064" t="str">
        <f>IFERROR(VLOOKUP(Table1[[#This Row],[Ticker]],[1]!Table2[[Symbol]:[Industry]],2,FALSE),"-")</f>
        <v>-</v>
      </c>
      <c r="D2064" t="s">
        <v>383</v>
      </c>
      <c r="E2064">
        <v>316.55783600000001</v>
      </c>
      <c r="F2064">
        <v>282.8</v>
      </c>
      <c r="G2064">
        <v>-25.060154110661301</v>
      </c>
      <c r="H2064">
        <v>14.8762324519224</v>
      </c>
      <c r="I2064">
        <v>-29.7133026673331</v>
      </c>
      <c r="J2064">
        <v>8.1874159703570801E-2</v>
      </c>
      <c r="K2064">
        <v>282.432114595624</v>
      </c>
      <c r="L2064">
        <v>291.54453549676703</v>
      </c>
      <c r="M2064">
        <v>38.633748838348502</v>
      </c>
      <c r="N2064">
        <v>0.70761292117296903</v>
      </c>
      <c r="O2064">
        <v>43.193069306930603</v>
      </c>
      <c r="P2064">
        <v>31.5348837209302</v>
      </c>
      <c r="Q2064">
        <v>8.7896680484495004E-2</v>
      </c>
    </row>
    <row r="2065" spans="1:17" hidden="1" x14ac:dyDescent="0.3">
      <c r="A2065" t="s">
        <v>4319</v>
      </c>
      <c r="B2065" t="s">
        <v>4320</v>
      </c>
      <c r="C2065" t="str">
        <f>IFERROR(VLOOKUP(Table1[[#This Row],[Ticker]],[1]!Table2[[Symbol]:[Industry]],2,FALSE),"-")</f>
        <v>-</v>
      </c>
      <c r="D2065" t="s">
        <v>553</v>
      </c>
      <c r="E2065">
        <v>315.94170000000003</v>
      </c>
      <c r="F2065">
        <v>250.35</v>
      </c>
      <c r="G2065">
        <v>-34.091602960392102</v>
      </c>
      <c r="H2065">
        <v>-2.7165251073750198</v>
      </c>
      <c r="I2065">
        <v>-4.5892083186553601</v>
      </c>
      <c r="J2065">
        <v>0.65225541429535205</v>
      </c>
      <c r="K2065">
        <v>261.84090114642203</v>
      </c>
      <c r="L2065">
        <v>252.96849700322599</v>
      </c>
      <c r="M2065">
        <v>37.733286512630002</v>
      </c>
      <c r="N2065">
        <v>1.5301671075968599</v>
      </c>
      <c r="O2065">
        <v>34.791292190932602</v>
      </c>
      <c r="P2065">
        <v>18.649289099526001</v>
      </c>
      <c r="Q2065">
        <v>-1.8681767781432001E-2</v>
      </c>
    </row>
    <row r="2066" spans="1:17" hidden="1" x14ac:dyDescent="0.3">
      <c r="A2066" t="s">
        <v>4321</v>
      </c>
      <c r="B2066" t="s">
        <v>4322</v>
      </c>
      <c r="C2066" t="str">
        <f>IFERROR(VLOOKUP(Table1[[#This Row],[Ticker]],[1]!Table2[[Symbol]:[Industry]],2,FALSE),"-")</f>
        <v>-</v>
      </c>
      <c r="D2066" t="s">
        <v>46</v>
      </c>
      <c r="E2066">
        <v>315.49034031999997</v>
      </c>
      <c r="F2066">
        <v>43.72</v>
      </c>
      <c r="G2066">
        <v>-53.967752279353</v>
      </c>
      <c r="H2066">
        <v>2.2989964551519702</v>
      </c>
      <c r="I2066">
        <v>-64.298992696579901</v>
      </c>
      <c r="J2066">
        <v>7.1034603137760897</v>
      </c>
      <c r="K2066">
        <v>43.626137356055899</v>
      </c>
      <c r="L2066">
        <v>55.101775627947397</v>
      </c>
      <c r="M2066">
        <v>45.324172668935901</v>
      </c>
      <c r="N2066">
        <v>0.56085676334455603</v>
      </c>
      <c r="O2066">
        <v>173.33028362305501</v>
      </c>
      <c r="P2066">
        <v>32.084592145015002</v>
      </c>
      <c r="Q2066">
        <v>-2.211574843826E-3</v>
      </c>
    </row>
    <row r="2067" spans="1:17" hidden="1" x14ac:dyDescent="0.3">
      <c r="A2067" t="s">
        <v>4323</v>
      </c>
      <c r="B2067" t="s">
        <v>4324</v>
      </c>
      <c r="C2067" t="str">
        <f>IFERROR(VLOOKUP(Table1[[#This Row],[Ticker]],[1]!Table2[[Symbol]:[Industry]],2,FALSE),"-")</f>
        <v>-</v>
      </c>
      <c r="D2067" t="s">
        <v>191</v>
      </c>
      <c r="E2067">
        <v>315.20331199999998</v>
      </c>
      <c r="F2067">
        <v>304</v>
      </c>
      <c r="G2067">
        <v>146.96762366711599</v>
      </c>
      <c r="H2067">
        <v>9.9866394112913994</v>
      </c>
      <c r="I2067">
        <v>33.962140434861702</v>
      </c>
      <c r="J2067">
        <v>1.5032586423477501</v>
      </c>
      <c r="K2067">
        <v>276.32459271348898</v>
      </c>
      <c r="L2067">
        <v>221.00622529714201</v>
      </c>
      <c r="M2067">
        <v>69.323059106865898</v>
      </c>
      <c r="N2067">
        <v>0.54050429184549298</v>
      </c>
      <c r="O2067">
        <v>7.8947368421052602</v>
      </c>
      <c r="P2067">
        <v>184.11214953270999</v>
      </c>
    </row>
    <row r="2068" spans="1:17" hidden="1" x14ac:dyDescent="0.3">
      <c r="A2068" t="s">
        <v>4325</v>
      </c>
      <c r="B2068" t="s">
        <v>4326</v>
      </c>
      <c r="C2068" t="str">
        <f>IFERROR(VLOOKUP(Table1[[#This Row],[Ticker]],[1]!Table2[[Symbol]:[Industry]],2,FALSE),"-")</f>
        <v>-</v>
      </c>
      <c r="D2068" t="s">
        <v>292</v>
      </c>
      <c r="E2068">
        <v>314.41789125000003</v>
      </c>
      <c r="F2068">
        <v>187.15</v>
      </c>
      <c r="G2068">
        <v>14.2545858681124</v>
      </c>
      <c r="H2068">
        <v>-0.488548916898839</v>
      </c>
      <c r="I2068">
        <v>-23.220463696300602</v>
      </c>
      <c r="J2068">
        <v>-1.64329130190627</v>
      </c>
      <c r="K2068">
        <v>187.36379703316899</v>
      </c>
      <c r="L2068">
        <v>183.760085660008</v>
      </c>
      <c r="M2068">
        <v>34.598781510550999</v>
      </c>
      <c r="N2068">
        <v>1.54867924528301</v>
      </c>
      <c r="O2068">
        <v>33.048356932941402</v>
      </c>
      <c r="P2068">
        <v>51.538461538461497</v>
      </c>
    </row>
    <row r="2069" spans="1:17" hidden="1" x14ac:dyDescent="0.3">
      <c r="A2069" t="s">
        <v>4327</v>
      </c>
      <c r="B2069" t="s">
        <v>4328</v>
      </c>
      <c r="C2069" t="str">
        <f>IFERROR(VLOOKUP(Table1[[#This Row],[Ticker]],[1]!Table2[[Symbol]:[Industry]],2,FALSE),"-")</f>
        <v>-</v>
      </c>
      <c r="D2069" t="s">
        <v>232</v>
      </c>
      <c r="E2069">
        <v>314.11605551500003</v>
      </c>
      <c r="F2069">
        <v>164.33</v>
      </c>
      <c r="G2069">
        <v>9.3230537240390206</v>
      </c>
      <c r="H2069">
        <v>25.706903774781399</v>
      </c>
      <c r="I2069">
        <v>22.516656258664899</v>
      </c>
      <c r="J2069">
        <v>9.7364761227198802</v>
      </c>
      <c r="K2069">
        <v>142.63979121121599</v>
      </c>
      <c r="L2069">
        <v>129.67751396177101</v>
      </c>
      <c r="M2069">
        <v>56.552525681991597</v>
      </c>
      <c r="N2069">
        <v>2.3739999365528899</v>
      </c>
      <c r="O2069">
        <v>7.9839347654110302</v>
      </c>
      <c r="P2069">
        <v>54.955209806694903</v>
      </c>
      <c r="Q2069">
        <v>4.0166837736443001E-2</v>
      </c>
    </row>
    <row r="2070" spans="1:17" hidden="1" x14ac:dyDescent="0.3">
      <c r="A2070" t="s">
        <v>4329</v>
      </c>
      <c r="B2070" t="s">
        <v>4330</v>
      </c>
      <c r="C2070" t="str">
        <f>IFERROR(VLOOKUP(Table1[[#This Row],[Ticker]],[1]!Table2[[Symbol]:[Industry]],2,FALSE),"-")</f>
        <v>-</v>
      </c>
      <c r="D2070" t="s">
        <v>176</v>
      </c>
      <c r="E2070">
        <v>312.00071195999999</v>
      </c>
      <c r="F2070">
        <v>4.0599999999999996</v>
      </c>
      <c r="G2070">
        <v>-94.275298055462599</v>
      </c>
      <c r="H2070">
        <v>-8.8626239697529705</v>
      </c>
      <c r="I2070">
        <v>-71.786696378349603</v>
      </c>
      <c r="J2070">
        <v>0.40287687724557503</v>
      </c>
      <c r="K2070">
        <v>5.2545330750049803</v>
      </c>
      <c r="L2070">
        <v>8.0505998599975097</v>
      </c>
      <c r="M2070">
        <v>32.952115273976503</v>
      </c>
      <c r="N2070">
        <v>1.63316196637046</v>
      </c>
      <c r="O2070">
        <v>276.84729064039402</v>
      </c>
      <c r="P2070">
        <v>3.0456852791878002</v>
      </c>
      <c r="Q2070">
        <v>0.16202049463278001</v>
      </c>
    </row>
    <row r="2071" spans="1:17" hidden="1" x14ac:dyDescent="0.3">
      <c r="A2071" t="s">
        <v>4331</v>
      </c>
      <c r="B2071" t="s">
        <v>4332</v>
      </c>
      <c r="C2071" t="str">
        <f>IFERROR(VLOOKUP(Table1[[#This Row],[Ticker]],[1]!Table2[[Symbol]:[Industry]],2,FALSE),"-")</f>
        <v>-</v>
      </c>
      <c r="D2071" t="s">
        <v>51</v>
      </c>
      <c r="E2071">
        <v>310.69352268400002</v>
      </c>
      <c r="F2071">
        <v>13.66</v>
      </c>
      <c r="G2071">
        <v>41.721246855522203</v>
      </c>
      <c r="H2071">
        <v>-5.7932824028373497</v>
      </c>
      <c r="I2071">
        <v>-44.753938657765097</v>
      </c>
      <c r="J2071">
        <v>2.9323716502630202</v>
      </c>
      <c r="K2071">
        <v>15.147373178004401</v>
      </c>
      <c r="L2071">
        <v>15.036070325757199</v>
      </c>
      <c r="M2071">
        <v>31.8841398189874</v>
      </c>
      <c r="N2071">
        <v>0.56250695303391096</v>
      </c>
      <c r="O2071">
        <v>60.248901903367397</v>
      </c>
      <c r="P2071">
        <v>82.133333333333297</v>
      </c>
      <c r="Q2071">
        <v>4.3776893638655001E-2</v>
      </c>
    </row>
    <row r="2072" spans="1:17" hidden="1" x14ac:dyDescent="0.3">
      <c r="A2072" t="s">
        <v>4333</v>
      </c>
      <c r="B2072" t="s">
        <v>4334</v>
      </c>
      <c r="C2072" t="str">
        <f>IFERROR(VLOOKUP(Table1[[#This Row],[Ticker]],[1]!Table2[[Symbol]:[Industry]],2,FALSE),"-")</f>
        <v>-</v>
      </c>
      <c r="D2072" t="s">
        <v>928</v>
      </c>
      <c r="E2072">
        <v>310.66216191999899</v>
      </c>
      <c r="F2072">
        <v>276.8</v>
      </c>
      <c r="G2072">
        <v>486.43703140084102</v>
      </c>
      <c r="H2072">
        <v>-5.9383945959111797</v>
      </c>
      <c r="I2072">
        <v>92.442327772566301</v>
      </c>
      <c r="J2072">
        <v>5.1469365991173799</v>
      </c>
      <c r="K2072">
        <v>266.10354999958099</v>
      </c>
      <c r="L2072">
        <v>191.765236904418</v>
      </c>
      <c r="M2072">
        <v>46.134591608916899</v>
      </c>
      <c r="N2072">
        <v>0.98818874342445895</v>
      </c>
      <c r="O2072">
        <v>17.4313583815028</v>
      </c>
      <c r="P2072">
        <v>522.02247191011202</v>
      </c>
      <c r="Q2072">
        <v>0.26012311735721699</v>
      </c>
    </row>
    <row r="2073" spans="1:17" hidden="1" x14ac:dyDescent="0.3">
      <c r="A2073" t="s">
        <v>4335</v>
      </c>
      <c r="B2073" t="s">
        <v>4336</v>
      </c>
      <c r="C2073" t="str">
        <f>IFERROR(VLOOKUP(Table1[[#This Row],[Ticker]],[1]!Table2[[Symbol]:[Industry]],2,FALSE),"-")</f>
        <v>-</v>
      </c>
      <c r="D2073" t="s">
        <v>429</v>
      </c>
      <c r="E2073">
        <v>310.61218761999999</v>
      </c>
      <c r="F2073">
        <v>845.4</v>
      </c>
      <c r="G2073">
        <v>87.542060215621007</v>
      </c>
      <c r="H2073">
        <v>8.1852306081737805</v>
      </c>
      <c r="I2073">
        <v>6.7554598313247398</v>
      </c>
      <c r="J2073">
        <v>9.2221625743951492</v>
      </c>
      <c r="K2073">
        <v>789.22516600721599</v>
      </c>
      <c r="L2073">
        <v>698.29405386378198</v>
      </c>
      <c r="M2073">
        <v>66.528788271010995</v>
      </c>
      <c r="N2073">
        <v>0.98345975699805299</v>
      </c>
      <c r="O2073">
        <v>10.024840312278201</v>
      </c>
      <c r="P2073">
        <v>118.67563372995301</v>
      </c>
      <c r="Q2073">
        <v>8.4792003410184003E-2</v>
      </c>
    </row>
    <row r="2074" spans="1:17" hidden="1" x14ac:dyDescent="0.3">
      <c r="A2074" t="s">
        <v>4337</v>
      </c>
      <c r="B2074" t="s">
        <v>4338</v>
      </c>
      <c r="C2074" t="str">
        <f>IFERROR(VLOOKUP(Table1[[#This Row],[Ticker]],[1]!Table2[[Symbol]:[Industry]],2,FALSE),"-")</f>
        <v>-</v>
      </c>
      <c r="D2074" t="s">
        <v>54</v>
      </c>
      <c r="E2074">
        <v>310.48480794</v>
      </c>
      <c r="F2074">
        <v>46.68</v>
      </c>
      <c r="G2074">
        <v>45.998483388331401</v>
      </c>
      <c r="H2074">
        <v>-21.180017170867</v>
      </c>
      <c r="I2074">
        <v>13.7909266126626</v>
      </c>
      <c r="J2074">
        <v>-0.38310125135480899</v>
      </c>
      <c r="K2074">
        <v>50.501986225562398</v>
      </c>
      <c r="L2074">
        <v>42.508165158152003</v>
      </c>
      <c r="M2074">
        <v>25.712680018375199</v>
      </c>
      <c r="N2074">
        <v>0.77652692758409103</v>
      </c>
      <c r="O2074">
        <v>40.616966580976801</v>
      </c>
      <c r="P2074">
        <v>86.050219210840893</v>
      </c>
      <c r="Q2074">
        <v>0.14120745994960199</v>
      </c>
    </row>
    <row r="2075" spans="1:17" hidden="1" x14ac:dyDescent="0.3">
      <c r="A2075" t="s">
        <v>4339</v>
      </c>
      <c r="B2075" t="s">
        <v>4340</v>
      </c>
      <c r="C2075" t="str">
        <f>IFERROR(VLOOKUP(Table1[[#This Row],[Ticker]],[1]!Table2[[Symbol]:[Industry]],2,FALSE),"-")</f>
        <v>-</v>
      </c>
      <c r="D2075" t="s">
        <v>942</v>
      </c>
      <c r="E2075">
        <v>309.66048000000001</v>
      </c>
      <c r="F2075">
        <v>547.20000000000005</v>
      </c>
      <c r="G2075">
        <v>50.4596871591799</v>
      </c>
      <c r="H2075">
        <v>-11.8879990692544</v>
      </c>
      <c r="I2075">
        <v>-22.4239163128337</v>
      </c>
      <c r="J2075">
        <v>-10.487417253521199</v>
      </c>
      <c r="K2075">
        <v>585.66841195516497</v>
      </c>
      <c r="M2075">
        <v>20.465751280699799</v>
      </c>
      <c r="N2075">
        <v>1.1049148896371099</v>
      </c>
      <c r="O2075">
        <v>23.355263157894701</v>
      </c>
      <c r="P2075">
        <v>113.75</v>
      </c>
    </row>
    <row r="2076" spans="1:17" hidden="1" x14ac:dyDescent="0.3">
      <c r="A2076" t="s">
        <v>4341</v>
      </c>
      <c r="B2076" t="s">
        <v>4342</v>
      </c>
      <c r="C2076" t="str">
        <f>IFERROR(VLOOKUP(Table1[[#This Row],[Ticker]],[1]!Table2[[Symbol]:[Industry]],2,FALSE),"-")</f>
        <v>-</v>
      </c>
      <c r="D2076" t="s">
        <v>269</v>
      </c>
      <c r="E2076">
        <v>308.22320675999998</v>
      </c>
      <c r="F2076">
        <v>118.6</v>
      </c>
      <c r="G2076">
        <v>44.212218728147498</v>
      </c>
      <c r="H2076">
        <v>-11.8756892046686</v>
      </c>
      <c r="I2076">
        <v>-34.924756837938702</v>
      </c>
      <c r="J2076">
        <v>-2.3261470953571601</v>
      </c>
      <c r="K2076">
        <v>126.12809044168</v>
      </c>
      <c r="L2076">
        <v>117.632499493493</v>
      </c>
      <c r="M2076">
        <v>25.442529653071102</v>
      </c>
      <c r="N2076">
        <v>0.253925977701906</v>
      </c>
      <c r="O2076">
        <v>45.784148397976303</v>
      </c>
      <c r="P2076">
        <v>83.591331269349794</v>
      </c>
      <c r="Q2076">
        <v>2.4448408817292999E-2</v>
      </c>
    </row>
    <row r="2077" spans="1:17" hidden="1" x14ac:dyDescent="0.3">
      <c r="A2077" t="s">
        <v>4343</v>
      </c>
      <c r="B2077" t="s">
        <v>4344</v>
      </c>
      <c r="C2077" t="str">
        <f>IFERROR(VLOOKUP(Table1[[#This Row],[Ticker]],[1]!Table2[[Symbol]:[Industry]],2,FALSE),"-")</f>
        <v>-</v>
      </c>
      <c r="D2077" t="s">
        <v>269</v>
      </c>
      <c r="E2077">
        <v>307.71578499999998</v>
      </c>
      <c r="F2077">
        <v>624.54999999999995</v>
      </c>
      <c r="G2077">
        <v>65.317261348275807</v>
      </c>
      <c r="H2077">
        <v>-5.9156434630057699</v>
      </c>
      <c r="I2077">
        <v>-13.4425971000302</v>
      </c>
      <c r="J2077">
        <v>-1.0345374176993101</v>
      </c>
      <c r="K2077">
        <v>645.46166642240405</v>
      </c>
      <c r="L2077">
        <v>562.11398260511999</v>
      </c>
      <c r="M2077">
        <v>29.896891320510701</v>
      </c>
      <c r="N2077">
        <v>0.86242297314014404</v>
      </c>
      <c r="O2077">
        <v>18.2931710831798</v>
      </c>
      <c r="P2077">
        <v>104.703375942313</v>
      </c>
      <c r="Q2077">
        <v>0.13309224485513901</v>
      </c>
    </row>
    <row r="2078" spans="1:17" hidden="1" x14ac:dyDescent="0.3">
      <c r="A2078" t="s">
        <v>4345</v>
      </c>
      <c r="B2078" t="s">
        <v>4346</v>
      </c>
      <c r="C2078" t="str">
        <f>IFERROR(VLOOKUP(Table1[[#This Row],[Ticker]],[1]!Table2[[Symbol]:[Industry]],2,FALSE),"-")</f>
        <v>-</v>
      </c>
      <c r="D2078" t="s">
        <v>269</v>
      </c>
      <c r="E2078">
        <v>307.44900000000001</v>
      </c>
      <c r="F2078">
        <v>260.55</v>
      </c>
      <c r="G2078">
        <v>-16.842509521003201</v>
      </c>
      <c r="H2078">
        <v>4.4084767378843503</v>
      </c>
      <c r="I2078">
        <v>-25.4126725266735</v>
      </c>
      <c r="J2078">
        <v>-2.32912950764584</v>
      </c>
      <c r="K2078">
        <v>260.57015568759499</v>
      </c>
      <c r="L2078">
        <v>251.70328179122899</v>
      </c>
      <c r="M2078">
        <v>38.454309196151598</v>
      </c>
      <c r="N2078">
        <v>0.91083570567292305</v>
      </c>
      <c r="O2078">
        <v>27.307618499328299</v>
      </c>
      <c r="P2078">
        <v>26.480582524271799</v>
      </c>
      <c r="Q2078">
        <v>-1.4540449418511001E-2</v>
      </c>
    </row>
    <row r="2079" spans="1:17" hidden="1" x14ac:dyDescent="0.3">
      <c r="A2079" t="s">
        <v>4347</v>
      </c>
      <c r="B2079" t="s">
        <v>4348</v>
      </c>
      <c r="C2079" t="str">
        <f>IFERROR(VLOOKUP(Table1[[#This Row],[Ticker]],[1]!Table2[[Symbol]:[Industry]],2,FALSE),"-")</f>
        <v>-</v>
      </c>
      <c r="D2079" t="s">
        <v>51</v>
      </c>
      <c r="E2079">
        <v>306.79184800000002</v>
      </c>
      <c r="F2079">
        <v>36.97</v>
      </c>
      <c r="G2079">
        <v>-76.516292613260006</v>
      </c>
      <c r="H2079">
        <v>-5.0988884230716698</v>
      </c>
      <c r="I2079">
        <v>-66.108470846001296</v>
      </c>
      <c r="J2079">
        <v>0.854096861958342</v>
      </c>
      <c r="K2079">
        <v>40.527339165803703</v>
      </c>
      <c r="L2079">
        <v>55.897929720608801</v>
      </c>
      <c r="M2079">
        <v>35.955618773174301</v>
      </c>
      <c r="N2079">
        <v>0.96079213425068999</v>
      </c>
      <c r="O2079">
        <v>151.420070327292</v>
      </c>
      <c r="P2079">
        <v>6.2356321839080504</v>
      </c>
      <c r="Q2079">
        <v>3.8768696408422003E-2</v>
      </c>
    </row>
    <row r="2080" spans="1:17" hidden="1" x14ac:dyDescent="0.3">
      <c r="A2080" t="s">
        <v>4349</v>
      </c>
      <c r="B2080" t="s">
        <v>4350</v>
      </c>
      <c r="C2080" t="str">
        <f>IFERROR(VLOOKUP(Table1[[#This Row],[Ticker]],[1]!Table2[[Symbol]:[Industry]],2,FALSE),"-")</f>
        <v>-</v>
      </c>
      <c r="D2080" t="s">
        <v>292</v>
      </c>
      <c r="E2080">
        <v>305.43232499999999</v>
      </c>
      <c r="F2080">
        <v>206.25</v>
      </c>
      <c r="G2080">
        <v>-55.951612749917302</v>
      </c>
      <c r="H2080">
        <v>-10.6711551226464</v>
      </c>
      <c r="I2080">
        <v>-37.8797676414313</v>
      </c>
      <c r="J2080">
        <v>-3.5299361836637</v>
      </c>
      <c r="K2080">
        <v>234.61944027836401</v>
      </c>
      <c r="L2080">
        <v>265.62466253133101</v>
      </c>
      <c r="M2080">
        <v>21.9568675370611</v>
      </c>
      <c r="N2080">
        <v>1.4068734487949699</v>
      </c>
      <c r="O2080">
        <v>74.060606060606005</v>
      </c>
      <c r="P2080">
        <v>7.1428571428571397</v>
      </c>
      <c r="Q2080">
        <v>3.4419096793691997E-2</v>
      </c>
    </row>
    <row r="2081" spans="1:17" hidden="1" x14ac:dyDescent="0.3">
      <c r="A2081" t="s">
        <v>4351</v>
      </c>
      <c r="B2081" t="s">
        <v>4352</v>
      </c>
      <c r="C2081" t="str">
        <f>IFERROR(VLOOKUP(Table1[[#This Row],[Ticker]],[1]!Table2[[Symbol]:[Industry]],2,FALSE),"-")</f>
        <v>-</v>
      </c>
      <c r="D2081" t="s">
        <v>530</v>
      </c>
      <c r="E2081">
        <v>304.93773815999998</v>
      </c>
      <c r="F2081">
        <v>339.35</v>
      </c>
      <c r="G2081">
        <v>184.12764782170501</v>
      </c>
      <c r="H2081">
        <v>-17.693798021726501</v>
      </c>
      <c r="I2081">
        <v>-34.120244926624899</v>
      </c>
      <c r="J2081">
        <v>0.17800113473133</v>
      </c>
      <c r="K2081">
        <v>358.24869256554803</v>
      </c>
      <c r="L2081">
        <v>328.40270372420099</v>
      </c>
      <c r="M2081">
        <v>41.848520497929499</v>
      </c>
      <c r="N2081">
        <v>0.70174360235212097</v>
      </c>
      <c r="O2081">
        <v>55.385295417710303</v>
      </c>
      <c r="P2081">
        <v>207.382246376811</v>
      </c>
      <c r="Q2081">
        <v>0.26091666792528001</v>
      </c>
    </row>
    <row r="2082" spans="1:17" hidden="1" x14ac:dyDescent="0.3">
      <c r="A2082" t="s">
        <v>4353</v>
      </c>
      <c r="B2082" t="s">
        <v>4354</v>
      </c>
      <c r="C2082" t="str">
        <f>IFERROR(VLOOKUP(Table1[[#This Row],[Ticker]],[1]!Table2[[Symbol]:[Industry]],2,FALSE),"-")</f>
        <v>-</v>
      </c>
      <c r="D2082" t="s">
        <v>625</v>
      </c>
      <c r="E2082">
        <v>303.42347999999998</v>
      </c>
      <c r="F2082">
        <v>73.099999999999994</v>
      </c>
      <c r="G2082">
        <v>16.917980543647701</v>
      </c>
      <c r="H2082">
        <v>5.6065289867838697</v>
      </c>
      <c r="I2082">
        <v>-28.355392086407502</v>
      </c>
      <c r="J2082">
        <v>-4.5964136449463897</v>
      </c>
      <c r="K2082">
        <v>74.740363156429197</v>
      </c>
      <c r="L2082">
        <v>72.197901488395502</v>
      </c>
      <c r="M2082">
        <v>37.063545268473497</v>
      </c>
      <c r="N2082">
        <v>2.9690545144833602</v>
      </c>
      <c r="O2082">
        <v>39.534883720930203</v>
      </c>
      <c r="P2082">
        <v>45.328031809145102</v>
      </c>
      <c r="Q2082">
        <v>-1.5086138671043E-2</v>
      </c>
    </row>
    <row r="2083" spans="1:17" hidden="1" x14ac:dyDescent="0.3">
      <c r="A2083" t="s">
        <v>4355</v>
      </c>
      <c r="B2083" t="s">
        <v>4356</v>
      </c>
      <c r="C2083" t="str">
        <f>IFERROR(VLOOKUP(Table1[[#This Row],[Ticker]],[1]!Table2[[Symbol]:[Industry]],2,FALSE),"-")</f>
        <v>-</v>
      </c>
      <c r="D2083" t="s">
        <v>133</v>
      </c>
      <c r="E2083">
        <v>303.41495200000003</v>
      </c>
      <c r="F2083">
        <v>597.65</v>
      </c>
      <c r="G2083">
        <v>548.26225537747803</v>
      </c>
      <c r="H2083">
        <v>13.572798052937801</v>
      </c>
      <c r="I2083">
        <v>56.965646444512501</v>
      </c>
      <c r="J2083">
        <v>11.3687099238991</v>
      </c>
      <c r="K2083">
        <v>493.00021685901498</v>
      </c>
      <c r="L2083">
        <v>343.16251726482699</v>
      </c>
      <c r="M2083">
        <v>68.883545287395194</v>
      </c>
      <c r="N2083">
        <v>0.40971891376846098</v>
      </c>
      <c r="O2083">
        <v>25.859616832594298</v>
      </c>
      <c r="P2083">
        <v>611.48809523809496</v>
      </c>
      <c r="Q2083">
        <v>0.16405090700575201</v>
      </c>
    </row>
    <row r="2084" spans="1:17" hidden="1" x14ac:dyDescent="0.3">
      <c r="A2084" t="s">
        <v>4357</v>
      </c>
      <c r="B2084" t="s">
        <v>4358</v>
      </c>
      <c r="C2084" t="str">
        <f>IFERROR(VLOOKUP(Table1[[#This Row],[Ticker]],[1]!Table2[[Symbol]:[Industry]],2,FALSE),"-")</f>
        <v>-</v>
      </c>
      <c r="D2084" t="s">
        <v>993</v>
      </c>
      <c r="E2084">
        <v>302.74509963999998</v>
      </c>
      <c r="F2084">
        <v>63.53</v>
      </c>
      <c r="G2084">
        <v>58.259687159179897</v>
      </c>
      <c r="H2084">
        <v>14.014122023272</v>
      </c>
      <c r="I2084">
        <v>58.9682987255242</v>
      </c>
      <c r="J2084">
        <v>-2.5390530553857098</v>
      </c>
      <c r="K2084">
        <v>61.514304175077399</v>
      </c>
      <c r="L2084">
        <v>48.721640885706698</v>
      </c>
      <c r="M2084">
        <v>31.979775023881398</v>
      </c>
      <c r="N2084">
        <v>0.482686557171917</v>
      </c>
      <c r="O2084">
        <v>35.2431921926648</v>
      </c>
      <c r="P2084">
        <v>96.383307573415706</v>
      </c>
      <c r="Q2084">
        <v>7.1159695203739007E-2</v>
      </c>
    </row>
    <row r="2085" spans="1:17" hidden="1" x14ac:dyDescent="0.3">
      <c r="A2085" t="s">
        <v>4359</v>
      </c>
      <c r="B2085" t="s">
        <v>4360</v>
      </c>
      <c r="C2085" t="str">
        <f>IFERROR(VLOOKUP(Table1[[#This Row],[Ticker]],[1]!Table2[[Symbol]:[Industry]],2,FALSE),"-")</f>
        <v>-</v>
      </c>
      <c r="D2085" t="s">
        <v>993</v>
      </c>
      <c r="E2085">
        <v>302.13801999999998</v>
      </c>
      <c r="F2085">
        <v>16.09</v>
      </c>
      <c r="G2085">
        <v>-24.2392139397211</v>
      </c>
      <c r="H2085">
        <v>-1.3274211295917899</v>
      </c>
      <c r="I2085">
        <v>-22.8062998413596</v>
      </c>
      <c r="J2085">
        <v>6.6598861065834196</v>
      </c>
      <c r="K2085">
        <v>16.582507977936601</v>
      </c>
      <c r="L2085">
        <v>16.7353488110681</v>
      </c>
      <c r="M2085">
        <v>37.185829678458802</v>
      </c>
      <c r="N2085">
        <v>1.21950967362101</v>
      </c>
      <c r="O2085">
        <v>24.611559975139802</v>
      </c>
      <c r="P2085">
        <v>14.113475177304901</v>
      </c>
      <c r="Q2085">
        <v>-7.9055723346179996E-2</v>
      </c>
    </row>
    <row r="2086" spans="1:17" hidden="1" x14ac:dyDescent="0.3">
      <c r="A2086" t="s">
        <v>4361</v>
      </c>
      <c r="B2086" t="s">
        <v>4362</v>
      </c>
      <c r="C2086" t="str">
        <f>IFERROR(VLOOKUP(Table1[[#This Row],[Ticker]],[1]!Table2[[Symbol]:[Industry]],2,FALSE),"-")</f>
        <v>-</v>
      </c>
      <c r="D2086" t="s">
        <v>46</v>
      </c>
      <c r="E2086">
        <v>302.084352359999</v>
      </c>
      <c r="F2086">
        <v>239.4</v>
      </c>
      <c r="G2086">
        <v>14.927219626712301</v>
      </c>
      <c r="H2086">
        <v>-24.7838920541537</v>
      </c>
      <c r="I2086">
        <v>27.691594634736401</v>
      </c>
      <c r="J2086">
        <v>-7.2277674657275304</v>
      </c>
      <c r="K2086">
        <v>241.64255252725201</v>
      </c>
      <c r="M2086">
        <v>28.130557959847</v>
      </c>
      <c r="N2086">
        <v>0.28709171752225598</v>
      </c>
      <c r="O2086">
        <v>37.426900584795298</v>
      </c>
      <c r="P2086">
        <v>77.662337662337606</v>
      </c>
    </row>
    <row r="2087" spans="1:17" hidden="1" x14ac:dyDescent="0.3">
      <c r="A2087" t="s">
        <v>4363</v>
      </c>
      <c r="B2087" t="s">
        <v>4364</v>
      </c>
      <c r="C2087" t="str">
        <f>IFERROR(VLOOKUP(Table1[[#This Row],[Ticker]],[1]!Table2[[Symbol]:[Industry]],2,FALSE),"-")</f>
        <v>-</v>
      </c>
      <c r="D2087" t="s">
        <v>2206</v>
      </c>
      <c r="E2087">
        <v>301.94002499999999</v>
      </c>
      <c r="F2087">
        <v>420.5</v>
      </c>
      <c r="G2087">
        <v>28.386223659102601</v>
      </c>
      <c r="H2087">
        <v>-13.962589111112401</v>
      </c>
      <c r="I2087">
        <v>-30.1884952934772</v>
      </c>
      <c r="J2087">
        <v>-7.70823743149161</v>
      </c>
      <c r="K2087">
        <v>456.47869367071502</v>
      </c>
      <c r="M2087">
        <v>25.888374192561699</v>
      </c>
      <c r="N2087">
        <v>0.80346701011087895</v>
      </c>
      <c r="O2087">
        <v>54.577883472057003</v>
      </c>
      <c r="P2087">
        <v>59.219992427110903</v>
      </c>
    </row>
    <row r="2088" spans="1:17" hidden="1" x14ac:dyDescent="0.3">
      <c r="A2088" t="s">
        <v>4365</v>
      </c>
      <c r="B2088" t="s">
        <v>4366</v>
      </c>
      <c r="C2088" t="str">
        <f>IFERROR(VLOOKUP(Table1[[#This Row],[Ticker]],[1]!Table2[[Symbol]:[Industry]],2,FALSE),"-")</f>
        <v>-</v>
      </c>
      <c r="D2088" t="s">
        <v>313</v>
      </c>
      <c r="E2088">
        <v>301.533165</v>
      </c>
      <c r="F2088">
        <v>150.75</v>
      </c>
      <c r="G2088">
        <v>12.556212255705001</v>
      </c>
      <c r="H2088">
        <v>3.5755546751473402</v>
      </c>
      <c r="I2088">
        <v>11.6734717527561</v>
      </c>
      <c r="J2088">
        <v>-1.0540397812084801</v>
      </c>
      <c r="K2088">
        <v>144.95378446093201</v>
      </c>
      <c r="L2088">
        <v>123.65916936297501</v>
      </c>
      <c r="M2088">
        <v>38.379266499408899</v>
      </c>
      <c r="N2088">
        <v>0.97656103701160102</v>
      </c>
      <c r="O2088">
        <v>12.437810945273601</v>
      </c>
      <c r="P2088">
        <v>77.876106194690195</v>
      </c>
      <c r="Q2088">
        <v>1.6704581572736001E-2</v>
      </c>
    </row>
    <row r="2089" spans="1:17" hidden="1" x14ac:dyDescent="0.3">
      <c r="A2089" t="s">
        <v>4367</v>
      </c>
      <c r="B2089" t="s">
        <v>4368</v>
      </c>
      <c r="C2089" t="str">
        <f>IFERROR(VLOOKUP(Table1[[#This Row],[Ticker]],[1]!Table2[[Symbol]:[Industry]],2,FALSE),"-")</f>
        <v>-</v>
      </c>
      <c r="D2089" t="s">
        <v>530</v>
      </c>
      <c r="E2089">
        <v>301.44</v>
      </c>
      <c r="F2089">
        <v>3014.4</v>
      </c>
      <c r="G2089">
        <v>54.423630792688201</v>
      </c>
      <c r="H2089">
        <v>-6.9177917656160304</v>
      </c>
      <c r="I2089">
        <v>3.4283736336748398</v>
      </c>
      <c r="J2089">
        <v>3.0465414252960499</v>
      </c>
      <c r="K2089">
        <v>2928.4700697560802</v>
      </c>
      <c r="L2089">
        <v>2482.5282851993102</v>
      </c>
      <c r="M2089">
        <v>38.287717303002097</v>
      </c>
      <c r="N2089">
        <v>0.28280310448920698</v>
      </c>
      <c r="O2089">
        <v>24.7346072186836</v>
      </c>
      <c r="P2089">
        <v>100.826115922718</v>
      </c>
      <c r="Q2089">
        <v>7.0442718336949997E-2</v>
      </c>
    </row>
    <row r="2090" spans="1:17" hidden="1" x14ac:dyDescent="0.3">
      <c r="A2090" t="s">
        <v>4369</v>
      </c>
      <c r="B2090" t="s">
        <v>4370</v>
      </c>
      <c r="C2090" t="str">
        <f>IFERROR(VLOOKUP(Table1[[#This Row],[Ticker]],[1]!Table2[[Symbol]:[Industry]],2,FALSE),"-")</f>
        <v>-</v>
      </c>
      <c r="D2090" t="s">
        <v>4371</v>
      </c>
      <c r="E2090">
        <v>299.90914800000002</v>
      </c>
      <c r="F2090">
        <v>146.30000000000001</v>
      </c>
      <c r="G2090">
        <v>-48.424666582316597</v>
      </c>
      <c r="H2090">
        <v>-20.550414399132301</v>
      </c>
      <c r="I2090">
        <v>-35.6602915742926</v>
      </c>
      <c r="J2090">
        <v>-11.0557855365908</v>
      </c>
      <c r="K2090">
        <v>178.743488890592</v>
      </c>
      <c r="M2090">
        <v>24.8211069100361</v>
      </c>
      <c r="N2090">
        <v>0.59548144163528705</v>
      </c>
      <c r="O2090">
        <v>80.451127819548802</v>
      </c>
      <c r="P2090">
        <v>10.707529322739299</v>
      </c>
    </row>
    <row r="2091" spans="1:17" hidden="1" x14ac:dyDescent="0.3">
      <c r="A2091" t="s">
        <v>4372</v>
      </c>
      <c r="B2091" t="s">
        <v>4373</v>
      </c>
      <c r="C2091" t="str">
        <f>IFERROR(VLOOKUP(Table1[[#This Row],[Ticker]],[1]!Table2[[Symbol]:[Industry]],2,FALSE),"-")</f>
        <v>-</v>
      </c>
      <c r="D2091" t="s">
        <v>212</v>
      </c>
      <c r="E2091">
        <v>299.28344737499998</v>
      </c>
      <c r="F2091">
        <v>760.65</v>
      </c>
      <c r="G2091">
        <v>21.700141797442999</v>
      </c>
      <c r="H2091">
        <v>3.6176814604959202</v>
      </c>
      <c r="I2091">
        <v>7.2574544714940901</v>
      </c>
      <c r="J2091">
        <v>1.1462771238712499</v>
      </c>
      <c r="K2091">
        <v>766.27529886534001</v>
      </c>
      <c r="L2091">
        <v>683.46815687291496</v>
      </c>
      <c r="M2091">
        <v>40.325876644788501</v>
      </c>
      <c r="N2091">
        <v>1.49659558284295</v>
      </c>
      <c r="O2091">
        <v>23.479918490764401</v>
      </c>
      <c r="P2091">
        <v>62.427930813581</v>
      </c>
      <c r="Q2091">
        <v>5.7870239211624999E-2</v>
      </c>
    </row>
    <row r="2092" spans="1:17" hidden="1" x14ac:dyDescent="0.3">
      <c r="A2092" t="s">
        <v>4374</v>
      </c>
      <c r="B2092" t="s">
        <v>4375</v>
      </c>
      <c r="C2092" t="str">
        <f>IFERROR(VLOOKUP(Table1[[#This Row],[Ticker]],[1]!Table2[[Symbol]:[Industry]],2,FALSE),"-")</f>
        <v>-</v>
      </c>
      <c r="D2092" t="s">
        <v>1126</v>
      </c>
      <c r="E2092">
        <v>299.15499999999997</v>
      </c>
      <c r="F2092">
        <v>12.73</v>
      </c>
      <c r="G2092">
        <v>6.6433606285676596</v>
      </c>
      <c r="H2092">
        <v>11.0149788842806</v>
      </c>
      <c r="I2092">
        <v>-28.095401540609199</v>
      </c>
      <c r="J2092">
        <v>-1.6019226428024</v>
      </c>
      <c r="K2092">
        <v>12.5718994811618</v>
      </c>
      <c r="L2092">
        <v>12.055271007787001</v>
      </c>
      <c r="M2092">
        <v>43.768668467296997</v>
      </c>
      <c r="N2092">
        <v>0.79138273033597195</v>
      </c>
      <c r="O2092">
        <v>38.648860958366001</v>
      </c>
      <c r="P2092">
        <v>50.650887573964503</v>
      </c>
      <c r="Q2092">
        <v>5.9352393650823003E-2</v>
      </c>
    </row>
    <row r="2093" spans="1:17" hidden="1" x14ac:dyDescent="0.3">
      <c r="A2093" t="s">
        <v>4376</v>
      </c>
      <c r="B2093" t="s">
        <v>4377</v>
      </c>
      <c r="C2093" t="str">
        <f>IFERROR(VLOOKUP(Table1[[#This Row],[Ticker]],[1]!Table2[[Symbol]:[Industry]],2,FALSE),"-")</f>
        <v>-</v>
      </c>
      <c r="D2093" t="s">
        <v>46</v>
      </c>
      <c r="E2093">
        <v>298.96521428</v>
      </c>
      <c r="F2093">
        <v>60.1</v>
      </c>
      <c r="G2093">
        <v>63.914797642659899</v>
      </c>
      <c r="H2093">
        <v>18.095227678845799</v>
      </c>
      <c r="I2093">
        <v>25.227004608767</v>
      </c>
      <c r="J2093">
        <v>3.6191716099645102</v>
      </c>
      <c r="K2093">
        <v>56.1295750351169</v>
      </c>
      <c r="L2093">
        <v>45.826986670750202</v>
      </c>
      <c r="M2093">
        <v>52.278472253099302</v>
      </c>
      <c r="N2093">
        <v>0.56895238095238099</v>
      </c>
      <c r="O2093">
        <v>11.4808652246256</v>
      </c>
      <c r="P2093">
        <v>137.443571583009</v>
      </c>
      <c r="Q2093">
        <v>0.21223469278128301</v>
      </c>
    </row>
    <row r="2094" spans="1:17" hidden="1" x14ac:dyDescent="0.3">
      <c r="A2094" t="s">
        <v>4378</v>
      </c>
      <c r="B2094" t="s">
        <v>4379</v>
      </c>
      <c r="C2094" t="str">
        <f>IFERROR(VLOOKUP(Table1[[#This Row],[Ticker]],[1]!Table2[[Symbol]:[Industry]],2,FALSE),"-")</f>
        <v>-</v>
      </c>
      <c r="D2094" t="s">
        <v>711</v>
      </c>
      <c r="E2094">
        <v>298.53358683599998</v>
      </c>
      <c r="F2094">
        <v>11.91</v>
      </c>
      <c r="G2094">
        <v>-15.957301257808499</v>
      </c>
      <c r="H2094">
        <v>2.4253024344525098</v>
      </c>
      <c r="I2094">
        <v>-6.8348710666639896</v>
      </c>
      <c r="J2094">
        <v>3.56101294648384</v>
      </c>
      <c r="K2094">
        <v>11.825936565737599</v>
      </c>
      <c r="L2094">
        <v>11.5716965214902</v>
      </c>
      <c r="M2094">
        <v>70.589314799391403</v>
      </c>
      <c r="N2094">
        <v>2.9735707200949699</v>
      </c>
      <c r="O2094">
        <v>11.6708648194794</v>
      </c>
      <c r="P2094">
        <v>25.368421052631501</v>
      </c>
    </row>
    <row r="2095" spans="1:17" hidden="1" x14ac:dyDescent="0.3">
      <c r="A2095" t="s">
        <v>4380</v>
      </c>
      <c r="B2095" t="s">
        <v>4381</v>
      </c>
      <c r="C2095" t="str">
        <f>IFERROR(VLOOKUP(Table1[[#This Row],[Ticker]],[1]!Table2[[Symbol]:[Industry]],2,FALSE),"-")</f>
        <v>-</v>
      </c>
      <c r="D2095" t="s">
        <v>138</v>
      </c>
      <c r="E2095">
        <v>298.27553699999999</v>
      </c>
      <c r="F2095">
        <v>190.55</v>
      </c>
      <c r="G2095">
        <v>16.1569524801284</v>
      </c>
      <c r="H2095">
        <v>-1.4863273161034101</v>
      </c>
      <c r="I2095">
        <v>-17.197689887351</v>
      </c>
      <c r="J2095">
        <v>0.65504071558811205</v>
      </c>
      <c r="K2095">
        <v>201.330765437971</v>
      </c>
      <c r="L2095">
        <v>190.52972531926099</v>
      </c>
      <c r="M2095">
        <v>30.787958239662601</v>
      </c>
      <c r="N2095">
        <v>0.55693400014015804</v>
      </c>
      <c r="O2095">
        <v>48.4912096562581</v>
      </c>
      <c r="P2095">
        <v>51.953748006379598</v>
      </c>
      <c r="Q2095">
        <v>0.23041995462124801</v>
      </c>
    </row>
    <row r="2096" spans="1:17" hidden="1" x14ac:dyDescent="0.3">
      <c r="A2096" t="s">
        <v>4382</v>
      </c>
      <c r="B2096" t="s">
        <v>4383</v>
      </c>
      <c r="C2096" t="str">
        <f>IFERROR(VLOOKUP(Table1[[#This Row],[Ticker]],[1]!Table2[[Symbol]:[Industry]],2,FALSE),"-")</f>
        <v>-</v>
      </c>
      <c r="D2096" t="s">
        <v>292</v>
      </c>
      <c r="E2096">
        <v>298.19902215500002</v>
      </c>
      <c r="F2096">
        <v>138.69999999999999</v>
      </c>
      <c r="G2096">
        <v>-32.955119388439101</v>
      </c>
      <c r="H2096">
        <v>2.6893356984857699</v>
      </c>
      <c r="I2096">
        <v>-9.8371030826405406</v>
      </c>
      <c r="J2096">
        <v>0.99445475649468595</v>
      </c>
      <c r="K2096">
        <v>128.79659346706001</v>
      </c>
      <c r="L2096">
        <v>137.79326773393799</v>
      </c>
      <c r="M2096">
        <v>42.541483263054602</v>
      </c>
      <c r="N2096">
        <v>2.7895993454507999</v>
      </c>
      <c r="O2096">
        <v>40.591204037490897</v>
      </c>
      <c r="P2096">
        <v>52.417582417582402</v>
      </c>
      <c r="Q2096">
        <v>9.9416413082425006E-2</v>
      </c>
    </row>
    <row r="2097" spans="1:17" hidden="1" x14ac:dyDescent="0.3">
      <c r="A2097" t="s">
        <v>4384</v>
      </c>
      <c r="B2097" t="s">
        <v>4385</v>
      </c>
      <c r="C2097" t="str">
        <f>IFERROR(VLOOKUP(Table1[[#This Row],[Ticker]],[1]!Table2[[Symbol]:[Industry]],2,FALSE),"-")</f>
        <v>-</v>
      </c>
      <c r="D2097" t="s">
        <v>109</v>
      </c>
      <c r="E2097">
        <v>298.19294880000001</v>
      </c>
      <c r="F2097">
        <v>106.87</v>
      </c>
      <c r="G2097">
        <v>-44.586950413773401</v>
      </c>
      <c r="H2097">
        <v>-16.130773326347601</v>
      </c>
      <c r="I2097">
        <v>-49.820339925168597</v>
      </c>
      <c r="J2097">
        <v>1.59765908441812</v>
      </c>
      <c r="K2097">
        <v>112.701046605209</v>
      </c>
      <c r="L2097">
        <v>127.387284014828</v>
      </c>
      <c r="M2097">
        <v>46.8845436971692</v>
      </c>
      <c r="N2097">
        <v>1.36741836451111</v>
      </c>
      <c r="O2097">
        <v>76.101805932441195</v>
      </c>
      <c r="P2097">
        <v>8.9398572884811394</v>
      </c>
      <c r="Q2097">
        <v>1.6210004820398999E-2</v>
      </c>
    </row>
    <row r="2098" spans="1:17" hidden="1" x14ac:dyDescent="0.3">
      <c r="A2098" t="s">
        <v>4386</v>
      </c>
      <c r="B2098" t="s">
        <v>4387</v>
      </c>
      <c r="C2098" t="str">
        <f>IFERROR(VLOOKUP(Table1[[#This Row],[Ticker]],[1]!Table2[[Symbol]:[Industry]],2,FALSE),"-")</f>
        <v>-</v>
      </c>
      <c r="D2098" t="s">
        <v>1464</v>
      </c>
      <c r="E2098">
        <v>296.42957999999999</v>
      </c>
      <c r="F2098">
        <v>403.8</v>
      </c>
      <c r="G2098">
        <v>-64.297999925675299</v>
      </c>
      <c r="H2098">
        <v>-11.555210799792</v>
      </c>
      <c r="I2098">
        <v>-35.919586427968099</v>
      </c>
      <c r="J2098">
        <v>6.1069325479392704</v>
      </c>
      <c r="K2098">
        <v>443.98694264449199</v>
      </c>
      <c r="L2098">
        <v>494.64637471080601</v>
      </c>
      <c r="M2098">
        <v>31.478408204268199</v>
      </c>
      <c r="N2098">
        <v>1.3753623188405699</v>
      </c>
      <c r="O2098">
        <v>80.782565626547793</v>
      </c>
      <c r="P2098">
        <v>16.705202312138699</v>
      </c>
      <c r="Q2098">
        <v>6.5426059831660999E-2</v>
      </c>
    </row>
    <row r="2099" spans="1:17" hidden="1" x14ac:dyDescent="0.3">
      <c r="A2099" t="s">
        <v>4388</v>
      </c>
      <c r="B2099" t="s">
        <v>4389</v>
      </c>
      <c r="C2099" t="str">
        <f>IFERROR(VLOOKUP(Table1[[#This Row],[Ticker]],[1]!Table2[[Symbol]:[Industry]],2,FALSE),"-")</f>
        <v>-</v>
      </c>
      <c r="D2099" t="s">
        <v>138</v>
      </c>
      <c r="E2099">
        <v>296.4006675</v>
      </c>
      <c r="F2099">
        <v>170.91</v>
      </c>
      <c r="G2099">
        <v>-32.126899274913796</v>
      </c>
      <c r="H2099">
        <v>-1.63674384050653</v>
      </c>
      <c r="I2099">
        <v>-22.933871088065299</v>
      </c>
      <c r="J2099">
        <v>-0.38693662619990699</v>
      </c>
      <c r="K2099">
        <v>182.032365498693</v>
      </c>
      <c r="L2099">
        <v>187.99905870894301</v>
      </c>
      <c r="M2099">
        <v>34.867604428610598</v>
      </c>
      <c r="N2099">
        <v>1.2784838405736401</v>
      </c>
      <c r="O2099">
        <v>39.810426540284297</v>
      </c>
      <c r="P2099">
        <v>5.4674483184202298</v>
      </c>
      <c r="Q2099">
        <v>-6.8429875456943998E-2</v>
      </c>
    </row>
    <row r="2100" spans="1:17" hidden="1" x14ac:dyDescent="0.3">
      <c r="A2100" t="s">
        <v>4390</v>
      </c>
      <c r="B2100" t="s">
        <v>4391</v>
      </c>
      <c r="C2100" t="str">
        <f>IFERROR(VLOOKUP(Table1[[#This Row],[Ticker]],[1]!Table2[[Symbol]:[Industry]],2,FALSE),"-")</f>
        <v>-</v>
      </c>
      <c r="D2100" t="s">
        <v>2206</v>
      </c>
      <c r="E2100">
        <v>295.91694000000001</v>
      </c>
      <c r="F2100">
        <v>652.95000000000005</v>
      </c>
      <c r="G2100">
        <v>32.972222835012602</v>
      </c>
      <c r="H2100">
        <v>-8.1185955007497608</v>
      </c>
      <c r="I2100">
        <v>45.736597843036698</v>
      </c>
      <c r="J2100">
        <v>1.3605507159716099</v>
      </c>
      <c r="K2100">
        <v>714.66240027865399</v>
      </c>
      <c r="M2100">
        <v>35.6509664173022</v>
      </c>
      <c r="N2100">
        <v>1.4410256064728899</v>
      </c>
      <c r="O2100">
        <v>39.290910483191603</v>
      </c>
      <c r="P2100">
        <v>64.037181258635798</v>
      </c>
    </row>
    <row r="2101" spans="1:17" hidden="1" x14ac:dyDescent="0.3">
      <c r="A2101" t="s">
        <v>4392</v>
      </c>
      <c r="B2101" t="s">
        <v>4393</v>
      </c>
      <c r="C2101" t="str">
        <f>IFERROR(VLOOKUP(Table1[[#This Row],[Ticker]],[1]!Table2[[Symbol]:[Industry]],2,FALSE),"-")</f>
        <v>-</v>
      </c>
      <c r="D2101" t="s">
        <v>769</v>
      </c>
      <c r="E2101">
        <v>295.60300000000001</v>
      </c>
      <c r="F2101">
        <v>121</v>
      </c>
      <c r="G2101">
        <v>-42.507184474358297</v>
      </c>
      <c r="H2101">
        <v>-2.0029719938219102</v>
      </c>
      <c r="I2101">
        <v>-56.628661116634298</v>
      </c>
      <c r="J2101">
        <v>-4.9536771828845101</v>
      </c>
      <c r="K2101">
        <v>133.02268357628199</v>
      </c>
      <c r="L2101">
        <v>148.64490667028099</v>
      </c>
      <c r="M2101">
        <v>28.7645656195951</v>
      </c>
      <c r="N2101">
        <v>1.1223322489543399</v>
      </c>
      <c r="O2101">
        <v>114.049586776859</v>
      </c>
      <c r="P2101">
        <v>13.455227379278</v>
      </c>
    </row>
    <row r="2102" spans="1:17" hidden="1" x14ac:dyDescent="0.3">
      <c r="A2102" t="s">
        <v>4394</v>
      </c>
      <c r="B2102" t="s">
        <v>4395</v>
      </c>
      <c r="C2102" t="str">
        <f>IFERROR(VLOOKUP(Table1[[#This Row],[Ticker]],[1]!Table2[[Symbol]:[Industry]],2,FALSE),"-")</f>
        <v>-</v>
      </c>
      <c r="D2102" t="s">
        <v>72</v>
      </c>
      <c r="E2102">
        <v>295.01544661499997</v>
      </c>
      <c r="F2102">
        <v>201.55</v>
      </c>
      <c r="G2102">
        <v>450.79837780490499</v>
      </c>
      <c r="H2102">
        <v>10.9962308758472</v>
      </c>
      <c r="I2102">
        <v>123.19093587320801</v>
      </c>
      <c r="J2102">
        <v>26.4856261604567</v>
      </c>
      <c r="K2102">
        <v>178.703221492826</v>
      </c>
      <c r="L2102">
        <v>125.948400196912</v>
      </c>
      <c r="M2102">
        <v>62.567364363748503</v>
      </c>
      <c r="N2102">
        <v>1.1045249781297</v>
      </c>
      <c r="O2102">
        <v>5.7553956834532203</v>
      </c>
      <c r="P2102">
        <v>550.16129032258004</v>
      </c>
      <c r="Q2102">
        <v>0.20522468455345599</v>
      </c>
    </row>
    <row r="2103" spans="1:17" hidden="1" x14ac:dyDescent="0.3">
      <c r="A2103" t="s">
        <v>4396</v>
      </c>
      <c r="B2103" t="s">
        <v>4397</v>
      </c>
      <c r="C2103" t="str">
        <f>IFERROR(VLOOKUP(Table1[[#This Row],[Ticker]],[1]!Table2[[Symbol]:[Industry]],2,FALSE),"-")</f>
        <v>-</v>
      </c>
      <c r="D2103" t="s">
        <v>590</v>
      </c>
      <c r="E2103">
        <v>294.22866900000002</v>
      </c>
      <c r="F2103">
        <v>205</v>
      </c>
      <c r="G2103">
        <v>21.366212732372102</v>
      </c>
      <c r="H2103">
        <v>-10.554432838145701</v>
      </c>
      <c r="I2103">
        <v>34.130587740396201</v>
      </c>
      <c r="J2103">
        <v>-3.9910177850123301</v>
      </c>
      <c r="K2103">
        <v>218.79369246129301</v>
      </c>
      <c r="M2103">
        <v>31.582997326463602</v>
      </c>
      <c r="N2103">
        <v>0.44896748160455702</v>
      </c>
      <c r="O2103">
        <v>33.658536585365802</v>
      </c>
      <c r="P2103">
        <v>51.851851851851798</v>
      </c>
    </row>
    <row r="2104" spans="1:17" hidden="1" x14ac:dyDescent="0.3">
      <c r="A2104" t="s">
        <v>4398</v>
      </c>
      <c r="B2104" t="s">
        <v>4399</v>
      </c>
      <c r="C2104" t="str">
        <f>IFERROR(VLOOKUP(Table1[[#This Row],[Ticker]],[1]!Table2[[Symbol]:[Industry]],2,FALSE),"-")</f>
        <v>-</v>
      </c>
      <c r="D2104" t="s">
        <v>46</v>
      </c>
      <c r="E2104">
        <v>293.8125</v>
      </c>
      <c r="F2104">
        <v>235.05</v>
      </c>
      <c r="G2104">
        <v>84.754251002416297</v>
      </c>
      <c r="H2104">
        <v>10.4475427910777</v>
      </c>
      <c r="I2104">
        <v>24.6348123827831</v>
      </c>
      <c r="J2104">
        <v>5.1173928206092203</v>
      </c>
      <c r="K2104">
        <v>213.14110970409899</v>
      </c>
      <c r="L2104">
        <v>175.58841876489799</v>
      </c>
      <c r="M2104">
        <v>56.2631621332809</v>
      </c>
      <c r="N2104">
        <v>1.60900959789624</v>
      </c>
      <c r="O2104">
        <v>8.3599234205488102</v>
      </c>
      <c r="P2104">
        <v>129.20526572403699</v>
      </c>
      <c r="Q2104">
        <v>0.15574260268926801</v>
      </c>
    </row>
    <row r="2105" spans="1:17" hidden="1" x14ac:dyDescent="0.3">
      <c r="A2105" t="s">
        <v>4400</v>
      </c>
      <c r="B2105" t="s">
        <v>4401</v>
      </c>
      <c r="C2105" t="str">
        <f>IFERROR(VLOOKUP(Table1[[#This Row],[Ticker]],[1]!Table2[[Symbol]:[Industry]],2,FALSE),"-")</f>
        <v>-</v>
      </c>
      <c r="D2105" t="s">
        <v>1761</v>
      </c>
      <c r="E2105">
        <v>293.778592</v>
      </c>
      <c r="F2105">
        <v>463.9</v>
      </c>
      <c r="G2105">
        <v>40.378558411384397</v>
      </c>
      <c r="H2105">
        <v>-7.3875873784373001</v>
      </c>
      <c r="I2105">
        <v>-15.816754159326599</v>
      </c>
      <c r="J2105">
        <v>1.27681587237812</v>
      </c>
      <c r="K2105">
        <v>477.05404748853402</v>
      </c>
      <c r="L2105">
        <v>435.65193356521399</v>
      </c>
      <c r="M2105">
        <v>28.204743379144301</v>
      </c>
      <c r="N2105">
        <v>0.33793708325848199</v>
      </c>
      <c r="O2105">
        <v>43.5654235826686</v>
      </c>
      <c r="P2105">
        <v>81.281750683860807</v>
      </c>
    </row>
    <row r="2106" spans="1:17" hidden="1" x14ac:dyDescent="0.3">
      <c r="A2106" t="s">
        <v>4402</v>
      </c>
      <c r="B2106" t="s">
        <v>4403</v>
      </c>
      <c r="C2106" t="str">
        <f>IFERROR(VLOOKUP(Table1[[#This Row],[Ticker]],[1]!Table2[[Symbol]:[Industry]],2,FALSE),"-")</f>
        <v>-</v>
      </c>
      <c r="D2106" t="s">
        <v>1856</v>
      </c>
      <c r="E2106">
        <v>293.47940636999999</v>
      </c>
      <c r="F2106">
        <v>461.1</v>
      </c>
      <c r="G2106">
        <v>30.011148494919102</v>
      </c>
      <c r="H2106">
        <v>20.6845213195406</v>
      </c>
      <c r="I2106">
        <v>26.152242003370102</v>
      </c>
      <c r="J2106">
        <v>5.8235971519021499</v>
      </c>
      <c r="K2106">
        <v>427.33548582511202</v>
      </c>
      <c r="L2106">
        <v>363.67508987071301</v>
      </c>
      <c r="M2106">
        <v>48.2330286393425</v>
      </c>
      <c r="N2106">
        <v>0.329380898016503</v>
      </c>
      <c r="O2106">
        <v>13.1641726306657</v>
      </c>
      <c r="P2106">
        <v>72.245050429585305</v>
      </c>
      <c r="Q2106">
        <v>2.4791922012596002E-2</v>
      </c>
    </row>
    <row r="2107" spans="1:17" hidden="1" x14ac:dyDescent="0.3">
      <c r="A2107" t="s">
        <v>4404</v>
      </c>
      <c r="B2107" t="s">
        <v>4405</v>
      </c>
      <c r="C2107" t="str">
        <f>IFERROR(VLOOKUP(Table1[[#This Row],[Ticker]],[1]!Table2[[Symbol]:[Industry]],2,FALSE),"-")</f>
        <v>-</v>
      </c>
      <c r="D2107" t="s">
        <v>933</v>
      </c>
      <c r="E2107">
        <v>293.26499999999999</v>
      </c>
      <c r="F2107">
        <v>294</v>
      </c>
      <c r="G2107">
        <v>46.835074571882899</v>
      </c>
      <c r="H2107">
        <v>-2.7105261458917802</v>
      </c>
      <c r="I2107">
        <v>54.261807834257503</v>
      </c>
      <c r="J2107">
        <v>4.8547575071178297</v>
      </c>
      <c r="K2107">
        <v>287.89641137297599</v>
      </c>
      <c r="L2107">
        <v>229.10397810557899</v>
      </c>
      <c r="M2107">
        <v>40.361666616151503</v>
      </c>
      <c r="N2107">
        <v>2.5318875717696199E-2</v>
      </c>
      <c r="O2107">
        <v>17.789115646258502</v>
      </c>
      <c r="P2107">
        <v>86.075949367088597</v>
      </c>
      <c r="Q2107">
        <v>8.3891094523298002E-2</v>
      </c>
    </row>
    <row r="2108" spans="1:17" hidden="1" x14ac:dyDescent="0.3">
      <c r="A2108" t="s">
        <v>4406</v>
      </c>
      <c r="B2108" t="s">
        <v>4407</v>
      </c>
      <c r="C2108" t="str">
        <f>IFERROR(VLOOKUP(Table1[[#This Row],[Ticker]],[1]!Table2[[Symbol]:[Industry]],2,FALSE),"-")</f>
        <v>-</v>
      </c>
      <c r="D2108" t="s">
        <v>700</v>
      </c>
      <c r="E2108">
        <v>292.83123351999899</v>
      </c>
      <c r="F2108">
        <v>19.850000000000001</v>
      </c>
      <c r="G2108">
        <v>40.119887041601999</v>
      </c>
      <c r="H2108">
        <v>3.2202925465157999</v>
      </c>
      <c r="I2108">
        <v>-1.1238323625087301</v>
      </c>
      <c r="J2108">
        <v>2.5728023348422799</v>
      </c>
      <c r="K2108">
        <v>20.399448482443599</v>
      </c>
      <c r="L2108">
        <v>18.839293277511999</v>
      </c>
      <c r="M2108">
        <v>36.666365870264499</v>
      </c>
      <c r="N2108">
        <v>1.59920167119485</v>
      </c>
      <c r="O2108">
        <v>22.670025188916799</v>
      </c>
      <c r="P2108">
        <v>64.049586776859499</v>
      </c>
      <c r="Q2108">
        <v>-1.0132207441650999E-2</v>
      </c>
    </row>
    <row r="2109" spans="1:17" hidden="1" x14ac:dyDescent="0.3">
      <c r="A2109" t="s">
        <v>4408</v>
      </c>
      <c r="B2109" t="s">
        <v>4409</v>
      </c>
      <c r="C2109" t="str">
        <f>IFERROR(VLOOKUP(Table1[[#This Row],[Ticker]],[1]!Table2[[Symbol]:[Industry]],2,FALSE),"-")</f>
        <v>-</v>
      </c>
      <c r="D2109" t="s">
        <v>51</v>
      </c>
      <c r="E2109">
        <v>292.67201025000003</v>
      </c>
      <c r="F2109">
        <v>313.05</v>
      </c>
      <c r="G2109">
        <v>-43.170177987185603</v>
      </c>
      <c r="H2109">
        <v>1.42426955443874</v>
      </c>
      <c r="I2109">
        <v>-22.257416331749099</v>
      </c>
      <c r="J2109">
        <v>-5.4445743509417097</v>
      </c>
      <c r="K2109">
        <v>317.27107808986398</v>
      </c>
      <c r="L2109">
        <v>337.19317082512202</v>
      </c>
      <c r="M2109">
        <v>38.495260994087197</v>
      </c>
      <c r="N2109">
        <v>1.0616329632292401</v>
      </c>
      <c r="O2109">
        <v>34.483309375499097</v>
      </c>
      <c r="P2109">
        <v>22.764705882352899</v>
      </c>
      <c r="Q2109">
        <v>6.8463579065616995E-2</v>
      </c>
    </row>
    <row r="2110" spans="1:17" hidden="1" x14ac:dyDescent="0.3">
      <c r="A2110" t="s">
        <v>4410</v>
      </c>
      <c r="B2110" t="s">
        <v>4411</v>
      </c>
      <c r="C2110" t="str">
        <f>IFERROR(VLOOKUP(Table1[[#This Row],[Ticker]],[1]!Table2[[Symbol]:[Industry]],2,FALSE),"-")</f>
        <v>-</v>
      </c>
      <c r="D2110" t="s">
        <v>543</v>
      </c>
      <c r="E2110">
        <v>292.58151695999999</v>
      </c>
      <c r="F2110">
        <v>226.32</v>
      </c>
      <c r="G2110">
        <v>110.788834743756</v>
      </c>
      <c r="H2110">
        <v>-5.1760489168988304</v>
      </c>
      <c r="I2110">
        <v>18.246977818105901</v>
      </c>
      <c r="J2110">
        <v>-7.7308373805621402</v>
      </c>
      <c r="K2110">
        <v>228.794621846582</v>
      </c>
      <c r="L2110">
        <v>179.66558653424201</v>
      </c>
      <c r="M2110">
        <v>36.386825403703298</v>
      </c>
      <c r="N2110">
        <v>0.45717819245275099</v>
      </c>
      <c r="O2110">
        <v>22.834924001413899</v>
      </c>
      <c r="P2110">
        <v>154.00673400673401</v>
      </c>
      <c r="Q2110">
        <v>0.119544374981377</v>
      </c>
    </row>
    <row r="2111" spans="1:17" hidden="1" x14ac:dyDescent="0.3">
      <c r="A2111" t="s">
        <v>4412</v>
      </c>
      <c r="B2111" t="s">
        <v>4413</v>
      </c>
      <c r="C2111" t="str">
        <f>IFERROR(VLOOKUP(Table1[[#This Row],[Ticker]],[1]!Table2[[Symbol]:[Industry]],2,FALSE),"-")</f>
        <v>-</v>
      </c>
      <c r="D2111" t="s">
        <v>769</v>
      </c>
      <c r="E2111">
        <v>292.29123750000002</v>
      </c>
      <c r="F2111">
        <v>12.99</v>
      </c>
      <c r="G2111">
        <v>351.10999390764601</v>
      </c>
      <c r="H2111">
        <v>1.0739510831011601</v>
      </c>
      <c r="I2111">
        <v>-16.699609828670098</v>
      </c>
      <c r="J2111">
        <v>3.1426029046428301</v>
      </c>
      <c r="K2111">
        <v>12.7254340803832</v>
      </c>
      <c r="L2111">
        <v>11.0986087797202</v>
      </c>
      <c r="M2111">
        <v>63.662296922794098</v>
      </c>
      <c r="N2111">
        <v>0</v>
      </c>
      <c r="O2111">
        <v>47.036181678214</v>
      </c>
    </row>
    <row r="2112" spans="1:17" hidden="1" x14ac:dyDescent="0.3">
      <c r="A2112" t="s">
        <v>4414</v>
      </c>
      <c r="B2112" t="s">
        <v>4415</v>
      </c>
      <c r="C2112" t="str">
        <f>IFERROR(VLOOKUP(Table1[[#This Row],[Ticker]],[1]!Table2[[Symbol]:[Industry]],2,FALSE),"-")</f>
        <v>-</v>
      </c>
      <c r="D2112" t="s">
        <v>138</v>
      </c>
      <c r="E2112">
        <v>291.85448689600003</v>
      </c>
      <c r="F2112">
        <v>144.13</v>
      </c>
      <c r="G2112">
        <v>194.21236179731699</v>
      </c>
      <c r="H2112">
        <v>-16.288622016314001</v>
      </c>
      <c r="I2112">
        <v>101.777817690031</v>
      </c>
      <c r="J2112">
        <v>15.7402124663958</v>
      </c>
      <c r="K2112">
        <v>125.442457680041</v>
      </c>
      <c r="L2112">
        <v>88.162276192518704</v>
      </c>
      <c r="M2112">
        <v>64.933148178637495</v>
      </c>
      <c r="N2112">
        <v>0.18070633239173201</v>
      </c>
      <c r="O2112">
        <v>19.6836189551099</v>
      </c>
      <c r="P2112">
        <v>251.10840438489601</v>
      </c>
      <c r="Q2112">
        <v>0.13205205444113999</v>
      </c>
    </row>
    <row r="2113" spans="1:17" hidden="1" x14ac:dyDescent="0.3">
      <c r="A2113" t="s">
        <v>4416</v>
      </c>
      <c r="B2113" t="s">
        <v>4417</v>
      </c>
      <c r="C2113" t="str">
        <f>IFERROR(VLOOKUP(Table1[[#This Row],[Ticker]],[1]!Table2[[Symbol]:[Industry]],2,FALSE),"-")</f>
        <v>-</v>
      </c>
      <c r="D2113" t="s">
        <v>920</v>
      </c>
      <c r="E2113">
        <v>291.44073459999998</v>
      </c>
      <c r="F2113">
        <v>86.2</v>
      </c>
      <c r="G2113">
        <v>30.949337044178598</v>
      </c>
      <c r="H2113">
        <v>3.7333441959548899</v>
      </c>
      <c r="I2113">
        <v>-0.96036331836510502</v>
      </c>
      <c r="J2113">
        <v>11.973928205847599</v>
      </c>
      <c r="K2113">
        <v>87.892224834496503</v>
      </c>
      <c r="L2113">
        <v>78.639881994127805</v>
      </c>
      <c r="M2113">
        <v>44.9543745643915</v>
      </c>
      <c r="N2113">
        <v>1.8468667206682501</v>
      </c>
      <c r="O2113">
        <v>37.703016241299302</v>
      </c>
      <c r="P2113">
        <v>89.450549450549403</v>
      </c>
      <c r="Q2113">
        <v>5.1471262676909997E-3</v>
      </c>
    </row>
    <row r="2114" spans="1:17" hidden="1" x14ac:dyDescent="0.3">
      <c r="A2114" t="s">
        <v>4418</v>
      </c>
      <c r="B2114" t="s">
        <v>4419</v>
      </c>
      <c r="C2114" t="str">
        <f>IFERROR(VLOOKUP(Table1[[#This Row],[Ticker]],[1]!Table2[[Symbol]:[Industry]],2,FALSE),"-")</f>
        <v>-</v>
      </c>
      <c r="D2114" t="s">
        <v>467</v>
      </c>
      <c r="E2114">
        <v>291.262120559999</v>
      </c>
      <c r="F2114">
        <v>65.760000000000005</v>
      </c>
      <c r="G2114">
        <v>-5.8260271265343597</v>
      </c>
      <c r="H2114">
        <v>-8.7861247636361099</v>
      </c>
      <c r="I2114">
        <v>-20.898942893130702</v>
      </c>
      <c r="J2114">
        <v>-2.6907304286904798</v>
      </c>
      <c r="K2114">
        <v>70.409944506969794</v>
      </c>
      <c r="L2114">
        <v>68.701925950839595</v>
      </c>
      <c r="M2114">
        <v>29.8397230100021</v>
      </c>
      <c r="N2114">
        <v>1.2705959037257599</v>
      </c>
      <c r="O2114">
        <v>30.778588807785798</v>
      </c>
      <c r="P2114">
        <v>29.7041420118343</v>
      </c>
      <c r="Q2114">
        <v>4.5616616929548E-2</v>
      </c>
    </row>
    <row r="2115" spans="1:17" hidden="1" x14ac:dyDescent="0.3">
      <c r="A2115" t="s">
        <v>4420</v>
      </c>
      <c r="B2115" t="s">
        <v>4421</v>
      </c>
      <c r="C2115" t="str">
        <f>IFERROR(VLOOKUP(Table1[[#This Row],[Ticker]],[1]!Table2[[Symbol]:[Industry]],2,FALSE),"-")</f>
        <v>-</v>
      </c>
      <c r="D2115" t="s">
        <v>292</v>
      </c>
      <c r="E2115">
        <v>291.06133041999999</v>
      </c>
      <c r="F2115">
        <v>291.35000000000002</v>
      </c>
      <c r="G2115">
        <v>20.402758873013799</v>
      </c>
      <c r="H2115">
        <v>39.204581713731699</v>
      </c>
      <c r="I2115">
        <v>45.726150503154898</v>
      </c>
      <c r="J2115">
        <v>-6.66622062476893</v>
      </c>
      <c r="K2115">
        <v>258.69181796808903</v>
      </c>
      <c r="L2115">
        <v>210.58951058295901</v>
      </c>
      <c r="M2115">
        <v>35.159530275425197</v>
      </c>
      <c r="N2115">
        <v>0.28097517586951098</v>
      </c>
      <c r="O2115">
        <v>37.291916938390202</v>
      </c>
      <c r="P2115">
        <v>100.60984278414</v>
      </c>
      <c r="Q2115">
        <v>-8.0623205696000002E-4</v>
      </c>
    </row>
    <row r="2116" spans="1:17" hidden="1" x14ac:dyDescent="0.3">
      <c r="A2116" t="s">
        <v>4422</v>
      </c>
      <c r="B2116" t="s">
        <v>4423</v>
      </c>
      <c r="C2116" t="str">
        <f>IFERROR(VLOOKUP(Table1[[#This Row],[Ticker]],[1]!Table2[[Symbol]:[Industry]],2,FALSE),"-")</f>
        <v>-</v>
      </c>
      <c r="D2116" t="s">
        <v>530</v>
      </c>
      <c r="E2116">
        <v>289.54087299999998</v>
      </c>
      <c r="F2116">
        <v>185</v>
      </c>
      <c r="G2116">
        <v>15.655147653033501</v>
      </c>
      <c r="H2116">
        <v>18.0250988170623</v>
      </c>
      <c r="I2116">
        <v>28.419522661057599</v>
      </c>
      <c r="J2116">
        <v>31.336151291739601</v>
      </c>
      <c r="K2116">
        <v>161.050083526869</v>
      </c>
      <c r="M2116">
        <v>65.111628817922195</v>
      </c>
      <c r="N2116">
        <v>1.3874345549738201</v>
      </c>
      <c r="O2116">
        <v>8.1081081081081106</v>
      </c>
      <c r="P2116">
        <v>61.996497373029698</v>
      </c>
    </row>
    <row r="2117" spans="1:17" hidden="1" x14ac:dyDescent="0.3">
      <c r="A2117" t="s">
        <v>4424</v>
      </c>
      <c r="B2117" t="s">
        <v>4425</v>
      </c>
      <c r="C2117" t="str">
        <f>IFERROR(VLOOKUP(Table1[[#This Row],[Ticker]],[1]!Table2[[Symbol]:[Industry]],2,FALSE),"-")</f>
        <v>-</v>
      </c>
      <c r="D2117" t="s">
        <v>130</v>
      </c>
      <c r="E2117">
        <v>289.48824000000002</v>
      </c>
      <c r="F2117">
        <v>282.39999999999998</v>
      </c>
      <c r="G2117">
        <v>155.10912741828</v>
      </c>
      <c r="H2117">
        <v>4.5018046365828299</v>
      </c>
      <c r="I2117">
        <v>55.2861192765167</v>
      </c>
      <c r="J2117">
        <v>3.8239446237203998</v>
      </c>
      <c r="K2117">
        <v>261.10675036829099</v>
      </c>
      <c r="L2117">
        <v>193.65476055249101</v>
      </c>
      <c r="M2117">
        <v>45.135239110202498</v>
      </c>
      <c r="N2117">
        <v>0.64214596537697399</v>
      </c>
      <c r="O2117">
        <v>7.29461756373939</v>
      </c>
      <c r="P2117">
        <v>203.166935050993</v>
      </c>
      <c r="Q2117">
        <v>0.15279962456010401</v>
      </c>
    </row>
    <row r="2118" spans="1:17" hidden="1" x14ac:dyDescent="0.3">
      <c r="A2118" t="s">
        <v>4426</v>
      </c>
      <c r="B2118" t="s">
        <v>4427</v>
      </c>
      <c r="C2118" t="str">
        <f>IFERROR(VLOOKUP(Table1[[#This Row],[Ticker]],[1]!Table2[[Symbol]:[Industry]],2,FALSE),"-")</f>
        <v>-</v>
      </c>
      <c r="D2118" t="s">
        <v>138</v>
      </c>
      <c r="E2118">
        <v>289.30607040000001</v>
      </c>
      <c r="F2118">
        <v>276</v>
      </c>
      <c r="G2118">
        <v>32.238359191373</v>
      </c>
      <c r="H2118">
        <v>-4.81240482026731</v>
      </c>
      <c r="I2118">
        <v>-18.841543487310801</v>
      </c>
      <c r="J2118">
        <v>1.9283171903571299</v>
      </c>
      <c r="K2118">
        <v>285.47184566995497</v>
      </c>
      <c r="L2118">
        <v>264.23331716124198</v>
      </c>
      <c r="M2118">
        <v>42.794140931319397</v>
      </c>
      <c r="N2118">
        <v>1.9457278583978601</v>
      </c>
      <c r="O2118">
        <v>17.391304347826001</v>
      </c>
      <c r="P2118">
        <v>73.584905660377302</v>
      </c>
      <c r="Q2118">
        <v>5.6282089001511999E-2</v>
      </c>
    </row>
    <row r="2119" spans="1:17" hidden="1" x14ac:dyDescent="0.3">
      <c r="A2119" t="s">
        <v>4428</v>
      </c>
      <c r="B2119" t="s">
        <v>4429</v>
      </c>
      <c r="C2119" t="str">
        <f>IFERROR(VLOOKUP(Table1[[#This Row],[Ticker]],[1]!Table2[[Symbol]:[Industry]],2,FALSE),"-")</f>
        <v>-</v>
      </c>
      <c r="D2119" t="s">
        <v>625</v>
      </c>
      <c r="E2119">
        <v>287.36586241999998</v>
      </c>
      <c r="F2119">
        <v>513.1</v>
      </c>
      <c r="G2119">
        <v>-20.7985282675658</v>
      </c>
      <c r="H2119">
        <v>-2.11694274037337</v>
      </c>
      <c r="I2119">
        <v>-12.091527603079401</v>
      </c>
      <c r="J2119">
        <v>-5.0100039821412699</v>
      </c>
      <c r="K2119">
        <v>529.15948923067799</v>
      </c>
      <c r="L2119">
        <v>516.00293044448699</v>
      </c>
      <c r="M2119">
        <v>37.882686119210099</v>
      </c>
      <c r="N2119">
        <v>3.0776652366871802</v>
      </c>
      <c r="O2119">
        <v>11.635158838433</v>
      </c>
      <c r="P2119">
        <v>11.3015184381778</v>
      </c>
      <c r="Q2119">
        <v>-6.9236218634062999E-2</v>
      </c>
    </row>
    <row r="2120" spans="1:17" hidden="1" x14ac:dyDescent="0.3">
      <c r="A2120" t="s">
        <v>4430</v>
      </c>
      <c r="B2120" t="s">
        <v>4431</v>
      </c>
      <c r="C2120" t="str">
        <f>IFERROR(VLOOKUP(Table1[[#This Row],[Ticker]],[1]!Table2[[Symbol]:[Industry]],2,FALSE),"-")</f>
        <v>-</v>
      </c>
      <c r="D2120" t="s">
        <v>711</v>
      </c>
      <c r="E2120">
        <v>286.83496256799998</v>
      </c>
      <c r="F2120">
        <v>256.38</v>
      </c>
      <c r="G2120">
        <v>1.3408235180826999</v>
      </c>
      <c r="H2120">
        <v>1.4696219780156099</v>
      </c>
      <c r="I2120">
        <v>1.1589512123137899</v>
      </c>
      <c r="J2120">
        <v>0.68160946226702901</v>
      </c>
      <c r="K2120">
        <v>254.567332989069</v>
      </c>
      <c r="L2120">
        <v>235.43971607923501</v>
      </c>
      <c r="M2120">
        <v>58.2466499100683</v>
      </c>
      <c r="N2120">
        <v>1.65138100436709</v>
      </c>
      <c r="O2120">
        <v>4.4348233091504801</v>
      </c>
      <c r="P2120">
        <v>28.8730270433296</v>
      </c>
      <c r="Q2120">
        <v>4.1697795445031001E-2</v>
      </c>
    </row>
    <row r="2121" spans="1:17" hidden="1" x14ac:dyDescent="0.3">
      <c r="A2121" t="s">
        <v>4432</v>
      </c>
      <c r="B2121" t="s">
        <v>4433</v>
      </c>
      <c r="C2121" t="str">
        <f>IFERROR(VLOOKUP(Table1[[#This Row],[Ticker]],[1]!Table2[[Symbol]:[Industry]],2,FALSE),"-")</f>
        <v>-</v>
      </c>
      <c r="D2121" t="s">
        <v>116</v>
      </c>
      <c r="E2121">
        <v>286.39633296</v>
      </c>
      <c r="F2121">
        <v>357.6</v>
      </c>
      <c r="G2121">
        <v>-4.2133202594999197</v>
      </c>
      <c r="H2121">
        <v>2.0306273165301598</v>
      </c>
      <c r="I2121">
        <v>-19.509432299148902</v>
      </c>
      <c r="J2121">
        <v>6.01128414680967</v>
      </c>
      <c r="K2121">
        <v>359.33116737852498</v>
      </c>
      <c r="L2121">
        <v>355.06239316035902</v>
      </c>
      <c r="M2121">
        <v>44.587766353452302</v>
      </c>
      <c r="N2121">
        <v>0.941024519513326</v>
      </c>
      <c r="O2121">
        <v>31.4317673378075</v>
      </c>
      <c r="P2121">
        <v>23.310344827586199</v>
      </c>
      <c r="Q2121">
        <v>-5.4463462385460001E-3</v>
      </c>
    </row>
    <row r="2122" spans="1:17" hidden="1" x14ac:dyDescent="0.3">
      <c r="A2122" t="s">
        <v>4434</v>
      </c>
      <c r="B2122" t="s">
        <v>4435</v>
      </c>
      <c r="C2122" t="str">
        <f>IFERROR(VLOOKUP(Table1[[#This Row],[Ticker]],[1]!Table2[[Symbol]:[Industry]],2,FALSE),"-")</f>
        <v>-</v>
      </c>
      <c r="D2122" t="s">
        <v>3565</v>
      </c>
      <c r="E2122">
        <v>285.94720000000001</v>
      </c>
      <c r="F2122">
        <v>67.760000000000005</v>
      </c>
      <c r="G2122">
        <v>165.94727937916599</v>
      </c>
      <c r="H2122">
        <v>-1.65956540041531</v>
      </c>
      <c r="I2122">
        <v>96.410539811696793</v>
      </c>
      <c r="J2122">
        <v>6.5148656783654602</v>
      </c>
      <c r="K2122">
        <v>65.504925174636497</v>
      </c>
      <c r="L2122">
        <v>51.730932786623299</v>
      </c>
      <c r="M2122">
        <v>48.721598756041303</v>
      </c>
      <c r="N2122">
        <v>1.3998143451873499</v>
      </c>
      <c r="O2122">
        <v>10.0059031877213</v>
      </c>
      <c r="P2122">
        <v>207.16228467815</v>
      </c>
      <c r="Q2122">
        <v>0.14820986829684299</v>
      </c>
    </row>
    <row r="2123" spans="1:17" hidden="1" x14ac:dyDescent="0.3">
      <c r="A2123" t="s">
        <v>4436</v>
      </c>
      <c r="B2123" t="s">
        <v>4437</v>
      </c>
      <c r="C2123" t="str">
        <f>IFERROR(VLOOKUP(Table1[[#This Row],[Ticker]],[1]!Table2[[Symbol]:[Industry]],2,FALSE),"-")</f>
        <v>-</v>
      </c>
      <c r="D2123" t="s">
        <v>530</v>
      </c>
      <c r="E2123">
        <v>285.75</v>
      </c>
      <c r="F2123">
        <v>285.75</v>
      </c>
      <c r="G2123">
        <v>-6.7645863251832603</v>
      </c>
      <c r="H2123">
        <v>0.217381008379081</v>
      </c>
      <c r="I2123">
        <v>-20.674099077491899</v>
      </c>
      <c r="J2123">
        <v>-1.4188006041290899</v>
      </c>
      <c r="K2123">
        <v>286.63323165573797</v>
      </c>
      <c r="L2123">
        <v>285.800988998337</v>
      </c>
      <c r="M2123">
        <v>64.752283810170795</v>
      </c>
      <c r="N2123">
        <v>2.5321614158076202</v>
      </c>
      <c r="O2123">
        <v>30.6386701662292</v>
      </c>
      <c r="P2123">
        <v>39.254385964912203</v>
      </c>
      <c r="Q2123">
        <v>0.106541529373911</v>
      </c>
    </row>
    <row r="2124" spans="1:17" hidden="1" x14ac:dyDescent="0.3">
      <c r="A2124" t="s">
        <v>4438</v>
      </c>
      <c r="B2124" t="s">
        <v>4439</v>
      </c>
      <c r="C2124" t="str">
        <f>IFERROR(VLOOKUP(Table1[[#This Row],[Ticker]],[1]!Table2[[Symbol]:[Industry]],2,FALSE),"-")</f>
        <v>-</v>
      </c>
      <c r="D2124" t="s">
        <v>269</v>
      </c>
      <c r="E2124">
        <v>285.48261406</v>
      </c>
      <c r="F2124">
        <v>1194.3499999999999</v>
      </c>
      <c r="G2124">
        <v>-4.9153966771715103</v>
      </c>
      <c r="H2124">
        <v>-20.972345213195101</v>
      </c>
      <c r="I2124">
        <v>-40.302464607229197</v>
      </c>
      <c r="J2124">
        <v>-3.9871220549100399</v>
      </c>
      <c r="K2124">
        <v>1546.9970247998399</v>
      </c>
      <c r="L2124">
        <v>1511.2787428546901</v>
      </c>
      <c r="M2124">
        <v>21.277213669027301</v>
      </c>
      <c r="N2124">
        <v>1.0959881867059</v>
      </c>
      <c r="O2124">
        <v>92.573366266169899</v>
      </c>
      <c r="P2124">
        <v>31.899503036996101</v>
      </c>
      <c r="Q2124">
        <v>0.16877860502692199</v>
      </c>
    </row>
    <row r="2125" spans="1:17" hidden="1" x14ac:dyDescent="0.3">
      <c r="A2125" t="s">
        <v>4440</v>
      </c>
      <c r="B2125" t="s">
        <v>4441</v>
      </c>
      <c r="C2125" t="str">
        <f>IFERROR(VLOOKUP(Table1[[#This Row],[Ticker]],[1]!Table2[[Symbol]:[Industry]],2,FALSE),"-")</f>
        <v>-</v>
      </c>
      <c r="D2125" t="s">
        <v>163</v>
      </c>
      <c r="E2125">
        <v>284.71500221500003</v>
      </c>
      <c r="F2125">
        <v>271.85000000000002</v>
      </c>
      <c r="G2125">
        <v>-10.664000087514101</v>
      </c>
      <c r="H2125">
        <v>5.0267423907070103</v>
      </c>
      <c r="I2125">
        <v>-9.6930414929475095</v>
      </c>
      <c r="J2125">
        <v>5.9780365592017599</v>
      </c>
      <c r="K2125">
        <v>267.93302171673503</v>
      </c>
      <c r="L2125">
        <v>261.30808002830901</v>
      </c>
      <c r="M2125">
        <v>47.619124642809801</v>
      </c>
      <c r="N2125">
        <v>3.49055439172575</v>
      </c>
      <c r="O2125">
        <v>20.066212985101998</v>
      </c>
      <c r="P2125">
        <v>16.673819742489201</v>
      </c>
      <c r="Q2125">
        <v>9.3133027064209006E-2</v>
      </c>
    </row>
    <row r="2126" spans="1:17" hidden="1" x14ac:dyDescent="0.3">
      <c r="A2126" t="s">
        <v>4442</v>
      </c>
      <c r="B2126" t="s">
        <v>4443</v>
      </c>
      <c r="C2126" t="str">
        <f>IFERROR(VLOOKUP(Table1[[#This Row],[Ticker]],[1]!Table2[[Symbol]:[Industry]],2,FALSE),"-")</f>
        <v>-</v>
      </c>
      <c r="D2126" t="s">
        <v>51</v>
      </c>
      <c r="E2126">
        <v>284.51270499999998</v>
      </c>
      <c r="F2126">
        <v>243.5</v>
      </c>
      <c r="G2126">
        <v>159.26077445800399</v>
      </c>
      <c r="H2126">
        <v>18.642758422550699</v>
      </c>
      <c r="I2126">
        <v>26.345966393912899</v>
      </c>
      <c r="J2126">
        <v>15.3334542944436</v>
      </c>
      <c r="K2126">
        <v>206.92915712668699</v>
      </c>
      <c r="L2126">
        <v>166.83348945019401</v>
      </c>
      <c r="M2126">
        <v>63.789484247637901</v>
      </c>
      <c r="N2126">
        <v>1.7906328932589299</v>
      </c>
      <c r="O2126">
        <v>8.1519507186858409</v>
      </c>
      <c r="P2126">
        <v>203.38898579616199</v>
      </c>
      <c r="Q2126">
        <v>0.16398612611746599</v>
      </c>
    </row>
    <row r="2127" spans="1:17" hidden="1" x14ac:dyDescent="0.3">
      <c r="A2127" t="s">
        <v>4444</v>
      </c>
      <c r="B2127" t="s">
        <v>4445</v>
      </c>
      <c r="C2127" t="str">
        <f>IFERROR(VLOOKUP(Table1[[#This Row],[Ticker]],[1]!Table2[[Symbol]:[Industry]],2,FALSE),"-")</f>
        <v>-</v>
      </c>
      <c r="D2127" t="s">
        <v>625</v>
      </c>
      <c r="E2127">
        <v>284.38705406999998</v>
      </c>
      <c r="F2127">
        <v>590.45000000000005</v>
      </c>
      <c r="G2127">
        <v>-34.264395088640001</v>
      </c>
      <c r="H2127">
        <v>6.3689078675267599</v>
      </c>
      <c r="I2127">
        <v>-24.337163067035</v>
      </c>
      <c r="J2127">
        <v>7.7092695713095001</v>
      </c>
      <c r="K2127">
        <v>592.09501610625205</v>
      </c>
      <c r="L2127">
        <v>610.83083702752106</v>
      </c>
      <c r="M2127">
        <v>45.705538666115402</v>
      </c>
      <c r="N2127">
        <v>2.9634483027183198</v>
      </c>
      <c r="O2127">
        <v>31.238885595732</v>
      </c>
      <c r="P2127">
        <v>21.943411813300301</v>
      </c>
    </row>
    <row r="2128" spans="1:17" hidden="1" x14ac:dyDescent="0.3">
      <c r="A2128" t="s">
        <v>4446</v>
      </c>
      <c r="B2128" t="s">
        <v>4447</v>
      </c>
      <c r="C2128" t="str">
        <f>IFERROR(VLOOKUP(Table1[[#This Row],[Ticker]],[1]!Table2[[Symbol]:[Industry]],2,FALSE),"-")</f>
        <v>-</v>
      </c>
      <c r="D2128" t="s">
        <v>1601</v>
      </c>
      <c r="E2128">
        <v>284.220192</v>
      </c>
      <c r="F2128">
        <v>22.71</v>
      </c>
      <c r="G2128">
        <v>12.1657950048226</v>
      </c>
      <c r="H2128">
        <v>15.1556842194871</v>
      </c>
      <c r="I2128">
        <v>-9.3320943711351898</v>
      </c>
      <c r="J2128">
        <v>7.1372169082335004</v>
      </c>
      <c r="K2128">
        <v>22.014664078559001</v>
      </c>
      <c r="L2128">
        <v>22.099367144555</v>
      </c>
      <c r="M2128">
        <v>51.2003866411792</v>
      </c>
      <c r="N2128">
        <v>0.808310439287525</v>
      </c>
      <c r="O2128">
        <v>71.290180537208201</v>
      </c>
      <c r="P2128">
        <v>41.231343283582099</v>
      </c>
      <c r="Q2128">
        <v>7.6175130748033004E-2</v>
      </c>
    </row>
    <row r="2129" spans="1:17" hidden="1" x14ac:dyDescent="0.3">
      <c r="A2129" t="s">
        <v>4448</v>
      </c>
      <c r="B2129" t="s">
        <v>4449</v>
      </c>
      <c r="C2129" t="str">
        <f>IFERROR(VLOOKUP(Table1[[#This Row],[Ticker]],[1]!Table2[[Symbol]:[Industry]],2,FALSE),"-")</f>
        <v>-</v>
      </c>
      <c r="D2129" t="s">
        <v>212</v>
      </c>
      <c r="E2129">
        <v>284.13736249999999</v>
      </c>
      <c r="F2129">
        <v>735.25</v>
      </c>
      <c r="G2129">
        <v>-31.348348555105801</v>
      </c>
      <c r="H2129">
        <v>6.7727299162083501</v>
      </c>
      <c r="I2129">
        <v>-18.578229047425499</v>
      </c>
      <c r="J2129">
        <v>3.0143977764377099</v>
      </c>
      <c r="K2129">
        <v>751.70586073067898</v>
      </c>
      <c r="L2129">
        <v>735.73987701425995</v>
      </c>
      <c r="M2129">
        <v>29.108934632888001</v>
      </c>
      <c r="N2129">
        <v>1.1338303416328801</v>
      </c>
      <c r="O2129">
        <v>22.271336280176801</v>
      </c>
      <c r="P2129">
        <v>13.115384615384601</v>
      </c>
      <c r="Q2129">
        <v>2.8307092602598002E-2</v>
      </c>
    </row>
    <row r="2130" spans="1:17" hidden="1" x14ac:dyDescent="0.3">
      <c r="A2130" t="s">
        <v>4450</v>
      </c>
      <c r="B2130" t="s">
        <v>4451</v>
      </c>
      <c r="C2130" t="str">
        <f>IFERROR(VLOOKUP(Table1[[#This Row],[Ticker]],[1]!Table2[[Symbol]:[Industry]],2,FALSE),"-")</f>
        <v>-</v>
      </c>
      <c r="D2130" t="s">
        <v>396</v>
      </c>
      <c r="E2130">
        <v>283.95283374000002</v>
      </c>
      <c r="F2130">
        <v>124.2</v>
      </c>
      <c r="G2130">
        <v>12.705992577899099</v>
      </c>
      <c r="H2130">
        <v>-15.345403755608499</v>
      </c>
      <c r="I2130">
        <v>25.4703675859231</v>
      </c>
      <c r="J2130">
        <v>1.2865422985822399</v>
      </c>
      <c r="K2130">
        <v>123.455191795614</v>
      </c>
      <c r="M2130">
        <v>34.791221989072298</v>
      </c>
      <c r="O2130">
        <v>40.821256038647299</v>
      </c>
      <c r="P2130">
        <v>80.917698470502501</v>
      </c>
    </row>
    <row r="2131" spans="1:17" hidden="1" x14ac:dyDescent="0.3">
      <c r="A2131" t="s">
        <v>4452</v>
      </c>
      <c r="B2131" t="s">
        <v>4453</v>
      </c>
      <c r="C2131" t="str">
        <f>IFERROR(VLOOKUP(Table1[[#This Row],[Ticker]],[1]!Table2[[Symbol]:[Industry]],2,FALSE),"-")</f>
        <v>-</v>
      </c>
      <c r="D2131" t="s">
        <v>269</v>
      </c>
      <c r="E2131">
        <v>283.93733589599998</v>
      </c>
      <c r="F2131">
        <v>11.92</v>
      </c>
      <c r="G2131">
        <v>5.6102663097590604</v>
      </c>
      <c r="H2131">
        <v>-3.5660489168988398</v>
      </c>
      <c r="I2131">
        <v>-20.5279593961383</v>
      </c>
      <c r="J2131">
        <v>-1.8773174140822599</v>
      </c>
      <c r="K2131">
        <v>11.4188644258743</v>
      </c>
      <c r="L2131">
        <v>10.8868990475136</v>
      </c>
      <c r="M2131">
        <v>52.970680255191702</v>
      </c>
      <c r="N2131">
        <v>0.27312958218426597</v>
      </c>
      <c r="O2131">
        <v>24.412751677852299</v>
      </c>
      <c r="P2131">
        <v>41.065088757396403</v>
      </c>
      <c r="Q2131">
        <v>3.5574689921715003E-2</v>
      </c>
    </row>
    <row r="2132" spans="1:17" hidden="1" x14ac:dyDescent="0.3">
      <c r="A2132" t="s">
        <v>4454</v>
      </c>
      <c r="B2132" t="s">
        <v>4455</v>
      </c>
      <c r="C2132" t="str">
        <f>IFERROR(VLOOKUP(Table1[[#This Row],[Ticker]],[1]!Table2[[Symbol]:[Industry]],2,FALSE),"-")</f>
        <v>-</v>
      </c>
      <c r="D2132" t="s">
        <v>212</v>
      </c>
      <c r="E2132">
        <v>283.71645833299999</v>
      </c>
      <c r="F2132">
        <v>201.41</v>
      </c>
      <c r="G2132">
        <v>-26.5855320804237</v>
      </c>
      <c r="H2132">
        <v>1.3393716589061799E-2</v>
      </c>
      <c r="I2132">
        <v>-26.235883450867501</v>
      </c>
      <c r="J2132">
        <v>3.88590616302253</v>
      </c>
      <c r="K2132">
        <v>208.951243216508</v>
      </c>
      <c r="L2132">
        <v>212.09165003228199</v>
      </c>
      <c r="M2132">
        <v>38.109479897292601</v>
      </c>
      <c r="N2132">
        <v>0.940592732852499</v>
      </c>
      <c r="O2132">
        <v>45.970905118911602</v>
      </c>
      <c r="P2132">
        <v>17.0988372093023</v>
      </c>
      <c r="Q2132">
        <v>-3.9501267785281999E-2</v>
      </c>
    </row>
    <row r="2133" spans="1:17" hidden="1" x14ac:dyDescent="0.3">
      <c r="A2133" t="s">
        <v>4456</v>
      </c>
      <c r="B2133" t="s">
        <v>4457</v>
      </c>
      <c r="C2133" t="str">
        <f>IFERROR(VLOOKUP(Table1[[#This Row],[Ticker]],[1]!Table2[[Symbol]:[Industry]],2,FALSE),"-")</f>
        <v>-</v>
      </c>
      <c r="D2133" t="s">
        <v>530</v>
      </c>
      <c r="E2133">
        <v>283.5</v>
      </c>
      <c r="F2133">
        <v>2.7</v>
      </c>
      <c r="G2133">
        <v>20.621076819483399</v>
      </c>
      <c r="H2133">
        <v>1.78569485534315</v>
      </c>
      <c r="I2133">
        <v>-16.971034553598699</v>
      </c>
      <c r="J2133">
        <v>-3.1487878238339801</v>
      </c>
      <c r="K2133">
        <v>2.7260174421526302</v>
      </c>
      <c r="L2133">
        <v>2.5102636380603598</v>
      </c>
      <c r="M2133">
        <v>33.8272690171734</v>
      </c>
      <c r="N2133">
        <v>1.6757116931529401</v>
      </c>
      <c r="O2133">
        <v>39.008904374758004</v>
      </c>
      <c r="P2133">
        <v>55.865314989138298</v>
      </c>
      <c r="Q2133">
        <v>8.7030101309109997E-3</v>
      </c>
    </row>
    <row r="2134" spans="1:17" hidden="1" x14ac:dyDescent="0.3">
      <c r="A2134" t="s">
        <v>4458</v>
      </c>
      <c r="B2134" t="s">
        <v>4459</v>
      </c>
      <c r="C2134" t="str">
        <f>IFERROR(VLOOKUP(Table1[[#This Row],[Ticker]],[1]!Table2[[Symbol]:[Industry]],2,FALSE),"-")</f>
        <v>-</v>
      </c>
      <c r="D2134" t="s">
        <v>51</v>
      </c>
      <c r="E2134">
        <v>283.37269050999998</v>
      </c>
      <c r="F2134">
        <v>937.3</v>
      </c>
      <c r="G2134">
        <v>57.238372752423501</v>
      </c>
      <c r="H2134">
        <v>14.750682877061999</v>
      </c>
      <c r="I2134">
        <v>55.682988047635</v>
      </c>
      <c r="J2134">
        <v>13.5064587418561</v>
      </c>
      <c r="K2134">
        <v>830.94070049089601</v>
      </c>
      <c r="L2134">
        <v>691.55531630723897</v>
      </c>
      <c r="M2134">
        <v>64.592778766280105</v>
      </c>
      <c r="N2134">
        <v>0.62873338139858204</v>
      </c>
      <c r="O2134">
        <v>5.5158433799210496</v>
      </c>
      <c r="P2134">
        <v>98.559474631924502</v>
      </c>
      <c r="Q2134">
        <v>-2.3125902055660002E-3</v>
      </c>
    </row>
    <row r="2135" spans="1:17" hidden="1" x14ac:dyDescent="0.3">
      <c r="A2135" t="s">
        <v>4460</v>
      </c>
      <c r="B2135" t="s">
        <v>4461</v>
      </c>
      <c r="C2135" t="str">
        <f>IFERROR(VLOOKUP(Table1[[#This Row],[Ticker]],[1]!Table2[[Symbol]:[Industry]],2,FALSE),"-")</f>
        <v>-</v>
      </c>
      <c r="D2135" t="s">
        <v>553</v>
      </c>
      <c r="E2135">
        <v>283.02219000000002</v>
      </c>
      <c r="F2135">
        <v>144.65</v>
      </c>
      <c r="G2135">
        <v>-55.582083935222698</v>
      </c>
      <c r="H2135">
        <v>-8.6034682717375492</v>
      </c>
      <c r="I2135">
        <v>-11.2789752617593</v>
      </c>
      <c r="J2135">
        <v>-2.1347989898091302</v>
      </c>
      <c r="K2135">
        <v>136.70498700133001</v>
      </c>
      <c r="M2135">
        <v>50.553282107057903</v>
      </c>
      <c r="N2135">
        <v>1.1485528545246999</v>
      </c>
      <c r="O2135">
        <v>63.1524369166954</v>
      </c>
      <c r="P2135">
        <v>44.65</v>
      </c>
    </row>
    <row r="2136" spans="1:17" hidden="1" x14ac:dyDescent="0.3">
      <c r="A2136" t="s">
        <v>4462</v>
      </c>
      <c r="B2136" t="s">
        <v>4463</v>
      </c>
      <c r="C2136" t="str">
        <f>IFERROR(VLOOKUP(Table1[[#This Row],[Ticker]],[1]!Table2[[Symbol]:[Industry]],2,FALSE),"-")</f>
        <v>-</v>
      </c>
      <c r="D2136" t="s">
        <v>1614</v>
      </c>
      <c r="E2136">
        <v>282.79396929000001</v>
      </c>
      <c r="F2136">
        <v>257.55</v>
      </c>
      <c r="G2136">
        <v>-11.1056762820816</v>
      </c>
      <c r="H2136">
        <v>9.48909834817829</v>
      </c>
      <c r="I2136">
        <v>-9.0526496991101002</v>
      </c>
      <c r="J2136">
        <v>-5.5479134639025496</v>
      </c>
      <c r="K2136">
        <v>267.88327792148198</v>
      </c>
      <c r="L2136">
        <v>259.131738985195</v>
      </c>
      <c r="M2136">
        <v>39.299538359610601</v>
      </c>
      <c r="N2136">
        <v>2.3705821637107398</v>
      </c>
      <c r="O2136">
        <v>42.535430013589497</v>
      </c>
      <c r="P2136">
        <v>27.5</v>
      </c>
      <c r="Q2136">
        <v>9.5262428837999E-2</v>
      </c>
    </row>
    <row r="2137" spans="1:17" hidden="1" x14ac:dyDescent="0.3">
      <c r="A2137" t="s">
        <v>4464</v>
      </c>
      <c r="B2137" t="s">
        <v>4465</v>
      </c>
      <c r="C2137" t="str">
        <f>IFERROR(VLOOKUP(Table1[[#This Row],[Ticker]],[1]!Table2[[Symbol]:[Industry]],2,FALSE),"-")</f>
        <v>-</v>
      </c>
      <c r="D2137" t="s">
        <v>553</v>
      </c>
      <c r="E2137">
        <v>282.29262812500002</v>
      </c>
      <c r="F2137">
        <v>216.95</v>
      </c>
      <c r="G2137">
        <v>73.614729938542098</v>
      </c>
      <c r="H2137">
        <v>35.916754659680301</v>
      </c>
      <c r="I2137">
        <v>-5.86037064136677</v>
      </c>
      <c r="J2137">
        <v>30.5267990899289</v>
      </c>
      <c r="K2137">
        <v>186.120592979359</v>
      </c>
      <c r="L2137">
        <v>170.513459634632</v>
      </c>
      <c r="M2137">
        <v>57.228401635426998</v>
      </c>
      <c r="N2137">
        <v>2.5464093067251099</v>
      </c>
      <c r="O2137">
        <v>17.0776676653606</v>
      </c>
      <c r="P2137">
        <v>109.917755200774</v>
      </c>
      <c r="Q2137">
        <v>3.8133850506090999E-2</v>
      </c>
    </row>
    <row r="2138" spans="1:17" hidden="1" x14ac:dyDescent="0.3">
      <c r="A2138" t="s">
        <v>4466</v>
      </c>
      <c r="B2138" t="s">
        <v>4467</v>
      </c>
      <c r="C2138" t="str">
        <f>IFERROR(VLOOKUP(Table1[[#This Row],[Ticker]],[1]!Table2[[Symbol]:[Industry]],2,FALSE),"-")</f>
        <v>-</v>
      </c>
      <c r="D2138" t="s">
        <v>51</v>
      </c>
      <c r="E2138">
        <v>281.22245578000002</v>
      </c>
      <c r="F2138">
        <v>228.55</v>
      </c>
      <c r="G2138">
        <v>0.95735796663333494</v>
      </c>
      <c r="H2138">
        <v>-1.82994949521802</v>
      </c>
      <c r="I2138">
        <v>8.4533101505502994</v>
      </c>
      <c r="J2138">
        <v>0.163094707921522</v>
      </c>
      <c r="K2138">
        <v>238.16018308899899</v>
      </c>
      <c r="L2138">
        <v>225.53968617348201</v>
      </c>
      <c r="M2138">
        <v>28.105698546795299</v>
      </c>
      <c r="N2138">
        <v>1.0878503759637199</v>
      </c>
      <c r="O2138">
        <v>42.200831327936903</v>
      </c>
      <c r="P2138">
        <v>28.398876404494299</v>
      </c>
      <c r="Q2138">
        <v>6.7945334173201005E-2</v>
      </c>
    </row>
    <row r="2139" spans="1:17" hidden="1" x14ac:dyDescent="0.3">
      <c r="A2139" t="s">
        <v>4468</v>
      </c>
      <c r="B2139" t="s">
        <v>4469</v>
      </c>
      <c r="C2139" t="str">
        <f>IFERROR(VLOOKUP(Table1[[#This Row],[Ticker]],[1]!Table2[[Symbol]:[Industry]],2,FALSE),"-")</f>
        <v>-</v>
      </c>
      <c r="D2139" t="s">
        <v>269</v>
      </c>
      <c r="E2139">
        <v>280.77637499999997</v>
      </c>
      <c r="F2139">
        <v>275</v>
      </c>
      <c r="G2139">
        <v>106.87092445744599</v>
      </c>
      <c r="H2139">
        <v>31.262630328384098</v>
      </c>
      <c r="I2139">
        <v>112.00168583803099</v>
      </c>
      <c r="J2139">
        <v>3.8725299119421002</v>
      </c>
      <c r="K2139">
        <v>236.79338908082099</v>
      </c>
      <c r="L2139">
        <v>181.564647012997</v>
      </c>
      <c r="M2139">
        <v>70.828268026290999</v>
      </c>
      <c r="N2139">
        <v>0.94451003541912604</v>
      </c>
      <c r="O2139">
        <v>3.8545454545454598</v>
      </c>
      <c r="P2139">
        <v>185.86278586278499</v>
      </c>
    </row>
    <row r="2140" spans="1:17" hidden="1" x14ac:dyDescent="0.3">
      <c r="A2140" t="s">
        <v>4470</v>
      </c>
      <c r="B2140" t="s">
        <v>4471</v>
      </c>
      <c r="C2140" t="str">
        <f>IFERROR(VLOOKUP(Table1[[#This Row],[Ticker]],[1]!Table2[[Symbol]:[Industry]],2,FALSE),"-")</f>
        <v>-</v>
      </c>
      <c r="D2140" t="s">
        <v>133</v>
      </c>
      <c r="E2140">
        <v>280.711514244</v>
      </c>
      <c r="F2140">
        <v>6.69</v>
      </c>
      <c r="G2140">
        <v>111.48224355015699</v>
      </c>
      <c r="H2140">
        <v>51.691235033718399</v>
      </c>
      <c r="I2140">
        <v>56.759776452918203</v>
      </c>
      <c r="J2140">
        <v>24.6565471277504</v>
      </c>
      <c r="K2140">
        <v>4.5341198700382002</v>
      </c>
      <c r="L2140">
        <v>3.8831628794238502</v>
      </c>
      <c r="M2140">
        <v>97.530124017256199</v>
      </c>
      <c r="N2140">
        <v>3.7834021800408002</v>
      </c>
      <c r="O2140">
        <v>0</v>
      </c>
      <c r="P2140">
        <v>162.35294117647001</v>
      </c>
      <c r="Q2140">
        <v>7.4354476065188996E-2</v>
      </c>
    </row>
    <row r="2141" spans="1:17" hidden="1" x14ac:dyDescent="0.3">
      <c r="A2141" t="s">
        <v>4472</v>
      </c>
      <c r="B2141" t="s">
        <v>4473</v>
      </c>
      <c r="C2141" t="str">
        <f>IFERROR(VLOOKUP(Table1[[#This Row],[Ticker]],[1]!Table2[[Symbol]:[Industry]],2,FALSE),"-")</f>
        <v>-</v>
      </c>
      <c r="D2141" t="s">
        <v>21</v>
      </c>
      <c r="E2141">
        <v>280.48286400000001</v>
      </c>
      <c r="F2141">
        <v>18.96</v>
      </c>
      <c r="G2141">
        <v>-16.1359544873091</v>
      </c>
      <c r="H2141">
        <v>-6.9316668944269297</v>
      </c>
      <c r="I2141">
        <v>-51.881259095767902</v>
      </c>
      <c r="J2141">
        <v>8.3895455210174497E-2</v>
      </c>
      <c r="K2141">
        <v>20.826301855711002</v>
      </c>
      <c r="L2141">
        <v>22.236005205946501</v>
      </c>
      <c r="M2141">
        <v>14.6364655888125</v>
      </c>
      <c r="N2141">
        <v>0.76782780926126704</v>
      </c>
      <c r="O2141">
        <v>88.818565400843795</v>
      </c>
      <c r="P2141">
        <v>8.0341880341880199</v>
      </c>
      <c r="Q2141">
        <v>-0.100168679053976</v>
      </c>
    </row>
    <row r="2142" spans="1:17" hidden="1" x14ac:dyDescent="0.3">
      <c r="A2142" t="s">
        <v>4474</v>
      </c>
      <c r="B2142" t="s">
        <v>4475</v>
      </c>
      <c r="C2142" t="str">
        <f>IFERROR(VLOOKUP(Table1[[#This Row],[Ticker]],[1]!Table2[[Symbol]:[Industry]],2,FALSE),"-")</f>
        <v>-</v>
      </c>
      <c r="E2142">
        <v>280.07993249999998</v>
      </c>
      <c r="F2142">
        <v>138.65</v>
      </c>
      <c r="G2142">
        <v>280.97280669270702</v>
      </c>
      <c r="H2142">
        <v>22.512093110792001</v>
      </c>
      <c r="I2142">
        <v>6.6128169934587797</v>
      </c>
      <c r="J2142">
        <v>11.253934912595099</v>
      </c>
      <c r="K2142">
        <v>122.872173070193</v>
      </c>
      <c r="L2142">
        <v>112.98579599826</v>
      </c>
      <c r="M2142">
        <v>86.960037339778196</v>
      </c>
      <c r="N2142">
        <v>0.32475110953363101</v>
      </c>
      <c r="O2142">
        <v>45.474215650919497</v>
      </c>
      <c r="P2142">
        <v>330.59006211180099</v>
      </c>
    </row>
    <row r="2143" spans="1:17" hidden="1" x14ac:dyDescent="0.3">
      <c r="A2143" t="s">
        <v>4476</v>
      </c>
      <c r="B2143" t="s">
        <v>4477</v>
      </c>
      <c r="C2143" t="str">
        <f>IFERROR(VLOOKUP(Table1[[#This Row],[Ticker]],[1]!Table2[[Symbol]:[Industry]],2,FALSE),"-")</f>
        <v>-</v>
      </c>
      <c r="D2143" t="s">
        <v>138</v>
      </c>
      <c r="E2143">
        <v>280.01932389000001</v>
      </c>
      <c r="F2143">
        <v>25.02</v>
      </c>
      <c r="G2143">
        <v>8.7074267613498808</v>
      </c>
      <c r="H2143">
        <v>-16.873931653055099</v>
      </c>
      <c r="I2143">
        <v>-19.772312016987399</v>
      </c>
      <c r="J2143">
        <v>-3.1097231094993201</v>
      </c>
      <c r="K2143">
        <v>25.236654888915702</v>
      </c>
      <c r="L2143">
        <v>23.582383634652199</v>
      </c>
      <c r="M2143">
        <v>36.9884640190987</v>
      </c>
      <c r="N2143">
        <v>0.218678211999635</v>
      </c>
      <c r="O2143">
        <v>48.441247002398001</v>
      </c>
      <c r="P2143">
        <v>37.851239669421503</v>
      </c>
      <c r="Q2143">
        <v>4.5788332251408999E-2</v>
      </c>
    </row>
    <row r="2144" spans="1:17" hidden="1" x14ac:dyDescent="0.3">
      <c r="A2144" t="s">
        <v>4478</v>
      </c>
      <c r="B2144" t="s">
        <v>4479</v>
      </c>
      <c r="C2144" t="str">
        <f>IFERROR(VLOOKUP(Table1[[#This Row],[Ticker]],[1]!Table2[[Symbol]:[Industry]],2,FALSE),"-")</f>
        <v>-</v>
      </c>
      <c r="D2144" t="s">
        <v>383</v>
      </c>
      <c r="E2144">
        <v>279.52372157500002</v>
      </c>
      <c r="F2144">
        <v>124.25</v>
      </c>
      <c r="G2144">
        <v>38.845858065898703</v>
      </c>
      <c r="H2144">
        <v>13.701937431224</v>
      </c>
      <c r="I2144">
        <v>51.610233073922799</v>
      </c>
      <c r="J2144">
        <v>-3.8996506164839202</v>
      </c>
      <c r="K2144">
        <v>117.428188187394</v>
      </c>
      <c r="M2144">
        <v>35.329996967126803</v>
      </c>
      <c r="N2144">
        <v>0.67378887243494801</v>
      </c>
      <c r="O2144">
        <v>18.309859154929502</v>
      </c>
      <c r="P2144">
        <v>89.030883919062802</v>
      </c>
    </row>
    <row r="2145" spans="1:17" hidden="1" x14ac:dyDescent="0.3">
      <c r="A2145" t="s">
        <v>4480</v>
      </c>
      <c r="B2145" t="s">
        <v>4481</v>
      </c>
      <c r="C2145" t="str">
        <f>IFERROR(VLOOKUP(Table1[[#This Row],[Ticker]],[1]!Table2[[Symbol]:[Industry]],2,FALSE),"-")</f>
        <v>-</v>
      </c>
      <c r="D2145" t="s">
        <v>700</v>
      </c>
      <c r="E2145">
        <v>279.37168435000001</v>
      </c>
      <c r="F2145">
        <v>283.25</v>
      </c>
      <c r="G2145">
        <v>23.926487441256899</v>
      </c>
      <c r="H2145">
        <v>-4.4130619039118102</v>
      </c>
      <c r="I2145">
        <v>25.917192778465999</v>
      </c>
      <c r="J2145">
        <v>2.6129599864812199</v>
      </c>
      <c r="K2145">
        <v>289.48756296566302</v>
      </c>
      <c r="L2145">
        <v>256.72765948437899</v>
      </c>
      <c r="M2145">
        <v>42.343141513574899</v>
      </c>
      <c r="N2145">
        <v>1.1133794662549601</v>
      </c>
      <c r="O2145">
        <v>30.5560458958517</v>
      </c>
      <c r="P2145">
        <v>87.520688513737099</v>
      </c>
      <c r="Q2145">
        <v>9.5929096424676993E-2</v>
      </c>
    </row>
    <row r="2146" spans="1:17" hidden="1" x14ac:dyDescent="0.3">
      <c r="A2146" t="s">
        <v>4482</v>
      </c>
      <c r="B2146" t="s">
        <v>4483</v>
      </c>
      <c r="C2146" t="str">
        <f>IFERROR(VLOOKUP(Table1[[#This Row],[Ticker]],[1]!Table2[[Symbol]:[Industry]],2,FALSE),"-")</f>
        <v>-</v>
      </c>
      <c r="D2146" t="s">
        <v>4196</v>
      </c>
      <c r="E2146">
        <v>279.32933500000001</v>
      </c>
      <c r="F2146">
        <v>32.75</v>
      </c>
      <c r="G2146">
        <v>35.64884637454</v>
      </c>
      <c r="H2146">
        <v>4.3354895446396204</v>
      </c>
      <c r="I2146">
        <v>-22.923378627295602</v>
      </c>
      <c r="J2146">
        <v>1.38616262361241</v>
      </c>
      <c r="K2146">
        <v>32.493704741399497</v>
      </c>
      <c r="L2146">
        <v>29.959783346929001</v>
      </c>
      <c r="M2146">
        <v>38.276486772143798</v>
      </c>
      <c r="N2146">
        <v>0.55364617945981298</v>
      </c>
      <c r="O2146">
        <v>27.022900763358699</v>
      </c>
      <c r="P2146">
        <v>59.756097560975597</v>
      </c>
      <c r="Q2146">
        <v>7.1530317493707002E-2</v>
      </c>
    </row>
    <row r="2147" spans="1:17" hidden="1" x14ac:dyDescent="0.3">
      <c r="A2147" t="s">
        <v>4484</v>
      </c>
      <c r="B2147" t="s">
        <v>4485</v>
      </c>
      <c r="C2147" t="str">
        <f>IFERROR(VLOOKUP(Table1[[#This Row],[Ticker]],[1]!Table2[[Symbol]:[Industry]],2,FALSE),"-")</f>
        <v>-</v>
      </c>
      <c r="D2147" t="s">
        <v>1467</v>
      </c>
      <c r="E2147">
        <v>279.185248</v>
      </c>
      <c r="F2147">
        <v>157.6</v>
      </c>
      <c r="G2147">
        <v>15.0516761267722</v>
      </c>
      <c r="H2147">
        <v>18.8699567892352</v>
      </c>
      <c r="I2147">
        <v>-17.235785677259202</v>
      </c>
      <c r="J2147">
        <v>-2.4320111605372601</v>
      </c>
      <c r="K2147">
        <v>148.61902420455101</v>
      </c>
      <c r="L2147">
        <v>137.30462073032899</v>
      </c>
      <c r="M2147">
        <v>45.245081773922699</v>
      </c>
      <c r="N2147">
        <v>2.48924728665108</v>
      </c>
      <c r="O2147">
        <v>17.385786802030399</v>
      </c>
      <c r="P2147">
        <v>62.390520350334803</v>
      </c>
      <c r="Q2147">
        <v>6.1090194566610002E-2</v>
      </c>
    </row>
    <row r="2148" spans="1:17" hidden="1" x14ac:dyDescent="0.3">
      <c r="A2148" t="s">
        <v>4486</v>
      </c>
      <c r="B2148" t="s">
        <v>4487</v>
      </c>
      <c r="C2148" t="str">
        <f>IFERROR(VLOOKUP(Table1[[#This Row],[Ticker]],[1]!Table2[[Symbol]:[Industry]],2,FALSE),"-")</f>
        <v>-</v>
      </c>
      <c r="D2148" t="s">
        <v>625</v>
      </c>
      <c r="E2148">
        <v>278.89795079999999</v>
      </c>
      <c r="F2148">
        <v>69.33</v>
      </c>
      <c r="G2148">
        <v>-1.62301960773738</v>
      </c>
      <c r="H2148">
        <v>1.0739510831011601</v>
      </c>
      <c r="I2148">
        <v>-4.0579238848158603</v>
      </c>
      <c r="J2148">
        <v>0.77161266754381097</v>
      </c>
      <c r="K2148">
        <v>69.310472164002803</v>
      </c>
      <c r="L2148">
        <v>66.472415215939606</v>
      </c>
      <c r="M2148">
        <v>43.878440756662599</v>
      </c>
      <c r="N2148">
        <v>0.93944632802800498</v>
      </c>
      <c r="O2148">
        <v>13.947785951247599</v>
      </c>
      <c r="P2148">
        <v>28.3888888888888</v>
      </c>
      <c r="Q2148">
        <v>4.9652176129607997E-2</v>
      </c>
    </row>
    <row r="2149" spans="1:17" hidden="1" x14ac:dyDescent="0.3">
      <c r="A2149" t="s">
        <v>4488</v>
      </c>
      <c r="B2149" t="s">
        <v>4489</v>
      </c>
      <c r="C2149" t="str">
        <f>IFERROR(VLOOKUP(Table1[[#This Row],[Ticker]],[1]!Table2[[Symbol]:[Industry]],2,FALSE),"-")</f>
        <v>-</v>
      </c>
      <c r="D2149" t="s">
        <v>1202</v>
      </c>
      <c r="E2149">
        <v>278.54361599999999</v>
      </c>
      <c r="F2149">
        <v>10.41</v>
      </c>
      <c r="G2149">
        <v>-41.783632295972602</v>
      </c>
      <c r="H2149">
        <v>-3.4380648546891699</v>
      </c>
      <c r="I2149">
        <v>-14.254103488885599</v>
      </c>
      <c r="J2149">
        <v>-1.33357813886593</v>
      </c>
      <c r="K2149">
        <v>11.7982</v>
      </c>
      <c r="M2149">
        <v>3.4927125174464799</v>
      </c>
      <c r="O2149">
        <v>18.155619596541701</v>
      </c>
      <c r="P2149">
        <v>0</v>
      </c>
    </row>
    <row r="2150" spans="1:17" hidden="1" x14ac:dyDescent="0.3">
      <c r="A2150" t="s">
        <v>4490</v>
      </c>
      <c r="B2150" t="s">
        <v>4491</v>
      </c>
      <c r="C2150" t="str">
        <f>IFERROR(VLOOKUP(Table1[[#This Row],[Ticker]],[1]!Table2[[Symbol]:[Industry]],2,FALSE),"-")</f>
        <v>-</v>
      </c>
      <c r="D2150" t="s">
        <v>54</v>
      </c>
      <c r="E2150">
        <v>278.39904902799998</v>
      </c>
      <c r="F2150">
        <v>82.82</v>
      </c>
      <c r="G2150">
        <v>-56.302294593909302</v>
      </c>
      <c r="H2150">
        <v>-8.4210627085389795</v>
      </c>
      <c r="I2150">
        <v>-43.537919585885298</v>
      </c>
      <c r="J2150">
        <v>3.5073087869957802</v>
      </c>
      <c r="M2150">
        <v>46.899229399629597</v>
      </c>
      <c r="O2150">
        <v>58.826370441922201</v>
      </c>
      <c r="P2150">
        <v>33.473005640612399</v>
      </c>
    </row>
    <row r="2151" spans="1:17" hidden="1" x14ac:dyDescent="0.3">
      <c r="A2151" t="s">
        <v>4492</v>
      </c>
      <c r="B2151" t="s">
        <v>4493</v>
      </c>
      <c r="C2151" t="str">
        <f>IFERROR(VLOOKUP(Table1[[#This Row],[Ticker]],[1]!Table2[[Symbol]:[Industry]],2,FALSE),"-")</f>
        <v>-</v>
      </c>
      <c r="D2151" t="s">
        <v>21</v>
      </c>
      <c r="E2151">
        <v>278.20293326699999</v>
      </c>
      <c r="F2151">
        <v>123.73</v>
      </c>
      <c r="G2151">
        <v>-27.562409846675799</v>
      </c>
      <c r="H2151">
        <v>3.88869790886219</v>
      </c>
      <c r="I2151">
        <v>-30.715884411040399</v>
      </c>
      <c r="J2151">
        <v>-4.7510520220393602</v>
      </c>
      <c r="K2151">
        <v>127.303086345276</v>
      </c>
      <c r="L2151">
        <v>126.192202340568</v>
      </c>
      <c r="M2151">
        <v>28.037628581845901</v>
      </c>
      <c r="N2151">
        <v>0.70422282401776204</v>
      </c>
      <c r="O2151">
        <v>41.234947062151399</v>
      </c>
      <c r="P2151">
        <v>31.627659574468002</v>
      </c>
      <c r="Q2151">
        <v>0.13410595346464199</v>
      </c>
    </row>
    <row r="2152" spans="1:17" hidden="1" x14ac:dyDescent="0.3">
      <c r="A2152" t="s">
        <v>4494</v>
      </c>
      <c r="B2152" t="s">
        <v>4495</v>
      </c>
      <c r="C2152" t="str">
        <f>IFERROR(VLOOKUP(Table1[[#This Row],[Ticker]],[1]!Table2[[Symbol]:[Industry]],2,FALSE),"-")</f>
        <v>-</v>
      </c>
      <c r="D2152" t="s">
        <v>4496</v>
      </c>
      <c r="E2152">
        <v>278.07780000000002</v>
      </c>
      <c r="F2152">
        <v>770</v>
      </c>
      <c r="G2152">
        <v>-37.613401802797902</v>
      </c>
      <c r="H2152">
        <v>7.9338413790312696</v>
      </c>
      <c r="I2152">
        <v>-26.185192616989202</v>
      </c>
      <c r="J2152">
        <v>-8.9905893666417498</v>
      </c>
      <c r="K2152">
        <v>751.79596346276298</v>
      </c>
      <c r="L2152">
        <v>822.50534590489701</v>
      </c>
      <c r="M2152">
        <v>44.9073673538538</v>
      </c>
      <c r="N2152">
        <v>2.11950970377936</v>
      </c>
      <c r="O2152">
        <v>42.181818181818102</v>
      </c>
      <c r="P2152">
        <v>44.736842105263101</v>
      </c>
      <c r="Q2152">
        <v>0.124944649586024</v>
      </c>
    </row>
    <row r="2153" spans="1:17" hidden="1" x14ac:dyDescent="0.3">
      <c r="A2153" t="s">
        <v>4497</v>
      </c>
      <c r="B2153" t="s">
        <v>4498</v>
      </c>
      <c r="C2153" t="str">
        <f>IFERROR(VLOOKUP(Table1[[#This Row],[Ticker]],[1]!Table2[[Symbol]:[Industry]],2,FALSE),"-")</f>
        <v>-</v>
      </c>
      <c r="D2153" t="s">
        <v>232</v>
      </c>
      <c r="E2153">
        <v>277.9608384</v>
      </c>
      <c r="F2153">
        <v>219.55</v>
      </c>
      <c r="G2153">
        <v>128.06179338628601</v>
      </c>
      <c r="H2153">
        <v>-1.02350654401747</v>
      </c>
      <c r="I2153">
        <v>38.357234080036903</v>
      </c>
      <c r="J2153">
        <v>5.1514329267178898</v>
      </c>
      <c r="K2153">
        <v>213.277826535944</v>
      </c>
      <c r="L2153">
        <v>159.44342840839201</v>
      </c>
      <c r="M2153">
        <v>35.338823306010802</v>
      </c>
      <c r="N2153">
        <v>0.399407176136585</v>
      </c>
      <c r="O2153">
        <v>20.473696196766099</v>
      </c>
      <c r="P2153">
        <v>182.56113256113201</v>
      </c>
      <c r="Q2153">
        <v>0.18178702948304301</v>
      </c>
    </row>
    <row r="2154" spans="1:17" hidden="1" x14ac:dyDescent="0.3">
      <c r="A2154" t="s">
        <v>4499</v>
      </c>
      <c r="B2154" t="s">
        <v>4500</v>
      </c>
      <c r="C2154" t="str">
        <f>IFERROR(VLOOKUP(Table1[[#This Row],[Ticker]],[1]!Table2[[Symbol]:[Industry]],2,FALSE),"-")</f>
        <v>-</v>
      </c>
      <c r="D2154" t="s">
        <v>269</v>
      </c>
      <c r="E2154">
        <v>277.88200000000001</v>
      </c>
      <c r="F2154">
        <v>817.3</v>
      </c>
      <c r="G2154">
        <v>106.324053130287</v>
      </c>
      <c r="H2154">
        <v>-1.6317267848015</v>
      </c>
      <c r="I2154">
        <v>20.697577416000101</v>
      </c>
      <c r="J2154">
        <v>3.10093623797616</v>
      </c>
      <c r="K2154">
        <v>821.94805371418897</v>
      </c>
      <c r="L2154">
        <v>669.533755815625</v>
      </c>
      <c r="M2154">
        <v>34.9102128311794</v>
      </c>
      <c r="N2154">
        <v>0.49392767393242898</v>
      </c>
      <c r="O2154">
        <v>13.422243974060899</v>
      </c>
      <c r="P2154">
        <v>143.93374123265099</v>
      </c>
      <c r="Q2154">
        <v>0.17118936279143401</v>
      </c>
    </row>
    <row r="2155" spans="1:17" hidden="1" x14ac:dyDescent="0.3">
      <c r="A2155" t="s">
        <v>4501</v>
      </c>
      <c r="B2155" t="s">
        <v>4502</v>
      </c>
      <c r="C2155" t="str">
        <f>IFERROR(VLOOKUP(Table1[[#This Row],[Ticker]],[1]!Table2[[Symbol]:[Industry]],2,FALSE),"-")</f>
        <v>-</v>
      </c>
      <c r="D2155" t="s">
        <v>95</v>
      </c>
      <c r="E2155">
        <v>277.03550200000001</v>
      </c>
      <c r="F2155">
        <v>125.8</v>
      </c>
      <c r="G2155">
        <v>-15.4106208440042</v>
      </c>
      <c r="H2155">
        <v>-4.18920681163568</v>
      </c>
      <c r="I2155">
        <v>-53.217289333560203</v>
      </c>
      <c r="J2155">
        <v>-1.0552981448324299</v>
      </c>
      <c r="K2155">
        <v>141.86196981409299</v>
      </c>
      <c r="L2155">
        <v>152.89717967631199</v>
      </c>
      <c r="M2155">
        <v>24.472924640250401</v>
      </c>
      <c r="N2155">
        <v>1.8039324354752999</v>
      </c>
      <c r="O2155">
        <v>101.66931637519799</v>
      </c>
      <c r="P2155">
        <v>18.8474256022673</v>
      </c>
      <c r="Q2155">
        <v>-1.5004110459649999E-3</v>
      </c>
    </row>
    <row r="2156" spans="1:17" hidden="1" x14ac:dyDescent="0.3">
      <c r="A2156" t="s">
        <v>4503</v>
      </c>
      <c r="B2156" t="s">
        <v>4504</v>
      </c>
      <c r="C2156" t="str">
        <f>IFERROR(VLOOKUP(Table1[[#This Row],[Ticker]],[1]!Table2[[Symbol]:[Industry]],2,FALSE),"-")</f>
        <v>-</v>
      </c>
      <c r="D2156" t="s">
        <v>212</v>
      </c>
      <c r="E2156">
        <v>276.93493740000002</v>
      </c>
      <c r="F2156">
        <v>382.8</v>
      </c>
      <c r="G2156">
        <v>3.6053848748859099</v>
      </c>
      <c r="H2156">
        <v>-5.2143202310768997</v>
      </c>
      <c r="I2156">
        <v>-23.717017154698201</v>
      </c>
      <c r="J2156">
        <v>2.6424778733850198</v>
      </c>
      <c r="K2156">
        <v>401.33154283878503</v>
      </c>
      <c r="L2156">
        <v>366.30281782818599</v>
      </c>
      <c r="M2156">
        <v>32.994811249858103</v>
      </c>
      <c r="N2156">
        <v>0.89956285839759598</v>
      </c>
      <c r="O2156">
        <v>32.170846394984302</v>
      </c>
      <c r="P2156">
        <v>38.670530700959901</v>
      </c>
      <c r="Q2156">
        <v>1.2979689364448E-2</v>
      </c>
    </row>
    <row r="2157" spans="1:17" hidden="1" x14ac:dyDescent="0.3">
      <c r="A2157" t="s">
        <v>4505</v>
      </c>
      <c r="B2157" t="s">
        <v>4506</v>
      </c>
      <c r="C2157" t="str">
        <f>IFERROR(VLOOKUP(Table1[[#This Row],[Ticker]],[1]!Table2[[Symbol]:[Industry]],2,FALSE),"-")</f>
        <v>-</v>
      </c>
      <c r="D2157" t="s">
        <v>215</v>
      </c>
      <c r="E2157">
        <v>276.91215348499998</v>
      </c>
      <c r="F2157">
        <v>26.51</v>
      </c>
      <c r="G2157">
        <v>15.178821810429399</v>
      </c>
      <c r="H2157">
        <v>4.0612550412788897</v>
      </c>
      <c r="I2157">
        <v>-15.6422807921622</v>
      </c>
      <c r="J2157">
        <v>-3.9641670515713798</v>
      </c>
      <c r="K2157">
        <v>27.823510497760701</v>
      </c>
      <c r="L2157">
        <v>26.270653566300801</v>
      </c>
      <c r="M2157">
        <v>31.498461163739599</v>
      </c>
      <c r="N2157">
        <v>1.14356564025097</v>
      </c>
      <c r="O2157">
        <v>42.776310826103298</v>
      </c>
      <c r="P2157">
        <v>52.795389048991296</v>
      </c>
      <c r="Q2157">
        <v>1.5758280070085E-2</v>
      </c>
    </row>
    <row r="2158" spans="1:17" hidden="1" x14ac:dyDescent="0.3">
      <c r="A2158" t="s">
        <v>4507</v>
      </c>
      <c r="B2158" t="s">
        <v>4508</v>
      </c>
      <c r="C2158" t="str">
        <f>IFERROR(VLOOKUP(Table1[[#This Row],[Ticker]],[1]!Table2[[Symbol]:[Industry]],2,FALSE),"-")</f>
        <v>-</v>
      </c>
      <c r="D2158" t="s">
        <v>920</v>
      </c>
      <c r="E2158">
        <v>275.57968661999899</v>
      </c>
      <c r="F2158">
        <v>4430.1000000000004</v>
      </c>
      <c r="G2158">
        <v>3.39386697470453</v>
      </c>
      <c r="H2158">
        <v>17.6541574008399</v>
      </c>
      <c r="I2158">
        <v>3.5773657673694901</v>
      </c>
      <c r="J2158">
        <v>11.062470155931299</v>
      </c>
      <c r="K2158">
        <v>4194.5911734130405</v>
      </c>
      <c r="L2158">
        <v>3863.2061428110701</v>
      </c>
      <c r="M2158">
        <v>47.050629771324601</v>
      </c>
      <c r="N2158">
        <v>1.7486174804424</v>
      </c>
      <c r="O2158">
        <v>12.4128123518656</v>
      </c>
      <c r="P2158">
        <v>40.638095238095197</v>
      </c>
      <c r="Q2158">
        <v>4.2023998729754999E-2</v>
      </c>
    </row>
    <row r="2159" spans="1:17" hidden="1" x14ac:dyDescent="0.3">
      <c r="A2159" t="s">
        <v>4509</v>
      </c>
      <c r="B2159" t="s">
        <v>4510</v>
      </c>
      <c r="C2159" t="str">
        <f>IFERROR(VLOOKUP(Table1[[#This Row],[Ticker]],[1]!Table2[[Symbol]:[Industry]],2,FALSE),"-")</f>
        <v>-</v>
      </c>
      <c r="D2159" t="s">
        <v>292</v>
      </c>
      <c r="E2159">
        <v>275.539176</v>
      </c>
      <c r="F2159">
        <v>198</v>
      </c>
      <c r="G2159">
        <v>-35.391274836445902</v>
      </c>
      <c r="H2159">
        <v>-20.553457910474801</v>
      </c>
      <c r="I2159">
        <v>-25.3289332245011</v>
      </c>
      <c r="J2159">
        <v>-14.051967231103699</v>
      </c>
      <c r="K2159">
        <v>219.762554000873</v>
      </c>
      <c r="L2159">
        <v>217.49434290615801</v>
      </c>
      <c r="M2159">
        <v>35.547970283951699</v>
      </c>
      <c r="N2159">
        <v>1.1085731688746701</v>
      </c>
      <c r="O2159">
        <v>59.4444444444444</v>
      </c>
      <c r="P2159">
        <v>11.2047177759056</v>
      </c>
    </row>
    <row r="2160" spans="1:17" hidden="1" x14ac:dyDescent="0.3">
      <c r="A2160" t="s">
        <v>4511</v>
      </c>
      <c r="B2160" t="s">
        <v>4512</v>
      </c>
      <c r="C2160" t="str">
        <f>IFERROR(VLOOKUP(Table1[[#This Row],[Ticker]],[1]!Table2[[Symbol]:[Industry]],2,FALSE),"-")</f>
        <v>-</v>
      </c>
      <c r="D2160" t="s">
        <v>121</v>
      </c>
      <c r="E2160">
        <v>275.30241180000002</v>
      </c>
      <c r="F2160">
        <v>181</v>
      </c>
      <c r="G2160">
        <v>61.063120385830999</v>
      </c>
      <c r="H2160">
        <v>12.127227261913101</v>
      </c>
      <c r="I2160">
        <v>-10.7931703936804</v>
      </c>
      <c r="J2160">
        <v>12.225309671560099</v>
      </c>
      <c r="K2160">
        <v>179.660415857381</v>
      </c>
      <c r="L2160">
        <v>167.958556342143</v>
      </c>
      <c r="M2160">
        <v>49.945369723265401</v>
      </c>
      <c r="N2160">
        <v>0.96697066511762997</v>
      </c>
      <c r="O2160">
        <v>98.453038674033095</v>
      </c>
      <c r="P2160">
        <v>91.331923890063393</v>
      </c>
      <c r="Q2160">
        <v>0.102630559900164</v>
      </c>
    </row>
    <row r="2161" spans="1:17" hidden="1" x14ac:dyDescent="0.3">
      <c r="A2161" t="s">
        <v>4513</v>
      </c>
      <c r="B2161" t="s">
        <v>4514</v>
      </c>
      <c r="C2161" t="str">
        <f>IFERROR(VLOOKUP(Table1[[#This Row],[Ticker]],[1]!Table2[[Symbol]:[Industry]],2,FALSE),"-")</f>
        <v>-</v>
      </c>
      <c r="D2161" t="s">
        <v>46</v>
      </c>
      <c r="E2161">
        <v>275.20549999999997</v>
      </c>
      <c r="F2161">
        <v>491</v>
      </c>
      <c r="G2161">
        <v>52.102544302037003</v>
      </c>
      <c r="H2161">
        <v>-15.012284406119401</v>
      </c>
      <c r="I2161">
        <v>96.246618558181396</v>
      </c>
      <c r="J2161">
        <v>5.3648251268650604</v>
      </c>
      <c r="K2161">
        <v>487.29289434088298</v>
      </c>
      <c r="L2161">
        <v>381.019128439523</v>
      </c>
      <c r="M2161">
        <v>39.4269077025412</v>
      </c>
      <c r="N2161">
        <v>0.241374786829332</v>
      </c>
      <c r="O2161">
        <v>23.6252545824847</v>
      </c>
      <c r="P2161">
        <v>136.05769230769201</v>
      </c>
    </row>
    <row r="2162" spans="1:17" hidden="1" x14ac:dyDescent="0.3">
      <c r="A2162" t="s">
        <v>4515</v>
      </c>
      <c r="B2162" t="s">
        <v>4516</v>
      </c>
      <c r="C2162" t="str">
        <f>IFERROR(VLOOKUP(Table1[[#This Row],[Ticker]],[1]!Table2[[Symbol]:[Industry]],2,FALSE),"-")</f>
        <v>-</v>
      </c>
      <c r="D2162" t="s">
        <v>4517</v>
      </c>
      <c r="E2162">
        <v>275.05745400000001</v>
      </c>
      <c r="F2162">
        <v>269.95</v>
      </c>
      <c r="G2162">
        <v>264.46532963160797</v>
      </c>
      <c r="H2162">
        <v>-11.8292747233504</v>
      </c>
      <c r="I2162">
        <v>18.057395500537201</v>
      </c>
      <c r="J2162">
        <v>2.42555933045641</v>
      </c>
      <c r="K2162">
        <v>277.73621399209901</v>
      </c>
      <c r="L2162">
        <v>216.90512799940399</v>
      </c>
      <c r="M2162">
        <v>41.5788630144419</v>
      </c>
      <c r="N2162">
        <v>0.76490166414523397</v>
      </c>
      <c r="O2162">
        <v>27.801444711983699</v>
      </c>
      <c r="P2162">
        <v>299.92592592592501</v>
      </c>
    </row>
    <row r="2163" spans="1:17" hidden="1" x14ac:dyDescent="0.3">
      <c r="A2163" t="s">
        <v>4518</v>
      </c>
      <c r="B2163" t="s">
        <v>4519</v>
      </c>
      <c r="C2163" t="str">
        <f>IFERROR(VLOOKUP(Table1[[#This Row],[Ticker]],[1]!Table2[[Symbol]:[Industry]],2,FALSE),"-")</f>
        <v>-</v>
      </c>
      <c r="D2163" t="s">
        <v>138</v>
      </c>
      <c r="E2163">
        <v>274.92331931799998</v>
      </c>
      <c r="F2163">
        <v>44.83</v>
      </c>
      <c r="G2163">
        <v>65.901519588354105</v>
      </c>
      <c r="H2163">
        <v>-0.33359850103192401</v>
      </c>
      <c r="I2163">
        <v>-28.832664348538898</v>
      </c>
      <c r="J2163">
        <v>9.6633402318317696</v>
      </c>
      <c r="K2163">
        <v>45.307511298939097</v>
      </c>
      <c r="L2163">
        <v>43.601825491859202</v>
      </c>
      <c r="M2163">
        <v>56.8551023195146</v>
      </c>
      <c r="N2163">
        <v>2.1273421483979602</v>
      </c>
      <c r="O2163">
        <v>42.538478697300903</v>
      </c>
      <c r="P2163">
        <v>94.913043478260803</v>
      </c>
      <c r="Q2163">
        <v>7.6186734947924994E-2</v>
      </c>
    </row>
    <row r="2164" spans="1:17" hidden="1" x14ac:dyDescent="0.3">
      <c r="A2164" t="s">
        <v>4520</v>
      </c>
      <c r="B2164" t="s">
        <v>4521</v>
      </c>
      <c r="C2164" t="str">
        <f>IFERROR(VLOOKUP(Table1[[#This Row],[Ticker]],[1]!Table2[[Symbol]:[Industry]],2,FALSE),"-")</f>
        <v>-</v>
      </c>
      <c r="D2164" t="s">
        <v>46</v>
      </c>
      <c r="E2164">
        <v>274.66837939999999</v>
      </c>
      <c r="F2164">
        <v>114.49</v>
      </c>
      <c r="G2164">
        <v>66.2983815773445</v>
      </c>
      <c r="H2164">
        <v>-2.7696703160757901</v>
      </c>
      <c r="I2164">
        <v>14.5671221656435</v>
      </c>
      <c r="J2164">
        <v>-4.6401739522519403</v>
      </c>
      <c r="K2164">
        <v>115.86066551539101</v>
      </c>
      <c r="L2164">
        <v>94.861039342483096</v>
      </c>
      <c r="M2164">
        <v>24.705031891079699</v>
      </c>
      <c r="N2164">
        <v>0.22148407094558101</v>
      </c>
      <c r="O2164">
        <v>29.705651148571899</v>
      </c>
      <c r="P2164">
        <v>93.722504230118403</v>
      </c>
      <c r="Q2164">
        <v>3.3569052755837998E-2</v>
      </c>
    </row>
    <row r="2165" spans="1:17" hidden="1" x14ac:dyDescent="0.3">
      <c r="A2165" t="s">
        <v>4522</v>
      </c>
      <c r="B2165" t="s">
        <v>4523</v>
      </c>
      <c r="C2165" t="str">
        <f>IFERROR(VLOOKUP(Table1[[#This Row],[Ticker]],[1]!Table2[[Symbol]:[Industry]],2,FALSE),"-")</f>
        <v>-</v>
      </c>
      <c r="D2165" t="s">
        <v>308</v>
      </c>
      <c r="E2165">
        <v>274.51434352500002</v>
      </c>
      <c r="F2165">
        <v>901.05</v>
      </c>
      <c r="G2165">
        <v>862.03791101296395</v>
      </c>
      <c r="H2165">
        <v>5.7513507659893204</v>
      </c>
      <c r="I2165">
        <v>740.68113485080198</v>
      </c>
      <c r="J2165">
        <v>-2.85411122460141</v>
      </c>
      <c r="K2165">
        <v>816.424716258579</v>
      </c>
      <c r="M2165">
        <v>55.3365304876273</v>
      </c>
      <c r="N2165">
        <v>0.61149026798430295</v>
      </c>
      <c r="O2165">
        <v>8.6510182564785598</v>
      </c>
      <c r="P2165">
        <v>934.500574052812</v>
      </c>
    </row>
    <row r="2166" spans="1:17" hidden="1" x14ac:dyDescent="0.3">
      <c r="A2166" t="s">
        <v>4524</v>
      </c>
      <c r="B2166" t="s">
        <v>4525</v>
      </c>
      <c r="C2166" t="str">
        <f>IFERROR(VLOOKUP(Table1[[#This Row],[Ticker]],[1]!Table2[[Symbol]:[Industry]],2,FALSE),"-")</f>
        <v>-</v>
      </c>
      <c r="D2166" t="s">
        <v>383</v>
      </c>
      <c r="E2166">
        <v>274.27966720000001</v>
      </c>
      <c r="F2166">
        <v>124</v>
      </c>
      <c r="G2166">
        <v>83.412068111560799</v>
      </c>
      <c r="H2166">
        <v>-9.5424872730632195</v>
      </c>
      <c r="I2166">
        <v>18.716820320793602</v>
      </c>
      <c r="J2166">
        <v>2.0062392682792001</v>
      </c>
      <c r="K2166">
        <v>125.86590297752301</v>
      </c>
      <c r="L2166">
        <v>107.050922296659</v>
      </c>
      <c r="M2166">
        <v>33.226757410548302</v>
      </c>
      <c r="N2166">
        <v>0.60552521683263705</v>
      </c>
      <c r="O2166">
        <v>19.354838709677399</v>
      </c>
      <c r="P2166">
        <v>106.666666666666</v>
      </c>
      <c r="Q2166">
        <v>0.14303309794844599</v>
      </c>
    </row>
    <row r="2167" spans="1:17" hidden="1" x14ac:dyDescent="0.3">
      <c r="A2167" t="s">
        <v>4526</v>
      </c>
      <c r="B2167" t="s">
        <v>4527</v>
      </c>
      <c r="C2167" t="str">
        <f>IFERROR(VLOOKUP(Table1[[#This Row],[Ticker]],[1]!Table2[[Symbol]:[Industry]],2,FALSE),"-")</f>
        <v>-</v>
      </c>
      <c r="D2167" t="s">
        <v>4528</v>
      </c>
      <c r="E2167">
        <v>272.54552899999999</v>
      </c>
      <c r="F2167">
        <v>482.5</v>
      </c>
      <c r="G2167">
        <v>113.96270724627</v>
      </c>
      <c r="H2167">
        <v>2.0639510831011498</v>
      </c>
      <c r="I2167">
        <v>30.180330388778302</v>
      </c>
      <c r="J2167">
        <v>0.24837213541206701</v>
      </c>
      <c r="K2167">
        <v>442.24143134827301</v>
      </c>
      <c r="M2167">
        <v>37.532656339594702</v>
      </c>
      <c r="N2167">
        <v>0.24946561046146101</v>
      </c>
      <c r="O2167">
        <v>12.9326424870466</v>
      </c>
      <c r="P2167">
        <v>190.92553512209801</v>
      </c>
    </row>
    <row r="2168" spans="1:17" hidden="1" x14ac:dyDescent="0.3">
      <c r="A2168" t="s">
        <v>4529</v>
      </c>
      <c r="B2168" t="s">
        <v>4530</v>
      </c>
      <c r="C2168" t="str">
        <f>IFERROR(VLOOKUP(Table1[[#This Row],[Ticker]],[1]!Table2[[Symbol]:[Industry]],2,FALSE),"-")</f>
        <v>-</v>
      </c>
      <c r="D2168" t="s">
        <v>21</v>
      </c>
      <c r="E2168">
        <v>272.49201199999999</v>
      </c>
      <c r="F2168">
        <v>48.5</v>
      </c>
      <c r="G2168">
        <v>-5.82118451152225</v>
      </c>
      <c r="H2168">
        <v>-10.824561602813001</v>
      </c>
      <c r="I2168">
        <v>15.9765300383159</v>
      </c>
      <c r="J2168">
        <v>-3.6166563546164099</v>
      </c>
      <c r="K2168">
        <v>52.498731722669802</v>
      </c>
      <c r="L2168">
        <v>45.144884962355697</v>
      </c>
      <c r="M2168">
        <v>26.123457425515699</v>
      </c>
      <c r="N2168">
        <v>0.33504480016107901</v>
      </c>
      <c r="O2168">
        <v>41.649484536082397</v>
      </c>
      <c r="P2168">
        <v>79.629629629629605</v>
      </c>
    </row>
    <row r="2169" spans="1:17" hidden="1" x14ac:dyDescent="0.3">
      <c r="A2169" t="s">
        <v>4531</v>
      </c>
      <c r="B2169" t="s">
        <v>4532</v>
      </c>
      <c r="C2169" t="str">
        <f>IFERROR(VLOOKUP(Table1[[#This Row],[Ticker]],[1]!Table2[[Symbol]:[Industry]],2,FALSE),"-")</f>
        <v>-</v>
      </c>
      <c r="D2169" t="s">
        <v>590</v>
      </c>
      <c r="E2169">
        <v>272.459765959999</v>
      </c>
      <c r="F2169">
        <v>281.14999999999998</v>
      </c>
      <c r="G2169">
        <v>27.496071686181001</v>
      </c>
      <c r="H2169">
        <v>0.768244561362037</v>
      </c>
      <c r="I2169">
        <v>13.364402003579</v>
      </c>
      <c r="J2169">
        <v>-5.7083287723757898</v>
      </c>
      <c r="K2169">
        <v>261.02281056553301</v>
      </c>
      <c r="L2169">
        <v>226.023619181615</v>
      </c>
      <c r="M2169">
        <v>41.739059046135303</v>
      </c>
      <c r="N2169">
        <v>0.54977312529851896</v>
      </c>
      <c r="O2169">
        <v>20.522852569802598</v>
      </c>
      <c r="P2169">
        <v>83.758169934640506</v>
      </c>
    </row>
    <row r="2170" spans="1:17" hidden="1" x14ac:dyDescent="0.3">
      <c r="A2170" t="s">
        <v>4533</v>
      </c>
      <c r="B2170" t="s">
        <v>4534</v>
      </c>
      <c r="C2170" t="str">
        <f>IFERROR(VLOOKUP(Table1[[#This Row],[Ticker]],[1]!Table2[[Symbol]:[Industry]],2,FALSE),"-")</f>
        <v>-</v>
      </c>
      <c r="D2170" t="s">
        <v>212</v>
      </c>
      <c r="E2170">
        <v>272.443057194</v>
      </c>
      <c r="F2170">
        <v>127.38</v>
      </c>
      <c r="G2170">
        <v>129.483496682989</v>
      </c>
      <c r="H2170">
        <v>-10.5002756530328</v>
      </c>
      <c r="I2170">
        <v>8.2236627530114408</v>
      </c>
      <c r="J2170">
        <v>-13.3652742981717</v>
      </c>
      <c r="K2170">
        <v>144.194052172173</v>
      </c>
      <c r="L2170">
        <v>113.603653881862</v>
      </c>
      <c r="M2170">
        <v>22.863196031387702</v>
      </c>
      <c r="N2170">
        <v>1.2168088115665801</v>
      </c>
      <c r="O2170">
        <v>31.8888365520489</v>
      </c>
      <c r="P2170">
        <v>158.377281947261</v>
      </c>
      <c r="Q2170">
        <v>8.5872245892790994E-2</v>
      </c>
    </row>
    <row r="2171" spans="1:17" hidden="1" x14ac:dyDescent="0.3">
      <c r="A2171" t="s">
        <v>4535</v>
      </c>
      <c r="B2171" t="s">
        <v>4536</v>
      </c>
      <c r="C2171" t="str">
        <f>IFERROR(VLOOKUP(Table1[[#This Row],[Ticker]],[1]!Table2[[Symbol]:[Industry]],2,FALSE),"-")</f>
        <v>-</v>
      </c>
      <c r="D2171" t="s">
        <v>21</v>
      </c>
      <c r="E2171">
        <v>272.09511025</v>
      </c>
      <c r="F2171">
        <v>119.15</v>
      </c>
      <c r="G2171">
        <v>-39.198161165335001</v>
      </c>
      <c r="H2171">
        <v>-8.0005897883428396</v>
      </c>
      <c r="I2171">
        <v>-31.320788331134899</v>
      </c>
      <c r="J2171">
        <v>-2.9213851905952599</v>
      </c>
      <c r="K2171">
        <v>130.79152617313099</v>
      </c>
      <c r="M2171">
        <v>22.802171073014399</v>
      </c>
      <c r="N2171">
        <v>0.44501600577318001</v>
      </c>
      <c r="O2171">
        <v>74.569869911875699</v>
      </c>
      <c r="P2171">
        <v>18.971542685970999</v>
      </c>
    </row>
    <row r="2172" spans="1:17" hidden="1" x14ac:dyDescent="0.3">
      <c r="A2172" t="s">
        <v>4537</v>
      </c>
      <c r="B2172" t="s">
        <v>4538</v>
      </c>
      <c r="C2172" t="str">
        <f>IFERROR(VLOOKUP(Table1[[#This Row],[Ticker]],[1]!Table2[[Symbol]:[Industry]],2,FALSE),"-")</f>
        <v>-</v>
      </c>
      <c r="D2172" t="s">
        <v>769</v>
      </c>
      <c r="E2172">
        <v>270.59642615000001</v>
      </c>
      <c r="F2172">
        <v>206.75</v>
      </c>
      <c r="G2172">
        <v>60.886188194376601</v>
      </c>
      <c r="H2172">
        <v>-9.0893142230212902</v>
      </c>
      <c r="I2172">
        <v>35.3137256771777</v>
      </c>
      <c r="J2172">
        <v>2.7579004832805398</v>
      </c>
      <c r="K2172">
        <v>205.03825683899501</v>
      </c>
      <c r="L2172">
        <v>167.56451252607599</v>
      </c>
      <c r="M2172">
        <v>39.7584782892338</v>
      </c>
      <c r="N2172">
        <v>0.42498677792795397</v>
      </c>
      <c r="O2172">
        <v>25.755743651753299</v>
      </c>
      <c r="P2172">
        <v>84.598214285714207</v>
      </c>
    </row>
    <row r="2173" spans="1:17" hidden="1" x14ac:dyDescent="0.3">
      <c r="A2173" t="s">
        <v>4539</v>
      </c>
      <c r="B2173" t="s">
        <v>4540</v>
      </c>
      <c r="C2173" t="str">
        <f>IFERROR(VLOOKUP(Table1[[#This Row],[Ticker]],[1]!Table2[[Symbol]:[Industry]],2,FALSE),"-")</f>
        <v>-</v>
      </c>
      <c r="E2173">
        <v>270.00215200000002</v>
      </c>
      <c r="F2173">
        <v>225.4</v>
      </c>
      <c r="G2173">
        <v>24.4518234632428</v>
      </c>
      <c r="H2173">
        <v>48.128745603649001</v>
      </c>
      <c r="I2173">
        <v>43.893338096753801</v>
      </c>
      <c r="J2173">
        <v>13.301658830758701</v>
      </c>
      <c r="K2173">
        <v>163.45096433545399</v>
      </c>
      <c r="L2173">
        <v>151.09362466739901</v>
      </c>
      <c r="M2173">
        <v>97.628654803740702</v>
      </c>
      <c r="N2173">
        <v>0.52294117647058802</v>
      </c>
      <c r="O2173">
        <v>0</v>
      </c>
      <c r="P2173">
        <v>62.509012256669003</v>
      </c>
    </row>
    <row r="2174" spans="1:17" hidden="1" x14ac:dyDescent="0.3">
      <c r="A2174" t="s">
        <v>4541</v>
      </c>
      <c r="B2174" t="s">
        <v>4542</v>
      </c>
      <c r="C2174" t="str">
        <f>IFERROR(VLOOKUP(Table1[[#This Row],[Ticker]],[1]!Table2[[Symbol]:[Industry]],2,FALSE),"-")</f>
        <v>-</v>
      </c>
      <c r="D2174" t="s">
        <v>95</v>
      </c>
      <c r="E2174">
        <v>269.99235475</v>
      </c>
      <c r="F2174">
        <v>160.80000000000001</v>
      </c>
      <c r="G2174">
        <v>213.852319683887</v>
      </c>
      <c r="H2174">
        <v>43.211760270380303</v>
      </c>
      <c r="I2174">
        <v>78.242170819115401</v>
      </c>
      <c r="J2174">
        <v>14.108120146022101</v>
      </c>
      <c r="K2174">
        <v>89.248709610947202</v>
      </c>
      <c r="M2174">
        <v>96.470056348705697</v>
      </c>
      <c r="N2174">
        <v>0.97794117647058798</v>
      </c>
      <c r="O2174">
        <v>0</v>
      </c>
      <c r="P2174">
        <v>237.10691823899299</v>
      </c>
    </row>
    <row r="2175" spans="1:17" hidden="1" x14ac:dyDescent="0.3">
      <c r="A2175" t="s">
        <v>4543</v>
      </c>
      <c r="B2175" t="s">
        <v>4544</v>
      </c>
      <c r="C2175" t="str">
        <f>IFERROR(VLOOKUP(Table1[[#This Row],[Ticker]],[1]!Table2[[Symbol]:[Industry]],2,FALSE),"-")</f>
        <v>-</v>
      </c>
      <c r="D2175" t="s">
        <v>46</v>
      </c>
      <c r="E2175">
        <v>269.988</v>
      </c>
      <c r="F2175">
        <v>178.8</v>
      </c>
      <c r="G2175">
        <v>-42.166163180956097</v>
      </c>
      <c r="H2175">
        <v>-11.0958602376535</v>
      </c>
      <c r="I2175">
        <v>-34.356521183871102</v>
      </c>
      <c r="J2175">
        <v>1.1426029046428301</v>
      </c>
      <c r="K2175">
        <v>190.08039818924101</v>
      </c>
      <c r="M2175">
        <v>42.371160957095199</v>
      </c>
      <c r="N2175">
        <v>0.36205045884867099</v>
      </c>
      <c r="O2175">
        <v>80.536912751677804</v>
      </c>
      <c r="P2175">
        <v>23.267838676318501</v>
      </c>
    </row>
    <row r="2176" spans="1:17" hidden="1" x14ac:dyDescent="0.3">
      <c r="A2176" t="s">
        <v>4545</v>
      </c>
      <c r="B2176" t="s">
        <v>4546</v>
      </c>
      <c r="C2176" t="str">
        <f>IFERROR(VLOOKUP(Table1[[#This Row],[Ticker]],[1]!Table2[[Symbol]:[Industry]],2,FALSE),"-")</f>
        <v>-</v>
      </c>
      <c r="D2176" t="s">
        <v>116</v>
      </c>
      <c r="E2176">
        <v>269.8472448</v>
      </c>
      <c r="F2176">
        <v>122.64</v>
      </c>
      <c r="G2176">
        <v>72.032025648715802</v>
      </c>
      <c r="H2176">
        <v>14.6705956129858</v>
      </c>
      <c r="I2176">
        <v>41.857602539874698</v>
      </c>
      <c r="J2176">
        <v>0.68893741353455396</v>
      </c>
      <c r="K2176">
        <v>114.94170822267</v>
      </c>
      <c r="L2176">
        <v>92.196340261201001</v>
      </c>
      <c r="M2176">
        <v>38.978201380094397</v>
      </c>
      <c r="N2176">
        <v>0.25058515089898498</v>
      </c>
      <c r="O2176">
        <v>34.866275277234102</v>
      </c>
      <c r="P2176">
        <v>96.8539325842696</v>
      </c>
      <c r="Q2176">
        <v>3.9420674934376003E-2</v>
      </c>
    </row>
    <row r="2177" spans="1:17" hidden="1" x14ac:dyDescent="0.3">
      <c r="A2177" t="s">
        <v>4547</v>
      </c>
      <c r="B2177" t="s">
        <v>4548</v>
      </c>
      <c r="C2177" t="str">
        <f>IFERROR(VLOOKUP(Table1[[#This Row],[Ticker]],[1]!Table2[[Symbol]:[Industry]],2,FALSE),"-")</f>
        <v>-</v>
      </c>
      <c r="D2177" t="s">
        <v>530</v>
      </c>
      <c r="E2177">
        <v>269.65980646499997</v>
      </c>
      <c r="F2177">
        <v>214.55</v>
      </c>
      <c r="G2177">
        <v>80.496588529414595</v>
      </c>
      <c r="H2177">
        <v>25.298875095259199</v>
      </c>
      <c r="I2177">
        <v>-28.397244782972301</v>
      </c>
      <c r="J2177">
        <v>15.176594132712999</v>
      </c>
      <c r="K2177">
        <v>168.714211638987</v>
      </c>
      <c r="L2177">
        <v>158.866701085974</v>
      </c>
      <c r="M2177">
        <v>84.719630608815706</v>
      </c>
      <c r="N2177">
        <v>1.26563448557929</v>
      </c>
      <c r="O2177">
        <v>25.3786996038219</v>
      </c>
      <c r="P2177">
        <v>142.621282370236</v>
      </c>
      <c r="Q2177">
        <v>3.4067959309617001E-2</v>
      </c>
    </row>
    <row r="2178" spans="1:17" hidden="1" x14ac:dyDescent="0.3">
      <c r="A2178" t="s">
        <v>4549</v>
      </c>
      <c r="B2178" t="s">
        <v>4550</v>
      </c>
      <c r="C2178" t="str">
        <f>IFERROR(VLOOKUP(Table1[[#This Row],[Ticker]],[1]!Table2[[Symbol]:[Industry]],2,FALSE),"-")</f>
        <v>-</v>
      </c>
      <c r="D2178" t="s">
        <v>46</v>
      </c>
      <c r="E2178">
        <v>268.94666654899999</v>
      </c>
      <c r="F2178">
        <v>50.71</v>
      </c>
      <c r="G2178">
        <v>-17.277587060852898</v>
      </c>
      <c r="H2178">
        <v>14.077575043877101</v>
      </c>
      <c r="I2178">
        <v>-23.732310801145001</v>
      </c>
      <c r="J2178">
        <v>-6.7043358708673599</v>
      </c>
      <c r="K2178">
        <v>51.172606366420602</v>
      </c>
      <c r="L2178">
        <v>47.296744778399599</v>
      </c>
      <c r="M2178">
        <v>31.466205302057801</v>
      </c>
      <c r="N2178">
        <v>0.34605703529669901</v>
      </c>
      <c r="O2178">
        <v>39.952672056793503</v>
      </c>
      <c r="P2178">
        <v>46.772793053545598</v>
      </c>
      <c r="Q2178">
        <v>1.9008304793175002E-2</v>
      </c>
    </row>
    <row r="2179" spans="1:17" hidden="1" x14ac:dyDescent="0.3">
      <c r="A2179" t="s">
        <v>4551</v>
      </c>
      <c r="B2179" t="s">
        <v>4552</v>
      </c>
      <c r="C2179" t="str">
        <f>IFERROR(VLOOKUP(Table1[[#This Row],[Ticker]],[1]!Table2[[Symbol]:[Industry]],2,FALSE),"-")</f>
        <v>-</v>
      </c>
      <c r="D2179" t="s">
        <v>292</v>
      </c>
      <c r="E2179">
        <v>268.39244687500002</v>
      </c>
      <c r="F2179">
        <v>52.43</v>
      </c>
      <c r="G2179">
        <v>96.854553418026001</v>
      </c>
      <c r="H2179">
        <v>9.8114414603143896</v>
      </c>
      <c r="I2179">
        <v>-8.0878797970817509</v>
      </c>
      <c r="J2179">
        <v>11.4839260110666</v>
      </c>
      <c r="K2179">
        <v>52.022035742319602</v>
      </c>
      <c r="L2179">
        <v>46.648888035386499</v>
      </c>
      <c r="M2179">
        <v>46.7579232509961</v>
      </c>
      <c r="N2179">
        <v>1.56308994783021</v>
      </c>
      <c r="O2179">
        <v>32.939156971199601</v>
      </c>
      <c r="P2179">
        <v>125.60240963855399</v>
      </c>
      <c r="Q2179">
        <v>0.103057389215632</v>
      </c>
    </row>
    <row r="2180" spans="1:17" hidden="1" x14ac:dyDescent="0.3">
      <c r="A2180" t="s">
        <v>4553</v>
      </c>
      <c r="B2180" t="s">
        <v>4554</v>
      </c>
      <c r="C2180" t="str">
        <f>IFERROR(VLOOKUP(Table1[[#This Row],[Ticker]],[1]!Table2[[Symbol]:[Industry]],2,FALSE),"-")</f>
        <v>-</v>
      </c>
      <c r="D2180" t="s">
        <v>292</v>
      </c>
      <c r="E2180">
        <v>267.876171</v>
      </c>
      <c r="F2180">
        <v>377.7</v>
      </c>
      <c r="G2180">
        <v>-27.3673175193099</v>
      </c>
      <c r="H2180">
        <v>-0.16015041545066699</v>
      </c>
      <c r="I2180">
        <v>-16.0652235470817</v>
      </c>
      <c r="J2180">
        <v>0.93562036100193502</v>
      </c>
      <c r="K2180">
        <v>393.138303073955</v>
      </c>
      <c r="L2180">
        <v>384.411291947932</v>
      </c>
      <c r="M2180">
        <v>31.924733960329501</v>
      </c>
      <c r="N2180">
        <v>0.93047125626041005</v>
      </c>
      <c r="O2180">
        <v>36.073603388933002</v>
      </c>
      <c r="P2180">
        <v>16.036866359447</v>
      </c>
      <c r="Q2180">
        <v>9.4596347784359006E-2</v>
      </c>
    </row>
    <row r="2181" spans="1:17" hidden="1" x14ac:dyDescent="0.3">
      <c r="A2181" t="s">
        <v>4555</v>
      </c>
      <c r="B2181" t="s">
        <v>4556</v>
      </c>
      <c r="C2181" t="str">
        <f>IFERROR(VLOOKUP(Table1[[#This Row],[Ticker]],[1]!Table2[[Symbol]:[Industry]],2,FALSE),"-")</f>
        <v>-</v>
      </c>
      <c r="D2181" t="s">
        <v>127</v>
      </c>
      <c r="E2181">
        <v>267.67366879999997</v>
      </c>
      <c r="F2181">
        <v>2.2999999999999998</v>
      </c>
      <c r="G2181">
        <v>253.794581772763</v>
      </c>
      <c r="H2181">
        <v>-13.9839639748138</v>
      </c>
      <c r="I2181">
        <v>-16.612672526673599</v>
      </c>
      <c r="J2181">
        <v>5.8902464114211198E-2</v>
      </c>
      <c r="K2181">
        <v>2.34485913152248</v>
      </c>
      <c r="L2181">
        <v>2.0414772710725999</v>
      </c>
      <c r="M2181">
        <v>55.774346546754302</v>
      </c>
      <c r="N2181">
        <v>0.62803485184780194</v>
      </c>
      <c r="O2181">
        <v>67.826086956521706</v>
      </c>
      <c r="P2181">
        <v>277.04918032786799</v>
      </c>
    </row>
    <row r="2182" spans="1:17" hidden="1" x14ac:dyDescent="0.3">
      <c r="A2182" t="s">
        <v>4557</v>
      </c>
      <c r="B2182" t="s">
        <v>4558</v>
      </c>
      <c r="C2182" t="str">
        <f>IFERROR(VLOOKUP(Table1[[#This Row],[Ticker]],[1]!Table2[[Symbol]:[Industry]],2,FALSE),"-")</f>
        <v>-</v>
      </c>
      <c r="D2182" t="s">
        <v>138</v>
      </c>
      <c r="E2182">
        <v>267.29944288299998</v>
      </c>
      <c r="F2182">
        <v>1.79</v>
      </c>
      <c r="G2182">
        <v>-56.958302258809503</v>
      </c>
      <c r="H2182">
        <v>-4.9260489168988402</v>
      </c>
      <c r="I2182">
        <v>-29.126587183445299</v>
      </c>
      <c r="J2182">
        <v>-2.8573970953571601</v>
      </c>
      <c r="K2182">
        <v>1.8894124958602601</v>
      </c>
      <c r="L2182">
        <v>2.1028761085777399</v>
      </c>
      <c r="M2182">
        <v>30.8808457520174</v>
      </c>
      <c r="N2182">
        <v>0.36054271371632601</v>
      </c>
      <c r="O2182">
        <v>70.391061452513895</v>
      </c>
      <c r="P2182">
        <v>14.0127388535031</v>
      </c>
      <c r="Q2182">
        <v>-0.16424127432729599</v>
      </c>
    </row>
    <row r="2183" spans="1:17" hidden="1" x14ac:dyDescent="0.3">
      <c r="A2183" t="s">
        <v>4559</v>
      </c>
      <c r="B2183" t="s">
        <v>4560</v>
      </c>
      <c r="C2183" t="str">
        <f>IFERROR(VLOOKUP(Table1[[#This Row],[Ticker]],[1]!Table2[[Symbol]:[Industry]],2,FALSE),"-")</f>
        <v>-</v>
      </c>
      <c r="D2183" t="s">
        <v>144</v>
      </c>
      <c r="E2183">
        <v>267.24488153999999</v>
      </c>
      <c r="F2183">
        <v>236.6</v>
      </c>
      <c r="G2183">
        <v>198.650163349656</v>
      </c>
      <c r="H2183">
        <v>-7.2896852805351999</v>
      </c>
      <c r="I2183">
        <v>-35.970538507711602</v>
      </c>
      <c r="J2183">
        <v>-3.7997900052537599</v>
      </c>
      <c r="K2183">
        <v>261.24479805394498</v>
      </c>
      <c r="L2183">
        <v>232.66493136353299</v>
      </c>
      <c r="M2183">
        <v>27.0544616470645</v>
      </c>
      <c r="N2183">
        <v>1.24164323064173</v>
      </c>
      <c r="O2183">
        <v>52.240067624683</v>
      </c>
      <c r="P2183">
        <v>266.821705426356</v>
      </c>
      <c r="Q2183">
        <v>0.21266807243056199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Row],[Ticker]],[1]!Table2[[Symbol]:[Industry]],2,FALSE),"-")</f>
        <v>-</v>
      </c>
      <c r="D2184" t="s">
        <v>553</v>
      </c>
      <c r="E2184">
        <v>266.45789382999999</v>
      </c>
      <c r="F2184">
        <v>331.7</v>
      </c>
      <c r="G2184">
        <v>5.0874405240197502</v>
      </c>
      <c r="H2184">
        <v>14.4723401785162</v>
      </c>
      <c r="I2184">
        <v>10.3696780743429</v>
      </c>
      <c r="J2184">
        <v>12.4275708103004</v>
      </c>
      <c r="K2184">
        <v>309.46894994917699</v>
      </c>
      <c r="L2184">
        <v>285.59720466265901</v>
      </c>
      <c r="M2184">
        <v>49.568751205965398</v>
      </c>
      <c r="N2184">
        <v>2.1475305142726699</v>
      </c>
      <c r="O2184">
        <v>13.038890563762401</v>
      </c>
      <c r="P2184">
        <v>43.437837837837797</v>
      </c>
      <c r="Q2184">
        <v>-2.7812310990921001E-2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Row],[Ticker]],[1]!Table2[[Symbol]:[Industry]],2,FALSE),"-")</f>
        <v>-</v>
      </c>
      <c r="D2185" t="s">
        <v>46</v>
      </c>
      <c r="E2185">
        <v>266.175620546</v>
      </c>
      <c r="F2185">
        <v>38.06</v>
      </c>
      <c r="G2185">
        <v>162.91081497872801</v>
      </c>
      <c r="H2185">
        <v>6.2348833805484398</v>
      </c>
      <c r="I2185">
        <v>42.054866633278898</v>
      </c>
      <c r="J2185">
        <v>-8.5124087503688095</v>
      </c>
      <c r="K2185">
        <v>33.599905799572497</v>
      </c>
      <c r="L2185">
        <v>26.360200536689899</v>
      </c>
      <c r="M2185">
        <v>53.694838509125503</v>
      </c>
      <c r="N2185">
        <v>1.7685591495174799</v>
      </c>
      <c r="O2185">
        <v>15.3704676826063</v>
      </c>
      <c r="P2185">
        <v>204.48</v>
      </c>
      <c r="Q2185">
        <v>4.4017446070984997E-2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Row],[Ticker]],[1]!Table2[[Symbol]:[Industry]],2,FALSE),"-")</f>
        <v>-</v>
      </c>
      <c r="D2186" t="s">
        <v>4077</v>
      </c>
      <c r="E2186">
        <v>264.72787979999998</v>
      </c>
      <c r="F2186">
        <v>194</v>
      </c>
      <c r="G2186">
        <v>-38.9067724681492</v>
      </c>
      <c r="H2186">
        <v>-2.8260489168988401</v>
      </c>
      <c r="I2186">
        <v>-38.007503576971502</v>
      </c>
      <c r="J2186">
        <v>4.3004976414849301</v>
      </c>
      <c r="K2186">
        <v>204.419095785965</v>
      </c>
      <c r="L2186">
        <v>235.46733065281799</v>
      </c>
      <c r="M2186">
        <v>50.100463313440102</v>
      </c>
      <c r="N2186">
        <v>0.87813115676892695</v>
      </c>
      <c r="O2186">
        <v>77.835051546391696</v>
      </c>
      <c r="P2186">
        <v>16.167664670658599</v>
      </c>
      <c r="Q2186">
        <v>9.0504021557191006E-2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Row],[Ticker]],[1]!Table2[[Symbol]:[Industry]],2,FALSE),"-")</f>
        <v>-</v>
      </c>
      <c r="D2187" t="s">
        <v>54</v>
      </c>
      <c r="E2187">
        <v>264.69045899999998</v>
      </c>
      <c r="F2187">
        <v>1.53</v>
      </c>
      <c r="G2187">
        <v>-20.570034796716499</v>
      </c>
      <c r="H2187">
        <v>-6.9720259283930801</v>
      </c>
      <c r="I2187">
        <v>-57.549047076493501</v>
      </c>
      <c r="J2187">
        <v>-1.61930185726191</v>
      </c>
      <c r="K2187">
        <v>1.62295832592367</v>
      </c>
      <c r="L2187">
        <v>1.86327725813122</v>
      </c>
      <c r="M2187">
        <v>39.601997776835098</v>
      </c>
      <c r="N2187">
        <v>1.2707082810777499</v>
      </c>
      <c r="O2187">
        <v>130.06535947712399</v>
      </c>
      <c r="P2187">
        <v>31.782945736434002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Row],[Ticker]],[1]!Table2[[Symbol]:[Industry]],2,FALSE),"-")</f>
        <v>-</v>
      </c>
      <c r="D2188" t="s">
        <v>43</v>
      </c>
      <c r="E2188">
        <v>264.67903999999999</v>
      </c>
      <c r="F2188">
        <v>221.6</v>
      </c>
      <c r="G2188">
        <v>162.42282079973199</v>
      </c>
      <c r="H2188">
        <v>80.412158085794502</v>
      </c>
      <c r="I2188">
        <v>83.725376803487904</v>
      </c>
      <c r="J2188">
        <v>50.223701042856703</v>
      </c>
      <c r="K2188">
        <v>146.29207132088899</v>
      </c>
      <c r="L2188">
        <v>119.734320006389</v>
      </c>
      <c r="M2188">
        <v>83.098408806360197</v>
      </c>
      <c r="N2188">
        <v>2.4612504968393298</v>
      </c>
      <c r="O2188">
        <v>10.4016245487364</v>
      </c>
      <c r="P2188">
        <v>191.19579500656999</v>
      </c>
      <c r="Q2188">
        <v>8.5497198178372993E-2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Row],[Ticker]],[1]!Table2[[Symbol]:[Industry]],2,FALSE),"-")</f>
        <v>-</v>
      </c>
      <c r="D2189" t="s">
        <v>625</v>
      </c>
      <c r="E2189">
        <v>264.44937333000001</v>
      </c>
      <c r="F2189">
        <v>9.69</v>
      </c>
      <c r="G2189">
        <v>39.602544302037003</v>
      </c>
      <c r="H2189">
        <v>1.60305161220169</v>
      </c>
      <c r="I2189">
        <v>24.844971983644399</v>
      </c>
      <c r="J2189">
        <v>7.3092695713095104</v>
      </c>
      <c r="K2189">
        <v>9.2782848476253807</v>
      </c>
      <c r="L2189">
        <v>7.8863272439510004</v>
      </c>
      <c r="M2189">
        <v>62.715514472399001</v>
      </c>
      <c r="N2189">
        <v>0.79769246343072597</v>
      </c>
      <c r="O2189">
        <v>26.934984520123798</v>
      </c>
      <c r="P2189">
        <v>98.159509202453904</v>
      </c>
      <c r="Q2189">
        <v>0.12328725186047899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Row],[Ticker]],[1]!Table2[[Symbol]:[Industry]],2,FALSE),"-")</f>
        <v>-</v>
      </c>
      <c r="D2190" t="s">
        <v>196</v>
      </c>
      <c r="E2190">
        <v>263.595989734</v>
      </c>
      <c r="F2190">
        <v>100.43</v>
      </c>
      <c r="G2190">
        <v>-11.6657096662169</v>
      </c>
      <c r="H2190">
        <v>21.1985263945394</v>
      </c>
      <c r="I2190">
        <v>-33.502872071420498</v>
      </c>
      <c r="J2190">
        <v>16.6471507912131</v>
      </c>
      <c r="K2190">
        <v>90.656062419870295</v>
      </c>
      <c r="L2190">
        <v>101.324978989079</v>
      </c>
      <c r="M2190">
        <v>67.775898165968499</v>
      </c>
      <c r="N2190">
        <v>3.1086173207419501</v>
      </c>
      <c r="O2190">
        <v>84.904908891765302</v>
      </c>
      <c r="P2190">
        <v>37.105802047781502</v>
      </c>
      <c r="Q2190">
        <v>-5.8847481301779999E-3</v>
      </c>
    </row>
    <row r="2191" spans="1:17" hidden="1" x14ac:dyDescent="0.3">
      <c r="A2191" t="s">
        <v>4575</v>
      </c>
      <c r="B2191" t="s">
        <v>4576</v>
      </c>
      <c r="C2191" t="str">
        <f>IFERROR(VLOOKUP(Table1[[#This Row],[Ticker]],[1]!Table2[[Symbol]:[Industry]],2,FALSE),"-")</f>
        <v>-</v>
      </c>
      <c r="D2191" t="s">
        <v>138</v>
      </c>
      <c r="E2191">
        <v>262.73</v>
      </c>
      <c r="F2191">
        <v>305.5</v>
      </c>
      <c r="G2191">
        <v>402.92521543042602</v>
      </c>
      <c r="H2191">
        <v>35.341095861227501</v>
      </c>
      <c r="I2191">
        <v>252.76780261225201</v>
      </c>
      <c r="J2191">
        <v>11.341988853712699</v>
      </c>
      <c r="K2191">
        <v>222.19054288863899</v>
      </c>
      <c r="L2191">
        <v>142.421063836694</v>
      </c>
      <c r="M2191">
        <v>94.167446070125095</v>
      </c>
      <c r="N2191">
        <v>1.72712807923325</v>
      </c>
      <c r="O2191">
        <v>0</v>
      </c>
      <c r="P2191">
        <v>556.28356605800195</v>
      </c>
      <c r="Q2191">
        <v>0.14981642470964501</v>
      </c>
    </row>
    <row r="2192" spans="1:17" hidden="1" x14ac:dyDescent="0.3">
      <c r="A2192" t="s">
        <v>4577</v>
      </c>
      <c r="B2192" t="s">
        <v>4578</v>
      </c>
      <c r="C2192" t="str">
        <f>IFERROR(VLOOKUP(Table1[[#This Row],[Ticker]],[1]!Table2[[Symbol]:[Industry]],2,FALSE),"-")</f>
        <v>-</v>
      </c>
      <c r="D2192" t="s">
        <v>4196</v>
      </c>
      <c r="E2192">
        <v>262.62269040000001</v>
      </c>
      <c r="F2192">
        <v>17.78</v>
      </c>
      <c r="G2192">
        <v>-54.736789286626198</v>
      </c>
      <c r="H2192">
        <v>-5.7454415647411397</v>
      </c>
      <c r="I2192">
        <v>-17.0096767542321</v>
      </c>
      <c r="J2192">
        <v>-6.1416294605023998</v>
      </c>
      <c r="K2192">
        <v>18.386496197861</v>
      </c>
      <c r="L2192">
        <v>19.1571195119908</v>
      </c>
      <c r="M2192">
        <v>40.627655286891603</v>
      </c>
      <c r="N2192">
        <v>2.60675785645951</v>
      </c>
      <c r="O2192">
        <v>51.8560179977502</v>
      </c>
      <c r="P2192">
        <v>26.0992907801418</v>
      </c>
      <c r="Q2192">
        <v>0.19657835148945799</v>
      </c>
    </row>
    <row r="2193" spans="1:17" hidden="1" x14ac:dyDescent="0.3">
      <c r="A2193" t="s">
        <v>4579</v>
      </c>
      <c r="B2193" t="s">
        <v>4580</v>
      </c>
      <c r="C2193" t="str">
        <f>IFERROR(VLOOKUP(Table1[[#This Row],[Ticker]],[1]!Table2[[Symbol]:[Industry]],2,FALSE),"-")</f>
        <v>-</v>
      </c>
      <c r="D2193" t="s">
        <v>51</v>
      </c>
      <c r="E2193">
        <v>262.40459199999998</v>
      </c>
      <c r="F2193">
        <v>262.39999999999998</v>
      </c>
      <c r="G2193">
        <v>-46.551880051744199</v>
      </c>
      <c r="H2193">
        <v>-2.0264073398378999</v>
      </c>
      <c r="I2193">
        <v>-38.332929445610503</v>
      </c>
      <c r="J2193">
        <v>3.3464576118333502</v>
      </c>
      <c r="K2193">
        <v>273.85454216292402</v>
      </c>
      <c r="L2193">
        <v>318.81512168550699</v>
      </c>
      <c r="M2193">
        <v>34.064727440939798</v>
      </c>
      <c r="N2193">
        <v>0.72581894366464605</v>
      </c>
      <c r="O2193">
        <v>78.658536585365795</v>
      </c>
      <c r="P2193">
        <v>9.3333333333333197</v>
      </c>
      <c r="Q2193">
        <v>-0.165911768822217</v>
      </c>
    </row>
    <row r="2194" spans="1:17" hidden="1" x14ac:dyDescent="0.3">
      <c r="A2194" t="s">
        <v>4581</v>
      </c>
      <c r="B2194" t="s">
        <v>4582</v>
      </c>
      <c r="C2194" t="str">
        <f>IFERROR(VLOOKUP(Table1[[#This Row],[Ticker]],[1]!Table2[[Symbol]:[Industry]],2,FALSE),"-")</f>
        <v>-</v>
      </c>
      <c r="D2194" t="s">
        <v>106</v>
      </c>
      <c r="E2194">
        <v>262.4036246</v>
      </c>
      <c r="F2194">
        <v>47.45</v>
      </c>
      <c r="G2194">
        <v>-45.211835397210997</v>
      </c>
      <c r="H2194">
        <v>-21.1135489168988</v>
      </c>
      <c r="I2194">
        <v>-32.447460389187</v>
      </c>
      <c r="J2194">
        <v>3.54582871109444</v>
      </c>
      <c r="O2194">
        <v>34.878819810326597</v>
      </c>
      <c r="P2194">
        <v>4.28571428571429</v>
      </c>
    </row>
    <row r="2195" spans="1:17" hidden="1" x14ac:dyDescent="0.3">
      <c r="A2195" t="s">
        <v>4583</v>
      </c>
      <c r="B2195" t="s">
        <v>4584</v>
      </c>
      <c r="C2195" t="str">
        <f>IFERROR(VLOOKUP(Table1[[#This Row],[Ticker]],[1]!Table2[[Symbol]:[Industry]],2,FALSE),"-")</f>
        <v>-</v>
      </c>
      <c r="D2195" t="s">
        <v>4585</v>
      </c>
      <c r="E2195">
        <v>261.495</v>
      </c>
      <c r="F2195">
        <v>111.75</v>
      </c>
      <c r="G2195">
        <v>67.379997146020102</v>
      </c>
      <c r="H2195">
        <v>-6.9672860303009001</v>
      </c>
      <c r="I2195">
        <v>25.376037851094502</v>
      </c>
      <c r="J2195">
        <v>-3.1205328666896501</v>
      </c>
      <c r="K2195">
        <v>104.44597367813699</v>
      </c>
      <c r="L2195">
        <v>81.354341115882207</v>
      </c>
      <c r="M2195">
        <v>41.518392064034501</v>
      </c>
      <c r="N2195">
        <v>0.78953399541634794</v>
      </c>
      <c r="O2195">
        <v>13.2438478747203</v>
      </c>
      <c r="P2195">
        <v>143.41102156392901</v>
      </c>
      <c r="Q2195">
        <v>2.2057982765096001E-2</v>
      </c>
    </row>
    <row r="2196" spans="1:17" hidden="1" x14ac:dyDescent="0.3">
      <c r="A2196" t="s">
        <v>4586</v>
      </c>
      <c r="B2196" t="s">
        <v>4587</v>
      </c>
      <c r="C2196" t="str">
        <f>IFERROR(VLOOKUP(Table1[[#This Row],[Ticker]],[1]!Table2[[Symbol]:[Industry]],2,FALSE),"-")</f>
        <v>-</v>
      </c>
      <c r="D2196" t="s">
        <v>1467</v>
      </c>
      <c r="E2196">
        <v>261.40724460000001</v>
      </c>
      <c r="F2196">
        <v>65.430000000000007</v>
      </c>
      <c r="G2196">
        <v>-14.1318500561064</v>
      </c>
      <c r="H2196">
        <v>-7.9231178604441403</v>
      </c>
      <c r="I2196">
        <v>-38.942929944019902</v>
      </c>
      <c r="J2196">
        <v>-0.61750491206875902</v>
      </c>
      <c r="K2196">
        <v>73.173045146252406</v>
      </c>
      <c r="L2196">
        <v>73.434625505162899</v>
      </c>
      <c r="M2196">
        <v>24.142743245248901</v>
      </c>
      <c r="N2196">
        <v>1.67171773981669</v>
      </c>
      <c r="O2196">
        <v>70.869631667430795</v>
      </c>
      <c r="P2196">
        <v>29.436201780415399</v>
      </c>
    </row>
    <row r="2197" spans="1:17" hidden="1" x14ac:dyDescent="0.3">
      <c r="A2197" t="s">
        <v>4588</v>
      </c>
      <c r="B2197" t="s">
        <v>4589</v>
      </c>
      <c r="C2197" t="str">
        <f>IFERROR(VLOOKUP(Table1[[#This Row],[Ticker]],[1]!Table2[[Symbol]:[Industry]],2,FALSE),"-")</f>
        <v>-</v>
      </c>
      <c r="D2197" t="s">
        <v>625</v>
      </c>
      <c r="E2197">
        <v>260.66385624999998</v>
      </c>
      <c r="F2197">
        <v>121.25</v>
      </c>
      <c r="G2197">
        <v>30.7136554131481</v>
      </c>
      <c r="H2197">
        <v>5.2512741862554702</v>
      </c>
      <c r="I2197">
        <v>2.4054933989145102</v>
      </c>
      <c r="J2197">
        <v>8.58742126688289</v>
      </c>
      <c r="K2197">
        <v>115.684881301498</v>
      </c>
      <c r="L2197">
        <v>106.994017779987</v>
      </c>
      <c r="M2197">
        <v>52.944942585168903</v>
      </c>
      <c r="N2197">
        <v>3.2190834797762502</v>
      </c>
      <c r="O2197">
        <v>11.0680412371134</v>
      </c>
      <c r="P2197">
        <v>56.552614590057999</v>
      </c>
      <c r="Q2197">
        <v>4.5125814147929003E-2</v>
      </c>
    </row>
    <row r="2198" spans="1:17" hidden="1" x14ac:dyDescent="0.3">
      <c r="A2198" t="s">
        <v>4590</v>
      </c>
      <c r="B2198" t="s">
        <v>4591</v>
      </c>
      <c r="C2198" t="str">
        <f>IFERROR(VLOOKUP(Table1[[#This Row],[Ticker]],[1]!Table2[[Symbol]:[Industry]],2,FALSE),"-")</f>
        <v>-</v>
      </c>
      <c r="D2198" t="s">
        <v>163</v>
      </c>
      <c r="E2198">
        <v>260.552369</v>
      </c>
      <c r="F2198">
        <v>868.45</v>
      </c>
      <c r="G2198">
        <v>157.16193357275901</v>
      </c>
      <c r="H2198">
        <v>-2.41218671541654</v>
      </c>
      <c r="I2198">
        <v>-16.339096053586498</v>
      </c>
      <c r="J2198">
        <v>-4.2287022220761701</v>
      </c>
      <c r="K2198">
        <v>901.865481611635</v>
      </c>
      <c r="L2198">
        <v>767.02552839413795</v>
      </c>
      <c r="M2198">
        <v>37.647150096876899</v>
      </c>
      <c r="N2198">
        <v>0.77870931277954203</v>
      </c>
      <c r="O2198">
        <v>58.328055731475601</v>
      </c>
      <c r="P2198">
        <v>201.91204588910099</v>
      </c>
      <c r="Q2198">
        <v>0.179383491813419</v>
      </c>
    </row>
    <row r="2199" spans="1:17" hidden="1" x14ac:dyDescent="0.3">
      <c r="A2199" t="s">
        <v>4592</v>
      </c>
      <c r="B2199" t="s">
        <v>4593</v>
      </c>
      <c r="C2199" t="str">
        <f>IFERROR(VLOOKUP(Table1[[#This Row],[Ticker]],[1]!Table2[[Symbol]:[Industry]],2,FALSE),"-")</f>
        <v>-</v>
      </c>
      <c r="D2199" t="s">
        <v>625</v>
      </c>
      <c r="E2199">
        <v>260.27898825</v>
      </c>
      <c r="F2199">
        <v>212.75</v>
      </c>
      <c r="G2199">
        <v>797.74107244056495</v>
      </c>
      <c r="H2199">
        <v>1.5501415592916299</v>
      </c>
      <c r="I2199">
        <v>184.995887564029</v>
      </c>
      <c r="J2199">
        <v>4.1236988606131701</v>
      </c>
      <c r="K2199">
        <v>186.13888765477799</v>
      </c>
      <c r="L2199">
        <v>109.247624040453</v>
      </c>
      <c r="M2199">
        <v>63.278242882340002</v>
      </c>
      <c r="N2199">
        <v>0.74502074688796605</v>
      </c>
      <c r="O2199">
        <v>2.2326674500587398</v>
      </c>
      <c r="P2199">
        <v>894.15887850467197</v>
      </c>
    </row>
    <row r="2200" spans="1:17" hidden="1" x14ac:dyDescent="0.3">
      <c r="A2200" t="s">
        <v>4594</v>
      </c>
      <c r="B2200" t="s">
        <v>4595</v>
      </c>
      <c r="C2200" t="str">
        <f>IFERROR(VLOOKUP(Table1[[#This Row],[Ticker]],[1]!Table2[[Symbol]:[Industry]],2,FALSE),"-")</f>
        <v>-</v>
      </c>
      <c r="D2200" t="s">
        <v>700</v>
      </c>
      <c r="E2200">
        <v>260.18383363999999</v>
      </c>
      <c r="F2200">
        <v>221.85</v>
      </c>
      <c r="G2200">
        <v>-6.1264091758309798</v>
      </c>
      <c r="H2200">
        <v>-1.68179004424748</v>
      </c>
      <c r="I2200">
        <v>-11.912129790138801</v>
      </c>
      <c r="J2200">
        <v>-1.0137756961802</v>
      </c>
      <c r="K2200">
        <v>225.370403924172</v>
      </c>
      <c r="L2200">
        <v>214.20037619605699</v>
      </c>
      <c r="M2200">
        <v>41.0200669311415</v>
      </c>
      <c r="N2200">
        <v>0.91923344506988802</v>
      </c>
      <c r="O2200">
        <v>33.986756060676399</v>
      </c>
      <c r="P2200">
        <v>27.4267662263067</v>
      </c>
      <c r="Q2200">
        <v>-2.7683611916574001E-2</v>
      </c>
    </row>
    <row r="2201" spans="1:17" hidden="1" x14ac:dyDescent="0.3">
      <c r="A2201" t="s">
        <v>4596</v>
      </c>
      <c r="B2201" t="s">
        <v>4597</v>
      </c>
      <c r="C2201" t="str">
        <f>IFERROR(VLOOKUP(Table1[[#This Row],[Ticker]],[1]!Table2[[Symbol]:[Industry]],2,FALSE),"-")</f>
        <v>-</v>
      </c>
      <c r="D2201" t="s">
        <v>2206</v>
      </c>
      <c r="E2201">
        <v>259.42500000000001</v>
      </c>
      <c r="F2201">
        <v>1153</v>
      </c>
      <c r="G2201">
        <v>204.302219626712</v>
      </c>
      <c r="H2201">
        <v>-1.4402061119669101</v>
      </c>
      <c r="I2201">
        <v>1.4623932118268701</v>
      </c>
      <c r="J2201">
        <v>16.124356767982999</v>
      </c>
      <c r="K2201">
        <v>1158.7104674371899</v>
      </c>
      <c r="L2201">
        <v>906.23496375567402</v>
      </c>
      <c r="M2201">
        <v>46.539231901605902</v>
      </c>
      <c r="N2201">
        <v>1.30198662560897</v>
      </c>
      <c r="O2201">
        <v>24.869904596704199</v>
      </c>
      <c r="P2201">
        <v>235.41818181818101</v>
      </c>
      <c r="Q2201">
        <v>0.15683137048558399</v>
      </c>
    </row>
    <row r="2202" spans="1:17" hidden="1" x14ac:dyDescent="0.3">
      <c r="A2202" t="s">
        <v>4598</v>
      </c>
      <c r="B2202" t="s">
        <v>4599</v>
      </c>
      <c r="C2202" t="str">
        <f>IFERROR(VLOOKUP(Table1[[#This Row],[Ticker]],[1]!Table2[[Symbol]:[Industry]],2,FALSE),"-")</f>
        <v>-</v>
      </c>
      <c r="D2202" t="s">
        <v>625</v>
      </c>
      <c r="E2202">
        <v>259.07701049999997</v>
      </c>
      <c r="F2202">
        <v>64.180000000000007</v>
      </c>
      <c r="G2202">
        <v>-24.8592592255882</v>
      </c>
      <c r="H2202">
        <v>-5.3579868154294701</v>
      </c>
      <c r="I2202">
        <v>-34.734793896467899</v>
      </c>
      <c r="J2202">
        <v>-1.7735824735794301</v>
      </c>
      <c r="K2202">
        <v>71.510112053769404</v>
      </c>
      <c r="L2202">
        <v>74.826219065388102</v>
      </c>
      <c r="M2202">
        <v>23.408175805861202</v>
      </c>
      <c r="N2202">
        <v>0.95540579801274195</v>
      </c>
      <c r="O2202">
        <v>94.686818323465204</v>
      </c>
      <c r="P2202">
        <v>11.4236111111111</v>
      </c>
      <c r="Q2202">
        <v>0.10850671834521999</v>
      </c>
    </row>
    <row r="2203" spans="1:17" hidden="1" x14ac:dyDescent="0.3">
      <c r="A2203" t="s">
        <v>4600</v>
      </c>
      <c r="B2203" t="s">
        <v>4601</v>
      </c>
      <c r="C2203" t="str">
        <f>IFERROR(VLOOKUP(Table1[[#This Row],[Ticker]],[1]!Table2[[Symbol]:[Industry]],2,FALSE),"-")</f>
        <v>-</v>
      </c>
      <c r="D2203" t="s">
        <v>75</v>
      </c>
      <c r="E2203">
        <v>258.97952600000002</v>
      </c>
      <c r="F2203">
        <v>11.54</v>
      </c>
      <c r="G2203">
        <v>52.928607551764401</v>
      </c>
      <c r="H2203">
        <v>-14.945808973356099</v>
      </c>
      <c r="I2203">
        <v>148.25417107175201</v>
      </c>
      <c r="J2203">
        <v>-2.4878491175617499</v>
      </c>
      <c r="K2203">
        <v>12.981505903942599</v>
      </c>
      <c r="L2203">
        <v>9.9161434267844406</v>
      </c>
      <c r="M2203">
        <v>21.666255250282202</v>
      </c>
      <c r="N2203">
        <v>0.95484963796581601</v>
      </c>
      <c r="O2203">
        <v>45.580589254765997</v>
      </c>
      <c r="P2203">
        <v>211.89189189189099</v>
      </c>
      <c r="Q2203">
        <v>4.9146163474285E-2</v>
      </c>
    </row>
    <row r="2204" spans="1:17" hidden="1" x14ac:dyDescent="0.3">
      <c r="A2204" t="s">
        <v>4602</v>
      </c>
      <c r="B2204" t="s">
        <v>4603</v>
      </c>
      <c r="C2204" t="str">
        <f>IFERROR(VLOOKUP(Table1[[#This Row],[Ticker]],[1]!Table2[[Symbol]:[Industry]],2,FALSE),"-")</f>
        <v>-</v>
      </c>
      <c r="D2204" t="s">
        <v>46</v>
      </c>
      <c r="E2204">
        <v>258.72805440000002</v>
      </c>
      <c r="F2204">
        <v>89.16</v>
      </c>
      <c r="G2204">
        <v>74.527122829099994</v>
      </c>
      <c r="H2204">
        <v>-5.0584530980834996</v>
      </c>
      <c r="I2204">
        <v>15.745087227376599</v>
      </c>
      <c r="J2204">
        <v>4.5296996788363897</v>
      </c>
      <c r="K2204">
        <v>90.645797615888</v>
      </c>
      <c r="L2204">
        <v>75.008030682557802</v>
      </c>
      <c r="M2204">
        <v>39.715903745777901</v>
      </c>
      <c r="N2204">
        <v>0.63550361828175606</v>
      </c>
      <c r="O2204">
        <v>28.308658591296499</v>
      </c>
      <c r="P2204">
        <v>116.145454545454</v>
      </c>
      <c r="Q2204">
        <v>0.14690617883768101</v>
      </c>
    </row>
    <row r="2205" spans="1:17" hidden="1" x14ac:dyDescent="0.3">
      <c r="A2205" t="s">
        <v>4604</v>
      </c>
      <c r="B2205" t="s">
        <v>4605</v>
      </c>
      <c r="C2205" t="str">
        <f>IFERROR(VLOOKUP(Table1[[#This Row],[Ticker]],[1]!Table2[[Symbol]:[Industry]],2,FALSE),"-")</f>
        <v>-</v>
      </c>
      <c r="D2205" t="s">
        <v>1467</v>
      </c>
      <c r="E2205">
        <v>258.717367416</v>
      </c>
      <c r="F2205">
        <v>120.52</v>
      </c>
      <c r="G2205">
        <v>-17.442482663973198</v>
      </c>
      <c r="H2205">
        <v>17.557057299266901</v>
      </c>
      <c r="I2205">
        <v>-21.083695357170701</v>
      </c>
      <c r="J2205">
        <v>10.9146236300314</v>
      </c>
      <c r="K2205">
        <v>110.568558523121</v>
      </c>
      <c r="L2205">
        <v>109.880306027348</v>
      </c>
      <c r="M2205">
        <v>64.5616885357597</v>
      </c>
      <c r="N2205">
        <v>2.5305496987182301</v>
      </c>
      <c r="O2205">
        <v>24.045801526717501</v>
      </c>
      <c r="P2205">
        <v>37.1103526734925</v>
      </c>
      <c r="Q2205">
        <v>-4.9852979777821001E-2</v>
      </c>
    </row>
    <row r="2206" spans="1:17" hidden="1" x14ac:dyDescent="0.3">
      <c r="A2206" t="s">
        <v>4606</v>
      </c>
      <c r="B2206" t="s">
        <v>4607</v>
      </c>
      <c r="C2206" t="str">
        <f>IFERROR(VLOOKUP(Table1[[#This Row],[Ticker]],[1]!Table2[[Symbol]:[Industry]],2,FALSE),"-")</f>
        <v>-</v>
      </c>
      <c r="D2206" t="s">
        <v>109</v>
      </c>
      <c r="E2206">
        <v>258.42491679</v>
      </c>
      <c r="F2206">
        <v>28.69</v>
      </c>
      <c r="G2206">
        <v>46.207894061551002</v>
      </c>
      <c r="H2206">
        <v>-5.9630859539358596</v>
      </c>
      <c r="I2206">
        <v>-32.080822071268599</v>
      </c>
      <c r="J2206">
        <v>-1.23834947630953</v>
      </c>
      <c r="K2206">
        <v>28.8722123340773</v>
      </c>
      <c r="L2206">
        <v>25.7028426868618</v>
      </c>
      <c r="M2206">
        <v>35.555708122587198</v>
      </c>
      <c r="N2206">
        <v>0.76975651202322404</v>
      </c>
      <c r="O2206">
        <v>42.209829208783503</v>
      </c>
      <c r="P2206">
        <v>84.977433913604102</v>
      </c>
      <c r="Q2206">
        <v>5.8028813957925002E-2</v>
      </c>
    </row>
    <row r="2207" spans="1:17" hidden="1" x14ac:dyDescent="0.3">
      <c r="A2207" t="s">
        <v>4608</v>
      </c>
      <c r="B2207" t="s">
        <v>4609</v>
      </c>
      <c r="C2207" t="str">
        <f>IFERROR(VLOOKUP(Table1[[#This Row],[Ticker]],[1]!Table2[[Symbol]:[Industry]],2,FALSE),"-")</f>
        <v>-</v>
      </c>
      <c r="D2207" t="s">
        <v>313</v>
      </c>
      <c r="E2207">
        <v>258.28164403199997</v>
      </c>
      <c r="F2207">
        <v>56.72</v>
      </c>
      <c r="G2207">
        <v>-30.6353954199</v>
      </c>
      <c r="H2207">
        <v>0.64291660034253895</v>
      </c>
      <c r="I2207">
        <v>-34.984366252087</v>
      </c>
      <c r="J2207">
        <v>7.3844801609605302</v>
      </c>
      <c r="K2207">
        <v>55.398632950139799</v>
      </c>
      <c r="L2207">
        <v>58.480113599133603</v>
      </c>
      <c r="M2207">
        <v>55.568134277327097</v>
      </c>
      <c r="N2207">
        <v>0.65464629062754198</v>
      </c>
      <c r="O2207">
        <v>75.775740479548602</v>
      </c>
      <c r="P2207">
        <v>27.747747747747699</v>
      </c>
      <c r="Q2207">
        <v>0.106994777461156</v>
      </c>
    </row>
    <row r="2208" spans="1:17" hidden="1" x14ac:dyDescent="0.3">
      <c r="A2208" t="s">
        <v>4610</v>
      </c>
      <c r="B2208" t="s">
        <v>4611</v>
      </c>
      <c r="C2208" t="str">
        <f>IFERROR(VLOOKUP(Table1[[#This Row],[Ticker]],[1]!Table2[[Symbol]:[Industry]],2,FALSE),"-")</f>
        <v>-</v>
      </c>
      <c r="D2208" t="s">
        <v>2175</v>
      </c>
      <c r="E2208">
        <v>258.1864377</v>
      </c>
      <c r="F2208">
        <v>21.3</v>
      </c>
      <c r="G2208">
        <v>-10.4368019449362</v>
      </c>
      <c r="H2208">
        <v>-4.6157040893126302</v>
      </c>
      <c r="I2208">
        <v>-40.539484630825498</v>
      </c>
      <c r="J2208">
        <v>2.1471277915206501</v>
      </c>
      <c r="K2208">
        <v>22.597310447846102</v>
      </c>
      <c r="L2208">
        <v>23.7279133673822</v>
      </c>
      <c r="M2208">
        <v>28.322212598267999</v>
      </c>
      <c r="N2208">
        <v>0.59441357948566498</v>
      </c>
      <c r="O2208">
        <v>72.7699530516431</v>
      </c>
      <c r="P2208">
        <v>19.999999999999901</v>
      </c>
      <c r="Q2208">
        <v>4.4714638567419002E-2</v>
      </c>
    </row>
    <row r="2209" spans="1:17" hidden="1" x14ac:dyDescent="0.3">
      <c r="A2209" t="s">
        <v>4612</v>
      </c>
      <c r="B2209" t="s">
        <v>4613</v>
      </c>
      <c r="C2209" t="str">
        <f>IFERROR(VLOOKUP(Table1[[#This Row],[Ticker]],[1]!Table2[[Symbol]:[Industry]],2,FALSE),"-")</f>
        <v>-</v>
      </c>
      <c r="D2209" t="s">
        <v>72</v>
      </c>
      <c r="E2209">
        <v>257.59705000000002</v>
      </c>
      <c r="F2209">
        <v>815</v>
      </c>
      <c r="G2209">
        <v>194.79418193269899</v>
      </c>
      <c r="H2209">
        <v>15.099907082823499</v>
      </c>
      <c r="I2209">
        <v>167.666773039948</v>
      </c>
      <c r="J2209">
        <v>6.6321468703772801</v>
      </c>
      <c r="K2209">
        <v>694.37297834098297</v>
      </c>
      <c r="L2209">
        <v>487.09681408959</v>
      </c>
      <c r="M2209">
        <v>80.136327698088294</v>
      </c>
      <c r="N2209">
        <v>1.56739533489502</v>
      </c>
      <c r="O2209">
        <v>0.95705521472391197</v>
      </c>
      <c r="P2209">
        <v>280.307979468035</v>
      </c>
      <c r="Q2209">
        <v>7.2905071381819994E-2</v>
      </c>
    </row>
    <row r="2210" spans="1:17" hidden="1" x14ac:dyDescent="0.3">
      <c r="A2210" t="s">
        <v>4614</v>
      </c>
      <c r="B2210" t="s">
        <v>4615</v>
      </c>
      <c r="C2210" t="str">
        <f>IFERROR(VLOOKUP(Table1[[#This Row],[Ticker]],[1]!Table2[[Symbol]:[Industry]],2,FALSE),"-")</f>
        <v>-</v>
      </c>
      <c r="D2210" t="s">
        <v>72</v>
      </c>
      <c r="E2210">
        <v>256.37555556000001</v>
      </c>
      <c r="F2210">
        <v>43.92</v>
      </c>
      <c r="G2210">
        <v>152.105903012292</v>
      </c>
      <c r="H2210">
        <v>-7.5862430916561197</v>
      </c>
      <c r="I2210">
        <v>-15.7329419936836</v>
      </c>
      <c r="J2210">
        <v>0.152295624791316</v>
      </c>
      <c r="K2210">
        <v>45.523833371364397</v>
      </c>
      <c r="L2210">
        <v>39.4483210486083</v>
      </c>
      <c r="M2210">
        <v>40.225513427244898</v>
      </c>
      <c r="N2210">
        <v>0.90056875800424396</v>
      </c>
      <c r="O2210">
        <v>33.879781420764999</v>
      </c>
      <c r="P2210">
        <v>181.35810377962801</v>
      </c>
      <c r="Q2210">
        <v>8.1143121321945996E-2</v>
      </c>
    </row>
    <row r="2211" spans="1:17" hidden="1" x14ac:dyDescent="0.3">
      <c r="A2211" t="s">
        <v>4616</v>
      </c>
      <c r="B2211" t="s">
        <v>4617</v>
      </c>
      <c r="C2211" t="str">
        <f>IFERROR(VLOOKUP(Table1[[#This Row],[Ticker]],[1]!Table2[[Symbol]:[Industry]],2,FALSE),"-")</f>
        <v>-</v>
      </c>
      <c r="E2211">
        <v>255.704936</v>
      </c>
      <c r="F2211">
        <v>148.6</v>
      </c>
      <c r="G2211">
        <v>25.345401444894101</v>
      </c>
      <c r="H2211">
        <v>6.8725621942122599</v>
      </c>
      <c r="I2211">
        <v>44.608409163491203</v>
      </c>
      <c r="J2211">
        <v>9.6810644431043702</v>
      </c>
      <c r="K2211">
        <v>137.22710352329</v>
      </c>
      <c r="L2211">
        <v>113.44731139519899</v>
      </c>
      <c r="M2211">
        <v>59.3257808234709</v>
      </c>
      <c r="N2211">
        <v>0.59301665815195304</v>
      </c>
      <c r="O2211">
        <v>20.726783310901698</v>
      </c>
      <c r="P2211">
        <v>73.801169590643198</v>
      </c>
      <c r="Q2211">
        <v>0.25437124248556198</v>
      </c>
    </row>
    <row r="2212" spans="1:17" hidden="1" x14ac:dyDescent="0.3">
      <c r="A2212" t="s">
        <v>4618</v>
      </c>
      <c r="B2212" t="s">
        <v>4619</v>
      </c>
      <c r="C2212" t="str">
        <f>IFERROR(VLOOKUP(Table1[[#This Row],[Ticker]],[1]!Table2[[Symbol]:[Industry]],2,FALSE),"-")</f>
        <v>-</v>
      </c>
      <c r="D2212" t="s">
        <v>396</v>
      </c>
      <c r="E2212">
        <v>255.5472</v>
      </c>
      <c r="F2212">
        <v>192.2</v>
      </c>
      <c r="G2212">
        <v>1.26759127320647</v>
      </c>
      <c r="H2212">
        <v>-16.027876593138998</v>
      </c>
      <c r="I2212">
        <v>-3.41501463343273</v>
      </c>
      <c r="J2212">
        <v>-1.12875387927675</v>
      </c>
      <c r="K2212">
        <v>198.886947445402</v>
      </c>
      <c r="L2212">
        <v>204.52474210202101</v>
      </c>
      <c r="M2212">
        <v>44.506887983071799</v>
      </c>
      <c r="N2212">
        <v>0.98809849521203796</v>
      </c>
      <c r="O2212">
        <v>53.173777315296498</v>
      </c>
      <c r="P2212">
        <v>34.877192982456101</v>
      </c>
    </row>
    <row r="2213" spans="1:17" hidden="1" x14ac:dyDescent="0.3">
      <c r="A2213" t="s">
        <v>4620</v>
      </c>
      <c r="B2213" t="s">
        <v>4621</v>
      </c>
      <c r="C2213" t="str">
        <f>IFERROR(VLOOKUP(Table1[[#This Row],[Ticker]],[1]!Table2[[Symbol]:[Industry]],2,FALSE),"-")</f>
        <v>-</v>
      </c>
      <c r="D2213" t="s">
        <v>376</v>
      </c>
      <c r="E2213">
        <v>255.26690400000001</v>
      </c>
      <c r="F2213">
        <v>74.319999999999993</v>
      </c>
      <c r="G2213">
        <v>24.793210209834399</v>
      </c>
      <c r="H2213">
        <v>9.0556912961320002</v>
      </c>
      <c r="I2213">
        <v>-22.6934131513345</v>
      </c>
      <c r="J2213">
        <v>11.5592695713095</v>
      </c>
      <c r="K2213">
        <v>74.332771322566302</v>
      </c>
      <c r="L2213">
        <v>74.7654773914835</v>
      </c>
      <c r="M2213">
        <v>53.6470542234891</v>
      </c>
      <c r="N2213">
        <v>1.6110568898642701</v>
      </c>
      <c r="O2213">
        <v>74.246501614639399</v>
      </c>
      <c r="P2213">
        <v>49.587386782958703</v>
      </c>
      <c r="Q2213">
        <v>2.9125512169572002E-2</v>
      </c>
    </row>
    <row r="2214" spans="1:17" hidden="1" x14ac:dyDescent="0.3">
      <c r="A2214" t="s">
        <v>4622</v>
      </c>
      <c r="B2214" t="s">
        <v>4623</v>
      </c>
      <c r="C2214" t="str">
        <f>IFERROR(VLOOKUP(Table1[[#This Row],[Ticker]],[1]!Table2[[Symbol]:[Industry]],2,FALSE),"-")</f>
        <v>-</v>
      </c>
      <c r="D2214" t="s">
        <v>625</v>
      </c>
      <c r="E2214">
        <v>253.01029201</v>
      </c>
      <c r="F2214">
        <v>29.54</v>
      </c>
      <c r="G2214">
        <v>-23.288439502652299</v>
      </c>
      <c r="H2214">
        <v>-4.2826451825860099</v>
      </c>
      <c r="I2214">
        <v>-34.8436166328692</v>
      </c>
      <c r="J2214">
        <v>-0.171968702611691</v>
      </c>
      <c r="K2214">
        <v>31.938304471805701</v>
      </c>
      <c r="L2214">
        <v>32.425676848147504</v>
      </c>
      <c r="M2214">
        <v>28.993730220932601</v>
      </c>
      <c r="N2214">
        <v>0.84296580537312804</v>
      </c>
      <c r="O2214">
        <v>53.012863913337803</v>
      </c>
      <c r="P2214">
        <v>21.065573770491799</v>
      </c>
      <c r="Q2214">
        <v>-2.363737659435E-3</v>
      </c>
    </row>
    <row r="2215" spans="1:17" hidden="1" x14ac:dyDescent="0.3">
      <c r="A2215" t="s">
        <v>4624</v>
      </c>
      <c r="B2215" t="s">
        <v>4625</v>
      </c>
      <c r="C2215" t="str">
        <f>IFERROR(VLOOKUP(Table1[[#This Row],[Ticker]],[1]!Table2[[Symbol]:[Industry]],2,FALSE),"-")</f>
        <v>-</v>
      </c>
      <c r="D2215" t="s">
        <v>51</v>
      </c>
      <c r="E2215">
        <v>252.689998</v>
      </c>
      <c r="F2215">
        <v>707.3</v>
      </c>
      <c r="G2215">
        <v>156.31061883619799</v>
      </c>
      <c r="H2215">
        <v>7.21481254992303</v>
      </c>
      <c r="I2215">
        <v>50.278045574409298</v>
      </c>
      <c r="J2215">
        <v>7.3426029046428303</v>
      </c>
      <c r="K2215">
        <v>637.61717911404605</v>
      </c>
      <c r="L2215">
        <v>477.30530226245401</v>
      </c>
      <c r="M2215">
        <v>47.1581412962679</v>
      </c>
      <c r="N2215">
        <v>0.34416408609397298</v>
      </c>
      <c r="O2215">
        <v>7.3801781422310198</v>
      </c>
      <c r="P2215">
        <v>188.51723434631799</v>
      </c>
      <c r="Q2215">
        <v>3.9301101734222001E-2</v>
      </c>
    </row>
    <row r="2216" spans="1:17" hidden="1" x14ac:dyDescent="0.3">
      <c r="A2216" t="s">
        <v>4626</v>
      </c>
      <c r="B2216" t="s">
        <v>4627</v>
      </c>
      <c r="C2216" t="str">
        <f>IFERROR(VLOOKUP(Table1[[#This Row],[Ticker]],[1]!Table2[[Symbol]:[Industry]],2,FALSE),"-")</f>
        <v>-</v>
      </c>
      <c r="D2216" t="s">
        <v>133</v>
      </c>
      <c r="E2216">
        <v>251.61058349999999</v>
      </c>
      <c r="F2216">
        <v>21.73</v>
      </c>
      <c r="G2216">
        <v>7.25591195540472</v>
      </c>
      <c r="H2216">
        <v>-17.5402811266366</v>
      </c>
      <c r="I2216">
        <v>2.3928933360351299</v>
      </c>
      <c r="J2216">
        <v>-1.8836208715809299</v>
      </c>
      <c r="K2216">
        <v>21.634879085799799</v>
      </c>
      <c r="L2216">
        <v>17.227475404169599</v>
      </c>
      <c r="M2216">
        <v>8.9169819352560005</v>
      </c>
      <c r="N2216">
        <v>0.181826070160479</v>
      </c>
      <c r="O2216">
        <v>29.3603313391624</v>
      </c>
      <c r="P2216">
        <v>76.6666666666666</v>
      </c>
      <c r="Q2216">
        <v>7.5623732480276998E-2</v>
      </c>
    </row>
    <row r="2217" spans="1:17" hidden="1" x14ac:dyDescent="0.3">
      <c r="A2217" t="s">
        <v>4628</v>
      </c>
      <c r="B2217" t="s">
        <v>4629</v>
      </c>
      <c r="C2217" t="str">
        <f>IFERROR(VLOOKUP(Table1[[#This Row],[Ticker]],[1]!Table2[[Symbol]:[Industry]],2,FALSE),"-")</f>
        <v>-</v>
      </c>
      <c r="D2217" t="s">
        <v>232</v>
      </c>
      <c r="E2217">
        <v>250.193871</v>
      </c>
      <c r="F2217">
        <v>182.76</v>
      </c>
      <c r="G2217">
        <v>-52.650001298007098</v>
      </c>
      <c r="H2217">
        <v>-5.3937106084411202</v>
      </c>
      <c r="I2217">
        <v>-55.342365973152901</v>
      </c>
      <c r="J2217">
        <v>-1.7638209699145599</v>
      </c>
      <c r="K2217">
        <v>200.912907027931</v>
      </c>
      <c r="L2217">
        <v>222.44035977875399</v>
      </c>
      <c r="M2217">
        <v>27.489220432325101</v>
      </c>
      <c r="N2217">
        <v>0.778828015837014</v>
      </c>
      <c r="O2217">
        <v>145.13022543226</v>
      </c>
      <c r="P2217">
        <v>2.5531676112451498</v>
      </c>
      <c r="Q2217">
        <v>4.6105019868906E-2</v>
      </c>
    </row>
    <row r="2218" spans="1:17" hidden="1" x14ac:dyDescent="0.3">
      <c r="A2218" t="s">
        <v>4630</v>
      </c>
      <c r="B2218" t="s">
        <v>4631</v>
      </c>
      <c r="C2218" t="str">
        <f>IFERROR(VLOOKUP(Table1[[#This Row],[Ticker]],[1]!Table2[[Symbol]:[Industry]],2,FALSE),"-")</f>
        <v>-</v>
      </c>
      <c r="D2218" t="s">
        <v>57</v>
      </c>
      <c r="E2218">
        <v>250.14175743999999</v>
      </c>
      <c r="F2218">
        <v>25.28</v>
      </c>
      <c r="G2218">
        <v>57.834226659793899</v>
      </c>
      <c r="H2218">
        <v>-38.963249567910196</v>
      </c>
      <c r="I2218">
        <v>25.863606010631301</v>
      </c>
      <c r="J2218">
        <v>-4.5194092686475296</v>
      </c>
      <c r="K2218">
        <v>26.672884781696201</v>
      </c>
      <c r="L2218">
        <v>21.007066272855599</v>
      </c>
      <c r="M2218">
        <v>13.1662263185437</v>
      </c>
      <c r="N2218">
        <v>0.41648440296853201</v>
      </c>
      <c r="O2218">
        <v>70.134493670886002</v>
      </c>
      <c r="P2218">
        <v>82.527075812274305</v>
      </c>
      <c r="Q2218">
        <v>3.5468477583192E-2</v>
      </c>
    </row>
    <row r="2219" spans="1:17" hidden="1" x14ac:dyDescent="0.3">
      <c r="A2219" t="s">
        <v>4632</v>
      </c>
      <c r="B2219" t="s">
        <v>4633</v>
      </c>
      <c r="C2219" t="str">
        <f>IFERROR(VLOOKUP(Table1[[#This Row],[Ticker]],[1]!Table2[[Symbol]:[Industry]],2,FALSE),"-")</f>
        <v>-</v>
      </c>
      <c r="D2219" t="s">
        <v>625</v>
      </c>
      <c r="E2219">
        <v>249.87499800000001</v>
      </c>
      <c r="F2219">
        <v>167.51</v>
      </c>
      <c r="G2219">
        <v>131.31986953000001</v>
      </c>
      <c r="H2219">
        <v>14.3406177497678</v>
      </c>
      <c r="I2219">
        <v>44.683467976771801</v>
      </c>
      <c r="J2219">
        <v>9.3301029046428408</v>
      </c>
      <c r="K2219">
        <v>149.497194650865</v>
      </c>
      <c r="L2219">
        <v>120.717284578776</v>
      </c>
      <c r="M2219">
        <v>29.989787251514102</v>
      </c>
      <c r="N2219">
        <v>3.0398777364918002</v>
      </c>
      <c r="O2219">
        <v>4.9250790997552301</v>
      </c>
      <c r="P2219">
        <v>166.94820717131401</v>
      </c>
      <c r="Q2219">
        <v>0.121176479276503</v>
      </c>
    </row>
    <row r="2220" spans="1:17" hidden="1" x14ac:dyDescent="0.3">
      <c r="A2220" t="s">
        <v>4634</v>
      </c>
      <c r="B2220" t="s">
        <v>4635</v>
      </c>
      <c r="C2220" t="str">
        <f>IFERROR(VLOOKUP(Table1[[#This Row],[Ticker]],[1]!Table2[[Symbol]:[Industry]],2,FALSE),"-")</f>
        <v>-</v>
      </c>
      <c r="D2220" t="s">
        <v>405</v>
      </c>
      <c r="E2220">
        <v>249.14332246399999</v>
      </c>
      <c r="F2220">
        <v>62.96</v>
      </c>
      <c r="G2220">
        <v>28.310158305751202</v>
      </c>
      <c r="H2220">
        <v>1.46818914223685</v>
      </c>
      <c r="I2220">
        <v>-27.898068227653699</v>
      </c>
      <c r="J2220">
        <v>5.7937656953405003</v>
      </c>
      <c r="K2220">
        <v>64.929988895554402</v>
      </c>
      <c r="L2220">
        <v>59.770023811224902</v>
      </c>
      <c r="M2220">
        <v>36.0855401974814</v>
      </c>
      <c r="N2220">
        <v>1.3245631702948799</v>
      </c>
      <c r="O2220">
        <v>26.254764930114298</v>
      </c>
      <c r="P2220">
        <v>61.435897435897402</v>
      </c>
      <c r="Q2220">
        <v>8.5357190099937003E-2</v>
      </c>
    </row>
    <row r="2221" spans="1:17" hidden="1" x14ac:dyDescent="0.3">
      <c r="A2221" t="s">
        <v>4636</v>
      </c>
      <c r="B2221" t="s">
        <v>4637</v>
      </c>
      <c r="C2221" t="str">
        <f>IFERROR(VLOOKUP(Table1[[#This Row],[Ticker]],[1]!Table2[[Symbol]:[Industry]],2,FALSE),"-")</f>
        <v>-</v>
      </c>
      <c r="D2221" t="s">
        <v>292</v>
      </c>
      <c r="E2221">
        <v>249.0026</v>
      </c>
      <c r="F2221">
        <v>185</v>
      </c>
      <c r="G2221">
        <v>36.228160065583801</v>
      </c>
      <c r="H2221">
        <v>-4.0529524701983197</v>
      </c>
      <c r="I2221">
        <v>-3.0258029836196498</v>
      </c>
      <c r="J2221">
        <v>1.4592783386249499</v>
      </c>
      <c r="K2221">
        <v>188.919921918532</v>
      </c>
      <c r="L2221">
        <v>175.64204969474</v>
      </c>
      <c r="M2221">
        <v>35.829748197898503</v>
      </c>
      <c r="N2221">
        <v>0.68596650368370904</v>
      </c>
      <c r="O2221">
        <v>16.486486486486399</v>
      </c>
      <c r="P2221">
        <v>62.2095572117492</v>
      </c>
      <c r="Q2221">
        <v>0.19171608847920599</v>
      </c>
    </row>
    <row r="2222" spans="1:17" hidden="1" x14ac:dyDescent="0.3">
      <c r="A2222" t="s">
        <v>4638</v>
      </c>
      <c r="B2222" t="s">
        <v>4639</v>
      </c>
      <c r="C2222" t="str">
        <f>IFERROR(VLOOKUP(Table1[[#This Row],[Ticker]],[1]!Table2[[Symbol]:[Industry]],2,FALSE),"-")</f>
        <v>-</v>
      </c>
      <c r="D2222" t="s">
        <v>1856</v>
      </c>
      <c r="E2222">
        <v>248.25032461999999</v>
      </c>
      <c r="F2222">
        <v>97.4</v>
      </c>
      <c r="G2222">
        <v>124.708741567093</v>
      </c>
      <c r="H2222">
        <v>41.634557143707198</v>
      </c>
      <c r="I2222">
        <v>70.449772737517904</v>
      </c>
      <c r="J2222">
        <v>25.9354553202616</v>
      </c>
      <c r="K2222">
        <v>66.705468288430396</v>
      </c>
      <c r="L2222">
        <v>52.481958307927201</v>
      </c>
      <c r="M2222">
        <v>91.548985277671704</v>
      </c>
      <c r="N2222">
        <v>1.81308222063797</v>
      </c>
      <c r="O2222">
        <v>0</v>
      </c>
      <c r="P2222">
        <v>195.15151515151501</v>
      </c>
      <c r="Q2222">
        <v>8.8625276116715002E-2</v>
      </c>
    </row>
    <row r="2223" spans="1:17" hidden="1" x14ac:dyDescent="0.3">
      <c r="A2223" t="s">
        <v>4640</v>
      </c>
      <c r="B2223" t="s">
        <v>4641</v>
      </c>
      <c r="C2223" t="str">
        <f>IFERROR(VLOOKUP(Table1[[#This Row],[Ticker]],[1]!Table2[[Symbol]:[Industry]],2,FALSE),"-")</f>
        <v>-</v>
      </c>
      <c r="D2223" t="s">
        <v>556</v>
      </c>
      <c r="E2223">
        <v>248.23168125000001</v>
      </c>
      <c r="F2223">
        <v>141.5</v>
      </c>
      <c r="G2223">
        <v>-28.921265221772401</v>
      </c>
      <c r="H2223">
        <v>5.7406177497678303</v>
      </c>
      <c r="I2223">
        <v>1.5002790251382701</v>
      </c>
      <c r="J2223">
        <v>7.8092695713095104</v>
      </c>
      <c r="K2223">
        <v>132.53695341633099</v>
      </c>
      <c r="L2223">
        <v>131.56830589429401</v>
      </c>
      <c r="M2223">
        <v>65.530529188786403</v>
      </c>
      <c r="N2223">
        <v>0.74211502782931305</v>
      </c>
      <c r="O2223">
        <v>16.537102473498202</v>
      </c>
      <c r="P2223">
        <v>17.9166666666666</v>
      </c>
    </row>
    <row r="2224" spans="1:17" hidden="1" x14ac:dyDescent="0.3">
      <c r="A2224" t="s">
        <v>4642</v>
      </c>
      <c r="B2224" t="s">
        <v>4643</v>
      </c>
      <c r="C2224" t="str">
        <f>IFERROR(VLOOKUP(Table1[[#This Row],[Ticker]],[1]!Table2[[Symbol]:[Industry]],2,FALSE),"-")</f>
        <v>-</v>
      </c>
      <c r="D2224" t="s">
        <v>21</v>
      </c>
      <c r="E2224">
        <v>248.2286958</v>
      </c>
      <c r="F2224">
        <v>171</v>
      </c>
      <c r="G2224">
        <v>94.718632802446706</v>
      </c>
      <c r="H2224">
        <v>-6.9901413781544104</v>
      </c>
      <c r="I2224">
        <v>-10.955881288641701</v>
      </c>
      <c r="J2224">
        <v>-1.69698382727668</v>
      </c>
      <c r="K2224">
        <v>180.43684670599299</v>
      </c>
      <c r="L2224">
        <v>163.19233607175201</v>
      </c>
      <c r="M2224">
        <v>28.563491112623399</v>
      </c>
      <c r="N2224">
        <v>0.98450729375553803</v>
      </c>
      <c r="O2224">
        <v>30.204678362573102</v>
      </c>
      <c r="P2224">
        <v>124.852071005917</v>
      </c>
      <c r="Q2224">
        <v>9.4187400881098005E-2</v>
      </c>
    </row>
    <row r="2225" spans="1:17" hidden="1" x14ac:dyDescent="0.3">
      <c r="A2225" t="s">
        <v>4644</v>
      </c>
      <c r="B2225" t="s">
        <v>4645</v>
      </c>
      <c r="C2225" t="str">
        <f>IFERROR(VLOOKUP(Table1[[#This Row],[Ticker]],[1]!Table2[[Symbol]:[Industry]],2,FALSE),"-")</f>
        <v>-</v>
      </c>
      <c r="D2225" t="s">
        <v>72</v>
      </c>
      <c r="E2225">
        <v>247.177412</v>
      </c>
      <c r="F2225">
        <v>18.170000000000002</v>
      </c>
      <c r="G2225">
        <v>-12.6189017335898</v>
      </c>
      <c r="H2225">
        <v>-0.80987937215786299</v>
      </c>
      <c r="I2225">
        <v>-34.3057371739161</v>
      </c>
      <c r="J2225">
        <v>2.3489521109920499</v>
      </c>
      <c r="K2225">
        <v>19.134454381749801</v>
      </c>
      <c r="L2225">
        <v>19.447217080759899</v>
      </c>
      <c r="M2225">
        <v>36.669206835751403</v>
      </c>
      <c r="N2225">
        <v>1.3238326431129099</v>
      </c>
      <c r="O2225">
        <v>67.583929554210201</v>
      </c>
      <c r="P2225">
        <v>35.597014925373102</v>
      </c>
      <c r="Q2225">
        <v>5.6971006886006002E-2</v>
      </c>
    </row>
    <row r="2226" spans="1:17" hidden="1" x14ac:dyDescent="0.3">
      <c r="A2226" t="s">
        <v>4646</v>
      </c>
      <c r="B2226" t="s">
        <v>4647</v>
      </c>
      <c r="C2226" t="str">
        <f>IFERROR(VLOOKUP(Table1[[#This Row],[Ticker]],[1]!Table2[[Symbol]:[Industry]],2,FALSE),"-")</f>
        <v>-</v>
      </c>
      <c r="D2226" t="s">
        <v>429</v>
      </c>
      <c r="E2226">
        <v>247.0645269</v>
      </c>
      <c r="F2226">
        <v>249.3</v>
      </c>
      <c r="G2226">
        <v>34.0821007191132</v>
      </c>
      <c r="H2226">
        <v>-11.4535959587703</v>
      </c>
      <c r="I2226">
        <v>-27.803656382902599</v>
      </c>
      <c r="J2226">
        <v>0.50109347068057397</v>
      </c>
      <c r="K2226">
        <v>272.748077479806</v>
      </c>
      <c r="L2226">
        <v>254.478741150139</v>
      </c>
      <c r="M2226">
        <v>21.0960957526157</v>
      </c>
      <c r="N2226">
        <v>0.22214251025767101</v>
      </c>
      <c r="O2226">
        <v>65.383072603289193</v>
      </c>
      <c r="P2226">
        <v>69.246435845213796</v>
      </c>
      <c r="Q2226">
        <v>4.1939382101913003E-2</v>
      </c>
    </row>
    <row r="2227" spans="1:17" hidden="1" x14ac:dyDescent="0.3">
      <c r="A2227" t="s">
        <v>4648</v>
      </c>
      <c r="B2227" t="s">
        <v>4649</v>
      </c>
      <c r="C2227" t="str">
        <f>IFERROR(VLOOKUP(Table1[[#This Row],[Ticker]],[1]!Table2[[Symbol]:[Industry]],2,FALSE),"-")</f>
        <v>-</v>
      </c>
      <c r="D2227" t="s">
        <v>396</v>
      </c>
      <c r="E2227">
        <v>247.046436</v>
      </c>
      <c r="F2227">
        <v>215.46</v>
      </c>
      <c r="G2227">
        <v>-0.20491266133080499</v>
      </c>
      <c r="H2227">
        <v>0.19241079978025699</v>
      </c>
      <c r="I2227">
        <v>-25.663451893538401</v>
      </c>
      <c r="J2227">
        <v>-1.6995023585150499</v>
      </c>
      <c r="K2227">
        <v>223.61389932259499</v>
      </c>
      <c r="L2227">
        <v>209.40611740120701</v>
      </c>
      <c r="M2227">
        <v>37.494243881151199</v>
      </c>
      <c r="N2227">
        <v>0.630422103958591</v>
      </c>
      <c r="O2227">
        <v>22.992666852315899</v>
      </c>
      <c r="P2227">
        <v>39.006451612903199</v>
      </c>
      <c r="Q2227">
        <v>0.10358144422731</v>
      </c>
    </row>
    <row r="2228" spans="1:17" hidden="1" x14ac:dyDescent="0.3">
      <c r="A2228" t="s">
        <v>4650</v>
      </c>
      <c r="B2228" t="s">
        <v>4651</v>
      </c>
      <c r="C2228" t="str">
        <f>IFERROR(VLOOKUP(Table1[[#This Row],[Ticker]],[1]!Table2[[Symbol]:[Industry]],2,FALSE),"-")</f>
        <v>-</v>
      </c>
      <c r="D2228" t="s">
        <v>168</v>
      </c>
      <c r="E2228">
        <v>246.87989999999999</v>
      </c>
      <c r="F2228">
        <v>315.3</v>
      </c>
      <c r="G2228">
        <v>8.0930373540797795</v>
      </c>
      <c r="H2228">
        <v>10.373425689055599</v>
      </c>
      <c r="I2228">
        <v>5.2586751313323603</v>
      </c>
      <c r="J2228">
        <v>-1.72020197340593</v>
      </c>
      <c r="K2228">
        <v>295.95039492999302</v>
      </c>
      <c r="L2228">
        <v>285.96752846161797</v>
      </c>
      <c r="M2228">
        <v>59.2990258627324</v>
      </c>
      <c r="N2228">
        <v>2.5541337579946499</v>
      </c>
      <c r="O2228">
        <v>7.3263558515699296</v>
      </c>
      <c r="P2228">
        <v>46.651162790697597</v>
      </c>
      <c r="Q2228">
        <v>7.1048745859161003E-2</v>
      </c>
    </row>
    <row r="2229" spans="1:17" hidden="1" x14ac:dyDescent="0.3">
      <c r="A2229" t="s">
        <v>4652</v>
      </c>
      <c r="B2229" t="s">
        <v>4653</v>
      </c>
      <c r="C2229" t="str">
        <f>IFERROR(VLOOKUP(Table1[[#This Row],[Ticker]],[1]!Table2[[Symbol]:[Industry]],2,FALSE),"-")</f>
        <v>-</v>
      </c>
      <c r="D2229" t="s">
        <v>54</v>
      </c>
      <c r="E2229">
        <v>246.63855396</v>
      </c>
      <c r="F2229">
        <v>221.64</v>
      </c>
      <c r="G2229">
        <v>-71.728386768519698</v>
      </c>
      <c r="H2229">
        <v>3.2158520201828198</v>
      </c>
      <c r="I2229">
        <v>-29.747054148174598</v>
      </c>
      <c r="J2229">
        <v>4.30493109662586</v>
      </c>
      <c r="K2229">
        <v>216.384076350013</v>
      </c>
      <c r="L2229">
        <v>259.07239497002701</v>
      </c>
      <c r="M2229">
        <v>50.860140066791701</v>
      </c>
      <c r="N2229">
        <v>0.92922987213528196</v>
      </c>
      <c r="O2229">
        <v>113.47680924020899</v>
      </c>
      <c r="P2229">
        <v>27.967667436489599</v>
      </c>
      <c r="Q2229">
        <v>-0.110301856138869</v>
      </c>
    </row>
    <row r="2230" spans="1:17" hidden="1" x14ac:dyDescent="0.3">
      <c r="A2230" t="s">
        <v>4654</v>
      </c>
      <c r="B2230" t="s">
        <v>4655</v>
      </c>
      <c r="C2230" t="str">
        <f>IFERROR(VLOOKUP(Table1[[#This Row],[Ticker]],[1]!Table2[[Symbol]:[Industry]],2,FALSE),"-")</f>
        <v>-</v>
      </c>
      <c r="D2230" t="s">
        <v>54</v>
      </c>
      <c r="E2230">
        <v>246.40840366999899</v>
      </c>
      <c r="F2230">
        <v>125.95</v>
      </c>
      <c r="G2230">
        <v>-7.4598021958155396</v>
      </c>
      <c r="H2230">
        <v>14.2066460215416</v>
      </c>
      <c r="I2230">
        <v>2.52009498140636</v>
      </c>
      <c r="J2230">
        <v>3.1426029046428301</v>
      </c>
      <c r="K2230">
        <v>114.893637771161</v>
      </c>
      <c r="L2230">
        <v>109.713916577186</v>
      </c>
      <c r="M2230">
        <v>66.532276114407793</v>
      </c>
      <c r="N2230">
        <v>0.81251654756264202</v>
      </c>
      <c r="O2230">
        <v>2.4215958713775301</v>
      </c>
      <c r="P2230">
        <v>39.9444444444444</v>
      </c>
      <c r="Q2230">
        <v>6.6267149414719007E-2</v>
      </c>
    </row>
    <row r="2231" spans="1:17" hidden="1" x14ac:dyDescent="0.3">
      <c r="A2231" t="s">
        <v>4656</v>
      </c>
      <c r="B2231" t="s">
        <v>4657</v>
      </c>
      <c r="C2231" t="str">
        <f>IFERROR(VLOOKUP(Table1[[#This Row],[Ticker]],[1]!Table2[[Symbol]:[Industry]],2,FALSE),"-")</f>
        <v>-</v>
      </c>
      <c r="D2231" t="s">
        <v>491</v>
      </c>
      <c r="E2231">
        <v>245.51910000000001</v>
      </c>
      <c r="F2231">
        <v>11.2</v>
      </c>
      <c r="G2231">
        <v>122.89924759874</v>
      </c>
      <c r="H2231">
        <v>-18.350509348553501</v>
      </c>
      <c r="I2231">
        <v>-38.464500074412904</v>
      </c>
      <c r="J2231">
        <v>-2.73975003653364</v>
      </c>
      <c r="K2231">
        <v>13.359844145729999</v>
      </c>
      <c r="L2231">
        <v>13.2042056754289</v>
      </c>
      <c r="M2231">
        <v>11.136974682653699</v>
      </c>
      <c r="N2231">
        <v>0.83390264730999097</v>
      </c>
      <c r="O2231">
        <v>108.48214285714199</v>
      </c>
      <c r="P2231">
        <v>148.888888888888</v>
      </c>
      <c r="Q2231">
        <v>0.218298019597603</v>
      </c>
    </row>
    <row r="2232" spans="1:17" hidden="1" x14ac:dyDescent="0.3">
      <c r="A2232" t="s">
        <v>4658</v>
      </c>
      <c r="B2232" t="s">
        <v>4659</v>
      </c>
      <c r="C2232" t="str">
        <f>IFERROR(VLOOKUP(Table1[[#This Row],[Ticker]],[1]!Table2[[Symbol]:[Industry]],2,FALSE),"-")</f>
        <v>-</v>
      </c>
      <c r="D2232" t="s">
        <v>383</v>
      </c>
      <c r="E2232">
        <v>245.514264</v>
      </c>
      <c r="F2232">
        <v>100.5</v>
      </c>
      <c r="G2232">
        <v>-29.9658210558019</v>
      </c>
      <c r="H2232">
        <v>-26.5959518295201</v>
      </c>
      <c r="I2232">
        <v>-17.2014460477779</v>
      </c>
      <c r="J2232">
        <v>-2.03921527717534</v>
      </c>
      <c r="M2232">
        <v>31.983659441970001</v>
      </c>
      <c r="O2232">
        <v>43.482587064676601</v>
      </c>
      <c r="P2232">
        <v>2.8659160696008201</v>
      </c>
    </row>
    <row r="2233" spans="1:17" hidden="1" x14ac:dyDescent="0.3">
      <c r="A2233" t="s">
        <v>4660</v>
      </c>
      <c r="B2233" t="s">
        <v>4661</v>
      </c>
      <c r="C2233" t="str">
        <f>IFERROR(VLOOKUP(Table1[[#This Row],[Ticker]],[1]!Table2[[Symbol]:[Industry]],2,FALSE),"-")</f>
        <v>-</v>
      </c>
      <c r="D2233" t="s">
        <v>54</v>
      </c>
      <c r="E2233">
        <v>244.97754</v>
      </c>
      <c r="F2233">
        <v>794.35</v>
      </c>
      <c r="G2233">
        <v>-5.9207728534809796</v>
      </c>
      <c r="H2233">
        <v>-4.3935045382006201</v>
      </c>
      <c r="I2233">
        <v>-42.712919792815498</v>
      </c>
      <c r="J2233">
        <v>0.33204200915676602</v>
      </c>
      <c r="K2233">
        <v>846.24411295003802</v>
      </c>
      <c r="L2233">
        <v>887.13253651349203</v>
      </c>
      <c r="M2233">
        <v>33.656401177398898</v>
      </c>
      <c r="N2233">
        <v>1.0276948097148499</v>
      </c>
      <c r="O2233">
        <v>86.303266821929796</v>
      </c>
      <c r="P2233">
        <v>35.2392032234266</v>
      </c>
      <c r="Q2233">
        <v>3.1650696278589997E-2</v>
      </c>
    </row>
    <row r="2234" spans="1:17" hidden="1" x14ac:dyDescent="0.3">
      <c r="A2234" t="s">
        <v>4662</v>
      </c>
      <c r="B2234" t="s">
        <v>4663</v>
      </c>
      <c r="C2234" t="str">
        <f>IFERROR(VLOOKUP(Table1[[#This Row],[Ticker]],[1]!Table2[[Symbol]:[Industry]],2,FALSE),"-")</f>
        <v>-</v>
      </c>
      <c r="D2234" t="s">
        <v>176</v>
      </c>
      <c r="E2234">
        <v>244.69190685000001</v>
      </c>
      <c r="F2234">
        <v>163.05000000000001</v>
      </c>
      <c r="G2234">
        <v>32.164331956761501</v>
      </c>
      <c r="H2234">
        <v>14.3520967784654</v>
      </c>
      <c r="I2234">
        <v>-4.8878919408641304</v>
      </c>
      <c r="J2234">
        <v>-1.1918489969231501</v>
      </c>
      <c r="K2234">
        <v>157.128478106627</v>
      </c>
      <c r="L2234">
        <v>140.60259898301899</v>
      </c>
      <c r="M2234">
        <v>44.487564001902498</v>
      </c>
      <c r="N2234">
        <v>1.3543773925492499</v>
      </c>
      <c r="O2234">
        <v>10.3955841766329</v>
      </c>
      <c r="P2234">
        <v>62.238805970149201</v>
      </c>
      <c r="Q2234">
        <v>0.12902561288518399</v>
      </c>
    </row>
    <row r="2235" spans="1:17" hidden="1" x14ac:dyDescent="0.3">
      <c r="A2235" t="s">
        <v>4664</v>
      </c>
      <c r="B2235" t="s">
        <v>4665</v>
      </c>
      <c r="C2235" t="str">
        <f>IFERROR(VLOOKUP(Table1[[#This Row],[Ticker]],[1]!Table2[[Symbol]:[Industry]],2,FALSE),"-")</f>
        <v>-</v>
      </c>
      <c r="D2235" t="s">
        <v>269</v>
      </c>
      <c r="E2235">
        <v>243.6525</v>
      </c>
      <c r="F2235">
        <v>637</v>
      </c>
      <c r="G2235">
        <v>-11.842267991048001</v>
      </c>
      <c r="H2235">
        <v>-0.16099326817190199</v>
      </c>
      <c r="I2235">
        <v>-0.177642371222377</v>
      </c>
      <c r="J2235">
        <v>0.409870171910098</v>
      </c>
      <c r="K2235">
        <v>648.62165435662098</v>
      </c>
      <c r="L2235">
        <v>610.83858306553998</v>
      </c>
      <c r="M2235">
        <v>27.198787472421198</v>
      </c>
      <c r="N2235">
        <v>0.51376895300426995</v>
      </c>
      <c r="O2235">
        <v>14.5996860282574</v>
      </c>
      <c r="P2235">
        <v>18.346493265211301</v>
      </c>
      <c r="Q2235">
        <v>2.5877581919065001E-2</v>
      </c>
    </row>
    <row r="2236" spans="1:17" hidden="1" x14ac:dyDescent="0.3">
      <c r="A2236" t="s">
        <v>4666</v>
      </c>
      <c r="B2236" t="s">
        <v>4667</v>
      </c>
      <c r="C2236" t="str">
        <f>IFERROR(VLOOKUP(Table1[[#This Row],[Ticker]],[1]!Table2[[Symbol]:[Industry]],2,FALSE),"-")</f>
        <v>-</v>
      </c>
      <c r="D2236" t="s">
        <v>993</v>
      </c>
      <c r="E2236">
        <v>243.18221243400001</v>
      </c>
      <c r="F2236">
        <v>73.39</v>
      </c>
      <c r="G2236">
        <v>33.729358664145501</v>
      </c>
      <c r="H2236">
        <v>2.6670563325135301</v>
      </c>
      <c r="I2236">
        <v>-26.997618313862102</v>
      </c>
      <c r="J2236">
        <v>3.27130303334296</v>
      </c>
      <c r="K2236">
        <v>74.202257550365502</v>
      </c>
      <c r="L2236">
        <v>66.189318999913993</v>
      </c>
      <c r="M2236">
        <v>37.023628638721299</v>
      </c>
      <c r="N2236">
        <v>0.97040576819045399</v>
      </c>
      <c r="O2236">
        <v>38.8472543943316</v>
      </c>
      <c r="P2236">
        <v>62.727272727272698</v>
      </c>
      <c r="Q2236">
        <v>9.7218134862649006E-2</v>
      </c>
    </row>
    <row r="2237" spans="1:17" hidden="1" x14ac:dyDescent="0.3">
      <c r="A2237" t="s">
        <v>4668</v>
      </c>
      <c r="B2237" t="s">
        <v>4669</v>
      </c>
      <c r="C2237" t="str">
        <f>IFERROR(VLOOKUP(Table1[[#This Row],[Ticker]],[1]!Table2[[Symbol]:[Industry]],2,FALSE),"-")</f>
        <v>-</v>
      </c>
      <c r="D2237" t="s">
        <v>925</v>
      </c>
      <c r="E2237">
        <v>243.09633600000001</v>
      </c>
      <c r="F2237">
        <v>38</v>
      </c>
      <c r="G2237">
        <v>8.5525467796149801</v>
      </c>
      <c r="H2237">
        <v>25.593181852331899</v>
      </c>
      <c r="I2237">
        <v>-1.2006060607429601</v>
      </c>
      <c r="J2237">
        <v>18.424502014435099</v>
      </c>
      <c r="K2237">
        <v>32.594636985296802</v>
      </c>
      <c r="L2237">
        <v>31.459629766268598</v>
      </c>
      <c r="M2237">
        <v>69.127337224674307</v>
      </c>
      <c r="N2237">
        <v>2.6478836679266098</v>
      </c>
      <c r="O2237">
        <v>7.0789473684210504</v>
      </c>
      <c r="P2237">
        <v>49.606299212598401</v>
      </c>
      <c r="Q2237">
        <v>-9.9789190660219997E-3</v>
      </c>
    </row>
    <row r="2238" spans="1:17" hidden="1" x14ac:dyDescent="0.3">
      <c r="A2238" t="s">
        <v>4670</v>
      </c>
      <c r="B2238" t="s">
        <v>4671</v>
      </c>
      <c r="C2238" t="str">
        <f>IFERROR(VLOOKUP(Table1[[#This Row],[Ticker]],[1]!Table2[[Symbol]:[Industry]],2,FALSE),"-")</f>
        <v>-</v>
      </c>
      <c r="D2238" t="s">
        <v>711</v>
      </c>
      <c r="E2238">
        <v>242.86609717499999</v>
      </c>
      <c r="F2238">
        <v>511.91</v>
      </c>
      <c r="G2238">
        <v>-9.9726051496310095</v>
      </c>
      <c r="H2238">
        <v>1.3372121596709099</v>
      </c>
      <c r="I2238">
        <v>0.13561385621167801</v>
      </c>
      <c r="J2238">
        <v>5.8057263871595097</v>
      </c>
      <c r="K2238">
        <v>518.15654692900296</v>
      </c>
      <c r="L2238">
        <v>487.76956768509802</v>
      </c>
      <c r="M2238">
        <v>76.378610990004603</v>
      </c>
      <c r="N2238">
        <v>2.23869161573481</v>
      </c>
      <c r="O2238">
        <v>8.2807524760211493</v>
      </c>
      <c r="P2238">
        <v>20.0398639934341</v>
      </c>
      <c r="Q2238">
        <v>-1.6014498322345E-2</v>
      </c>
    </row>
    <row r="2239" spans="1:17" hidden="1" x14ac:dyDescent="0.3">
      <c r="A2239" t="s">
        <v>4672</v>
      </c>
      <c r="B2239" t="s">
        <v>4673</v>
      </c>
      <c r="C2239" t="str">
        <f>IFERROR(VLOOKUP(Table1[[#This Row],[Ticker]],[1]!Table2[[Symbol]:[Industry]],2,FALSE),"-")</f>
        <v>-</v>
      </c>
      <c r="D2239" t="s">
        <v>4674</v>
      </c>
      <c r="E2239">
        <v>242.583064425</v>
      </c>
      <c r="F2239">
        <v>23.53</v>
      </c>
      <c r="G2239">
        <v>-52.902692396748002</v>
      </c>
      <c r="H2239">
        <v>-15.0573584827301</v>
      </c>
      <c r="I2239">
        <v>-34.709225157387699</v>
      </c>
      <c r="J2239">
        <v>1.4056301999281999</v>
      </c>
      <c r="K2239">
        <v>25.922788481188601</v>
      </c>
      <c r="L2239">
        <v>28.972743039274398</v>
      </c>
      <c r="M2239">
        <v>27.6986594538016</v>
      </c>
      <c r="N2239">
        <v>0.97336894449848099</v>
      </c>
      <c r="O2239">
        <v>54.271143221419401</v>
      </c>
      <c r="P2239">
        <v>3.2470381746379999</v>
      </c>
      <c r="Q2239">
        <v>4.6645518657701002E-2</v>
      </c>
    </row>
    <row r="2240" spans="1:17" hidden="1" x14ac:dyDescent="0.3">
      <c r="A2240" t="s">
        <v>4675</v>
      </c>
      <c r="B2240" t="s">
        <v>4676</v>
      </c>
      <c r="C2240" t="str">
        <f>IFERROR(VLOOKUP(Table1[[#This Row],[Ticker]],[1]!Table2[[Symbol]:[Industry]],2,FALSE),"-")</f>
        <v>-</v>
      </c>
      <c r="D2240" t="s">
        <v>95</v>
      </c>
      <c r="E2240">
        <v>241.986447516</v>
      </c>
      <c r="F2240">
        <v>7.26</v>
      </c>
      <c r="G2240">
        <v>-40.942845912122102</v>
      </c>
      <c r="H2240">
        <v>-3.1298705729497902</v>
      </c>
      <c r="I2240">
        <v>-45.3484026192803</v>
      </c>
      <c r="J2240">
        <v>-1.3046652020916001</v>
      </c>
      <c r="K2240">
        <v>8.7074395258750208</v>
      </c>
      <c r="L2240">
        <v>9.7342678706283294</v>
      </c>
      <c r="M2240">
        <v>25.396598554350302</v>
      </c>
      <c r="N2240">
        <v>0.64487096289569101</v>
      </c>
      <c r="O2240">
        <v>124.112437701091</v>
      </c>
      <c r="P2240">
        <v>3.71428571428571</v>
      </c>
      <c r="Q2240">
        <v>7.0249372135448004E-2</v>
      </c>
    </row>
    <row r="2241" spans="1:17" hidden="1" x14ac:dyDescent="0.3">
      <c r="A2241" t="s">
        <v>4677</v>
      </c>
      <c r="B2241" t="s">
        <v>4678</v>
      </c>
      <c r="C2241" t="str">
        <f>IFERROR(VLOOKUP(Table1[[#This Row],[Ticker]],[1]!Table2[[Symbol]:[Industry]],2,FALSE),"-")</f>
        <v>-</v>
      </c>
      <c r="D2241" t="s">
        <v>212</v>
      </c>
      <c r="E2241">
        <v>241.96199999999999</v>
      </c>
      <c r="F2241">
        <v>24.69</v>
      </c>
      <c r="G2241">
        <v>132.60032372468601</v>
      </c>
      <c r="H2241">
        <v>-5.5927155835655</v>
      </c>
      <c r="I2241">
        <v>34.745070570565296</v>
      </c>
      <c r="J2241">
        <v>-4.34638387949812</v>
      </c>
      <c r="K2241">
        <v>24.807104604827799</v>
      </c>
      <c r="L2241">
        <v>18.904018626809801</v>
      </c>
      <c r="M2241">
        <v>21.260109219716</v>
      </c>
      <c r="N2241">
        <v>0.18401574765015699</v>
      </c>
      <c r="O2241">
        <v>32.523288780882901</v>
      </c>
      <c r="P2241">
        <v>210.56603773584899</v>
      </c>
      <c r="Q2241">
        <v>8.5947595677566005E-2</v>
      </c>
    </row>
    <row r="2242" spans="1:17" hidden="1" x14ac:dyDescent="0.3">
      <c r="A2242" t="s">
        <v>4679</v>
      </c>
      <c r="B2242" t="s">
        <v>4680</v>
      </c>
      <c r="C2242" t="str">
        <f>IFERROR(VLOOKUP(Table1[[#This Row],[Ticker]],[1]!Table2[[Symbol]:[Industry]],2,FALSE),"-")</f>
        <v>-</v>
      </c>
      <c r="D2242" t="s">
        <v>925</v>
      </c>
      <c r="E2242">
        <v>241.18096499999999</v>
      </c>
      <c r="F2242">
        <v>121.41</v>
      </c>
      <c r="G2242">
        <v>48.958167402340997</v>
      </c>
      <c r="H2242">
        <v>4.3122010069667498</v>
      </c>
      <c r="I2242">
        <v>19.360043832597299</v>
      </c>
      <c r="J2242">
        <v>9.8582377419985594</v>
      </c>
      <c r="K2242">
        <v>102.607120995443</v>
      </c>
      <c r="L2242">
        <v>96.701125363290899</v>
      </c>
      <c r="M2242">
        <v>88.223025087281897</v>
      </c>
      <c r="N2242">
        <v>3.5216129289265399</v>
      </c>
      <c r="O2242">
        <v>22.230458776048099</v>
      </c>
      <c r="P2242">
        <v>89.703125</v>
      </c>
      <c r="Q2242">
        <v>9.7753149758649002E-2</v>
      </c>
    </row>
    <row r="2243" spans="1:17" hidden="1" x14ac:dyDescent="0.3">
      <c r="A2243" t="s">
        <v>4681</v>
      </c>
      <c r="B2243" t="s">
        <v>4682</v>
      </c>
      <c r="C2243" t="str">
        <f>IFERROR(VLOOKUP(Table1[[#This Row],[Ticker]],[1]!Table2[[Symbol]:[Industry]],2,FALSE),"-")</f>
        <v>-</v>
      </c>
      <c r="D2243" t="s">
        <v>548</v>
      </c>
      <c r="E2243">
        <v>240.995475</v>
      </c>
      <c r="F2243">
        <v>218.59</v>
      </c>
      <c r="G2243">
        <v>-21.157447691023499</v>
      </c>
      <c r="H2243">
        <v>6.7802614295066803</v>
      </c>
      <c r="I2243">
        <v>-20.089065565278599</v>
      </c>
      <c r="J2243">
        <v>3.1989116498241001</v>
      </c>
      <c r="K2243">
        <v>223.13769328368099</v>
      </c>
      <c r="L2243">
        <v>222.66543769676201</v>
      </c>
      <c r="M2243">
        <v>37.896020797038197</v>
      </c>
      <c r="N2243">
        <v>2.9032713231323601</v>
      </c>
      <c r="O2243">
        <v>25.806304039526001</v>
      </c>
      <c r="P2243">
        <v>15.0473684210526</v>
      </c>
      <c r="Q2243">
        <v>3.0775257827837001E-2</v>
      </c>
    </row>
    <row r="2244" spans="1:17" hidden="1" x14ac:dyDescent="0.3">
      <c r="A2244" t="s">
        <v>4683</v>
      </c>
      <c r="B2244" t="s">
        <v>4684</v>
      </c>
      <c r="C2244" t="str">
        <f>IFERROR(VLOOKUP(Table1[[#This Row],[Ticker]],[1]!Table2[[Symbol]:[Industry]],2,FALSE),"-")</f>
        <v>-</v>
      </c>
      <c r="D2244" t="s">
        <v>424</v>
      </c>
      <c r="E2244">
        <v>240.908850315</v>
      </c>
      <c r="F2244">
        <v>101.85</v>
      </c>
      <c r="G2244">
        <v>-32.1136589577903</v>
      </c>
      <c r="H2244">
        <v>-9.2047945614981401</v>
      </c>
      <c r="I2244">
        <v>0.21629819204867701</v>
      </c>
      <c r="J2244">
        <v>-0.68559504120216097</v>
      </c>
      <c r="K2244">
        <v>108.131540141397</v>
      </c>
      <c r="L2244">
        <v>97.197399000440896</v>
      </c>
      <c r="M2244">
        <v>34.5655473745527</v>
      </c>
      <c r="N2244">
        <v>0.459583427325362</v>
      </c>
      <c r="O2244">
        <v>51.300932744231702</v>
      </c>
      <c r="P2244">
        <v>50.777202072538799</v>
      </c>
    </row>
    <row r="2245" spans="1:17" hidden="1" x14ac:dyDescent="0.3">
      <c r="A2245" t="s">
        <v>4685</v>
      </c>
      <c r="B2245" t="s">
        <v>4686</v>
      </c>
      <c r="C2245" t="str">
        <f>IFERROR(VLOOKUP(Table1[[#This Row],[Ticker]],[1]!Table2[[Symbol]:[Industry]],2,FALSE),"-")</f>
        <v>-</v>
      </c>
      <c r="D2245" t="s">
        <v>4687</v>
      </c>
      <c r="E2245">
        <v>240.68812500000001</v>
      </c>
      <c r="F2245">
        <v>114.75</v>
      </c>
      <c r="G2245">
        <v>37.392188509152803</v>
      </c>
      <c r="H2245">
        <v>43.132774612512897</v>
      </c>
      <c r="I2245">
        <v>72.290916943520301</v>
      </c>
      <c r="J2245">
        <v>27.627138987117</v>
      </c>
      <c r="K2245">
        <v>88.968737063952005</v>
      </c>
      <c r="L2245">
        <v>78.149086434436697</v>
      </c>
      <c r="M2245">
        <v>73.764152679313</v>
      </c>
      <c r="N2245">
        <v>2.1607261258355202</v>
      </c>
      <c r="O2245">
        <v>5.79520697167756</v>
      </c>
      <c r="P2245">
        <v>104.509000178221</v>
      </c>
    </row>
    <row r="2246" spans="1:17" hidden="1" x14ac:dyDescent="0.3">
      <c r="A2246" t="s">
        <v>4688</v>
      </c>
      <c r="B2246" t="s">
        <v>4689</v>
      </c>
      <c r="C2246" t="str">
        <f>IFERROR(VLOOKUP(Table1[[#This Row],[Ticker]],[1]!Table2[[Symbol]:[Industry]],2,FALSE),"-")</f>
        <v>-</v>
      </c>
      <c r="D2246" t="s">
        <v>51</v>
      </c>
      <c r="E2246">
        <v>240.55203978</v>
      </c>
      <c r="F2246">
        <v>173.35</v>
      </c>
      <c r="G2246">
        <v>42.408627744588301</v>
      </c>
      <c r="H2246">
        <v>-4.4729644171580496</v>
      </c>
      <c r="I2246">
        <v>15.7201878107631</v>
      </c>
      <c r="J2246">
        <v>1.0995921519546601</v>
      </c>
      <c r="K2246">
        <v>181.77253310071501</v>
      </c>
      <c r="L2246">
        <v>154.75800052955199</v>
      </c>
      <c r="M2246">
        <v>36.512842959690502</v>
      </c>
      <c r="N2246">
        <v>0.71851743509414201</v>
      </c>
      <c r="O2246">
        <v>34.352466109027901</v>
      </c>
      <c r="P2246">
        <v>87.5067604110329</v>
      </c>
      <c r="Q2246">
        <v>0.106986617979096</v>
      </c>
    </row>
    <row r="2247" spans="1:17" hidden="1" x14ac:dyDescent="0.3">
      <c r="A2247" t="s">
        <v>4690</v>
      </c>
      <c r="B2247" t="s">
        <v>4691</v>
      </c>
      <c r="C2247" t="str">
        <f>IFERROR(VLOOKUP(Table1[[#This Row],[Ticker]],[1]!Table2[[Symbol]:[Industry]],2,FALSE),"-")</f>
        <v>-</v>
      </c>
      <c r="D2247" t="s">
        <v>46</v>
      </c>
      <c r="E2247">
        <v>240.384440364</v>
      </c>
      <c r="F2247">
        <v>12.12</v>
      </c>
      <c r="G2247">
        <v>-3.8457315600319202</v>
      </c>
      <c r="H2247">
        <v>7.4959694317250101</v>
      </c>
      <c r="I2247">
        <v>-25.1381108710254</v>
      </c>
      <c r="J2247">
        <v>31.126554760209501</v>
      </c>
      <c r="K2247">
        <v>11.7523405289745</v>
      </c>
      <c r="L2247">
        <v>11.8401356704937</v>
      </c>
      <c r="M2247">
        <v>59.534267931331897</v>
      </c>
      <c r="N2247">
        <v>3.3355630358047699</v>
      </c>
      <c r="O2247">
        <v>25.412541254125401</v>
      </c>
      <c r="P2247">
        <v>31.027027027027</v>
      </c>
    </row>
    <row r="2248" spans="1:17" hidden="1" x14ac:dyDescent="0.3">
      <c r="A2248" t="s">
        <v>4692</v>
      </c>
      <c r="B2248" t="s">
        <v>4693</v>
      </c>
      <c r="C2248" t="str">
        <f>IFERROR(VLOOKUP(Table1[[#This Row],[Ticker]],[1]!Table2[[Symbol]:[Industry]],2,FALSE),"-")</f>
        <v>-</v>
      </c>
      <c r="D2248" t="s">
        <v>1614</v>
      </c>
      <c r="E2248">
        <v>240.356977105</v>
      </c>
      <c r="F2248">
        <v>518.35</v>
      </c>
      <c r="G2248">
        <v>-12.116090836409301</v>
      </c>
      <c r="H2248">
        <v>29.424346615907101</v>
      </c>
      <c r="I2248">
        <v>14.3983440953709</v>
      </c>
      <c r="J2248">
        <v>13.693705109051599</v>
      </c>
      <c r="K2248">
        <v>446.673330160295</v>
      </c>
      <c r="L2248">
        <v>424.36935612132999</v>
      </c>
      <c r="M2248">
        <v>56.358226199463701</v>
      </c>
      <c r="N2248">
        <v>3.1815756983019998</v>
      </c>
      <c r="O2248">
        <v>22.021799942124002</v>
      </c>
      <c r="P2248">
        <v>43.9861111111111</v>
      </c>
      <c r="Q2248">
        <v>-9.7419407416212994E-2</v>
      </c>
    </row>
    <row r="2249" spans="1:17" hidden="1" x14ac:dyDescent="0.3">
      <c r="A2249" t="s">
        <v>4694</v>
      </c>
      <c r="B2249" t="s">
        <v>4695</v>
      </c>
      <c r="C2249" t="str">
        <f>IFERROR(VLOOKUP(Table1[[#This Row],[Ticker]],[1]!Table2[[Symbol]:[Industry]],2,FALSE),"-")</f>
        <v>-</v>
      </c>
      <c r="D2249" t="s">
        <v>133</v>
      </c>
      <c r="E2249">
        <v>239.715</v>
      </c>
      <c r="F2249">
        <v>266.35000000000002</v>
      </c>
      <c r="G2249">
        <v>-11.8110839107543</v>
      </c>
      <c r="H2249">
        <v>-4.8155135110266496</v>
      </c>
      <c r="I2249">
        <v>-22.060608673243699</v>
      </c>
      <c r="J2249">
        <v>5.3752483080199402</v>
      </c>
      <c r="K2249">
        <v>273.686282222606</v>
      </c>
      <c r="L2249">
        <v>267.97147875322503</v>
      </c>
      <c r="M2249">
        <v>45.120726076752803</v>
      </c>
      <c r="N2249">
        <v>0.57390323492171902</v>
      </c>
      <c r="O2249">
        <v>32.532382203867002</v>
      </c>
      <c r="P2249">
        <v>28.1144781144781</v>
      </c>
      <c r="Q2249">
        <v>-7.9743012897199998E-4</v>
      </c>
    </row>
    <row r="2250" spans="1:17" hidden="1" x14ac:dyDescent="0.3">
      <c r="A2250" t="s">
        <v>4696</v>
      </c>
      <c r="B2250" t="s">
        <v>4697</v>
      </c>
      <c r="C2250" t="str">
        <f>IFERROR(VLOOKUP(Table1[[#This Row],[Ticker]],[1]!Table2[[Symbol]:[Industry]],2,FALSE),"-")</f>
        <v>-</v>
      </c>
      <c r="D2250" t="s">
        <v>920</v>
      </c>
      <c r="E2250">
        <v>239.67834421999899</v>
      </c>
      <c r="F2250">
        <v>29.78</v>
      </c>
      <c r="G2250">
        <v>-13.7169210887788</v>
      </c>
      <c r="H2250">
        <v>1.2363942280004301</v>
      </c>
      <c r="I2250">
        <v>-13.360412718640699</v>
      </c>
      <c r="J2250">
        <v>5.2286956198746202</v>
      </c>
      <c r="K2250">
        <v>29.941502185913698</v>
      </c>
      <c r="L2250">
        <v>30.503269486015402</v>
      </c>
      <c r="M2250">
        <v>40.738979411272403</v>
      </c>
      <c r="N2250">
        <v>0.81900456616258799</v>
      </c>
      <c r="O2250">
        <v>33.579583613163202</v>
      </c>
      <c r="P2250">
        <v>21.0569105691056</v>
      </c>
      <c r="Q2250">
        <v>3.2552079966137001E-2</v>
      </c>
    </row>
    <row r="2251" spans="1:17" hidden="1" x14ac:dyDescent="0.3">
      <c r="A2251" t="s">
        <v>4698</v>
      </c>
      <c r="B2251" t="s">
        <v>4699</v>
      </c>
      <c r="C2251" t="str">
        <f>IFERROR(VLOOKUP(Table1[[#This Row],[Ticker]],[1]!Table2[[Symbol]:[Industry]],2,FALSE),"-")</f>
        <v>-</v>
      </c>
      <c r="D2251" t="s">
        <v>2388</v>
      </c>
      <c r="E2251">
        <v>239.670862</v>
      </c>
      <c r="F2251">
        <v>533.79999999999995</v>
      </c>
      <c r="G2251">
        <v>0.971605773495539</v>
      </c>
      <c r="H2251">
        <v>17.942357523967299</v>
      </c>
      <c r="I2251">
        <v>-19.015628396709001</v>
      </c>
      <c r="J2251">
        <v>9.9527115010094391</v>
      </c>
      <c r="K2251">
        <v>475.34798444188698</v>
      </c>
      <c r="L2251">
        <v>462.21946778770501</v>
      </c>
      <c r="M2251">
        <v>87.691080483254396</v>
      </c>
      <c r="N2251">
        <v>0.70798154096559796</v>
      </c>
      <c r="O2251">
        <v>20.831772199325499</v>
      </c>
      <c r="P2251">
        <v>52.079772079771999</v>
      </c>
      <c r="Q2251">
        <v>0.16136414465555601</v>
      </c>
    </row>
    <row r="2252" spans="1:17" hidden="1" x14ac:dyDescent="0.3">
      <c r="A2252" t="s">
        <v>4700</v>
      </c>
      <c r="B2252" t="s">
        <v>4701</v>
      </c>
      <c r="C2252" t="str">
        <f>IFERROR(VLOOKUP(Table1[[#This Row],[Ticker]],[1]!Table2[[Symbol]:[Industry]],2,FALSE),"-")</f>
        <v>-</v>
      </c>
      <c r="D2252" t="s">
        <v>553</v>
      </c>
      <c r="E2252">
        <v>239.53339726499999</v>
      </c>
      <c r="F2252">
        <v>395.95</v>
      </c>
      <c r="G2252">
        <v>-42.473205104121398</v>
      </c>
      <c r="H2252">
        <v>5.2131915894302798</v>
      </c>
      <c r="I2252">
        <v>-15.447016633975601</v>
      </c>
      <c r="J2252">
        <v>8.5899241043352195</v>
      </c>
      <c r="K2252">
        <v>392.66558284880301</v>
      </c>
      <c r="L2252">
        <v>393.08407068723398</v>
      </c>
      <c r="M2252">
        <v>49.194568765825501</v>
      </c>
      <c r="N2252">
        <v>1.12614814238248</v>
      </c>
      <c r="O2252">
        <v>30.8119712084859</v>
      </c>
      <c r="P2252">
        <v>23.734374999999901</v>
      </c>
      <c r="Q2252">
        <v>7.3294296300464995E-2</v>
      </c>
    </row>
    <row r="2253" spans="1:17" hidden="1" x14ac:dyDescent="0.3">
      <c r="A2253" t="s">
        <v>4702</v>
      </c>
      <c r="B2253" t="s">
        <v>4703</v>
      </c>
      <c r="C2253" t="str">
        <f>IFERROR(VLOOKUP(Table1[[#This Row],[Ticker]],[1]!Table2[[Symbol]:[Industry]],2,FALSE),"-")</f>
        <v>-</v>
      </c>
      <c r="D2253" t="s">
        <v>138</v>
      </c>
      <c r="E2253">
        <v>239.0653475</v>
      </c>
      <c r="F2253">
        <v>15.13</v>
      </c>
      <c r="G2253">
        <v>-104.46190199567199</v>
      </c>
      <c r="H2253">
        <v>-16.167428227243601</v>
      </c>
      <c r="I2253">
        <v>-54.598092036183999</v>
      </c>
      <c r="J2253">
        <v>-3.1546263145007298</v>
      </c>
      <c r="K2253">
        <v>15.7995178835674</v>
      </c>
      <c r="L2253">
        <v>30.377542803546898</v>
      </c>
      <c r="M2253">
        <v>48.242081854836499</v>
      </c>
      <c r="N2253">
        <v>1.1022387887915199</v>
      </c>
      <c r="O2253">
        <v>500.925313945803</v>
      </c>
      <c r="P2253">
        <v>47.035957240038798</v>
      </c>
      <c r="Q2253">
        <v>-1.457254568616E-3</v>
      </c>
    </row>
    <row r="2254" spans="1:17" hidden="1" x14ac:dyDescent="0.3">
      <c r="A2254" t="s">
        <v>4704</v>
      </c>
      <c r="B2254" t="s">
        <v>4705</v>
      </c>
      <c r="C2254" t="str">
        <f>IFERROR(VLOOKUP(Table1[[#This Row],[Ticker]],[1]!Table2[[Symbol]:[Industry]],2,FALSE),"-")</f>
        <v>-</v>
      </c>
      <c r="D2254" t="s">
        <v>625</v>
      </c>
      <c r="E2254">
        <v>238.87710000000001</v>
      </c>
      <c r="F2254">
        <v>6.93</v>
      </c>
      <c r="G2254">
        <v>1416.7454014448899</v>
      </c>
      <c r="H2254">
        <v>44.533866694915403</v>
      </c>
      <c r="I2254">
        <v>161.27448233527099</v>
      </c>
      <c r="J2254">
        <v>11.079110841150699</v>
      </c>
      <c r="K2254">
        <v>4.9263307362494801</v>
      </c>
      <c r="L2254">
        <v>3.0014079104054998</v>
      </c>
      <c r="M2254">
        <v>99.684991691521603</v>
      </c>
      <c r="N2254">
        <v>0.74582855324034203</v>
      </c>
      <c r="O2254">
        <v>0</v>
      </c>
      <c r="P2254">
        <v>1632.5</v>
      </c>
      <c r="Q2254">
        <v>0.17151694489317201</v>
      </c>
    </row>
    <row r="2255" spans="1:17" hidden="1" x14ac:dyDescent="0.3">
      <c r="A2255" t="s">
        <v>4706</v>
      </c>
      <c r="B2255" t="s">
        <v>4707</v>
      </c>
      <c r="C2255" t="str">
        <f>IFERROR(VLOOKUP(Table1[[#This Row],[Ticker]],[1]!Table2[[Symbol]:[Industry]],2,FALSE),"-")</f>
        <v>-</v>
      </c>
      <c r="D2255" t="s">
        <v>133</v>
      </c>
      <c r="E2255">
        <v>238.87488769800001</v>
      </c>
      <c r="F2255">
        <v>215.13</v>
      </c>
      <c r="G2255">
        <v>-27.620013091669399</v>
      </c>
      <c r="H2255">
        <v>-4.3245719624807002</v>
      </c>
      <c r="I2255">
        <v>-34.378424502326702</v>
      </c>
      <c r="J2255">
        <v>2.2092695713095001</v>
      </c>
      <c r="K2255">
        <v>230.90434249862099</v>
      </c>
      <c r="L2255">
        <v>241.00729448511299</v>
      </c>
      <c r="M2255">
        <v>27.1987947456131</v>
      </c>
      <c r="N2255">
        <v>0.83493394692923295</v>
      </c>
      <c r="O2255">
        <v>54.627434574443299</v>
      </c>
      <c r="P2255">
        <v>12.4274888946955</v>
      </c>
      <c r="Q2255">
        <v>-4.2769954134499999E-4</v>
      </c>
    </row>
    <row r="2256" spans="1:17" hidden="1" x14ac:dyDescent="0.3">
      <c r="A2256" t="s">
        <v>4708</v>
      </c>
      <c r="B2256" t="s">
        <v>4709</v>
      </c>
      <c r="C2256" t="str">
        <f>IFERROR(VLOOKUP(Table1[[#This Row],[Ticker]],[1]!Table2[[Symbol]:[Industry]],2,FALSE),"-")</f>
        <v>-</v>
      </c>
      <c r="D2256" t="s">
        <v>376</v>
      </c>
      <c r="E2256">
        <v>238.72641075000001</v>
      </c>
      <c r="F2256">
        <v>392.75</v>
      </c>
      <c r="G2256">
        <v>100.917775874117</v>
      </c>
      <c r="H2256">
        <v>2.6497389770481301</v>
      </c>
      <c r="I2256">
        <v>2.0617179918206698</v>
      </c>
      <c r="J2256">
        <v>-11.254530316267701</v>
      </c>
      <c r="K2256">
        <v>414.39311204643599</v>
      </c>
      <c r="L2256">
        <v>367.96278625952198</v>
      </c>
      <c r="M2256">
        <v>34.748542675020303</v>
      </c>
      <c r="N2256">
        <v>2.2875623705833799</v>
      </c>
      <c r="O2256">
        <v>34.513049013367201</v>
      </c>
      <c r="P2256">
        <v>128.741991846243</v>
      </c>
      <c r="Q2256">
        <v>0.14602042975767501</v>
      </c>
    </row>
    <row r="2257" spans="1:17" hidden="1" x14ac:dyDescent="0.3">
      <c r="A2257" t="s">
        <v>4710</v>
      </c>
      <c r="B2257" t="s">
        <v>4711</v>
      </c>
      <c r="C2257" t="str">
        <f>IFERROR(VLOOKUP(Table1[[#This Row],[Ticker]],[1]!Table2[[Symbol]:[Industry]],2,FALSE),"-")</f>
        <v>-</v>
      </c>
      <c r="D2257" t="s">
        <v>933</v>
      </c>
      <c r="E2257">
        <v>238.47137663999999</v>
      </c>
      <c r="F2257">
        <v>172.2</v>
      </c>
      <c r="G2257">
        <v>259.837726250233</v>
      </c>
      <c r="H2257">
        <v>11.067244174985801</v>
      </c>
      <c r="I2257">
        <v>146.947360546205</v>
      </c>
      <c r="J2257">
        <v>9.6015448066226998</v>
      </c>
      <c r="K2257">
        <v>154.16693031927599</v>
      </c>
      <c r="L2257">
        <v>118.54361677166401</v>
      </c>
      <c r="M2257">
        <v>81.405954440252302</v>
      </c>
      <c r="N2257">
        <v>0.953783298941277</v>
      </c>
      <c r="O2257">
        <v>5.1974448315911896</v>
      </c>
      <c r="P2257">
        <v>319.99999999999898</v>
      </c>
      <c r="Q2257">
        <v>0.14845247494637201</v>
      </c>
    </row>
    <row r="2258" spans="1:17" hidden="1" x14ac:dyDescent="0.3">
      <c r="A2258" t="s">
        <v>4712</v>
      </c>
      <c r="B2258" t="s">
        <v>4713</v>
      </c>
      <c r="C2258" t="str">
        <f>IFERROR(VLOOKUP(Table1[[#This Row],[Ticker]],[1]!Table2[[Symbol]:[Industry]],2,FALSE),"-")</f>
        <v>-</v>
      </c>
      <c r="D2258" t="s">
        <v>2388</v>
      </c>
      <c r="E2258">
        <v>238.3245507</v>
      </c>
      <c r="F2258">
        <v>2030.25</v>
      </c>
      <c r="G2258">
        <v>320.75852336944303</v>
      </c>
      <c r="H2258">
        <v>-16.993845527068299</v>
      </c>
      <c r="I2258">
        <v>89.534406994790103</v>
      </c>
      <c r="J2258">
        <v>11.3796092580252</v>
      </c>
      <c r="K2258">
        <v>1763.10152166329</v>
      </c>
      <c r="L2258">
        <v>1226.36680015038</v>
      </c>
      <c r="M2258">
        <v>66.037587612901604</v>
      </c>
      <c r="N2258">
        <v>0.54549871539101402</v>
      </c>
      <c r="O2258">
        <v>16.7417805688954</v>
      </c>
      <c r="P2258">
        <v>389.157932779183</v>
      </c>
      <c r="Q2258">
        <v>0.15909597697387701</v>
      </c>
    </row>
    <row r="2259" spans="1:17" hidden="1" x14ac:dyDescent="0.3">
      <c r="A2259" t="s">
        <v>4714</v>
      </c>
      <c r="B2259" t="s">
        <v>4715</v>
      </c>
      <c r="C2259" t="str">
        <f>IFERROR(VLOOKUP(Table1[[#This Row],[Ticker]],[1]!Table2[[Symbol]:[Industry]],2,FALSE),"-")</f>
        <v>-</v>
      </c>
      <c r="D2259" t="s">
        <v>212</v>
      </c>
      <c r="E2259">
        <v>238.32355743599999</v>
      </c>
      <c r="F2259">
        <v>104.34</v>
      </c>
      <c r="G2259">
        <v>21.863621194546401</v>
      </c>
      <c r="H2259">
        <v>2.92719661461574</v>
      </c>
      <c r="I2259">
        <v>-23.612621548747001</v>
      </c>
      <c r="J2259">
        <v>3.7746319036204299</v>
      </c>
      <c r="K2259">
        <v>104.98528571817801</v>
      </c>
      <c r="L2259">
        <v>98.064784939319694</v>
      </c>
      <c r="M2259">
        <v>43.957236807746298</v>
      </c>
      <c r="N2259">
        <v>2.3466212905222599</v>
      </c>
      <c r="O2259">
        <v>34.847613571017803</v>
      </c>
      <c r="P2259">
        <v>50.237580993520503</v>
      </c>
      <c r="Q2259">
        <v>4.4058904395079E-2</v>
      </c>
    </row>
    <row r="2260" spans="1:17" hidden="1" x14ac:dyDescent="0.3">
      <c r="A2260" t="s">
        <v>4716</v>
      </c>
      <c r="B2260" t="s">
        <v>4717</v>
      </c>
      <c r="C2260" t="str">
        <f>IFERROR(VLOOKUP(Table1[[#This Row],[Ticker]],[1]!Table2[[Symbol]:[Industry]],2,FALSE),"-")</f>
        <v>-</v>
      </c>
      <c r="D2260" t="s">
        <v>1614</v>
      </c>
      <c r="E2260">
        <v>237.36465000000001</v>
      </c>
      <c r="F2260">
        <v>25.95</v>
      </c>
      <c r="G2260">
        <v>-75.161934462441707</v>
      </c>
      <c r="H2260">
        <v>1.1108650735035199</v>
      </c>
      <c r="I2260">
        <v>-55.218658051874002</v>
      </c>
      <c r="J2260">
        <v>-3.4091212332881899</v>
      </c>
      <c r="K2260">
        <v>27.173868705254002</v>
      </c>
      <c r="L2260">
        <v>35.873989989586498</v>
      </c>
      <c r="M2260">
        <v>43.6967850693405</v>
      </c>
      <c r="N2260">
        <v>3.1695410978783198</v>
      </c>
      <c r="O2260">
        <v>139.081567116249</v>
      </c>
      <c r="P2260">
        <v>11.6129032258064</v>
      </c>
      <c r="Q2260">
        <v>0.10383576775220001</v>
      </c>
    </row>
    <row r="2261" spans="1:17" hidden="1" x14ac:dyDescent="0.3">
      <c r="A2261" t="s">
        <v>4718</v>
      </c>
      <c r="B2261" t="s">
        <v>4719</v>
      </c>
      <c r="C2261" t="str">
        <f>IFERROR(VLOOKUP(Table1[[#This Row],[Ticker]],[1]!Table2[[Symbol]:[Industry]],2,FALSE),"-")</f>
        <v>-</v>
      </c>
      <c r="D2261" t="s">
        <v>530</v>
      </c>
      <c r="E2261">
        <v>237.34243050000001</v>
      </c>
      <c r="F2261">
        <v>287.7</v>
      </c>
      <c r="G2261">
        <v>334.86642055317401</v>
      </c>
      <c r="H2261">
        <v>-0.67235785482549404</v>
      </c>
      <c r="I2261">
        <v>49.7883279849516</v>
      </c>
      <c r="J2261">
        <v>-3.9573670743424598</v>
      </c>
      <c r="K2261">
        <v>298.16801299870201</v>
      </c>
      <c r="L2261">
        <v>221.76236164574101</v>
      </c>
      <c r="M2261">
        <v>25.048574698465899</v>
      </c>
      <c r="N2261">
        <v>0.63943585428037797</v>
      </c>
      <c r="O2261">
        <v>26.346889120611699</v>
      </c>
      <c r="P2261">
        <v>379.10074937552002</v>
      </c>
      <c r="Q2261">
        <v>0.193654624904047</v>
      </c>
    </row>
    <row r="2262" spans="1:17" hidden="1" x14ac:dyDescent="0.3">
      <c r="A2262" t="s">
        <v>4720</v>
      </c>
      <c r="B2262" t="s">
        <v>4721</v>
      </c>
      <c r="C2262" t="str">
        <f>IFERROR(VLOOKUP(Table1[[#This Row],[Ticker]],[1]!Table2[[Symbol]:[Industry]],2,FALSE),"-")</f>
        <v>-</v>
      </c>
      <c r="D2262" t="s">
        <v>386</v>
      </c>
      <c r="E2262">
        <v>236.83335165599999</v>
      </c>
      <c r="F2262">
        <v>94.58</v>
      </c>
      <c r="G2262">
        <v>11.8596871591799</v>
      </c>
      <c r="H2262">
        <v>0.114179794557156</v>
      </c>
      <c r="I2262">
        <v>-8.2415748984331003</v>
      </c>
      <c r="J2262">
        <v>2.54821880954138</v>
      </c>
      <c r="K2262">
        <v>98.175729889113796</v>
      </c>
      <c r="L2262">
        <v>92.2376408431698</v>
      </c>
      <c r="M2262">
        <v>30.257973691365699</v>
      </c>
      <c r="N2262">
        <v>1.1850775629857699</v>
      </c>
      <c r="O2262">
        <v>26.9295834214421</v>
      </c>
      <c r="P2262">
        <v>42.012012012012001</v>
      </c>
      <c r="Q2262">
        <v>2.6594481983379999E-2</v>
      </c>
    </row>
    <row r="2263" spans="1:17" hidden="1" x14ac:dyDescent="0.3">
      <c r="A2263" t="s">
        <v>4722</v>
      </c>
      <c r="B2263" t="s">
        <v>4723</v>
      </c>
      <c r="C2263" t="str">
        <f>IFERROR(VLOOKUP(Table1[[#This Row],[Ticker]],[1]!Table2[[Symbol]:[Industry]],2,FALSE),"-")</f>
        <v>-</v>
      </c>
      <c r="D2263" t="s">
        <v>46</v>
      </c>
      <c r="E2263">
        <v>236.781205</v>
      </c>
      <c r="F2263">
        <v>23</v>
      </c>
      <c r="G2263">
        <v>-46.587931888439101</v>
      </c>
      <c r="H2263">
        <v>25.735197695567201</v>
      </c>
      <c r="I2263">
        <v>-42.037842594700798</v>
      </c>
      <c r="J2263">
        <v>7.4509929273185698</v>
      </c>
      <c r="K2263">
        <v>20.218397298228702</v>
      </c>
      <c r="L2263">
        <v>22.697593362876798</v>
      </c>
      <c r="M2263">
        <v>73.266122885710701</v>
      </c>
      <c r="N2263">
        <v>1.2327044025157201</v>
      </c>
      <c r="O2263">
        <v>59.782608695652101</v>
      </c>
      <c r="P2263">
        <v>50.819672131147499</v>
      </c>
      <c r="Q2263">
        <v>0.263232490987937</v>
      </c>
    </row>
    <row r="2264" spans="1:17" hidden="1" x14ac:dyDescent="0.3">
      <c r="A2264" t="s">
        <v>4724</v>
      </c>
      <c r="B2264" t="s">
        <v>4725</v>
      </c>
      <c r="C2264" t="str">
        <f>IFERROR(VLOOKUP(Table1[[#This Row],[Ticker]],[1]!Table2[[Symbol]:[Industry]],2,FALSE),"-")</f>
        <v>-</v>
      </c>
      <c r="D2264" t="s">
        <v>491</v>
      </c>
      <c r="E2264">
        <v>236.4</v>
      </c>
      <c r="F2264">
        <v>492.5</v>
      </c>
      <c r="G2264">
        <v>-5.3611215952015501</v>
      </c>
      <c r="H2264">
        <v>3.8118151607710602</v>
      </c>
      <c r="I2264">
        <v>-11.881754230833799</v>
      </c>
      <c r="J2264">
        <v>8.1644369657782097</v>
      </c>
      <c r="K2264">
        <v>515.04446805556495</v>
      </c>
      <c r="L2264">
        <v>489.52141231718201</v>
      </c>
      <c r="M2264">
        <v>34.725083154265199</v>
      </c>
      <c r="N2264">
        <v>0.68505213157978695</v>
      </c>
      <c r="O2264">
        <v>21.888324873096401</v>
      </c>
      <c r="P2264">
        <v>23.759266239477299</v>
      </c>
      <c r="Q2264">
        <v>-5.4348826001902002E-2</v>
      </c>
    </row>
    <row r="2265" spans="1:17" hidden="1" x14ac:dyDescent="0.3">
      <c r="A2265" t="s">
        <v>4726</v>
      </c>
      <c r="B2265" t="s">
        <v>4727</v>
      </c>
      <c r="C2265" t="str">
        <f>IFERROR(VLOOKUP(Table1[[#This Row],[Ticker]],[1]!Table2[[Symbol]:[Industry]],2,FALSE),"-")</f>
        <v>-</v>
      </c>
      <c r="D2265" t="s">
        <v>711</v>
      </c>
      <c r="E2265">
        <v>235.24006722999999</v>
      </c>
      <c r="F2265">
        <v>22</v>
      </c>
      <c r="G2265">
        <v>12.155015527493999</v>
      </c>
      <c r="H2265">
        <v>4.8466349417448997</v>
      </c>
      <c r="I2265">
        <v>4.5605033643291897</v>
      </c>
      <c r="J2265">
        <v>2.0502041791080199</v>
      </c>
      <c r="K2265">
        <v>20.979733091225501</v>
      </c>
      <c r="L2265">
        <v>19.240106896665399</v>
      </c>
      <c r="M2265">
        <v>52.769297021364501</v>
      </c>
      <c r="N2265">
        <v>1.14148595439143</v>
      </c>
      <c r="O2265">
        <v>5.6818181818181799</v>
      </c>
      <c r="P2265">
        <v>41.397262034835101</v>
      </c>
      <c r="Q2265">
        <v>2.7288076423579999E-3</v>
      </c>
    </row>
    <row r="2266" spans="1:17" hidden="1" x14ac:dyDescent="0.3">
      <c r="A2266" t="s">
        <v>4728</v>
      </c>
      <c r="B2266" t="s">
        <v>4729</v>
      </c>
      <c r="C2266" t="str">
        <f>IFERROR(VLOOKUP(Table1[[#This Row],[Ticker]],[1]!Table2[[Symbol]:[Industry]],2,FALSE),"-")</f>
        <v>-</v>
      </c>
      <c r="D2266" t="s">
        <v>212</v>
      </c>
      <c r="E2266">
        <v>235.0692588</v>
      </c>
      <c r="F2266">
        <v>2.0099999999999998</v>
      </c>
      <c r="G2266">
        <v>47.084384495741602</v>
      </c>
      <c r="H2266">
        <v>-25.915668294061401</v>
      </c>
      <c r="I2266">
        <v>-39.2136278024009</v>
      </c>
      <c r="J2266">
        <v>1.7407337457643199</v>
      </c>
      <c r="K2266">
        <v>2.14905112995993</v>
      </c>
      <c r="L2266">
        <v>2.0088239896316802</v>
      </c>
      <c r="M2266">
        <v>29.530721058019498</v>
      </c>
      <c r="N2266">
        <v>0.89694356821724597</v>
      </c>
      <c r="O2266">
        <v>47.761194029850699</v>
      </c>
      <c r="P2266">
        <v>87.850467289719504</v>
      </c>
      <c r="Q2266">
        <v>-4.2323589548836998E-2</v>
      </c>
    </row>
    <row r="2267" spans="1:17" hidden="1" x14ac:dyDescent="0.3">
      <c r="A2267" t="s">
        <v>4730</v>
      </c>
      <c r="B2267" t="s">
        <v>4731</v>
      </c>
      <c r="C2267" t="str">
        <f>IFERROR(VLOOKUP(Table1[[#This Row],[Ticker]],[1]!Table2[[Symbol]:[Industry]],2,FALSE),"-")</f>
        <v>-</v>
      </c>
      <c r="D2267" t="s">
        <v>46</v>
      </c>
      <c r="E2267">
        <v>235.03218749999999</v>
      </c>
      <c r="F2267">
        <v>133.75</v>
      </c>
      <c r="G2267">
        <v>21.496483695976401</v>
      </c>
      <c r="H2267">
        <v>20.592667660641201</v>
      </c>
      <c r="I2267">
        <v>34.260858704000398</v>
      </c>
      <c r="J2267">
        <v>-16.122899804568402</v>
      </c>
      <c r="O2267">
        <v>34.5420560747663</v>
      </c>
      <c r="P2267">
        <v>59.988038277511897</v>
      </c>
    </row>
    <row r="2268" spans="1:17" hidden="1" x14ac:dyDescent="0.3">
      <c r="A2268" t="s">
        <v>4732</v>
      </c>
      <c r="B2268" t="s">
        <v>4733</v>
      </c>
      <c r="C2268" t="str">
        <f>IFERROR(VLOOKUP(Table1[[#This Row],[Ticker]],[1]!Table2[[Symbol]:[Industry]],2,FALSE),"-")</f>
        <v>-</v>
      </c>
      <c r="D2268" t="s">
        <v>212</v>
      </c>
      <c r="E2268">
        <v>234.7590525</v>
      </c>
      <c r="F2268">
        <v>239.05</v>
      </c>
      <c r="G2268">
        <v>22.819339727814999</v>
      </c>
      <c r="H2268">
        <v>15.420510150574801</v>
      </c>
      <c r="I2268">
        <v>29.7973351383642</v>
      </c>
      <c r="J2268">
        <v>9.8804141622281101</v>
      </c>
      <c r="K2268">
        <v>211.32443376469701</v>
      </c>
      <c r="L2268">
        <v>175.627365375491</v>
      </c>
      <c r="M2268">
        <v>50.995433678754303</v>
      </c>
      <c r="N2268">
        <v>0.96320175863666901</v>
      </c>
      <c r="O2268">
        <v>8.4919472913616403</v>
      </c>
      <c r="P2268">
        <v>79.736842105263094</v>
      </c>
      <c r="Q2268">
        <v>2.3014386764959999E-2</v>
      </c>
    </row>
    <row r="2269" spans="1:17" hidden="1" x14ac:dyDescent="0.3">
      <c r="A2269" t="s">
        <v>4734</v>
      </c>
      <c r="B2269" t="s">
        <v>4735</v>
      </c>
      <c r="C2269" t="str">
        <f>IFERROR(VLOOKUP(Table1[[#This Row],[Ticker]],[1]!Table2[[Symbol]:[Industry]],2,FALSE),"-")</f>
        <v>-</v>
      </c>
      <c r="D2269" t="s">
        <v>252</v>
      </c>
      <c r="E2269">
        <v>234.233</v>
      </c>
      <c r="F2269">
        <v>285.64999999999998</v>
      </c>
      <c r="G2269">
        <v>-3.1831399590570499</v>
      </c>
      <c r="H2269">
        <v>-9.2333566657593007</v>
      </c>
      <c r="I2269">
        <v>-15.7629809670784</v>
      </c>
      <c r="J2269">
        <v>-2.4301525133138102</v>
      </c>
      <c r="K2269">
        <v>306.419935772722</v>
      </c>
      <c r="L2269">
        <v>275.63709824288998</v>
      </c>
      <c r="M2269">
        <v>29.931043894472701</v>
      </c>
      <c r="N2269">
        <v>0.61734189723320099</v>
      </c>
      <c r="O2269">
        <v>36.460703658323098</v>
      </c>
      <c r="P2269">
        <v>51.941489361702097</v>
      </c>
      <c r="Q2269">
        <v>0.18292837177897001</v>
      </c>
    </row>
    <row r="2270" spans="1:17" hidden="1" x14ac:dyDescent="0.3">
      <c r="A2270" t="s">
        <v>4736</v>
      </c>
      <c r="B2270" t="s">
        <v>4737</v>
      </c>
      <c r="C2270" t="str">
        <f>IFERROR(VLOOKUP(Table1[[#This Row],[Ticker]],[1]!Table2[[Symbol]:[Industry]],2,FALSE),"-")</f>
        <v>-</v>
      </c>
      <c r="D2270" t="s">
        <v>51</v>
      </c>
      <c r="E2270">
        <v>233.044296</v>
      </c>
      <c r="F2270">
        <v>97</v>
      </c>
      <c r="G2270">
        <v>-18.615979353379799</v>
      </c>
      <c r="H2270">
        <v>-8.4409742900331697</v>
      </c>
      <c r="I2270">
        <v>-5.8516043453557502</v>
      </c>
      <c r="J2270">
        <v>-1.29089463230297</v>
      </c>
      <c r="K2270">
        <v>98.919898961133399</v>
      </c>
      <c r="M2270">
        <v>30.259356225163099</v>
      </c>
      <c r="N2270">
        <v>0.46953055801594301</v>
      </c>
      <c r="O2270">
        <v>25.618556701030901</v>
      </c>
      <c r="P2270">
        <v>18.364856619890102</v>
      </c>
    </row>
    <row r="2271" spans="1:17" hidden="1" x14ac:dyDescent="0.3">
      <c r="A2271" t="s">
        <v>4738</v>
      </c>
      <c r="B2271" t="s">
        <v>4739</v>
      </c>
      <c r="C2271" t="str">
        <f>IFERROR(VLOOKUP(Table1[[#This Row],[Ticker]],[1]!Table2[[Symbol]:[Industry]],2,FALSE),"-")</f>
        <v>-</v>
      </c>
      <c r="D2271" t="s">
        <v>21</v>
      </c>
      <c r="E2271">
        <v>232.96594886399899</v>
      </c>
      <c r="F2271">
        <v>96.36</v>
      </c>
      <c r="G2271">
        <v>-26.342128531124899</v>
      </c>
      <c r="H2271">
        <v>-6.0635953853003199</v>
      </c>
      <c r="I2271">
        <v>-13.166720870584401</v>
      </c>
      <c r="J2271">
        <v>1.10338721836833</v>
      </c>
      <c r="K2271">
        <v>104.712948083401</v>
      </c>
      <c r="L2271">
        <v>102.88710950039</v>
      </c>
      <c r="M2271">
        <v>31.794706549411899</v>
      </c>
      <c r="N2271">
        <v>0.79891518322316901</v>
      </c>
      <c r="O2271">
        <v>35.792860107928497</v>
      </c>
      <c r="P2271">
        <v>17.2262773722627</v>
      </c>
      <c r="Q2271">
        <v>9.5073917792295001E-2</v>
      </c>
    </row>
    <row r="2272" spans="1:17" hidden="1" x14ac:dyDescent="0.3">
      <c r="A2272" t="s">
        <v>4740</v>
      </c>
      <c r="B2272" t="s">
        <v>4741</v>
      </c>
      <c r="C2272" t="str">
        <f>IFERROR(VLOOKUP(Table1[[#This Row],[Ticker]],[1]!Table2[[Symbol]:[Industry]],2,FALSE),"-")</f>
        <v>-</v>
      </c>
      <c r="D2272" t="s">
        <v>429</v>
      </c>
      <c r="E2272">
        <v>232.89879300000001</v>
      </c>
      <c r="F2272">
        <v>786.9</v>
      </c>
      <c r="G2272">
        <v>322.20252004098802</v>
      </c>
      <c r="H2272">
        <v>9.3134798789126805</v>
      </c>
      <c r="I2272">
        <v>36.059734549575197</v>
      </c>
      <c r="J2272">
        <v>2.1785310483554099</v>
      </c>
      <c r="K2272">
        <v>789.52019421438399</v>
      </c>
      <c r="L2272">
        <v>620.75006976120903</v>
      </c>
      <c r="M2272">
        <v>35.870780133175899</v>
      </c>
      <c r="N2272">
        <v>2.3599136688435198</v>
      </c>
      <c r="O2272">
        <v>17.549879273096899</v>
      </c>
      <c r="P2272">
        <v>357.5</v>
      </c>
      <c r="Q2272">
        <v>0.17848424977798499</v>
      </c>
    </row>
    <row r="2273" spans="1:17" hidden="1" x14ac:dyDescent="0.3">
      <c r="A2273" t="s">
        <v>4742</v>
      </c>
      <c r="B2273" t="s">
        <v>4743</v>
      </c>
      <c r="C2273" t="str">
        <f>IFERROR(VLOOKUP(Table1[[#This Row],[Ticker]],[1]!Table2[[Symbol]:[Industry]],2,FALSE),"-")</f>
        <v>-</v>
      </c>
      <c r="D2273" t="s">
        <v>625</v>
      </c>
      <c r="E2273">
        <v>232.66773563699999</v>
      </c>
      <c r="F2273">
        <v>179.49</v>
      </c>
      <c r="G2273">
        <v>-1.6489074981952201</v>
      </c>
      <c r="H2273">
        <v>2.4679388458039999</v>
      </c>
      <c r="I2273">
        <v>-4.9699413601328803</v>
      </c>
      <c r="J2273">
        <v>2.2945279826865401</v>
      </c>
      <c r="K2273">
        <v>180.03908441579699</v>
      </c>
      <c r="L2273">
        <v>163.11922381110901</v>
      </c>
      <c r="M2273">
        <v>37.124563819202301</v>
      </c>
      <c r="N2273">
        <v>0.99604276737265895</v>
      </c>
      <c r="O2273">
        <v>14.212490946570799</v>
      </c>
      <c r="P2273">
        <v>47.183271832718297</v>
      </c>
      <c r="Q2273">
        <v>-7.9563084906899995E-3</v>
      </c>
    </row>
    <row r="2274" spans="1:17" hidden="1" x14ac:dyDescent="0.3">
      <c r="A2274" t="s">
        <v>4744</v>
      </c>
      <c r="B2274" t="s">
        <v>4745</v>
      </c>
      <c r="C2274" t="str">
        <f>IFERROR(VLOOKUP(Table1[[#This Row],[Ticker]],[1]!Table2[[Symbol]:[Industry]],2,FALSE),"-")</f>
        <v>-</v>
      </c>
      <c r="E2274">
        <v>232.49218680999999</v>
      </c>
      <c r="F2274">
        <v>252.85</v>
      </c>
      <c r="G2274">
        <v>-13.0322794618189</v>
      </c>
      <c r="H2274">
        <v>11.3027840350462</v>
      </c>
      <c r="I2274">
        <v>-0.26790445379491901</v>
      </c>
      <c r="J2274">
        <v>13.371435856587899</v>
      </c>
      <c r="O2274">
        <v>0</v>
      </c>
      <c r="P2274">
        <v>15.720823798627</v>
      </c>
    </row>
    <row r="2275" spans="1:17" hidden="1" x14ac:dyDescent="0.3">
      <c r="A2275" t="s">
        <v>4746</v>
      </c>
      <c r="B2275" t="s">
        <v>4747</v>
      </c>
      <c r="C2275" t="str">
        <f>IFERROR(VLOOKUP(Table1[[#This Row],[Ticker]],[1]!Table2[[Symbol]:[Industry]],2,FALSE),"-")</f>
        <v>-</v>
      </c>
      <c r="D2275" t="s">
        <v>232</v>
      </c>
      <c r="E2275">
        <v>232.31487999999999</v>
      </c>
      <c r="F2275">
        <v>128</v>
      </c>
      <c r="G2275">
        <v>26.453003784075399</v>
      </c>
      <c r="H2275">
        <v>-21.487024526654899</v>
      </c>
      <c r="I2275">
        <v>39.217378792099503</v>
      </c>
      <c r="J2275">
        <v>-5.2598493131717996</v>
      </c>
      <c r="K2275">
        <v>123.643217044815</v>
      </c>
      <c r="M2275">
        <v>34.4773754325429</v>
      </c>
      <c r="N2275">
        <v>0.28793100447322101</v>
      </c>
      <c r="O2275">
        <v>42.578125</v>
      </c>
      <c r="P2275">
        <v>66.233766233766204</v>
      </c>
    </row>
    <row r="2276" spans="1:17" hidden="1" x14ac:dyDescent="0.3">
      <c r="A2276" t="s">
        <v>4748</v>
      </c>
      <c r="B2276" t="s">
        <v>4749</v>
      </c>
      <c r="C2276" t="str">
        <f>IFERROR(VLOOKUP(Table1[[#This Row],[Ticker]],[1]!Table2[[Symbol]:[Industry]],2,FALSE),"-")</f>
        <v>-</v>
      </c>
      <c r="D2276" t="s">
        <v>232</v>
      </c>
      <c r="E2276">
        <v>231.98727825</v>
      </c>
      <c r="F2276">
        <v>220.73</v>
      </c>
      <c r="G2276">
        <v>66.947900367772206</v>
      </c>
      <c r="H2276">
        <v>18.502218883313699</v>
      </c>
      <c r="I2276">
        <v>34.918208600480803</v>
      </c>
      <c r="J2276">
        <v>5.80437649130144</v>
      </c>
      <c r="K2276">
        <v>205.56428504866</v>
      </c>
      <c r="L2276">
        <v>177.047178770318</v>
      </c>
      <c r="M2276">
        <v>66.602675945842293</v>
      </c>
      <c r="N2276">
        <v>2.8676824997552299</v>
      </c>
      <c r="O2276">
        <v>18.697050695419701</v>
      </c>
      <c r="P2276">
        <v>100.20861678004501</v>
      </c>
    </row>
    <row r="2277" spans="1:17" hidden="1" x14ac:dyDescent="0.3">
      <c r="A2277" t="s">
        <v>4750</v>
      </c>
      <c r="B2277" t="s">
        <v>4751</v>
      </c>
      <c r="C2277" t="str">
        <f>IFERROR(VLOOKUP(Table1[[#This Row],[Ticker]],[1]!Table2[[Symbol]:[Industry]],2,FALSE),"-")</f>
        <v>-</v>
      </c>
      <c r="D2277" t="s">
        <v>429</v>
      </c>
      <c r="E2277">
        <v>231.7825608</v>
      </c>
      <c r="F2277">
        <v>4.34</v>
      </c>
      <c r="G2277">
        <v>162.271717234367</v>
      </c>
      <c r="H2277">
        <v>1.5284965376466</v>
      </c>
      <c r="I2277">
        <v>32.272934347655003</v>
      </c>
      <c r="J2277">
        <v>4.5187496936336498</v>
      </c>
      <c r="K2277">
        <v>4.19155870601403</v>
      </c>
      <c r="L2277">
        <v>3.2595921066337099</v>
      </c>
      <c r="M2277">
        <v>31.5592022885326</v>
      </c>
      <c r="N2277">
        <v>0.34107107670500503</v>
      </c>
      <c r="O2277">
        <v>13.824884792626699</v>
      </c>
      <c r="P2277">
        <v>205.63380281690101</v>
      </c>
      <c r="Q2277">
        <v>6.6550567130538002E-2</v>
      </c>
    </row>
    <row r="2278" spans="1:17" hidden="1" x14ac:dyDescent="0.3">
      <c r="A2278" t="s">
        <v>4752</v>
      </c>
      <c r="B2278" t="s">
        <v>4753</v>
      </c>
      <c r="C2278" t="str">
        <f>IFERROR(VLOOKUP(Table1[[#This Row],[Ticker]],[1]!Table2[[Symbol]:[Industry]],2,FALSE),"-")</f>
        <v>-</v>
      </c>
      <c r="D2278" t="s">
        <v>383</v>
      </c>
      <c r="E2278">
        <v>231.297</v>
      </c>
      <c r="F2278">
        <v>179.3</v>
      </c>
      <c r="G2278">
        <v>34.026103199280101</v>
      </c>
      <c r="H2278">
        <v>4.8990876951230096</v>
      </c>
      <c r="I2278">
        <v>44.078741970159598</v>
      </c>
      <c r="J2278">
        <v>-3.2613379820566601</v>
      </c>
      <c r="K2278">
        <v>164.32054467599701</v>
      </c>
      <c r="L2278">
        <v>133.79243875636101</v>
      </c>
      <c r="M2278">
        <v>44.722748451505801</v>
      </c>
      <c r="N2278">
        <v>0.75737346765384095</v>
      </c>
      <c r="O2278">
        <v>16.954824316787398</v>
      </c>
      <c r="P2278">
        <v>86.7708333333333</v>
      </c>
    </row>
    <row r="2279" spans="1:17" hidden="1" x14ac:dyDescent="0.3">
      <c r="A2279" t="s">
        <v>4754</v>
      </c>
      <c r="B2279" t="s">
        <v>4755</v>
      </c>
      <c r="C2279" t="str">
        <f>IFERROR(VLOOKUP(Table1[[#This Row],[Ticker]],[1]!Table2[[Symbol]:[Industry]],2,FALSE),"-")</f>
        <v>-</v>
      </c>
      <c r="D2279" t="s">
        <v>1467</v>
      </c>
      <c r="E2279">
        <v>230.82814999999999</v>
      </c>
      <c r="F2279">
        <v>195.7</v>
      </c>
      <c r="G2279">
        <v>-46.524545624307898</v>
      </c>
      <c r="H2279">
        <v>1.9577894669395399</v>
      </c>
      <c r="I2279">
        <v>-5.9496252564834604</v>
      </c>
      <c r="J2279">
        <v>3.0176029046428301</v>
      </c>
      <c r="K2279">
        <v>196.552345446076</v>
      </c>
      <c r="L2279">
        <v>195.416509159322</v>
      </c>
      <c r="M2279">
        <v>41.193356074161102</v>
      </c>
      <c r="N2279">
        <v>0.98699103857241399</v>
      </c>
      <c r="O2279">
        <v>51.660705160960603</v>
      </c>
      <c r="P2279">
        <v>22.083593262632501</v>
      </c>
      <c r="Q2279">
        <v>-6.6620665105799996E-3</v>
      </c>
    </row>
    <row r="2280" spans="1:17" hidden="1" x14ac:dyDescent="0.3">
      <c r="A2280" t="s">
        <v>4756</v>
      </c>
      <c r="B2280" t="s">
        <v>4757</v>
      </c>
      <c r="C2280" t="str">
        <f>IFERROR(VLOOKUP(Table1[[#This Row],[Ticker]],[1]!Table2[[Symbol]:[Industry]],2,FALSE),"-")</f>
        <v>-</v>
      </c>
      <c r="D2280" t="s">
        <v>1676</v>
      </c>
      <c r="E2280">
        <v>230.71642600000001</v>
      </c>
      <c r="F2280">
        <v>24.34</v>
      </c>
      <c r="G2280">
        <v>968.22522207269697</v>
      </c>
      <c r="H2280">
        <v>29.892083840791301</v>
      </c>
      <c r="I2280">
        <v>794.34249020756499</v>
      </c>
      <c r="J2280">
        <v>11.347498643536699</v>
      </c>
      <c r="K2280">
        <v>17.378689508439301</v>
      </c>
      <c r="L2280">
        <v>8.8805967847424601</v>
      </c>
      <c r="M2280">
        <v>92.8474095398565</v>
      </c>
      <c r="N2280">
        <v>3.6609716303947</v>
      </c>
      <c r="O2280">
        <v>0</v>
      </c>
      <c r="P2280">
        <v>991.47982062780204</v>
      </c>
      <c r="Q2280">
        <v>0.40387294731976398</v>
      </c>
    </row>
    <row r="2281" spans="1:17" hidden="1" x14ac:dyDescent="0.3">
      <c r="A2281" t="s">
        <v>4758</v>
      </c>
      <c r="B2281" t="s">
        <v>4759</v>
      </c>
      <c r="C2281" t="str">
        <f>IFERROR(VLOOKUP(Table1[[#This Row],[Ticker]],[1]!Table2[[Symbol]:[Industry]],2,FALSE),"-")</f>
        <v>-</v>
      </c>
      <c r="D2281" t="s">
        <v>51</v>
      </c>
      <c r="E2281">
        <v>230.649612375</v>
      </c>
      <c r="F2281">
        <v>48.75</v>
      </c>
      <c r="G2281">
        <v>15.2003858243318</v>
      </c>
      <c r="H2281">
        <v>-1.72441807924131</v>
      </c>
      <c r="I2281">
        <v>24.851253410164201</v>
      </c>
      <c r="J2281">
        <v>7.1069240146527397</v>
      </c>
      <c r="K2281">
        <v>51.433317096003002</v>
      </c>
      <c r="L2281">
        <v>46.219932176059501</v>
      </c>
      <c r="M2281">
        <v>31.923756591050498</v>
      </c>
      <c r="N2281">
        <v>1.11942825766982</v>
      </c>
      <c r="O2281">
        <v>19.7948717948717</v>
      </c>
      <c r="P2281">
        <v>52.391372303844904</v>
      </c>
      <c r="Q2281">
        <v>7.036849353544E-3</v>
      </c>
    </row>
    <row r="2282" spans="1:17" hidden="1" x14ac:dyDescent="0.3">
      <c r="A2282" t="s">
        <v>4760</v>
      </c>
      <c r="B2282" t="s">
        <v>4761</v>
      </c>
      <c r="C2282" t="str">
        <f>IFERROR(VLOOKUP(Table1[[#This Row],[Ticker]],[1]!Table2[[Symbol]:[Industry]],2,FALSE),"-")</f>
        <v>-</v>
      </c>
      <c r="D2282" t="s">
        <v>124</v>
      </c>
      <c r="E2282">
        <v>229.88936100000001</v>
      </c>
      <c r="F2282">
        <v>225.3</v>
      </c>
      <c r="G2282">
        <v>32.500672789519101</v>
      </c>
      <c r="H2282">
        <v>-15.4411453155892</v>
      </c>
      <c r="I2282">
        <v>-9.3908293357288102</v>
      </c>
      <c r="J2282">
        <v>-4.2797448162123404</v>
      </c>
      <c r="K2282">
        <v>258.37716219227599</v>
      </c>
      <c r="L2282">
        <v>227.40931954691499</v>
      </c>
      <c r="M2282">
        <v>28.041057671835102</v>
      </c>
      <c r="N2282">
        <v>0.613351693704138</v>
      </c>
      <c r="O2282">
        <v>51.531291611184997</v>
      </c>
      <c r="P2282">
        <v>126.318432948267</v>
      </c>
      <c r="Q2282">
        <v>7.6520674963984001E-2</v>
      </c>
    </row>
    <row r="2283" spans="1:17" hidden="1" x14ac:dyDescent="0.3">
      <c r="A2283" t="s">
        <v>4762</v>
      </c>
      <c r="B2283" t="s">
        <v>4763</v>
      </c>
      <c r="C2283" t="str">
        <f>IFERROR(VLOOKUP(Table1[[#This Row],[Ticker]],[1]!Table2[[Symbol]:[Industry]],2,FALSE),"-")</f>
        <v>-</v>
      </c>
      <c r="D2283" t="s">
        <v>313</v>
      </c>
      <c r="E2283">
        <v>229.577675328</v>
      </c>
      <c r="F2283">
        <v>88.96</v>
      </c>
      <c r="G2283">
        <v>-76.617639184201394</v>
      </c>
      <c r="H2283">
        <v>-0.74034987741111502</v>
      </c>
      <c r="I2283">
        <v>-59.097964737145297</v>
      </c>
      <c r="J2283">
        <v>-1.52060953059032</v>
      </c>
      <c r="K2283">
        <v>98.880269298230303</v>
      </c>
      <c r="L2283">
        <v>136.66302314618</v>
      </c>
      <c r="M2283">
        <v>25.772610598517399</v>
      </c>
      <c r="N2283">
        <v>0.62680132915645403</v>
      </c>
      <c r="O2283">
        <v>155.114658273381</v>
      </c>
      <c r="P2283">
        <v>1.65695349102958</v>
      </c>
      <c r="Q2283">
        <v>2.6634155314437E-2</v>
      </c>
    </row>
    <row r="2284" spans="1:17" hidden="1" x14ac:dyDescent="0.3">
      <c r="A2284" t="s">
        <v>4764</v>
      </c>
      <c r="B2284" t="s">
        <v>4765</v>
      </c>
      <c r="C2284" t="str">
        <f>IFERROR(VLOOKUP(Table1[[#This Row],[Ticker]],[1]!Table2[[Symbol]:[Industry]],2,FALSE),"-")</f>
        <v>-</v>
      </c>
      <c r="D2284" t="s">
        <v>920</v>
      </c>
      <c r="E2284">
        <v>228.50460000000001</v>
      </c>
      <c r="F2284">
        <v>166.5</v>
      </c>
      <c r="G2284">
        <v>3.60254430203705</v>
      </c>
      <c r="H2284">
        <v>-19.978680495846199</v>
      </c>
      <c r="I2284">
        <v>16.3669193100611</v>
      </c>
      <c r="J2284">
        <v>-5.5331961821151499</v>
      </c>
      <c r="K2284">
        <v>185.66333969956301</v>
      </c>
      <c r="M2284">
        <v>22.334777653896701</v>
      </c>
      <c r="N2284">
        <v>0.29782133754096302</v>
      </c>
      <c r="O2284">
        <v>50.090090090090001</v>
      </c>
      <c r="P2284">
        <v>44.656820156385699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Row],[Ticker]],[1]!Table2[[Symbol]:[Industry]],2,FALSE),"-")</f>
        <v>-</v>
      </c>
      <c r="D2285" t="s">
        <v>1524</v>
      </c>
      <c r="E2285">
        <v>228.197042192</v>
      </c>
      <c r="F2285">
        <v>28.84</v>
      </c>
      <c r="G2285">
        <v>9.3431025943194896</v>
      </c>
      <c r="H2285">
        <v>9.7835138275021496</v>
      </c>
      <c r="I2285">
        <v>-10.1771800688208</v>
      </c>
      <c r="J2285">
        <v>0.99860290464283297</v>
      </c>
      <c r="K2285">
        <v>30.007634320502799</v>
      </c>
      <c r="L2285">
        <v>28.577840832927102</v>
      </c>
      <c r="M2285">
        <v>34.794983203310998</v>
      </c>
      <c r="N2285">
        <v>0.77888914335163095</v>
      </c>
      <c r="O2285">
        <v>51.178918169209403</v>
      </c>
      <c r="P2285">
        <v>47.142857142857103</v>
      </c>
      <c r="Q2285">
        <v>6.6348788063754993E-2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Row],[Ticker]],[1]!Table2[[Symbol]:[Industry]],2,FALSE),"-")</f>
        <v>-</v>
      </c>
      <c r="D2286" t="s">
        <v>1467</v>
      </c>
      <c r="E2286">
        <v>228.19273742399901</v>
      </c>
      <c r="F2286">
        <v>74.319999999999993</v>
      </c>
      <c r="G2286">
        <v>107.19501384799401</v>
      </c>
      <c r="H2286">
        <v>136.60190139366</v>
      </c>
      <c r="I2286">
        <v>58.227143081749098</v>
      </c>
      <c r="J2286">
        <v>16.573652859772899</v>
      </c>
      <c r="K2286">
        <v>46.809928326935001</v>
      </c>
      <c r="L2286">
        <v>40.631322484889502</v>
      </c>
      <c r="M2286">
        <v>84.048919536426297</v>
      </c>
      <c r="N2286">
        <v>1.70309592084287</v>
      </c>
      <c r="O2286">
        <v>4.1307857911733104</v>
      </c>
      <c r="P2286">
        <v>207.74327122153201</v>
      </c>
      <c r="Q2286">
        <v>0.11618410157251199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Row],[Ticker]],[1]!Table2[[Symbol]:[Industry]],2,FALSE),"-")</f>
        <v>-</v>
      </c>
      <c r="D2287" t="s">
        <v>138</v>
      </c>
      <c r="E2287">
        <v>227.52313022999999</v>
      </c>
      <c r="F2287">
        <v>131.35</v>
      </c>
      <c r="G2287">
        <v>-30.9171644602024</v>
      </c>
      <c r="H2287">
        <v>-4.6063210257423703</v>
      </c>
      <c r="I2287">
        <v>-33.677358050005701</v>
      </c>
      <c r="J2287">
        <v>-8.5452951845291292</v>
      </c>
      <c r="K2287">
        <v>141.18157706175799</v>
      </c>
      <c r="L2287">
        <v>145.309869305777</v>
      </c>
      <c r="M2287">
        <v>32.3235115153118</v>
      </c>
      <c r="N2287">
        <v>3.3586729982632901</v>
      </c>
      <c r="O2287">
        <v>52.874000761324702</v>
      </c>
      <c r="P2287">
        <v>16.963490650044498</v>
      </c>
      <c r="Q2287">
        <v>0.16166270556828499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Row],[Ticker]],[1]!Table2[[Symbol]:[Industry]],2,FALSE),"-")</f>
        <v>-</v>
      </c>
      <c r="D2288" t="s">
        <v>376</v>
      </c>
      <c r="E2288">
        <v>226.252782</v>
      </c>
      <c r="F2288">
        <v>76.86</v>
      </c>
      <c r="G2288">
        <v>48.884259227648897</v>
      </c>
      <c r="H2288">
        <v>-7.6242055989264799</v>
      </c>
      <c r="I2288">
        <v>-14.9526225526752</v>
      </c>
      <c r="J2288">
        <v>1.0062729466285001</v>
      </c>
      <c r="K2288">
        <v>82.280986378938707</v>
      </c>
      <c r="L2288">
        <v>73.532664735407707</v>
      </c>
      <c r="M2288">
        <v>33.851818068217902</v>
      </c>
      <c r="N2288">
        <v>0.44943562357082401</v>
      </c>
      <c r="O2288">
        <v>26.658860265417601</v>
      </c>
      <c r="P2288">
        <v>76.486796785304193</v>
      </c>
      <c r="Q2288">
        <v>3.1798818172552E-2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Row],[Ticker]],[1]!Table2[[Symbol]:[Industry]],2,FALSE),"-")</f>
        <v>-</v>
      </c>
      <c r="D2289" t="s">
        <v>46</v>
      </c>
      <c r="E2289">
        <v>225.878208675</v>
      </c>
      <c r="F2289">
        <v>94.85</v>
      </c>
      <c r="G2289">
        <v>28.0213185102849</v>
      </c>
      <c r="H2289">
        <v>33.928857137380803</v>
      </c>
      <c r="I2289">
        <v>-16.393001324859501</v>
      </c>
      <c r="J2289">
        <v>5.5360059617627</v>
      </c>
      <c r="K2289">
        <v>84.582984517407894</v>
      </c>
      <c r="L2289">
        <v>86.030863277209804</v>
      </c>
      <c r="M2289">
        <v>60.408490028211503</v>
      </c>
      <c r="N2289">
        <v>3.5287078627051698</v>
      </c>
      <c r="O2289">
        <v>62.256193990511299</v>
      </c>
      <c r="P2289">
        <v>65.387968613775001</v>
      </c>
      <c r="Q2289">
        <v>3.2065059943941002E-2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Row],[Ticker]],[1]!Table2[[Symbol]:[Industry]],2,FALSE),"-")</f>
        <v>-</v>
      </c>
      <c r="D2290" t="s">
        <v>215</v>
      </c>
      <c r="E2290">
        <v>224.92198236199999</v>
      </c>
      <c r="F2290">
        <v>214.06</v>
      </c>
      <c r="G2290">
        <v>-22.139813481888901</v>
      </c>
      <c r="H2290">
        <v>5.71244873568331</v>
      </c>
      <c r="I2290">
        <v>-25.241318728284401</v>
      </c>
      <c r="J2290">
        <v>-1.3728627795316</v>
      </c>
      <c r="K2290">
        <v>216.362068306786</v>
      </c>
      <c r="L2290">
        <v>213.29323244702101</v>
      </c>
      <c r="M2290">
        <v>31.4250783918663</v>
      </c>
      <c r="N2290">
        <v>1.0541303620491</v>
      </c>
      <c r="O2290">
        <v>28.468653648509701</v>
      </c>
      <c r="P2290">
        <v>22.3899371069182</v>
      </c>
      <c r="Q2290">
        <v>-9.0864447233805004E-2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Row],[Ticker]],[1]!Table2[[Symbol]:[Industry]],2,FALSE),"-")</f>
        <v>-</v>
      </c>
      <c r="D2291" t="s">
        <v>308</v>
      </c>
      <c r="E2291">
        <v>224.91308987199901</v>
      </c>
      <c r="F2291">
        <v>130.07</v>
      </c>
      <c r="G2291">
        <v>-20.024439824946999</v>
      </c>
      <c r="H2291">
        <v>-4.2251227975478196</v>
      </c>
      <c r="I2291">
        <v>-35.065462746849803</v>
      </c>
      <c r="J2291">
        <v>6.2510183709051503</v>
      </c>
      <c r="K2291">
        <v>138.499677982024</v>
      </c>
      <c r="L2291">
        <v>142.33523576522899</v>
      </c>
      <c r="M2291">
        <v>42.214791171206997</v>
      </c>
      <c r="N2291">
        <v>1.8352364069301901</v>
      </c>
      <c r="O2291">
        <v>40.616591066348803</v>
      </c>
      <c r="P2291">
        <v>8.7087338069368805</v>
      </c>
      <c r="Q2291">
        <v>2.0042135966469001E-2</v>
      </c>
    </row>
    <row r="2292" spans="1:17" hidden="1" x14ac:dyDescent="0.3">
      <c r="A2292" t="s">
        <v>4780</v>
      </c>
      <c r="B2292" t="s">
        <v>4781</v>
      </c>
      <c r="C2292" t="str">
        <f>IFERROR(VLOOKUP(Table1[[#This Row],[Ticker]],[1]!Table2[[Symbol]:[Industry]],2,FALSE),"-")</f>
        <v>-</v>
      </c>
      <c r="E2292">
        <v>224.49939599999999</v>
      </c>
      <c r="F2292">
        <v>102.3</v>
      </c>
      <c r="G2292">
        <v>-23.254598555105801</v>
      </c>
      <c r="H2292">
        <v>13.487744186549399</v>
      </c>
      <c r="I2292">
        <v>-5.8889965532167201</v>
      </c>
      <c r="J2292">
        <v>15.556396008091101</v>
      </c>
      <c r="O2292">
        <v>0.34213098729227698</v>
      </c>
      <c r="P2292">
        <v>10.0591715976331</v>
      </c>
    </row>
    <row r="2293" spans="1:17" hidden="1" x14ac:dyDescent="0.3">
      <c r="A2293" t="s">
        <v>4782</v>
      </c>
      <c r="B2293" t="s">
        <v>4783</v>
      </c>
      <c r="C2293" t="str">
        <f>IFERROR(VLOOKUP(Table1[[#This Row],[Ticker]],[1]!Table2[[Symbol]:[Industry]],2,FALSE),"-")</f>
        <v>-</v>
      </c>
      <c r="D2293" t="s">
        <v>116</v>
      </c>
      <c r="E2293">
        <v>224.37090000000001</v>
      </c>
      <c r="F2293">
        <v>9.06</v>
      </c>
      <c r="G2293">
        <v>-41.1070441741591</v>
      </c>
      <c r="H2293">
        <v>-3.4380648546891699</v>
      </c>
      <c r="I2293">
        <v>-18.075759539840998</v>
      </c>
      <c r="J2293">
        <v>-1.33357813886593</v>
      </c>
      <c r="M2293">
        <v>0</v>
      </c>
      <c r="N2293">
        <v>3.3333333333333299</v>
      </c>
      <c r="O2293">
        <v>17.2185430463575</v>
      </c>
      <c r="P2293">
        <v>0</v>
      </c>
    </row>
    <row r="2294" spans="1:17" hidden="1" x14ac:dyDescent="0.3">
      <c r="A2294" t="s">
        <v>4784</v>
      </c>
      <c r="B2294" t="s">
        <v>4785</v>
      </c>
      <c r="C2294" t="str">
        <f>IFERROR(VLOOKUP(Table1[[#This Row],[Ticker]],[1]!Table2[[Symbol]:[Industry]],2,FALSE),"-")</f>
        <v>-</v>
      </c>
      <c r="D2294" t="s">
        <v>212</v>
      </c>
      <c r="E2294">
        <v>224.12544</v>
      </c>
      <c r="F2294">
        <v>606.4</v>
      </c>
      <c r="G2294">
        <v>1.0459036484403601</v>
      </c>
      <c r="H2294">
        <v>18.117265584042698</v>
      </c>
      <c r="I2294">
        <v>25.9020391609704</v>
      </c>
      <c r="J2294">
        <v>8.1168449450110494</v>
      </c>
      <c r="K2294">
        <v>545.68753209602198</v>
      </c>
      <c r="L2294">
        <v>476.18166999370601</v>
      </c>
      <c r="M2294">
        <v>51.399396480120799</v>
      </c>
      <c r="N2294">
        <v>1.69412652270778</v>
      </c>
      <c r="O2294">
        <v>8.5174802110817804</v>
      </c>
      <c r="P2294">
        <v>63.3840765189276</v>
      </c>
      <c r="Q2294">
        <v>0.100669363951282</v>
      </c>
    </row>
    <row r="2295" spans="1:17" hidden="1" x14ac:dyDescent="0.3">
      <c r="A2295" t="s">
        <v>4786</v>
      </c>
      <c r="B2295" t="s">
        <v>4787</v>
      </c>
      <c r="C2295" t="str">
        <f>IFERROR(VLOOKUP(Table1[[#This Row],[Ticker]],[1]!Table2[[Symbol]:[Industry]],2,FALSE),"-")</f>
        <v>-</v>
      </c>
      <c r="D2295" t="s">
        <v>1524</v>
      </c>
      <c r="E2295">
        <v>223.99478010000001</v>
      </c>
      <c r="F2295">
        <v>126.75</v>
      </c>
      <c r="G2295">
        <v>59.704284397651001</v>
      </c>
      <c r="H2295">
        <v>7.5992113993371797</v>
      </c>
      <c r="I2295">
        <v>-13.3102827502168</v>
      </c>
      <c r="J2295">
        <v>-9.4277919290445406E-2</v>
      </c>
      <c r="K2295">
        <v>129.35901766843</v>
      </c>
      <c r="L2295">
        <v>107.976550808057</v>
      </c>
      <c r="M2295">
        <v>29.812834685364098</v>
      </c>
      <c r="N2295">
        <v>0.495427929979737</v>
      </c>
      <c r="O2295">
        <v>27.266272189349099</v>
      </c>
      <c r="P2295">
        <v>101.605171297463</v>
      </c>
      <c r="Q2295">
        <v>9.4711053689474994E-2</v>
      </c>
    </row>
    <row r="2296" spans="1:17" hidden="1" x14ac:dyDescent="0.3">
      <c r="A2296" t="s">
        <v>4788</v>
      </c>
      <c r="B2296" t="s">
        <v>4789</v>
      </c>
      <c r="C2296" t="str">
        <f>IFERROR(VLOOKUP(Table1[[#This Row],[Ticker]],[1]!Table2[[Symbol]:[Industry]],2,FALSE),"-")</f>
        <v>-</v>
      </c>
      <c r="D2296" t="s">
        <v>212</v>
      </c>
      <c r="E2296">
        <v>223.031844675</v>
      </c>
      <c r="F2296">
        <v>175.95</v>
      </c>
      <c r="G2296">
        <v>-4.8096305308715497</v>
      </c>
      <c r="H2296">
        <v>-8.9503207615590306</v>
      </c>
      <c r="I2296">
        <v>-12.0015585596762</v>
      </c>
      <c r="J2296">
        <v>6.6611731364216604</v>
      </c>
      <c r="K2296">
        <v>185.63847461296899</v>
      </c>
      <c r="L2296">
        <v>170.59070555934099</v>
      </c>
      <c r="M2296">
        <v>35.4004579768295</v>
      </c>
      <c r="N2296">
        <v>0.545652786463519</v>
      </c>
      <c r="O2296">
        <v>26.484796817277601</v>
      </c>
      <c r="P2296">
        <v>39.642857142857103</v>
      </c>
      <c r="Q2296">
        <v>-7.40648457022E-4</v>
      </c>
    </row>
    <row r="2297" spans="1:17" hidden="1" x14ac:dyDescent="0.3">
      <c r="A2297" t="s">
        <v>4790</v>
      </c>
      <c r="B2297" t="s">
        <v>4791</v>
      </c>
      <c r="C2297" t="str">
        <f>IFERROR(VLOOKUP(Table1[[#This Row],[Ticker]],[1]!Table2[[Symbol]:[Industry]],2,FALSE),"-")</f>
        <v>-</v>
      </c>
      <c r="D2297" t="s">
        <v>354</v>
      </c>
      <c r="E2297">
        <v>222.58260000000001</v>
      </c>
      <c r="F2297">
        <v>131.55000000000001</v>
      </c>
      <c r="G2297">
        <v>176.233164677677</v>
      </c>
      <c r="H2297">
        <v>-6.9035398139527997</v>
      </c>
      <c r="I2297">
        <v>-21.000427628714299</v>
      </c>
      <c r="J2297">
        <v>3.1426029046428301</v>
      </c>
      <c r="K2297">
        <v>143.596565056683</v>
      </c>
      <c r="L2297">
        <v>120.768573055394</v>
      </c>
      <c r="M2297">
        <v>28.969182467678699</v>
      </c>
      <c r="N2297">
        <v>0.64035903891412604</v>
      </c>
      <c r="O2297">
        <v>42.9114405169137</v>
      </c>
      <c r="P2297">
        <v>217.17902350813699</v>
      </c>
    </row>
    <row r="2298" spans="1:17" hidden="1" x14ac:dyDescent="0.3">
      <c r="A2298" t="s">
        <v>4792</v>
      </c>
      <c r="B2298" t="s">
        <v>4793</v>
      </c>
      <c r="C2298" t="str">
        <f>IFERROR(VLOOKUP(Table1[[#This Row],[Ticker]],[1]!Table2[[Symbol]:[Industry]],2,FALSE),"-")</f>
        <v>-</v>
      </c>
      <c r="D2298" t="s">
        <v>396</v>
      </c>
      <c r="E2298">
        <v>222.45986531</v>
      </c>
      <c r="F2298">
        <v>76.099999999999994</v>
      </c>
      <c r="G2298">
        <v>-17.413152101698302</v>
      </c>
      <c r="H2298">
        <v>20.3210027915982</v>
      </c>
      <c r="I2298">
        <v>-11.5305356407098</v>
      </c>
      <c r="J2298">
        <v>17.779230811619499</v>
      </c>
      <c r="K2298">
        <v>67.768724711663694</v>
      </c>
      <c r="L2298">
        <v>70.706787264742005</v>
      </c>
      <c r="M2298">
        <v>63.883739693183003</v>
      </c>
      <c r="N2298">
        <v>2.88630378106423</v>
      </c>
      <c r="O2298">
        <v>34.625492772667499</v>
      </c>
      <c r="P2298">
        <v>28.655959425190101</v>
      </c>
      <c r="Q2298">
        <v>-5.5996382664371E-2</v>
      </c>
    </row>
    <row r="2299" spans="1:17" hidden="1" x14ac:dyDescent="0.3">
      <c r="A2299" t="s">
        <v>4794</v>
      </c>
      <c r="B2299" t="s">
        <v>4795</v>
      </c>
      <c r="C2299" t="str">
        <f>IFERROR(VLOOKUP(Table1[[#This Row],[Ticker]],[1]!Table2[[Symbol]:[Industry]],2,FALSE),"-")</f>
        <v>-</v>
      </c>
      <c r="D2299" t="s">
        <v>1167</v>
      </c>
      <c r="E2299">
        <v>222.271049</v>
      </c>
      <c r="F2299">
        <v>96.25</v>
      </c>
      <c r="G2299">
        <v>-50.199570092107699</v>
      </c>
      <c r="H2299">
        <v>-7.9715034623533798</v>
      </c>
      <c r="I2299">
        <v>-21.245902731133601</v>
      </c>
      <c r="J2299">
        <v>-9.0942392006203203</v>
      </c>
      <c r="K2299">
        <v>102.415286744841</v>
      </c>
      <c r="L2299">
        <v>107.573736586179</v>
      </c>
      <c r="M2299">
        <v>30.3746128738394</v>
      </c>
      <c r="N2299">
        <v>0.90584994328309798</v>
      </c>
      <c r="O2299">
        <v>70.389610389610297</v>
      </c>
      <c r="P2299">
        <v>30.8633582596872</v>
      </c>
    </row>
    <row r="2300" spans="1:17" hidden="1" x14ac:dyDescent="0.3">
      <c r="A2300" t="s">
        <v>4796</v>
      </c>
      <c r="B2300" t="s">
        <v>4797</v>
      </c>
      <c r="C2300" t="str">
        <f>IFERROR(VLOOKUP(Table1[[#This Row],[Ticker]],[1]!Table2[[Symbol]:[Industry]],2,FALSE),"-")</f>
        <v>-</v>
      </c>
      <c r="E2300">
        <v>221.75</v>
      </c>
      <c r="F2300">
        <v>221.75</v>
      </c>
      <c r="G2300">
        <v>574.73092237659</v>
      </c>
      <c r="H2300">
        <v>-9.9778781851915106</v>
      </c>
      <c r="I2300">
        <v>65.501839944981697</v>
      </c>
      <c r="J2300">
        <v>10.1822727051473</v>
      </c>
      <c r="K2300">
        <v>213.46819180198599</v>
      </c>
      <c r="L2300">
        <v>133.98716363386899</v>
      </c>
      <c r="M2300">
        <v>41.891714806534601</v>
      </c>
      <c r="N2300">
        <v>0.329568473390215</v>
      </c>
      <c r="O2300">
        <v>18.3314543404734</v>
      </c>
      <c r="P2300">
        <v>597.98552093169599</v>
      </c>
    </row>
    <row r="2301" spans="1:17" hidden="1" x14ac:dyDescent="0.3">
      <c r="A2301" t="s">
        <v>4798</v>
      </c>
      <c r="B2301" t="s">
        <v>4799</v>
      </c>
      <c r="C2301" t="str">
        <f>IFERROR(VLOOKUP(Table1[[#This Row],[Ticker]],[1]!Table2[[Symbol]:[Industry]],2,FALSE),"-")</f>
        <v>-</v>
      </c>
      <c r="D2301" t="s">
        <v>429</v>
      </c>
      <c r="E2301">
        <v>221.09774596</v>
      </c>
      <c r="F2301">
        <v>184.6</v>
      </c>
      <c r="G2301">
        <v>245.945401444894</v>
      </c>
      <c r="H2301">
        <v>39.506646996112003</v>
      </c>
      <c r="I2301">
        <v>147.11513509093101</v>
      </c>
      <c r="J2301">
        <v>3.1426029046428301</v>
      </c>
      <c r="K2301">
        <v>148.97707369822101</v>
      </c>
      <c r="L2301">
        <v>107.538145591375</v>
      </c>
      <c r="M2301">
        <v>93.084311212580303</v>
      </c>
      <c r="N2301">
        <v>6.23762376237623E-2</v>
      </c>
      <c r="O2301">
        <v>0</v>
      </c>
      <c r="P2301">
        <v>269.2</v>
      </c>
    </row>
    <row r="2302" spans="1:17" hidden="1" x14ac:dyDescent="0.3">
      <c r="A2302" t="s">
        <v>4800</v>
      </c>
      <c r="B2302" t="s">
        <v>4801</v>
      </c>
      <c r="C2302" t="str">
        <f>IFERROR(VLOOKUP(Table1[[#This Row],[Ticker]],[1]!Table2[[Symbol]:[Industry]],2,FALSE),"-")</f>
        <v>-</v>
      </c>
      <c r="D2302" t="s">
        <v>625</v>
      </c>
      <c r="E2302">
        <v>221.08606080799899</v>
      </c>
      <c r="F2302">
        <v>214.81</v>
      </c>
      <c r="G2302">
        <v>3.73919393676531</v>
      </c>
      <c r="H2302">
        <v>15.901196887642101</v>
      </c>
      <c r="I2302">
        <v>-6.3651629557099598</v>
      </c>
      <c r="J2302">
        <v>13.6604176314836</v>
      </c>
      <c r="K2302">
        <v>200.94656215533701</v>
      </c>
      <c r="L2302">
        <v>189.776711042231</v>
      </c>
      <c r="M2302">
        <v>49.199494520279401</v>
      </c>
      <c r="N2302">
        <v>1.8831443663932399</v>
      </c>
      <c r="O2302">
        <v>15.6603510078674</v>
      </c>
      <c r="P2302">
        <v>37.7428663033023</v>
      </c>
      <c r="Q2302">
        <v>0.11151652394978399</v>
      </c>
    </row>
    <row r="2303" spans="1:17" hidden="1" x14ac:dyDescent="0.3">
      <c r="A2303" t="s">
        <v>4802</v>
      </c>
      <c r="B2303" t="s">
        <v>4803</v>
      </c>
      <c r="C2303" t="str">
        <f>IFERROR(VLOOKUP(Table1[[#This Row],[Ticker]],[1]!Table2[[Symbol]:[Industry]],2,FALSE),"-")</f>
        <v>-</v>
      </c>
      <c r="D2303" t="s">
        <v>232</v>
      </c>
      <c r="E2303">
        <v>221.05125000000001</v>
      </c>
      <c r="F2303">
        <v>183.75</v>
      </c>
      <c r="G2303">
        <v>-31.471381771889</v>
      </c>
      <c r="H2303">
        <v>13.1596653688154</v>
      </c>
      <c r="I2303">
        <v>-30.564168740644099</v>
      </c>
      <c r="J2303">
        <v>-2.5545124799725398</v>
      </c>
      <c r="K2303">
        <v>186.704358649178</v>
      </c>
      <c r="L2303">
        <v>203.788945994686</v>
      </c>
      <c r="M2303">
        <v>40.008864860038798</v>
      </c>
      <c r="N2303">
        <v>0.85818919805481897</v>
      </c>
      <c r="O2303">
        <v>70.829931972789097</v>
      </c>
      <c r="P2303">
        <v>30.689900426742501</v>
      </c>
      <c r="Q2303">
        <v>0.115028442901356</v>
      </c>
    </row>
    <row r="2304" spans="1:17" hidden="1" x14ac:dyDescent="0.3">
      <c r="A2304" t="s">
        <v>4804</v>
      </c>
      <c r="B2304" t="s">
        <v>4805</v>
      </c>
      <c r="C2304" t="str">
        <f>IFERROR(VLOOKUP(Table1[[#This Row],[Ticker]],[1]!Table2[[Symbol]:[Industry]],2,FALSE),"-")</f>
        <v>-</v>
      </c>
      <c r="D2304" t="s">
        <v>46</v>
      </c>
      <c r="E2304">
        <v>220.870492308</v>
      </c>
      <c r="F2304">
        <v>66.459999999999994</v>
      </c>
      <c r="G2304">
        <v>41.410504190846702</v>
      </c>
      <c r="H2304">
        <v>17.7950617414436</v>
      </c>
      <c r="I2304">
        <v>-3.4320257833661998</v>
      </c>
      <c r="J2304">
        <v>-6.3228561946200497</v>
      </c>
      <c r="K2304">
        <v>54.228758278705399</v>
      </c>
      <c r="L2304">
        <v>43.872140992260903</v>
      </c>
      <c r="M2304">
        <v>57.864234803236798</v>
      </c>
      <c r="N2304">
        <v>2.5003100695463298</v>
      </c>
      <c r="O2304">
        <v>5.2512789647908704</v>
      </c>
      <c r="P2304">
        <v>96.452852497782999</v>
      </c>
      <c r="Q2304">
        <v>6.3407779864911001E-2</v>
      </c>
    </row>
    <row r="2305" spans="1:17" hidden="1" x14ac:dyDescent="0.3">
      <c r="A2305" t="s">
        <v>4806</v>
      </c>
      <c r="B2305" t="s">
        <v>4807</v>
      </c>
      <c r="C2305" t="str">
        <f>IFERROR(VLOOKUP(Table1[[#This Row],[Ticker]],[1]!Table2[[Symbol]:[Industry]],2,FALSE),"-")</f>
        <v>-</v>
      </c>
      <c r="D2305" t="s">
        <v>232</v>
      </c>
      <c r="E2305">
        <v>220.72</v>
      </c>
      <c r="F2305">
        <v>356</v>
      </c>
      <c r="G2305">
        <v>428.255858454963</v>
      </c>
      <c r="H2305">
        <v>32.559458329477899</v>
      </c>
      <c r="I2305">
        <v>74.013533903034798</v>
      </c>
      <c r="J2305">
        <v>1.97157893950122</v>
      </c>
      <c r="K2305">
        <v>295.40488277266002</v>
      </c>
      <c r="L2305">
        <v>228.26674783289999</v>
      </c>
      <c r="M2305">
        <v>64.094877317604599</v>
      </c>
      <c r="N2305">
        <v>0.78258367481953905</v>
      </c>
      <c r="O2305">
        <v>8.3005617977528008</v>
      </c>
      <c r="Q2305">
        <v>0.29236702592438102</v>
      </c>
    </row>
    <row r="2306" spans="1:17" hidden="1" x14ac:dyDescent="0.3">
      <c r="A2306" t="s">
        <v>4808</v>
      </c>
      <c r="B2306" t="s">
        <v>4809</v>
      </c>
      <c r="C2306" t="str">
        <f>IFERROR(VLOOKUP(Table1[[#This Row],[Ticker]],[1]!Table2[[Symbol]:[Industry]],2,FALSE),"-")</f>
        <v>-</v>
      </c>
      <c r="D2306" t="s">
        <v>138</v>
      </c>
      <c r="E2306">
        <v>220.12899999999999</v>
      </c>
      <c r="F2306">
        <v>53.69</v>
      </c>
      <c r="G2306">
        <v>45.316830016322697</v>
      </c>
      <c r="H2306">
        <v>15.7406177497678</v>
      </c>
      <c r="I2306">
        <v>25.9519619675306</v>
      </c>
      <c r="J2306">
        <v>4.9640965294151496</v>
      </c>
      <c r="K2306">
        <v>48.578034354457003</v>
      </c>
      <c r="L2306">
        <v>40.514230010046397</v>
      </c>
      <c r="M2306">
        <v>45.124377402926903</v>
      </c>
      <c r="N2306">
        <v>0.17374125679913699</v>
      </c>
      <c r="O2306">
        <v>21.642764015645302</v>
      </c>
      <c r="P2306">
        <v>86.100519930675802</v>
      </c>
      <c r="Q2306">
        <v>4.5950213536229002E-2</v>
      </c>
    </row>
    <row r="2307" spans="1:17" hidden="1" x14ac:dyDescent="0.3">
      <c r="A2307" t="s">
        <v>4810</v>
      </c>
      <c r="B2307" t="s">
        <v>4811</v>
      </c>
      <c r="C2307" t="str">
        <f>IFERROR(VLOOKUP(Table1[[#This Row],[Ticker]],[1]!Table2[[Symbol]:[Industry]],2,FALSE),"-")</f>
        <v>-</v>
      </c>
      <c r="D2307" t="s">
        <v>1126</v>
      </c>
      <c r="E2307">
        <v>219.20823244799999</v>
      </c>
      <c r="F2307">
        <v>164.16</v>
      </c>
      <c r="G2307">
        <v>-41.562635380186599</v>
      </c>
      <c r="H2307">
        <v>29.400192217852901</v>
      </c>
      <c r="I2307">
        <v>-33.976590361344101</v>
      </c>
      <c r="J2307">
        <v>35.825744358041597</v>
      </c>
      <c r="K2307">
        <v>149.80062697809799</v>
      </c>
      <c r="L2307">
        <v>170.202713826409</v>
      </c>
      <c r="M2307">
        <v>60.888453607335201</v>
      </c>
      <c r="N2307">
        <v>3.18526159762169</v>
      </c>
      <c r="O2307">
        <v>82.778996101364498</v>
      </c>
      <c r="P2307">
        <v>30.804780876494</v>
      </c>
      <c r="Q2307">
        <v>0.115217935078143</v>
      </c>
    </row>
    <row r="2308" spans="1:17" hidden="1" x14ac:dyDescent="0.3">
      <c r="A2308" t="s">
        <v>4812</v>
      </c>
      <c r="B2308" t="s">
        <v>4813</v>
      </c>
      <c r="C2308" t="str">
        <f>IFERROR(VLOOKUP(Table1[[#This Row],[Ticker]],[1]!Table2[[Symbol]:[Industry]],2,FALSE),"-")</f>
        <v>-</v>
      </c>
      <c r="D2308" t="s">
        <v>625</v>
      </c>
      <c r="E2308">
        <v>219.11713065000001</v>
      </c>
      <c r="F2308">
        <v>23.31</v>
      </c>
      <c r="G2308">
        <v>-0.57038802879001604</v>
      </c>
      <c r="H2308">
        <v>-6.4657314565813699</v>
      </c>
      <c r="I2308">
        <v>-29.128967002579099</v>
      </c>
      <c r="J2308">
        <v>-0.53660337894542298</v>
      </c>
      <c r="K2308">
        <v>23.732073424248199</v>
      </c>
      <c r="L2308">
        <v>22.714668591110499</v>
      </c>
      <c r="M2308">
        <v>43.1388307169968</v>
      </c>
      <c r="N2308">
        <v>0.84391456765504602</v>
      </c>
      <c r="O2308">
        <v>39.425139425139399</v>
      </c>
      <c r="P2308">
        <v>119.905660377358</v>
      </c>
    </row>
    <row r="2309" spans="1:17" hidden="1" x14ac:dyDescent="0.3">
      <c r="A2309" t="s">
        <v>4814</v>
      </c>
      <c r="B2309" t="s">
        <v>4815</v>
      </c>
      <c r="C2309" t="str">
        <f>IFERROR(VLOOKUP(Table1[[#This Row],[Ticker]],[1]!Table2[[Symbol]:[Industry]],2,FALSE),"-")</f>
        <v>-</v>
      </c>
      <c r="D2309" t="s">
        <v>2569</v>
      </c>
      <c r="E2309">
        <v>218.955971744999</v>
      </c>
      <c r="F2309">
        <v>16.63</v>
      </c>
      <c r="G2309">
        <v>38.172988697547403</v>
      </c>
      <c r="H2309">
        <v>17.7406177497678</v>
      </c>
      <c r="I2309">
        <v>-11.9128672933769</v>
      </c>
      <c r="J2309">
        <v>26.6429557627938</v>
      </c>
      <c r="K2309">
        <v>15.611180758908899</v>
      </c>
      <c r="L2309">
        <v>15.3090070765451</v>
      </c>
      <c r="M2309">
        <v>61.1386641992205</v>
      </c>
      <c r="N2309">
        <v>2.1499759257441098</v>
      </c>
      <c r="O2309">
        <v>17.859290438965701</v>
      </c>
      <c r="P2309">
        <v>69.564587585713795</v>
      </c>
      <c r="Q2309">
        <v>4.3581553403142001E-2</v>
      </c>
    </row>
    <row r="2310" spans="1:17" hidden="1" x14ac:dyDescent="0.3">
      <c r="A2310" t="s">
        <v>4816</v>
      </c>
      <c r="B2310" t="s">
        <v>4817</v>
      </c>
      <c r="C2310" t="str">
        <f>IFERROR(VLOOKUP(Table1[[#This Row],[Ticker]],[1]!Table2[[Symbol]:[Industry]],2,FALSE),"-")</f>
        <v>-</v>
      </c>
      <c r="D2310" t="s">
        <v>1467</v>
      </c>
      <c r="E2310">
        <v>217.77530949999999</v>
      </c>
      <c r="F2310">
        <v>425.65</v>
      </c>
      <c r="G2310">
        <v>96.1526179397395</v>
      </c>
      <c r="H2310">
        <v>8.7973292960754499</v>
      </c>
      <c r="I2310">
        <v>22.193691664888298</v>
      </c>
      <c r="J2310">
        <v>-0.77661106915628497</v>
      </c>
      <c r="K2310">
        <v>408.62056328167199</v>
      </c>
      <c r="L2310">
        <v>365.55660750973999</v>
      </c>
      <c r="M2310">
        <v>45.528332706224802</v>
      </c>
      <c r="N2310">
        <v>1.1861732617641201</v>
      </c>
      <c r="O2310">
        <v>26.5828732526723</v>
      </c>
      <c r="P2310">
        <v>123.438320209973</v>
      </c>
      <c r="Q2310">
        <v>3.8376576538006003E-2</v>
      </c>
    </row>
    <row r="2311" spans="1:17" hidden="1" x14ac:dyDescent="0.3">
      <c r="A2311" t="s">
        <v>4818</v>
      </c>
      <c r="B2311" t="s">
        <v>4819</v>
      </c>
      <c r="C2311" t="str">
        <f>IFERROR(VLOOKUP(Table1[[#This Row],[Ticker]],[1]!Table2[[Symbol]:[Industry]],2,FALSE),"-")</f>
        <v>-</v>
      </c>
      <c r="D2311" t="s">
        <v>625</v>
      </c>
      <c r="E2311">
        <v>217.75215</v>
      </c>
      <c r="F2311">
        <v>110.9</v>
      </c>
      <c r="G2311">
        <v>123.354251789568</v>
      </c>
      <c r="H2311">
        <v>35.9664767303898</v>
      </c>
      <c r="I2311">
        <v>68.409599004942706</v>
      </c>
      <c r="J2311">
        <v>11.490650775939599</v>
      </c>
      <c r="K2311">
        <v>82.301834865025</v>
      </c>
      <c r="L2311">
        <v>64.0716998477658</v>
      </c>
      <c r="M2311">
        <v>88.9412203214046</v>
      </c>
      <c r="N2311">
        <v>0.882488605025046</v>
      </c>
      <c r="O2311">
        <v>0.90171325518484302</v>
      </c>
      <c r="P2311">
        <v>184.358974358974</v>
      </c>
      <c r="Q2311">
        <v>0.13240152440809499</v>
      </c>
    </row>
    <row r="2312" spans="1:17" hidden="1" x14ac:dyDescent="0.3">
      <c r="A2312" t="s">
        <v>4820</v>
      </c>
      <c r="B2312" t="s">
        <v>4821</v>
      </c>
      <c r="C2312" t="str">
        <f>IFERROR(VLOOKUP(Table1[[#This Row],[Ticker]],[1]!Table2[[Symbol]:[Industry]],2,FALSE),"-")</f>
        <v>-</v>
      </c>
      <c r="D2312" t="s">
        <v>46</v>
      </c>
      <c r="E2312">
        <v>217.15805137500001</v>
      </c>
      <c r="F2312">
        <v>282.05</v>
      </c>
      <c r="G2312">
        <v>1.6844933607303001</v>
      </c>
      <c r="H2312">
        <v>3.1854083347453299</v>
      </c>
      <c r="I2312">
        <v>2.4653231089054399</v>
      </c>
      <c r="J2312">
        <v>5.8048614743313598</v>
      </c>
      <c r="K2312">
        <v>275.84613036174602</v>
      </c>
      <c r="L2312">
        <v>249.96200508121399</v>
      </c>
      <c r="M2312">
        <v>37.714906114798197</v>
      </c>
      <c r="N2312">
        <v>0.86912261671325397</v>
      </c>
      <c r="O2312">
        <v>20.1914554157064</v>
      </c>
      <c r="P2312">
        <v>35.210930009587699</v>
      </c>
    </row>
    <row r="2313" spans="1:17" hidden="1" x14ac:dyDescent="0.3">
      <c r="A2313" t="s">
        <v>4822</v>
      </c>
      <c r="B2313" t="s">
        <v>4823</v>
      </c>
      <c r="C2313" t="str">
        <f>IFERROR(VLOOKUP(Table1[[#This Row],[Ticker]],[1]!Table2[[Symbol]:[Industry]],2,FALSE),"-")</f>
        <v>-</v>
      </c>
      <c r="D2313" t="s">
        <v>625</v>
      </c>
      <c r="E2313">
        <v>217.06654871999999</v>
      </c>
      <c r="F2313">
        <v>62.42</v>
      </c>
      <c r="G2313">
        <v>173.983496682989</v>
      </c>
      <c r="H2313">
        <v>-8.0297693227612807</v>
      </c>
      <c r="I2313">
        <v>186.74787169101299</v>
      </c>
      <c r="J2313">
        <v>2.29709944576505</v>
      </c>
      <c r="K2313">
        <v>62.269739512462799</v>
      </c>
      <c r="M2313">
        <v>35.975393851784098</v>
      </c>
      <c r="N2313">
        <v>0.580184417517006</v>
      </c>
      <c r="O2313">
        <v>20.954822172380599</v>
      </c>
      <c r="P2313">
        <v>197.23809523809501</v>
      </c>
    </row>
    <row r="2314" spans="1:17" hidden="1" x14ac:dyDescent="0.3">
      <c r="A2314" t="s">
        <v>4824</v>
      </c>
      <c r="B2314" t="s">
        <v>4825</v>
      </c>
      <c r="C2314" t="str">
        <f>IFERROR(VLOOKUP(Table1[[#This Row],[Ticker]],[1]!Table2[[Symbol]:[Industry]],2,FALSE),"-")</f>
        <v>-</v>
      </c>
      <c r="D2314" t="s">
        <v>54</v>
      </c>
      <c r="E2314">
        <v>216.9414975</v>
      </c>
      <c r="F2314">
        <v>133.77000000000001</v>
      </c>
      <c r="G2314">
        <v>12.071653341707499</v>
      </c>
      <c r="H2314">
        <v>15.5977407672941</v>
      </c>
      <c r="I2314">
        <v>8.1527919739825592</v>
      </c>
      <c r="J2314">
        <v>-3.55121922706117</v>
      </c>
      <c r="K2314">
        <v>125.035021993915</v>
      </c>
      <c r="L2314">
        <v>113.768689684379</v>
      </c>
      <c r="M2314">
        <v>47.664086457596703</v>
      </c>
      <c r="N2314">
        <v>2.2274253466599299</v>
      </c>
      <c r="O2314">
        <v>16.767586155341199</v>
      </c>
      <c r="P2314">
        <v>53.670304422745502</v>
      </c>
      <c r="Q2314">
        <v>3.3166344491709E-2</v>
      </c>
    </row>
    <row r="2315" spans="1:17" hidden="1" x14ac:dyDescent="0.3">
      <c r="A2315" t="s">
        <v>4826</v>
      </c>
      <c r="B2315" t="s">
        <v>4827</v>
      </c>
      <c r="C2315" t="str">
        <f>IFERROR(VLOOKUP(Table1[[#This Row],[Ticker]],[1]!Table2[[Symbol]:[Industry]],2,FALSE),"-")</f>
        <v>-</v>
      </c>
      <c r="D2315" t="s">
        <v>1008</v>
      </c>
      <c r="E2315">
        <v>216.54478732600001</v>
      </c>
      <c r="F2315">
        <v>11.63</v>
      </c>
      <c r="G2315">
        <v>49.041697741190497</v>
      </c>
      <c r="H2315">
        <v>-11.032066108875901</v>
      </c>
      <c r="I2315">
        <v>-6.6509378327960196</v>
      </c>
      <c r="J2315">
        <v>4.96832904572166</v>
      </c>
      <c r="K2315">
        <v>11.9410751543762</v>
      </c>
      <c r="L2315">
        <v>10.475062884027301</v>
      </c>
      <c r="M2315">
        <v>30.6691232328692</v>
      </c>
      <c r="N2315">
        <v>0.49077665512643798</v>
      </c>
      <c r="O2315">
        <v>32.416165090283698</v>
      </c>
      <c r="Q2315">
        <v>6.4337761865647006E-2</v>
      </c>
    </row>
    <row r="2316" spans="1:17" hidden="1" x14ac:dyDescent="0.3">
      <c r="A2316" t="s">
        <v>4828</v>
      </c>
      <c r="B2316" t="s">
        <v>4829</v>
      </c>
      <c r="C2316" t="str">
        <f>IFERROR(VLOOKUP(Table1[[#This Row],[Ticker]],[1]!Table2[[Symbol]:[Industry]],2,FALSE),"-")</f>
        <v>-</v>
      </c>
      <c r="D2316" t="s">
        <v>625</v>
      </c>
      <c r="E2316">
        <v>216.1362</v>
      </c>
      <c r="F2316">
        <v>210</v>
      </c>
      <c r="G2316">
        <v>352.93587763536999</v>
      </c>
      <c r="H2316">
        <v>-13.905806001919</v>
      </c>
      <c r="I2316">
        <v>-11.666694135317</v>
      </c>
      <c r="J2316">
        <v>-4.6510304652803196</v>
      </c>
      <c r="K2316">
        <v>241.90625150001901</v>
      </c>
      <c r="L2316">
        <v>188.089327991402</v>
      </c>
      <c r="M2316">
        <v>30.080936558469201</v>
      </c>
      <c r="N2316">
        <v>0.89320388349514501</v>
      </c>
      <c r="O2316">
        <v>83.809523809523796</v>
      </c>
      <c r="P2316">
        <v>425</v>
      </c>
      <c r="Q2316">
        <v>0.13225673754379699</v>
      </c>
    </row>
    <row r="2317" spans="1:17" hidden="1" x14ac:dyDescent="0.3">
      <c r="A2317" t="s">
        <v>4830</v>
      </c>
      <c r="B2317" t="s">
        <v>4831</v>
      </c>
      <c r="C2317" t="str">
        <f>IFERROR(VLOOKUP(Table1[[#This Row],[Ticker]],[1]!Table2[[Symbol]:[Industry]],2,FALSE),"-")</f>
        <v>-</v>
      </c>
      <c r="D2317" t="s">
        <v>269</v>
      </c>
      <c r="E2317">
        <v>216.036</v>
      </c>
      <c r="F2317">
        <v>211.8</v>
      </c>
      <c r="G2317">
        <v>13.7884295911251</v>
      </c>
      <c r="H2317">
        <v>-8.0150715356994109</v>
      </c>
      <c r="I2317">
        <v>-1.81911015559893</v>
      </c>
      <c r="J2317">
        <v>8.9894258087259598</v>
      </c>
      <c r="K2317">
        <v>202.70554712631801</v>
      </c>
      <c r="L2317">
        <v>177.621620143808</v>
      </c>
      <c r="M2317">
        <v>50.236172164539397</v>
      </c>
      <c r="N2317">
        <v>1.1456419502544499</v>
      </c>
      <c r="O2317">
        <v>22.757318224740299</v>
      </c>
      <c r="P2317">
        <v>79.491525423728802</v>
      </c>
      <c r="Q2317">
        <v>0.15290884309963901</v>
      </c>
    </row>
    <row r="2318" spans="1:17" hidden="1" x14ac:dyDescent="0.3">
      <c r="A2318" t="s">
        <v>4832</v>
      </c>
      <c r="B2318" t="s">
        <v>4833</v>
      </c>
      <c r="C2318" t="str">
        <f>IFERROR(VLOOKUP(Table1[[#This Row],[Ticker]],[1]!Table2[[Symbol]:[Industry]],2,FALSE),"-")</f>
        <v>-</v>
      </c>
      <c r="D2318" t="s">
        <v>383</v>
      </c>
      <c r="E2318">
        <v>215.45837308</v>
      </c>
      <c r="F2318">
        <v>238.3</v>
      </c>
      <c r="G2318">
        <v>38.500027901371197</v>
      </c>
      <c r="H2318">
        <v>24.983903689736199</v>
      </c>
      <c r="I2318">
        <v>-5.7659871155282403</v>
      </c>
      <c r="J2318">
        <v>29.507996814744299</v>
      </c>
      <c r="K2318">
        <v>202.087726200124</v>
      </c>
      <c r="L2318">
        <v>192.29702892258999</v>
      </c>
      <c r="M2318">
        <v>63.232796025487801</v>
      </c>
      <c r="N2318">
        <v>2.57478649013543</v>
      </c>
      <c r="O2318">
        <v>25.472093999160698</v>
      </c>
      <c r="P2318">
        <v>76.518518518518505</v>
      </c>
      <c r="Q2318">
        <v>0.109799123749332</v>
      </c>
    </row>
    <row r="2319" spans="1:17" hidden="1" x14ac:dyDescent="0.3">
      <c r="A2319" t="s">
        <v>4834</v>
      </c>
      <c r="B2319" t="s">
        <v>4835</v>
      </c>
      <c r="C2319" t="str">
        <f>IFERROR(VLOOKUP(Table1[[#This Row],[Ticker]],[1]!Table2[[Symbol]:[Industry]],2,FALSE),"-")</f>
        <v>-</v>
      </c>
      <c r="E2319">
        <v>215.44456260000001</v>
      </c>
      <c r="F2319">
        <v>15.97</v>
      </c>
      <c r="G2319">
        <v>181.23138275330501</v>
      </c>
      <c r="H2319">
        <v>-20.646375682876702</v>
      </c>
      <c r="I2319">
        <v>71.607838026464407</v>
      </c>
      <c r="J2319">
        <v>0.22245987722923899</v>
      </c>
      <c r="K2319">
        <v>15.533197593688399</v>
      </c>
      <c r="L2319">
        <v>10.551205628116699</v>
      </c>
      <c r="M2319">
        <v>19.3861826748442</v>
      </c>
      <c r="N2319">
        <v>2.7641156462339</v>
      </c>
      <c r="O2319">
        <v>35.504070131496498</v>
      </c>
      <c r="P2319">
        <v>216.23762376237599</v>
      </c>
      <c r="Q2319">
        <v>9.0296436544756997E-2</v>
      </c>
    </row>
    <row r="2320" spans="1:17" hidden="1" x14ac:dyDescent="0.3">
      <c r="A2320" t="s">
        <v>4836</v>
      </c>
      <c r="B2320" t="s">
        <v>4837</v>
      </c>
      <c r="C2320" t="str">
        <f>IFERROR(VLOOKUP(Table1[[#This Row],[Ticker]],[1]!Table2[[Symbol]:[Industry]],2,FALSE),"-")</f>
        <v>-</v>
      </c>
      <c r="D2320" t="s">
        <v>530</v>
      </c>
      <c r="E2320">
        <v>215.3844</v>
      </c>
      <c r="F2320">
        <v>181.3</v>
      </c>
      <c r="G2320">
        <v>393.71146930916501</v>
      </c>
      <c r="H2320">
        <v>113.94820258010699</v>
      </c>
      <c r="I2320">
        <v>190.87280836781099</v>
      </c>
      <c r="J2320">
        <v>21.1626546940326</v>
      </c>
      <c r="K2320">
        <v>101.110406981834</v>
      </c>
      <c r="L2320">
        <v>71.785607731061006</v>
      </c>
      <c r="M2320">
        <v>97.757214219057801</v>
      </c>
      <c r="N2320">
        <v>1.83999771021146</v>
      </c>
      <c r="O2320">
        <v>0</v>
      </c>
      <c r="P2320">
        <v>484.83870967741899</v>
      </c>
    </row>
    <row r="2321" spans="1:17" hidden="1" x14ac:dyDescent="0.3">
      <c r="A2321" t="s">
        <v>4838</v>
      </c>
      <c r="B2321" t="s">
        <v>4839</v>
      </c>
      <c r="C2321" t="str">
        <f>IFERROR(VLOOKUP(Table1[[#This Row],[Ticker]],[1]!Table2[[Symbol]:[Industry]],2,FALSE),"-")</f>
        <v>-</v>
      </c>
      <c r="D2321" t="s">
        <v>530</v>
      </c>
      <c r="E2321">
        <v>215.3230264</v>
      </c>
      <c r="F2321">
        <v>48.52</v>
      </c>
      <c r="G2321">
        <v>56.7825071962856</v>
      </c>
      <c r="H2321">
        <v>6.0539510831011603</v>
      </c>
      <c r="I2321">
        <v>-17.0027476318601</v>
      </c>
      <c r="J2321">
        <v>-5.2518124531232901</v>
      </c>
      <c r="K2321">
        <v>50.535004116773301</v>
      </c>
      <c r="L2321">
        <v>44.893725074816402</v>
      </c>
      <c r="M2321">
        <v>32.332830704761797</v>
      </c>
      <c r="N2321">
        <v>2.0413502336215701</v>
      </c>
      <c r="O2321">
        <v>25</v>
      </c>
      <c r="P2321">
        <v>81.044776119402997</v>
      </c>
      <c r="Q2321">
        <v>6.1854178444773998E-2</v>
      </c>
    </row>
    <row r="2322" spans="1:17" hidden="1" x14ac:dyDescent="0.3">
      <c r="A2322" t="s">
        <v>4840</v>
      </c>
      <c r="B2322" t="s">
        <v>4841</v>
      </c>
      <c r="C2322" t="str">
        <f>IFERROR(VLOOKUP(Table1[[#This Row],[Ticker]],[1]!Table2[[Symbol]:[Industry]],2,FALSE),"-")</f>
        <v>-</v>
      </c>
      <c r="D2322" t="s">
        <v>21</v>
      </c>
      <c r="E2322">
        <v>215.1782</v>
      </c>
      <c r="F2322">
        <v>236.2</v>
      </c>
      <c r="G2322">
        <v>-50.454475269545597</v>
      </c>
      <c r="H2322">
        <v>-7.6453438728335703</v>
      </c>
      <c r="I2322">
        <v>-35.979182537618001</v>
      </c>
      <c r="J2322">
        <v>-6.7092489472090104</v>
      </c>
      <c r="K2322">
        <v>252.09029586309299</v>
      </c>
      <c r="M2322">
        <v>24.372065609908901</v>
      </c>
      <c r="N2322">
        <v>0.52082822837539799</v>
      </c>
      <c r="O2322">
        <v>42.252328535139704</v>
      </c>
      <c r="P2322">
        <v>28.334691659874998</v>
      </c>
    </row>
    <row r="2323" spans="1:17" hidden="1" x14ac:dyDescent="0.3">
      <c r="A2323" t="s">
        <v>4842</v>
      </c>
      <c r="B2323" t="s">
        <v>4843</v>
      </c>
      <c r="C2323" t="str">
        <f>IFERROR(VLOOKUP(Table1[[#This Row],[Ticker]],[1]!Table2[[Symbol]:[Industry]],2,FALSE),"-")</f>
        <v>-</v>
      </c>
      <c r="D2323" t="s">
        <v>925</v>
      </c>
      <c r="E2323">
        <v>215.15748715000001</v>
      </c>
      <c r="F2323">
        <v>111.05</v>
      </c>
      <c r="G2323">
        <v>36.9907116902044</v>
      </c>
      <c r="H2323">
        <v>45.962238151483</v>
      </c>
      <c r="I2323">
        <v>49.755086698228403</v>
      </c>
      <c r="J2323">
        <v>-9.5817037837747705</v>
      </c>
      <c r="M2323">
        <v>50.199476601091298</v>
      </c>
      <c r="O2323">
        <v>25.168842863574898</v>
      </c>
      <c r="P2323">
        <v>77.113237639553404</v>
      </c>
    </row>
    <row r="2324" spans="1:17" hidden="1" x14ac:dyDescent="0.3">
      <c r="A2324" t="s">
        <v>4844</v>
      </c>
      <c r="B2324" t="s">
        <v>4845</v>
      </c>
      <c r="C2324" t="str">
        <f>IFERROR(VLOOKUP(Table1[[#This Row],[Ticker]],[1]!Table2[[Symbol]:[Industry]],2,FALSE),"-")</f>
        <v>-</v>
      </c>
      <c r="D2324" t="s">
        <v>2388</v>
      </c>
      <c r="E2324">
        <v>215.09260979999999</v>
      </c>
      <c r="F2324">
        <v>116.15</v>
      </c>
      <c r="G2324">
        <v>55.163220185293603</v>
      </c>
      <c r="H2324">
        <v>-34.327118435615397</v>
      </c>
      <c r="I2324">
        <v>-8.7381429513743392</v>
      </c>
      <c r="J2324">
        <v>-3.9343201722802399</v>
      </c>
      <c r="K2324">
        <v>126.002270990035</v>
      </c>
      <c r="M2324">
        <v>24.292512588270601</v>
      </c>
      <c r="N2324">
        <v>0.44599439545042402</v>
      </c>
      <c r="O2324">
        <v>65.2173913043478</v>
      </c>
      <c r="P2324">
        <v>87.338709677419303</v>
      </c>
    </row>
    <row r="2325" spans="1:17" hidden="1" x14ac:dyDescent="0.3">
      <c r="A2325" t="s">
        <v>4846</v>
      </c>
      <c r="B2325" t="s">
        <v>4847</v>
      </c>
      <c r="C2325" t="str">
        <f>IFERROR(VLOOKUP(Table1[[#This Row],[Ticker]],[1]!Table2[[Symbol]:[Industry]],2,FALSE),"-")</f>
        <v>-</v>
      </c>
      <c r="D2325" t="s">
        <v>124</v>
      </c>
      <c r="E2325">
        <v>214.586512</v>
      </c>
      <c r="F2325">
        <v>24.08</v>
      </c>
      <c r="G2325">
        <v>216.37868776365201</v>
      </c>
      <c r="H2325">
        <v>7.5855789900779103</v>
      </c>
      <c r="I2325">
        <v>-47.2217001629514</v>
      </c>
      <c r="J2325">
        <v>-2.7595263445166598</v>
      </c>
      <c r="K2325">
        <v>25.3389010496583</v>
      </c>
      <c r="L2325">
        <v>22.427359359039698</v>
      </c>
      <c r="M2325">
        <v>37.638466763337902</v>
      </c>
      <c r="N2325">
        <v>1.5497505762347901</v>
      </c>
      <c r="O2325">
        <v>65.946843853820596</v>
      </c>
      <c r="P2325">
        <v>248.98550724637599</v>
      </c>
      <c r="Q2325">
        <v>9.6776269536425999E-2</v>
      </c>
    </row>
    <row r="2326" spans="1:17" hidden="1" x14ac:dyDescent="0.3">
      <c r="A2326" t="s">
        <v>4848</v>
      </c>
      <c r="B2326" t="s">
        <v>4849</v>
      </c>
      <c r="C2326" t="str">
        <f>IFERROR(VLOOKUP(Table1[[#This Row],[Ticker]],[1]!Table2[[Symbol]:[Industry]],2,FALSE),"-")</f>
        <v>-</v>
      </c>
      <c r="D2326" t="s">
        <v>21</v>
      </c>
      <c r="E2326">
        <v>214.48871402999899</v>
      </c>
      <c r="F2326">
        <v>13.17</v>
      </c>
      <c r="G2326">
        <v>-25.3363829417228</v>
      </c>
      <c r="H2326">
        <v>2.8232222201274002</v>
      </c>
      <c r="I2326">
        <v>-3.4170528153744399</v>
      </c>
      <c r="J2326">
        <v>2.2903301773701101</v>
      </c>
      <c r="K2326">
        <v>13.4710045372429</v>
      </c>
      <c r="L2326">
        <v>13.540858412951399</v>
      </c>
      <c r="M2326">
        <v>33.326742984012</v>
      </c>
      <c r="N2326">
        <v>0.49775522379918902</v>
      </c>
      <c r="O2326">
        <v>37.433561123766097</v>
      </c>
      <c r="P2326">
        <v>33.705583756345099</v>
      </c>
    </row>
    <row r="2327" spans="1:17" hidden="1" x14ac:dyDescent="0.3">
      <c r="A2327" t="s">
        <v>4850</v>
      </c>
      <c r="B2327" t="s">
        <v>4851</v>
      </c>
      <c r="C2327" t="str">
        <f>IFERROR(VLOOKUP(Table1[[#This Row],[Ticker]],[1]!Table2[[Symbol]:[Industry]],2,FALSE),"-")</f>
        <v>-</v>
      </c>
      <c r="D2327" t="s">
        <v>825</v>
      </c>
      <c r="E2327">
        <v>214.26</v>
      </c>
      <c r="F2327">
        <v>150</v>
      </c>
      <c r="G2327">
        <v>96.525621225113895</v>
      </c>
      <c r="H2327">
        <v>-4.1876243829240902</v>
      </c>
      <c r="I2327">
        <v>68.828365813348597</v>
      </c>
      <c r="J2327">
        <v>-3.0776351905952501</v>
      </c>
      <c r="K2327">
        <v>157.06450828048099</v>
      </c>
      <c r="M2327">
        <v>32.098291104218497</v>
      </c>
      <c r="N2327">
        <v>0.55052044168282699</v>
      </c>
      <c r="O2327">
        <v>26.6666666666666</v>
      </c>
      <c r="P2327">
        <v>138.09523809523799</v>
      </c>
    </row>
    <row r="2328" spans="1:17" hidden="1" x14ac:dyDescent="0.3">
      <c r="A2328" t="s">
        <v>4852</v>
      </c>
      <c r="B2328" t="s">
        <v>4853</v>
      </c>
      <c r="C2328" t="str">
        <f>IFERROR(VLOOKUP(Table1[[#This Row],[Ticker]],[1]!Table2[[Symbol]:[Industry]],2,FALSE),"-")</f>
        <v>-</v>
      </c>
      <c r="D2328" t="s">
        <v>269</v>
      </c>
      <c r="E2328">
        <v>213.96567158399901</v>
      </c>
      <c r="F2328">
        <v>185.35</v>
      </c>
      <c r="G2328">
        <v>220.94224452753099</v>
      </c>
      <c r="H2328">
        <v>7.0669744719042598</v>
      </c>
      <c r="I2328">
        <v>60.418029103909397</v>
      </c>
      <c r="J2328">
        <v>-3.4820822338961999</v>
      </c>
      <c r="K2328">
        <v>177.94475204793099</v>
      </c>
      <c r="L2328">
        <v>130.77297717862999</v>
      </c>
      <c r="M2328">
        <v>27.965589905315099</v>
      </c>
      <c r="N2328">
        <v>7.0286705772547295E-2</v>
      </c>
      <c r="O2328">
        <v>27.100080927974101</v>
      </c>
      <c r="P2328">
        <v>255.75815738963499</v>
      </c>
      <c r="Q2328">
        <v>0.10844612889991501</v>
      </c>
    </row>
    <row r="2329" spans="1:17" hidden="1" x14ac:dyDescent="0.3">
      <c r="A2329" t="s">
        <v>4854</v>
      </c>
      <c r="B2329" t="s">
        <v>4855</v>
      </c>
      <c r="C2329" t="str">
        <f>IFERROR(VLOOKUP(Table1[[#This Row],[Ticker]],[1]!Table2[[Symbol]:[Industry]],2,FALSE),"-")</f>
        <v>-</v>
      </c>
      <c r="D2329" t="s">
        <v>138</v>
      </c>
      <c r="E2329">
        <v>213.915612162</v>
      </c>
      <c r="F2329">
        <v>57.54</v>
      </c>
      <c r="G2329">
        <v>-51.918124466338099</v>
      </c>
      <c r="H2329">
        <v>-2.2995821633134401</v>
      </c>
      <c r="I2329">
        <v>-17.156890213748401</v>
      </c>
      <c r="J2329">
        <v>-5.7397095357162899E-2</v>
      </c>
      <c r="K2329">
        <v>60.370063693842098</v>
      </c>
      <c r="L2329">
        <v>64.149632675629306</v>
      </c>
      <c r="M2329">
        <v>27.9974531594297</v>
      </c>
      <c r="N2329">
        <v>0.77937633435625797</v>
      </c>
      <c r="O2329">
        <v>67.883211678832097</v>
      </c>
      <c r="P2329">
        <v>37.688442211055197</v>
      </c>
      <c r="Q2329">
        <v>9.0495606462822994E-2</v>
      </c>
    </row>
    <row r="2330" spans="1:17" hidden="1" x14ac:dyDescent="0.3">
      <c r="A2330" t="s">
        <v>4856</v>
      </c>
      <c r="B2330" t="s">
        <v>4857</v>
      </c>
      <c r="C2330" t="str">
        <f>IFERROR(VLOOKUP(Table1[[#This Row],[Ticker]],[1]!Table2[[Symbol]:[Industry]],2,FALSE),"-")</f>
        <v>-</v>
      </c>
      <c r="D2330" t="s">
        <v>163</v>
      </c>
      <c r="E2330">
        <v>213.77168</v>
      </c>
      <c r="F2330">
        <v>502</v>
      </c>
      <c r="G2330">
        <v>-22.602969482424001</v>
      </c>
      <c r="H2330">
        <v>-11.728933129190199</v>
      </c>
      <c r="I2330">
        <v>-9.8385944744000398</v>
      </c>
      <c r="J2330">
        <v>4.7051029046428301</v>
      </c>
      <c r="K2330">
        <v>495.61299999999898</v>
      </c>
      <c r="M2330">
        <v>38.5079938087652</v>
      </c>
      <c r="O2330">
        <v>32.788844621513903</v>
      </c>
      <c r="P2330">
        <v>53.634276970160599</v>
      </c>
    </row>
    <row r="2331" spans="1:17" hidden="1" x14ac:dyDescent="0.3">
      <c r="A2331" t="s">
        <v>4858</v>
      </c>
      <c r="B2331" t="s">
        <v>4859</v>
      </c>
      <c r="C2331" t="str">
        <f>IFERROR(VLOOKUP(Table1[[#This Row],[Ticker]],[1]!Table2[[Symbol]:[Industry]],2,FALSE),"-")</f>
        <v>-</v>
      </c>
      <c r="D2331" t="s">
        <v>215</v>
      </c>
      <c r="E2331">
        <v>213.43926239999999</v>
      </c>
      <c r="F2331">
        <v>273</v>
      </c>
      <c r="G2331">
        <v>-11.7577637582914</v>
      </c>
      <c r="H2331">
        <v>4.2068282887187296</v>
      </c>
      <c r="I2331">
        <v>-28.174529291088898</v>
      </c>
      <c r="J2331">
        <v>3.9876733271780398</v>
      </c>
      <c r="K2331">
        <v>280.83557845190597</v>
      </c>
      <c r="L2331">
        <v>267.03607175069902</v>
      </c>
      <c r="M2331">
        <v>36.647452122260901</v>
      </c>
      <c r="N2331">
        <v>1.62475998473313</v>
      </c>
      <c r="O2331">
        <v>31.5018315018315</v>
      </c>
      <c r="P2331">
        <v>22.038444345104999</v>
      </c>
      <c r="Q2331">
        <v>3.0155591848548002E-2</v>
      </c>
    </row>
    <row r="2332" spans="1:17" hidden="1" x14ac:dyDescent="0.3">
      <c r="A2332" t="s">
        <v>4860</v>
      </c>
      <c r="B2332" t="s">
        <v>4861</v>
      </c>
      <c r="C2332" t="str">
        <f>IFERROR(VLOOKUP(Table1[[#This Row],[Ticker]],[1]!Table2[[Symbol]:[Industry]],2,FALSE),"-")</f>
        <v>-</v>
      </c>
      <c r="D2332" t="s">
        <v>54</v>
      </c>
      <c r="E2332">
        <v>213.42176491999999</v>
      </c>
      <c r="F2332">
        <v>151.44999999999999</v>
      </c>
      <c r="G2332">
        <v>-15.881326665704799</v>
      </c>
      <c r="H2332">
        <v>-8.3559234893047591</v>
      </c>
      <c r="I2332">
        <v>-10.589168138110701</v>
      </c>
      <c r="J2332">
        <v>-2.2753537517039</v>
      </c>
      <c r="K2332">
        <v>160.33568165146201</v>
      </c>
      <c r="L2332">
        <v>146.04270753499401</v>
      </c>
      <c r="M2332">
        <v>30.587480311544901</v>
      </c>
      <c r="N2332">
        <v>0.30002019967343402</v>
      </c>
      <c r="O2332">
        <v>21.954440409376001</v>
      </c>
      <c r="P2332">
        <v>43.690702087286503</v>
      </c>
      <c r="Q2332">
        <v>3.1527784076348001E-2</v>
      </c>
    </row>
    <row r="2333" spans="1:17" hidden="1" x14ac:dyDescent="0.3">
      <c r="A2333" t="s">
        <v>4862</v>
      </c>
      <c r="B2333" t="s">
        <v>4863</v>
      </c>
      <c r="C2333" t="str">
        <f>IFERROR(VLOOKUP(Table1[[#This Row],[Ticker]],[1]!Table2[[Symbol]:[Industry]],2,FALSE),"-")</f>
        <v>-</v>
      </c>
      <c r="D2333" t="s">
        <v>2858</v>
      </c>
      <c r="E2333">
        <v>213.36975000000001</v>
      </c>
      <c r="F2333">
        <v>86.21</v>
      </c>
      <c r="G2333">
        <v>80.400442056456498</v>
      </c>
      <c r="H2333">
        <v>60.890617749767799</v>
      </c>
      <c r="I2333">
        <v>57.724410599259699</v>
      </c>
      <c r="J2333">
        <v>20.799044622434199</v>
      </c>
      <c r="K2333">
        <v>71.897469890604299</v>
      </c>
      <c r="L2333">
        <v>60.387822002311601</v>
      </c>
      <c r="M2333">
        <v>54.2498324095695</v>
      </c>
      <c r="N2333">
        <v>2.4391653199464098</v>
      </c>
      <c r="O2333">
        <v>20.403665468043101</v>
      </c>
      <c r="P2333">
        <v>139.472222222222</v>
      </c>
      <c r="Q2333">
        <v>0.167741973888762</v>
      </c>
    </row>
    <row r="2334" spans="1:17" hidden="1" x14ac:dyDescent="0.3">
      <c r="A2334" t="s">
        <v>4864</v>
      </c>
      <c r="B2334" t="s">
        <v>4865</v>
      </c>
      <c r="C2334" t="str">
        <f>IFERROR(VLOOKUP(Table1[[#This Row],[Ticker]],[1]!Table2[[Symbol]:[Industry]],2,FALSE),"-")</f>
        <v>-</v>
      </c>
      <c r="D2334" t="s">
        <v>625</v>
      </c>
      <c r="E2334">
        <v>213.1247712</v>
      </c>
      <c r="F2334">
        <v>196.05</v>
      </c>
      <c r="G2334">
        <v>17.1823641956105</v>
      </c>
      <c r="H2334">
        <v>27.367414673306101</v>
      </c>
      <c r="I2334">
        <v>-3.5635805146301398</v>
      </c>
      <c r="J2334">
        <v>9.07823285774003</v>
      </c>
      <c r="K2334">
        <v>161.58664416963299</v>
      </c>
      <c r="L2334">
        <v>157.96700926506401</v>
      </c>
      <c r="M2334">
        <v>76.396033493936997</v>
      </c>
      <c r="N2334">
        <v>4.8099993551828604</v>
      </c>
      <c r="O2334">
        <v>7.0390206579953896</v>
      </c>
      <c r="P2334">
        <v>52.984783456886397</v>
      </c>
      <c r="Q2334">
        <v>6.9013739151192993E-2</v>
      </c>
    </row>
    <row r="2335" spans="1:17" hidden="1" x14ac:dyDescent="0.3">
      <c r="A2335" t="s">
        <v>4866</v>
      </c>
      <c r="B2335" t="s">
        <v>4867</v>
      </c>
      <c r="C2335" t="str">
        <f>IFERROR(VLOOKUP(Table1[[#This Row],[Ticker]],[1]!Table2[[Symbol]:[Industry]],2,FALSE),"-")</f>
        <v>-</v>
      </c>
      <c r="D2335" t="s">
        <v>1380</v>
      </c>
      <c r="E2335">
        <v>212.64</v>
      </c>
      <c r="F2335">
        <v>332.25</v>
      </c>
      <c r="G2335">
        <v>1429.3154949028301</v>
      </c>
      <c r="H2335">
        <v>32.164438322080201</v>
      </c>
      <c r="I2335">
        <v>368.04931267645202</v>
      </c>
      <c r="J2335">
        <v>-2.5423821430425799E-4</v>
      </c>
      <c r="K2335">
        <v>269.85006629108199</v>
      </c>
      <c r="L2335">
        <v>155.834750949062</v>
      </c>
      <c r="M2335">
        <v>60.0923717948803</v>
      </c>
      <c r="N2335">
        <v>0.96636600251301297</v>
      </c>
      <c r="O2335">
        <v>5.3423626787057996</v>
      </c>
      <c r="P2335">
        <v>1674.83974358974</v>
      </c>
      <c r="Q2335">
        <v>0.22927025041420199</v>
      </c>
    </row>
    <row r="2336" spans="1:17" hidden="1" x14ac:dyDescent="0.3">
      <c r="A2336" t="s">
        <v>4868</v>
      </c>
      <c r="B2336" t="s">
        <v>4869</v>
      </c>
      <c r="C2336" t="str">
        <f>IFERROR(VLOOKUP(Table1[[#This Row],[Ticker]],[1]!Table2[[Symbol]:[Industry]],2,FALSE),"-")</f>
        <v>-</v>
      </c>
      <c r="D2336" t="s">
        <v>769</v>
      </c>
      <c r="E2336">
        <v>212.28676824999999</v>
      </c>
      <c r="F2336">
        <v>93.35</v>
      </c>
      <c r="G2336">
        <v>-55.486903455287298</v>
      </c>
      <c r="H2336">
        <v>-3.7373696716158098</v>
      </c>
      <c r="I2336">
        <v>-24.334247543389999</v>
      </c>
      <c r="J2336">
        <v>11.637226560556799</v>
      </c>
      <c r="K2336">
        <v>94.399371048376594</v>
      </c>
      <c r="M2336">
        <v>45.696797128001002</v>
      </c>
      <c r="N2336">
        <v>0.99054125065685705</v>
      </c>
      <c r="O2336">
        <v>55.329405463310103</v>
      </c>
      <c r="P2336">
        <v>42.410373760488099</v>
      </c>
    </row>
    <row r="2337" spans="1:17" hidden="1" x14ac:dyDescent="0.3">
      <c r="A2337" t="s">
        <v>4870</v>
      </c>
      <c r="B2337" t="s">
        <v>4871</v>
      </c>
      <c r="C2337" t="str">
        <f>IFERROR(VLOOKUP(Table1[[#This Row],[Ticker]],[1]!Table2[[Symbol]:[Industry]],2,FALSE),"-")</f>
        <v>-</v>
      </c>
      <c r="D2337" t="s">
        <v>920</v>
      </c>
      <c r="E2337">
        <v>211.29816149999999</v>
      </c>
      <c r="F2337">
        <v>177.3</v>
      </c>
      <c r="G2337">
        <v>-36.342833849223403</v>
      </c>
      <c r="H2337">
        <v>-12.43824403885</v>
      </c>
      <c r="I2337">
        <v>-73.006079783868202</v>
      </c>
      <c r="J2337">
        <v>-13.6960462510794</v>
      </c>
      <c r="K2337">
        <v>210.022696490822</v>
      </c>
      <c r="L2337">
        <v>263.60541983685403</v>
      </c>
      <c r="M2337">
        <v>3.83514975841234</v>
      </c>
      <c r="N2337">
        <v>0.91231845077998897</v>
      </c>
      <c r="O2337">
        <v>174.562887760857</v>
      </c>
      <c r="P2337">
        <v>0</v>
      </c>
      <c r="Q2337">
        <v>2.3770846406447999E-2</v>
      </c>
    </row>
    <row r="2338" spans="1:17" hidden="1" x14ac:dyDescent="0.3">
      <c r="A2338" t="s">
        <v>4872</v>
      </c>
      <c r="B2338" t="s">
        <v>4873</v>
      </c>
      <c r="C2338" t="str">
        <f>IFERROR(VLOOKUP(Table1[[#This Row],[Ticker]],[1]!Table2[[Symbol]:[Industry]],2,FALSE),"-")</f>
        <v>-</v>
      </c>
      <c r="D2338" t="s">
        <v>212</v>
      </c>
      <c r="E2338">
        <v>211.26215500000001</v>
      </c>
      <c r="F2338">
        <v>169.9</v>
      </c>
      <c r="G2338">
        <v>3.72596945685234</v>
      </c>
      <c r="H2338">
        <v>4.4998223175961298</v>
      </c>
      <c r="I2338">
        <v>-23.227768488016501</v>
      </c>
      <c r="J2338">
        <v>0.42038068242061299</v>
      </c>
      <c r="K2338">
        <v>171.511562495915</v>
      </c>
      <c r="L2338">
        <v>178.524840391232</v>
      </c>
      <c r="M2338">
        <v>37.602006619445397</v>
      </c>
      <c r="N2338">
        <v>0.87896989905437894</v>
      </c>
      <c r="O2338">
        <v>82.136550912301303</v>
      </c>
      <c r="P2338">
        <v>29.843332059610201</v>
      </c>
      <c r="Q2338">
        <v>0.123886770651222</v>
      </c>
    </row>
    <row r="2339" spans="1:17" hidden="1" x14ac:dyDescent="0.3">
      <c r="A2339" t="s">
        <v>4874</v>
      </c>
      <c r="B2339" t="s">
        <v>4875</v>
      </c>
      <c r="C2339" t="str">
        <f>IFERROR(VLOOKUP(Table1[[#This Row],[Ticker]],[1]!Table2[[Symbol]:[Industry]],2,FALSE),"-")</f>
        <v>-</v>
      </c>
      <c r="E2339">
        <v>210.9452627</v>
      </c>
      <c r="F2339">
        <v>69.98</v>
      </c>
      <c r="G2339">
        <v>179.951640613005</v>
      </c>
      <c r="H2339">
        <v>86.673119266100898</v>
      </c>
      <c r="I2339">
        <v>142.785201715314</v>
      </c>
      <c r="J2339">
        <v>-3.4630216865932502</v>
      </c>
      <c r="K2339">
        <v>48.400580321475502</v>
      </c>
      <c r="L2339">
        <v>34.447553180272998</v>
      </c>
      <c r="M2339">
        <v>66.104040033800402</v>
      </c>
      <c r="N2339">
        <v>1.7593947452566201</v>
      </c>
      <c r="O2339">
        <v>11.160331523292299</v>
      </c>
      <c r="P2339">
        <v>287.70083102492998</v>
      </c>
      <c r="Q2339">
        <v>0.115683738687839</v>
      </c>
    </row>
    <row r="2340" spans="1:17" hidden="1" x14ac:dyDescent="0.3">
      <c r="A2340" t="s">
        <v>4876</v>
      </c>
      <c r="B2340" t="s">
        <v>4877</v>
      </c>
      <c r="C2340" t="str">
        <f>IFERROR(VLOOKUP(Table1[[#This Row],[Ticker]],[1]!Table2[[Symbol]:[Industry]],2,FALSE),"-")</f>
        <v>-</v>
      </c>
      <c r="D2340" t="s">
        <v>920</v>
      </c>
      <c r="E2340">
        <v>210.92290800000001</v>
      </c>
      <c r="F2340">
        <v>353.85</v>
      </c>
      <c r="G2340">
        <v>147.25144124582101</v>
      </c>
      <c r="H2340">
        <v>4.5611566655560196</v>
      </c>
      <c r="I2340">
        <v>38.354775979328899</v>
      </c>
      <c r="J2340">
        <v>4.9371234525880396</v>
      </c>
      <c r="K2340">
        <v>299.19092142803402</v>
      </c>
      <c r="L2340">
        <v>224.33908374979401</v>
      </c>
      <c r="M2340">
        <v>38.146255713512303</v>
      </c>
      <c r="N2340">
        <v>0.96704609700648303</v>
      </c>
      <c r="O2340">
        <v>17.3235662713629</v>
      </c>
      <c r="P2340">
        <v>195.11598778281501</v>
      </c>
    </row>
    <row r="2341" spans="1:17" hidden="1" x14ac:dyDescent="0.3">
      <c r="A2341" t="s">
        <v>4878</v>
      </c>
      <c r="B2341" t="s">
        <v>4879</v>
      </c>
      <c r="C2341" t="str">
        <f>IFERROR(VLOOKUP(Table1[[#This Row],[Ticker]],[1]!Table2[[Symbol]:[Industry]],2,FALSE),"-")</f>
        <v>-</v>
      </c>
      <c r="D2341" t="s">
        <v>530</v>
      </c>
      <c r="E2341">
        <v>210.90539999999999</v>
      </c>
      <c r="F2341">
        <v>100.05</v>
      </c>
      <c r="G2341">
        <v>786.29085599034795</v>
      </c>
      <c r="H2341">
        <v>17.196992290297899</v>
      </c>
      <c r="I2341">
        <v>106.06821801135899</v>
      </c>
      <c r="J2341">
        <v>19.481712103386801</v>
      </c>
      <c r="K2341">
        <v>88.496816948389593</v>
      </c>
      <c r="L2341">
        <v>63.160654041093601</v>
      </c>
      <c r="M2341">
        <v>79.561023050806298</v>
      </c>
      <c r="N2341">
        <v>2.3580475544826198</v>
      </c>
      <c r="O2341">
        <v>7.2463768115942102</v>
      </c>
      <c r="P2341">
        <v>809.54545454545405</v>
      </c>
    </row>
    <row r="2342" spans="1:17" hidden="1" x14ac:dyDescent="0.3">
      <c r="A2342" t="s">
        <v>4880</v>
      </c>
      <c r="B2342" t="s">
        <v>4881</v>
      </c>
      <c r="C2342" t="str">
        <f>IFERROR(VLOOKUP(Table1[[#This Row],[Ticker]],[1]!Table2[[Symbol]:[Industry]],2,FALSE),"-")</f>
        <v>-</v>
      </c>
      <c r="D2342" t="s">
        <v>386</v>
      </c>
      <c r="E2342">
        <v>210.78542999999999</v>
      </c>
      <c r="F2342">
        <v>385</v>
      </c>
      <c r="G2342">
        <v>574.20916956083602</v>
      </c>
      <c r="H2342">
        <v>12.6681539816518</v>
      </c>
      <c r="I2342">
        <v>92.141355400286599</v>
      </c>
      <c r="J2342">
        <v>1.8605516225915499</v>
      </c>
      <c r="K2342">
        <v>345.64651621738301</v>
      </c>
      <c r="L2342">
        <v>204.48371416205899</v>
      </c>
      <c r="M2342">
        <v>37.6239291684942</v>
      </c>
      <c r="N2342">
        <v>0.54613935969868099</v>
      </c>
      <c r="O2342">
        <v>9.0909090909090793</v>
      </c>
      <c r="P2342">
        <v>632.63558515699299</v>
      </c>
    </row>
    <row r="2343" spans="1:17" hidden="1" x14ac:dyDescent="0.3">
      <c r="A2343" t="s">
        <v>4882</v>
      </c>
      <c r="B2343" t="s">
        <v>4883</v>
      </c>
      <c r="C2343" t="str">
        <f>IFERROR(VLOOKUP(Table1[[#This Row],[Ticker]],[1]!Table2[[Symbol]:[Industry]],2,FALSE),"-")</f>
        <v>-</v>
      </c>
      <c r="D2343" t="s">
        <v>2479</v>
      </c>
      <c r="E2343">
        <v>210.74124399999999</v>
      </c>
      <c r="F2343">
        <v>156.1</v>
      </c>
      <c r="G2343">
        <v>822.23298472775298</v>
      </c>
      <c r="H2343">
        <v>72.079537675279894</v>
      </c>
      <c r="I2343">
        <v>-34.381008530016899</v>
      </c>
      <c r="J2343">
        <v>11.3586815301112</v>
      </c>
      <c r="K2343">
        <v>120.63968625759701</v>
      </c>
      <c r="L2343">
        <v>114.88015564069499</v>
      </c>
      <c r="M2343">
        <v>96.899501493933101</v>
      </c>
      <c r="N2343">
        <v>3.1289014208984098</v>
      </c>
      <c r="O2343">
        <v>62.684176809737302</v>
      </c>
      <c r="P2343">
        <v>845.48758328285805</v>
      </c>
    </row>
    <row r="2344" spans="1:17" hidden="1" x14ac:dyDescent="0.3">
      <c r="A2344" t="s">
        <v>4884</v>
      </c>
      <c r="B2344" t="s">
        <v>4885</v>
      </c>
      <c r="C2344" t="str">
        <f>IFERROR(VLOOKUP(Table1[[#This Row],[Ticker]],[1]!Table2[[Symbol]:[Industry]],2,FALSE),"-")</f>
        <v>-</v>
      </c>
      <c r="D2344" t="s">
        <v>51</v>
      </c>
      <c r="E2344">
        <v>210.67691500000001</v>
      </c>
      <c r="F2344">
        <v>167.35</v>
      </c>
      <c r="G2344">
        <v>96.220811280959694</v>
      </c>
      <c r="H2344">
        <v>-8.8147021512572703</v>
      </c>
      <c r="I2344">
        <v>24.578380165589699</v>
      </c>
      <c r="J2344">
        <v>2.5285678169235299</v>
      </c>
      <c r="K2344">
        <v>170.451319415303</v>
      </c>
      <c r="L2344">
        <v>137.08057794745099</v>
      </c>
      <c r="M2344">
        <v>34.314562648936402</v>
      </c>
      <c r="N2344">
        <v>0.383164827199863</v>
      </c>
      <c r="O2344">
        <v>19.510008963250598</v>
      </c>
      <c r="P2344">
        <v>196.03750221121501</v>
      </c>
      <c r="Q2344">
        <v>0.11419737055519499</v>
      </c>
    </row>
    <row r="2345" spans="1:17" hidden="1" x14ac:dyDescent="0.3">
      <c r="A2345" t="s">
        <v>4886</v>
      </c>
      <c r="B2345" t="s">
        <v>4887</v>
      </c>
      <c r="C2345" t="str">
        <f>IFERROR(VLOOKUP(Table1[[#This Row],[Ticker]],[1]!Table2[[Symbol]:[Industry]],2,FALSE),"-")</f>
        <v>-</v>
      </c>
      <c r="D2345" t="s">
        <v>467</v>
      </c>
      <c r="E2345">
        <v>210.13040000000001</v>
      </c>
      <c r="F2345">
        <v>141.97999999999999</v>
      </c>
      <c r="G2345">
        <v>-19.430101297336101</v>
      </c>
      <c r="H2345">
        <v>13.8916548517251</v>
      </c>
      <c r="I2345">
        <v>-13.740649441459899</v>
      </c>
      <c r="J2345">
        <v>-0.101994652513444</v>
      </c>
      <c r="K2345">
        <v>139.23090636909299</v>
      </c>
      <c r="L2345">
        <v>134.524425556306</v>
      </c>
      <c r="M2345">
        <v>39.526750678675199</v>
      </c>
      <c r="N2345">
        <v>2.8031708948762102</v>
      </c>
      <c r="O2345">
        <v>20.9325257078461</v>
      </c>
      <c r="P2345">
        <v>31.767981438515001</v>
      </c>
      <c r="Q2345">
        <v>1.7613236317073001E-2</v>
      </c>
    </row>
    <row r="2346" spans="1:17" hidden="1" x14ac:dyDescent="0.3">
      <c r="A2346" t="s">
        <v>4888</v>
      </c>
      <c r="B2346" t="s">
        <v>4889</v>
      </c>
      <c r="C2346" t="str">
        <f>IFERROR(VLOOKUP(Table1[[#This Row],[Ticker]],[1]!Table2[[Symbol]:[Industry]],2,FALSE),"-")</f>
        <v>-</v>
      </c>
      <c r="D2346" t="s">
        <v>1126</v>
      </c>
      <c r="E2346">
        <v>209.36480364799999</v>
      </c>
      <c r="F2346">
        <v>16.72</v>
      </c>
      <c r="G2346">
        <v>-31.638160198941399</v>
      </c>
      <c r="H2346">
        <v>17.221259864970801</v>
      </c>
      <c r="I2346">
        <v>-46.182531239389398</v>
      </c>
      <c r="J2346">
        <v>14.404475360545099</v>
      </c>
      <c r="K2346">
        <v>15.231486883911399</v>
      </c>
      <c r="L2346">
        <v>19.950242006830798</v>
      </c>
      <c r="M2346">
        <v>86.084409623841296</v>
      </c>
      <c r="N2346">
        <v>2.09156504306522</v>
      </c>
      <c r="O2346">
        <v>127.272727272727</v>
      </c>
      <c r="P2346">
        <v>49.955156950672603</v>
      </c>
      <c r="Q2346">
        <v>4.8365484308829998E-3</v>
      </c>
    </row>
    <row r="2347" spans="1:17" hidden="1" x14ac:dyDescent="0.3">
      <c r="A2347" t="s">
        <v>4890</v>
      </c>
      <c r="B2347" t="s">
        <v>4891</v>
      </c>
      <c r="C2347" t="str">
        <f>IFERROR(VLOOKUP(Table1[[#This Row],[Ticker]],[1]!Table2[[Symbol]:[Industry]],2,FALSE),"-")</f>
        <v>-</v>
      </c>
      <c r="D2347" t="s">
        <v>101</v>
      </c>
      <c r="E2347">
        <v>209.28320210000001</v>
      </c>
      <c r="F2347">
        <v>157.75</v>
      </c>
      <c r="G2347">
        <v>90.002668491892294</v>
      </c>
      <c r="H2347">
        <v>-5.2796400771198302</v>
      </c>
      <c r="I2347">
        <v>-18.2387615587776</v>
      </c>
      <c r="J2347">
        <v>-0.495828022020041</v>
      </c>
      <c r="K2347">
        <v>176.23500489735699</v>
      </c>
      <c r="L2347">
        <v>148.645571342968</v>
      </c>
      <c r="M2347">
        <v>18.249539807467201</v>
      </c>
      <c r="N2347">
        <v>0.230336779281679</v>
      </c>
      <c r="O2347">
        <v>65.958795562598993</v>
      </c>
      <c r="P2347">
        <v>126.81524083393199</v>
      </c>
      <c r="Q2347">
        <v>0.11263323345765799</v>
      </c>
    </row>
    <row r="2348" spans="1:17" hidden="1" x14ac:dyDescent="0.3">
      <c r="A2348" t="s">
        <v>4892</v>
      </c>
      <c r="B2348" t="s">
        <v>4893</v>
      </c>
      <c r="C2348" t="str">
        <f>IFERROR(VLOOKUP(Table1[[#This Row],[Ticker]],[1]!Table2[[Symbol]:[Industry]],2,FALSE),"-")</f>
        <v>-</v>
      </c>
      <c r="D2348" t="s">
        <v>376</v>
      </c>
      <c r="E2348">
        <v>209.226154872</v>
      </c>
      <c r="F2348">
        <v>223.44</v>
      </c>
      <c r="G2348">
        <v>49.619676106402899</v>
      </c>
      <c r="H2348">
        <v>23.654596244391399</v>
      </c>
      <c r="I2348">
        <v>47.417903661398803</v>
      </c>
      <c r="J2348">
        <v>14.362115099764701</v>
      </c>
      <c r="K2348">
        <v>190.68775552025599</v>
      </c>
      <c r="L2348">
        <v>157.42039039668799</v>
      </c>
      <c r="M2348">
        <v>64.479987592821104</v>
      </c>
      <c r="N2348">
        <v>0.47864381627149599</v>
      </c>
      <c r="O2348">
        <v>5.0483351235230902</v>
      </c>
      <c r="P2348">
        <v>91.056006840530102</v>
      </c>
      <c r="Q2348">
        <v>8.2673081244296995E-2</v>
      </c>
    </row>
    <row r="2349" spans="1:17" hidden="1" x14ac:dyDescent="0.3">
      <c r="A2349" t="s">
        <v>4894</v>
      </c>
      <c r="B2349" t="s">
        <v>4895</v>
      </c>
      <c r="C2349" t="str">
        <f>IFERROR(VLOOKUP(Table1[[#This Row],[Ticker]],[1]!Table2[[Symbol]:[Industry]],2,FALSE),"-")</f>
        <v>-</v>
      </c>
      <c r="D2349" t="s">
        <v>235</v>
      </c>
      <c r="E2349">
        <v>209.20471873</v>
      </c>
      <c r="F2349">
        <v>13.3</v>
      </c>
      <c r="G2349">
        <v>62.759387458880198</v>
      </c>
      <c r="H2349">
        <v>-2.37908759093198</v>
      </c>
      <c r="I2349">
        <v>-34.053441937886298</v>
      </c>
      <c r="J2349">
        <v>0.97325370940141998</v>
      </c>
      <c r="K2349">
        <v>13.0489535340087</v>
      </c>
      <c r="L2349">
        <v>11.509609355426299</v>
      </c>
      <c r="M2349">
        <v>44.993714223523298</v>
      </c>
      <c r="N2349">
        <v>2.8252795429752</v>
      </c>
      <c r="O2349">
        <v>46.240601503759301</v>
      </c>
      <c r="P2349">
        <v>94.160583941605793</v>
      </c>
      <c r="Q2349">
        <v>2.1973839367962999E-2</v>
      </c>
    </row>
    <row r="2350" spans="1:17" hidden="1" x14ac:dyDescent="0.3">
      <c r="A2350" t="s">
        <v>4896</v>
      </c>
      <c r="B2350" t="s">
        <v>4897</v>
      </c>
      <c r="C2350" t="str">
        <f>IFERROR(VLOOKUP(Table1[[#This Row],[Ticker]],[1]!Table2[[Symbol]:[Industry]],2,FALSE),"-")</f>
        <v>-</v>
      </c>
      <c r="D2350" t="s">
        <v>138</v>
      </c>
      <c r="E2350">
        <v>209.00733885</v>
      </c>
      <c r="F2350">
        <v>51.86</v>
      </c>
      <c r="G2350">
        <v>19.807470410411401</v>
      </c>
      <c r="H2350">
        <v>2.1536234583803799</v>
      </c>
      <c r="I2350">
        <v>-24.3440441450884</v>
      </c>
      <c r="J2350">
        <v>-2.7336321447591301</v>
      </c>
      <c r="K2350">
        <v>52.118833389639697</v>
      </c>
      <c r="L2350">
        <v>48.348440554071601</v>
      </c>
      <c r="M2350">
        <v>29.147125298972401</v>
      </c>
      <c r="N2350">
        <v>0.67962198084032999</v>
      </c>
      <c r="O2350">
        <v>43.655996914770498</v>
      </c>
      <c r="P2350">
        <v>48.8091822094691</v>
      </c>
      <c r="Q2350">
        <v>1.2836202717675001E-2</v>
      </c>
    </row>
    <row r="2351" spans="1:17" hidden="1" x14ac:dyDescent="0.3">
      <c r="A2351" t="s">
        <v>4898</v>
      </c>
      <c r="B2351" t="s">
        <v>4899</v>
      </c>
      <c r="C2351" t="str">
        <f>IFERROR(VLOOKUP(Table1[[#This Row],[Ticker]],[1]!Table2[[Symbol]:[Industry]],2,FALSE),"-")</f>
        <v>-</v>
      </c>
      <c r="D2351" t="s">
        <v>625</v>
      </c>
      <c r="E2351">
        <v>208.96773300000001</v>
      </c>
      <c r="F2351">
        <v>23.4</v>
      </c>
      <c r="G2351">
        <v>56.883969574224402</v>
      </c>
      <c r="H2351">
        <v>25.6147674096317</v>
      </c>
      <c r="I2351">
        <v>-12.827452261605901</v>
      </c>
      <c r="J2351">
        <v>3.5126686941165199</v>
      </c>
      <c r="K2351">
        <v>22.3820071600719</v>
      </c>
      <c r="L2351">
        <v>21.319244679759301</v>
      </c>
      <c r="M2351">
        <v>50.746016903441799</v>
      </c>
      <c r="N2351">
        <v>2.45028865503278</v>
      </c>
      <c r="O2351">
        <v>31.581196581196501</v>
      </c>
      <c r="P2351">
        <v>90.089358245328896</v>
      </c>
      <c r="Q2351">
        <v>4.7167744761747003E-2</v>
      </c>
    </row>
    <row r="2352" spans="1:17" hidden="1" x14ac:dyDescent="0.3">
      <c r="A2352" t="s">
        <v>4900</v>
      </c>
      <c r="B2352" t="s">
        <v>4901</v>
      </c>
      <c r="C2352" t="str">
        <f>IFERROR(VLOOKUP(Table1[[#This Row],[Ticker]],[1]!Table2[[Symbol]:[Industry]],2,FALSE),"-")</f>
        <v>-</v>
      </c>
      <c r="D2352" t="s">
        <v>4314</v>
      </c>
      <c r="E2352">
        <v>208.698489</v>
      </c>
      <c r="F2352">
        <v>283.10000000000002</v>
      </c>
      <c r="G2352">
        <v>18.650163349656101</v>
      </c>
      <c r="H2352">
        <v>37.273951083101103</v>
      </c>
      <c r="I2352">
        <v>65.021245764759499</v>
      </c>
      <c r="J2352">
        <v>7.1319138418445904</v>
      </c>
      <c r="K2352">
        <v>204.214582434726</v>
      </c>
      <c r="M2352">
        <v>75.462962122717599</v>
      </c>
      <c r="N2352">
        <v>1.46307364300443</v>
      </c>
      <c r="O2352">
        <v>7.08230307311901</v>
      </c>
      <c r="P2352">
        <v>102.214285714285</v>
      </c>
    </row>
    <row r="2353" spans="1:17" hidden="1" x14ac:dyDescent="0.3">
      <c r="A2353" t="s">
        <v>4902</v>
      </c>
      <c r="B2353" t="s">
        <v>4903</v>
      </c>
      <c r="C2353" t="str">
        <f>IFERROR(VLOOKUP(Table1[[#This Row],[Ticker]],[1]!Table2[[Symbol]:[Industry]],2,FALSE),"-")</f>
        <v>-</v>
      </c>
      <c r="D2353" t="s">
        <v>292</v>
      </c>
      <c r="E2353">
        <v>208.46332909</v>
      </c>
      <c r="F2353">
        <v>479.9</v>
      </c>
      <c r="G2353">
        <v>-15.617500876514301</v>
      </c>
      <c r="H2353">
        <v>8.7440541758846706</v>
      </c>
      <c r="I2353">
        <v>8.5621207843496396</v>
      </c>
      <c r="J2353">
        <v>7.5826029046428403</v>
      </c>
      <c r="K2353">
        <v>474.32748346845699</v>
      </c>
      <c r="L2353">
        <v>442.45712900992902</v>
      </c>
      <c r="M2353">
        <v>38.675890049119097</v>
      </c>
      <c r="N2353">
        <v>1.41149226131341</v>
      </c>
      <c r="O2353">
        <v>11.3669514482183</v>
      </c>
      <c r="P2353">
        <v>37.902298850574702</v>
      </c>
      <c r="Q2353">
        <v>-8.0890685800234993E-2</v>
      </c>
    </row>
    <row r="2354" spans="1:17" hidden="1" x14ac:dyDescent="0.3">
      <c r="A2354" t="s">
        <v>4904</v>
      </c>
      <c r="B2354" t="s">
        <v>4905</v>
      </c>
      <c r="C2354" t="str">
        <f>IFERROR(VLOOKUP(Table1[[#This Row],[Ticker]],[1]!Table2[[Symbol]:[Industry]],2,FALSE),"-")</f>
        <v>-</v>
      </c>
      <c r="D2354" t="s">
        <v>21</v>
      </c>
      <c r="E2354">
        <v>208.312592991</v>
      </c>
      <c r="F2354">
        <v>108.21</v>
      </c>
      <c r="G2354">
        <v>62.673236496440502</v>
      </c>
      <c r="H2354">
        <v>-9.7064253244899792</v>
      </c>
      <c r="I2354">
        <v>15.4818369884246</v>
      </c>
      <c r="J2354">
        <v>-2.4328617174089899</v>
      </c>
      <c r="K2354">
        <v>111.957475539209</v>
      </c>
      <c r="L2354">
        <v>92.945848024101807</v>
      </c>
      <c r="M2354">
        <v>27.7742784786053</v>
      </c>
      <c r="N2354">
        <v>0.26938560326879901</v>
      </c>
      <c r="O2354">
        <v>36.401441641253101</v>
      </c>
      <c r="P2354">
        <v>103.40225563909701</v>
      </c>
      <c r="Q2354">
        <v>6.0687649639474997E-2</v>
      </c>
    </row>
    <row r="2355" spans="1:17" hidden="1" x14ac:dyDescent="0.3">
      <c r="A2355" t="s">
        <v>4906</v>
      </c>
      <c r="B2355" t="s">
        <v>4907</v>
      </c>
      <c r="C2355" t="str">
        <f>IFERROR(VLOOKUP(Table1[[#This Row],[Ticker]],[1]!Table2[[Symbol]:[Industry]],2,FALSE),"-")</f>
        <v>-</v>
      </c>
      <c r="D2355" t="s">
        <v>1202</v>
      </c>
      <c r="E2355">
        <v>208.14696090000001</v>
      </c>
      <c r="F2355">
        <v>481.5</v>
      </c>
      <c r="G2355">
        <v>-34.7272957420887</v>
      </c>
      <c r="H2355">
        <v>-9.9470455826643605</v>
      </c>
      <c r="I2355">
        <v>-45.1267537853224</v>
      </c>
      <c r="J2355">
        <v>-5.8527888004262802</v>
      </c>
      <c r="K2355">
        <v>558.79455821869306</v>
      </c>
      <c r="L2355">
        <v>602.78489127773696</v>
      </c>
      <c r="M2355">
        <v>23.8412920332769</v>
      </c>
      <c r="N2355">
        <v>1.72030526972177</v>
      </c>
      <c r="O2355">
        <v>106.62512980269901</v>
      </c>
      <c r="P2355">
        <v>4.3676167768505296</v>
      </c>
    </row>
    <row r="2356" spans="1:17" hidden="1" x14ac:dyDescent="0.3">
      <c r="A2356" t="s">
        <v>4908</v>
      </c>
      <c r="B2356" t="s">
        <v>4909</v>
      </c>
      <c r="C2356" t="str">
        <f>IFERROR(VLOOKUP(Table1[[#This Row],[Ticker]],[1]!Table2[[Symbol]:[Industry]],2,FALSE),"-")</f>
        <v>-</v>
      </c>
      <c r="D2356" t="s">
        <v>1467</v>
      </c>
      <c r="E2356">
        <v>207.78566634000001</v>
      </c>
      <c r="F2356">
        <v>199.8</v>
      </c>
      <c r="G2356">
        <v>25.9410617516656</v>
      </c>
      <c r="H2356">
        <v>22.843862587525901</v>
      </c>
      <c r="I2356">
        <v>-8.3951801132544492</v>
      </c>
      <c r="J2356">
        <v>-3.4425973669118002</v>
      </c>
      <c r="K2356">
        <v>183.95291325730099</v>
      </c>
      <c r="L2356">
        <v>170.20784880491701</v>
      </c>
      <c r="M2356">
        <v>48.840697153490602</v>
      </c>
      <c r="N2356">
        <v>1.7419133650013301</v>
      </c>
      <c r="O2356">
        <v>24.5495495495495</v>
      </c>
      <c r="P2356">
        <v>82.716049382715994</v>
      </c>
      <c r="Q2356">
        <v>5.3631408306412998E-2</v>
      </c>
    </row>
    <row r="2357" spans="1:17" hidden="1" x14ac:dyDescent="0.3">
      <c r="A2357" t="s">
        <v>4910</v>
      </c>
      <c r="B2357" t="s">
        <v>4911</v>
      </c>
      <c r="C2357" t="str">
        <f>IFERROR(VLOOKUP(Table1[[#This Row],[Ticker]],[1]!Table2[[Symbol]:[Industry]],2,FALSE),"-")</f>
        <v>-</v>
      </c>
      <c r="D2357" t="s">
        <v>429</v>
      </c>
      <c r="E2357">
        <v>207.7464995</v>
      </c>
      <c r="F2357">
        <v>115</v>
      </c>
      <c r="G2357">
        <v>-1.5614768619841</v>
      </c>
      <c r="H2357">
        <v>-19.450524441374299</v>
      </c>
      <c r="I2357">
        <v>11.2028981460399</v>
      </c>
      <c r="J2357">
        <v>1.1167408356773201</v>
      </c>
      <c r="M2357">
        <v>43.323079714036901</v>
      </c>
      <c r="O2357">
        <v>31.3043478260869</v>
      </c>
      <c r="P2357">
        <v>36.660724896018998</v>
      </c>
    </row>
    <row r="2358" spans="1:17" hidden="1" x14ac:dyDescent="0.3">
      <c r="A2358" t="s">
        <v>4912</v>
      </c>
      <c r="B2358" t="s">
        <v>4913</v>
      </c>
      <c r="C2358" t="str">
        <f>IFERROR(VLOOKUP(Table1[[#This Row],[Ticker]],[1]!Table2[[Symbol]:[Industry]],2,FALSE),"-")</f>
        <v>-</v>
      </c>
      <c r="D2358" t="s">
        <v>625</v>
      </c>
      <c r="E2358">
        <v>207.46707212499999</v>
      </c>
      <c r="F2358">
        <v>195.35</v>
      </c>
      <c r="G2358">
        <v>47.114993449275303</v>
      </c>
      <c r="H2358">
        <v>5.4451924435416403E-2</v>
      </c>
      <c r="I2358">
        <v>-8.5754405822987696</v>
      </c>
      <c r="J2358">
        <v>3.07764512719818</v>
      </c>
      <c r="K2358">
        <v>202.53325206479701</v>
      </c>
      <c r="L2358">
        <v>192.48954566383799</v>
      </c>
      <c r="M2358">
        <v>41.918511257756599</v>
      </c>
      <c r="N2358">
        <v>0.36914588519339497</v>
      </c>
      <c r="O2358">
        <v>48.758638341438399</v>
      </c>
      <c r="P2358">
        <v>90.767974858193995</v>
      </c>
      <c r="Q2358">
        <v>0.111922932873518</v>
      </c>
    </row>
    <row r="2359" spans="1:17" hidden="1" x14ac:dyDescent="0.3">
      <c r="A2359" t="s">
        <v>4914</v>
      </c>
      <c r="B2359" t="s">
        <v>4915</v>
      </c>
      <c r="C2359" t="str">
        <f>IFERROR(VLOOKUP(Table1[[#This Row],[Ticker]],[1]!Table2[[Symbol]:[Industry]],2,FALSE),"-")</f>
        <v>-</v>
      </c>
      <c r="D2359" t="s">
        <v>292</v>
      </c>
      <c r="E2359">
        <v>207.39984000000001</v>
      </c>
      <c r="F2359">
        <v>80.400000000000006</v>
      </c>
      <c r="G2359">
        <v>-44.6622231885368</v>
      </c>
      <c r="H2359">
        <v>-8.8938945760628201</v>
      </c>
      <c r="I2359">
        <v>-40.546769871570604</v>
      </c>
      <c r="J2359">
        <v>2.6686692553537301</v>
      </c>
      <c r="K2359">
        <v>88.460383991983704</v>
      </c>
      <c r="L2359">
        <v>96.446998321085104</v>
      </c>
      <c r="M2359">
        <v>34.399944953809701</v>
      </c>
      <c r="N2359">
        <v>1.244613146139</v>
      </c>
      <c r="O2359">
        <v>67.039800995024805</v>
      </c>
      <c r="P2359">
        <v>9.5218635063343005</v>
      </c>
    </row>
    <row r="2360" spans="1:17" hidden="1" x14ac:dyDescent="0.3">
      <c r="A2360" t="s">
        <v>4916</v>
      </c>
      <c r="B2360" t="s">
        <v>4917</v>
      </c>
      <c r="C2360" t="str">
        <f>IFERROR(VLOOKUP(Table1[[#This Row],[Ticker]],[1]!Table2[[Symbol]:[Industry]],2,FALSE),"-")</f>
        <v>-</v>
      </c>
      <c r="D2360" t="s">
        <v>212</v>
      </c>
      <c r="E2360">
        <v>207.31786764</v>
      </c>
      <c r="F2360">
        <v>206.7</v>
      </c>
      <c r="G2360">
        <v>39.7580197414241</v>
      </c>
      <c r="H2360">
        <v>4.0582955058017403</v>
      </c>
      <c r="I2360">
        <v>46.875592973664297</v>
      </c>
      <c r="J2360">
        <v>8.3926029046428301</v>
      </c>
      <c r="K2360">
        <v>201.30994570690501</v>
      </c>
      <c r="L2360">
        <v>170.73009104235001</v>
      </c>
      <c r="M2360">
        <v>59.594700122073398</v>
      </c>
      <c r="N2360">
        <v>1.03364392286371</v>
      </c>
      <c r="O2360">
        <v>17.0778906627963</v>
      </c>
      <c r="P2360">
        <v>95</v>
      </c>
      <c r="Q2360">
        <v>0.135803232539041</v>
      </c>
    </row>
    <row r="2361" spans="1:17" hidden="1" x14ac:dyDescent="0.3">
      <c r="A2361" t="s">
        <v>4918</v>
      </c>
      <c r="B2361" t="s">
        <v>4919</v>
      </c>
      <c r="C2361" t="str">
        <f>IFERROR(VLOOKUP(Table1[[#This Row],[Ticker]],[1]!Table2[[Symbol]:[Industry]],2,FALSE),"-")</f>
        <v>-</v>
      </c>
      <c r="D2361" t="s">
        <v>376</v>
      </c>
      <c r="E2361">
        <v>206.99254999999999</v>
      </c>
      <c r="F2361">
        <v>70.900000000000006</v>
      </c>
      <c r="G2361">
        <v>1.24057264770368</v>
      </c>
      <c r="H2361">
        <v>-0.95183160566494296</v>
      </c>
      <c r="I2361">
        <v>-28.144114371704202</v>
      </c>
      <c r="J2361">
        <v>2.6084148704548098</v>
      </c>
      <c r="K2361">
        <v>75.827621292175493</v>
      </c>
      <c r="L2361">
        <v>77.221363780030202</v>
      </c>
      <c r="M2361">
        <v>35.653564587448997</v>
      </c>
      <c r="N2361">
        <v>1.10342521792297</v>
      </c>
      <c r="O2361">
        <v>52.186177715091603</v>
      </c>
      <c r="P2361">
        <v>25.044091710758298</v>
      </c>
      <c r="Q2361">
        <v>2.5874765747313001E-2</v>
      </c>
    </row>
    <row r="2362" spans="1:17" hidden="1" x14ac:dyDescent="0.3">
      <c r="A2362" t="s">
        <v>4920</v>
      </c>
      <c r="B2362" t="s">
        <v>4921</v>
      </c>
      <c r="C2362" t="str">
        <f>IFERROR(VLOOKUP(Table1[[#This Row],[Ticker]],[1]!Table2[[Symbol]:[Industry]],2,FALSE),"-")</f>
        <v>-</v>
      </c>
      <c r="D2362" t="s">
        <v>269</v>
      </c>
      <c r="E2362">
        <v>206.89500000000001</v>
      </c>
      <c r="F2362">
        <v>689.65</v>
      </c>
      <c r="G2362">
        <v>-40.013801934707402</v>
      </c>
      <c r="H2362">
        <v>-2.3438571360769198</v>
      </c>
      <c r="I2362">
        <v>-24.402344380935201</v>
      </c>
      <c r="J2362">
        <v>-2.4731936147681401</v>
      </c>
      <c r="K2362">
        <v>714.72193153495596</v>
      </c>
      <c r="L2362">
        <v>757.10098415707796</v>
      </c>
      <c r="M2362">
        <v>29.545049978352399</v>
      </c>
      <c r="N2362">
        <v>0.72742350598193595</v>
      </c>
      <c r="O2362">
        <v>44.131080983107303</v>
      </c>
      <c r="P2362">
        <v>9.9043824701195096</v>
      </c>
      <c r="Q2362">
        <v>1.646251891819E-3</v>
      </c>
    </row>
    <row r="2363" spans="1:17" hidden="1" x14ac:dyDescent="0.3">
      <c r="A2363" t="s">
        <v>4922</v>
      </c>
      <c r="B2363" t="s">
        <v>4923</v>
      </c>
      <c r="C2363" t="str">
        <f>IFERROR(VLOOKUP(Table1[[#This Row],[Ticker]],[1]!Table2[[Symbol]:[Industry]],2,FALSE),"-")</f>
        <v>-</v>
      </c>
      <c r="D2363" t="s">
        <v>625</v>
      </c>
      <c r="E2363">
        <v>206.89358250000001</v>
      </c>
      <c r="F2363">
        <v>159</v>
      </c>
      <c r="G2363">
        <v>114.058834280715</v>
      </c>
      <c r="H2363">
        <v>20.926591279580801</v>
      </c>
      <c r="I2363">
        <v>105.54238514857001</v>
      </c>
      <c r="J2363">
        <v>14.177870253903301</v>
      </c>
      <c r="K2363">
        <v>122.543099012154</v>
      </c>
      <c r="L2363">
        <v>95.261204493130805</v>
      </c>
      <c r="M2363">
        <v>99.232628552444396</v>
      </c>
      <c r="N2363">
        <v>1.5542521994134799</v>
      </c>
      <c r="O2363">
        <v>1.25786163522012</v>
      </c>
      <c r="P2363">
        <v>311.917098445595</v>
      </c>
    </row>
    <row r="2364" spans="1:17" hidden="1" x14ac:dyDescent="0.3">
      <c r="A2364" t="s">
        <v>4924</v>
      </c>
      <c r="B2364" t="s">
        <v>4925</v>
      </c>
      <c r="C2364" t="str">
        <f>IFERROR(VLOOKUP(Table1[[#This Row],[Ticker]],[1]!Table2[[Symbol]:[Industry]],2,FALSE),"-")</f>
        <v>-</v>
      </c>
      <c r="D2364" t="s">
        <v>133</v>
      </c>
      <c r="E2364">
        <v>206.2281375</v>
      </c>
      <c r="F2364">
        <v>44.1</v>
      </c>
      <c r="G2364">
        <v>38.877754386070599</v>
      </c>
      <c r="H2364">
        <v>9.00396698857719</v>
      </c>
      <c r="I2364">
        <v>-20.028685085543199</v>
      </c>
      <c r="J2364">
        <v>1.7516957009891001</v>
      </c>
      <c r="K2364">
        <v>43.880646964469499</v>
      </c>
      <c r="L2364">
        <v>39.682820705598097</v>
      </c>
      <c r="M2364">
        <v>41.533176840144598</v>
      </c>
      <c r="N2364">
        <v>2.4886239742810399</v>
      </c>
      <c r="O2364">
        <v>17.1201814058956</v>
      </c>
      <c r="Q2364">
        <v>3.8420689505772002E-2</v>
      </c>
    </row>
    <row r="2365" spans="1:17" hidden="1" x14ac:dyDescent="0.3">
      <c r="A2365" t="s">
        <v>4926</v>
      </c>
      <c r="B2365" t="s">
        <v>4927</v>
      </c>
      <c r="C2365" t="str">
        <f>IFERROR(VLOOKUP(Table1[[#This Row],[Ticker]],[1]!Table2[[Symbol]:[Industry]],2,FALSE),"-")</f>
        <v>-</v>
      </c>
      <c r="D2365" t="s">
        <v>51</v>
      </c>
      <c r="E2365">
        <v>205.82323199999999</v>
      </c>
      <c r="F2365">
        <v>125.6</v>
      </c>
      <c r="G2365">
        <v>-38.0153722232428</v>
      </c>
      <c r="H2365">
        <v>-12.4650099558598</v>
      </c>
      <c r="I2365">
        <v>-25.250997215218799</v>
      </c>
      <c r="J2365">
        <v>-0.37188984898034499</v>
      </c>
      <c r="K2365">
        <v>138.24872549019599</v>
      </c>
      <c r="M2365">
        <v>26.207826743068601</v>
      </c>
      <c r="O2365">
        <v>56.687898089171902</v>
      </c>
      <c r="P2365">
        <v>23.137254901960699</v>
      </c>
    </row>
    <row r="2366" spans="1:17" hidden="1" x14ac:dyDescent="0.3">
      <c r="A2366" t="s">
        <v>4928</v>
      </c>
      <c r="B2366" t="s">
        <v>4929</v>
      </c>
      <c r="C2366" t="str">
        <f>IFERROR(VLOOKUP(Table1[[#This Row],[Ticker]],[1]!Table2[[Symbol]:[Industry]],2,FALSE),"-")</f>
        <v>-</v>
      </c>
      <c r="D2366" t="s">
        <v>432</v>
      </c>
      <c r="E2366">
        <v>205.6644</v>
      </c>
      <c r="F2366">
        <v>82.2</v>
      </c>
      <c r="G2366">
        <v>-64.096628062122704</v>
      </c>
      <c r="H2366">
        <v>-18.6073984951556</v>
      </c>
      <c r="I2366">
        <v>-38.131068617504198</v>
      </c>
      <c r="J2366">
        <v>-11.963885455931701</v>
      </c>
      <c r="K2366">
        <v>101.57310798055001</v>
      </c>
      <c r="L2366">
        <v>111.84006109183299</v>
      </c>
      <c r="M2366">
        <v>15.63139989209</v>
      </c>
      <c r="N2366">
        <v>2.9037141300940901</v>
      </c>
      <c r="O2366">
        <v>91.180048661800498</v>
      </c>
      <c r="P2366">
        <v>1.4814814814814801</v>
      </c>
      <c r="Q2366">
        <v>5.7864469647509E-2</v>
      </c>
    </row>
    <row r="2367" spans="1:17" hidden="1" x14ac:dyDescent="0.3">
      <c r="A2367" t="s">
        <v>4930</v>
      </c>
      <c r="B2367" t="s">
        <v>4931</v>
      </c>
      <c r="C2367" t="str">
        <f>IFERROR(VLOOKUP(Table1[[#This Row],[Ticker]],[1]!Table2[[Symbol]:[Industry]],2,FALSE),"-")</f>
        <v>-</v>
      </c>
      <c r="D2367" t="s">
        <v>191</v>
      </c>
      <c r="E2367">
        <v>205.6</v>
      </c>
      <c r="F2367">
        <v>25.7</v>
      </c>
      <c r="G2367">
        <v>123.860786060278</v>
      </c>
      <c r="H2367">
        <v>9.7050229417924392</v>
      </c>
      <c r="I2367">
        <v>-12.771592368374501</v>
      </c>
      <c r="J2367">
        <v>-3.5148651878028301</v>
      </c>
      <c r="K2367">
        <v>24.056924050699902</v>
      </c>
      <c r="L2367">
        <v>20.6064002999594</v>
      </c>
      <c r="M2367">
        <v>43.370728342073001</v>
      </c>
      <c r="N2367">
        <v>1.53309988886677</v>
      </c>
      <c r="O2367">
        <v>21.789883268482502</v>
      </c>
      <c r="P2367">
        <v>170.52631578947299</v>
      </c>
      <c r="Q2367">
        <v>7.0290494931160005E-2</v>
      </c>
    </row>
    <row r="2368" spans="1:17" hidden="1" x14ac:dyDescent="0.3">
      <c r="A2368" t="s">
        <v>4932</v>
      </c>
      <c r="B2368" t="s">
        <v>4933</v>
      </c>
      <c r="C2368" t="str">
        <f>IFERROR(VLOOKUP(Table1[[#This Row],[Ticker]],[1]!Table2[[Symbol]:[Industry]],2,FALSE),"-")</f>
        <v>-</v>
      </c>
      <c r="D2368" t="s">
        <v>51</v>
      </c>
      <c r="E2368">
        <v>204.81594749999999</v>
      </c>
      <c r="F2368">
        <v>355.75</v>
      </c>
      <c r="G2368">
        <v>38.553985332890498</v>
      </c>
      <c r="H2368">
        <v>12.3732211560938</v>
      </c>
      <c r="I2368">
        <v>37.769830630871901</v>
      </c>
      <c r="J2368">
        <v>13.9726654137284</v>
      </c>
      <c r="K2368">
        <v>350.144399466702</v>
      </c>
      <c r="L2368">
        <v>293.111739774608</v>
      </c>
      <c r="M2368">
        <v>46.706485951648503</v>
      </c>
      <c r="N2368">
        <v>1.1800978800139901</v>
      </c>
      <c r="O2368">
        <v>14.588896697118701</v>
      </c>
      <c r="P2368">
        <v>119.59876543209801</v>
      </c>
      <c r="Q2368">
        <v>9.4364406315191995E-2</v>
      </c>
    </row>
    <row r="2369" spans="1:17" hidden="1" x14ac:dyDescent="0.3">
      <c r="A2369" t="s">
        <v>4934</v>
      </c>
      <c r="B2369" t="s">
        <v>4935</v>
      </c>
      <c r="C2369" t="str">
        <f>IFERROR(VLOOKUP(Table1[[#This Row],[Ticker]],[1]!Table2[[Symbol]:[Industry]],2,FALSE),"-")</f>
        <v>-</v>
      </c>
      <c r="D2369" t="s">
        <v>95</v>
      </c>
      <c r="E2369">
        <v>204.56352000000001</v>
      </c>
      <c r="F2369">
        <v>51.1</v>
      </c>
      <c r="G2369">
        <v>78.323310715111106</v>
      </c>
      <c r="H2369">
        <v>39.642080413355202</v>
      </c>
      <c r="I2369">
        <v>10.3135589588284</v>
      </c>
      <c r="J2369">
        <v>-2.71513768113121</v>
      </c>
      <c r="K2369">
        <v>45.045959870779598</v>
      </c>
      <c r="L2369">
        <v>39.556649314736397</v>
      </c>
      <c r="M2369">
        <v>47.965880936726002</v>
      </c>
      <c r="N2369">
        <v>3.6701261427039</v>
      </c>
      <c r="O2369">
        <v>16.2426614481409</v>
      </c>
      <c r="P2369">
        <v>108.571428571428</v>
      </c>
      <c r="Q2369">
        <v>0.122163324893347</v>
      </c>
    </row>
    <row r="2370" spans="1:17" hidden="1" x14ac:dyDescent="0.3">
      <c r="A2370" t="s">
        <v>4936</v>
      </c>
      <c r="B2370" t="s">
        <v>4937</v>
      </c>
      <c r="C2370" t="str">
        <f>IFERROR(VLOOKUP(Table1[[#This Row],[Ticker]],[1]!Table2[[Symbol]:[Industry]],2,FALSE),"-")</f>
        <v>-</v>
      </c>
      <c r="D2370" t="s">
        <v>4938</v>
      </c>
      <c r="E2370">
        <v>204.458797648</v>
      </c>
      <c r="F2370">
        <v>83.86</v>
      </c>
      <c r="G2370">
        <v>192.89997260417701</v>
      </c>
      <c r="H2370">
        <v>-12.9260489168988</v>
      </c>
      <c r="I2370">
        <v>35.074782528252399</v>
      </c>
      <c r="J2370">
        <v>3.7185314424895601</v>
      </c>
      <c r="K2370">
        <v>78.110684366647206</v>
      </c>
      <c r="L2370">
        <v>61.291478761417899</v>
      </c>
      <c r="M2370">
        <v>42.976455562704601</v>
      </c>
      <c r="N2370">
        <v>0.206291528071046</v>
      </c>
      <c r="O2370">
        <v>27.378964941569201</v>
      </c>
      <c r="P2370">
        <v>246.52892561983401</v>
      </c>
    </row>
    <row r="2371" spans="1:17" hidden="1" x14ac:dyDescent="0.3">
      <c r="A2371" t="s">
        <v>4939</v>
      </c>
      <c r="B2371" t="s">
        <v>4940</v>
      </c>
      <c r="C2371" t="str">
        <f>IFERROR(VLOOKUP(Table1[[#This Row],[Ticker]],[1]!Table2[[Symbol]:[Industry]],2,FALSE),"-")</f>
        <v>-</v>
      </c>
      <c r="D2371" t="s">
        <v>4517</v>
      </c>
      <c r="E2371">
        <v>204.4128</v>
      </c>
      <c r="F2371">
        <v>159.19999999999999</v>
      </c>
      <c r="G2371">
        <v>-19.2363038801629</v>
      </c>
      <c r="H2371">
        <v>-21.657530398380299</v>
      </c>
      <c r="I2371">
        <v>-6.4719288721389301</v>
      </c>
      <c r="J2371">
        <v>-4.0320355825651699</v>
      </c>
      <c r="K2371">
        <v>164.70774974496001</v>
      </c>
      <c r="M2371">
        <v>15.993694609260499</v>
      </c>
      <c r="O2371">
        <v>38.505025125628102</v>
      </c>
      <c r="P2371">
        <v>50.900473933649202</v>
      </c>
    </row>
    <row r="2372" spans="1:17" hidden="1" x14ac:dyDescent="0.3">
      <c r="A2372" t="s">
        <v>4941</v>
      </c>
      <c r="B2372" t="s">
        <v>4942</v>
      </c>
      <c r="C2372" t="str">
        <f>IFERROR(VLOOKUP(Table1[[#This Row],[Ticker]],[1]!Table2[[Symbol]:[Industry]],2,FALSE),"-")</f>
        <v>-</v>
      </c>
      <c r="D2372" t="s">
        <v>1524</v>
      </c>
      <c r="E2372">
        <v>204.375</v>
      </c>
      <c r="F2372">
        <v>136.25</v>
      </c>
      <c r="G2372">
        <v>221.85685027974699</v>
      </c>
      <c r="H2372">
        <v>6.0476672173510604</v>
      </c>
      <c r="I2372">
        <v>123.294951470076</v>
      </c>
      <c r="J2372">
        <v>3.1426029046428301</v>
      </c>
      <c r="K2372">
        <v>117.622544892787</v>
      </c>
      <c r="L2372">
        <v>82.433495234512606</v>
      </c>
      <c r="M2372">
        <v>100</v>
      </c>
      <c r="N2372">
        <v>2.64701064701064</v>
      </c>
      <c r="O2372">
        <v>0</v>
      </c>
      <c r="P2372">
        <v>245.11144883485301</v>
      </c>
    </row>
    <row r="2373" spans="1:17" hidden="1" x14ac:dyDescent="0.3">
      <c r="A2373" t="s">
        <v>4943</v>
      </c>
      <c r="B2373" t="s">
        <v>4944</v>
      </c>
      <c r="C2373" t="str">
        <f>IFERROR(VLOOKUP(Table1[[#This Row],[Ticker]],[1]!Table2[[Symbol]:[Industry]],2,FALSE),"-")</f>
        <v>-</v>
      </c>
      <c r="D2373" t="s">
        <v>46</v>
      </c>
      <c r="E2373">
        <v>204.11958060000001</v>
      </c>
      <c r="F2373">
        <v>179.61</v>
      </c>
      <c r="G2373">
        <v>50.617618289037402</v>
      </c>
      <c r="H2373">
        <v>4.4830419921920699</v>
      </c>
      <c r="I2373">
        <v>34.356550646466602</v>
      </c>
      <c r="J2373">
        <v>7.7403040540681198</v>
      </c>
      <c r="K2373">
        <v>182.74171067813</v>
      </c>
      <c r="L2373">
        <v>154.359838074827</v>
      </c>
      <c r="M2373">
        <v>47.626623887653103</v>
      </c>
      <c r="N2373">
        <v>0.28456573494584603</v>
      </c>
      <c r="O2373">
        <v>24.157897667167699</v>
      </c>
      <c r="P2373">
        <v>99.566666666666606</v>
      </c>
      <c r="Q2373">
        <v>0.118276552537493</v>
      </c>
    </row>
    <row r="2374" spans="1:17" hidden="1" x14ac:dyDescent="0.3">
      <c r="A2374" t="s">
        <v>4945</v>
      </c>
      <c r="B2374" t="s">
        <v>4946</v>
      </c>
      <c r="C2374" t="str">
        <f>IFERROR(VLOOKUP(Table1[[#This Row],[Ticker]],[1]!Table2[[Symbol]:[Industry]],2,FALSE),"-")</f>
        <v>-</v>
      </c>
      <c r="D2374" t="s">
        <v>804</v>
      </c>
      <c r="E2374">
        <v>203.324352</v>
      </c>
      <c r="F2374">
        <v>137.53</v>
      </c>
      <c r="G2374">
        <v>-19.653845259437201</v>
      </c>
      <c r="H2374">
        <v>0.30466651774692399</v>
      </c>
      <c r="I2374">
        <v>-18.404518826626401</v>
      </c>
      <c r="J2374">
        <v>-3.3117747324879701</v>
      </c>
      <c r="K2374">
        <v>137.684789473482</v>
      </c>
      <c r="L2374">
        <v>137.94434399991599</v>
      </c>
      <c r="M2374">
        <v>48.626465969062401</v>
      </c>
      <c r="N2374">
        <v>1.85229514486802</v>
      </c>
      <c r="O2374">
        <v>33.970770013815098</v>
      </c>
      <c r="P2374">
        <v>21.761841522797699</v>
      </c>
      <c r="Q2374">
        <v>6.6441133057135005E-2</v>
      </c>
    </row>
    <row r="2375" spans="1:17" hidden="1" x14ac:dyDescent="0.3">
      <c r="A2375" t="s">
        <v>4947</v>
      </c>
      <c r="B2375" t="s">
        <v>4948</v>
      </c>
      <c r="C2375" t="str">
        <f>IFERROR(VLOOKUP(Table1[[#This Row],[Ticker]],[1]!Table2[[Symbol]:[Industry]],2,FALSE),"-")</f>
        <v>-</v>
      </c>
      <c r="D2375" t="s">
        <v>553</v>
      </c>
      <c r="E2375">
        <v>202.99109999999999</v>
      </c>
      <c r="F2375">
        <v>83.95</v>
      </c>
      <c r="G2375">
        <v>-31.6715196192139</v>
      </c>
      <c r="H2375">
        <v>4.3219138304818197</v>
      </c>
      <c r="I2375">
        <v>-28.747282943381599</v>
      </c>
      <c r="J2375">
        <v>13.632200512715499</v>
      </c>
      <c r="K2375">
        <v>82.997133902240904</v>
      </c>
      <c r="L2375">
        <v>90.629312399509203</v>
      </c>
      <c r="M2375">
        <v>57.252457650354799</v>
      </c>
      <c r="N2375">
        <v>1.5736926292728499</v>
      </c>
      <c r="O2375">
        <v>42.346634901727199</v>
      </c>
      <c r="P2375">
        <v>23.455882352941099</v>
      </c>
      <c r="Q2375">
        <v>2.1453687771120999E-2</v>
      </c>
    </row>
    <row r="2376" spans="1:17" hidden="1" x14ac:dyDescent="0.3">
      <c r="A2376" t="s">
        <v>4949</v>
      </c>
      <c r="B2376" t="s">
        <v>4950</v>
      </c>
      <c r="C2376" t="str">
        <f>IFERROR(VLOOKUP(Table1[[#This Row],[Ticker]],[1]!Table2[[Symbol]:[Industry]],2,FALSE),"-")</f>
        <v>-</v>
      </c>
      <c r="D2376" t="s">
        <v>1008</v>
      </c>
      <c r="E2376">
        <v>202.96833665899999</v>
      </c>
      <c r="F2376">
        <v>6.17</v>
      </c>
      <c r="G2376">
        <v>85.897943817775499</v>
      </c>
      <c r="H2376">
        <v>-18.363389070351499</v>
      </c>
      <c r="I2376">
        <v>1.6915946347364299</v>
      </c>
      <c r="J2376">
        <v>-3.5240637620238302</v>
      </c>
      <c r="K2376">
        <v>6.3114989362890004</v>
      </c>
      <c r="L2376">
        <v>5.2193727225077602</v>
      </c>
      <c r="M2376">
        <v>16.884331562709001</v>
      </c>
      <c r="N2376">
        <v>0.44462120774327701</v>
      </c>
      <c r="O2376">
        <v>39.708265802268997</v>
      </c>
      <c r="Q2376">
        <v>5.2263128284609002E-2</v>
      </c>
    </row>
    <row r="2377" spans="1:17" hidden="1" x14ac:dyDescent="0.3">
      <c r="A2377" t="s">
        <v>4951</v>
      </c>
      <c r="B2377" t="s">
        <v>4952</v>
      </c>
      <c r="C2377" t="str">
        <f>IFERROR(VLOOKUP(Table1[[#This Row],[Ticker]],[1]!Table2[[Symbol]:[Industry]],2,FALSE),"-")</f>
        <v>-</v>
      </c>
      <c r="D2377" t="s">
        <v>1856</v>
      </c>
      <c r="E2377">
        <v>202.71317880999999</v>
      </c>
      <c r="F2377">
        <v>45.77</v>
      </c>
      <c r="G2377">
        <v>84.790855990348703</v>
      </c>
      <c r="H2377">
        <v>18.583385045365301</v>
      </c>
      <c r="I2377">
        <v>-20.657053772793201</v>
      </c>
      <c r="J2377">
        <v>13.3076972442654</v>
      </c>
      <c r="K2377">
        <v>40.190637483546503</v>
      </c>
      <c r="L2377">
        <v>35.871103462249998</v>
      </c>
      <c r="M2377">
        <v>71.310037696808493</v>
      </c>
      <c r="N2377">
        <v>1.4136944456818801</v>
      </c>
      <c r="O2377">
        <v>28.0314616561066</v>
      </c>
      <c r="P2377">
        <v>171.63204747774401</v>
      </c>
      <c r="Q2377">
        <v>0.14363213127062999</v>
      </c>
    </row>
    <row r="2378" spans="1:17" hidden="1" x14ac:dyDescent="0.3">
      <c r="A2378" t="s">
        <v>4953</v>
      </c>
      <c r="B2378" t="s">
        <v>4954</v>
      </c>
      <c r="C2378" t="str">
        <f>IFERROR(VLOOKUP(Table1[[#This Row],[Ticker]],[1]!Table2[[Symbol]:[Industry]],2,FALSE),"-")</f>
        <v>-</v>
      </c>
      <c r="D2378" t="s">
        <v>308</v>
      </c>
      <c r="E2378">
        <v>202.29302225000001</v>
      </c>
      <c r="F2378">
        <v>113.65</v>
      </c>
      <c r="G2378">
        <v>-23.254598555105801</v>
      </c>
      <c r="I2378">
        <v>-10.490223547081699</v>
      </c>
      <c r="M2378">
        <v>0</v>
      </c>
      <c r="O2378">
        <v>0</v>
      </c>
      <c r="P2378">
        <v>0</v>
      </c>
    </row>
    <row r="2379" spans="1:17" hidden="1" x14ac:dyDescent="0.3">
      <c r="A2379" t="s">
        <v>4955</v>
      </c>
      <c r="B2379" t="s">
        <v>4956</v>
      </c>
      <c r="C2379" t="str">
        <f>IFERROR(VLOOKUP(Table1[[#This Row],[Ticker]],[1]!Table2[[Symbol]:[Industry]],2,FALSE),"-")</f>
        <v>-</v>
      </c>
      <c r="D2379" t="s">
        <v>21</v>
      </c>
      <c r="E2379">
        <v>202.23368488200001</v>
      </c>
      <c r="F2379">
        <v>7.78</v>
      </c>
      <c r="G2379">
        <v>-6.2621173520982802</v>
      </c>
      <c r="H2379">
        <v>5.5242128632058796</v>
      </c>
      <c r="I2379">
        <v>-42.244609511994</v>
      </c>
      <c r="J2379">
        <v>-9.3573970953571504</v>
      </c>
      <c r="K2379">
        <v>7.8901141315316199</v>
      </c>
      <c r="L2379">
        <v>8.3724493043899795</v>
      </c>
      <c r="M2379">
        <v>40.783554821835899</v>
      </c>
      <c r="N2379">
        <v>2.0429124694232899</v>
      </c>
      <c r="O2379">
        <v>63.881748071979402</v>
      </c>
      <c r="P2379">
        <v>38.928571428571402</v>
      </c>
      <c r="Q2379">
        <v>-5.8367952305879997E-3</v>
      </c>
    </row>
    <row r="2380" spans="1:17" hidden="1" x14ac:dyDescent="0.3">
      <c r="A2380" t="s">
        <v>4957</v>
      </c>
      <c r="B2380" t="s">
        <v>4958</v>
      </c>
      <c r="C2380" t="str">
        <f>IFERROR(VLOOKUP(Table1[[#This Row],[Ticker]],[1]!Table2[[Symbol]:[Industry]],2,FALSE),"-")</f>
        <v>-</v>
      </c>
      <c r="D2380" t="s">
        <v>133</v>
      </c>
      <c r="E2380">
        <v>201.95600288</v>
      </c>
      <c r="F2380">
        <v>477.2</v>
      </c>
      <c r="G2380">
        <v>-29.0207912881231</v>
      </c>
      <c r="H2380">
        <v>1.75103441643449</v>
      </c>
      <c r="I2380">
        <v>-4.82149015469912</v>
      </c>
      <c r="J2380">
        <v>5.5260774809140196</v>
      </c>
      <c r="K2380">
        <v>468.57574059063103</v>
      </c>
      <c r="L2380">
        <v>454.87234526179702</v>
      </c>
      <c r="M2380">
        <v>49.3711690713344</v>
      </c>
      <c r="N2380">
        <v>1.5737351531286199</v>
      </c>
      <c r="O2380">
        <v>23.428331936294999</v>
      </c>
      <c r="P2380">
        <v>22.989690721649399</v>
      </c>
      <c r="Q2380">
        <v>9.1815398789920996E-2</v>
      </c>
    </row>
    <row r="2381" spans="1:17" hidden="1" x14ac:dyDescent="0.3">
      <c r="A2381" t="s">
        <v>4959</v>
      </c>
      <c r="B2381" t="s">
        <v>4960</v>
      </c>
      <c r="C2381" t="str">
        <f>IFERROR(VLOOKUP(Table1[[#This Row],[Ticker]],[1]!Table2[[Symbol]:[Industry]],2,FALSE),"-")</f>
        <v>-</v>
      </c>
      <c r="D2381" t="s">
        <v>21</v>
      </c>
      <c r="E2381">
        <v>201.907506735</v>
      </c>
      <c r="F2381">
        <v>231.65</v>
      </c>
      <c r="G2381">
        <v>207.201892172426</v>
      </c>
      <c r="H2381">
        <v>35.770083679786197</v>
      </c>
      <c r="I2381">
        <v>219.96626718044999</v>
      </c>
      <c r="J2381">
        <v>17.334640375368799</v>
      </c>
      <c r="K2381">
        <v>176.891298224964</v>
      </c>
      <c r="M2381">
        <v>59.537249063068003</v>
      </c>
      <c r="N2381">
        <v>0.54917201757350398</v>
      </c>
      <c r="O2381">
        <v>11.4612562054823</v>
      </c>
      <c r="P2381">
        <v>273.629032258064</v>
      </c>
    </row>
    <row r="2382" spans="1:17" hidden="1" x14ac:dyDescent="0.3">
      <c r="A2382" t="s">
        <v>4961</v>
      </c>
      <c r="B2382" t="s">
        <v>4962</v>
      </c>
      <c r="C2382" t="str">
        <f>IFERROR(VLOOKUP(Table1[[#This Row],[Ticker]],[1]!Table2[[Symbol]:[Industry]],2,FALSE),"-")</f>
        <v>-</v>
      </c>
      <c r="D2382" t="s">
        <v>530</v>
      </c>
      <c r="E2382">
        <v>201.604971444</v>
      </c>
      <c r="F2382">
        <v>47.73</v>
      </c>
      <c r="G2382">
        <v>33.958840180072002</v>
      </c>
      <c r="H2382">
        <v>5.8051338788000901</v>
      </c>
      <c r="I2382">
        <v>33.101834214650999</v>
      </c>
      <c r="J2382">
        <v>7.1135678918332701</v>
      </c>
      <c r="K2382">
        <v>43.808154242687401</v>
      </c>
      <c r="L2382">
        <v>35.9763193192193</v>
      </c>
      <c r="M2382">
        <v>44.350984395625197</v>
      </c>
      <c r="N2382">
        <v>0.41233088048821398</v>
      </c>
      <c r="O2382">
        <v>16.279069767441801</v>
      </c>
      <c r="P2382">
        <v>94.024390243902403</v>
      </c>
      <c r="Q2382">
        <v>-1.8783615558960001E-3</v>
      </c>
    </row>
    <row r="2383" spans="1:17" hidden="1" x14ac:dyDescent="0.3">
      <c r="A2383" t="s">
        <v>4963</v>
      </c>
      <c r="B2383" t="s">
        <v>4964</v>
      </c>
      <c r="C2383" t="str">
        <f>IFERROR(VLOOKUP(Table1[[#This Row],[Ticker]],[1]!Table2[[Symbol]:[Industry]],2,FALSE),"-")</f>
        <v>-</v>
      </c>
      <c r="E2383">
        <v>201.19200000000001</v>
      </c>
      <c r="F2383">
        <v>199.2</v>
      </c>
      <c r="G2383">
        <v>1070.99000576144</v>
      </c>
      <c r="H2383">
        <v>6.0265327480115802</v>
      </c>
      <c r="I2383">
        <v>624.02305078920097</v>
      </c>
      <c r="J2383">
        <v>7.2178380143606899</v>
      </c>
      <c r="K2383">
        <v>173.74621288297601</v>
      </c>
      <c r="L2383">
        <v>92.856444279257801</v>
      </c>
      <c r="M2383">
        <v>77.294029627507896</v>
      </c>
      <c r="N2383">
        <v>1.0178242163491</v>
      </c>
      <c r="O2383">
        <v>5.4718875502008002</v>
      </c>
      <c r="P2383">
        <v>1094.2446043165401</v>
      </c>
    </row>
    <row r="2384" spans="1:17" hidden="1" x14ac:dyDescent="0.3">
      <c r="A2384" t="s">
        <v>4965</v>
      </c>
      <c r="B2384" t="s">
        <v>4966</v>
      </c>
      <c r="C2384" t="str">
        <f>IFERROR(VLOOKUP(Table1[[#This Row],[Ticker]],[1]!Table2[[Symbol]:[Industry]],2,FALSE),"-")</f>
        <v>-</v>
      </c>
      <c r="D2384" t="s">
        <v>4528</v>
      </c>
      <c r="E2384">
        <v>200.56839268799999</v>
      </c>
      <c r="F2384">
        <v>122.96</v>
      </c>
      <c r="G2384">
        <v>-21.9278577228025</v>
      </c>
      <c r="H2384">
        <v>0.38640333672987998</v>
      </c>
      <c r="I2384">
        <v>-35.765215950606503</v>
      </c>
      <c r="J2384">
        <v>-1.9253100499358</v>
      </c>
      <c r="K2384">
        <v>129.12113795791001</v>
      </c>
      <c r="L2384">
        <v>131.66479799565201</v>
      </c>
      <c r="M2384">
        <v>32.113717406378598</v>
      </c>
      <c r="N2384">
        <v>0.77035368607853305</v>
      </c>
      <c r="O2384">
        <v>55.945022771632999</v>
      </c>
      <c r="P2384">
        <v>14.3813953488372</v>
      </c>
      <c r="Q2384">
        <v>1.3409673201378E-2</v>
      </c>
    </row>
    <row r="2385" spans="1:17" hidden="1" x14ac:dyDescent="0.3">
      <c r="A2385" t="s">
        <v>4967</v>
      </c>
      <c r="B2385" t="s">
        <v>4968</v>
      </c>
      <c r="C2385" t="str">
        <f>IFERROR(VLOOKUP(Table1[[#This Row],[Ticker]],[1]!Table2[[Symbol]:[Industry]],2,FALSE),"-")</f>
        <v>-</v>
      </c>
      <c r="D2385" t="s">
        <v>625</v>
      </c>
      <c r="E2385">
        <v>200.448980156</v>
      </c>
      <c r="F2385">
        <v>31.16</v>
      </c>
      <c r="G2385">
        <v>16.476343148929999</v>
      </c>
      <c r="H2385">
        <v>25.286844636324499</v>
      </c>
      <c r="I2385">
        <v>13.406396731248201</v>
      </c>
      <c r="J2385">
        <v>-8.5076237015954899</v>
      </c>
      <c r="K2385">
        <v>28.1512531368042</v>
      </c>
      <c r="L2385">
        <v>25.232974997854399</v>
      </c>
      <c r="M2385">
        <v>46.532577641176303</v>
      </c>
      <c r="N2385">
        <v>2.9581188487972199</v>
      </c>
      <c r="O2385">
        <v>24.839537869062902</v>
      </c>
      <c r="P2385">
        <v>54.257425742574199</v>
      </c>
      <c r="Q2385">
        <v>5.6488784650227997E-2</v>
      </c>
    </row>
    <row r="2386" spans="1:17" hidden="1" x14ac:dyDescent="0.3">
      <c r="A2386" t="s">
        <v>4969</v>
      </c>
      <c r="B2386" t="s">
        <v>4970</v>
      </c>
      <c r="C2386" t="str">
        <f>IFERROR(VLOOKUP(Table1[[#This Row],[Ticker]],[1]!Table2[[Symbol]:[Industry]],2,FALSE),"-")</f>
        <v>-</v>
      </c>
      <c r="D2386" t="s">
        <v>133</v>
      </c>
      <c r="E2386">
        <v>200.17493099999999</v>
      </c>
      <c r="F2386">
        <v>582.70000000000005</v>
      </c>
      <c r="G2386">
        <v>180.06046278657999</v>
      </c>
      <c r="H2386">
        <v>32.121205233803501</v>
      </c>
      <c r="I2386">
        <v>85.046689204596106</v>
      </c>
      <c r="J2386">
        <v>28.582700704153801</v>
      </c>
      <c r="K2386">
        <v>406.48179984951503</v>
      </c>
      <c r="L2386">
        <v>325.92319560882498</v>
      </c>
      <c r="M2386">
        <v>89.879537954519506</v>
      </c>
      <c r="N2386">
        <v>2.40974185852793</v>
      </c>
      <c r="O2386">
        <v>4.3418568731765799</v>
      </c>
      <c r="P2386">
        <v>212.94307196562801</v>
      </c>
      <c r="Q2386">
        <v>0.14318077073534499</v>
      </c>
    </row>
    <row r="2387" spans="1:17" hidden="1" x14ac:dyDescent="0.3">
      <c r="A2387" t="s">
        <v>4971</v>
      </c>
      <c r="B2387" t="s">
        <v>4972</v>
      </c>
      <c r="C2387" t="str">
        <f>IFERROR(VLOOKUP(Table1[[#This Row],[Ticker]],[1]!Table2[[Symbol]:[Industry]],2,FALSE),"-")</f>
        <v>-</v>
      </c>
      <c r="D2387" t="s">
        <v>138</v>
      </c>
      <c r="E2387">
        <v>199.96284</v>
      </c>
      <c r="F2387">
        <v>654.5</v>
      </c>
      <c r="G2387">
        <v>40.370401444894199</v>
      </c>
      <c r="H2387">
        <v>-7.4974774883274096</v>
      </c>
      <c r="I2387">
        <v>36.5884281383115</v>
      </c>
      <c r="J2387">
        <v>3.6924850727496699</v>
      </c>
      <c r="K2387">
        <v>688.72631304333697</v>
      </c>
      <c r="L2387">
        <v>589.55657059843395</v>
      </c>
      <c r="M2387">
        <v>47.8369971543597</v>
      </c>
      <c r="N2387">
        <v>0.39282970550576102</v>
      </c>
      <c r="O2387">
        <v>49.625668449197804</v>
      </c>
      <c r="P2387">
        <v>89.820185614849194</v>
      </c>
    </row>
    <row r="2388" spans="1:17" hidden="1" x14ac:dyDescent="0.3">
      <c r="A2388" t="s">
        <v>4973</v>
      </c>
      <c r="B2388" t="s">
        <v>4974</v>
      </c>
      <c r="C2388" t="str">
        <f>IFERROR(VLOOKUP(Table1[[#This Row],[Ticker]],[1]!Table2[[Symbol]:[Industry]],2,FALSE),"-")</f>
        <v>-</v>
      </c>
      <c r="D2388" t="s">
        <v>277</v>
      </c>
      <c r="E2388">
        <v>199.92</v>
      </c>
      <c r="F2388">
        <v>112</v>
      </c>
      <c r="G2388">
        <v>-56.128437332450702</v>
      </c>
      <c r="H2388">
        <v>-17.2517611926638</v>
      </c>
      <c r="I2388">
        <v>-43.962157019015201</v>
      </c>
      <c r="J2388">
        <v>1.9511135429407001</v>
      </c>
      <c r="K2388">
        <v>118.869195883434</v>
      </c>
      <c r="L2388">
        <v>127.456118219101</v>
      </c>
      <c r="M2388">
        <v>29.717536667725099</v>
      </c>
      <c r="N2388">
        <v>0.39244822624038</v>
      </c>
      <c r="O2388">
        <v>68.75</v>
      </c>
      <c r="P2388">
        <v>24.099722991689699</v>
      </c>
    </row>
    <row r="2389" spans="1:17" hidden="1" x14ac:dyDescent="0.3">
      <c r="A2389" t="s">
        <v>4975</v>
      </c>
      <c r="B2389" t="s">
        <v>4976</v>
      </c>
      <c r="C2389" t="str">
        <f>IFERROR(VLOOKUP(Table1[[#This Row],[Ticker]],[1]!Table2[[Symbol]:[Industry]],2,FALSE),"-")</f>
        <v>-</v>
      </c>
      <c r="D2389" t="s">
        <v>51</v>
      </c>
      <c r="E2389">
        <v>199.89603074999999</v>
      </c>
      <c r="F2389">
        <v>84.5</v>
      </c>
      <c r="G2389">
        <v>-27.774372566405201</v>
      </c>
      <c r="H2389">
        <v>-6.9090185816141103</v>
      </c>
      <c r="I2389">
        <v>-24.309703404297402</v>
      </c>
      <c r="J2389">
        <v>5.9368954135607996</v>
      </c>
      <c r="K2389">
        <v>87.332393331057006</v>
      </c>
      <c r="L2389">
        <v>90.882003642262205</v>
      </c>
      <c r="M2389">
        <v>42.114380591299103</v>
      </c>
      <c r="N2389">
        <v>0.37450135985155503</v>
      </c>
      <c r="O2389">
        <v>40.828402366863898</v>
      </c>
      <c r="P2389">
        <v>15.358361774744001</v>
      </c>
      <c r="Q2389">
        <v>-6.1911091702965E-2</v>
      </c>
    </row>
    <row r="2390" spans="1:17" hidden="1" x14ac:dyDescent="0.3">
      <c r="A2390" t="s">
        <v>4977</v>
      </c>
      <c r="B2390" t="s">
        <v>3714</v>
      </c>
      <c r="C2390" t="str">
        <f>IFERROR(VLOOKUP(Table1[[#This Row],[Ticker]],[1]!Table2[[Symbol]:[Industry]],2,FALSE),"-")</f>
        <v>-</v>
      </c>
      <c r="D2390" t="s">
        <v>1467</v>
      </c>
      <c r="E2390">
        <v>199.72268</v>
      </c>
      <c r="F2390">
        <v>133.5</v>
      </c>
      <c r="G2390">
        <v>2.6294184180200801</v>
      </c>
      <c r="H2390">
        <v>6.3661665575076496</v>
      </c>
      <c r="I2390">
        <v>-0.61368033720520798</v>
      </c>
      <c r="J2390">
        <v>2.7694685762846198</v>
      </c>
      <c r="K2390">
        <v>123.171920979776</v>
      </c>
      <c r="L2390">
        <v>115.36180751672801</v>
      </c>
      <c r="M2390">
        <v>43.419594444481902</v>
      </c>
      <c r="N2390">
        <v>3.0865969100457402</v>
      </c>
      <c r="O2390">
        <v>9.3632958801498098</v>
      </c>
      <c r="P2390">
        <v>35.053110773899803</v>
      </c>
      <c r="Q2390">
        <v>1.0941361481726E-2</v>
      </c>
    </row>
    <row r="2391" spans="1:17" hidden="1" x14ac:dyDescent="0.3">
      <c r="A2391" t="s">
        <v>4978</v>
      </c>
      <c r="B2391" t="s">
        <v>4619</v>
      </c>
      <c r="C2391" t="str">
        <f>IFERROR(VLOOKUP(Table1[[#This Row],[Ticker]],[1]!Table2[[Symbol]:[Industry]],2,FALSE),"-")</f>
        <v>-</v>
      </c>
      <c r="D2391" t="s">
        <v>383</v>
      </c>
      <c r="E2391">
        <v>199.31034600000001</v>
      </c>
      <c r="F2391">
        <v>15.81</v>
      </c>
      <c r="G2391">
        <v>110.27568209482</v>
      </c>
      <c r="H2391">
        <v>43.906569108852203</v>
      </c>
      <c r="I2391">
        <v>0.146585410231065</v>
      </c>
      <c r="J2391">
        <v>-6.3242088472613904</v>
      </c>
      <c r="K2391">
        <v>12.863005610141499</v>
      </c>
      <c r="L2391">
        <v>10.8078452313187</v>
      </c>
      <c r="M2391">
        <v>57.637132437996001</v>
      </c>
      <c r="N2391">
        <v>3.3180147358324699</v>
      </c>
      <c r="O2391">
        <v>16.761543327008201</v>
      </c>
      <c r="P2391">
        <v>135.618479880774</v>
      </c>
      <c r="Q2391">
        <v>9.165886199365E-3</v>
      </c>
    </row>
    <row r="2392" spans="1:17" hidden="1" x14ac:dyDescent="0.3">
      <c r="A2392" t="s">
        <v>4979</v>
      </c>
      <c r="B2392" t="s">
        <v>4980</v>
      </c>
      <c r="C2392" t="str">
        <f>IFERROR(VLOOKUP(Table1[[#This Row],[Ticker]],[1]!Table2[[Symbol]:[Industry]],2,FALSE),"-")</f>
        <v>-</v>
      </c>
      <c r="D2392" t="s">
        <v>625</v>
      </c>
      <c r="E2392">
        <v>199.19180268</v>
      </c>
      <c r="F2392">
        <v>8.9700000000000006</v>
      </c>
      <c r="G2392">
        <v>-12.1708547127412</v>
      </c>
      <c r="H2392">
        <v>1.2954350255153499</v>
      </c>
      <c r="I2392">
        <v>-35.615432228216903</v>
      </c>
      <c r="J2392">
        <v>0.66415462878078302</v>
      </c>
      <c r="K2392">
        <v>9.2590805939930991</v>
      </c>
      <c r="L2392">
        <v>9.6360201618772798</v>
      </c>
      <c r="M2392">
        <v>37.868953581023199</v>
      </c>
      <c r="N2392">
        <v>1.01963072710925</v>
      </c>
      <c r="O2392">
        <v>54.960981047937501</v>
      </c>
      <c r="P2392">
        <v>13.4007585335019</v>
      </c>
      <c r="Q2392">
        <v>-4.3335358733809998E-3</v>
      </c>
    </row>
    <row r="2393" spans="1:17" hidden="1" x14ac:dyDescent="0.3">
      <c r="A2393" t="s">
        <v>4981</v>
      </c>
      <c r="B2393" t="s">
        <v>4982</v>
      </c>
      <c r="C2393" t="str">
        <f>IFERROR(VLOOKUP(Table1[[#This Row],[Ticker]],[1]!Table2[[Symbol]:[Industry]],2,FALSE),"-")</f>
        <v>-</v>
      </c>
      <c r="D2393" t="s">
        <v>138</v>
      </c>
      <c r="E2393">
        <v>199.10288159999999</v>
      </c>
      <c r="F2393">
        <v>114.12</v>
      </c>
      <c r="G2393">
        <v>-11.809286055105799</v>
      </c>
      <c r="H2393">
        <v>19.9909972125804</v>
      </c>
      <c r="I2393">
        <v>2.9491402700156701</v>
      </c>
      <c r="J2393">
        <v>-15.4188505561394</v>
      </c>
      <c r="K2393">
        <v>108.277454162081</v>
      </c>
      <c r="L2393">
        <v>97.655676411774905</v>
      </c>
      <c r="M2393">
        <v>40.353001488704699</v>
      </c>
      <c r="N2393">
        <v>1.84384794706505</v>
      </c>
      <c r="O2393">
        <v>35.716789344549497</v>
      </c>
      <c r="P2393">
        <v>62.564102564102498</v>
      </c>
      <c r="Q2393">
        <v>6.5707316144846997E-2</v>
      </c>
    </row>
    <row r="2394" spans="1:17" hidden="1" x14ac:dyDescent="0.3">
      <c r="A2394" t="s">
        <v>4983</v>
      </c>
      <c r="B2394" t="s">
        <v>4984</v>
      </c>
      <c r="C2394" t="str">
        <f>IFERROR(VLOOKUP(Table1[[#This Row],[Ticker]],[1]!Table2[[Symbol]:[Industry]],2,FALSE),"-")</f>
        <v>-</v>
      </c>
      <c r="D2394" t="s">
        <v>4985</v>
      </c>
      <c r="E2394">
        <v>198.82689999999999</v>
      </c>
      <c r="F2394">
        <v>107.3</v>
      </c>
      <c r="G2394">
        <v>-21.064122364629601</v>
      </c>
      <c r="H2394">
        <v>12.7807344529042</v>
      </c>
      <c r="I2394">
        <v>11.580311151439201</v>
      </c>
      <c r="J2394">
        <v>1.3156798277197499</v>
      </c>
      <c r="K2394">
        <v>98.757954515621904</v>
      </c>
      <c r="M2394">
        <v>61.176163329898202</v>
      </c>
      <c r="N2394">
        <v>0.95065470795962304</v>
      </c>
      <c r="O2394">
        <v>20.130475302889</v>
      </c>
      <c r="P2394">
        <v>37.564102564102498</v>
      </c>
    </row>
    <row r="2395" spans="1:17" hidden="1" x14ac:dyDescent="0.3">
      <c r="A2395" t="s">
        <v>4986</v>
      </c>
      <c r="B2395" t="s">
        <v>4987</v>
      </c>
      <c r="C2395" t="str">
        <f>IFERROR(VLOOKUP(Table1[[#This Row],[Ticker]],[1]!Table2[[Symbol]:[Industry]],2,FALSE),"-")</f>
        <v>-</v>
      </c>
      <c r="D2395" t="s">
        <v>1008</v>
      </c>
      <c r="E2395">
        <v>198.65502182399999</v>
      </c>
      <c r="F2395">
        <v>5.64</v>
      </c>
      <c r="G2395">
        <v>23.238907938400601</v>
      </c>
      <c r="H2395">
        <v>4.9677563928356596</v>
      </c>
      <c r="I2395">
        <v>-10.6672146975242</v>
      </c>
      <c r="J2395">
        <v>1.30313802169968</v>
      </c>
      <c r="K2395">
        <v>6.0872584378570496</v>
      </c>
      <c r="L2395">
        <v>5.9866232431085296</v>
      </c>
      <c r="M2395">
        <v>34.636582632365098</v>
      </c>
      <c r="N2395">
        <v>0.92757614426111401</v>
      </c>
      <c r="O2395">
        <v>64.007092198581503</v>
      </c>
      <c r="Q2395">
        <v>-0.102381161622927</v>
      </c>
    </row>
    <row r="2396" spans="1:17" hidden="1" x14ac:dyDescent="0.3">
      <c r="A2396" t="s">
        <v>4988</v>
      </c>
      <c r="B2396" t="s">
        <v>4989</v>
      </c>
      <c r="C2396" t="str">
        <f>IFERROR(VLOOKUP(Table1[[#This Row],[Ticker]],[1]!Table2[[Symbol]:[Industry]],2,FALSE),"-")</f>
        <v>-</v>
      </c>
      <c r="D2396" t="s">
        <v>4990</v>
      </c>
      <c r="E2396">
        <v>198.49859401500001</v>
      </c>
      <c r="F2396">
        <v>185.95</v>
      </c>
      <c r="G2396">
        <v>-59.332288482915999</v>
      </c>
      <c r="H2396">
        <v>23.506810482785198</v>
      </c>
      <c r="I2396">
        <v>-13.413742210616</v>
      </c>
      <c r="J2396">
        <v>1.8435708109087501</v>
      </c>
      <c r="K2396">
        <v>173.02316819880099</v>
      </c>
      <c r="L2396">
        <v>195.76340720349501</v>
      </c>
      <c r="M2396">
        <v>56.371233424951598</v>
      </c>
      <c r="N2396">
        <v>2.9665914946204199</v>
      </c>
      <c r="O2396">
        <v>58.1070180155955</v>
      </c>
      <c r="P2396">
        <v>26.324728260869499</v>
      </c>
      <c r="Q2396">
        <v>4.9498911862980999E-2</v>
      </c>
    </row>
    <row r="2397" spans="1:17" hidden="1" x14ac:dyDescent="0.3">
      <c r="A2397" t="s">
        <v>4991</v>
      </c>
      <c r="B2397" t="s">
        <v>4992</v>
      </c>
      <c r="C2397" t="str">
        <f>IFERROR(VLOOKUP(Table1[[#This Row],[Ticker]],[1]!Table2[[Symbol]:[Industry]],2,FALSE),"-")</f>
        <v>-</v>
      </c>
      <c r="D2397" t="s">
        <v>308</v>
      </c>
      <c r="E2397">
        <v>198.36672809999999</v>
      </c>
      <c r="F2397">
        <v>141.85</v>
      </c>
      <c r="G2397">
        <v>72.941805317646597</v>
      </c>
      <c r="H2397">
        <v>-2.0260140858295301</v>
      </c>
      <c r="I2397">
        <v>36.064172568219398</v>
      </c>
      <c r="J2397">
        <v>-0.32720972547513499</v>
      </c>
      <c r="K2397">
        <v>131.677426018555</v>
      </c>
      <c r="L2397">
        <v>101.370459710182</v>
      </c>
      <c r="M2397">
        <v>49.734100147187903</v>
      </c>
      <c r="N2397">
        <v>0.83539552152938901</v>
      </c>
      <c r="O2397">
        <v>13.7469157560803</v>
      </c>
      <c r="P2397">
        <v>130.65040650406499</v>
      </c>
      <c r="Q2397">
        <v>0.16459083191901699</v>
      </c>
    </row>
    <row r="2398" spans="1:17" hidden="1" x14ac:dyDescent="0.3">
      <c r="A2398" t="s">
        <v>4993</v>
      </c>
      <c r="B2398" t="s">
        <v>4994</v>
      </c>
      <c r="C2398" t="str">
        <f>IFERROR(VLOOKUP(Table1[[#This Row],[Ticker]],[1]!Table2[[Symbol]:[Industry]],2,FALSE),"-")</f>
        <v>-</v>
      </c>
      <c r="D2398" t="s">
        <v>313</v>
      </c>
      <c r="E2398">
        <v>198.17976675</v>
      </c>
      <c r="F2398">
        <v>124.9</v>
      </c>
      <c r="G2398">
        <v>61.755029648123298</v>
      </c>
      <c r="H2398">
        <v>-13.7949503440478</v>
      </c>
      <c r="I2398">
        <v>41.622795573609999</v>
      </c>
      <c r="J2398">
        <v>-12.2039317488225</v>
      </c>
      <c r="K2398">
        <v>138.98379503788101</v>
      </c>
      <c r="L2398">
        <v>105.633383779027</v>
      </c>
      <c r="M2398">
        <v>24.0608234680703</v>
      </c>
      <c r="N2398">
        <v>0.26575840654765098</v>
      </c>
      <c r="O2398">
        <v>44.195356285027998</v>
      </c>
      <c r="P2398">
        <v>109.212730318257</v>
      </c>
      <c r="Q2398">
        <v>7.4825243246518999E-2</v>
      </c>
    </row>
    <row r="2399" spans="1:17" hidden="1" x14ac:dyDescent="0.3">
      <c r="A2399" t="s">
        <v>4995</v>
      </c>
      <c r="B2399" t="s">
        <v>4996</v>
      </c>
      <c r="C2399" t="str">
        <f>IFERROR(VLOOKUP(Table1[[#This Row],[Ticker]],[1]!Table2[[Symbol]:[Industry]],2,FALSE),"-")</f>
        <v>-</v>
      </c>
      <c r="D2399" t="s">
        <v>138</v>
      </c>
      <c r="E2399">
        <v>198.13367199999999</v>
      </c>
      <c r="F2399">
        <v>4.18</v>
      </c>
      <c r="G2399">
        <v>28.7454014448941</v>
      </c>
      <c r="H2399">
        <v>-1.6089757461671099</v>
      </c>
      <c r="I2399">
        <v>-24.304656536772399</v>
      </c>
      <c r="J2399">
        <v>15.5369691018259</v>
      </c>
      <c r="K2399">
        <v>4.3066992170229597</v>
      </c>
      <c r="L2399">
        <v>4.2651500759084104</v>
      </c>
      <c r="M2399">
        <v>77.952954820992503</v>
      </c>
      <c r="N2399">
        <v>1.6511967963626299</v>
      </c>
      <c r="O2399">
        <v>38.755980861243998</v>
      </c>
      <c r="P2399">
        <v>77.872340425531902</v>
      </c>
      <c r="Q2399">
        <v>7.3287965436370003E-3</v>
      </c>
    </row>
    <row r="2400" spans="1:17" hidden="1" x14ac:dyDescent="0.3">
      <c r="A2400" t="s">
        <v>4997</v>
      </c>
      <c r="B2400" t="s">
        <v>4998</v>
      </c>
      <c r="C2400" t="str">
        <f>IFERROR(VLOOKUP(Table1[[#This Row],[Ticker]],[1]!Table2[[Symbol]:[Industry]],2,FALSE),"-")</f>
        <v>-</v>
      </c>
      <c r="D2400" t="s">
        <v>700</v>
      </c>
      <c r="E2400">
        <v>198</v>
      </c>
      <c r="F2400">
        <v>105.6</v>
      </c>
      <c r="G2400">
        <v>-34.065409365916601</v>
      </c>
      <c r="H2400">
        <v>18.3885507027926</v>
      </c>
      <c r="I2400">
        <v>4.1677569089443001</v>
      </c>
      <c r="J2400">
        <v>3.18764794968788</v>
      </c>
      <c r="K2400">
        <v>100.908517032273</v>
      </c>
      <c r="L2400">
        <v>94.9873257072813</v>
      </c>
      <c r="M2400">
        <v>41.580231613190001</v>
      </c>
      <c r="N2400">
        <v>0.77162907171150397</v>
      </c>
      <c r="O2400">
        <v>18.323863636363601</v>
      </c>
      <c r="P2400">
        <v>53.935860058308997</v>
      </c>
      <c r="Q2400">
        <v>-7.2512892616331995E-2</v>
      </c>
    </row>
    <row r="2401" spans="1:17" hidden="1" x14ac:dyDescent="0.3">
      <c r="A2401" t="s">
        <v>4999</v>
      </c>
      <c r="B2401" t="s">
        <v>5000</v>
      </c>
      <c r="C2401" t="str">
        <f>IFERROR(VLOOKUP(Table1[[#This Row],[Ticker]],[1]!Table2[[Symbol]:[Industry]],2,FALSE),"-")</f>
        <v>-</v>
      </c>
      <c r="D2401" t="s">
        <v>51</v>
      </c>
      <c r="E2401">
        <v>197.99204599999999</v>
      </c>
      <c r="F2401">
        <v>94.1</v>
      </c>
      <c r="G2401">
        <v>2.21206811156086</v>
      </c>
      <c r="H2401">
        <v>8.7252996188113094</v>
      </c>
      <c r="I2401">
        <v>-16.951456151455499</v>
      </c>
      <c r="J2401">
        <v>3.1318513725494999</v>
      </c>
      <c r="K2401">
        <v>90.062823918524302</v>
      </c>
      <c r="L2401">
        <v>88.755892276159699</v>
      </c>
      <c r="M2401">
        <v>64.327729954866598</v>
      </c>
      <c r="N2401">
        <v>1.5349203407323599</v>
      </c>
      <c r="O2401">
        <v>22.210414452709799</v>
      </c>
      <c r="P2401">
        <v>37.6737381126554</v>
      </c>
      <c r="Q2401">
        <v>4.6813085894430999E-2</v>
      </c>
    </row>
    <row r="2402" spans="1:17" hidden="1" x14ac:dyDescent="0.3">
      <c r="A2402" t="s">
        <v>5001</v>
      </c>
      <c r="B2402" t="s">
        <v>5002</v>
      </c>
      <c r="C2402" t="str">
        <f>IFERROR(VLOOKUP(Table1[[#This Row],[Ticker]],[1]!Table2[[Symbol]:[Industry]],2,FALSE),"-")</f>
        <v>-</v>
      </c>
      <c r="D2402" t="s">
        <v>383</v>
      </c>
      <c r="E2402">
        <v>197.39649187500001</v>
      </c>
      <c r="F2402">
        <v>50.03</v>
      </c>
      <c r="G2402">
        <v>-3.8566062518592599</v>
      </c>
      <c r="H2402">
        <v>-4.5016846738947596</v>
      </c>
      <c r="I2402">
        <v>-4.7544933139443897</v>
      </c>
      <c r="J2402">
        <v>-6.7108316706705997</v>
      </c>
      <c r="K2402">
        <v>46.374293180238197</v>
      </c>
      <c r="L2402">
        <v>42.6508926665744</v>
      </c>
      <c r="M2402">
        <v>47.819548015032098</v>
      </c>
      <c r="N2402">
        <v>1.1764981480171</v>
      </c>
      <c r="O2402">
        <v>29.769865353515101</v>
      </c>
      <c r="P2402">
        <v>53.568560576699497</v>
      </c>
      <c r="Q2402">
        <v>7.6622660771803006E-2</v>
      </c>
    </row>
    <row r="2403" spans="1:17" hidden="1" x14ac:dyDescent="0.3">
      <c r="A2403" t="s">
        <v>5003</v>
      </c>
      <c r="B2403" t="s">
        <v>5004</v>
      </c>
      <c r="C2403" t="str">
        <f>IFERROR(VLOOKUP(Table1[[#This Row],[Ticker]],[1]!Table2[[Symbol]:[Industry]],2,FALSE),"-")</f>
        <v>-</v>
      </c>
      <c r="D2403" t="s">
        <v>51</v>
      </c>
      <c r="E2403">
        <v>197.38772583099899</v>
      </c>
      <c r="F2403">
        <v>161.87</v>
      </c>
      <c r="G2403">
        <v>-5.9999806630377099</v>
      </c>
      <c r="H2403">
        <v>-3.6209408265940302</v>
      </c>
      <c r="I2403">
        <v>-12.8310983585447</v>
      </c>
      <c r="J2403">
        <v>1.7485508600331701</v>
      </c>
      <c r="K2403">
        <v>156.01541229546001</v>
      </c>
      <c r="L2403">
        <v>152.595338859256</v>
      </c>
      <c r="M2403">
        <v>61.338109043387803</v>
      </c>
      <c r="N2403">
        <v>1.27061636944767</v>
      </c>
      <c r="O2403">
        <v>25.7799468709458</v>
      </c>
      <c r="P2403">
        <v>37.003808717731701</v>
      </c>
      <c r="Q2403">
        <v>0.12951848611408101</v>
      </c>
    </row>
    <row r="2404" spans="1:17" hidden="1" x14ac:dyDescent="0.3">
      <c r="A2404" t="s">
        <v>5005</v>
      </c>
      <c r="B2404" t="s">
        <v>5006</v>
      </c>
      <c r="C2404" t="str">
        <f>IFERROR(VLOOKUP(Table1[[#This Row],[Ticker]],[1]!Table2[[Symbol]:[Industry]],2,FALSE),"-")</f>
        <v>-</v>
      </c>
      <c r="D2404" t="s">
        <v>40</v>
      </c>
      <c r="E2404">
        <v>196.915615</v>
      </c>
      <c r="F2404">
        <v>89</v>
      </c>
      <c r="G2404">
        <v>-47.574326446262198</v>
      </c>
      <c r="H2404">
        <v>-15.7557945137677</v>
      </c>
      <c r="I2404">
        <v>-34.809951438238201</v>
      </c>
      <c r="J2404">
        <v>-5.2625695091502598</v>
      </c>
      <c r="K2404">
        <v>96.770410821809705</v>
      </c>
      <c r="M2404">
        <v>27.661032022447699</v>
      </c>
      <c r="N2404">
        <v>0.47313573523250901</v>
      </c>
      <c r="O2404">
        <v>38.7078651685393</v>
      </c>
      <c r="P2404">
        <v>11.1111111111111</v>
      </c>
    </row>
    <row r="2405" spans="1:17" hidden="1" x14ac:dyDescent="0.3">
      <c r="A2405" t="s">
        <v>5007</v>
      </c>
      <c r="B2405" t="s">
        <v>5008</v>
      </c>
      <c r="C2405" t="str">
        <f>IFERROR(VLOOKUP(Table1[[#This Row],[Ticker]],[1]!Table2[[Symbol]:[Industry]],2,FALSE),"-")</f>
        <v>-</v>
      </c>
      <c r="D2405" t="s">
        <v>138</v>
      </c>
      <c r="E2405">
        <v>196.7808</v>
      </c>
      <c r="F2405">
        <v>221.6</v>
      </c>
      <c r="G2405">
        <v>130.29231220004201</v>
      </c>
      <c r="H2405">
        <v>33.058706286853699</v>
      </c>
      <c r="I2405">
        <v>143.05668720806599</v>
      </c>
      <c r="J2405">
        <v>16.315051371208899</v>
      </c>
      <c r="K2405">
        <v>170.18551144164701</v>
      </c>
      <c r="M2405">
        <v>79.691078101797899</v>
      </c>
      <c r="N2405">
        <v>1.1208897485493201</v>
      </c>
      <c r="O2405">
        <v>10.0631768953068</v>
      </c>
      <c r="P2405">
        <v>161.62927981109701</v>
      </c>
    </row>
    <row r="2406" spans="1:17" hidden="1" x14ac:dyDescent="0.3">
      <c r="A2406" t="s">
        <v>5009</v>
      </c>
      <c r="B2406" t="s">
        <v>5010</v>
      </c>
      <c r="C2406" t="str">
        <f>IFERROR(VLOOKUP(Table1[[#This Row],[Ticker]],[1]!Table2[[Symbol]:[Industry]],2,FALSE),"-")</f>
        <v>-</v>
      </c>
      <c r="D2406" t="s">
        <v>553</v>
      </c>
      <c r="E2406">
        <v>196.50864000000001</v>
      </c>
      <c r="F2406">
        <v>178.32</v>
      </c>
      <c r="G2406">
        <v>47.060587691312499</v>
      </c>
      <c r="H2406">
        <v>2.1668472579645401</v>
      </c>
      <c r="I2406">
        <v>3.96420520773209</v>
      </c>
      <c r="J2406">
        <v>5.6356776968866003</v>
      </c>
      <c r="K2406">
        <v>185.819835706307</v>
      </c>
      <c r="L2406">
        <v>169.075975090562</v>
      </c>
      <c r="M2406">
        <v>43.8278599675794</v>
      </c>
      <c r="N2406">
        <v>0.55038335158816998</v>
      </c>
      <c r="O2406">
        <v>76.648721399730803</v>
      </c>
      <c r="P2406">
        <v>72.123552123552102</v>
      </c>
      <c r="Q2406">
        <v>6.3051521380952005E-2</v>
      </c>
    </row>
    <row r="2407" spans="1:17" hidden="1" x14ac:dyDescent="0.3">
      <c r="A2407" t="s">
        <v>5011</v>
      </c>
      <c r="B2407" t="s">
        <v>5012</v>
      </c>
      <c r="C2407" t="str">
        <f>IFERROR(VLOOKUP(Table1[[#This Row],[Ticker]],[1]!Table2[[Symbol]:[Industry]],2,FALSE),"-")</f>
        <v>-</v>
      </c>
      <c r="D2407" t="s">
        <v>1715</v>
      </c>
      <c r="E2407">
        <v>196.40527641</v>
      </c>
      <c r="F2407">
        <v>37.17</v>
      </c>
      <c r="G2407">
        <v>-28.4573529544937</v>
      </c>
      <c r="H2407">
        <v>-7.5629915920580704</v>
      </c>
      <c r="I2407">
        <v>-20.8159171538368</v>
      </c>
      <c r="J2407">
        <v>-0.769508563738728</v>
      </c>
      <c r="K2407">
        <v>38.8124973839003</v>
      </c>
      <c r="L2407">
        <v>38.893552999895</v>
      </c>
      <c r="M2407">
        <v>47.269459129866902</v>
      </c>
      <c r="N2407">
        <v>0.85067978236851705</v>
      </c>
      <c r="O2407">
        <v>61.5281140704869</v>
      </c>
      <c r="P2407">
        <v>9.3235294117646994</v>
      </c>
    </row>
    <row r="2408" spans="1:17" hidden="1" x14ac:dyDescent="0.3">
      <c r="A2408" t="s">
        <v>5013</v>
      </c>
      <c r="B2408" t="s">
        <v>5014</v>
      </c>
      <c r="C2408" t="str">
        <f>IFERROR(VLOOKUP(Table1[[#This Row],[Ticker]],[1]!Table2[[Symbol]:[Industry]],2,FALSE),"-")</f>
        <v>-</v>
      </c>
      <c r="D2408" t="s">
        <v>46</v>
      </c>
      <c r="E2408">
        <v>196.284165336</v>
      </c>
      <c r="F2408">
        <v>76.38</v>
      </c>
      <c r="G2408">
        <v>217.72754430203699</v>
      </c>
      <c r="H2408">
        <v>-28.993343667908199</v>
      </c>
      <c r="I2408">
        <v>26.760450307365598</v>
      </c>
      <c r="J2408">
        <v>-0.88399480499882599</v>
      </c>
      <c r="K2408">
        <v>90.310459329337306</v>
      </c>
      <c r="L2408">
        <v>72.445349234172099</v>
      </c>
      <c r="M2408">
        <v>16.4081868955858</v>
      </c>
      <c r="N2408">
        <v>0.64669717510537605</v>
      </c>
      <c r="O2408">
        <v>53.207645980623198</v>
      </c>
      <c r="P2408">
        <v>293.71134020618501</v>
      </c>
      <c r="Q2408">
        <v>0.116963926961332</v>
      </c>
    </row>
    <row r="2409" spans="1:17" hidden="1" x14ac:dyDescent="0.3">
      <c r="A2409" t="s">
        <v>5015</v>
      </c>
      <c r="B2409" t="s">
        <v>5016</v>
      </c>
      <c r="C2409" t="str">
        <f>IFERROR(VLOOKUP(Table1[[#This Row],[Ticker]],[1]!Table2[[Symbol]:[Industry]],2,FALSE),"-")</f>
        <v>-</v>
      </c>
      <c r="D2409" t="s">
        <v>269</v>
      </c>
      <c r="E2409">
        <v>195.26074199999999</v>
      </c>
      <c r="F2409">
        <v>170.34</v>
      </c>
      <c r="G2409">
        <v>-42.2367626454744</v>
      </c>
      <c r="H2409">
        <v>-8.1821217913927597</v>
      </c>
      <c r="I2409">
        <v>-23.935345498301199</v>
      </c>
      <c r="J2409">
        <v>-1.98940069305039</v>
      </c>
      <c r="K2409">
        <v>192.389909457832</v>
      </c>
      <c r="L2409">
        <v>191.94873027533399</v>
      </c>
      <c r="M2409">
        <v>26.327796833903498</v>
      </c>
      <c r="N2409">
        <v>3.0417357421235498</v>
      </c>
      <c r="O2409">
        <v>41.716566866267399</v>
      </c>
      <c r="P2409">
        <v>25.249999999999901</v>
      </c>
    </row>
    <row r="2410" spans="1:17" hidden="1" x14ac:dyDescent="0.3">
      <c r="A2410" t="s">
        <v>5017</v>
      </c>
      <c r="B2410" t="s">
        <v>5018</v>
      </c>
      <c r="C2410" t="str">
        <f>IFERROR(VLOOKUP(Table1[[#This Row],[Ticker]],[1]!Table2[[Symbol]:[Industry]],2,FALSE),"-")</f>
        <v>-</v>
      </c>
      <c r="D2410" t="s">
        <v>308</v>
      </c>
      <c r="E2410">
        <v>195.20793069000001</v>
      </c>
      <c r="F2410">
        <v>35.61</v>
      </c>
      <c r="G2410">
        <v>56.140867439856301</v>
      </c>
      <c r="H2410">
        <v>14.620374218565299</v>
      </c>
      <c r="I2410">
        <v>-17.9967170535752</v>
      </c>
      <c r="J2410">
        <v>-6.2794466339681403</v>
      </c>
      <c r="K2410">
        <v>36.2050724065937</v>
      </c>
      <c r="L2410">
        <v>34.251215006343998</v>
      </c>
      <c r="M2410">
        <v>38.267589234673203</v>
      </c>
      <c r="N2410">
        <v>1.08247576016486</v>
      </c>
      <c r="O2410">
        <v>34.091547318168999</v>
      </c>
      <c r="P2410">
        <v>85.855949895615794</v>
      </c>
      <c r="Q2410">
        <v>0.118522007027019</v>
      </c>
    </row>
    <row r="2411" spans="1:17" hidden="1" x14ac:dyDescent="0.3">
      <c r="A2411" t="s">
        <v>5019</v>
      </c>
      <c r="B2411" t="s">
        <v>5020</v>
      </c>
      <c r="C2411" t="str">
        <f>IFERROR(VLOOKUP(Table1[[#This Row],[Ticker]],[1]!Table2[[Symbol]:[Industry]],2,FALSE),"-")</f>
        <v>-</v>
      </c>
      <c r="D2411" t="s">
        <v>292</v>
      </c>
      <c r="E2411">
        <v>194.96195399999999</v>
      </c>
      <c r="F2411">
        <v>81.400000000000006</v>
      </c>
      <c r="G2411">
        <v>-44.225472341513502</v>
      </c>
      <c r="H2411">
        <v>-17.7379301050176</v>
      </c>
      <c r="I2411">
        <v>-18.564757708572401</v>
      </c>
      <c r="J2411">
        <v>-6.2496622887273201</v>
      </c>
      <c r="K2411">
        <v>87.353779066157003</v>
      </c>
      <c r="L2411">
        <v>88.481089886597502</v>
      </c>
      <c r="M2411">
        <v>30.310160290792101</v>
      </c>
      <c r="N2411">
        <v>0.721101352955138</v>
      </c>
      <c r="O2411">
        <v>44.901719901719801</v>
      </c>
      <c r="P2411">
        <v>21.401938851603202</v>
      </c>
    </row>
    <row r="2412" spans="1:17" hidden="1" x14ac:dyDescent="0.3">
      <c r="A2412" t="s">
        <v>5021</v>
      </c>
      <c r="B2412" t="s">
        <v>5022</v>
      </c>
      <c r="C2412" t="str">
        <f>IFERROR(VLOOKUP(Table1[[#This Row],[Ticker]],[1]!Table2[[Symbol]:[Industry]],2,FALSE),"-")</f>
        <v>-</v>
      </c>
      <c r="D2412" t="s">
        <v>429</v>
      </c>
      <c r="E2412">
        <v>194.76054500000001</v>
      </c>
      <c r="F2412">
        <v>3.43</v>
      </c>
      <c r="G2412">
        <v>-89.091251941559904</v>
      </c>
      <c r="H2412">
        <v>4.8203487776256502</v>
      </c>
      <c r="I2412">
        <v>-50.629839602928101</v>
      </c>
      <c r="J2412">
        <v>-5.2543436602426503</v>
      </c>
      <c r="K2412">
        <v>3.64968338158035</v>
      </c>
      <c r="L2412">
        <v>5.0942793674698397</v>
      </c>
      <c r="M2412">
        <v>36.977515735607497</v>
      </c>
      <c r="N2412">
        <v>2.7937815213335999</v>
      </c>
      <c r="O2412">
        <v>261.51603498542198</v>
      </c>
      <c r="P2412">
        <v>8.8888888888888999</v>
      </c>
      <c r="Q2412">
        <v>3.2291565091227999E-2</v>
      </c>
    </row>
    <row r="2413" spans="1:17" hidden="1" x14ac:dyDescent="0.3">
      <c r="A2413" t="s">
        <v>5023</v>
      </c>
      <c r="B2413" t="s">
        <v>5024</v>
      </c>
      <c r="C2413" t="str">
        <f>IFERROR(VLOOKUP(Table1[[#This Row],[Ticker]],[1]!Table2[[Symbol]:[Industry]],2,FALSE),"-")</f>
        <v>-</v>
      </c>
      <c r="D2413" t="s">
        <v>121</v>
      </c>
      <c r="E2413">
        <v>194.640822329</v>
      </c>
      <c r="F2413">
        <v>104.21</v>
      </c>
      <c r="G2413">
        <v>5.0828398685394998</v>
      </c>
      <c r="H2413">
        <v>24.068541945110599</v>
      </c>
      <c r="I2413">
        <v>11.037473245921101</v>
      </c>
      <c r="J2413">
        <v>2.6861945588902301</v>
      </c>
      <c r="K2413">
        <v>90.622635498714203</v>
      </c>
      <c r="L2413">
        <v>81.893520146566203</v>
      </c>
      <c r="M2413">
        <v>57.5452877186246</v>
      </c>
      <c r="N2413">
        <v>1.4295797685304401</v>
      </c>
      <c r="O2413">
        <v>8.2429709240955802</v>
      </c>
      <c r="P2413">
        <v>56.236881559220301</v>
      </c>
      <c r="Q2413">
        <v>6.4594208819561003E-2</v>
      </c>
    </row>
    <row r="2414" spans="1:17" hidden="1" x14ac:dyDescent="0.3">
      <c r="A2414" t="s">
        <v>5025</v>
      </c>
      <c r="B2414" t="s">
        <v>5026</v>
      </c>
      <c r="C2414" t="str">
        <f>IFERROR(VLOOKUP(Table1[[#This Row],[Ticker]],[1]!Table2[[Symbol]:[Industry]],2,FALSE),"-")</f>
        <v>-</v>
      </c>
      <c r="D2414" t="s">
        <v>292</v>
      </c>
      <c r="E2414">
        <v>194.37124844900001</v>
      </c>
      <c r="F2414">
        <v>188.23</v>
      </c>
      <c r="G2414">
        <v>-9.3828502187476701</v>
      </c>
      <c r="H2414">
        <v>5.4580846947921797</v>
      </c>
      <c r="I2414">
        <v>-31.135248842191299</v>
      </c>
      <c r="J2414">
        <v>-1.1681956217434499</v>
      </c>
      <c r="K2414">
        <v>192.41527521831901</v>
      </c>
      <c r="L2414">
        <v>186.854030753389</v>
      </c>
      <c r="M2414">
        <v>34.620055460153303</v>
      </c>
      <c r="N2414">
        <v>0.197689523858053</v>
      </c>
      <c r="O2414">
        <v>54.066833129681697</v>
      </c>
      <c r="P2414">
        <v>40.104205433569</v>
      </c>
      <c r="Q2414">
        <v>4.7289407399820002E-2</v>
      </c>
    </row>
    <row r="2415" spans="1:17" hidden="1" x14ac:dyDescent="0.3">
      <c r="A2415" t="s">
        <v>5027</v>
      </c>
      <c r="B2415" t="s">
        <v>5028</v>
      </c>
      <c r="C2415" t="str">
        <f>IFERROR(VLOOKUP(Table1[[#This Row],[Ticker]],[1]!Table2[[Symbol]:[Industry]],2,FALSE),"-")</f>
        <v>-</v>
      </c>
      <c r="D2415" t="s">
        <v>215</v>
      </c>
      <c r="E2415">
        <v>194.19153759</v>
      </c>
      <c r="F2415">
        <v>388.65</v>
      </c>
      <c r="G2415">
        <v>8.8718675336244299</v>
      </c>
      <c r="H2415">
        <v>-0.48179654006219502</v>
      </c>
      <c r="I2415">
        <v>7.2825037256455101</v>
      </c>
      <c r="J2415">
        <v>-4.5559384243684997</v>
      </c>
      <c r="K2415">
        <v>394.67620165151601</v>
      </c>
      <c r="L2415">
        <v>352.28945788539397</v>
      </c>
      <c r="M2415">
        <v>25.1566858174108</v>
      </c>
      <c r="N2415">
        <v>0.84353892324108903</v>
      </c>
      <c r="O2415">
        <v>19.567734465457299</v>
      </c>
      <c r="P2415">
        <v>33.053748716192999</v>
      </c>
      <c r="Q2415">
        <v>-5.1529450394118E-2</v>
      </c>
    </row>
    <row r="2416" spans="1:17" hidden="1" x14ac:dyDescent="0.3">
      <c r="A2416" t="s">
        <v>5029</v>
      </c>
      <c r="B2416" t="s">
        <v>5030</v>
      </c>
      <c r="C2416" t="str">
        <f>IFERROR(VLOOKUP(Table1[[#This Row],[Ticker]],[1]!Table2[[Symbol]:[Industry]],2,FALSE),"-")</f>
        <v>-</v>
      </c>
      <c r="D2416" t="s">
        <v>1614</v>
      </c>
      <c r="E2416">
        <v>194.14449999999999</v>
      </c>
      <c r="F2416">
        <v>275</v>
      </c>
      <c r="G2416">
        <v>-42.962627752186002</v>
      </c>
      <c r="H2416">
        <v>-7.7793648267322304</v>
      </c>
      <c r="I2416">
        <v>-35.964478289629099</v>
      </c>
      <c r="J2416">
        <v>1.4512709807527699</v>
      </c>
      <c r="K2416">
        <v>291.60932070681599</v>
      </c>
      <c r="L2416">
        <v>332.65871347658401</v>
      </c>
      <c r="M2416">
        <v>34.040831252325397</v>
      </c>
      <c r="N2416">
        <v>0.34717545828656898</v>
      </c>
      <c r="O2416">
        <v>87.999999999999901</v>
      </c>
      <c r="P2416">
        <v>7.3799297149550904</v>
      </c>
    </row>
    <row r="2417" spans="1:17" hidden="1" x14ac:dyDescent="0.3">
      <c r="A2417" t="s">
        <v>5031</v>
      </c>
      <c r="B2417" t="s">
        <v>5032</v>
      </c>
      <c r="C2417" t="str">
        <f>IFERROR(VLOOKUP(Table1[[#This Row],[Ticker]],[1]!Table2[[Symbol]:[Industry]],2,FALSE),"-")</f>
        <v>-</v>
      </c>
      <c r="D2417" t="s">
        <v>292</v>
      </c>
      <c r="E2417">
        <v>193.73069232399999</v>
      </c>
      <c r="F2417">
        <v>142.55000000000001</v>
      </c>
      <c r="G2417">
        <v>-42.373388804795603</v>
      </c>
      <c r="H2417">
        <v>-3.0431283636662698</v>
      </c>
      <c r="I2417">
        <v>-37.475818028704701</v>
      </c>
      <c r="J2417">
        <v>-0.38490518597203999</v>
      </c>
      <c r="K2417">
        <v>150.21941934230799</v>
      </c>
      <c r="L2417">
        <v>162.02131733415999</v>
      </c>
      <c r="M2417">
        <v>31.2482847096536</v>
      </c>
      <c r="N2417">
        <v>1.2040542644791801</v>
      </c>
      <c r="O2417">
        <v>49.224284039639301</v>
      </c>
      <c r="P2417">
        <v>12.2440944881889</v>
      </c>
      <c r="Q2417">
        <v>-7.4334099992807004E-2</v>
      </c>
    </row>
    <row r="2418" spans="1:17" hidden="1" x14ac:dyDescent="0.3">
      <c r="A2418" t="s">
        <v>5033</v>
      </c>
      <c r="B2418" t="s">
        <v>5034</v>
      </c>
      <c r="C2418" t="str">
        <f>IFERROR(VLOOKUP(Table1[[#This Row],[Ticker]],[1]!Table2[[Symbol]:[Industry]],2,FALSE),"-")</f>
        <v>-</v>
      </c>
      <c r="D2418" t="s">
        <v>1601</v>
      </c>
      <c r="E2418">
        <v>193.50360000000001</v>
      </c>
      <c r="F2418">
        <v>195</v>
      </c>
      <c r="G2418">
        <v>-30.397455697962901</v>
      </c>
      <c r="H2418">
        <v>0.97242824046157195</v>
      </c>
      <c r="I2418">
        <v>-12.745862644826101</v>
      </c>
      <c r="J2418">
        <v>4.0656798277197597</v>
      </c>
      <c r="K2418">
        <v>182.94697969592801</v>
      </c>
      <c r="M2418">
        <v>36.418654772761698</v>
      </c>
      <c r="N2418">
        <v>0.53586097946287503</v>
      </c>
      <c r="O2418">
        <v>11.282051282051199</v>
      </c>
      <c r="P2418">
        <v>68.103448275861993</v>
      </c>
    </row>
    <row r="2419" spans="1:17" hidden="1" x14ac:dyDescent="0.3">
      <c r="A2419" t="s">
        <v>5035</v>
      </c>
      <c r="B2419" t="s">
        <v>5036</v>
      </c>
      <c r="C2419" t="str">
        <f>IFERROR(VLOOKUP(Table1[[#This Row],[Ticker]],[1]!Table2[[Symbol]:[Industry]],2,FALSE),"-")</f>
        <v>-</v>
      </c>
      <c r="D2419" t="s">
        <v>191</v>
      </c>
      <c r="E2419">
        <v>193.45651559999999</v>
      </c>
      <c r="F2419">
        <v>29.52</v>
      </c>
      <c r="G2419">
        <v>-6.3437074659968902</v>
      </c>
      <c r="H2419">
        <v>10.2127911533999</v>
      </c>
      <c r="I2419">
        <v>-37.057387726186199</v>
      </c>
      <c r="J2419">
        <v>-2.76648800444806</v>
      </c>
      <c r="K2419">
        <v>30.1420886446856</v>
      </c>
      <c r="L2419">
        <v>28.176647286342799</v>
      </c>
      <c r="M2419">
        <v>28.152262726477101</v>
      </c>
      <c r="N2419">
        <v>0.54409398603113301</v>
      </c>
      <c r="O2419">
        <v>55.826558265582598</v>
      </c>
      <c r="P2419">
        <v>30.3311258278145</v>
      </c>
      <c r="Q2419">
        <v>4.1904998503021998E-2</v>
      </c>
    </row>
    <row r="2420" spans="1:17" hidden="1" x14ac:dyDescent="0.3">
      <c r="A2420" t="s">
        <v>5037</v>
      </c>
      <c r="B2420" t="s">
        <v>5038</v>
      </c>
      <c r="C2420" t="str">
        <f>IFERROR(VLOOKUP(Table1[[#This Row],[Ticker]],[1]!Table2[[Symbol]:[Industry]],2,FALSE),"-")</f>
        <v>-</v>
      </c>
      <c r="D2420" t="s">
        <v>1464</v>
      </c>
      <c r="E2420">
        <v>193.11325084999999</v>
      </c>
      <c r="F2420">
        <v>175.55</v>
      </c>
      <c r="G2420">
        <v>-17.565254786291799</v>
      </c>
      <c r="H2420">
        <v>-2.24169878427284</v>
      </c>
      <c r="I2420">
        <v>-29.292258699718101</v>
      </c>
      <c r="J2420">
        <v>1.81612753918534</v>
      </c>
      <c r="K2420">
        <v>184.255482921506</v>
      </c>
      <c r="L2420">
        <v>177.66832662476301</v>
      </c>
      <c r="M2420">
        <v>31.072078376078402</v>
      </c>
      <c r="N2420">
        <v>0.71492470636830496</v>
      </c>
      <c r="O2420">
        <v>44.688123041868401</v>
      </c>
      <c r="P2420">
        <v>28.138686131386802</v>
      </c>
      <c r="Q2420">
        <v>3.1483878710692997E-2</v>
      </c>
    </row>
    <row r="2421" spans="1:17" hidden="1" x14ac:dyDescent="0.3">
      <c r="A2421" t="s">
        <v>5039</v>
      </c>
      <c r="B2421" t="s">
        <v>5040</v>
      </c>
      <c r="C2421" t="str">
        <f>IFERROR(VLOOKUP(Table1[[#This Row],[Ticker]],[1]!Table2[[Symbol]:[Industry]],2,FALSE),"-")</f>
        <v>-</v>
      </c>
      <c r="D2421" t="s">
        <v>46</v>
      </c>
      <c r="E2421">
        <v>193.08032088799999</v>
      </c>
      <c r="F2421">
        <v>121.52</v>
      </c>
      <c r="G2421">
        <v>117.61755208909599</v>
      </c>
      <c r="H2421">
        <v>-9.0709764531307204</v>
      </c>
      <c r="I2421">
        <v>34.608283915604801</v>
      </c>
      <c r="J2421">
        <v>-2.9180031559632198</v>
      </c>
      <c r="K2421">
        <v>120.310572398071</v>
      </c>
      <c r="L2421">
        <v>97.543682907903204</v>
      </c>
      <c r="M2421">
        <v>33.033392890307901</v>
      </c>
      <c r="N2421">
        <v>0.57523028174203505</v>
      </c>
      <c r="O2421">
        <v>21.379196840026299</v>
      </c>
      <c r="P2421">
        <v>146.490872210953</v>
      </c>
      <c r="Q2421">
        <v>4.6665330393074002E-2</v>
      </c>
    </row>
    <row r="2422" spans="1:17" hidden="1" x14ac:dyDescent="0.3">
      <c r="A2422" t="s">
        <v>5041</v>
      </c>
      <c r="B2422" t="s">
        <v>5042</v>
      </c>
      <c r="C2422" t="str">
        <f>IFERROR(VLOOKUP(Table1[[#This Row],[Ticker]],[1]!Table2[[Symbol]:[Industry]],2,FALSE),"-")</f>
        <v>-</v>
      </c>
      <c r="D2422" t="s">
        <v>133</v>
      </c>
      <c r="E2422">
        <v>192.973151</v>
      </c>
      <c r="F2422">
        <v>530.35</v>
      </c>
      <c r="G2422">
        <v>80.178466270364098</v>
      </c>
      <c r="H2422">
        <v>-8.1394590962965108</v>
      </c>
      <c r="I2422">
        <v>15.8437450093737</v>
      </c>
      <c r="J2422">
        <v>-1.07077683286549E-3</v>
      </c>
      <c r="K2422">
        <v>538.49004705457298</v>
      </c>
      <c r="L2422">
        <v>457.35404403189398</v>
      </c>
      <c r="M2422">
        <v>30.9761756558473</v>
      </c>
      <c r="N2422">
        <v>0.19995040356149599</v>
      </c>
      <c r="O2422">
        <v>37.135853681531003</v>
      </c>
      <c r="Q2422">
        <v>8.1115234002459E-2</v>
      </c>
    </row>
    <row r="2423" spans="1:17" hidden="1" x14ac:dyDescent="0.3">
      <c r="A2423" t="s">
        <v>5043</v>
      </c>
      <c r="B2423" t="s">
        <v>5044</v>
      </c>
      <c r="C2423" t="str">
        <f>IFERROR(VLOOKUP(Table1[[#This Row],[Ticker]],[1]!Table2[[Symbol]:[Industry]],2,FALSE),"-")</f>
        <v>-</v>
      </c>
      <c r="D2423" t="s">
        <v>3159</v>
      </c>
      <c r="E2423">
        <v>192.87382124999999</v>
      </c>
      <c r="F2423">
        <v>261.25</v>
      </c>
      <c r="G2423">
        <v>162.73335984664499</v>
      </c>
      <c r="H2423">
        <v>-19.215903989362602</v>
      </c>
      <c r="I2423">
        <v>-1.38602642868542</v>
      </c>
      <c r="J2423">
        <v>-7.8606333413118499</v>
      </c>
      <c r="K2423">
        <v>276.31385361916102</v>
      </c>
      <c r="L2423">
        <v>247.64243706719799</v>
      </c>
      <c r="M2423">
        <v>26.597357356162799</v>
      </c>
      <c r="N2423">
        <v>0.302462830552718</v>
      </c>
      <c r="O2423">
        <v>37.799043062200901</v>
      </c>
      <c r="P2423">
        <v>203.426248548199</v>
      </c>
    </row>
    <row r="2424" spans="1:17" hidden="1" x14ac:dyDescent="0.3">
      <c r="A2424" t="s">
        <v>5045</v>
      </c>
      <c r="B2424" t="s">
        <v>5046</v>
      </c>
      <c r="C2424" t="str">
        <f>IFERROR(VLOOKUP(Table1[[#This Row],[Ticker]],[1]!Table2[[Symbol]:[Industry]],2,FALSE),"-")</f>
        <v>-</v>
      </c>
      <c r="D2424" t="s">
        <v>396</v>
      </c>
      <c r="E2424">
        <v>192.627735</v>
      </c>
      <c r="F2424">
        <v>77.3</v>
      </c>
      <c r="G2424">
        <v>58.9549578188726</v>
      </c>
      <c r="H2424">
        <v>62.041693018585001</v>
      </c>
      <c r="I2424">
        <v>4.11318638620215</v>
      </c>
      <c r="J2424">
        <v>22.902602904642801</v>
      </c>
      <c r="K2424">
        <v>55.565396057934201</v>
      </c>
      <c r="L2424">
        <v>49.313179563973897</v>
      </c>
      <c r="M2424">
        <v>85.469368422363203</v>
      </c>
      <c r="N2424">
        <v>2.0689115929941599</v>
      </c>
      <c r="O2424">
        <v>1.5523932729624801</v>
      </c>
      <c r="P2424">
        <v>123.41040462427701</v>
      </c>
      <c r="Q2424">
        <v>0.17393244380352499</v>
      </c>
    </row>
    <row r="2425" spans="1:17" hidden="1" x14ac:dyDescent="0.3">
      <c r="A2425" t="s">
        <v>5047</v>
      </c>
      <c r="B2425" t="s">
        <v>5048</v>
      </c>
      <c r="C2425" t="str">
        <f>IFERROR(VLOOKUP(Table1[[#This Row],[Ticker]],[1]!Table2[[Symbol]:[Industry]],2,FALSE),"-")</f>
        <v>-</v>
      </c>
      <c r="D2425" t="s">
        <v>467</v>
      </c>
      <c r="E2425">
        <v>192.58928</v>
      </c>
      <c r="F2425">
        <v>136.5</v>
      </c>
      <c r="G2425">
        <v>157.60959897575799</v>
      </c>
      <c r="H2425">
        <v>6.8879045714732499</v>
      </c>
      <c r="I2425">
        <v>144.41173723723199</v>
      </c>
      <c r="J2425">
        <v>9.9501146417320392</v>
      </c>
      <c r="K2425">
        <v>101.26873408997</v>
      </c>
      <c r="M2425">
        <v>44.311029180899702</v>
      </c>
      <c r="N2425">
        <v>1.147</v>
      </c>
      <c r="O2425">
        <v>5.75091575091575</v>
      </c>
      <c r="P2425">
        <v>265.46184738955799</v>
      </c>
    </row>
    <row r="2426" spans="1:17" hidden="1" x14ac:dyDescent="0.3">
      <c r="A2426" t="s">
        <v>5049</v>
      </c>
      <c r="B2426" t="s">
        <v>5050</v>
      </c>
      <c r="C2426" t="str">
        <f>IFERROR(VLOOKUP(Table1[[#This Row],[Ticker]],[1]!Table2[[Symbol]:[Industry]],2,FALSE),"-")</f>
        <v>-</v>
      </c>
      <c r="D2426" t="s">
        <v>138</v>
      </c>
      <c r="E2426">
        <v>192.40280079999999</v>
      </c>
      <c r="F2426">
        <v>106.4</v>
      </c>
      <c r="G2426">
        <v>26.604556374471599</v>
      </c>
      <c r="H2426">
        <v>9.1194845579226893</v>
      </c>
      <c r="I2426">
        <v>-4.7143014872348399</v>
      </c>
      <c r="J2426">
        <v>0.95919679110571998</v>
      </c>
      <c r="K2426">
        <v>103.854272334521</v>
      </c>
      <c r="L2426">
        <v>95.086343307806203</v>
      </c>
      <c r="M2426">
        <v>44.333315191489</v>
      </c>
      <c r="N2426">
        <v>1.7432008563166601</v>
      </c>
      <c r="O2426">
        <v>17.434210526315699</v>
      </c>
      <c r="P2426">
        <v>69.696969696969703</v>
      </c>
      <c r="Q2426">
        <v>3.3691984672482002E-2</v>
      </c>
    </row>
    <row r="2427" spans="1:17" hidden="1" x14ac:dyDescent="0.3">
      <c r="A2427" t="s">
        <v>5051</v>
      </c>
      <c r="B2427" t="s">
        <v>5052</v>
      </c>
      <c r="C2427" t="str">
        <f>IFERROR(VLOOKUP(Table1[[#This Row],[Ticker]],[1]!Table2[[Symbol]:[Industry]],2,FALSE),"-")</f>
        <v>-</v>
      </c>
      <c r="D2427" t="s">
        <v>72</v>
      </c>
      <c r="E2427">
        <v>191.85984871799999</v>
      </c>
      <c r="F2427">
        <v>69.13</v>
      </c>
      <c r="G2427">
        <v>35.6649416747792</v>
      </c>
      <c r="H2427">
        <v>41.640175593099102</v>
      </c>
      <c r="I2427">
        <v>28.0468506012148</v>
      </c>
      <c r="J2427">
        <v>4.1096108682378398</v>
      </c>
      <c r="K2427">
        <v>60.021449321975297</v>
      </c>
      <c r="L2427">
        <v>51.270674613192199</v>
      </c>
      <c r="M2427">
        <v>55.5991525690985</v>
      </c>
      <c r="N2427">
        <v>0.48959858487032698</v>
      </c>
      <c r="O2427">
        <v>7.6956458845653204</v>
      </c>
      <c r="P2427">
        <v>102.72727272727199</v>
      </c>
      <c r="Q2427">
        <v>0.107185693683088</v>
      </c>
    </row>
    <row r="2428" spans="1:17" hidden="1" x14ac:dyDescent="0.3">
      <c r="A2428" t="s">
        <v>5053</v>
      </c>
      <c r="B2428" t="s">
        <v>5054</v>
      </c>
      <c r="C2428" t="str">
        <f>IFERROR(VLOOKUP(Table1[[#This Row],[Ticker]],[1]!Table2[[Symbol]:[Industry]],2,FALSE),"-")</f>
        <v>-</v>
      </c>
      <c r="D2428" t="s">
        <v>525</v>
      </c>
      <c r="E2428">
        <v>191.59823311</v>
      </c>
      <c r="F2428">
        <v>3.95</v>
      </c>
      <c r="G2428">
        <v>31.6473622292079</v>
      </c>
      <c r="H2428">
        <v>10.597760606910599</v>
      </c>
      <c r="I2428">
        <v>-17.549047076493501</v>
      </c>
      <c r="J2428">
        <v>4.6131911399369399</v>
      </c>
      <c r="K2428">
        <v>3.7918838201834699</v>
      </c>
      <c r="L2428">
        <v>3.5215568603201901</v>
      </c>
      <c r="M2428">
        <v>50.903202147218103</v>
      </c>
      <c r="N2428">
        <v>1.9272654554353701</v>
      </c>
      <c r="O2428">
        <v>46.835443037974599</v>
      </c>
      <c r="P2428">
        <v>132.35294117647001</v>
      </c>
      <c r="Q2428">
        <v>3.2949508736618997E-2</v>
      </c>
    </row>
    <row r="2429" spans="1:17" hidden="1" x14ac:dyDescent="0.3">
      <c r="A2429" t="s">
        <v>5055</v>
      </c>
      <c r="B2429" t="s">
        <v>5056</v>
      </c>
      <c r="C2429" t="str">
        <f>IFERROR(VLOOKUP(Table1[[#This Row],[Ticker]],[1]!Table2[[Symbol]:[Industry]],2,FALSE),"-")</f>
        <v>-</v>
      </c>
      <c r="D2429" t="s">
        <v>51</v>
      </c>
      <c r="E2429">
        <v>191.48577115199899</v>
      </c>
      <c r="F2429">
        <v>121.16</v>
      </c>
      <c r="G2429">
        <v>-2.4569913766411902</v>
      </c>
      <c r="H2429">
        <v>1.0739510831011601</v>
      </c>
      <c r="I2429">
        <v>-13.6009792448026</v>
      </c>
      <c r="J2429">
        <v>4.8947396567795796</v>
      </c>
      <c r="K2429">
        <v>115.874949442261</v>
      </c>
      <c r="L2429">
        <v>107.68601577749401</v>
      </c>
      <c r="M2429">
        <v>63.198750852784997</v>
      </c>
      <c r="N2429">
        <v>0.70494536419575105</v>
      </c>
      <c r="O2429">
        <v>9.3182568504456906</v>
      </c>
      <c r="P2429">
        <v>49.211822660098498</v>
      </c>
      <c r="Q2429">
        <v>-1.0444023918775001E-2</v>
      </c>
    </row>
    <row r="2430" spans="1:17" hidden="1" x14ac:dyDescent="0.3">
      <c r="A2430" t="s">
        <v>5057</v>
      </c>
      <c r="B2430" t="s">
        <v>5058</v>
      </c>
      <c r="C2430" t="str">
        <f>IFERROR(VLOOKUP(Table1[[#This Row],[Ticker]],[1]!Table2[[Symbol]:[Industry]],2,FALSE),"-")</f>
        <v>-</v>
      </c>
      <c r="D2430" t="s">
        <v>625</v>
      </c>
      <c r="E2430">
        <v>191.16345995</v>
      </c>
      <c r="F2430">
        <v>83.29</v>
      </c>
      <c r="G2430">
        <v>-39.123285423792602</v>
      </c>
      <c r="H2430">
        <v>-5.6510352482274397</v>
      </c>
      <c r="I2430">
        <v>-25.6303152434648</v>
      </c>
      <c r="J2430">
        <v>-2.4154130386698198</v>
      </c>
      <c r="K2430">
        <v>88.350220654748796</v>
      </c>
      <c r="L2430">
        <v>93.077484984890901</v>
      </c>
      <c r="M2430">
        <v>32.381661605924997</v>
      </c>
      <c r="N2430">
        <v>1.28793856074496</v>
      </c>
      <c r="O2430">
        <v>47.076479769480102</v>
      </c>
      <c r="P2430">
        <v>6.03437301082114</v>
      </c>
      <c r="Q2430">
        <v>0.13659668055910301</v>
      </c>
    </row>
    <row r="2431" spans="1:17" hidden="1" x14ac:dyDescent="0.3">
      <c r="A2431" t="s">
        <v>5059</v>
      </c>
      <c r="B2431" t="s">
        <v>5060</v>
      </c>
      <c r="C2431" t="str">
        <f>IFERROR(VLOOKUP(Table1[[#This Row],[Ticker]],[1]!Table2[[Symbol]:[Industry]],2,FALSE),"-")</f>
        <v>-</v>
      </c>
      <c r="D2431" t="s">
        <v>46</v>
      </c>
      <c r="E2431">
        <v>191.09907269999999</v>
      </c>
      <c r="F2431">
        <v>47.59</v>
      </c>
      <c r="G2431">
        <v>9.4929607196501191</v>
      </c>
      <c r="H2431">
        <v>-2.6807658980309101</v>
      </c>
      <c r="I2431">
        <v>-32.728785638585002</v>
      </c>
      <c r="J2431">
        <v>6.1514882035119696</v>
      </c>
      <c r="K2431">
        <v>48.170458400456901</v>
      </c>
      <c r="L2431">
        <v>44.4872187857085</v>
      </c>
      <c r="M2431">
        <v>41.338996718107197</v>
      </c>
      <c r="N2431">
        <v>1.1395713308506401</v>
      </c>
      <c r="O2431">
        <v>36.583315822651798</v>
      </c>
      <c r="P2431">
        <v>43.127819548872097</v>
      </c>
      <c r="Q2431">
        <v>-4.8451639097700001E-4</v>
      </c>
    </row>
    <row r="2432" spans="1:17" hidden="1" x14ac:dyDescent="0.3">
      <c r="A2432" t="s">
        <v>5061</v>
      </c>
      <c r="B2432" t="s">
        <v>5062</v>
      </c>
      <c r="C2432" t="str">
        <f>IFERROR(VLOOKUP(Table1[[#This Row],[Ticker]],[1]!Table2[[Symbol]:[Industry]],2,FALSE),"-")</f>
        <v>-</v>
      </c>
      <c r="D2432" t="s">
        <v>405</v>
      </c>
      <c r="E2432">
        <v>191.01279285000001</v>
      </c>
      <c r="F2432">
        <v>95.86</v>
      </c>
      <c r="G2432">
        <v>69.5063103529979</v>
      </c>
      <c r="H2432">
        <v>-9.1097036460081107</v>
      </c>
      <c r="I2432">
        <v>21.8765259696263</v>
      </c>
      <c r="J2432">
        <v>-2.7188022926622599</v>
      </c>
      <c r="K2432">
        <v>96.229502287045193</v>
      </c>
      <c r="L2432">
        <v>76.288284061349799</v>
      </c>
      <c r="M2432">
        <v>24.6050429871175</v>
      </c>
      <c r="N2432">
        <v>0.20663232688549099</v>
      </c>
      <c r="O2432">
        <v>39.735030252451402</v>
      </c>
      <c r="P2432">
        <v>100.75392670156999</v>
      </c>
      <c r="Q2432">
        <v>0.15314286045249501</v>
      </c>
    </row>
    <row r="2433" spans="1:17" hidden="1" x14ac:dyDescent="0.3">
      <c r="A2433" t="s">
        <v>5063</v>
      </c>
      <c r="B2433" t="s">
        <v>5064</v>
      </c>
      <c r="C2433" t="str">
        <f>IFERROR(VLOOKUP(Table1[[#This Row],[Ticker]],[1]!Table2[[Symbol]:[Industry]],2,FALSE),"-")</f>
        <v>-</v>
      </c>
      <c r="D2433" t="s">
        <v>383</v>
      </c>
      <c r="E2433">
        <v>190.34852799999999</v>
      </c>
      <c r="F2433">
        <v>200.35</v>
      </c>
      <c r="G2433">
        <v>-68.364187596201603</v>
      </c>
      <c r="H2433">
        <v>7.7039235624606803</v>
      </c>
      <c r="I2433">
        <v>-32.320110398427801</v>
      </c>
      <c r="J2433">
        <v>2.7453138184077299</v>
      </c>
      <c r="K2433">
        <v>209.086062981118</v>
      </c>
      <c r="L2433">
        <v>225.612374452745</v>
      </c>
      <c r="M2433">
        <v>38.973349729134299</v>
      </c>
      <c r="N2433">
        <v>0.91354570238377697</v>
      </c>
      <c r="O2433">
        <v>82.181182929872705</v>
      </c>
      <c r="P2433">
        <v>7.4262734584450403</v>
      </c>
      <c r="Q2433">
        <v>0.14320194327271099</v>
      </c>
    </row>
    <row r="2434" spans="1:17" hidden="1" x14ac:dyDescent="0.3">
      <c r="A2434" t="s">
        <v>5065</v>
      </c>
      <c r="B2434" t="s">
        <v>5066</v>
      </c>
      <c r="C2434" t="str">
        <f>IFERROR(VLOOKUP(Table1[[#This Row],[Ticker]],[1]!Table2[[Symbol]:[Industry]],2,FALSE),"-")</f>
        <v>-</v>
      </c>
      <c r="D2434" t="s">
        <v>1318</v>
      </c>
      <c r="E2434">
        <v>189.11275000000001</v>
      </c>
      <c r="F2434">
        <v>436.75</v>
      </c>
      <c r="G2434">
        <v>341.37306101936201</v>
      </c>
      <c r="H2434">
        <v>25.359665368815399</v>
      </c>
      <c r="I2434">
        <v>18.859695007634599</v>
      </c>
      <c r="J2434">
        <v>0.24081719035712401</v>
      </c>
      <c r="K2434">
        <v>376.24128967697402</v>
      </c>
      <c r="L2434">
        <v>316.53811253270499</v>
      </c>
      <c r="M2434">
        <v>62.388696468735702</v>
      </c>
      <c r="N2434">
        <v>1.31130852029568</v>
      </c>
      <c r="O2434">
        <v>23.938179736691399</v>
      </c>
      <c r="P2434">
        <v>504.91689750692501</v>
      </c>
    </row>
    <row r="2435" spans="1:17" hidden="1" x14ac:dyDescent="0.3">
      <c r="A2435" t="s">
        <v>5067</v>
      </c>
      <c r="B2435" t="s">
        <v>5068</v>
      </c>
      <c r="C2435" t="str">
        <f>IFERROR(VLOOKUP(Table1[[#This Row],[Ticker]],[1]!Table2[[Symbol]:[Industry]],2,FALSE),"-")</f>
        <v>-</v>
      </c>
      <c r="D2435" t="s">
        <v>54</v>
      </c>
      <c r="E2435">
        <v>188.78937273</v>
      </c>
      <c r="F2435">
        <v>1.49</v>
      </c>
      <c r="G2435">
        <v>-34.0998919278369</v>
      </c>
      <c r="H2435">
        <v>-14.0945882427415</v>
      </c>
      <c r="I2435">
        <v>-51.363239420097599</v>
      </c>
      <c r="J2435">
        <v>0.56195774335251303</v>
      </c>
      <c r="K2435">
        <v>1.5176639505402501</v>
      </c>
      <c r="L2435">
        <v>1.68320149249702</v>
      </c>
      <c r="M2435">
        <v>40.6206683052391</v>
      </c>
      <c r="N2435">
        <v>0.93484482523659695</v>
      </c>
      <c r="O2435">
        <v>99.328859060402607</v>
      </c>
      <c r="P2435">
        <v>14.615384615384601</v>
      </c>
      <c r="Q2435">
        <v>2.9662850727924E-2</v>
      </c>
    </row>
    <row r="2436" spans="1:17" hidden="1" x14ac:dyDescent="0.3">
      <c r="A2436" t="s">
        <v>5069</v>
      </c>
      <c r="B2436" t="s">
        <v>5070</v>
      </c>
      <c r="C2436" t="str">
        <f>IFERROR(VLOOKUP(Table1[[#This Row],[Ticker]],[1]!Table2[[Symbol]:[Industry]],2,FALSE),"-")</f>
        <v>-</v>
      </c>
      <c r="D2436" t="s">
        <v>308</v>
      </c>
      <c r="E2436">
        <v>188.648355452</v>
      </c>
      <c r="F2436">
        <v>41.98</v>
      </c>
      <c r="G2436">
        <v>225.996649365027</v>
      </c>
      <c r="H2436">
        <v>-2.97176320261313</v>
      </c>
      <c r="I2436">
        <v>147.21388940565001</v>
      </c>
      <c r="J2436">
        <v>-6.0898295277896004</v>
      </c>
      <c r="K2436">
        <v>39.047605677359599</v>
      </c>
      <c r="L2436">
        <v>24.9546480168747</v>
      </c>
      <c r="M2436">
        <v>29.931119589745599</v>
      </c>
      <c r="N2436">
        <v>0.12666439837625801</v>
      </c>
      <c r="O2436">
        <v>22.201048118151501</v>
      </c>
      <c r="P2436">
        <v>319.79999999999899</v>
      </c>
      <c r="Q2436">
        <v>7.5946890802528005E-2</v>
      </c>
    </row>
    <row r="2437" spans="1:17" hidden="1" x14ac:dyDescent="0.3">
      <c r="A2437" t="s">
        <v>5071</v>
      </c>
      <c r="B2437" t="s">
        <v>5072</v>
      </c>
      <c r="C2437" t="str">
        <f>IFERROR(VLOOKUP(Table1[[#This Row],[Ticker]],[1]!Table2[[Symbol]:[Industry]],2,FALSE),"-")</f>
        <v>-</v>
      </c>
      <c r="D2437" t="s">
        <v>46</v>
      </c>
      <c r="E2437">
        <v>188.63662400000001</v>
      </c>
      <c r="F2437">
        <v>107.2</v>
      </c>
      <c r="G2437">
        <v>-27.2832467198327</v>
      </c>
      <c r="H2437">
        <v>6.3841014590410001</v>
      </c>
      <c r="I2437">
        <v>-14.5188717118086</v>
      </c>
      <c r="J2437">
        <v>8.4527532805826802</v>
      </c>
      <c r="O2437">
        <v>14.8320895522388</v>
      </c>
      <c r="P2437">
        <v>0.75187969924812503</v>
      </c>
    </row>
    <row r="2438" spans="1:17" hidden="1" x14ac:dyDescent="0.3">
      <c r="A2438" t="s">
        <v>5073</v>
      </c>
      <c r="B2438" t="s">
        <v>5074</v>
      </c>
      <c r="C2438" t="str">
        <f>IFERROR(VLOOKUP(Table1[[#This Row],[Ticker]],[1]!Table2[[Symbol]:[Industry]],2,FALSE),"-")</f>
        <v>-</v>
      </c>
      <c r="D2438" t="s">
        <v>1676</v>
      </c>
      <c r="E2438">
        <v>187.99208999999999</v>
      </c>
      <c r="F2438">
        <v>297.55</v>
      </c>
      <c r="G2438">
        <v>149.35190625478799</v>
      </c>
      <c r="H2438">
        <v>-0.85394860341920797</v>
      </c>
      <c r="I2438">
        <v>81.477518388402103</v>
      </c>
      <c r="J2438">
        <v>-2.0543667923268498</v>
      </c>
      <c r="K2438">
        <v>301.36266353571</v>
      </c>
      <c r="L2438">
        <v>230.39181087237299</v>
      </c>
      <c r="M2438">
        <v>24.398567911890598</v>
      </c>
      <c r="N2438">
        <v>0.71419464003751199</v>
      </c>
      <c r="O2438">
        <v>14.283313728785</v>
      </c>
      <c r="P2438">
        <v>222.02380952380901</v>
      </c>
      <c r="Q2438">
        <v>0.102831935187739</v>
      </c>
    </row>
    <row r="2439" spans="1:17" hidden="1" x14ac:dyDescent="0.3">
      <c r="A2439" t="s">
        <v>5075</v>
      </c>
      <c r="B2439" t="s">
        <v>5076</v>
      </c>
      <c r="C2439" t="str">
        <f>IFERROR(VLOOKUP(Table1[[#This Row],[Ticker]],[1]!Table2[[Symbol]:[Industry]],2,FALSE),"-")</f>
        <v>-</v>
      </c>
      <c r="D2439" t="s">
        <v>376</v>
      </c>
      <c r="E2439">
        <v>187.47672</v>
      </c>
      <c r="F2439">
        <v>268</v>
      </c>
      <c r="G2439">
        <v>-28.721970689144602</v>
      </c>
      <c r="H2439">
        <v>2.93485333874025</v>
      </c>
      <c r="I2439">
        <v>-15.9575956811205</v>
      </c>
      <c r="J2439">
        <v>3.8675099678398599</v>
      </c>
      <c r="K2439">
        <v>270.30884378465902</v>
      </c>
      <c r="M2439">
        <v>45.179725068580296</v>
      </c>
      <c r="N2439">
        <v>0.59674502712477395</v>
      </c>
      <c r="O2439">
        <v>17.910447761194</v>
      </c>
      <c r="P2439">
        <v>33.3333333333333</v>
      </c>
    </row>
    <row r="2440" spans="1:17" hidden="1" x14ac:dyDescent="0.3">
      <c r="A2440" t="s">
        <v>5077</v>
      </c>
      <c r="B2440" t="s">
        <v>5078</v>
      </c>
      <c r="C2440" t="str">
        <f>IFERROR(VLOOKUP(Table1[[#This Row],[Ticker]],[1]!Table2[[Symbol]:[Industry]],2,FALSE),"-")</f>
        <v>-</v>
      </c>
      <c r="D2440" t="s">
        <v>2206</v>
      </c>
      <c r="E2440">
        <v>187.39439999999999</v>
      </c>
      <c r="F2440">
        <v>229.65</v>
      </c>
      <c r="G2440">
        <v>-8.1418166002185792</v>
      </c>
      <c r="H2440">
        <v>-1.8248976011093501</v>
      </c>
      <c r="I2440">
        <v>-4.2199782902561997</v>
      </c>
      <c r="J2440">
        <v>-3.1470796350396899</v>
      </c>
      <c r="K2440">
        <v>241.508151254317</v>
      </c>
      <c r="M2440">
        <v>32.155740305050898</v>
      </c>
      <c r="N2440">
        <v>0.31290239505536899</v>
      </c>
      <c r="O2440">
        <v>40.648813411713398</v>
      </c>
      <c r="P2440">
        <v>75.305343511450303</v>
      </c>
    </row>
    <row r="2441" spans="1:17" hidden="1" x14ac:dyDescent="0.3">
      <c r="A2441" t="s">
        <v>5079</v>
      </c>
      <c r="B2441" t="s">
        <v>5080</v>
      </c>
      <c r="C2441" t="str">
        <f>IFERROR(VLOOKUP(Table1[[#This Row],[Ticker]],[1]!Table2[[Symbol]:[Industry]],2,FALSE),"-")</f>
        <v>-</v>
      </c>
      <c r="D2441" t="s">
        <v>1524</v>
      </c>
      <c r="E2441">
        <v>187.374</v>
      </c>
      <c r="F2441">
        <v>91.85</v>
      </c>
      <c r="G2441">
        <v>-34.767122639884199</v>
      </c>
      <c r="H2441">
        <v>-7.74680363387996</v>
      </c>
      <c r="I2441">
        <v>-22.0027476318601</v>
      </c>
      <c r="J2441">
        <v>-5.6781518123382799</v>
      </c>
      <c r="O2441">
        <v>14.3168209036472</v>
      </c>
      <c r="P2441">
        <v>0</v>
      </c>
    </row>
    <row r="2442" spans="1:17" hidden="1" x14ac:dyDescent="0.3">
      <c r="A2442" t="s">
        <v>5081</v>
      </c>
      <c r="B2442" t="s">
        <v>5082</v>
      </c>
      <c r="C2442" t="str">
        <f>IFERROR(VLOOKUP(Table1[[#This Row],[Ticker]],[1]!Table2[[Symbol]:[Industry]],2,FALSE),"-")</f>
        <v>-</v>
      </c>
      <c r="D2442" t="s">
        <v>383</v>
      </c>
      <c r="E2442">
        <v>187.31371799999999</v>
      </c>
      <c r="F2442">
        <v>465</v>
      </c>
      <c r="G2442">
        <v>-15.115063671384799</v>
      </c>
      <c r="H2442">
        <v>-2.63857621489367</v>
      </c>
      <c r="I2442">
        <v>-34.571856200142904</v>
      </c>
      <c r="J2442">
        <v>1.9206069779625901</v>
      </c>
      <c r="K2442">
        <v>493.41392239362398</v>
      </c>
      <c r="L2442">
        <v>497.154732122155</v>
      </c>
      <c r="M2442">
        <v>23.1157324419551</v>
      </c>
      <c r="N2442">
        <v>0.77169918238484503</v>
      </c>
      <c r="O2442">
        <v>49.0322580645161</v>
      </c>
      <c r="P2442">
        <v>20.622568093385201</v>
      </c>
    </row>
    <row r="2443" spans="1:17" hidden="1" x14ac:dyDescent="0.3">
      <c r="A2443" t="s">
        <v>5083</v>
      </c>
      <c r="B2443" t="s">
        <v>5084</v>
      </c>
      <c r="C2443" t="str">
        <f>IFERROR(VLOOKUP(Table1[[#This Row],[Ticker]],[1]!Table2[[Symbol]:[Industry]],2,FALSE),"-")</f>
        <v>-</v>
      </c>
      <c r="D2443" t="s">
        <v>51</v>
      </c>
      <c r="E2443">
        <v>186.39126597000001</v>
      </c>
      <c r="F2443">
        <v>86.45</v>
      </c>
      <c r="G2443">
        <v>-0.97737083233352295</v>
      </c>
      <c r="H2443">
        <v>29.354525619427999</v>
      </c>
      <c r="I2443">
        <v>4.69964987063977</v>
      </c>
      <c r="J2443">
        <v>-2.58181479887458E-2</v>
      </c>
      <c r="K2443">
        <v>82.576187254068998</v>
      </c>
      <c r="L2443">
        <v>76.406344605358498</v>
      </c>
      <c r="M2443">
        <v>35.339249942030797</v>
      </c>
      <c r="N2443">
        <v>0.35465302484490202</v>
      </c>
      <c r="O2443">
        <v>40.601503759398398</v>
      </c>
      <c r="P2443">
        <v>43.247721623860798</v>
      </c>
      <c r="Q2443">
        <v>-4.610745831805E-2</v>
      </c>
    </row>
    <row r="2444" spans="1:17" hidden="1" x14ac:dyDescent="0.3">
      <c r="A2444" t="s">
        <v>5085</v>
      </c>
      <c r="B2444" t="s">
        <v>5086</v>
      </c>
      <c r="C2444" t="str">
        <f>IFERROR(VLOOKUP(Table1[[#This Row],[Ticker]],[1]!Table2[[Symbol]:[Industry]],2,FALSE),"-")</f>
        <v>-</v>
      </c>
      <c r="D2444" t="s">
        <v>212</v>
      </c>
      <c r="E2444">
        <v>186.194073</v>
      </c>
      <c r="F2444">
        <v>102.7</v>
      </c>
      <c r="G2444">
        <v>-48.016503317010503</v>
      </c>
      <c r="H2444">
        <v>-8.0410931646864405</v>
      </c>
      <c r="I2444">
        <v>-26.3098956782292</v>
      </c>
      <c r="J2444">
        <v>-2.63721360911862</v>
      </c>
      <c r="K2444">
        <v>109.42378818350799</v>
      </c>
      <c r="L2444">
        <v>110.05646993059899</v>
      </c>
      <c r="M2444">
        <v>26.0376956115743</v>
      </c>
      <c r="N2444">
        <v>0.96373056994818596</v>
      </c>
      <c r="O2444">
        <v>62.414800389483901</v>
      </c>
      <c r="P2444">
        <v>14.492753623188401</v>
      </c>
      <c r="Q2444">
        <v>5.4588271313137003E-2</v>
      </c>
    </row>
    <row r="2445" spans="1:17" hidden="1" x14ac:dyDescent="0.3">
      <c r="A2445" t="s">
        <v>5087</v>
      </c>
      <c r="B2445" t="s">
        <v>5088</v>
      </c>
      <c r="C2445" t="str">
        <f>IFERROR(VLOOKUP(Table1[[#This Row],[Ticker]],[1]!Table2[[Symbol]:[Industry]],2,FALSE),"-")</f>
        <v>-</v>
      </c>
      <c r="D2445" t="s">
        <v>109</v>
      </c>
      <c r="E2445">
        <v>186.10155</v>
      </c>
      <c r="F2445">
        <v>270</v>
      </c>
      <c r="G2445">
        <v>66.485387390080405</v>
      </c>
      <c r="H2445">
        <v>21.890536655345699</v>
      </c>
      <c r="I2445">
        <v>23.504813673761898</v>
      </c>
      <c r="J2445">
        <v>-1.1543271378871E-2</v>
      </c>
      <c r="K2445">
        <v>248.67510238393999</v>
      </c>
      <c r="L2445">
        <v>206.38516842699599</v>
      </c>
      <c r="M2445">
        <v>45.720702952390702</v>
      </c>
      <c r="N2445">
        <v>0.56849311961161997</v>
      </c>
      <c r="O2445">
        <v>10.7407407407407</v>
      </c>
      <c r="P2445">
        <v>104.468004543733</v>
      </c>
      <c r="Q2445">
        <v>3.8879142214446001E-2</v>
      </c>
    </row>
    <row r="2446" spans="1:17" hidden="1" x14ac:dyDescent="0.3">
      <c r="A2446" t="s">
        <v>5089</v>
      </c>
      <c r="B2446" t="s">
        <v>5090</v>
      </c>
      <c r="C2446" t="str">
        <f>IFERROR(VLOOKUP(Table1[[#This Row],[Ticker]],[1]!Table2[[Symbol]:[Industry]],2,FALSE),"-")</f>
        <v>-</v>
      </c>
      <c r="D2446" t="s">
        <v>54</v>
      </c>
      <c r="E2446">
        <v>185.98579670000001</v>
      </c>
      <c r="F2446">
        <v>15.49</v>
      </c>
      <c r="G2446">
        <v>-85.381737919408906</v>
      </c>
      <c r="H2446">
        <v>-7.9026069500606297</v>
      </c>
      <c r="I2446">
        <v>-55.365668386939397</v>
      </c>
      <c r="J2446">
        <v>-0.48935835443706199</v>
      </c>
      <c r="K2446">
        <v>18.471913315317501</v>
      </c>
      <c r="L2446">
        <v>22.714697270180299</v>
      </c>
      <c r="M2446">
        <v>29.213341230613899</v>
      </c>
      <c r="N2446">
        <v>0.89903225377652995</v>
      </c>
      <c r="O2446">
        <v>200.19367333763699</v>
      </c>
      <c r="P2446">
        <v>0.78074170461939196</v>
      </c>
    </row>
    <row r="2447" spans="1:17" hidden="1" x14ac:dyDescent="0.3">
      <c r="A2447" t="s">
        <v>5091</v>
      </c>
      <c r="B2447" t="s">
        <v>5092</v>
      </c>
      <c r="C2447" t="str">
        <f>IFERROR(VLOOKUP(Table1[[#This Row],[Ticker]],[1]!Table2[[Symbol]:[Industry]],2,FALSE),"-")</f>
        <v>-</v>
      </c>
      <c r="D2447" t="s">
        <v>138</v>
      </c>
      <c r="E2447">
        <v>185.827662</v>
      </c>
      <c r="F2447">
        <v>3.69</v>
      </c>
      <c r="G2447">
        <v>-6.1117414122486498</v>
      </c>
      <c r="H2447">
        <v>13.0142495905638</v>
      </c>
      <c r="I2447">
        <v>-11.029307105033199</v>
      </c>
      <c r="J2447">
        <v>3.1426029046428301</v>
      </c>
      <c r="K2447">
        <v>3.5036450665524899</v>
      </c>
      <c r="L2447">
        <v>3.6881131344474101</v>
      </c>
      <c r="M2447">
        <v>51.2370721503992</v>
      </c>
      <c r="N2447">
        <v>1.14999728740297</v>
      </c>
      <c r="O2447">
        <v>31.978319783197801</v>
      </c>
      <c r="P2447">
        <v>32.258064516128997</v>
      </c>
      <c r="Q2447">
        <v>0.13342442650789399</v>
      </c>
    </row>
    <row r="2448" spans="1:17" hidden="1" x14ac:dyDescent="0.3">
      <c r="A2448" t="s">
        <v>5093</v>
      </c>
      <c r="B2448" t="s">
        <v>5094</v>
      </c>
      <c r="C2448" t="str">
        <f>IFERROR(VLOOKUP(Table1[[#This Row],[Ticker]],[1]!Table2[[Symbol]:[Industry]],2,FALSE),"-")</f>
        <v>-</v>
      </c>
      <c r="D2448" t="s">
        <v>3386</v>
      </c>
      <c r="E2448">
        <v>185.76911999999999</v>
      </c>
      <c r="F2448">
        <v>180.85</v>
      </c>
      <c r="G2448">
        <v>-6.5771792002670901</v>
      </c>
      <c r="H2448">
        <v>3.8761488852989499</v>
      </c>
      <c r="I2448">
        <v>-21.115377982465901</v>
      </c>
      <c r="J2448">
        <v>5.97305082989703</v>
      </c>
      <c r="K2448">
        <v>178.65431829170601</v>
      </c>
      <c r="L2448">
        <v>178.88120230171401</v>
      </c>
      <c r="M2448">
        <v>45.544541162177197</v>
      </c>
      <c r="N2448">
        <v>0.97834394904458599</v>
      </c>
      <c r="O2448">
        <v>48.686756980923398</v>
      </c>
      <c r="P2448">
        <v>25.5902777777777</v>
      </c>
    </row>
    <row r="2449" spans="1:17" hidden="1" x14ac:dyDescent="0.3">
      <c r="A2449" t="s">
        <v>5095</v>
      </c>
      <c r="B2449" t="s">
        <v>5096</v>
      </c>
      <c r="C2449" t="str">
        <f>IFERROR(VLOOKUP(Table1[[#This Row],[Ticker]],[1]!Table2[[Symbol]:[Industry]],2,FALSE),"-")</f>
        <v>-</v>
      </c>
      <c r="D2449" t="s">
        <v>590</v>
      </c>
      <c r="E2449">
        <v>185.70619610999901</v>
      </c>
      <c r="F2449">
        <v>173.7</v>
      </c>
      <c r="G2449">
        <v>-23.168168131596701</v>
      </c>
      <c r="H2449">
        <v>17.226401173845201</v>
      </c>
      <c r="I2449">
        <v>-10.4037931235726</v>
      </c>
      <c r="J2449">
        <v>-9.0056469237717103</v>
      </c>
      <c r="M2449">
        <v>32.157410292507002</v>
      </c>
      <c r="O2449">
        <v>32.095567069660298</v>
      </c>
      <c r="P2449">
        <v>5.0816696914700303</v>
      </c>
    </row>
    <row r="2450" spans="1:17" hidden="1" x14ac:dyDescent="0.3">
      <c r="A2450" t="s">
        <v>5097</v>
      </c>
      <c r="B2450" t="s">
        <v>5098</v>
      </c>
      <c r="C2450" t="str">
        <f>IFERROR(VLOOKUP(Table1[[#This Row],[Ticker]],[1]!Table2[[Symbol]:[Industry]],2,FALSE),"-")</f>
        <v>-</v>
      </c>
      <c r="D2450" t="s">
        <v>920</v>
      </c>
      <c r="E2450">
        <v>185.69175000000001</v>
      </c>
      <c r="F2450">
        <v>149.15</v>
      </c>
      <c r="G2450">
        <v>35.686151658022901</v>
      </c>
      <c r="H2450">
        <v>23.541796742265099</v>
      </c>
      <c r="I2450">
        <v>17.921313258772699</v>
      </c>
      <c r="J2450">
        <v>8.4657968209926402</v>
      </c>
      <c r="K2450">
        <v>130.16029167547299</v>
      </c>
      <c r="L2450">
        <v>117.377623224865</v>
      </c>
      <c r="M2450">
        <v>65.159260345847301</v>
      </c>
      <c r="N2450">
        <v>2.9680485620194901</v>
      </c>
      <c r="O2450">
        <v>9.9564197116996205</v>
      </c>
      <c r="P2450">
        <v>74.159271368519299</v>
      </c>
      <c r="Q2450">
        <v>6.6484744027700002E-3</v>
      </c>
    </row>
    <row r="2451" spans="1:17" hidden="1" x14ac:dyDescent="0.3">
      <c r="A2451" t="s">
        <v>5099</v>
      </c>
      <c r="B2451" t="s">
        <v>5100</v>
      </c>
      <c r="C2451" t="str">
        <f>IFERROR(VLOOKUP(Table1[[#This Row],[Ticker]],[1]!Table2[[Symbol]:[Industry]],2,FALSE),"-")</f>
        <v>-</v>
      </c>
      <c r="D2451" t="s">
        <v>72</v>
      </c>
      <c r="E2451">
        <v>185.62992</v>
      </c>
      <c r="F2451">
        <v>80.8</v>
      </c>
      <c r="G2451">
        <v>174.570687106523</v>
      </c>
      <c r="H2451">
        <v>1.0739510831011601</v>
      </c>
      <c r="I2451">
        <v>-5.5006185574767503</v>
      </c>
      <c r="J2451">
        <v>3.1426029046428301</v>
      </c>
      <c r="K2451">
        <v>80.677041591514396</v>
      </c>
      <c r="L2451">
        <v>72.478883383971095</v>
      </c>
      <c r="M2451">
        <v>99.999999971025503</v>
      </c>
      <c r="O2451">
        <v>0</v>
      </c>
      <c r="P2451">
        <v>229.79591836734599</v>
      </c>
    </row>
    <row r="2452" spans="1:17" hidden="1" x14ac:dyDescent="0.3">
      <c r="A2452" t="s">
        <v>5101</v>
      </c>
      <c r="B2452" t="s">
        <v>5102</v>
      </c>
      <c r="C2452" t="str">
        <f>IFERROR(VLOOKUP(Table1[[#This Row],[Ticker]],[1]!Table2[[Symbol]:[Industry]],2,FALSE),"-")</f>
        <v>-</v>
      </c>
      <c r="E2452">
        <v>185.55431999999999</v>
      </c>
      <c r="F2452">
        <v>60.52</v>
      </c>
      <c r="G2452">
        <v>73.430484317822305</v>
      </c>
      <c r="H2452">
        <v>-15.658075060689599</v>
      </c>
      <c r="I2452">
        <v>-22.139858583578</v>
      </c>
      <c r="J2452">
        <v>-8.0769092904791098</v>
      </c>
      <c r="K2452">
        <v>76.343735655313097</v>
      </c>
      <c r="L2452">
        <v>66.675161160217996</v>
      </c>
      <c r="M2452">
        <v>14.6297450684865</v>
      </c>
      <c r="N2452">
        <v>3.4075175995108098</v>
      </c>
      <c r="O2452">
        <v>61.599471249173803</v>
      </c>
      <c r="P2452">
        <v>96.685082872928106</v>
      </c>
      <c r="Q2452">
        <v>0.22995351084428201</v>
      </c>
    </row>
    <row r="2453" spans="1:17" hidden="1" x14ac:dyDescent="0.3">
      <c r="A2453" t="s">
        <v>5103</v>
      </c>
      <c r="B2453" t="s">
        <v>5104</v>
      </c>
      <c r="C2453" t="str">
        <f>IFERROR(VLOOKUP(Table1[[#This Row],[Ticker]],[1]!Table2[[Symbol]:[Industry]],2,FALSE),"-")</f>
        <v>-</v>
      </c>
      <c r="D2453" t="s">
        <v>292</v>
      </c>
      <c r="E2453">
        <v>184.7812069</v>
      </c>
      <c r="F2453">
        <v>208.06</v>
      </c>
      <c r="G2453">
        <v>-12.1411139089108</v>
      </c>
      <c r="H2453">
        <v>-1.9002078637540201</v>
      </c>
      <c r="I2453">
        <v>-29.2485210871051</v>
      </c>
      <c r="J2453">
        <v>5.1938849559248901</v>
      </c>
      <c r="K2453">
        <v>196.98064823123599</v>
      </c>
      <c r="L2453">
        <v>198.06877547840199</v>
      </c>
      <c r="M2453">
        <v>63.293793753362699</v>
      </c>
      <c r="N2453">
        <v>1.8771135171614799</v>
      </c>
      <c r="O2453">
        <v>26.622128232240598</v>
      </c>
      <c r="P2453">
        <v>27.918844143867201</v>
      </c>
      <c r="Q2453">
        <v>-5.7800646810823003E-2</v>
      </c>
    </row>
    <row r="2454" spans="1:17" hidden="1" x14ac:dyDescent="0.3">
      <c r="A2454" t="s">
        <v>5105</v>
      </c>
      <c r="B2454" t="s">
        <v>5106</v>
      </c>
      <c r="C2454" t="str">
        <f>IFERROR(VLOOKUP(Table1[[#This Row],[Ticker]],[1]!Table2[[Symbol]:[Industry]],2,FALSE),"-")</f>
        <v>-</v>
      </c>
      <c r="D2454" t="s">
        <v>252</v>
      </c>
      <c r="E2454">
        <v>184.68745343399999</v>
      </c>
      <c r="F2454">
        <v>79.42</v>
      </c>
      <c r="G2454">
        <v>256.92730666270103</v>
      </c>
      <c r="H2454">
        <v>16.3842959106873</v>
      </c>
      <c r="I2454">
        <v>-1.14146958866235</v>
      </c>
      <c r="J2454">
        <v>14.8177298081961</v>
      </c>
      <c r="K2454">
        <v>71.602510908903895</v>
      </c>
      <c r="L2454">
        <v>59.273749139721602</v>
      </c>
      <c r="M2454">
        <v>63.424932729370902</v>
      </c>
      <c r="N2454">
        <v>1.56661178669134</v>
      </c>
      <c r="O2454">
        <v>16.456811886174702</v>
      </c>
      <c r="P2454">
        <v>325.84450402144699</v>
      </c>
      <c r="Q2454">
        <v>0.145234520795952</v>
      </c>
    </row>
    <row r="2455" spans="1:17" hidden="1" x14ac:dyDescent="0.3">
      <c r="A2455" t="s">
        <v>5107</v>
      </c>
      <c r="B2455" t="s">
        <v>5108</v>
      </c>
      <c r="C2455" t="str">
        <f>IFERROR(VLOOKUP(Table1[[#This Row],[Ticker]],[1]!Table2[[Symbol]:[Industry]],2,FALSE),"-")</f>
        <v>-</v>
      </c>
      <c r="D2455" t="s">
        <v>1467</v>
      </c>
      <c r="E2455">
        <v>183.96090975000001</v>
      </c>
      <c r="F2455">
        <v>103.99</v>
      </c>
      <c r="G2455">
        <v>-6.2804703211350601</v>
      </c>
      <c r="H2455">
        <v>-3.6467072105324401</v>
      </c>
      <c r="I2455">
        <v>-23.250290661175701</v>
      </c>
      <c r="J2455">
        <v>4.0692934267090797</v>
      </c>
      <c r="K2455">
        <v>107.205790726167</v>
      </c>
      <c r="L2455">
        <v>104.792946751549</v>
      </c>
      <c r="M2455">
        <v>37.779629803567602</v>
      </c>
      <c r="N2455">
        <v>0.954403936415121</v>
      </c>
      <c r="O2455">
        <v>33.474372535820699</v>
      </c>
      <c r="P2455">
        <v>25.515992757996301</v>
      </c>
      <c r="Q2455">
        <v>-2.8436112932147001E-2</v>
      </c>
    </row>
    <row r="2456" spans="1:17" hidden="1" x14ac:dyDescent="0.3">
      <c r="A2456" t="s">
        <v>5109</v>
      </c>
      <c r="B2456" t="s">
        <v>5110</v>
      </c>
      <c r="C2456" t="str">
        <f>IFERROR(VLOOKUP(Table1[[#This Row],[Ticker]],[1]!Table2[[Symbol]:[Industry]],2,FALSE),"-")</f>
        <v>-</v>
      </c>
      <c r="D2456" t="s">
        <v>625</v>
      </c>
      <c r="E2456">
        <v>183.88534849499999</v>
      </c>
      <c r="F2456">
        <v>115.95</v>
      </c>
      <c r="G2456">
        <v>2.16454692893962</v>
      </c>
      <c r="H2456">
        <v>-5.1514232273795297</v>
      </c>
      <c r="I2456">
        <v>-5.9365716083982498</v>
      </c>
      <c r="J2456">
        <v>4.29007421786</v>
      </c>
      <c r="K2456">
        <v>121.451369226597</v>
      </c>
      <c r="L2456">
        <v>115.481663085986</v>
      </c>
      <c r="M2456">
        <v>33.368270758351699</v>
      </c>
      <c r="N2456">
        <v>0.130326832219953</v>
      </c>
      <c r="O2456">
        <v>39.706770159551503</v>
      </c>
      <c r="P2456">
        <v>35.614035087719301</v>
      </c>
      <c r="Q2456">
        <v>7.9284178457457E-2</v>
      </c>
    </row>
    <row r="2457" spans="1:17" hidden="1" x14ac:dyDescent="0.3">
      <c r="A2457" t="s">
        <v>5111</v>
      </c>
      <c r="B2457" t="s">
        <v>5112</v>
      </c>
      <c r="C2457" t="str">
        <f>IFERROR(VLOOKUP(Table1[[#This Row],[Ticker]],[1]!Table2[[Symbol]:[Industry]],2,FALSE),"-")</f>
        <v>-</v>
      </c>
      <c r="D2457" t="s">
        <v>1297</v>
      </c>
      <c r="E2457">
        <v>183.70820789999999</v>
      </c>
      <c r="F2457">
        <v>123.49</v>
      </c>
      <c r="G2457">
        <v>-15.450146350828099</v>
      </c>
      <c r="H2457">
        <v>1.4399535231174201</v>
      </c>
      <c r="I2457">
        <v>-6.2616617645024197</v>
      </c>
      <c r="J2457">
        <v>3.3049405669805001</v>
      </c>
      <c r="K2457">
        <v>122.194466788049</v>
      </c>
      <c r="L2457">
        <v>119.378010128676</v>
      </c>
      <c r="M2457">
        <v>62.4894939835931</v>
      </c>
      <c r="N2457">
        <v>0.233829154873579</v>
      </c>
      <c r="O2457">
        <v>2.1135314600372501</v>
      </c>
      <c r="P2457">
        <v>10.803050695379</v>
      </c>
    </row>
    <row r="2458" spans="1:17" hidden="1" x14ac:dyDescent="0.3">
      <c r="A2458" t="s">
        <v>5113</v>
      </c>
      <c r="B2458" t="s">
        <v>5114</v>
      </c>
      <c r="C2458" t="str">
        <f>IFERROR(VLOOKUP(Table1[[#This Row],[Ticker]],[1]!Table2[[Symbol]:[Industry]],2,FALSE),"-")</f>
        <v>-</v>
      </c>
      <c r="D2458" t="s">
        <v>391</v>
      </c>
      <c r="E2458">
        <v>182.96879999999999</v>
      </c>
      <c r="F2458">
        <v>108.91</v>
      </c>
      <c r="G2458">
        <v>65.497567822710394</v>
      </c>
      <c r="H2458">
        <v>16.451502103509299</v>
      </c>
      <c r="I2458">
        <v>22.733018043132301</v>
      </c>
      <c r="J2458">
        <v>0.97941176507374506</v>
      </c>
      <c r="K2458">
        <v>97.953976665311501</v>
      </c>
      <c r="L2458">
        <v>84.5623360467049</v>
      </c>
      <c r="M2458">
        <v>54.127806085567698</v>
      </c>
      <c r="N2458">
        <v>1.0684223249189</v>
      </c>
      <c r="O2458">
        <v>9.26453034615737</v>
      </c>
      <c r="P2458">
        <v>99.651695692025598</v>
      </c>
      <c r="Q2458">
        <v>0.126453764209884</v>
      </c>
    </row>
    <row r="2459" spans="1:17" hidden="1" x14ac:dyDescent="0.3">
      <c r="A2459" t="s">
        <v>5115</v>
      </c>
      <c r="B2459" t="s">
        <v>5116</v>
      </c>
      <c r="C2459" t="str">
        <f>IFERROR(VLOOKUP(Table1[[#This Row],[Ticker]],[1]!Table2[[Symbol]:[Industry]],2,FALSE),"-")</f>
        <v>-</v>
      </c>
      <c r="D2459" t="s">
        <v>72</v>
      </c>
      <c r="E2459">
        <v>182.92207809999999</v>
      </c>
      <c r="F2459">
        <v>32.14</v>
      </c>
      <c r="G2459">
        <v>-61.268099037265799</v>
      </c>
      <c r="H2459">
        <v>-6.6697815074280902</v>
      </c>
      <c r="I2459">
        <v>-57.844850901709002</v>
      </c>
      <c r="J2459">
        <v>-0.241294411576542</v>
      </c>
      <c r="K2459">
        <v>35.633113995993099</v>
      </c>
      <c r="L2459">
        <v>43.3020719770347</v>
      </c>
      <c r="M2459">
        <v>22.402684947570201</v>
      </c>
      <c r="N2459">
        <v>0.44286429882314199</v>
      </c>
      <c r="O2459">
        <v>111.574362165525</v>
      </c>
      <c r="P2459">
        <v>7.1333333333333204</v>
      </c>
      <c r="Q2459">
        <v>-3.2654014040527E-2</v>
      </c>
    </row>
    <row r="2460" spans="1:17" hidden="1" x14ac:dyDescent="0.3">
      <c r="A2460" t="s">
        <v>5117</v>
      </c>
      <c r="B2460" t="s">
        <v>5118</v>
      </c>
      <c r="C2460" t="str">
        <f>IFERROR(VLOOKUP(Table1[[#This Row],[Ticker]],[1]!Table2[[Symbol]:[Industry]],2,FALSE),"-")</f>
        <v>-</v>
      </c>
      <c r="D2460" t="s">
        <v>920</v>
      </c>
      <c r="E2460">
        <v>182.9</v>
      </c>
      <c r="F2460">
        <v>590</v>
      </c>
      <c r="G2460">
        <v>70.188024395713796</v>
      </c>
      <c r="H2460">
        <v>-4.4504684525273399</v>
      </c>
      <c r="I2460">
        <v>30.624342346245101</v>
      </c>
      <c r="J2460">
        <v>-4.6698970953571601</v>
      </c>
      <c r="K2460">
        <v>603.41928405030103</v>
      </c>
      <c r="L2460">
        <v>502.67297422718798</v>
      </c>
      <c r="M2460">
        <v>43.863001721019003</v>
      </c>
      <c r="N2460">
        <v>0.30090792609405997</v>
      </c>
      <c r="O2460">
        <v>24.4745762711864</v>
      </c>
      <c r="P2460">
        <v>117.55162241887901</v>
      </c>
      <c r="Q2460">
        <v>7.7264040766520006E-2</v>
      </c>
    </row>
    <row r="2461" spans="1:17" hidden="1" x14ac:dyDescent="0.3">
      <c r="A2461" t="s">
        <v>5119</v>
      </c>
      <c r="B2461" t="s">
        <v>5120</v>
      </c>
      <c r="C2461" t="str">
        <f>IFERROR(VLOOKUP(Table1[[#This Row],[Ticker]],[1]!Table2[[Symbol]:[Industry]],2,FALSE),"-")</f>
        <v>-</v>
      </c>
      <c r="D2461" t="s">
        <v>313</v>
      </c>
      <c r="E2461">
        <v>182.74148700000001</v>
      </c>
      <c r="F2461">
        <v>361.85</v>
      </c>
      <c r="G2461">
        <v>-66.953058178569293</v>
      </c>
      <c r="H2461">
        <v>4.5457936200065703</v>
      </c>
      <c r="I2461">
        <v>-41.401918057821597</v>
      </c>
      <c r="J2461">
        <v>1.9032030351059801</v>
      </c>
      <c r="K2461">
        <v>362.944837381566</v>
      </c>
      <c r="L2461">
        <v>392.22588405347699</v>
      </c>
      <c r="M2461">
        <v>44.272797977680703</v>
      </c>
      <c r="N2461">
        <v>1.11282127953486</v>
      </c>
      <c r="O2461">
        <v>82.948735663949094</v>
      </c>
      <c r="P2461">
        <v>24.775862068965498</v>
      </c>
      <c r="Q2461">
        <v>7.2429018499205994E-2</v>
      </c>
    </row>
    <row r="2462" spans="1:17" hidden="1" x14ac:dyDescent="0.3">
      <c r="A2462" t="s">
        <v>5121</v>
      </c>
      <c r="B2462" t="s">
        <v>5122</v>
      </c>
      <c r="C2462" t="str">
        <f>IFERROR(VLOOKUP(Table1[[#This Row],[Ticker]],[1]!Table2[[Symbol]:[Industry]],2,FALSE),"-")</f>
        <v>-</v>
      </c>
      <c r="D2462" t="s">
        <v>405</v>
      </c>
      <c r="E2462">
        <v>182.70040716</v>
      </c>
      <c r="F2462">
        <v>10.44</v>
      </c>
      <c r="G2462">
        <v>108.745401444894</v>
      </c>
      <c r="H2462">
        <v>12.2314067661042</v>
      </c>
      <c r="I2462">
        <v>-15.5811326379908</v>
      </c>
      <c r="J2462">
        <v>8.7917604864069592</v>
      </c>
      <c r="K2462">
        <v>9.3218117907287095</v>
      </c>
      <c r="L2462">
        <v>8.4184719351240709</v>
      </c>
      <c r="M2462">
        <v>62.391484683417403</v>
      </c>
      <c r="N2462">
        <v>1.60014440737057</v>
      </c>
      <c r="O2462">
        <v>55.172413793103402</v>
      </c>
      <c r="P2462">
        <v>137.272727272727</v>
      </c>
      <c r="Q2462">
        <v>0.127534910350935</v>
      </c>
    </row>
    <row r="2463" spans="1:17" hidden="1" x14ac:dyDescent="0.3">
      <c r="A2463" t="s">
        <v>5123</v>
      </c>
      <c r="B2463" t="s">
        <v>5124</v>
      </c>
      <c r="C2463" t="str">
        <f>IFERROR(VLOOKUP(Table1[[#This Row],[Ticker]],[1]!Table2[[Symbol]:[Industry]],2,FALSE),"-")</f>
        <v>-</v>
      </c>
      <c r="D2463" t="s">
        <v>429</v>
      </c>
      <c r="E2463">
        <v>182.67483279999999</v>
      </c>
      <c r="F2463">
        <v>141.1</v>
      </c>
      <c r="G2463">
        <v>53.363250988015899</v>
      </c>
      <c r="H2463">
        <v>28.7696032570142</v>
      </c>
      <c r="I2463">
        <v>40.418867362009102</v>
      </c>
      <c r="J2463">
        <v>14.985710292304599</v>
      </c>
      <c r="K2463">
        <v>133.684513218163</v>
      </c>
      <c r="L2463">
        <v>107.487202502093</v>
      </c>
      <c r="M2463">
        <v>44.851966412417099</v>
      </c>
      <c r="N2463">
        <v>1.13525194578231</v>
      </c>
      <c r="O2463">
        <v>63.004961020552798</v>
      </c>
      <c r="P2463">
        <v>90.033670033670006</v>
      </c>
      <c r="Q2463">
        <v>0.110552147358919</v>
      </c>
    </row>
    <row r="2464" spans="1:17" hidden="1" x14ac:dyDescent="0.3">
      <c r="A2464" t="s">
        <v>5125</v>
      </c>
      <c r="B2464" t="s">
        <v>5126</v>
      </c>
      <c r="C2464" t="str">
        <f>IFERROR(VLOOKUP(Table1[[#This Row],[Ticker]],[1]!Table2[[Symbol]:[Industry]],2,FALSE),"-")</f>
        <v>-</v>
      </c>
      <c r="D2464" t="s">
        <v>163</v>
      </c>
      <c r="E2464">
        <v>182.43176120000001</v>
      </c>
      <c r="F2464">
        <v>79</v>
      </c>
      <c r="G2464">
        <v>76.593617989290806</v>
      </c>
      <c r="H2464">
        <v>-12.675109773397701</v>
      </c>
      <c r="I2464">
        <v>44.199418121216603</v>
      </c>
      <c r="J2464">
        <v>-1.2021179619206701</v>
      </c>
      <c r="K2464">
        <v>79.790744564183598</v>
      </c>
      <c r="L2464">
        <v>63.748712752395498</v>
      </c>
      <c r="M2464">
        <v>30.708687619106001</v>
      </c>
      <c r="N2464">
        <v>0.40587581322897098</v>
      </c>
      <c r="O2464">
        <v>25.2911392405063</v>
      </c>
      <c r="P2464">
        <v>125.714285714285</v>
      </c>
      <c r="Q2464">
        <v>0.149323391775257</v>
      </c>
    </row>
    <row r="2465" spans="1:17" hidden="1" x14ac:dyDescent="0.3">
      <c r="A2465" t="s">
        <v>5127</v>
      </c>
      <c r="B2465" t="s">
        <v>5128</v>
      </c>
      <c r="C2465" t="str">
        <f>IFERROR(VLOOKUP(Table1[[#This Row],[Ticker]],[1]!Table2[[Symbol]:[Industry]],2,FALSE),"-")</f>
        <v>-</v>
      </c>
      <c r="D2465" t="s">
        <v>51</v>
      </c>
      <c r="E2465">
        <v>182.29624999999999</v>
      </c>
      <c r="F2465">
        <v>177.85</v>
      </c>
      <c r="G2465">
        <v>-32.586250509708499</v>
      </c>
      <c r="H2465">
        <v>1.9535552612210001</v>
      </c>
      <c r="I2465">
        <v>-9.4677867393566792</v>
      </c>
      <c r="J2465">
        <v>4.4958202479181697</v>
      </c>
      <c r="K2465">
        <v>180.88121725897599</v>
      </c>
      <c r="L2465">
        <v>181.273456994383</v>
      </c>
      <c r="M2465">
        <v>45.134501130958903</v>
      </c>
      <c r="N2465">
        <v>0.98991183531766103</v>
      </c>
      <c r="O2465">
        <v>29.322462749507999</v>
      </c>
      <c r="P2465">
        <v>19.6837146702557</v>
      </c>
      <c r="Q2465">
        <v>-2.7262358373130999E-2</v>
      </c>
    </row>
    <row r="2466" spans="1:17" hidden="1" x14ac:dyDescent="0.3">
      <c r="A2466" t="s">
        <v>5129</v>
      </c>
      <c r="B2466" t="s">
        <v>5130</v>
      </c>
      <c r="C2466" t="str">
        <f>IFERROR(VLOOKUP(Table1[[#This Row],[Ticker]],[1]!Table2[[Symbol]:[Industry]],2,FALSE),"-")</f>
        <v>-</v>
      </c>
      <c r="D2466" t="s">
        <v>292</v>
      </c>
      <c r="E2466">
        <v>182.13225227999999</v>
      </c>
      <c r="F2466">
        <v>18.84</v>
      </c>
      <c r="G2466">
        <v>188.66593124621801</v>
      </c>
      <c r="H2466">
        <v>-12.1931969313392</v>
      </c>
      <c r="I2466">
        <v>27.734281221810299</v>
      </c>
      <c r="J2466">
        <v>11.2415905311895</v>
      </c>
      <c r="K2466">
        <v>16.831906748249001</v>
      </c>
      <c r="L2466">
        <v>12.492602794105601</v>
      </c>
      <c r="M2466">
        <v>55.668125871482097</v>
      </c>
      <c r="N2466">
        <v>0.64010961043235703</v>
      </c>
      <c r="O2466">
        <v>20.010615711252601</v>
      </c>
      <c r="P2466">
        <v>248.888888888888</v>
      </c>
    </row>
    <row r="2467" spans="1:17" hidden="1" x14ac:dyDescent="0.3">
      <c r="A2467" t="s">
        <v>5131</v>
      </c>
      <c r="B2467" t="s">
        <v>5132</v>
      </c>
      <c r="C2467" t="str">
        <f>IFERROR(VLOOKUP(Table1[[#This Row],[Ticker]],[1]!Table2[[Symbol]:[Industry]],2,FALSE),"-")</f>
        <v>-</v>
      </c>
      <c r="D2467" t="s">
        <v>292</v>
      </c>
      <c r="E2467">
        <v>182.11349999999999</v>
      </c>
      <c r="F2467">
        <v>125.25</v>
      </c>
      <c r="G2467">
        <v>-57.920603024934401</v>
      </c>
      <c r="H2467">
        <v>-16.7072989168988</v>
      </c>
      <c r="I2467">
        <v>6.5111776673040502</v>
      </c>
      <c r="J2467">
        <v>0.58704734908729095</v>
      </c>
      <c r="K2467">
        <v>133.42873999478999</v>
      </c>
      <c r="L2467">
        <v>126.74324558306</v>
      </c>
      <c r="M2467">
        <v>31.3213540139499</v>
      </c>
      <c r="N2467">
        <v>0.58379715522572595</v>
      </c>
      <c r="O2467">
        <v>62.874251497005901</v>
      </c>
      <c r="P2467">
        <v>47.266313932980502</v>
      </c>
    </row>
    <row r="2468" spans="1:17" hidden="1" x14ac:dyDescent="0.3">
      <c r="A2468" t="s">
        <v>5133</v>
      </c>
      <c r="B2468" t="s">
        <v>5134</v>
      </c>
      <c r="C2468" t="str">
        <f>IFERROR(VLOOKUP(Table1[[#This Row],[Ticker]],[1]!Table2[[Symbol]:[Industry]],2,FALSE),"-")</f>
        <v>-</v>
      </c>
      <c r="D2468" t="s">
        <v>176</v>
      </c>
      <c r="E2468">
        <v>181.99403171599999</v>
      </c>
      <c r="F2468">
        <v>21.26</v>
      </c>
      <c r="G2468">
        <v>-28.675289676849498</v>
      </c>
      <c r="H2468">
        <v>1.9789284586667599</v>
      </c>
      <c r="I2468">
        <v>-44.156370192947499</v>
      </c>
      <c r="J2468">
        <v>4.5062392682791996</v>
      </c>
      <c r="K2468">
        <v>21.206289671317698</v>
      </c>
      <c r="L2468">
        <v>21.677267743250301</v>
      </c>
      <c r="M2468">
        <v>40.922219970203997</v>
      </c>
      <c r="N2468">
        <v>3.14300525435445</v>
      </c>
      <c r="O2468">
        <v>85.794920037629296</v>
      </c>
      <c r="P2468">
        <v>36.720257234726603</v>
      </c>
      <c r="Q2468">
        <v>-2.2256622242380002E-2</v>
      </c>
    </row>
    <row r="2469" spans="1:17" hidden="1" x14ac:dyDescent="0.3">
      <c r="A2469" t="s">
        <v>5135</v>
      </c>
      <c r="B2469" t="s">
        <v>5136</v>
      </c>
      <c r="C2469" t="str">
        <f>IFERROR(VLOOKUP(Table1[[#This Row],[Ticker]],[1]!Table2[[Symbol]:[Industry]],2,FALSE),"-")</f>
        <v>-</v>
      </c>
      <c r="D2469" t="s">
        <v>163</v>
      </c>
      <c r="E2469">
        <v>181.9488825</v>
      </c>
      <c r="F2469">
        <v>198.45</v>
      </c>
      <c r="G2469">
        <v>6.2710101115861496E-3</v>
      </c>
      <c r="H2469">
        <v>-1.52128701213692</v>
      </c>
      <c r="I2469">
        <v>2.7157091397408202</v>
      </c>
      <c r="J2469">
        <v>-2.2021448973006899</v>
      </c>
      <c r="K2469">
        <v>214.70527992806601</v>
      </c>
      <c r="L2469">
        <v>191.691408494445</v>
      </c>
      <c r="M2469">
        <v>24.628250086178401</v>
      </c>
      <c r="N2469">
        <v>0.38434001836206899</v>
      </c>
      <c r="O2469">
        <v>48.148148148148103</v>
      </c>
      <c r="P2469">
        <v>61.079545454545404</v>
      </c>
      <c r="Q2469">
        <v>8.4842985678568003E-2</v>
      </c>
    </row>
    <row r="2470" spans="1:17" hidden="1" x14ac:dyDescent="0.3">
      <c r="A2470" t="s">
        <v>5137</v>
      </c>
      <c r="B2470" t="s">
        <v>5138</v>
      </c>
      <c r="C2470" t="str">
        <f>IFERROR(VLOOKUP(Table1[[#This Row],[Ticker]],[1]!Table2[[Symbol]:[Industry]],2,FALSE),"-")</f>
        <v>-</v>
      </c>
      <c r="D2470" t="s">
        <v>72</v>
      </c>
      <c r="E2470">
        <v>181.37698437500001</v>
      </c>
      <c r="F2470">
        <v>147.05000000000001</v>
      </c>
      <c r="G2470">
        <v>38.374330879934803</v>
      </c>
      <c r="H2470">
        <v>1.7693153215117601</v>
      </c>
      <c r="I2470">
        <v>-3.2327472524063099</v>
      </c>
      <c r="J2470">
        <v>2.7495468941613401</v>
      </c>
      <c r="K2470">
        <v>149.19654517763701</v>
      </c>
      <c r="L2470">
        <v>135.195609944719</v>
      </c>
      <c r="M2470">
        <v>37.145529842745702</v>
      </c>
      <c r="N2470">
        <v>0.80414700243845405</v>
      </c>
      <c r="O2470">
        <v>12.5467528051683</v>
      </c>
      <c r="P2470">
        <v>72.573641591362502</v>
      </c>
      <c r="Q2470">
        <v>5.2739506935263997E-2</v>
      </c>
    </row>
    <row r="2471" spans="1:17" hidden="1" x14ac:dyDescent="0.3">
      <c r="A2471" t="s">
        <v>5139</v>
      </c>
      <c r="B2471" t="s">
        <v>5140</v>
      </c>
      <c r="C2471" t="str">
        <f>IFERROR(VLOOKUP(Table1[[#This Row],[Ticker]],[1]!Table2[[Symbol]:[Industry]],2,FALSE),"-")</f>
        <v>-</v>
      </c>
      <c r="D2471" t="s">
        <v>292</v>
      </c>
      <c r="E2471">
        <v>181.255</v>
      </c>
      <c r="F2471">
        <v>20</v>
      </c>
      <c r="G2471">
        <v>-36.786807807159398</v>
      </c>
      <c r="H2471">
        <v>-3.9490903915532098</v>
      </c>
      <c r="I2471">
        <v>-30.3941082086756</v>
      </c>
      <c r="J2471">
        <v>-2.5324543035951499</v>
      </c>
      <c r="K2471">
        <v>21.214009818260301</v>
      </c>
      <c r="L2471">
        <v>21.2591543713711</v>
      </c>
      <c r="M2471">
        <v>26.617180455246899</v>
      </c>
      <c r="N2471">
        <v>0.86805083184381404</v>
      </c>
      <c r="O2471">
        <v>44.499999999999901</v>
      </c>
      <c r="P2471">
        <v>13.250283125707799</v>
      </c>
      <c r="Q2471">
        <v>3.4161968066033999E-2</v>
      </c>
    </row>
    <row r="2472" spans="1:17" hidden="1" x14ac:dyDescent="0.3">
      <c r="A2472" t="s">
        <v>5141</v>
      </c>
      <c r="B2472" t="s">
        <v>5142</v>
      </c>
      <c r="C2472" t="str">
        <f>IFERROR(VLOOKUP(Table1[[#This Row],[Ticker]],[1]!Table2[[Symbol]:[Industry]],2,FALSE),"-")</f>
        <v>-</v>
      </c>
      <c r="D2472" t="s">
        <v>993</v>
      </c>
      <c r="E2472">
        <v>181.23899143</v>
      </c>
      <c r="F2472">
        <v>104.3</v>
      </c>
      <c r="G2472">
        <v>5.2287553289879201</v>
      </c>
      <c r="H2472">
        <v>-2.4348208467234</v>
      </c>
      <c r="I2472">
        <v>-7.5896710608938998</v>
      </c>
      <c r="J2472">
        <v>6.6720146693487203</v>
      </c>
      <c r="K2472">
        <v>106.87370062509601</v>
      </c>
      <c r="L2472">
        <v>93.8659106121261</v>
      </c>
      <c r="M2472">
        <v>32.879659403501996</v>
      </c>
      <c r="N2472">
        <v>0.52834014051202105</v>
      </c>
      <c r="O2472">
        <v>19.846596356663401</v>
      </c>
      <c r="P2472">
        <v>46.694796061884603</v>
      </c>
      <c r="Q2472">
        <v>6.1747891945546002E-2</v>
      </c>
    </row>
    <row r="2473" spans="1:17" hidden="1" x14ac:dyDescent="0.3">
      <c r="A2473" t="s">
        <v>5143</v>
      </c>
      <c r="B2473" t="s">
        <v>5144</v>
      </c>
      <c r="C2473" t="str">
        <f>IFERROR(VLOOKUP(Table1[[#This Row],[Ticker]],[1]!Table2[[Symbol]:[Industry]],2,FALSE),"-")</f>
        <v>-</v>
      </c>
      <c r="D2473" t="s">
        <v>297</v>
      </c>
      <c r="E2473">
        <v>181.080288</v>
      </c>
      <c r="F2473">
        <v>36.799999999999997</v>
      </c>
      <c r="G2473">
        <v>13.5483754225893</v>
      </c>
      <c r="H2473">
        <v>-2.0157248777127101</v>
      </c>
      <c r="I2473">
        <v>-14.2810732202843</v>
      </c>
      <c r="J2473">
        <v>-0.86336873009216797</v>
      </c>
      <c r="K2473">
        <v>39.087182450607997</v>
      </c>
      <c r="L2473">
        <v>35.175475538829801</v>
      </c>
      <c r="M2473">
        <v>29.8120252612439</v>
      </c>
      <c r="N2473">
        <v>1.9573186927785</v>
      </c>
      <c r="O2473">
        <v>27.445652173913</v>
      </c>
      <c r="P2473">
        <v>73.176470588235205</v>
      </c>
      <c r="Q2473">
        <v>8.8681746306829998E-2</v>
      </c>
    </row>
    <row r="2474" spans="1:17" hidden="1" x14ac:dyDescent="0.3">
      <c r="A2474" t="s">
        <v>5145</v>
      </c>
      <c r="B2474" t="s">
        <v>5146</v>
      </c>
      <c r="C2474" t="str">
        <f>IFERROR(VLOOKUP(Table1[[#This Row],[Ticker]],[1]!Table2[[Symbol]:[Industry]],2,FALSE),"-")</f>
        <v>-</v>
      </c>
      <c r="D2474" t="s">
        <v>1422</v>
      </c>
      <c r="E2474">
        <v>180.99913000000001</v>
      </c>
      <c r="F2474">
        <v>120.65</v>
      </c>
      <c r="G2474">
        <v>-25.5622908627981</v>
      </c>
      <c r="H2474">
        <v>-7.8142985932975098</v>
      </c>
      <c r="I2474">
        <v>-30.800659478389498</v>
      </c>
      <c r="J2474">
        <v>-0.67581355326347503</v>
      </c>
      <c r="K2474">
        <v>138.99798155853199</v>
      </c>
      <c r="L2474">
        <v>138.626908576082</v>
      </c>
      <c r="M2474">
        <v>25.302477163761399</v>
      </c>
      <c r="N2474">
        <v>1.5635867882233101</v>
      </c>
      <c r="O2474">
        <v>63.116452548694497</v>
      </c>
      <c r="P2474">
        <v>19.990054699154602</v>
      </c>
      <c r="Q2474">
        <v>8.0359186176048994E-2</v>
      </c>
    </row>
    <row r="2475" spans="1:17" hidden="1" x14ac:dyDescent="0.3">
      <c r="A2475" t="s">
        <v>5147</v>
      </c>
      <c r="B2475" t="s">
        <v>5148</v>
      </c>
      <c r="C2475" t="str">
        <f>IFERROR(VLOOKUP(Table1[[#This Row],[Ticker]],[1]!Table2[[Symbol]:[Industry]],2,FALSE),"-")</f>
        <v>-</v>
      </c>
      <c r="D2475" t="s">
        <v>54</v>
      </c>
      <c r="E2475">
        <v>180.86692375999999</v>
      </c>
      <c r="F2475">
        <v>154.4</v>
      </c>
      <c r="G2475">
        <v>-61.494598555105803</v>
      </c>
      <c r="H2475">
        <v>27.735148786136399</v>
      </c>
      <c r="I2475">
        <v>-36.9664140232722</v>
      </c>
      <c r="J2475">
        <v>-1.9004475258614499</v>
      </c>
      <c r="K2475">
        <v>181.75986046484201</v>
      </c>
      <c r="L2475">
        <v>158.12428160047</v>
      </c>
      <c r="M2475">
        <v>64.947672228645601</v>
      </c>
      <c r="N2475">
        <v>0.72321428571428503</v>
      </c>
      <c r="O2475">
        <v>79.825129533678705</v>
      </c>
      <c r="P2475">
        <v>39.602169981916802</v>
      </c>
    </row>
    <row r="2476" spans="1:17" hidden="1" x14ac:dyDescent="0.3">
      <c r="A2476" t="s">
        <v>5149</v>
      </c>
      <c r="B2476" t="s">
        <v>5150</v>
      </c>
      <c r="C2476" t="str">
        <f>IFERROR(VLOOKUP(Table1[[#This Row],[Ticker]],[1]!Table2[[Symbol]:[Industry]],2,FALSE),"-")</f>
        <v>-</v>
      </c>
      <c r="D2476" t="s">
        <v>116</v>
      </c>
      <c r="E2476">
        <v>180.54975999999999</v>
      </c>
      <c r="F2476">
        <v>252.8</v>
      </c>
      <c r="G2476">
        <v>114.004904025842</v>
      </c>
      <c r="H2476">
        <v>1.69326596601192</v>
      </c>
      <c r="I2476">
        <v>-21.835129736806401</v>
      </c>
      <c r="J2476">
        <v>-6.5969804286904896</v>
      </c>
      <c r="K2476">
        <v>275.836102337174</v>
      </c>
      <c r="L2476">
        <v>238.68301288841201</v>
      </c>
      <c r="M2476">
        <v>29.6857284819699</v>
      </c>
      <c r="N2476">
        <v>0.83949343077910099</v>
      </c>
      <c r="O2476">
        <v>65.328322784810098</v>
      </c>
      <c r="P2476">
        <v>149.06403940886699</v>
      </c>
    </row>
    <row r="2477" spans="1:17" hidden="1" x14ac:dyDescent="0.3">
      <c r="A2477" t="s">
        <v>5151</v>
      </c>
      <c r="B2477" t="s">
        <v>5152</v>
      </c>
      <c r="C2477" t="str">
        <f>IFERROR(VLOOKUP(Table1[[#This Row],[Ticker]],[1]!Table2[[Symbol]:[Industry]],2,FALSE),"-")</f>
        <v>-</v>
      </c>
      <c r="D2477" t="s">
        <v>530</v>
      </c>
      <c r="E2477">
        <v>180.47658738499999</v>
      </c>
      <c r="F2477">
        <v>257.14999999999998</v>
      </c>
      <c r="G2477">
        <v>140.083855105928</v>
      </c>
      <c r="H2477">
        <v>47.3094235439399</v>
      </c>
      <c r="I2477">
        <v>67.406697933374801</v>
      </c>
      <c r="J2477">
        <v>2.2589807387410499</v>
      </c>
      <c r="K2477">
        <v>222.93895710729399</v>
      </c>
      <c r="L2477">
        <v>171.45693641350999</v>
      </c>
      <c r="M2477">
        <v>41.882549318557501</v>
      </c>
      <c r="N2477">
        <v>1.3682145474927701</v>
      </c>
      <c r="O2477">
        <v>30.157495625121499</v>
      </c>
      <c r="P2477">
        <v>170.39957939011501</v>
      </c>
      <c r="Q2477">
        <v>0.107166739112163</v>
      </c>
    </row>
    <row r="2478" spans="1:17" hidden="1" x14ac:dyDescent="0.3">
      <c r="A2478" t="s">
        <v>5153</v>
      </c>
      <c r="B2478" t="s">
        <v>5154</v>
      </c>
      <c r="C2478" t="str">
        <f>IFERROR(VLOOKUP(Table1[[#This Row],[Ticker]],[1]!Table2[[Symbol]:[Industry]],2,FALSE),"-")</f>
        <v>-</v>
      </c>
      <c r="D2478" t="s">
        <v>127</v>
      </c>
      <c r="E2478">
        <v>180.275662047</v>
      </c>
      <c r="F2478">
        <v>31.07</v>
      </c>
      <c r="G2478">
        <v>78.498648198140899</v>
      </c>
      <c r="H2478">
        <v>-12.9844043545646</v>
      </c>
      <c r="I2478">
        <v>50.078251905114598</v>
      </c>
      <c r="J2478">
        <v>2.8349105969505199</v>
      </c>
      <c r="K2478">
        <v>31.0568645000183</v>
      </c>
      <c r="L2478">
        <v>24.379569060943901</v>
      </c>
      <c r="M2478">
        <v>32.102633835113998</v>
      </c>
      <c r="N2478">
        <v>0.65747077747808802</v>
      </c>
      <c r="O2478">
        <v>32.024460894753702</v>
      </c>
      <c r="P2478">
        <v>112.081911262798</v>
      </c>
      <c r="Q2478">
        <v>9.7708342814317006E-2</v>
      </c>
    </row>
    <row r="2479" spans="1:17" hidden="1" x14ac:dyDescent="0.3">
      <c r="A2479" t="s">
        <v>5155</v>
      </c>
      <c r="B2479" t="s">
        <v>5156</v>
      </c>
      <c r="C2479" t="str">
        <f>IFERROR(VLOOKUP(Table1[[#This Row],[Ticker]],[1]!Table2[[Symbol]:[Industry]],2,FALSE),"-")</f>
        <v>-</v>
      </c>
      <c r="D2479" t="s">
        <v>543</v>
      </c>
      <c r="E2479">
        <v>180.10880119999999</v>
      </c>
      <c r="F2479">
        <v>83.9</v>
      </c>
      <c r="G2479">
        <v>-68.165957714659299</v>
      </c>
      <c r="H2479">
        <v>-33.445758063473598</v>
      </c>
      <c r="I2479">
        <v>-55.401582706635203</v>
      </c>
      <c r="J2479">
        <v>-13.7991446681726</v>
      </c>
      <c r="M2479">
        <v>13.949678946947801</v>
      </c>
      <c r="O2479">
        <v>93.980929678188204</v>
      </c>
      <c r="P2479">
        <v>1.0843373493975901</v>
      </c>
    </row>
    <row r="2480" spans="1:17" hidden="1" x14ac:dyDescent="0.3">
      <c r="A2480" t="s">
        <v>5157</v>
      </c>
      <c r="B2480" t="s">
        <v>5158</v>
      </c>
      <c r="C2480" t="str">
        <f>IFERROR(VLOOKUP(Table1[[#This Row],[Ticker]],[1]!Table2[[Symbol]:[Industry]],2,FALSE),"-")</f>
        <v>-</v>
      </c>
      <c r="D2480" t="s">
        <v>429</v>
      </c>
      <c r="E2480">
        <v>179.66258134</v>
      </c>
      <c r="F2480">
        <v>78.430000000000007</v>
      </c>
      <c r="G2480">
        <v>-11.4426719496012</v>
      </c>
      <c r="H2480">
        <v>-16.544238019462899</v>
      </c>
      <c r="I2480">
        <v>-15.973472522738501</v>
      </c>
      <c r="J2480">
        <v>-7.4552231823136799</v>
      </c>
      <c r="K2480">
        <v>89.686273965344796</v>
      </c>
      <c r="L2480">
        <v>86.389755916842404</v>
      </c>
      <c r="M2480">
        <v>21.601123507424902</v>
      </c>
      <c r="N2480">
        <v>0.59887437591653503</v>
      </c>
      <c r="O2480">
        <v>71.388499298737699</v>
      </c>
      <c r="P2480">
        <v>29.422442244224399</v>
      </c>
      <c r="Q2480">
        <v>1.8613638978913001E-2</v>
      </c>
    </row>
    <row r="2481" spans="1:17" hidden="1" x14ac:dyDescent="0.3">
      <c r="A2481" t="s">
        <v>5159</v>
      </c>
      <c r="B2481" t="s">
        <v>5160</v>
      </c>
      <c r="C2481" t="str">
        <f>IFERROR(VLOOKUP(Table1[[#This Row],[Ticker]],[1]!Table2[[Symbol]:[Industry]],2,FALSE),"-")</f>
        <v>-</v>
      </c>
      <c r="D2481" t="s">
        <v>993</v>
      </c>
      <c r="E2481">
        <v>179.60249999999999</v>
      </c>
      <c r="F2481">
        <v>342.1</v>
      </c>
      <c r="G2481">
        <v>149.93437782284599</v>
      </c>
      <c r="H2481">
        <v>-4.0253958670169503</v>
      </c>
      <c r="I2481">
        <v>14.7752469765359</v>
      </c>
      <c r="J2481">
        <v>2.4302900684747901</v>
      </c>
      <c r="K2481">
        <v>322.353465820699</v>
      </c>
      <c r="L2481">
        <v>263.90151269298701</v>
      </c>
      <c r="M2481">
        <v>54.229089765669997</v>
      </c>
      <c r="N2481">
        <v>1.10867542188017</v>
      </c>
      <c r="O2481">
        <v>13.943291435252799</v>
      </c>
      <c r="P2481">
        <v>197.21980886185901</v>
      </c>
      <c r="Q2481">
        <v>7.3330567949670994E-2</v>
      </c>
    </row>
    <row r="2482" spans="1:17" hidden="1" x14ac:dyDescent="0.3">
      <c r="A2482" t="s">
        <v>5161</v>
      </c>
      <c r="B2482" t="s">
        <v>5162</v>
      </c>
      <c r="C2482" t="str">
        <f>IFERROR(VLOOKUP(Table1[[#This Row],[Ticker]],[1]!Table2[[Symbol]:[Industry]],2,FALSE),"-")</f>
        <v>-</v>
      </c>
      <c r="D2482" t="s">
        <v>396</v>
      </c>
      <c r="E2482">
        <v>179.31695999999999</v>
      </c>
      <c r="F2482">
        <v>11.91</v>
      </c>
      <c r="G2482">
        <v>-2.9515682520755</v>
      </c>
      <c r="H2482">
        <v>1.4018199355601799</v>
      </c>
      <c r="I2482">
        <v>-41.646292911243599</v>
      </c>
      <c r="J2482">
        <v>2.2519146455335299</v>
      </c>
      <c r="K2482">
        <v>11.6524029158992</v>
      </c>
      <c r="L2482">
        <v>11.2140067066202</v>
      </c>
      <c r="M2482">
        <v>43.229034829372999</v>
      </c>
      <c r="N2482">
        <v>0.62975683080596001</v>
      </c>
      <c r="O2482">
        <v>53.232577665827002</v>
      </c>
      <c r="P2482">
        <v>68.936170212765902</v>
      </c>
      <c r="Q2482">
        <v>2.1372527421297E-2</v>
      </c>
    </row>
    <row r="2483" spans="1:17" hidden="1" x14ac:dyDescent="0.3">
      <c r="A2483" t="s">
        <v>5163</v>
      </c>
      <c r="B2483" t="s">
        <v>5164</v>
      </c>
      <c r="C2483" t="str">
        <f>IFERROR(VLOOKUP(Table1[[#This Row],[Ticker]],[1]!Table2[[Symbol]:[Industry]],2,FALSE),"-")</f>
        <v>-</v>
      </c>
      <c r="D2483" t="s">
        <v>212</v>
      </c>
      <c r="E2483">
        <v>179.24814850000001</v>
      </c>
      <c r="F2483">
        <v>13.4</v>
      </c>
      <c r="G2483">
        <v>69.551156840577605</v>
      </c>
      <c r="H2483">
        <v>-15.0550811749633</v>
      </c>
      <c r="I2483">
        <v>50.955559585448299</v>
      </c>
      <c r="J2483">
        <v>8.3806981427380691</v>
      </c>
      <c r="K2483">
        <v>12.729225080070901</v>
      </c>
      <c r="L2483">
        <v>10.275781687983001</v>
      </c>
      <c r="M2483">
        <v>51.874594144036202</v>
      </c>
      <c r="N2483">
        <v>0.54535205577563794</v>
      </c>
      <c r="O2483">
        <v>18.0597014925373</v>
      </c>
      <c r="P2483">
        <v>117.886178861788</v>
      </c>
      <c r="Q2483">
        <v>-2.1890099726108E-2</v>
      </c>
    </row>
    <row r="2484" spans="1:17" hidden="1" x14ac:dyDescent="0.3">
      <c r="A2484" t="s">
        <v>5165</v>
      </c>
      <c r="B2484" t="s">
        <v>5166</v>
      </c>
      <c r="C2484" t="str">
        <f>IFERROR(VLOOKUP(Table1[[#This Row],[Ticker]],[1]!Table2[[Symbol]:[Industry]],2,FALSE),"-")</f>
        <v>-</v>
      </c>
      <c r="D2484" t="s">
        <v>1467</v>
      </c>
      <c r="E2484">
        <v>178.92802287000001</v>
      </c>
      <c r="F2484">
        <v>19.98</v>
      </c>
      <c r="G2484">
        <v>47.514632214124902</v>
      </c>
      <c r="H2484">
        <v>-13.223401259057701</v>
      </c>
      <c r="I2484">
        <v>-16.466694135316999</v>
      </c>
      <c r="J2484">
        <v>3.1426029046428301</v>
      </c>
      <c r="K2484">
        <v>20.2634449041248</v>
      </c>
      <c r="L2484">
        <v>17.671660532791201</v>
      </c>
      <c r="M2484">
        <v>8.3741344648180807</v>
      </c>
      <c r="N2484">
        <v>0.46849043659324202</v>
      </c>
      <c r="O2484">
        <v>29.379379379379301</v>
      </c>
      <c r="P2484">
        <v>79.192825112107599</v>
      </c>
      <c r="Q2484">
        <v>-2.3834553824337999E-2</v>
      </c>
    </row>
    <row r="2485" spans="1:17" hidden="1" x14ac:dyDescent="0.3">
      <c r="A2485" t="s">
        <v>5167</v>
      </c>
      <c r="B2485" t="s">
        <v>5168</v>
      </c>
      <c r="C2485" t="str">
        <f>IFERROR(VLOOKUP(Table1[[#This Row],[Ticker]],[1]!Table2[[Symbol]:[Industry]],2,FALSE),"-")</f>
        <v>-</v>
      </c>
      <c r="D2485" t="s">
        <v>292</v>
      </c>
      <c r="E2485">
        <v>178.88468502000001</v>
      </c>
      <c r="F2485">
        <v>136.19999999999999</v>
      </c>
      <c r="G2485">
        <v>-55.5607615769745</v>
      </c>
      <c r="H2485">
        <v>-3.6628910221619799</v>
      </c>
      <c r="I2485">
        <v>-41.510735068986001</v>
      </c>
      <c r="J2485">
        <v>2.1511499131898502</v>
      </c>
      <c r="K2485">
        <v>151.24438626057599</v>
      </c>
      <c r="L2485">
        <v>168.189779224163</v>
      </c>
      <c r="M2485">
        <v>18.380885039885001</v>
      </c>
      <c r="N2485">
        <v>0.734914634945384</v>
      </c>
      <c r="O2485">
        <v>95.301027900146806</v>
      </c>
      <c r="P2485">
        <v>3.96946564885496</v>
      </c>
      <c r="Q2485">
        <v>-1.5918303529293999E-2</v>
      </c>
    </row>
    <row r="2486" spans="1:17" hidden="1" x14ac:dyDescent="0.3">
      <c r="A2486" t="s">
        <v>5169</v>
      </c>
      <c r="B2486" t="s">
        <v>5170</v>
      </c>
      <c r="C2486" t="str">
        <f>IFERROR(VLOOKUP(Table1[[#This Row],[Ticker]],[1]!Table2[[Symbol]:[Industry]],2,FALSE),"-")</f>
        <v>-</v>
      </c>
      <c r="D2486" t="s">
        <v>308</v>
      </c>
      <c r="E2486">
        <v>178.80072000000001</v>
      </c>
      <c r="F2486">
        <v>149.9</v>
      </c>
      <c r="G2486">
        <v>50.946447348438603</v>
      </c>
      <c r="H2486">
        <v>21.3864510831011</v>
      </c>
      <c r="I2486">
        <v>-11.5463291576428</v>
      </c>
      <c r="J2486">
        <v>5.40023902682079</v>
      </c>
      <c r="K2486">
        <v>137.91804840417899</v>
      </c>
      <c r="L2486">
        <v>122.744480627893</v>
      </c>
      <c r="M2486">
        <v>52.532403205181303</v>
      </c>
      <c r="N2486">
        <v>1.6569283472843701</v>
      </c>
      <c r="O2486">
        <v>9.3395597064709701</v>
      </c>
      <c r="P2486">
        <v>94.296824368114002</v>
      </c>
      <c r="Q2486">
        <v>0.11474821782245</v>
      </c>
    </row>
    <row r="2487" spans="1:17" hidden="1" x14ac:dyDescent="0.3">
      <c r="A2487" t="s">
        <v>5171</v>
      </c>
      <c r="B2487" t="s">
        <v>5172</v>
      </c>
      <c r="C2487" t="str">
        <f>IFERROR(VLOOKUP(Table1[[#This Row],[Ticker]],[1]!Table2[[Symbol]:[Industry]],2,FALSE),"-")</f>
        <v>-</v>
      </c>
      <c r="D2487" t="s">
        <v>1202</v>
      </c>
      <c r="E2487">
        <v>178.496175459</v>
      </c>
      <c r="F2487">
        <v>18.61</v>
      </c>
      <c r="G2487">
        <v>-20.3072301340531</v>
      </c>
      <c r="H2487">
        <v>-8.5323110447228706E-2</v>
      </c>
      <c r="I2487">
        <v>-36.0502235470817</v>
      </c>
      <c r="J2487">
        <v>3.75830326380138</v>
      </c>
      <c r="K2487">
        <v>19.638987355212201</v>
      </c>
      <c r="L2487">
        <v>21.123295420272299</v>
      </c>
      <c r="M2487">
        <v>35.528233929489502</v>
      </c>
      <c r="N2487">
        <v>1.46220291439856</v>
      </c>
      <c r="O2487">
        <v>57.979580870499703</v>
      </c>
      <c r="P2487">
        <v>9.4705882352941195</v>
      </c>
      <c r="Q2487">
        <v>5.8389250988449999E-3</v>
      </c>
    </row>
    <row r="2488" spans="1:17" hidden="1" x14ac:dyDescent="0.3">
      <c r="A2488" t="s">
        <v>5173</v>
      </c>
      <c r="B2488" t="s">
        <v>5174</v>
      </c>
      <c r="C2488" t="str">
        <f>IFERROR(VLOOKUP(Table1[[#This Row],[Ticker]],[1]!Table2[[Symbol]:[Industry]],2,FALSE),"-")</f>
        <v>-</v>
      </c>
      <c r="D2488" t="s">
        <v>269</v>
      </c>
      <c r="E2488">
        <v>178.21599978</v>
      </c>
      <c r="F2488">
        <v>382.2</v>
      </c>
      <c r="G2488">
        <v>14.4007228927602</v>
      </c>
      <c r="H2488">
        <v>3.9763257532858498</v>
      </c>
      <c r="I2488">
        <v>-43.3374518700194</v>
      </c>
      <c r="J2488">
        <v>-3.5559616886585901</v>
      </c>
      <c r="K2488">
        <v>385.09580354109698</v>
      </c>
      <c r="L2488">
        <v>387.82616973741398</v>
      </c>
      <c r="M2488">
        <v>46.043657100185698</v>
      </c>
      <c r="N2488">
        <v>1.0672060687860101</v>
      </c>
      <c r="O2488">
        <v>59.445316588173696</v>
      </c>
      <c r="P2488">
        <v>41.5555555555555</v>
      </c>
      <c r="Q2488">
        <v>0.122998238597657</v>
      </c>
    </row>
    <row r="2489" spans="1:17" hidden="1" x14ac:dyDescent="0.3">
      <c r="A2489" t="s">
        <v>5175</v>
      </c>
      <c r="B2489" t="s">
        <v>5176</v>
      </c>
      <c r="C2489" t="str">
        <f>IFERROR(VLOOKUP(Table1[[#This Row],[Ticker]],[1]!Table2[[Symbol]:[Industry]],2,FALSE),"-")</f>
        <v>-</v>
      </c>
      <c r="D2489" t="s">
        <v>168</v>
      </c>
      <c r="E2489">
        <v>177.54209351</v>
      </c>
      <c r="F2489">
        <v>155.41</v>
      </c>
      <c r="G2489">
        <v>0.87479441614020104</v>
      </c>
      <c r="H2489">
        <v>-15.449755700038301</v>
      </c>
      <c r="I2489">
        <v>-17.346681443395799</v>
      </c>
      <c r="J2489">
        <v>-0.89248481465541596</v>
      </c>
      <c r="K2489">
        <v>160.258558535068</v>
      </c>
      <c r="L2489">
        <v>144.23861482668599</v>
      </c>
      <c r="M2489">
        <v>33.910291140502601</v>
      </c>
      <c r="N2489">
        <v>0.53945834582612195</v>
      </c>
      <c r="O2489">
        <v>35.512515282156798</v>
      </c>
      <c r="Q2489">
        <v>7.9184527427885995E-2</v>
      </c>
    </row>
    <row r="2490" spans="1:17" hidden="1" x14ac:dyDescent="0.3">
      <c r="A2490" t="s">
        <v>5177</v>
      </c>
      <c r="B2490" t="s">
        <v>5178</v>
      </c>
      <c r="C2490" t="str">
        <f>IFERROR(VLOOKUP(Table1[[#This Row],[Ticker]],[1]!Table2[[Symbol]:[Industry]],2,FALSE),"-")</f>
        <v>-</v>
      </c>
      <c r="D2490" t="s">
        <v>121</v>
      </c>
      <c r="E2490">
        <v>177.504291682</v>
      </c>
      <c r="F2490">
        <v>83.17</v>
      </c>
      <c r="G2490">
        <v>-4.6098054024666997</v>
      </c>
      <c r="H2490">
        <v>-9.4232864859596006</v>
      </c>
      <c r="I2490">
        <v>-48.4462101192563</v>
      </c>
      <c r="J2490">
        <v>-1.95611699121309</v>
      </c>
      <c r="K2490">
        <v>88.996294853081906</v>
      </c>
      <c r="L2490">
        <v>90.696834715793599</v>
      </c>
      <c r="M2490">
        <v>23.9979268691655</v>
      </c>
      <c r="N2490">
        <v>0.53059491830050298</v>
      </c>
      <c r="O2490">
        <v>92.136587711915297</v>
      </c>
      <c r="P2490">
        <v>23.9493293591654</v>
      </c>
      <c r="Q2490">
        <v>5.0132360055426997E-2</v>
      </c>
    </row>
    <row r="2491" spans="1:17" hidden="1" x14ac:dyDescent="0.3">
      <c r="A2491" t="s">
        <v>5179</v>
      </c>
      <c r="B2491" t="s">
        <v>5180</v>
      </c>
      <c r="C2491" t="str">
        <f>IFERROR(VLOOKUP(Table1[[#This Row],[Ticker]],[1]!Table2[[Symbol]:[Industry]],2,FALSE),"-")</f>
        <v>-</v>
      </c>
      <c r="D2491" t="s">
        <v>212</v>
      </c>
      <c r="E2491">
        <v>177.35352</v>
      </c>
      <c r="F2491">
        <v>289</v>
      </c>
      <c r="G2491">
        <v>48.769210968703703</v>
      </c>
      <c r="H2491">
        <v>24.2174109987129</v>
      </c>
      <c r="I2491">
        <v>22.6588204519968</v>
      </c>
      <c r="J2491">
        <v>-4.90717655345418</v>
      </c>
      <c r="K2491">
        <v>254.28563212863699</v>
      </c>
      <c r="L2491">
        <v>224.59625777343501</v>
      </c>
      <c r="M2491">
        <v>56.0472367326512</v>
      </c>
      <c r="N2491">
        <v>4.7581445512268701</v>
      </c>
      <c r="O2491">
        <v>17.0934256055363</v>
      </c>
      <c r="P2491">
        <v>97.945205479452</v>
      </c>
      <c r="Q2491">
        <v>7.5526838388765005E-2</v>
      </c>
    </row>
    <row r="2492" spans="1:17" hidden="1" x14ac:dyDescent="0.3">
      <c r="A2492" t="s">
        <v>5181</v>
      </c>
      <c r="B2492" t="s">
        <v>5182</v>
      </c>
      <c r="C2492" t="str">
        <f>IFERROR(VLOOKUP(Table1[[#This Row],[Ticker]],[1]!Table2[[Symbol]:[Industry]],2,FALSE),"-")</f>
        <v>-</v>
      </c>
      <c r="D2492" t="s">
        <v>75</v>
      </c>
      <c r="E2492">
        <v>177.18954539399999</v>
      </c>
      <c r="F2492">
        <v>227.93</v>
      </c>
      <c r="G2492">
        <v>-11.496814784573701</v>
      </c>
      <c r="H2492">
        <v>-1.2116433811470999</v>
      </c>
      <c r="I2492">
        <v>-17.779220903193099</v>
      </c>
      <c r="J2492">
        <v>-1.71652326930571</v>
      </c>
      <c r="K2492">
        <v>230.51966988744601</v>
      </c>
      <c r="L2492">
        <v>224.29594156203501</v>
      </c>
      <c r="M2492">
        <v>35.897534769852903</v>
      </c>
      <c r="N2492">
        <v>0.65721453752710901</v>
      </c>
      <c r="O2492">
        <v>22.0550168911507</v>
      </c>
      <c r="P2492">
        <v>22.8733153638813</v>
      </c>
      <c r="Q2492">
        <v>-6.1711662211469002E-2</v>
      </c>
    </row>
    <row r="2493" spans="1:17" hidden="1" x14ac:dyDescent="0.3">
      <c r="A2493" t="s">
        <v>5183</v>
      </c>
      <c r="B2493" t="s">
        <v>5184</v>
      </c>
      <c r="C2493" t="str">
        <f>IFERROR(VLOOKUP(Table1[[#This Row],[Ticker]],[1]!Table2[[Symbol]:[Industry]],2,FALSE),"-")</f>
        <v>-</v>
      </c>
      <c r="D2493" t="s">
        <v>625</v>
      </c>
      <c r="E2493">
        <v>177.14500000000001</v>
      </c>
      <c r="F2493">
        <v>71</v>
      </c>
      <c r="G2493">
        <v>-43.880646626654098</v>
      </c>
      <c r="H2493">
        <v>9.2357157889835104</v>
      </c>
      <c r="I2493">
        <v>-25.460283427321201</v>
      </c>
      <c r="J2493">
        <v>9.7368058031935494</v>
      </c>
      <c r="K2493">
        <v>69.474334903811098</v>
      </c>
      <c r="L2493">
        <v>75.039776261799403</v>
      </c>
      <c r="M2493">
        <v>46.152885921857603</v>
      </c>
      <c r="N2493">
        <v>0.97591587516960598</v>
      </c>
      <c r="O2493">
        <v>49.295774647887299</v>
      </c>
      <c r="P2493">
        <v>37.864077669902898</v>
      </c>
    </row>
    <row r="2494" spans="1:17" hidden="1" x14ac:dyDescent="0.3">
      <c r="A2494" t="s">
        <v>5185</v>
      </c>
      <c r="B2494" t="s">
        <v>5186</v>
      </c>
      <c r="C2494" t="str">
        <f>IFERROR(VLOOKUP(Table1[[#This Row],[Ticker]],[1]!Table2[[Symbol]:[Industry]],2,FALSE),"-")</f>
        <v>-</v>
      </c>
      <c r="D2494" t="s">
        <v>232</v>
      </c>
      <c r="E2494">
        <v>176.9871411</v>
      </c>
      <c r="F2494">
        <v>130.9</v>
      </c>
      <c r="G2494">
        <v>-40.823868076516298</v>
      </c>
      <c r="H2494">
        <v>-4.74796672511801</v>
      </c>
      <c r="I2494">
        <v>-28.983374232013201</v>
      </c>
      <c r="J2494">
        <v>0.72954399761657396</v>
      </c>
      <c r="K2494">
        <v>139.63643436460001</v>
      </c>
      <c r="L2494">
        <v>147.88189558243201</v>
      </c>
      <c r="M2494">
        <v>34.746961353615802</v>
      </c>
      <c r="N2494">
        <v>0.84087540640230296</v>
      </c>
      <c r="O2494">
        <v>56.608097784568301</v>
      </c>
      <c r="P2494">
        <v>10.9322033898305</v>
      </c>
      <c r="Q2494">
        <v>0.114987126737206</v>
      </c>
    </row>
    <row r="2495" spans="1:17" hidden="1" x14ac:dyDescent="0.3">
      <c r="A2495" t="s">
        <v>5187</v>
      </c>
      <c r="B2495" t="s">
        <v>5188</v>
      </c>
      <c r="C2495" t="str">
        <f>IFERROR(VLOOKUP(Table1[[#This Row],[Ticker]],[1]!Table2[[Symbol]:[Industry]],2,FALSE),"-")</f>
        <v>-</v>
      </c>
      <c r="D2495" t="s">
        <v>1467</v>
      </c>
      <c r="E2495">
        <v>176.91582671500001</v>
      </c>
      <c r="F2495">
        <v>1918.55</v>
      </c>
      <c r="G2495">
        <v>-45.362917340376299</v>
      </c>
      <c r="H2495">
        <v>-0.25597219055612802</v>
      </c>
      <c r="I2495">
        <v>-20.552571193809602</v>
      </c>
      <c r="J2495">
        <v>4.13736730254859</v>
      </c>
      <c r="K2495">
        <v>1969.3306106231801</v>
      </c>
      <c r="L2495">
        <v>2128.0998531106102</v>
      </c>
      <c r="M2495">
        <v>48.998993805711997</v>
      </c>
      <c r="N2495">
        <v>0.61186165981903096</v>
      </c>
      <c r="O2495">
        <v>39.167600531651502</v>
      </c>
      <c r="P2495">
        <v>3.7054054054054002</v>
      </c>
      <c r="Q2495">
        <v>6.7505914571990002E-3</v>
      </c>
    </row>
    <row r="2496" spans="1:17" hidden="1" x14ac:dyDescent="0.3">
      <c r="A2496" t="s">
        <v>5189</v>
      </c>
      <c r="B2496" t="s">
        <v>5190</v>
      </c>
      <c r="C2496" t="str">
        <f>IFERROR(VLOOKUP(Table1[[#This Row],[Ticker]],[1]!Table2[[Symbol]:[Industry]],2,FALSE),"-")</f>
        <v>-</v>
      </c>
      <c r="D2496" t="s">
        <v>467</v>
      </c>
      <c r="E2496">
        <v>176.78402438399999</v>
      </c>
      <c r="F2496">
        <v>60.96</v>
      </c>
      <c r="G2496">
        <v>-25.090347347376301</v>
      </c>
      <c r="H2496">
        <v>4.2997575347140602</v>
      </c>
      <c r="I2496">
        <v>-26.811431508646599</v>
      </c>
      <c r="J2496">
        <v>0.83761130030761499</v>
      </c>
      <c r="K2496">
        <v>62.349453017319</v>
      </c>
      <c r="L2496">
        <v>63.458938611508401</v>
      </c>
      <c r="M2496">
        <v>31.7135024117621</v>
      </c>
      <c r="N2496">
        <v>1.6693585948170999</v>
      </c>
      <c r="O2496">
        <v>32.299868766404202</v>
      </c>
      <c r="P2496">
        <v>16.558317399617501</v>
      </c>
      <c r="Q2496">
        <v>9.0089890630940007E-3</v>
      </c>
    </row>
    <row r="2497" spans="1:17" hidden="1" x14ac:dyDescent="0.3">
      <c r="A2497" t="s">
        <v>5191</v>
      </c>
      <c r="B2497" t="s">
        <v>5192</v>
      </c>
      <c r="C2497" t="str">
        <f>IFERROR(VLOOKUP(Table1[[#This Row],[Ticker]],[1]!Table2[[Symbol]:[Industry]],2,FALSE),"-")</f>
        <v>-</v>
      </c>
      <c r="E2497">
        <v>176.47888599999999</v>
      </c>
      <c r="F2497">
        <v>73.489999999999995</v>
      </c>
      <c r="G2497">
        <v>353.51976241544003</v>
      </c>
      <c r="H2497">
        <v>1.18510850980673</v>
      </c>
      <c r="I2497">
        <v>52.422656080495202</v>
      </c>
      <c r="J2497">
        <v>4.63577095648112</v>
      </c>
      <c r="K2497">
        <v>67.702741008106003</v>
      </c>
      <c r="L2497">
        <v>51.962419347949101</v>
      </c>
      <c r="M2497">
        <v>64.150388997263505</v>
      </c>
      <c r="N2497">
        <v>0.83344415415545703</v>
      </c>
      <c r="O2497">
        <v>5.3884882296911298</v>
      </c>
      <c r="P2497">
        <v>399.93197278911498</v>
      </c>
      <c r="Q2497">
        <v>0.241862418838796</v>
      </c>
    </row>
    <row r="2498" spans="1:17" hidden="1" x14ac:dyDescent="0.3">
      <c r="A2498" t="s">
        <v>5193</v>
      </c>
      <c r="B2498" t="s">
        <v>5194</v>
      </c>
      <c r="C2498" t="str">
        <f>IFERROR(VLOOKUP(Table1[[#This Row],[Ticker]],[1]!Table2[[Symbol]:[Industry]],2,FALSE),"-")</f>
        <v>-</v>
      </c>
      <c r="D2498" t="s">
        <v>133</v>
      </c>
      <c r="E2498">
        <v>176.3908692</v>
      </c>
      <c r="F2498">
        <v>20.76</v>
      </c>
      <c r="G2498">
        <v>-6.9520775467024398</v>
      </c>
      <c r="H2498">
        <v>-10.6343822502321</v>
      </c>
      <c r="I2498">
        <v>-31.7046447994536</v>
      </c>
      <c r="J2498">
        <v>8.5130653611321492</v>
      </c>
      <c r="K2498">
        <v>20.859691031586198</v>
      </c>
      <c r="L2498">
        <v>20.341833486149199</v>
      </c>
      <c r="M2498">
        <v>48.246818980665502</v>
      </c>
      <c r="N2498">
        <v>0.57900392570813997</v>
      </c>
      <c r="O2498">
        <v>46.676300578034599</v>
      </c>
      <c r="P2498">
        <v>50.434782608695599</v>
      </c>
      <c r="Q2498">
        <v>5.1857210566301999E-2</v>
      </c>
    </row>
    <row r="2499" spans="1:17" hidden="1" x14ac:dyDescent="0.3">
      <c r="A2499" t="s">
        <v>5195</v>
      </c>
      <c r="B2499" t="s">
        <v>5196</v>
      </c>
      <c r="C2499" t="str">
        <f>IFERROR(VLOOKUP(Table1[[#This Row],[Ticker]],[1]!Table2[[Symbol]:[Industry]],2,FALSE),"-")</f>
        <v>-</v>
      </c>
      <c r="D2499" t="s">
        <v>21</v>
      </c>
      <c r="E2499">
        <v>176.39065127000001</v>
      </c>
      <c r="F2499">
        <v>0.89</v>
      </c>
      <c r="G2499">
        <v>190.12568313503499</v>
      </c>
      <c r="H2499">
        <v>-15.4398103847887</v>
      </c>
      <c r="I2499">
        <v>-32.420048108485197</v>
      </c>
      <c r="J2499">
        <v>-6.7583871943670601</v>
      </c>
      <c r="K2499">
        <v>0.956026286338991</v>
      </c>
      <c r="L2499">
        <v>0.879332071736454</v>
      </c>
      <c r="M2499">
        <v>39.603345628871203</v>
      </c>
      <c r="N2499">
        <v>0.88310467087368805</v>
      </c>
      <c r="O2499">
        <v>92.134831460674107</v>
      </c>
      <c r="P2499">
        <v>277.11864406779603</v>
      </c>
    </row>
    <row r="2500" spans="1:17" hidden="1" x14ac:dyDescent="0.3">
      <c r="A2500" t="s">
        <v>5197</v>
      </c>
      <c r="B2500" t="s">
        <v>5198</v>
      </c>
      <c r="C2500" t="str">
        <f>IFERROR(VLOOKUP(Table1[[#This Row],[Ticker]],[1]!Table2[[Symbol]:[Industry]],2,FALSE),"-")</f>
        <v>-</v>
      </c>
      <c r="D2500" t="s">
        <v>429</v>
      </c>
      <c r="E2500">
        <v>176.3</v>
      </c>
      <c r="F2500">
        <v>2.15</v>
      </c>
      <c r="G2500">
        <v>79.173086500094399</v>
      </c>
      <c r="H2500">
        <v>13.511762028374701</v>
      </c>
      <c r="I2500">
        <v>64.407296340611197</v>
      </c>
      <c r="J2500">
        <v>-7.17485741281748</v>
      </c>
      <c r="K2500">
        <v>1.9730836195316801</v>
      </c>
      <c r="L2500">
        <v>1.5005616846037699</v>
      </c>
      <c r="M2500">
        <v>40.099997823691197</v>
      </c>
      <c r="N2500">
        <v>2.8510448717928298</v>
      </c>
      <c r="O2500">
        <v>19.0697674418604</v>
      </c>
      <c r="P2500">
        <v>118.62189985961599</v>
      </c>
      <c r="Q2500">
        <v>2.6517418171780002E-3</v>
      </c>
    </row>
    <row r="2501" spans="1:17" hidden="1" x14ac:dyDescent="0.3">
      <c r="A2501" t="s">
        <v>5199</v>
      </c>
      <c r="B2501" t="s">
        <v>5200</v>
      </c>
      <c r="C2501" t="str">
        <f>IFERROR(VLOOKUP(Table1[[#This Row],[Ticker]],[1]!Table2[[Symbol]:[Industry]],2,FALSE),"-")</f>
        <v>-</v>
      </c>
      <c r="D2501" t="s">
        <v>269</v>
      </c>
      <c r="E2501">
        <v>175.791</v>
      </c>
      <c r="F2501">
        <v>83.71</v>
      </c>
      <c r="G2501">
        <v>-70.323836620233806</v>
      </c>
      <c r="H2501">
        <v>1.5838004457894499</v>
      </c>
      <c r="I2501">
        <v>-51.684463097485597</v>
      </c>
      <c r="J2501">
        <v>5.2016686770866496</v>
      </c>
      <c r="K2501">
        <v>97.079940181268697</v>
      </c>
      <c r="L2501">
        <v>117.441645214947</v>
      </c>
      <c r="M2501">
        <v>36.185578991143998</v>
      </c>
      <c r="N2501">
        <v>0.415815906338802</v>
      </c>
      <c r="O2501">
        <v>104.21693943375899</v>
      </c>
      <c r="P2501">
        <v>7.4444872288538004</v>
      </c>
      <c r="Q2501">
        <v>0.15531973242099101</v>
      </c>
    </row>
    <row r="2502" spans="1:17" hidden="1" x14ac:dyDescent="0.3">
      <c r="A2502" t="s">
        <v>5201</v>
      </c>
      <c r="B2502" t="s">
        <v>5202</v>
      </c>
      <c r="C2502" t="str">
        <f>IFERROR(VLOOKUP(Table1[[#This Row],[Ticker]],[1]!Table2[[Symbol]:[Industry]],2,FALSE),"-")</f>
        <v>-</v>
      </c>
      <c r="D2502" t="s">
        <v>396</v>
      </c>
      <c r="E2502">
        <v>175.76787872700001</v>
      </c>
      <c r="F2502">
        <v>108.99</v>
      </c>
      <c r="G2502">
        <v>-41.918777659583398</v>
      </c>
      <c r="H2502">
        <v>-7.2324135339430704</v>
      </c>
      <c r="I2502">
        <v>-21.988396506886801</v>
      </c>
      <c r="J2502">
        <v>3.0431543918501398</v>
      </c>
      <c r="K2502">
        <v>111.290092626256</v>
      </c>
      <c r="L2502">
        <v>114.88114400440899</v>
      </c>
      <c r="M2502">
        <v>34.361366262920598</v>
      </c>
      <c r="N2502">
        <v>1.0128768370935199</v>
      </c>
      <c r="O2502">
        <v>45.701440499128303</v>
      </c>
      <c r="P2502">
        <v>23.641520136131501</v>
      </c>
      <c r="Q2502">
        <v>5.9511778871819E-2</v>
      </c>
    </row>
    <row r="2503" spans="1:17" hidden="1" x14ac:dyDescent="0.3">
      <c r="A2503" t="s">
        <v>5203</v>
      </c>
      <c r="B2503" t="s">
        <v>5204</v>
      </c>
      <c r="C2503" t="str">
        <f>IFERROR(VLOOKUP(Table1[[#This Row],[Ticker]],[1]!Table2[[Symbol]:[Industry]],2,FALSE),"-")</f>
        <v>-</v>
      </c>
      <c r="D2503" t="s">
        <v>2479</v>
      </c>
      <c r="E2503">
        <v>175.63040000000001</v>
      </c>
      <c r="F2503">
        <v>170</v>
      </c>
      <c r="G2503">
        <v>-31.038704874606701</v>
      </c>
      <c r="H2503">
        <v>14.5540061037338</v>
      </c>
      <c r="I2503">
        <v>-5.8748389316971297</v>
      </c>
      <c r="J2503">
        <v>23.624530615486201</v>
      </c>
      <c r="K2503">
        <v>148.819036310298</v>
      </c>
      <c r="L2503">
        <v>156.227523680801</v>
      </c>
      <c r="M2503">
        <v>91.286808539188101</v>
      </c>
      <c r="N2503">
        <v>4.8484848484848397</v>
      </c>
      <c r="O2503">
        <v>16.352941176470502</v>
      </c>
      <c r="P2503">
        <v>61.443494776828103</v>
      </c>
    </row>
    <row r="2504" spans="1:17" hidden="1" x14ac:dyDescent="0.3">
      <c r="A2504" t="s">
        <v>5205</v>
      </c>
      <c r="B2504" t="s">
        <v>5206</v>
      </c>
      <c r="C2504" t="str">
        <f>IFERROR(VLOOKUP(Table1[[#This Row],[Ticker]],[1]!Table2[[Symbol]:[Industry]],2,FALSE),"-")</f>
        <v>-</v>
      </c>
      <c r="D2504" t="s">
        <v>72</v>
      </c>
      <c r="E2504">
        <v>175.62767984000001</v>
      </c>
      <c r="F2504">
        <v>125.9</v>
      </c>
      <c r="G2504">
        <v>-51.311741412248601</v>
      </c>
      <c r="H2504">
        <v>2.6124126215626902</v>
      </c>
      <c r="I2504">
        <v>-29.001550407923101</v>
      </c>
      <c r="J2504">
        <v>2.3907232053947101</v>
      </c>
      <c r="K2504">
        <v>129.809201103297</v>
      </c>
      <c r="L2504">
        <v>137.70975837048601</v>
      </c>
      <c r="M2504">
        <v>35.4166202464937</v>
      </c>
      <c r="N2504">
        <v>1.1562457605402301</v>
      </c>
      <c r="O2504">
        <v>58.856235107227903</v>
      </c>
      <c r="P2504">
        <v>13.016157989228001</v>
      </c>
      <c r="Q2504">
        <v>1.9274316735323E-2</v>
      </c>
    </row>
    <row r="2505" spans="1:17" hidden="1" x14ac:dyDescent="0.3">
      <c r="A2505" t="s">
        <v>5207</v>
      </c>
      <c r="B2505" t="s">
        <v>5208</v>
      </c>
      <c r="C2505" t="str">
        <f>IFERROR(VLOOKUP(Table1[[#This Row],[Ticker]],[1]!Table2[[Symbol]:[Industry]],2,FALSE),"-")</f>
        <v>-</v>
      </c>
      <c r="D2505" t="s">
        <v>429</v>
      </c>
      <c r="E2505">
        <v>175.51843406500001</v>
      </c>
      <c r="F2505">
        <v>174.85</v>
      </c>
      <c r="G2505">
        <v>544.621642850547</v>
      </c>
      <c r="H2505">
        <v>19.282043568650298</v>
      </c>
      <c r="I2505">
        <v>85.970450610221604</v>
      </c>
      <c r="J2505">
        <v>9.9931108872262993</v>
      </c>
      <c r="K2505">
        <v>165.82480578606601</v>
      </c>
      <c r="L2505">
        <v>125.949016045793</v>
      </c>
      <c r="M2505">
        <v>38.396017178950103</v>
      </c>
      <c r="N2505">
        <v>1.1465867831432299</v>
      </c>
      <c r="O2505">
        <v>11.466971690019999</v>
      </c>
      <c r="P2505">
        <v>567.87624140565299</v>
      </c>
    </row>
    <row r="2506" spans="1:17" hidden="1" x14ac:dyDescent="0.3">
      <c r="A2506" t="s">
        <v>5209</v>
      </c>
      <c r="B2506" t="s">
        <v>5210</v>
      </c>
      <c r="C2506" t="str">
        <f>IFERROR(VLOOKUP(Table1[[#This Row],[Ticker]],[1]!Table2[[Symbol]:[Industry]],2,FALSE),"-")</f>
        <v>-</v>
      </c>
      <c r="D2506" t="s">
        <v>1126</v>
      </c>
      <c r="E2506">
        <v>175.513442</v>
      </c>
      <c r="F2506">
        <v>103</v>
      </c>
      <c r="G2506">
        <v>134.89076485341499</v>
      </c>
      <c r="H2506">
        <v>4.6435840644988398</v>
      </c>
      <c r="I2506">
        <v>5.2401135315699303</v>
      </c>
      <c r="J2506">
        <v>-4.8931113810714404</v>
      </c>
      <c r="K2506">
        <v>109.526306228362</v>
      </c>
      <c r="L2506">
        <v>89.7180514127176</v>
      </c>
      <c r="M2506">
        <v>29.678439976861299</v>
      </c>
      <c r="N2506">
        <v>0.47410204279213802</v>
      </c>
      <c r="O2506">
        <v>26.213592233009699</v>
      </c>
      <c r="P2506">
        <v>167.532467532467</v>
      </c>
    </row>
    <row r="2507" spans="1:17" hidden="1" x14ac:dyDescent="0.3">
      <c r="A2507" t="s">
        <v>5211</v>
      </c>
      <c r="B2507" t="s">
        <v>5212</v>
      </c>
      <c r="C2507" t="str">
        <f>IFERROR(VLOOKUP(Table1[[#This Row],[Ticker]],[1]!Table2[[Symbol]:[Industry]],2,FALSE),"-")</f>
        <v>-</v>
      </c>
      <c r="D2507" t="s">
        <v>429</v>
      </c>
      <c r="E2507">
        <v>174.87931997300001</v>
      </c>
      <c r="F2507">
        <v>21.37</v>
      </c>
      <c r="G2507">
        <v>60.178877839743897</v>
      </c>
      <c r="H2507">
        <v>1.1661169817186701</v>
      </c>
      <c r="I2507">
        <v>-13.880820292108799</v>
      </c>
      <c r="J2507">
        <v>-4.6280977322998398</v>
      </c>
      <c r="K2507">
        <v>21.7449797173633</v>
      </c>
      <c r="L2507">
        <v>19.346449630855702</v>
      </c>
      <c r="M2507">
        <v>35.802554719311097</v>
      </c>
      <c r="N2507">
        <v>0.82676408332864804</v>
      </c>
      <c r="O2507">
        <v>33.3645297145531</v>
      </c>
      <c r="P2507">
        <v>108.487804878048</v>
      </c>
      <c r="Q2507">
        <v>3.1452567853935999E-2</v>
      </c>
    </row>
    <row r="2508" spans="1:17" hidden="1" x14ac:dyDescent="0.3">
      <c r="A2508" t="s">
        <v>5213</v>
      </c>
      <c r="B2508" t="s">
        <v>5214</v>
      </c>
      <c r="C2508" t="str">
        <f>IFERROR(VLOOKUP(Table1[[#This Row],[Ticker]],[1]!Table2[[Symbol]:[Industry]],2,FALSE),"-")</f>
        <v>-</v>
      </c>
      <c r="D2508" t="s">
        <v>51</v>
      </c>
      <c r="E2508">
        <v>174.87898100000001</v>
      </c>
      <c r="F2508">
        <v>43.87</v>
      </c>
      <c r="G2508">
        <v>-34.515830522368098</v>
      </c>
      <c r="H2508">
        <v>-1.0089394588754499</v>
      </c>
      <c r="I2508">
        <v>-41.2946399508672</v>
      </c>
      <c r="J2508">
        <v>16.0592695713095</v>
      </c>
      <c r="K2508">
        <v>46.537396134058</v>
      </c>
      <c r="L2508">
        <v>51.178911643094402</v>
      </c>
      <c r="M2508">
        <v>50.122073678985799</v>
      </c>
      <c r="N2508">
        <v>1.1025525985209199</v>
      </c>
      <c r="O2508">
        <v>68.452245270116194</v>
      </c>
      <c r="P2508">
        <v>11.204055766793299</v>
      </c>
      <c r="Q2508">
        <v>0.139341127157638</v>
      </c>
    </row>
    <row r="2509" spans="1:17" hidden="1" x14ac:dyDescent="0.3">
      <c r="A2509" t="s">
        <v>5215</v>
      </c>
      <c r="B2509" t="s">
        <v>5216</v>
      </c>
      <c r="C2509" t="str">
        <f>IFERROR(VLOOKUP(Table1[[#This Row],[Ticker]],[1]!Table2[[Symbol]:[Industry]],2,FALSE),"-")</f>
        <v>-</v>
      </c>
      <c r="D2509" t="s">
        <v>51</v>
      </c>
      <c r="E2509">
        <v>174.85465565600001</v>
      </c>
      <c r="F2509">
        <v>110.47</v>
      </c>
      <c r="G2509">
        <v>-22.230364444451901</v>
      </c>
      <c r="H2509">
        <v>5.9363364042020699</v>
      </c>
      <c r="I2509">
        <v>-7.87062298971993</v>
      </c>
      <c r="J2509">
        <v>7.5261645484784498</v>
      </c>
      <c r="K2509">
        <v>107.431131493221</v>
      </c>
      <c r="L2509">
        <v>106.231234314134</v>
      </c>
      <c r="M2509">
        <v>51.353716487164498</v>
      </c>
      <c r="N2509">
        <v>1.4859247659038199</v>
      </c>
      <c r="O2509">
        <v>19.896804562324601</v>
      </c>
      <c r="P2509">
        <v>21.6629955947136</v>
      </c>
      <c r="Q2509">
        <v>-7.4618541218893997E-2</v>
      </c>
    </row>
    <row r="2510" spans="1:17" hidden="1" x14ac:dyDescent="0.3">
      <c r="A2510" t="s">
        <v>5217</v>
      </c>
      <c r="B2510" t="s">
        <v>5218</v>
      </c>
      <c r="C2510" t="str">
        <f>IFERROR(VLOOKUP(Table1[[#This Row],[Ticker]],[1]!Table2[[Symbol]:[Industry]],2,FALSE),"-")</f>
        <v>-</v>
      </c>
      <c r="D2510" t="s">
        <v>1242</v>
      </c>
      <c r="E2510">
        <v>174.82501844999999</v>
      </c>
      <c r="F2510">
        <v>133.5</v>
      </c>
      <c r="G2510">
        <v>73.938902183446601</v>
      </c>
      <c r="H2510">
        <v>-16.388735484063002</v>
      </c>
      <c r="I2510">
        <v>4.5463985985451298</v>
      </c>
      <c r="J2510">
        <v>-4.6907304286904896</v>
      </c>
      <c r="K2510">
        <v>140.275510879358</v>
      </c>
      <c r="L2510">
        <v>120.117769695437</v>
      </c>
      <c r="M2510">
        <v>26.622282230778801</v>
      </c>
      <c r="N2510">
        <v>0.32735450973629998</v>
      </c>
      <c r="O2510">
        <v>42.3220973782771</v>
      </c>
      <c r="P2510">
        <v>110.070810385523</v>
      </c>
      <c r="Q2510">
        <v>8.4188729052365005E-2</v>
      </c>
    </row>
    <row r="2511" spans="1:17" hidden="1" x14ac:dyDescent="0.3">
      <c r="A2511" t="s">
        <v>5219</v>
      </c>
      <c r="B2511" t="s">
        <v>5220</v>
      </c>
      <c r="C2511" t="str">
        <f>IFERROR(VLOOKUP(Table1[[#This Row],[Ticker]],[1]!Table2[[Symbol]:[Industry]],2,FALSE),"-")</f>
        <v>-</v>
      </c>
      <c r="D2511" t="s">
        <v>138</v>
      </c>
      <c r="E2511">
        <v>174.81200000000001</v>
      </c>
      <c r="F2511">
        <v>127.6</v>
      </c>
      <c r="G2511">
        <v>3.0820351082605302</v>
      </c>
      <c r="H2511">
        <v>-22.118820001236099</v>
      </c>
      <c r="I2511">
        <v>-6.9187949756531797</v>
      </c>
      <c r="J2511">
        <v>1.2195259815659101</v>
      </c>
      <c r="K2511">
        <v>146.134296973803</v>
      </c>
      <c r="L2511">
        <v>133.34084465412801</v>
      </c>
      <c r="M2511">
        <v>13.6051427348474</v>
      </c>
      <c r="N2511">
        <v>1.0277832270720899</v>
      </c>
      <c r="O2511">
        <v>41.065830721003103</v>
      </c>
      <c r="P2511">
        <v>38.095238095238003</v>
      </c>
      <c r="Q2511">
        <v>6.5463601872387006E-2</v>
      </c>
    </row>
    <row r="2512" spans="1:17" hidden="1" x14ac:dyDescent="0.3">
      <c r="A2512" t="s">
        <v>5221</v>
      </c>
      <c r="B2512" t="s">
        <v>5222</v>
      </c>
      <c r="C2512" t="str">
        <f>IFERROR(VLOOKUP(Table1[[#This Row],[Ticker]],[1]!Table2[[Symbol]:[Industry]],2,FALSE),"-")</f>
        <v>-</v>
      </c>
      <c r="D2512" t="s">
        <v>5223</v>
      </c>
      <c r="E2512">
        <v>173.87819999999999</v>
      </c>
      <c r="F2512">
        <v>166.55</v>
      </c>
      <c r="G2512">
        <v>-50.967272166216901</v>
      </c>
      <c r="H2512">
        <v>-1.64827113912106</v>
      </c>
      <c r="I2512">
        <v>-16.1810502741485</v>
      </c>
      <c r="J2512">
        <v>-0.70143883066742996</v>
      </c>
      <c r="K2512">
        <v>168.07091716899399</v>
      </c>
      <c r="L2512">
        <v>169.752099140816</v>
      </c>
      <c r="M2512">
        <v>28.782972329781199</v>
      </c>
      <c r="N2512">
        <v>0.436510263929618</v>
      </c>
      <c r="O2512">
        <v>56.109276493545401</v>
      </c>
      <c r="P2512">
        <v>44.826086956521699</v>
      </c>
    </row>
    <row r="2513" spans="1:17" hidden="1" x14ac:dyDescent="0.3">
      <c r="A2513" t="s">
        <v>5224</v>
      </c>
      <c r="B2513" t="s">
        <v>5225</v>
      </c>
      <c r="C2513" t="str">
        <f>IFERROR(VLOOKUP(Table1[[#This Row],[Ticker]],[1]!Table2[[Symbol]:[Industry]],2,FALSE),"-")</f>
        <v>-</v>
      </c>
      <c r="D2513" t="s">
        <v>277</v>
      </c>
      <c r="E2513">
        <v>173.40345952000001</v>
      </c>
      <c r="F2513">
        <v>112.6</v>
      </c>
      <c r="G2513">
        <v>-38.592944419767399</v>
      </c>
      <c r="H2513">
        <v>-2.5208201587288999</v>
      </c>
      <c r="I2513">
        <v>-39.672613484188602</v>
      </c>
      <c r="J2513">
        <v>-0.922437745763665</v>
      </c>
      <c r="K2513">
        <v>123.447218909973</v>
      </c>
      <c r="L2513">
        <v>132.379692458204</v>
      </c>
      <c r="M2513">
        <v>21.4410181929202</v>
      </c>
      <c r="N2513">
        <v>1.0430514367522199</v>
      </c>
      <c r="O2513">
        <v>47.335701598579</v>
      </c>
      <c r="P2513">
        <v>1.4414414414414201</v>
      </c>
    </row>
    <row r="2514" spans="1:17" hidden="1" x14ac:dyDescent="0.3">
      <c r="A2514" t="s">
        <v>5226</v>
      </c>
      <c r="B2514" t="s">
        <v>5227</v>
      </c>
      <c r="C2514" t="str">
        <f>IFERROR(VLOOKUP(Table1[[#This Row],[Ticker]],[1]!Table2[[Symbol]:[Industry]],2,FALSE),"-")</f>
        <v>-</v>
      </c>
      <c r="D2514" t="s">
        <v>138</v>
      </c>
      <c r="E2514">
        <v>173.32357589200001</v>
      </c>
      <c r="F2514">
        <v>24.89</v>
      </c>
      <c r="G2514">
        <v>459.64938270953098</v>
      </c>
      <c r="H2514">
        <v>29.645379654529702</v>
      </c>
      <c r="I2514">
        <v>4.5282607412731402</v>
      </c>
      <c r="J2514">
        <v>17.428317190357099</v>
      </c>
      <c r="K2514">
        <v>17.894700835720599</v>
      </c>
      <c r="L2514">
        <v>13.7150975301993</v>
      </c>
      <c r="M2514">
        <v>86.580543179969297</v>
      </c>
      <c r="N2514">
        <v>1.8818355338042301</v>
      </c>
      <c r="O2514">
        <v>0.200883889112102</v>
      </c>
      <c r="P2514">
        <v>567.29222520107203</v>
      </c>
      <c r="Q2514">
        <v>9.6646515531971997E-2</v>
      </c>
    </row>
    <row r="2515" spans="1:17" hidden="1" x14ac:dyDescent="0.3">
      <c r="A2515" t="s">
        <v>5228</v>
      </c>
      <c r="B2515" t="s">
        <v>5229</v>
      </c>
      <c r="C2515" t="str">
        <f>IFERROR(VLOOKUP(Table1[[#This Row],[Ticker]],[1]!Table2[[Symbol]:[Industry]],2,FALSE),"-")</f>
        <v>-</v>
      </c>
      <c r="D2515" t="s">
        <v>51</v>
      </c>
      <c r="E2515">
        <v>173.23959915</v>
      </c>
      <c r="F2515">
        <v>151.35</v>
      </c>
      <c r="G2515">
        <v>-24.719442305105801</v>
      </c>
      <c r="H2515">
        <v>-6.5450965359464597</v>
      </c>
      <c r="I2515">
        <v>-23.457446088772301</v>
      </c>
      <c r="J2515">
        <v>2.94967685962675</v>
      </c>
      <c r="K2515">
        <v>162.35808845670701</v>
      </c>
      <c r="L2515">
        <v>164.655257979895</v>
      </c>
      <c r="M2515">
        <v>24.569616484864799</v>
      </c>
      <c r="N2515">
        <v>0.989604238380551</v>
      </c>
      <c r="O2515">
        <v>44.5655764783614</v>
      </c>
      <c r="P2515">
        <v>8.8848920863309395</v>
      </c>
      <c r="Q2515">
        <v>-9.1433344720163998E-2</v>
      </c>
    </row>
    <row r="2516" spans="1:17" hidden="1" x14ac:dyDescent="0.3">
      <c r="A2516" t="s">
        <v>5230</v>
      </c>
      <c r="B2516" t="s">
        <v>5231</v>
      </c>
      <c r="C2516" t="str">
        <f>IFERROR(VLOOKUP(Table1[[#This Row],[Ticker]],[1]!Table2[[Symbol]:[Industry]],2,FALSE),"-")</f>
        <v>-</v>
      </c>
      <c r="D2516" t="s">
        <v>2569</v>
      </c>
      <c r="E2516">
        <v>173.23765499999999</v>
      </c>
      <c r="F2516">
        <v>15.9</v>
      </c>
      <c r="G2516">
        <v>-11.753897292833701</v>
      </c>
      <c r="H2516">
        <v>-5.5852542890309103</v>
      </c>
      <c r="I2516">
        <v>-30.990223547081701</v>
      </c>
      <c r="J2516">
        <v>-0.441212124258901</v>
      </c>
      <c r="K2516">
        <v>18.066874482318699</v>
      </c>
      <c r="L2516">
        <v>17.877026959139599</v>
      </c>
      <c r="M2516">
        <v>23.597771696622999</v>
      </c>
      <c r="N2516">
        <v>0.43424090066580101</v>
      </c>
      <c r="O2516">
        <v>99.528301886792406</v>
      </c>
      <c r="P2516">
        <v>49.576669802445899</v>
      </c>
      <c r="Q2516">
        <v>0.104945894214095</v>
      </c>
    </row>
    <row r="2517" spans="1:17" hidden="1" x14ac:dyDescent="0.3">
      <c r="A2517" t="s">
        <v>5232</v>
      </c>
      <c r="B2517" t="s">
        <v>5233</v>
      </c>
      <c r="C2517" t="str">
        <f>IFERROR(VLOOKUP(Table1[[#This Row],[Ticker]],[1]!Table2[[Symbol]:[Industry]],2,FALSE),"-")</f>
        <v>-</v>
      </c>
      <c r="D2517" t="s">
        <v>292</v>
      </c>
      <c r="E2517">
        <v>173.13338515499899</v>
      </c>
      <c r="F2517">
        <v>180.55</v>
      </c>
      <c r="G2517">
        <v>98.306329166086996</v>
      </c>
      <c r="H2517">
        <v>-20.7939304658737</v>
      </c>
      <c r="I2517">
        <v>10.198279126715001</v>
      </c>
      <c r="J2517">
        <v>7.8899654809893196</v>
      </c>
      <c r="K2517">
        <v>198.77248519215399</v>
      </c>
      <c r="L2517">
        <v>162.735318414163</v>
      </c>
      <c r="M2517">
        <v>29.565782790329699</v>
      </c>
      <c r="N2517">
        <v>0.317063555106888</v>
      </c>
      <c r="O2517">
        <v>46.1368042093602</v>
      </c>
      <c r="P2517">
        <v>157.04726651480601</v>
      </c>
      <c r="Q2517">
        <v>0.10128051725685</v>
      </c>
    </row>
    <row r="2518" spans="1:17" hidden="1" x14ac:dyDescent="0.3">
      <c r="A2518" t="s">
        <v>5234</v>
      </c>
      <c r="B2518" t="s">
        <v>5235</v>
      </c>
      <c r="C2518" t="str">
        <f>IFERROR(VLOOKUP(Table1[[#This Row],[Ticker]],[1]!Table2[[Symbol]:[Industry]],2,FALSE),"-")</f>
        <v>-</v>
      </c>
      <c r="E2518">
        <v>173.10443437500001</v>
      </c>
      <c r="F2518">
        <v>951.45</v>
      </c>
      <c r="G2518">
        <v>120.42577025011801</v>
      </c>
      <c r="H2518">
        <v>2.1540685327655802</v>
      </c>
      <c r="I2518">
        <v>28.844915941825001</v>
      </c>
      <c r="J2518">
        <v>25.155261132490899</v>
      </c>
      <c r="K2518">
        <v>913.70834790492495</v>
      </c>
      <c r="L2518">
        <v>669.30936466026799</v>
      </c>
      <c r="M2518">
        <v>67.236627126611197</v>
      </c>
      <c r="N2518">
        <v>1.21802034762971</v>
      </c>
      <c r="O2518">
        <v>1.3085290871827</v>
      </c>
      <c r="P2518">
        <v>143.68036880522399</v>
      </c>
    </row>
    <row r="2519" spans="1:17" hidden="1" x14ac:dyDescent="0.3">
      <c r="A2519" t="s">
        <v>5236</v>
      </c>
      <c r="B2519" t="s">
        <v>5237</v>
      </c>
      <c r="C2519" t="str">
        <f>IFERROR(VLOOKUP(Table1[[#This Row],[Ticker]],[1]!Table2[[Symbol]:[Industry]],2,FALSE),"-")</f>
        <v>-</v>
      </c>
      <c r="D2519" t="s">
        <v>124</v>
      </c>
      <c r="E2519">
        <v>173.08799999999999</v>
      </c>
      <c r="F2519">
        <v>160</v>
      </c>
      <c r="G2519">
        <v>-22.467196980302599</v>
      </c>
      <c r="H2519">
        <v>-1.75022140399267</v>
      </c>
      <c r="I2519">
        <v>-16.565949992635002</v>
      </c>
      <c r="J2519">
        <v>5.7724938603836904</v>
      </c>
      <c r="K2519">
        <v>160.042195658401</v>
      </c>
      <c r="L2519">
        <v>154.2110561922</v>
      </c>
      <c r="M2519">
        <v>51.684531519399499</v>
      </c>
      <c r="N2519">
        <v>0.29269143788963597</v>
      </c>
      <c r="O2519">
        <v>25.156249999999901</v>
      </c>
      <c r="P2519">
        <v>33.3333333333333</v>
      </c>
      <c r="Q2519">
        <v>0.108128850498414</v>
      </c>
    </row>
    <row r="2520" spans="1:17" hidden="1" x14ac:dyDescent="0.3">
      <c r="A2520" t="s">
        <v>5238</v>
      </c>
      <c r="B2520" t="s">
        <v>5239</v>
      </c>
      <c r="C2520" t="str">
        <f>IFERROR(VLOOKUP(Table1[[#This Row],[Ticker]],[1]!Table2[[Symbol]:[Industry]],2,FALSE),"-")</f>
        <v>-</v>
      </c>
      <c r="D2520" t="s">
        <v>993</v>
      </c>
      <c r="E2520">
        <v>172.66495265999899</v>
      </c>
      <c r="F2520">
        <v>171.3</v>
      </c>
      <c r="G2520">
        <v>92.189999608647099</v>
      </c>
      <c r="H2520">
        <v>-3.09385807511106</v>
      </c>
      <c r="I2520">
        <v>39.575479475257197</v>
      </c>
      <c r="J2520">
        <v>7.1604600474999804</v>
      </c>
      <c r="K2520">
        <v>162.291124616643</v>
      </c>
      <c r="L2520">
        <v>128.52624891948599</v>
      </c>
      <c r="M2520">
        <v>49.454418682623903</v>
      </c>
      <c r="N2520">
        <v>0.240290569586916</v>
      </c>
      <c r="O2520">
        <v>14.6526561587857</v>
      </c>
      <c r="P2520">
        <v>125.394736842105</v>
      </c>
      <c r="Q2520">
        <v>3.6369370892450001E-2</v>
      </c>
    </row>
    <row r="2521" spans="1:17" hidden="1" x14ac:dyDescent="0.3">
      <c r="A2521" t="s">
        <v>5240</v>
      </c>
      <c r="B2521" t="s">
        <v>5241</v>
      </c>
      <c r="C2521" t="str">
        <f>IFERROR(VLOOKUP(Table1[[#This Row],[Ticker]],[1]!Table2[[Symbol]:[Industry]],2,FALSE),"-")</f>
        <v>-</v>
      </c>
      <c r="D2521" t="s">
        <v>292</v>
      </c>
      <c r="E2521">
        <v>172.60679999999999</v>
      </c>
      <c r="F2521">
        <v>14383.9</v>
      </c>
      <c r="G2521">
        <v>-2.2833908110108001</v>
      </c>
      <c r="H2521">
        <v>3.1975164737959498</v>
      </c>
      <c r="I2521">
        <v>-6.7102812671394698</v>
      </c>
      <c r="J2521">
        <v>-0.30119176722200802</v>
      </c>
      <c r="K2521">
        <v>14328.7978772611</v>
      </c>
      <c r="L2521">
        <v>13510.219306463599</v>
      </c>
      <c r="M2521">
        <v>34.318206398967597</v>
      </c>
      <c r="N2521">
        <v>0.26156941649899301</v>
      </c>
      <c r="O2521">
        <v>21.316193800012499</v>
      </c>
      <c r="P2521">
        <v>42.255694124395397</v>
      </c>
      <c r="Q2521">
        <v>-1.5028529797986001E-2</v>
      </c>
    </row>
    <row r="2522" spans="1:17" hidden="1" x14ac:dyDescent="0.3">
      <c r="A2522" t="s">
        <v>5242</v>
      </c>
      <c r="B2522" t="s">
        <v>5243</v>
      </c>
      <c r="C2522" t="str">
        <f>IFERROR(VLOOKUP(Table1[[#This Row],[Ticker]],[1]!Table2[[Symbol]:[Industry]],2,FALSE),"-")</f>
        <v>-</v>
      </c>
      <c r="D2522" t="s">
        <v>46</v>
      </c>
      <c r="E2522">
        <v>172.57417088</v>
      </c>
      <c r="F2522">
        <v>553.6</v>
      </c>
      <c r="G2522">
        <v>-67.184822523079902</v>
      </c>
      <c r="H2522">
        <v>-8.6416129948790097</v>
      </c>
      <c r="I2522">
        <v>-82.717621163478597</v>
      </c>
      <c r="J2522">
        <v>2.0918148135745298</v>
      </c>
      <c r="K2522">
        <v>763.89634460524201</v>
      </c>
      <c r="L2522">
        <v>1234.7313357831099</v>
      </c>
      <c r="M2522">
        <v>32.143845256166699</v>
      </c>
      <c r="N2522">
        <v>0.462358117769056</v>
      </c>
      <c r="O2522">
        <v>328.44833815028898</v>
      </c>
      <c r="Q2522">
        <v>2.7135284262093998E-2</v>
      </c>
    </row>
    <row r="2523" spans="1:17" hidden="1" x14ac:dyDescent="0.3">
      <c r="A2523" t="s">
        <v>5244</v>
      </c>
      <c r="B2523" t="s">
        <v>5245</v>
      </c>
      <c r="C2523" t="str">
        <f>IFERROR(VLOOKUP(Table1[[#This Row],[Ticker]],[1]!Table2[[Symbol]:[Industry]],2,FALSE),"-")</f>
        <v>-</v>
      </c>
      <c r="D2523" t="s">
        <v>2479</v>
      </c>
      <c r="E2523">
        <v>172</v>
      </c>
      <c r="F2523">
        <v>80</v>
      </c>
      <c r="G2523">
        <v>97.435056617307893</v>
      </c>
      <c r="H2523">
        <v>-9.6605121937350003</v>
      </c>
      <c r="I2523">
        <v>-41.524706305702402</v>
      </c>
      <c r="J2523">
        <v>2.6701619597609398</v>
      </c>
      <c r="K2523">
        <v>93.151898040937795</v>
      </c>
      <c r="L2523">
        <v>93.903856880236305</v>
      </c>
      <c r="M2523">
        <v>31.529603712085301</v>
      </c>
      <c r="N2523">
        <v>2.1611278761667498</v>
      </c>
      <c r="O2523">
        <v>73.212499999999906</v>
      </c>
      <c r="P2523">
        <v>168.90756302521001</v>
      </c>
      <c r="Q2523">
        <v>5.2493935129699999E-2</v>
      </c>
    </row>
    <row r="2524" spans="1:17" hidden="1" x14ac:dyDescent="0.3">
      <c r="A2524" t="s">
        <v>5246</v>
      </c>
      <c r="B2524" t="s">
        <v>5247</v>
      </c>
      <c r="C2524" t="str">
        <f>IFERROR(VLOOKUP(Table1[[#This Row],[Ticker]],[1]!Table2[[Symbol]:[Industry]],2,FALSE),"-")</f>
        <v>-</v>
      </c>
      <c r="D2524" t="s">
        <v>269</v>
      </c>
      <c r="E2524">
        <v>171.88798729999999</v>
      </c>
      <c r="F2524">
        <v>32.36</v>
      </c>
      <c r="G2524">
        <v>109.21666581271</v>
      </c>
      <c r="H2524">
        <v>1.7753844469316</v>
      </c>
      <c r="I2524">
        <v>30.8198201210405</v>
      </c>
      <c r="J2524">
        <v>7.1098573127032898</v>
      </c>
      <c r="K2524">
        <v>29.2025832071749</v>
      </c>
      <c r="L2524">
        <v>22.168148397752802</v>
      </c>
      <c r="M2524">
        <v>52.678005397514497</v>
      </c>
      <c r="N2524">
        <v>0.58776523685176096</v>
      </c>
      <c r="O2524">
        <v>11.804697156983901</v>
      </c>
      <c r="P2524">
        <v>195.525114155251</v>
      </c>
      <c r="Q2524">
        <v>9.9491415052159998E-2</v>
      </c>
    </row>
    <row r="2525" spans="1:17" hidden="1" x14ac:dyDescent="0.3">
      <c r="A2525" t="s">
        <v>5248</v>
      </c>
      <c r="B2525" t="s">
        <v>5249</v>
      </c>
      <c r="C2525" t="str">
        <f>IFERROR(VLOOKUP(Table1[[#This Row],[Ticker]],[1]!Table2[[Symbol]:[Industry]],2,FALSE),"-")</f>
        <v>-</v>
      </c>
      <c r="D2525" t="s">
        <v>51</v>
      </c>
      <c r="E2525">
        <v>171.49600000000001</v>
      </c>
      <c r="F2525">
        <v>155.19999999999999</v>
      </c>
      <c r="G2525">
        <v>-1.52910835902737</v>
      </c>
      <c r="H2525">
        <v>5.7570496746504602</v>
      </c>
      <c r="I2525">
        <v>18.8431097862515</v>
      </c>
      <c r="J2525">
        <v>8.1214164639648807</v>
      </c>
      <c r="K2525">
        <v>144.62094234940199</v>
      </c>
      <c r="L2525">
        <v>130.53233686825399</v>
      </c>
      <c r="M2525">
        <v>53.923645689276903</v>
      </c>
      <c r="N2525">
        <v>0.32486463973344398</v>
      </c>
      <c r="O2525">
        <v>30.670103092783499</v>
      </c>
      <c r="P2525">
        <v>78.185993111366201</v>
      </c>
    </row>
    <row r="2526" spans="1:17" hidden="1" x14ac:dyDescent="0.3">
      <c r="A2526" t="s">
        <v>5250</v>
      </c>
      <c r="B2526" t="s">
        <v>5251</v>
      </c>
      <c r="C2526" t="str">
        <f>IFERROR(VLOOKUP(Table1[[#This Row],[Ticker]],[1]!Table2[[Symbol]:[Industry]],2,FALSE),"-")</f>
        <v>-</v>
      </c>
      <c r="D2526" t="s">
        <v>625</v>
      </c>
      <c r="E2526">
        <v>171.20870584799999</v>
      </c>
      <c r="F2526">
        <v>235.79</v>
      </c>
      <c r="G2526">
        <v>3.6848361689857101</v>
      </c>
      <c r="H2526">
        <v>-3.92224876489276</v>
      </c>
      <c r="I2526">
        <v>-18.546374843630701</v>
      </c>
      <c r="J2526">
        <v>3.82085640188743</v>
      </c>
      <c r="K2526">
        <v>231.474295680327</v>
      </c>
      <c r="L2526">
        <v>227.99704661885599</v>
      </c>
      <c r="M2526">
        <v>34.990854942178899</v>
      </c>
      <c r="N2526">
        <v>0.69221955675954105</v>
      </c>
      <c r="O2526">
        <v>48.013062470842598</v>
      </c>
      <c r="P2526">
        <v>35.472565354783001</v>
      </c>
      <c r="Q2526">
        <v>-3.8141982309739003E-2</v>
      </c>
    </row>
    <row r="2527" spans="1:17" hidden="1" x14ac:dyDescent="0.3">
      <c r="A2527" t="s">
        <v>5252</v>
      </c>
      <c r="B2527" t="s">
        <v>5253</v>
      </c>
      <c r="C2527" t="str">
        <f>IFERROR(VLOOKUP(Table1[[#This Row],[Ticker]],[1]!Table2[[Symbol]:[Industry]],2,FALSE),"-")</f>
        <v>-</v>
      </c>
      <c r="D2527" t="s">
        <v>133</v>
      </c>
      <c r="E2527">
        <v>171.02944408799999</v>
      </c>
      <c r="F2527">
        <v>18.96</v>
      </c>
      <c r="G2527">
        <v>90.258914958407701</v>
      </c>
      <c r="H2527">
        <v>8.8267600718651895</v>
      </c>
      <c r="I2527">
        <v>-20.5897968045497</v>
      </c>
      <c r="J2527">
        <v>12.1198756319155</v>
      </c>
      <c r="K2527">
        <v>16.199650773690799</v>
      </c>
      <c r="L2527">
        <v>14.298561602508</v>
      </c>
      <c r="M2527">
        <v>75.084561332260193</v>
      </c>
      <c r="N2527">
        <v>2.4178543797849201</v>
      </c>
      <c r="O2527">
        <v>18.354430379746798</v>
      </c>
      <c r="P2527">
        <v>136.704119850187</v>
      </c>
      <c r="Q2527">
        <v>7.8878983117948998E-2</v>
      </c>
    </row>
    <row r="2528" spans="1:17" hidden="1" x14ac:dyDescent="0.3">
      <c r="A2528" t="s">
        <v>5254</v>
      </c>
      <c r="B2528" t="s">
        <v>5255</v>
      </c>
      <c r="C2528" t="str">
        <f>IFERROR(VLOOKUP(Table1[[#This Row],[Ticker]],[1]!Table2[[Symbol]:[Industry]],2,FALSE),"-")</f>
        <v>-</v>
      </c>
      <c r="D2528" t="s">
        <v>1524</v>
      </c>
      <c r="E2528">
        <v>170.94880000000001</v>
      </c>
      <c r="F2528">
        <v>97.13</v>
      </c>
      <c r="G2528">
        <v>36.498690918578397</v>
      </c>
      <c r="H2528">
        <v>15.309906139280899</v>
      </c>
      <c r="I2528">
        <v>-23.6274083083051</v>
      </c>
      <c r="J2528">
        <v>8.1193711028875502</v>
      </c>
      <c r="K2528">
        <v>92.704641900830495</v>
      </c>
      <c r="L2528">
        <v>90.966245238351803</v>
      </c>
      <c r="M2528">
        <v>56.811772626969599</v>
      </c>
      <c r="N2528">
        <v>3.5844290875296698</v>
      </c>
      <c r="O2528">
        <v>63.080407701019197</v>
      </c>
      <c r="P2528">
        <v>100.391995048483</v>
      </c>
      <c r="Q2528">
        <v>5.6839808436516003E-2</v>
      </c>
    </row>
    <row r="2529" spans="1:17" hidden="1" x14ac:dyDescent="0.3">
      <c r="A2529" t="s">
        <v>5256</v>
      </c>
      <c r="B2529" t="s">
        <v>5257</v>
      </c>
      <c r="C2529" t="str">
        <f>IFERROR(VLOOKUP(Table1[[#This Row],[Ticker]],[1]!Table2[[Symbol]:[Industry]],2,FALSE),"-")</f>
        <v>-</v>
      </c>
      <c r="D2529" t="s">
        <v>95</v>
      </c>
      <c r="E2529">
        <v>170.49399178499999</v>
      </c>
      <c r="F2529">
        <v>169.65</v>
      </c>
      <c r="G2529">
        <v>-18.982932912819301</v>
      </c>
      <c r="H2529">
        <v>-4.7359080718284199</v>
      </c>
      <c r="I2529">
        <v>-17.911778799469101</v>
      </c>
      <c r="J2529">
        <v>-2.16713160863149</v>
      </c>
      <c r="K2529">
        <v>174.72922780239401</v>
      </c>
      <c r="L2529">
        <v>182.997408298089</v>
      </c>
      <c r="M2529">
        <v>53.174284659484002</v>
      </c>
      <c r="N2529">
        <v>8.8279728601897894E-2</v>
      </c>
      <c r="O2529">
        <v>58.561744768641297</v>
      </c>
      <c r="P2529">
        <v>17.8125</v>
      </c>
      <c r="Q2529">
        <v>5.9489236382583001E-2</v>
      </c>
    </row>
    <row r="2530" spans="1:17" hidden="1" x14ac:dyDescent="0.3">
      <c r="A2530" t="s">
        <v>5258</v>
      </c>
      <c r="B2530" t="s">
        <v>5259</v>
      </c>
      <c r="C2530" t="str">
        <f>IFERROR(VLOOKUP(Table1[[#This Row],[Ticker]],[1]!Table2[[Symbol]:[Industry]],2,FALSE),"-")</f>
        <v>-</v>
      </c>
      <c r="D2530" t="s">
        <v>396</v>
      </c>
      <c r="E2530">
        <v>169.88678849999999</v>
      </c>
      <c r="F2530">
        <v>24.31</v>
      </c>
      <c r="G2530">
        <v>-76.312768963022705</v>
      </c>
      <c r="H2530">
        <v>-4.3202397882681396</v>
      </c>
      <c r="I2530">
        <v>-47.429263754604399</v>
      </c>
      <c r="J2530">
        <v>2.3514636641364901</v>
      </c>
      <c r="K2530">
        <v>26.539651617470401</v>
      </c>
      <c r="L2530">
        <v>33.751405927579597</v>
      </c>
      <c r="M2530">
        <v>26.6182083179988</v>
      </c>
      <c r="N2530">
        <v>0.90454718885155805</v>
      </c>
      <c r="O2530">
        <v>140.641711229946</v>
      </c>
      <c r="P2530">
        <v>12.859795728876399</v>
      </c>
      <c r="Q2530">
        <v>0.10804075324040199</v>
      </c>
    </row>
    <row r="2531" spans="1:17" hidden="1" x14ac:dyDescent="0.3">
      <c r="A2531" t="s">
        <v>5260</v>
      </c>
      <c r="B2531" t="s">
        <v>5261</v>
      </c>
      <c r="C2531" t="str">
        <f>IFERROR(VLOOKUP(Table1[[#This Row],[Ticker]],[1]!Table2[[Symbol]:[Industry]],2,FALSE),"-")</f>
        <v>-</v>
      </c>
      <c r="D2531" t="s">
        <v>625</v>
      </c>
      <c r="E2531">
        <v>169.71593340000001</v>
      </c>
      <c r="F2531">
        <v>51.22</v>
      </c>
      <c r="G2531">
        <v>-80.624552778992594</v>
      </c>
      <c r="H2531">
        <v>-6.1442427204585002</v>
      </c>
      <c r="I2531">
        <v>-53.673806464441697</v>
      </c>
      <c r="J2531">
        <v>-0.79870403956463798</v>
      </c>
      <c r="K2531">
        <v>62.0319772102985</v>
      </c>
      <c r="L2531">
        <v>92.643534420454003</v>
      </c>
      <c r="M2531">
        <v>11.1516980651736</v>
      </c>
      <c r="N2531">
        <v>2.1181027703731599</v>
      </c>
      <c r="O2531">
        <v>158.98086684888699</v>
      </c>
      <c r="P2531">
        <v>0</v>
      </c>
      <c r="Q2531">
        <v>0.17600787006148499</v>
      </c>
    </row>
    <row r="2532" spans="1:17" hidden="1" x14ac:dyDescent="0.3">
      <c r="A2532" t="s">
        <v>5262</v>
      </c>
      <c r="B2532" t="s">
        <v>5263</v>
      </c>
      <c r="C2532" t="str">
        <f>IFERROR(VLOOKUP(Table1[[#This Row],[Ticker]],[1]!Table2[[Symbol]:[Industry]],2,FALSE),"-")</f>
        <v>-</v>
      </c>
      <c r="D2532" t="s">
        <v>274</v>
      </c>
      <c r="E2532">
        <v>169.64599049</v>
      </c>
      <c r="F2532">
        <v>2.2999999999999998</v>
      </c>
      <c r="K2532">
        <v>2.2860694928582501</v>
      </c>
      <c r="L2532">
        <v>2.4904968111465999</v>
      </c>
      <c r="M2532">
        <v>41.368652020141496</v>
      </c>
      <c r="N2532">
        <v>1</v>
      </c>
      <c r="Q2532">
        <v>-6.0412528129999996E-4</v>
      </c>
    </row>
    <row r="2533" spans="1:17" hidden="1" x14ac:dyDescent="0.3">
      <c r="A2533" t="s">
        <v>5264</v>
      </c>
      <c r="B2533" t="s">
        <v>5265</v>
      </c>
      <c r="C2533" t="str">
        <f>IFERROR(VLOOKUP(Table1[[#This Row],[Ticker]],[1]!Table2[[Symbol]:[Industry]],2,FALSE),"-")</f>
        <v>-</v>
      </c>
      <c r="D2533" t="s">
        <v>75</v>
      </c>
      <c r="E2533">
        <v>168.81038404500001</v>
      </c>
      <c r="F2533">
        <v>210.45</v>
      </c>
      <c r="G2533">
        <v>1648.21004790954</v>
      </c>
      <c r="H2533">
        <v>-15.7539408959395</v>
      </c>
      <c r="I2533">
        <v>49.730560617364297</v>
      </c>
      <c r="J2533">
        <v>3.0699636794612299</v>
      </c>
      <c r="K2533">
        <v>212.34124601415601</v>
      </c>
      <c r="L2533">
        <v>140.39365289114701</v>
      </c>
      <c r="M2533">
        <v>41.904449738037101</v>
      </c>
      <c r="N2533">
        <v>1.0988511393801399</v>
      </c>
      <c r="O2533">
        <v>25.089094796863801</v>
      </c>
      <c r="P2533">
        <v>1759.0989399293201</v>
      </c>
    </row>
    <row r="2534" spans="1:17" hidden="1" x14ac:dyDescent="0.3">
      <c r="A2534" t="s">
        <v>5266</v>
      </c>
      <c r="B2534" t="s">
        <v>5267</v>
      </c>
      <c r="C2534" t="str">
        <f>IFERROR(VLOOKUP(Table1[[#This Row],[Ticker]],[1]!Table2[[Symbol]:[Industry]],2,FALSE),"-")</f>
        <v>-</v>
      </c>
      <c r="D2534" t="s">
        <v>625</v>
      </c>
      <c r="E2534">
        <v>168.456626712</v>
      </c>
      <c r="F2534">
        <v>5.61</v>
      </c>
      <c r="G2534">
        <v>126.56914912578399</v>
      </c>
      <c r="H2534">
        <v>55.1062091476172</v>
      </c>
      <c r="I2534">
        <v>60.724062167203897</v>
      </c>
      <c r="J2534">
        <v>-4.2887379677319597</v>
      </c>
      <c r="K2534">
        <v>4.3841237188091</v>
      </c>
      <c r="L2534">
        <v>3.71493329959881</v>
      </c>
      <c r="M2534">
        <v>57.705894990225602</v>
      </c>
      <c r="N2534">
        <v>0.54173741589151303</v>
      </c>
      <c r="O2534">
        <v>10.338680926916201</v>
      </c>
      <c r="P2534">
        <v>173.94285714285701</v>
      </c>
      <c r="Q2534">
        <v>-3.7390604276885002E-2</v>
      </c>
    </row>
    <row r="2535" spans="1:17" hidden="1" x14ac:dyDescent="0.3">
      <c r="A2535" t="s">
        <v>5268</v>
      </c>
      <c r="B2535" t="s">
        <v>5269</v>
      </c>
      <c r="C2535" t="str">
        <f>IFERROR(VLOOKUP(Table1[[#This Row],[Ticker]],[1]!Table2[[Symbol]:[Industry]],2,FALSE),"-")</f>
        <v>-</v>
      </c>
      <c r="D2535" t="s">
        <v>625</v>
      </c>
      <c r="E2535">
        <v>168.04407144000001</v>
      </c>
      <c r="F2535">
        <v>89.36</v>
      </c>
      <c r="G2535">
        <v>30.549188019765101</v>
      </c>
      <c r="H2535">
        <v>16.382536303190701</v>
      </c>
      <c r="I2535">
        <v>2.69533693423553</v>
      </c>
      <c r="J2535">
        <v>21.7359835193</v>
      </c>
      <c r="K2535">
        <v>82.271311051900298</v>
      </c>
      <c r="L2535">
        <v>74.022829053044404</v>
      </c>
      <c r="M2535">
        <v>48.784522780413802</v>
      </c>
      <c r="N2535">
        <v>2.2749283913867</v>
      </c>
      <c r="O2535">
        <v>21.7547000895255</v>
      </c>
      <c r="P2535">
        <v>56.771929824561397</v>
      </c>
      <c r="Q2535">
        <v>3.8721830108083E-2</v>
      </c>
    </row>
    <row r="2536" spans="1:17" hidden="1" x14ac:dyDescent="0.3">
      <c r="A2536" t="s">
        <v>5270</v>
      </c>
      <c r="B2536" t="s">
        <v>5271</v>
      </c>
      <c r="C2536" t="str">
        <f>IFERROR(VLOOKUP(Table1[[#This Row],[Ticker]],[1]!Table2[[Symbol]:[Industry]],2,FALSE),"-")</f>
        <v>-</v>
      </c>
      <c r="D2536" t="s">
        <v>181</v>
      </c>
      <c r="E2536">
        <v>167.83199999999999</v>
      </c>
      <c r="F2536">
        <v>12.6</v>
      </c>
      <c r="G2536">
        <v>31.157166150776501</v>
      </c>
      <c r="H2536">
        <v>8.1075902268320394</v>
      </c>
      <c r="I2536">
        <v>14.385891418230401</v>
      </c>
      <c r="J2536">
        <v>13.0902468837004</v>
      </c>
      <c r="K2536">
        <v>9.7278922978386699</v>
      </c>
      <c r="L2536">
        <v>9.6733435070614409</v>
      </c>
      <c r="M2536">
        <v>88.574904802304005</v>
      </c>
      <c r="N2536">
        <v>2.79719569722059</v>
      </c>
      <c r="O2536">
        <v>13.095238095238001</v>
      </c>
      <c r="P2536">
        <v>64.921465968586304</v>
      </c>
      <c r="Q2536">
        <v>0.13345152810883601</v>
      </c>
    </row>
    <row r="2537" spans="1:17" hidden="1" x14ac:dyDescent="0.3">
      <c r="A2537" t="s">
        <v>5272</v>
      </c>
      <c r="B2537" t="s">
        <v>5273</v>
      </c>
      <c r="C2537" t="str">
        <f>IFERROR(VLOOKUP(Table1[[#This Row],[Ticker]],[1]!Table2[[Symbol]:[Industry]],2,FALSE),"-")</f>
        <v>-</v>
      </c>
      <c r="D2537" t="s">
        <v>133</v>
      </c>
      <c r="E2537">
        <v>167.68018319999999</v>
      </c>
      <c r="F2537">
        <v>102.03</v>
      </c>
      <c r="G2537">
        <v>23.868689116127001</v>
      </c>
      <c r="H2537">
        <v>2.28636158429447</v>
      </c>
      <c r="I2537">
        <v>-34.091870870181701</v>
      </c>
      <c r="J2537">
        <v>4.0659727285362202</v>
      </c>
      <c r="K2537">
        <v>104.52468551324</v>
      </c>
      <c r="L2537">
        <v>99.613488305105307</v>
      </c>
      <c r="M2537">
        <v>39.3576528468706</v>
      </c>
      <c r="N2537">
        <v>1.4635151192007101</v>
      </c>
      <c r="O2537">
        <v>41.576007056747997</v>
      </c>
      <c r="P2537">
        <v>59.671361502347402</v>
      </c>
      <c r="Q2537">
        <v>-4.6798985621760002E-3</v>
      </c>
    </row>
    <row r="2538" spans="1:17" hidden="1" x14ac:dyDescent="0.3">
      <c r="A2538" t="s">
        <v>5274</v>
      </c>
      <c r="B2538" t="s">
        <v>5275</v>
      </c>
      <c r="C2538" t="str">
        <f>IFERROR(VLOOKUP(Table1[[#This Row],[Ticker]],[1]!Table2[[Symbol]:[Industry]],2,FALSE),"-")</f>
        <v>-</v>
      </c>
      <c r="D2538" t="s">
        <v>212</v>
      </c>
      <c r="E2538">
        <v>167.631168186</v>
      </c>
      <c r="F2538">
        <v>109.17</v>
      </c>
      <c r="G2538">
        <v>-38.032116119508601</v>
      </c>
      <c r="H2538">
        <v>2.4013847114197402</v>
      </c>
      <c r="I2538">
        <v>-17.658590894020499</v>
      </c>
      <c r="J2538">
        <v>7.3187470225574902</v>
      </c>
      <c r="K2538">
        <v>111.120216389978</v>
      </c>
      <c r="L2538">
        <v>114.323071695379</v>
      </c>
      <c r="M2538">
        <v>42.477469473776402</v>
      </c>
      <c r="N2538">
        <v>1.6836009271246899</v>
      </c>
      <c r="O2538">
        <v>23.4313456077676</v>
      </c>
      <c r="P2538">
        <v>13.129533678756401</v>
      </c>
      <c r="Q2538">
        <v>1.6797674985049998E-2</v>
      </c>
    </row>
    <row r="2539" spans="1:17" hidden="1" x14ac:dyDescent="0.3">
      <c r="A2539" t="s">
        <v>5276</v>
      </c>
      <c r="B2539" t="s">
        <v>5277</v>
      </c>
      <c r="C2539" t="str">
        <f>IFERROR(VLOOKUP(Table1[[#This Row],[Ticker]],[1]!Table2[[Symbol]:[Industry]],2,FALSE),"-")</f>
        <v>-</v>
      </c>
      <c r="D2539" t="s">
        <v>138</v>
      </c>
      <c r="E2539">
        <v>167.54480684000001</v>
      </c>
      <c r="F2539">
        <v>12.49</v>
      </c>
      <c r="G2539">
        <v>81.499499805549902</v>
      </c>
      <c r="H2539">
        <v>4.6677010831011501</v>
      </c>
      <c r="I2539">
        <v>13.7883834180923</v>
      </c>
      <c r="J2539">
        <v>22.602062364102299</v>
      </c>
      <c r="K2539">
        <v>11.2999844293878</v>
      </c>
      <c r="L2539">
        <v>9.4539855316177999</v>
      </c>
      <c r="M2539">
        <v>53.719550107431999</v>
      </c>
      <c r="N2539">
        <v>0.72649103586286101</v>
      </c>
      <c r="O2539">
        <v>34.187349879903898</v>
      </c>
      <c r="P2539">
        <v>144.90196078431299</v>
      </c>
      <c r="Q2539">
        <v>8.7427761992889999E-2</v>
      </c>
    </row>
    <row r="2540" spans="1:17" hidden="1" x14ac:dyDescent="0.3">
      <c r="A2540" t="s">
        <v>5278</v>
      </c>
      <c r="B2540" t="s">
        <v>5279</v>
      </c>
      <c r="C2540" t="str">
        <f>IFERROR(VLOOKUP(Table1[[#This Row],[Ticker]],[1]!Table2[[Symbol]:[Industry]],2,FALSE),"-")</f>
        <v>-</v>
      </c>
      <c r="D2540" t="s">
        <v>354</v>
      </c>
      <c r="E2540">
        <v>167.0918112</v>
      </c>
      <c r="F2540">
        <v>75.599999999999994</v>
      </c>
      <c r="G2540">
        <v>-55.844879428935499</v>
      </c>
      <c r="H2540">
        <v>2.21259810252513</v>
      </c>
      <c r="I2540">
        <v>-37.446745286212099</v>
      </c>
      <c r="J2540">
        <v>6.2846794073750702</v>
      </c>
      <c r="K2540">
        <v>76.384452363152207</v>
      </c>
      <c r="L2540">
        <v>90.300165367338707</v>
      </c>
      <c r="M2540">
        <v>34.906141873265298</v>
      </c>
      <c r="N2540">
        <v>0.890646387832699</v>
      </c>
      <c r="O2540">
        <v>102.380952380952</v>
      </c>
      <c r="P2540">
        <v>19.999999999999901</v>
      </c>
    </row>
    <row r="2541" spans="1:17" hidden="1" x14ac:dyDescent="0.3">
      <c r="A2541" t="s">
        <v>5280</v>
      </c>
      <c r="B2541" t="s">
        <v>5281</v>
      </c>
      <c r="C2541" t="str">
        <f>IFERROR(VLOOKUP(Table1[[#This Row],[Ticker]],[1]!Table2[[Symbol]:[Industry]],2,FALSE),"-")</f>
        <v>-</v>
      </c>
      <c r="D2541" t="s">
        <v>21</v>
      </c>
      <c r="E2541">
        <v>167.08692600000001</v>
      </c>
      <c r="F2541">
        <v>188.85</v>
      </c>
      <c r="G2541">
        <v>40.322707638051398</v>
      </c>
      <c r="H2541">
        <v>-9.4033216441715695</v>
      </c>
      <c r="I2541">
        <v>53.087082646075402</v>
      </c>
      <c r="J2541">
        <v>-0.87786493161447199</v>
      </c>
      <c r="K2541">
        <v>167.41090010174801</v>
      </c>
      <c r="M2541">
        <v>42.433712048494897</v>
      </c>
      <c r="N2541">
        <v>0.33810143042912799</v>
      </c>
      <c r="O2541">
        <v>23.113582208101601</v>
      </c>
      <c r="P2541">
        <v>93.692307692307693</v>
      </c>
    </row>
    <row r="2542" spans="1:17" hidden="1" x14ac:dyDescent="0.3">
      <c r="A2542" t="s">
        <v>5282</v>
      </c>
      <c r="B2542" t="s">
        <v>5283</v>
      </c>
      <c r="C2542" t="str">
        <f>IFERROR(VLOOKUP(Table1[[#This Row],[Ticker]],[1]!Table2[[Symbol]:[Industry]],2,FALSE),"-")</f>
        <v>-</v>
      </c>
      <c r="D2542" t="s">
        <v>5284</v>
      </c>
      <c r="E2542">
        <v>166.98788644999999</v>
      </c>
      <c r="F2542">
        <v>116.62</v>
      </c>
      <c r="G2542">
        <v>171.98590777400801</v>
      </c>
      <c r="H2542">
        <v>13.5078135169635</v>
      </c>
      <c r="I2542">
        <v>43.973352611858601</v>
      </c>
      <c r="J2542">
        <v>5.4553877038862302</v>
      </c>
      <c r="K2542">
        <v>105.520181506086</v>
      </c>
      <c r="L2542">
        <v>86.811513856803501</v>
      </c>
      <c r="M2542">
        <v>60.759757948010602</v>
      </c>
      <c r="N2542">
        <v>1.02740491686095</v>
      </c>
      <c r="O2542">
        <v>9.3723203567141091</v>
      </c>
      <c r="P2542">
        <v>231.30681818181799</v>
      </c>
      <c r="Q2542">
        <v>0.130826408443843</v>
      </c>
    </row>
    <row r="2543" spans="1:17" hidden="1" x14ac:dyDescent="0.3">
      <c r="A2543" t="s">
        <v>5285</v>
      </c>
      <c r="B2543" t="s">
        <v>5286</v>
      </c>
      <c r="C2543" t="str">
        <f>IFERROR(VLOOKUP(Table1[[#This Row],[Ticker]],[1]!Table2[[Symbol]:[Industry]],2,FALSE),"-")</f>
        <v>-</v>
      </c>
      <c r="D2543" t="s">
        <v>269</v>
      </c>
      <c r="E2543">
        <v>166.89659374999999</v>
      </c>
      <c r="F2543">
        <v>2495.65</v>
      </c>
      <c r="G2543">
        <v>134.34758971904699</v>
      </c>
      <c r="H2543">
        <v>-7.0818167346798804</v>
      </c>
      <c r="I2543">
        <v>19.7119415761737</v>
      </c>
      <c r="J2543">
        <v>3.3430037062460398</v>
      </c>
      <c r="K2543">
        <v>2315.2530071227002</v>
      </c>
      <c r="L2543">
        <v>1933.5994817527301</v>
      </c>
      <c r="M2543">
        <v>54.786165479705403</v>
      </c>
      <c r="N2543">
        <v>0.22684217000861101</v>
      </c>
      <c r="O2543">
        <v>34.055256145693498</v>
      </c>
      <c r="P2543">
        <v>162.69999999999999</v>
      </c>
      <c r="Q2543">
        <v>0.116945587462653</v>
      </c>
    </row>
    <row r="2544" spans="1:17" hidden="1" x14ac:dyDescent="0.3">
      <c r="A2544" t="s">
        <v>5287</v>
      </c>
      <c r="B2544" t="s">
        <v>5288</v>
      </c>
      <c r="C2544" t="str">
        <f>IFERROR(VLOOKUP(Table1[[#This Row],[Ticker]],[1]!Table2[[Symbol]:[Industry]],2,FALSE),"-")</f>
        <v>-</v>
      </c>
      <c r="D2544" t="s">
        <v>625</v>
      </c>
      <c r="E2544">
        <v>166.44625925999901</v>
      </c>
      <c r="F2544">
        <v>12.3</v>
      </c>
      <c r="G2544">
        <v>-42.5459371377829</v>
      </c>
      <c r="H2544">
        <v>-2.5296525205024398</v>
      </c>
      <c r="I2544">
        <v>-41.8901120021849</v>
      </c>
      <c r="J2544">
        <v>0.85949788181178199</v>
      </c>
      <c r="K2544">
        <v>12.9776490207501</v>
      </c>
      <c r="L2544">
        <v>13.2449789663112</v>
      </c>
      <c r="M2544">
        <v>32.798495862289997</v>
      </c>
      <c r="N2544">
        <v>0.95837412118646703</v>
      </c>
      <c r="O2544">
        <v>57.723577235772296</v>
      </c>
      <c r="P2544">
        <v>17.7033492822966</v>
      </c>
      <c r="Q2544">
        <v>-3.5090828580645002E-2</v>
      </c>
    </row>
    <row r="2545" spans="1:17" hidden="1" x14ac:dyDescent="0.3">
      <c r="A2545" t="s">
        <v>5289</v>
      </c>
      <c r="B2545" t="s">
        <v>5290</v>
      </c>
      <c r="C2545" t="str">
        <f>IFERROR(VLOOKUP(Table1[[#This Row],[Ticker]],[1]!Table2[[Symbol]:[Industry]],2,FALSE),"-")</f>
        <v>-</v>
      </c>
      <c r="D2545" t="s">
        <v>467</v>
      </c>
      <c r="E2545">
        <v>166.11435918399999</v>
      </c>
      <c r="F2545">
        <v>6.92</v>
      </c>
      <c r="G2545">
        <v>47.759670819303302</v>
      </c>
      <c r="H2545">
        <v>-6.2337412245911397</v>
      </c>
      <c r="I2545">
        <v>-40.380701540084402</v>
      </c>
      <c r="J2545">
        <v>-0.199643084661973</v>
      </c>
      <c r="K2545">
        <v>7.4079060079981298</v>
      </c>
      <c r="L2545">
        <v>7.0517969916526599</v>
      </c>
      <c r="M2545">
        <v>32.748854757908198</v>
      </c>
      <c r="N2545">
        <v>0.82499660330325797</v>
      </c>
      <c r="O2545">
        <v>63.667559689466401</v>
      </c>
      <c r="P2545">
        <v>74.814586471618099</v>
      </c>
      <c r="Q2545">
        <v>8.5189917890715006E-2</v>
      </c>
    </row>
    <row r="2546" spans="1:17" hidden="1" x14ac:dyDescent="0.3">
      <c r="A2546" t="s">
        <v>5291</v>
      </c>
      <c r="B2546" t="s">
        <v>5292</v>
      </c>
      <c r="C2546" t="str">
        <f>IFERROR(VLOOKUP(Table1[[#This Row],[Ticker]],[1]!Table2[[Symbol]:[Industry]],2,FALSE),"-")</f>
        <v>-</v>
      </c>
      <c r="D2546" t="s">
        <v>1202</v>
      </c>
      <c r="E2546">
        <v>165.951877137</v>
      </c>
      <c r="F2546">
        <v>0.89</v>
      </c>
      <c r="G2546">
        <v>93.818572176601506</v>
      </c>
      <c r="H2546">
        <v>-3.1365752326882999</v>
      </c>
      <c r="I2546">
        <v>-18.7376462274941</v>
      </c>
      <c r="J2546">
        <v>14.118212660740401</v>
      </c>
      <c r="K2546">
        <v>0.81567112575002698</v>
      </c>
      <c r="L2546">
        <v>0.753124959714362</v>
      </c>
      <c r="M2546">
        <v>67.880864773866094</v>
      </c>
      <c r="N2546">
        <v>2.1232196507222101</v>
      </c>
      <c r="O2546">
        <v>34.831460674157299</v>
      </c>
      <c r="P2546">
        <v>122.5</v>
      </c>
      <c r="Q2546">
        <v>-8.1365385466829997E-3</v>
      </c>
    </row>
    <row r="2547" spans="1:17" hidden="1" x14ac:dyDescent="0.3">
      <c r="A2547" t="s">
        <v>5293</v>
      </c>
      <c r="B2547" t="s">
        <v>5294</v>
      </c>
      <c r="C2547" t="str">
        <f>IFERROR(VLOOKUP(Table1[[#This Row],[Ticker]],[1]!Table2[[Symbol]:[Industry]],2,FALSE),"-")</f>
        <v>-</v>
      </c>
      <c r="D2547" t="s">
        <v>625</v>
      </c>
      <c r="E2547">
        <v>165.851529274</v>
      </c>
      <c r="F2547">
        <v>1.91</v>
      </c>
      <c r="G2547">
        <v>-27.4540480674878</v>
      </c>
      <c r="H2547">
        <v>-21.397248528158499</v>
      </c>
      <c r="I2547">
        <v>-56.199392242685001</v>
      </c>
      <c r="J2547">
        <v>-1.33357813886593</v>
      </c>
      <c r="K2547">
        <v>2.5701332963194199</v>
      </c>
      <c r="L2547">
        <v>2.79980601822415</v>
      </c>
      <c r="M2547">
        <v>1.24564062988308</v>
      </c>
      <c r="N2547">
        <v>1.55014823735889</v>
      </c>
      <c r="O2547">
        <v>139.26701570680601</v>
      </c>
      <c r="P2547">
        <v>9.1428571428571406</v>
      </c>
      <c r="Q2547">
        <v>-2.1402190463622999E-2</v>
      </c>
    </row>
    <row r="2548" spans="1:17" hidden="1" x14ac:dyDescent="0.3">
      <c r="A2548" t="s">
        <v>5295</v>
      </c>
      <c r="B2548" t="s">
        <v>5296</v>
      </c>
      <c r="C2548" t="str">
        <f>IFERROR(VLOOKUP(Table1[[#This Row],[Ticker]],[1]!Table2[[Symbol]:[Industry]],2,FALSE),"-")</f>
        <v>-</v>
      </c>
      <c r="E2548">
        <v>165.75</v>
      </c>
      <c r="F2548">
        <v>25.5</v>
      </c>
      <c r="G2548">
        <v>87.489203097786699</v>
      </c>
      <c r="H2548">
        <v>30.591123805848699</v>
      </c>
      <c r="I2548">
        <v>72.567924335186703</v>
      </c>
      <c r="J2548">
        <v>11.3788757831786</v>
      </c>
      <c r="K2548">
        <v>19.752243118410199</v>
      </c>
      <c r="L2548">
        <v>18.422524154891299</v>
      </c>
      <c r="M2548">
        <v>82.455949220630501</v>
      </c>
      <c r="N2548">
        <v>0.18359586498758401</v>
      </c>
      <c r="O2548">
        <v>2.0392156862744901</v>
      </c>
      <c r="P2548">
        <v>150.73746312684301</v>
      </c>
      <c r="Q2548">
        <v>7.7053374061053004E-2</v>
      </c>
    </row>
    <row r="2549" spans="1:17" hidden="1" x14ac:dyDescent="0.3">
      <c r="A2549" t="s">
        <v>5297</v>
      </c>
      <c r="B2549" t="s">
        <v>5298</v>
      </c>
      <c r="C2549" t="str">
        <f>IFERROR(VLOOKUP(Table1[[#This Row],[Ticker]],[1]!Table2[[Symbol]:[Industry]],2,FALSE),"-")</f>
        <v>-</v>
      </c>
      <c r="D2549" t="s">
        <v>46</v>
      </c>
      <c r="E2549">
        <v>165.48039800999999</v>
      </c>
      <c r="F2549">
        <v>98.95</v>
      </c>
      <c r="G2549">
        <v>39.120339939235599</v>
      </c>
      <c r="H2549">
        <v>-6.8406776407761196</v>
      </c>
      <c r="I2549">
        <v>-45.090355734788297</v>
      </c>
      <c r="J2549">
        <v>-2.9344946010260902</v>
      </c>
      <c r="K2549">
        <v>103.699010846658</v>
      </c>
      <c r="L2549">
        <v>98.101999415245302</v>
      </c>
      <c r="M2549">
        <v>35.491402224115397</v>
      </c>
      <c r="N2549">
        <v>1.0300279120492299</v>
      </c>
      <c r="O2549">
        <v>60.535624052551697</v>
      </c>
      <c r="P2549">
        <v>88.404417364813398</v>
      </c>
      <c r="Q2549">
        <v>5.3659168175085002E-2</v>
      </c>
    </row>
    <row r="2550" spans="1:17" hidden="1" x14ac:dyDescent="0.3">
      <c r="A2550" t="s">
        <v>5299</v>
      </c>
      <c r="B2550" t="s">
        <v>5300</v>
      </c>
      <c r="C2550" t="str">
        <f>IFERROR(VLOOKUP(Table1[[#This Row],[Ticker]],[1]!Table2[[Symbol]:[Industry]],2,FALSE),"-")</f>
        <v>-</v>
      </c>
      <c r="D2550" t="s">
        <v>625</v>
      </c>
      <c r="E2550">
        <v>165.47425999999999</v>
      </c>
      <c r="F2550">
        <v>387.8</v>
      </c>
      <c r="G2550">
        <v>-79.0432321981543</v>
      </c>
      <c r="H2550">
        <v>-1.8974092987604101</v>
      </c>
      <c r="I2550">
        <v>-27.029554226087399</v>
      </c>
      <c r="J2550">
        <v>-7.1508657626122298</v>
      </c>
      <c r="K2550">
        <v>417.65053603887498</v>
      </c>
      <c r="L2550">
        <v>455.65254661492497</v>
      </c>
      <c r="M2550">
        <v>30.204084030216499</v>
      </c>
      <c r="N2550">
        <v>1.9020910328434899</v>
      </c>
      <c r="O2550">
        <v>126.186178442496</v>
      </c>
      <c r="P2550">
        <v>20.2107873527588</v>
      </c>
      <c r="Q2550">
        <v>3.0435901047716998E-2</v>
      </c>
    </row>
    <row r="2551" spans="1:17" hidden="1" x14ac:dyDescent="0.3">
      <c r="A2551" t="s">
        <v>5301</v>
      </c>
      <c r="B2551" t="s">
        <v>5302</v>
      </c>
      <c r="C2551" t="str">
        <f>IFERROR(VLOOKUP(Table1[[#This Row],[Ticker]],[1]!Table2[[Symbol]:[Industry]],2,FALSE),"-")</f>
        <v>-</v>
      </c>
      <c r="D2551" t="s">
        <v>292</v>
      </c>
      <c r="E2551">
        <v>165.255</v>
      </c>
      <c r="F2551">
        <v>550.85</v>
      </c>
      <c r="G2551">
        <v>234.905349429289</v>
      </c>
      <c r="H2551">
        <v>51.668955660059403</v>
      </c>
      <c r="I2551">
        <v>46.715826681228698</v>
      </c>
      <c r="J2551">
        <v>4.1601467642919499</v>
      </c>
      <c r="K2551">
        <v>451.26445181540703</v>
      </c>
      <c r="L2551">
        <v>343.98328835877697</v>
      </c>
      <c r="M2551">
        <v>56.065306941518898</v>
      </c>
      <c r="N2551">
        <v>1.0140719231628299</v>
      </c>
      <c r="O2551">
        <v>11.7182536080602</v>
      </c>
      <c r="P2551">
        <v>288.332745858301</v>
      </c>
      <c r="Q2551">
        <v>0.159830548762218</v>
      </c>
    </row>
    <row r="2552" spans="1:17" hidden="1" x14ac:dyDescent="0.3">
      <c r="A2552" t="s">
        <v>5303</v>
      </c>
      <c r="B2552" t="s">
        <v>5304</v>
      </c>
      <c r="C2552" t="str">
        <f>IFERROR(VLOOKUP(Table1[[#This Row],[Ticker]],[1]!Table2[[Symbol]:[Industry]],2,FALSE),"-")</f>
        <v>-</v>
      </c>
      <c r="D2552" t="s">
        <v>1202</v>
      </c>
      <c r="E2552">
        <v>165.01379395499899</v>
      </c>
      <c r="F2552">
        <v>89.55</v>
      </c>
      <c r="G2552">
        <v>-71.744676208255001</v>
      </c>
      <c r="H2552">
        <v>7.3834748926249603</v>
      </c>
      <c r="I2552">
        <v>-58.980301200230997</v>
      </c>
      <c r="J2552">
        <v>4.6198756319155603</v>
      </c>
      <c r="K2552">
        <v>88.955389088002804</v>
      </c>
      <c r="M2552">
        <v>56.736020699814901</v>
      </c>
      <c r="N2552">
        <v>2.9957538407100501</v>
      </c>
      <c r="O2552">
        <v>104.35510887772099</v>
      </c>
      <c r="P2552">
        <v>22.503419972640199</v>
      </c>
    </row>
    <row r="2553" spans="1:17" hidden="1" x14ac:dyDescent="0.3">
      <c r="A2553" t="s">
        <v>5305</v>
      </c>
      <c r="B2553" t="s">
        <v>5306</v>
      </c>
      <c r="C2553" t="str">
        <f>IFERROR(VLOOKUP(Table1[[#This Row],[Ticker]],[1]!Table2[[Symbol]:[Industry]],2,FALSE),"-")</f>
        <v>-</v>
      </c>
      <c r="D2553" t="s">
        <v>429</v>
      </c>
      <c r="E2553">
        <v>164.910780195</v>
      </c>
      <c r="F2553">
        <v>164.85</v>
      </c>
      <c r="G2553">
        <v>26.927693111560799</v>
      </c>
      <c r="H2553">
        <v>-2.4881203813059898</v>
      </c>
      <c r="I2553">
        <v>17.6979568572728</v>
      </c>
      <c r="J2553">
        <v>3.1426029046428301</v>
      </c>
      <c r="K2553">
        <v>164.76471390594199</v>
      </c>
      <c r="L2553">
        <v>143.46934693760201</v>
      </c>
      <c r="M2553">
        <v>43.394365334195797</v>
      </c>
      <c r="N2553">
        <v>0.48758356734886499</v>
      </c>
      <c r="O2553">
        <v>14.6496815286624</v>
      </c>
      <c r="P2553">
        <v>52.145823719427703</v>
      </c>
      <c r="Q2553">
        <v>6.7021833253334995E-2</v>
      </c>
    </row>
    <row r="2554" spans="1:17" hidden="1" x14ac:dyDescent="0.3">
      <c r="A2554" t="s">
        <v>5307</v>
      </c>
      <c r="B2554" t="s">
        <v>5308</v>
      </c>
      <c r="C2554" t="str">
        <f>IFERROR(VLOOKUP(Table1[[#This Row],[Ticker]],[1]!Table2[[Symbol]:[Industry]],2,FALSE),"-")</f>
        <v>-</v>
      </c>
      <c r="D2554" t="s">
        <v>553</v>
      </c>
      <c r="E2554">
        <v>164.52427130499899</v>
      </c>
      <c r="F2554">
        <v>65.95</v>
      </c>
      <c r="G2554">
        <v>-49.361041132136599</v>
      </c>
      <c r="H2554">
        <v>-19.867225387487</v>
      </c>
      <c r="I2554">
        <v>-36.596666124112502</v>
      </c>
      <c r="J2554">
        <v>-11.794105956116599</v>
      </c>
      <c r="M2554">
        <v>17.700812877577601</v>
      </c>
      <c r="O2554">
        <v>47.384382107657302</v>
      </c>
      <c r="P2554">
        <v>1.4615384615384599</v>
      </c>
    </row>
    <row r="2555" spans="1:17" hidden="1" x14ac:dyDescent="0.3">
      <c r="A2555" t="s">
        <v>5309</v>
      </c>
      <c r="B2555" t="s">
        <v>5310</v>
      </c>
      <c r="C2555" t="str">
        <f>IFERROR(VLOOKUP(Table1[[#This Row],[Ticker]],[1]!Table2[[Symbol]:[Industry]],2,FALSE),"-")</f>
        <v>-</v>
      </c>
      <c r="D2555" t="s">
        <v>1202</v>
      </c>
      <c r="E2555">
        <v>163.87617852</v>
      </c>
      <c r="F2555">
        <v>8.2799999999999994</v>
      </c>
      <c r="G2555">
        <v>52.915614210851601</v>
      </c>
      <c r="H2555">
        <v>-3.4912663082031798</v>
      </c>
      <c r="I2555">
        <v>-45.549047076493501</v>
      </c>
      <c r="J2555">
        <v>-1.9384781764382399</v>
      </c>
      <c r="K2555">
        <v>8.8861571754190098</v>
      </c>
      <c r="L2555">
        <v>8.5612229281036498</v>
      </c>
      <c r="M2555">
        <v>29.666647786413598</v>
      </c>
      <c r="N2555">
        <v>1.2006782180815201</v>
      </c>
      <c r="O2555">
        <v>85.990338164251199</v>
      </c>
      <c r="P2555">
        <v>80</v>
      </c>
      <c r="Q2555">
        <v>8.0380620559633006E-2</v>
      </c>
    </row>
    <row r="2556" spans="1:17" hidden="1" x14ac:dyDescent="0.3">
      <c r="A2556" t="s">
        <v>5311</v>
      </c>
      <c r="B2556" t="s">
        <v>5312</v>
      </c>
      <c r="C2556" t="str">
        <f>IFERROR(VLOOKUP(Table1[[#This Row],[Ticker]],[1]!Table2[[Symbol]:[Industry]],2,FALSE),"-")</f>
        <v>-</v>
      </c>
      <c r="D2556" t="s">
        <v>133</v>
      </c>
      <c r="E2556">
        <v>163.87504755999899</v>
      </c>
      <c r="F2556">
        <v>67.900000000000006</v>
      </c>
      <c r="G2556">
        <v>-17.819815946410099</v>
      </c>
      <c r="H2556">
        <v>-7.1204933613432901</v>
      </c>
      <c r="I2556">
        <v>-42.961630807151302</v>
      </c>
      <c r="J2556">
        <v>-1.6810112062283</v>
      </c>
      <c r="K2556">
        <v>70.823506143615703</v>
      </c>
      <c r="L2556">
        <v>73.787428608715501</v>
      </c>
      <c r="M2556">
        <v>47.060520219828199</v>
      </c>
      <c r="N2556">
        <v>0.97185331162710997</v>
      </c>
      <c r="O2556">
        <v>68.851251840942496</v>
      </c>
      <c r="P2556">
        <v>23.4545454545454</v>
      </c>
    </row>
    <row r="2557" spans="1:17" hidden="1" x14ac:dyDescent="0.3">
      <c r="A2557" t="s">
        <v>5313</v>
      </c>
      <c r="B2557" t="s">
        <v>5314</v>
      </c>
      <c r="C2557" t="str">
        <f>IFERROR(VLOOKUP(Table1[[#This Row],[Ticker]],[1]!Table2[[Symbol]:[Industry]],2,FALSE),"-")</f>
        <v>-</v>
      </c>
      <c r="D2557" t="s">
        <v>429</v>
      </c>
      <c r="E2557">
        <v>163.583075339</v>
      </c>
      <c r="F2557">
        <v>33.47</v>
      </c>
      <c r="G2557">
        <v>213.127310992632</v>
      </c>
      <c r="H2557">
        <v>21.6944580827228</v>
      </c>
      <c r="I2557">
        <v>181.82418693326699</v>
      </c>
      <c r="J2557">
        <v>24.5902219522618</v>
      </c>
      <c r="K2557">
        <v>23.9705843342153</v>
      </c>
      <c r="L2557">
        <v>16.765444256694298</v>
      </c>
      <c r="M2557">
        <v>94.159266291109105</v>
      </c>
      <c r="N2557">
        <v>0.122044445318875</v>
      </c>
      <c r="O2557">
        <v>0</v>
      </c>
      <c r="P2557">
        <v>305.69696969696901</v>
      </c>
      <c r="Q2557">
        <v>0.15290853317603001</v>
      </c>
    </row>
    <row r="2558" spans="1:17" hidden="1" x14ac:dyDescent="0.3">
      <c r="A2558" t="s">
        <v>5315</v>
      </c>
      <c r="B2558" t="s">
        <v>5316</v>
      </c>
      <c r="C2558" t="str">
        <f>IFERROR(VLOOKUP(Table1[[#This Row],[Ticker]],[1]!Table2[[Symbol]:[Industry]],2,FALSE),"-")</f>
        <v>-</v>
      </c>
      <c r="D2558" t="s">
        <v>711</v>
      </c>
      <c r="E2558">
        <v>163.46488893</v>
      </c>
      <c r="F2558">
        <v>77.75</v>
      </c>
      <c r="G2558">
        <v>35.418870832649297</v>
      </c>
      <c r="H2558">
        <v>0.48194318966257599</v>
      </c>
      <c r="I2558">
        <v>-4.0708422166683897</v>
      </c>
      <c r="J2558">
        <v>1.1961308851781001</v>
      </c>
      <c r="K2558">
        <v>81.071032482537902</v>
      </c>
      <c r="L2558">
        <v>72.998679870115794</v>
      </c>
      <c r="M2558">
        <v>88.374458321217901</v>
      </c>
      <c r="N2558">
        <v>0.77723334187257298</v>
      </c>
      <c r="O2558">
        <v>16.141479099678399</v>
      </c>
      <c r="P2558">
        <v>59.650924024640602</v>
      </c>
      <c r="Q2558">
        <v>2.2514289353509E-2</v>
      </c>
    </row>
    <row r="2559" spans="1:17" hidden="1" x14ac:dyDescent="0.3">
      <c r="A2559" t="s">
        <v>5317</v>
      </c>
      <c r="B2559" t="s">
        <v>5318</v>
      </c>
      <c r="C2559" t="str">
        <f>IFERROR(VLOOKUP(Table1[[#This Row],[Ticker]],[1]!Table2[[Symbol]:[Industry]],2,FALSE),"-")</f>
        <v>-</v>
      </c>
      <c r="D2559" t="s">
        <v>530</v>
      </c>
      <c r="E2559">
        <v>163.41499999999999</v>
      </c>
      <c r="F2559">
        <v>46.69</v>
      </c>
      <c r="G2559">
        <v>53.267140575328902</v>
      </c>
      <c r="H2559">
        <v>2.5401644277675302</v>
      </c>
      <c r="I2559">
        <v>7.5628737980509904</v>
      </c>
      <c r="J2559">
        <v>1.2926542921043001</v>
      </c>
      <c r="K2559">
        <v>47.612749368302097</v>
      </c>
      <c r="L2559">
        <v>43.898554355173701</v>
      </c>
      <c r="M2559">
        <v>50.662867451917698</v>
      </c>
      <c r="N2559">
        <v>1.3342781740813201</v>
      </c>
      <c r="O2559">
        <v>45.106018419361703</v>
      </c>
      <c r="Q2559">
        <v>6.6737727677757E-2</v>
      </c>
    </row>
    <row r="2560" spans="1:17" hidden="1" x14ac:dyDescent="0.3">
      <c r="A2560" t="s">
        <v>5319</v>
      </c>
      <c r="B2560" t="s">
        <v>5320</v>
      </c>
      <c r="C2560" t="str">
        <f>IFERROR(VLOOKUP(Table1[[#This Row],[Ticker]],[1]!Table2[[Symbol]:[Industry]],2,FALSE),"-")</f>
        <v>-</v>
      </c>
      <c r="D2560" t="s">
        <v>1008</v>
      </c>
      <c r="E2560">
        <v>162.90009328799999</v>
      </c>
      <c r="F2560">
        <v>8.8800000000000008</v>
      </c>
      <c r="G2560">
        <v>-47.680130469999398</v>
      </c>
      <c r="H2560">
        <v>15.533410542560601</v>
      </c>
      <c r="I2560">
        <v>-54.990223547081698</v>
      </c>
      <c r="J2560">
        <v>24.3157073395498</v>
      </c>
      <c r="K2560">
        <v>7.87929595156419</v>
      </c>
      <c r="L2560">
        <v>10.677608082855301</v>
      </c>
      <c r="M2560">
        <v>88.634450512519507</v>
      </c>
      <c r="N2560">
        <v>1.5679629996954001</v>
      </c>
      <c r="O2560">
        <v>150.563063063063</v>
      </c>
      <c r="P2560">
        <v>41.853035143769901</v>
      </c>
      <c r="Q2560">
        <v>-4.1715640439210999E-2</v>
      </c>
    </row>
    <row r="2561" spans="1:17" hidden="1" x14ac:dyDescent="0.3">
      <c r="A2561" t="s">
        <v>5321</v>
      </c>
      <c r="B2561" t="s">
        <v>5322</v>
      </c>
      <c r="C2561" t="str">
        <f>IFERROR(VLOOKUP(Table1[[#This Row],[Ticker]],[1]!Table2[[Symbol]:[Industry]],2,FALSE),"-")</f>
        <v>-</v>
      </c>
      <c r="E2561">
        <v>162.68225624999999</v>
      </c>
      <c r="F2561">
        <v>136.55000000000001</v>
      </c>
      <c r="G2561">
        <v>85.377945371555697</v>
      </c>
      <c r="H2561">
        <v>4.2209336821385497</v>
      </c>
      <c r="I2561">
        <v>98.1423203795798</v>
      </c>
      <c r="J2561">
        <v>-4.5568405090862703</v>
      </c>
      <c r="M2561">
        <v>26.509047349566998</v>
      </c>
      <c r="O2561">
        <v>32.515562065177498</v>
      </c>
      <c r="P2561">
        <v>119.040744305421</v>
      </c>
    </row>
    <row r="2562" spans="1:17" hidden="1" x14ac:dyDescent="0.3">
      <c r="A2562" t="s">
        <v>5323</v>
      </c>
      <c r="B2562" t="s">
        <v>5324</v>
      </c>
      <c r="C2562" t="str">
        <f>IFERROR(VLOOKUP(Table1[[#This Row],[Ticker]],[1]!Table2[[Symbol]:[Industry]],2,FALSE),"-")</f>
        <v>-</v>
      </c>
      <c r="D2562" t="s">
        <v>396</v>
      </c>
      <c r="E2562">
        <v>162.67395239999999</v>
      </c>
      <c r="F2562">
        <v>108</v>
      </c>
      <c r="G2562">
        <v>-51.778754743060702</v>
      </c>
      <c r="H2562">
        <v>-8.9260489168988393</v>
      </c>
      <c r="I2562">
        <v>-39.014379735036698</v>
      </c>
      <c r="K2562">
        <v>108.47229069298101</v>
      </c>
      <c r="L2562">
        <v>86.422224767793395</v>
      </c>
      <c r="M2562">
        <v>4.3485274684844102</v>
      </c>
      <c r="N2562">
        <v>0.85714285714285698</v>
      </c>
      <c r="O2562">
        <v>39.907407407407298</v>
      </c>
      <c r="P2562">
        <v>0</v>
      </c>
    </row>
    <row r="2563" spans="1:17" hidden="1" x14ac:dyDescent="0.3">
      <c r="A2563" t="s">
        <v>5325</v>
      </c>
      <c r="B2563" t="s">
        <v>5326</v>
      </c>
      <c r="C2563" t="str">
        <f>IFERROR(VLOOKUP(Table1[[#This Row],[Ticker]],[1]!Table2[[Symbol]:[Industry]],2,FALSE),"-")</f>
        <v>-</v>
      </c>
      <c r="D2563" t="s">
        <v>625</v>
      </c>
      <c r="E2563">
        <v>162.58678637</v>
      </c>
      <c r="F2563">
        <v>56.47</v>
      </c>
      <c r="G2563">
        <v>61.287885105024898</v>
      </c>
      <c r="H2563">
        <v>36.457154387369101</v>
      </c>
      <c r="I2563">
        <v>23.642793079996601</v>
      </c>
      <c r="J2563">
        <v>35.726872567564101</v>
      </c>
      <c r="K2563">
        <v>44.566956747939997</v>
      </c>
      <c r="L2563">
        <v>38.599842409428902</v>
      </c>
      <c r="M2563">
        <v>64.326633555280196</v>
      </c>
      <c r="N2563">
        <v>2.7596563711623698</v>
      </c>
      <c r="O2563">
        <v>17.9387285284221</v>
      </c>
      <c r="P2563">
        <v>94.724137931034406</v>
      </c>
      <c r="Q2563">
        <v>1.5884948987611999E-2</v>
      </c>
    </row>
    <row r="2564" spans="1:17" hidden="1" x14ac:dyDescent="0.3">
      <c r="A2564" t="s">
        <v>5327</v>
      </c>
      <c r="B2564" t="s">
        <v>5328</v>
      </c>
      <c r="C2564" t="str">
        <f>IFERROR(VLOOKUP(Table1[[#This Row],[Ticker]],[1]!Table2[[Symbol]:[Industry]],2,FALSE),"-")</f>
        <v>-</v>
      </c>
      <c r="D2564" t="s">
        <v>5329</v>
      </c>
      <c r="E2564">
        <v>162.513006945</v>
      </c>
      <c r="F2564">
        <v>69.45</v>
      </c>
      <c r="G2564">
        <v>-54.730789031296197</v>
      </c>
      <c r="H2564">
        <v>-8.4867724311107295</v>
      </c>
      <c r="I2564">
        <v>-56.9022605841187</v>
      </c>
      <c r="J2564">
        <v>-0.96698613645305198</v>
      </c>
      <c r="K2564">
        <v>78.802318004828294</v>
      </c>
      <c r="M2564">
        <v>14.4333747546182</v>
      </c>
      <c r="N2564">
        <v>0.70496954865263195</v>
      </c>
      <c r="O2564">
        <v>118.862491000719</v>
      </c>
      <c r="P2564">
        <v>0.65217391304348504</v>
      </c>
    </row>
    <row r="2565" spans="1:17" hidden="1" x14ac:dyDescent="0.3">
      <c r="A2565" t="s">
        <v>5330</v>
      </c>
      <c r="B2565" t="s">
        <v>5331</v>
      </c>
      <c r="C2565" t="str">
        <f>IFERROR(VLOOKUP(Table1[[#This Row],[Ticker]],[1]!Table2[[Symbol]:[Industry]],2,FALSE),"-")</f>
        <v>-</v>
      </c>
      <c r="D2565" t="s">
        <v>3159</v>
      </c>
      <c r="E2565">
        <v>162.50438750000001</v>
      </c>
      <c r="F2565">
        <v>86.45</v>
      </c>
      <c r="G2565">
        <v>32.589557289049999</v>
      </c>
      <c r="H2565">
        <v>29.764091928171499</v>
      </c>
      <c r="I2565">
        <v>-14.519974879230899</v>
      </c>
      <c r="J2565">
        <v>1.38991473259983</v>
      </c>
      <c r="K2565">
        <v>84.405505316268602</v>
      </c>
      <c r="M2565">
        <v>39.671658248902702</v>
      </c>
      <c r="N2565">
        <v>0.60738042445359497</v>
      </c>
      <c r="O2565">
        <v>66.281087333718901</v>
      </c>
      <c r="P2565">
        <v>57.181818181818102</v>
      </c>
    </row>
    <row r="2566" spans="1:17" hidden="1" x14ac:dyDescent="0.3">
      <c r="A2566" t="s">
        <v>5332</v>
      </c>
      <c r="B2566" t="s">
        <v>5333</v>
      </c>
      <c r="C2566" t="str">
        <f>IFERROR(VLOOKUP(Table1[[#This Row],[Ticker]],[1]!Table2[[Symbol]:[Industry]],2,FALSE),"-")</f>
        <v>-</v>
      </c>
      <c r="E2566">
        <v>162.4</v>
      </c>
      <c r="F2566">
        <v>324.8</v>
      </c>
      <c r="G2566">
        <v>-11.2545985551057</v>
      </c>
      <c r="H2566">
        <v>-0.31871739776966401</v>
      </c>
      <c r="I2566">
        <v>-28.262375445815898</v>
      </c>
      <c r="J2566">
        <v>-3.3682485143888701</v>
      </c>
      <c r="K2566">
        <v>316.15277042669697</v>
      </c>
      <c r="L2566">
        <v>325.41087575067502</v>
      </c>
      <c r="M2566">
        <v>58.247891686485303</v>
      </c>
      <c r="N2566">
        <v>1.0331768721996999</v>
      </c>
      <c r="O2566">
        <v>77.032019704433495</v>
      </c>
      <c r="P2566">
        <v>23.404255319148898</v>
      </c>
      <c r="Q2566">
        <v>5.2993593805535998E-2</v>
      </c>
    </row>
    <row r="2567" spans="1:17" hidden="1" x14ac:dyDescent="0.3">
      <c r="A2567" t="s">
        <v>5334</v>
      </c>
      <c r="B2567" t="s">
        <v>5335</v>
      </c>
      <c r="C2567" t="str">
        <f>IFERROR(VLOOKUP(Table1[[#This Row],[Ticker]],[1]!Table2[[Symbol]:[Industry]],2,FALSE),"-")</f>
        <v>-</v>
      </c>
      <c r="D2567" t="s">
        <v>138</v>
      </c>
      <c r="E2567">
        <v>162.24</v>
      </c>
      <c r="F2567">
        <v>390</v>
      </c>
      <c r="G2567">
        <v>-17.849193149700302</v>
      </c>
      <c r="H2567">
        <v>1.0739510831011601</v>
      </c>
      <c r="I2567">
        <v>-10.490223547081699</v>
      </c>
      <c r="J2567">
        <v>3.1426029046428301</v>
      </c>
      <c r="K2567">
        <v>389.86311518811698</v>
      </c>
      <c r="L2567">
        <v>387.24274934956901</v>
      </c>
      <c r="M2567">
        <v>100</v>
      </c>
      <c r="O2567">
        <v>0</v>
      </c>
      <c r="P2567">
        <v>5.4054054054053902</v>
      </c>
    </row>
    <row r="2568" spans="1:17" hidden="1" x14ac:dyDescent="0.3">
      <c r="A2568" t="s">
        <v>5336</v>
      </c>
      <c r="B2568" t="s">
        <v>5337</v>
      </c>
      <c r="C2568" t="str">
        <f>IFERROR(VLOOKUP(Table1[[#This Row],[Ticker]],[1]!Table2[[Symbol]:[Industry]],2,FALSE),"-")</f>
        <v>-</v>
      </c>
      <c r="D2568" t="s">
        <v>212</v>
      </c>
      <c r="E2568">
        <v>162.11858975999999</v>
      </c>
      <c r="F2568">
        <v>206.1</v>
      </c>
      <c r="G2568">
        <v>37.572557121835203</v>
      </c>
      <c r="H2568">
        <v>9.46975318205169</v>
      </c>
      <c r="I2568">
        <v>1.64252944530126</v>
      </c>
      <c r="J2568">
        <v>17.330547100483798</v>
      </c>
      <c r="K2568">
        <v>176.237564105492</v>
      </c>
      <c r="L2568">
        <v>152.594081620639</v>
      </c>
      <c r="M2568">
        <v>58.882155360031497</v>
      </c>
      <c r="N2568">
        <v>1.93668097082933</v>
      </c>
      <c r="O2568">
        <v>14.9927219796215</v>
      </c>
      <c r="P2568">
        <v>102.058823529411</v>
      </c>
      <c r="Q2568">
        <v>4.7128519462473997E-2</v>
      </c>
    </row>
    <row r="2569" spans="1:17" hidden="1" x14ac:dyDescent="0.3">
      <c r="A2569" t="s">
        <v>5338</v>
      </c>
      <c r="B2569" t="s">
        <v>5339</v>
      </c>
      <c r="C2569" t="str">
        <f>IFERROR(VLOOKUP(Table1[[#This Row],[Ticker]],[1]!Table2[[Symbol]:[Industry]],2,FALSE),"-")</f>
        <v>-</v>
      </c>
      <c r="E2569">
        <v>161.73822200000001</v>
      </c>
      <c r="F2569">
        <v>163.4</v>
      </c>
      <c r="G2569">
        <v>181.36881680656401</v>
      </c>
      <c r="H2569">
        <v>-4.1877569058795601</v>
      </c>
      <c r="I2569">
        <v>-22.118130523825901</v>
      </c>
      <c r="J2569">
        <v>6.9771439674447597</v>
      </c>
      <c r="K2569">
        <v>163.29916975477201</v>
      </c>
      <c r="L2569">
        <v>135.98435024573601</v>
      </c>
      <c r="M2569">
        <v>44.955913163853701</v>
      </c>
      <c r="N2569">
        <v>0.32491700448272198</v>
      </c>
      <c r="O2569">
        <v>42.656058751529898</v>
      </c>
      <c r="P2569">
        <v>204.62341536167</v>
      </c>
      <c r="Q2569">
        <v>0.204096256721324</v>
      </c>
    </row>
    <row r="2570" spans="1:17" hidden="1" x14ac:dyDescent="0.3">
      <c r="A2570" t="s">
        <v>5340</v>
      </c>
      <c r="B2570" t="s">
        <v>5341</v>
      </c>
      <c r="C2570" t="str">
        <f>IFERROR(VLOOKUP(Table1[[#This Row],[Ticker]],[1]!Table2[[Symbol]:[Industry]],2,FALSE),"-")</f>
        <v>-</v>
      </c>
      <c r="D2570" t="s">
        <v>292</v>
      </c>
      <c r="E2570">
        <v>161.46268486</v>
      </c>
      <c r="F2570">
        <v>176.2</v>
      </c>
      <c r="G2570">
        <v>38.248609510888599</v>
      </c>
      <c r="H2570">
        <v>5.1492742983906403</v>
      </c>
      <c r="I2570">
        <v>11.0270178322285</v>
      </c>
      <c r="J2570">
        <v>3.87709691987678</v>
      </c>
      <c r="K2570">
        <v>176.57785106362101</v>
      </c>
      <c r="L2570">
        <v>161.07475397524601</v>
      </c>
      <c r="M2570">
        <v>36.787895818705898</v>
      </c>
      <c r="N2570">
        <v>0.75649490591197599</v>
      </c>
      <c r="O2570">
        <v>27.894438138479</v>
      </c>
      <c r="P2570">
        <v>62.921867776236603</v>
      </c>
      <c r="Q2570">
        <v>3.7932374953551999E-2</v>
      </c>
    </row>
    <row r="2571" spans="1:17" hidden="1" x14ac:dyDescent="0.3">
      <c r="A2571" t="s">
        <v>5342</v>
      </c>
      <c r="B2571" t="s">
        <v>5343</v>
      </c>
      <c r="C2571" t="str">
        <f>IFERROR(VLOOKUP(Table1[[#This Row],[Ticker]],[1]!Table2[[Symbol]:[Industry]],2,FALSE),"-")</f>
        <v>-</v>
      </c>
      <c r="E2571">
        <v>161.32270675499899</v>
      </c>
      <c r="F2571">
        <v>123.55</v>
      </c>
      <c r="G2571">
        <v>-18.284335173627401</v>
      </c>
      <c r="H2571">
        <v>6.0694907798005397</v>
      </c>
      <c r="I2571">
        <v>-5.5199601656034201</v>
      </c>
      <c r="J2571">
        <v>8.1381426013422207</v>
      </c>
      <c r="O2571">
        <v>0</v>
      </c>
      <c r="P2571">
        <v>10.214094558429901</v>
      </c>
    </row>
    <row r="2572" spans="1:17" hidden="1" x14ac:dyDescent="0.3">
      <c r="A2572" t="s">
        <v>5344</v>
      </c>
      <c r="B2572" t="s">
        <v>5345</v>
      </c>
      <c r="C2572" t="str">
        <f>IFERROR(VLOOKUP(Table1[[#This Row],[Ticker]],[1]!Table2[[Symbol]:[Industry]],2,FALSE),"-")</f>
        <v>-</v>
      </c>
      <c r="D2572" t="s">
        <v>133</v>
      </c>
      <c r="E2572">
        <v>161.16951159000001</v>
      </c>
      <c r="F2572">
        <v>223.9</v>
      </c>
      <c r="G2572">
        <v>295.406583195081</v>
      </c>
      <c r="H2572">
        <v>2.19909459630437</v>
      </c>
      <c r="I2572">
        <v>203.051297248325</v>
      </c>
      <c r="J2572">
        <v>3.0745293852418798</v>
      </c>
      <c r="K2572">
        <v>203.928905906887</v>
      </c>
      <c r="L2572">
        <v>144.92606611276301</v>
      </c>
      <c r="M2572">
        <v>58.694661667883402</v>
      </c>
      <c r="N2572">
        <v>1.5305526959762901</v>
      </c>
      <c r="O2572">
        <v>4.0643144260830599</v>
      </c>
      <c r="P2572">
        <v>381.50537634408602</v>
      </c>
      <c r="Q2572">
        <v>0.10204597364856401</v>
      </c>
    </row>
    <row r="2573" spans="1:17" hidden="1" x14ac:dyDescent="0.3">
      <c r="A2573" t="s">
        <v>5346</v>
      </c>
      <c r="B2573" t="s">
        <v>5347</v>
      </c>
      <c r="C2573" t="str">
        <f>IFERROR(VLOOKUP(Table1[[#This Row],[Ticker]],[1]!Table2[[Symbol]:[Industry]],2,FALSE),"-")</f>
        <v>-</v>
      </c>
      <c r="D2573" t="s">
        <v>3565</v>
      </c>
      <c r="E2573">
        <v>160.548</v>
      </c>
      <c r="F2573">
        <v>15.74</v>
      </c>
      <c r="G2573">
        <v>207.68975220374699</v>
      </c>
      <c r="H2573">
        <v>9.1084796355579893</v>
      </c>
      <c r="I2573">
        <v>27.822605978401501</v>
      </c>
      <c r="J2573">
        <v>1.0367063944141801</v>
      </c>
      <c r="K2573">
        <v>15.653051632049401</v>
      </c>
      <c r="L2573">
        <v>13.174969198290199</v>
      </c>
      <c r="M2573">
        <v>43.287802529962001</v>
      </c>
      <c r="N2573">
        <v>0.68494358081459095</v>
      </c>
      <c r="O2573">
        <v>41.232528589580603</v>
      </c>
      <c r="P2573">
        <v>336.61581137309201</v>
      </c>
    </row>
    <row r="2574" spans="1:17" hidden="1" x14ac:dyDescent="0.3">
      <c r="A2574" t="s">
        <v>5348</v>
      </c>
      <c r="B2574" t="s">
        <v>5349</v>
      </c>
      <c r="C2574" t="str">
        <f>IFERROR(VLOOKUP(Table1[[#This Row],[Ticker]],[1]!Table2[[Symbol]:[Industry]],2,FALSE),"-")</f>
        <v>-</v>
      </c>
      <c r="D2574" t="s">
        <v>625</v>
      </c>
      <c r="E2574">
        <v>160.08614</v>
      </c>
      <c r="F2574">
        <v>80.77</v>
      </c>
      <c r="G2574">
        <v>19.347802574837601</v>
      </c>
      <c r="H2574">
        <v>2.8477606069106698</v>
      </c>
      <c r="I2574">
        <v>-12.515939219085601</v>
      </c>
      <c r="J2574">
        <v>-0.31307185537975002</v>
      </c>
      <c r="K2574">
        <v>82.9804361266726</v>
      </c>
      <c r="L2574">
        <v>77.639708147283898</v>
      </c>
      <c r="M2574">
        <v>34.366698549759199</v>
      </c>
      <c r="N2574">
        <v>0.92944210790203097</v>
      </c>
      <c r="O2574">
        <v>30.617803639965299</v>
      </c>
      <c r="P2574">
        <v>53.555133079847799</v>
      </c>
      <c r="Q2574">
        <v>4.1557551432203001E-2</v>
      </c>
    </row>
    <row r="2575" spans="1:17" hidden="1" x14ac:dyDescent="0.3">
      <c r="A2575" t="s">
        <v>5350</v>
      </c>
      <c r="B2575" t="s">
        <v>5351</v>
      </c>
      <c r="C2575" t="str">
        <f>IFERROR(VLOOKUP(Table1[[#This Row],[Ticker]],[1]!Table2[[Symbol]:[Industry]],2,FALSE),"-")</f>
        <v>-</v>
      </c>
      <c r="E2575">
        <v>160.03131564099999</v>
      </c>
      <c r="F2575">
        <v>10.73</v>
      </c>
      <c r="G2575">
        <v>-31.623514011980198</v>
      </c>
      <c r="H2575">
        <v>-9.4099198846407699</v>
      </c>
      <c r="I2575">
        <v>-20.849454958944701</v>
      </c>
      <c r="J2575">
        <v>4.0516938137337402</v>
      </c>
      <c r="K2575">
        <v>11.4028565977559</v>
      </c>
      <c r="L2575">
        <v>11.4478260548112</v>
      </c>
      <c r="M2575">
        <v>33.520876196600099</v>
      </c>
      <c r="N2575">
        <v>0.66221470111407899</v>
      </c>
      <c r="O2575">
        <v>63.187325256290698</v>
      </c>
      <c r="P2575">
        <v>23.191733639494799</v>
      </c>
      <c r="Q2575">
        <v>7.4541965750789002E-2</v>
      </c>
    </row>
    <row r="2576" spans="1:17" hidden="1" x14ac:dyDescent="0.3">
      <c r="A2576" t="s">
        <v>5352</v>
      </c>
      <c r="B2576" t="s">
        <v>5353</v>
      </c>
      <c r="C2576" t="str">
        <f>IFERROR(VLOOKUP(Table1[[#This Row],[Ticker]],[1]!Table2[[Symbol]:[Industry]],2,FALSE),"-")</f>
        <v>-</v>
      </c>
      <c r="D2576" t="s">
        <v>625</v>
      </c>
      <c r="E2576">
        <v>159.9199212</v>
      </c>
      <c r="F2576">
        <v>52</v>
      </c>
      <c r="G2576">
        <v>-8.6919195509198506</v>
      </c>
      <c r="H2576">
        <v>-4.2774002682501804</v>
      </c>
      <c r="I2576">
        <v>-4.6054750233594897</v>
      </c>
      <c r="J2576">
        <v>-14.093886775521</v>
      </c>
      <c r="K2576">
        <v>54.978599285867503</v>
      </c>
      <c r="L2576">
        <v>50.774681276242802</v>
      </c>
      <c r="M2576">
        <v>36.763041474909699</v>
      </c>
      <c r="N2576">
        <v>1.5425913131592199</v>
      </c>
      <c r="O2576">
        <v>35.576923076923002</v>
      </c>
      <c r="P2576">
        <v>51.162790697674403</v>
      </c>
      <c r="Q2576">
        <v>0.10414674602339399</v>
      </c>
    </row>
    <row r="2577" spans="1:17" hidden="1" x14ac:dyDescent="0.3">
      <c r="A2577" t="s">
        <v>5354</v>
      </c>
      <c r="B2577" t="s">
        <v>5355</v>
      </c>
      <c r="C2577" t="str">
        <f>IFERROR(VLOOKUP(Table1[[#This Row],[Ticker]],[1]!Table2[[Symbol]:[Industry]],2,FALSE),"-")</f>
        <v>-</v>
      </c>
      <c r="D2577" t="s">
        <v>138</v>
      </c>
      <c r="E2577">
        <v>159.86346460499999</v>
      </c>
      <c r="F2577">
        <v>82.15</v>
      </c>
      <c r="G2577">
        <v>118.932901444894</v>
      </c>
      <c r="H2577">
        <v>13.027465194888601</v>
      </c>
      <c r="I2577">
        <v>18.900231642711901</v>
      </c>
      <c r="J2577">
        <v>12.4201180970803</v>
      </c>
      <c r="K2577">
        <v>74.637552253764198</v>
      </c>
      <c r="L2577">
        <v>62.813623326919299</v>
      </c>
      <c r="M2577">
        <v>63.243972819541803</v>
      </c>
      <c r="N2577">
        <v>2.8665163320539802</v>
      </c>
      <c r="O2577">
        <v>8.9470480827753995</v>
      </c>
      <c r="P2577">
        <v>153.549382716049</v>
      </c>
      <c r="Q2577">
        <v>0.15472505626382799</v>
      </c>
    </row>
    <row r="2578" spans="1:17" hidden="1" x14ac:dyDescent="0.3">
      <c r="A2578" t="s">
        <v>5356</v>
      </c>
      <c r="B2578" t="s">
        <v>5357</v>
      </c>
      <c r="C2578" t="str">
        <f>IFERROR(VLOOKUP(Table1[[#This Row],[Ticker]],[1]!Table2[[Symbol]:[Industry]],2,FALSE),"-")</f>
        <v>-</v>
      </c>
      <c r="D2578" t="s">
        <v>429</v>
      </c>
      <c r="E2578">
        <v>159.83930362500001</v>
      </c>
      <c r="F2578">
        <v>108.45</v>
      </c>
      <c r="G2578">
        <v>25.205360377132401</v>
      </c>
      <c r="H2578">
        <v>2.4363489032646402</v>
      </c>
      <c r="I2578">
        <v>3.8602614803328401</v>
      </c>
      <c r="J2578">
        <v>-2.0400648948473901</v>
      </c>
      <c r="K2578">
        <v>108.269004274434</v>
      </c>
      <c r="L2578">
        <v>99.397394131960596</v>
      </c>
      <c r="M2578">
        <v>45.661308979029798</v>
      </c>
      <c r="N2578">
        <v>0.63656914324671399</v>
      </c>
      <c r="O2578">
        <v>21.7150760719225</v>
      </c>
      <c r="P2578">
        <v>58.9476769749377</v>
      </c>
      <c r="Q2578">
        <v>0.119936320012366</v>
      </c>
    </row>
    <row r="2579" spans="1:17" hidden="1" x14ac:dyDescent="0.3">
      <c r="A2579" t="s">
        <v>5358</v>
      </c>
      <c r="B2579" t="s">
        <v>5359</v>
      </c>
      <c r="C2579" t="str">
        <f>IFERROR(VLOOKUP(Table1[[#This Row],[Ticker]],[1]!Table2[[Symbol]:[Industry]],2,FALSE),"-")</f>
        <v>-</v>
      </c>
      <c r="D2579" t="s">
        <v>590</v>
      </c>
      <c r="E2579">
        <v>159.73074703</v>
      </c>
      <c r="F2579">
        <v>79.7</v>
      </c>
      <c r="G2579">
        <v>30.904008794990901</v>
      </c>
      <c r="H2579">
        <v>7.2663094493725504</v>
      </c>
      <c r="I2579">
        <v>49.549937095488502</v>
      </c>
      <c r="J2579">
        <v>5.8177621403116202</v>
      </c>
      <c r="K2579">
        <v>77.302277357581602</v>
      </c>
      <c r="L2579">
        <v>66.605522774090701</v>
      </c>
      <c r="M2579">
        <v>56.829751413628202</v>
      </c>
      <c r="N2579">
        <v>1.1959811160876399</v>
      </c>
      <c r="O2579">
        <v>16.6875784190715</v>
      </c>
      <c r="P2579">
        <v>92.512077294685994</v>
      </c>
      <c r="Q2579">
        <v>0.15694183589800301</v>
      </c>
    </row>
    <row r="2580" spans="1:17" hidden="1" x14ac:dyDescent="0.3">
      <c r="A2580" t="s">
        <v>5360</v>
      </c>
      <c r="B2580" t="s">
        <v>5361</v>
      </c>
      <c r="C2580" t="str">
        <f>IFERROR(VLOOKUP(Table1[[#This Row],[Ticker]],[1]!Table2[[Symbol]:[Industry]],2,FALSE),"-")</f>
        <v>-</v>
      </c>
      <c r="D2580" t="s">
        <v>1365</v>
      </c>
      <c r="E2580">
        <v>159.71756250000001</v>
      </c>
      <c r="F2580">
        <v>101.65</v>
      </c>
      <c r="G2580">
        <v>-1.8814642267475801</v>
      </c>
      <c r="H2580">
        <v>22.439865870068498</v>
      </c>
      <c r="I2580">
        <v>10.882910781276401</v>
      </c>
      <c r="J2580">
        <v>24.508517691610201</v>
      </c>
      <c r="O2580">
        <v>0</v>
      </c>
      <c r="P2580">
        <v>27.380952380952301</v>
      </c>
    </row>
    <row r="2581" spans="1:17" hidden="1" x14ac:dyDescent="0.3">
      <c r="A2581" t="s">
        <v>5362</v>
      </c>
      <c r="B2581" t="s">
        <v>5363</v>
      </c>
      <c r="C2581" t="str">
        <f>IFERROR(VLOOKUP(Table1[[#This Row],[Ticker]],[1]!Table2[[Symbol]:[Industry]],2,FALSE),"-")</f>
        <v>-</v>
      </c>
      <c r="D2581" t="s">
        <v>21</v>
      </c>
      <c r="E2581">
        <v>159.7018856</v>
      </c>
      <c r="F2581">
        <v>9.5</v>
      </c>
      <c r="G2581">
        <v>40.944151644468697</v>
      </c>
      <c r="H2581">
        <v>9.05147917298879</v>
      </c>
      <c r="I2581">
        <v>101.904994336972</v>
      </c>
      <c r="J2581">
        <v>10.5169045806204</v>
      </c>
      <c r="K2581">
        <v>8.1002474131415099</v>
      </c>
      <c r="L2581">
        <v>6.5411482994786097</v>
      </c>
      <c r="M2581">
        <v>76.434866507224896</v>
      </c>
      <c r="N2581">
        <v>0.38602572660860701</v>
      </c>
      <c r="O2581">
        <v>4.9473684210526301</v>
      </c>
      <c r="P2581">
        <v>153.333333333333</v>
      </c>
      <c r="Q2581">
        <v>1.621925312834E-3</v>
      </c>
    </row>
    <row r="2582" spans="1:17" hidden="1" x14ac:dyDescent="0.3">
      <c r="A2582" t="s">
        <v>5364</v>
      </c>
      <c r="B2582" t="s">
        <v>5365</v>
      </c>
      <c r="C2582" t="str">
        <f>IFERROR(VLOOKUP(Table1[[#This Row],[Ticker]],[1]!Table2[[Symbol]:[Industry]],2,FALSE),"-")</f>
        <v>-</v>
      </c>
      <c r="D2582" t="s">
        <v>5366</v>
      </c>
      <c r="E2582">
        <v>159.65729999999999</v>
      </c>
      <c r="F2582">
        <v>165</v>
      </c>
      <c r="G2582">
        <v>-21.9654641168</v>
      </c>
      <c r="H2582">
        <v>12.1850621942122</v>
      </c>
      <c r="I2582">
        <v>-8.7639596753184801</v>
      </c>
      <c r="J2582">
        <v>-5.0206624014796102</v>
      </c>
      <c r="K2582">
        <v>164.951613653816</v>
      </c>
      <c r="L2582">
        <v>156.48036338864699</v>
      </c>
      <c r="M2582">
        <v>27.633881010142002</v>
      </c>
      <c r="N2582">
        <v>0.521401784559679</v>
      </c>
      <c r="O2582">
        <v>24.1212121212121</v>
      </c>
      <c r="P2582">
        <v>44.673388864533003</v>
      </c>
    </row>
    <row r="2583" spans="1:17" hidden="1" x14ac:dyDescent="0.3">
      <c r="A2583" t="s">
        <v>5367</v>
      </c>
      <c r="B2583" t="s">
        <v>5368</v>
      </c>
      <c r="C2583" t="str">
        <f>IFERROR(VLOOKUP(Table1[[#This Row],[Ticker]],[1]!Table2[[Symbol]:[Industry]],2,FALSE),"-")</f>
        <v>-</v>
      </c>
      <c r="D2583" t="s">
        <v>942</v>
      </c>
      <c r="E2583">
        <v>159.52799999999999</v>
      </c>
      <c r="F2583">
        <v>132.94</v>
      </c>
      <c r="G2583">
        <v>26.705920339423201</v>
      </c>
      <c r="H2583">
        <v>9.7932971321474707</v>
      </c>
      <c r="I2583">
        <v>64.892362204897097</v>
      </c>
      <c r="J2583">
        <v>9.1269779046428301</v>
      </c>
      <c r="K2583">
        <v>119.485911579792</v>
      </c>
      <c r="L2583">
        <v>93.421369975787997</v>
      </c>
      <c r="M2583">
        <v>53.181496828555098</v>
      </c>
      <c r="N2583">
        <v>8.3285066797601406E-2</v>
      </c>
      <c r="O2583">
        <v>12.9757785467128</v>
      </c>
      <c r="Q2583">
        <v>6.9914934047720007E-2</v>
      </c>
    </row>
    <row r="2584" spans="1:17" hidden="1" x14ac:dyDescent="0.3">
      <c r="A2584" t="s">
        <v>5369</v>
      </c>
      <c r="B2584" t="s">
        <v>5370</v>
      </c>
      <c r="C2584" t="str">
        <f>IFERROR(VLOOKUP(Table1[[#This Row],[Ticker]],[1]!Table2[[Symbol]:[Industry]],2,FALSE),"-")</f>
        <v>-</v>
      </c>
      <c r="D2584" t="s">
        <v>46</v>
      </c>
      <c r="E2584">
        <v>159.49327962000001</v>
      </c>
      <c r="F2584">
        <v>8.52</v>
      </c>
      <c r="G2584">
        <v>10.625998459819501</v>
      </c>
      <c r="H2584">
        <v>18.175778759341298</v>
      </c>
      <c r="I2584">
        <v>7.8431097862515697</v>
      </c>
      <c r="J2584">
        <v>13.474706225676</v>
      </c>
      <c r="K2584">
        <v>7.36100774995686</v>
      </c>
      <c r="L2584">
        <v>7.6513436150688499</v>
      </c>
      <c r="M2584">
        <v>63.678084309378299</v>
      </c>
      <c r="N2584">
        <v>1.0177783367118001</v>
      </c>
      <c r="O2584">
        <v>20.305164319248799</v>
      </c>
      <c r="P2584">
        <v>63.846153846153797</v>
      </c>
      <c r="Q2584">
        <v>-0.103769856369064</v>
      </c>
    </row>
    <row r="2585" spans="1:17" hidden="1" x14ac:dyDescent="0.3">
      <c r="A2585" t="s">
        <v>5371</v>
      </c>
      <c r="B2585" t="s">
        <v>5372</v>
      </c>
      <c r="C2585" t="str">
        <f>IFERROR(VLOOKUP(Table1[[#This Row],[Ticker]],[1]!Table2[[Symbol]:[Industry]],2,FALSE),"-")</f>
        <v>-</v>
      </c>
      <c r="D2585" t="s">
        <v>1676</v>
      </c>
      <c r="E2585">
        <v>159.21765556</v>
      </c>
      <c r="F2585">
        <v>55.87</v>
      </c>
      <c r="G2585">
        <v>232.15252612682801</v>
      </c>
      <c r="H2585">
        <v>56.2580870604382</v>
      </c>
      <c r="I2585">
        <v>-29.904618469914499</v>
      </c>
      <c r="J2585">
        <v>14.529345482926599</v>
      </c>
      <c r="K2585">
        <v>43.748898210092598</v>
      </c>
      <c r="L2585">
        <v>44.466807199342803</v>
      </c>
      <c r="M2585">
        <v>96.330523450150906</v>
      </c>
      <c r="N2585">
        <v>2.72873284801407</v>
      </c>
      <c r="O2585">
        <v>43.064256309289398</v>
      </c>
      <c r="P2585">
        <v>255.407124681933</v>
      </c>
      <c r="Q2585">
        <v>9.5544344113867002E-2</v>
      </c>
    </row>
    <row r="2586" spans="1:17" hidden="1" x14ac:dyDescent="0.3">
      <c r="A2586" t="s">
        <v>5373</v>
      </c>
      <c r="B2586" t="s">
        <v>5374</v>
      </c>
      <c r="C2586" t="str">
        <f>IFERROR(VLOOKUP(Table1[[#This Row],[Ticker]],[1]!Table2[[Symbol]:[Industry]],2,FALSE),"-")</f>
        <v>-</v>
      </c>
      <c r="D2586" t="s">
        <v>133</v>
      </c>
      <c r="E2586">
        <v>159.12</v>
      </c>
      <c r="F2586">
        <v>53.04</v>
      </c>
      <c r="G2586">
        <v>110.401789110092</v>
      </c>
      <c r="H2586">
        <v>68.425141559291603</v>
      </c>
      <c r="I2586">
        <v>44.371090321531298</v>
      </c>
      <c r="J2586">
        <v>4.45791821995814</v>
      </c>
      <c r="K2586">
        <v>41.150265399532898</v>
      </c>
      <c r="L2586">
        <v>34.612996605332299</v>
      </c>
      <c r="M2586">
        <v>61.308913756824701</v>
      </c>
      <c r="N2586">
        <v>3.9259611570048598</v>
      </c>
      <c r="O2586">
        <v>17.9298642533936</v>
      </c>
      <c r="P2586">
        <v>150.188679245283</v>
      </c>
      <c r="Q2586">
        <v>0.115583521207512</v>
      </c>
    </row>
    <row r="2587" spans="1:17" hidden="1" x14ac:dyDescent="0.3">
      <c r="A2587" t="s">
        <v>5375</v>
      </c>
      <c r="B2587" t="s">
        <v>5376</v>
      </c>
      <c r="C2587" t="str">
        <f>IFERROR(VLOOKUP(Table1[[#This Row],[Ticker]],[1]!Table2[[Symbol]:[Industry]],2,FALSE),"-")</f>
        <v>-</v>
      </c>
      <c r="D2587" t="s">
        <v>51</v>
      </c>
      <c r="E2587">
        <v>159.022564308</v>
      </c>
      <c r="F2587">
        <v>45.09</v>
      </c>
      <c r="G2587">
        <v>1.09730436822571</v>
      </c>
      <c r="H2587">
        <v>-2.95081671875643</v>
      </c>
      <c r="I2587">
        <v>-32.855926026420498</v>
      </c>
      <c r="J2587">
        <v>6.4759362379761702</v>
      </c>
      <c r="K2587">
        <v>49.571853418657597</v>
      </c>
      <c r="L2587">
        <v>49.1077206541107</v>
      </c>
      <c r="M2587">
        <v>38.513643657258498</v>
      </c>
      <c r="N2587">
        <v>0.72942393855058896</v>
      </c>
      <c r="O2587">
        <v>75.715236194278106</v>
      </c>
      <c r="P2587">
        <v>41.837055677886099</v>
      </c>
      <c r="Q2587">
        <v>9.6616663769305E-2</v>
      </c>
    </row>
    <row r="2588" spans="1:17" hidden="1" x14ac:dyDescent="0.3">
      <c r="A2588" t="s">
        <v>5377</v>
      </c>
      <c r="B2588" t="s">
        <v>5378</v>
      </c>
      <c r="C2588" t="str">
        <f>IFERROR(VLOOKUP(Table1[[#This Row],[Ticker]],[1]!Table2[[Symbol]:[Industry]],2,FALSE),"-")</f>
        <v>-</v>
      </c>
      <c r="D2588" t="s">
        <v>625</v>
      </c>
      <c r="E2588">
        <v>158.82749999999999</v>
      </c>
      <c r="F2588">
        <v>235.3</v>
      </c>
      <c r="G2588">
        <v>9.2341401836329506</v>
      </c>
      <c r="H2588">
        <v>18.1591528768231</v>
      </c>
      <c r="I2588">
        <v>22.862000879101299</v>
      </c>
      <c r="J2588">
        <v>18.3422499375129</v>
      </c>
      <c r="K2588">
        <v>208.74795928517301</v>
      </c>
      <c r="L2588">
        <v>187.466871884131</v>
      </c>
      <c r="M2588">
        <v>55.401531954567901</v>
      </c>
      <c r="N2588">
        <v>1.98418866371326</v>
      </c>
      <c r="O2588">
        <v>12.537186570335701</v>
      </c>
      <c r="P2588">
        <v>58.932792975346104</v>
      </c>
      <c r="Q2588">
        <v>1.7107633333794E-2</v>
      </c>
    </row>
    <row r="2589" spans="1:17" hidden="1" x14ac:dyDescent="0.3">
      <c r="A2589" t="s">
        <v>5379</v>
      </c>
      <c r="B2589" t="s">
        <v>5380</v>
      </c>
      <c r="C2589" t="str">
        <f>IFERROR(VLOOKUP(Table1[[#This Row],[Ticker]],[1]!Table2[[Symbol]:[Industry]],2,FALSE),"-")</f>
        <v>-</v>
      </c>
      <c r="D2589" t="s">
        <v>625</v>
      </c>
      <c r="E2589">
        <v>158.63999999999999</v>
      </c>
      <c r="F2589">
        <v>79.319999999999993</v>
      </c>
      <c r="G2589">
        <v>-27.225542865033098</v>
      </c>
      <c r="H2589">
        <v>-3.0212870121369302</v>
      </c>
      <c r="I2589">
        <v>-33.217939085318399</v>
      </c>
      <c r="J2589">
        <v>5.5060082413645599</v>
      </c>
      <c r="K2589">
        <v>83.2159928831515</v>
      </c>
      <c r="L2589">
        <v>87.430743353750103</v>
      </c>
      <c r="M2589">
        <v>26.109898368345799</v>
      </c>
      <c r="N2589">
        <v>1.10197855118476</v>
      </c>
      <c r="O2589">
        <v>38.426626323751798</v>
      </c>
      <c r="P2589">
        <v>10.013869625520099</v>
      </c>
      <c r="Q2589">
        <v>0.12284763081857999</v>
      </c>
    </row>
    <row r="2590" spans="1:17" hidden="1" x14ac:dyDescent="0.3">
      <c r="A2590" t="s">
        <v>5381</v>
      </c>
      <c r="B2590" t="s">
        <v>5382</v>
      </c>
      <c r="C2590" t="str">
        <f>IFERROR(VLOOKUP(Table1[[#This Row],[Ticker]],[1]!Table2[[Symbol]:[Industry]],2,FALSE),"-")</f>
        <v>-</v>
      </c>
      <c r="D2590" t="s">
        <v>530</v>
      </c>
      <c r="E2590">
        <v>158.5675</v>
      </c>
      <c r="F2590">
        <v>154.69999999999999</v>
      </c>
      <c r="G2590">
        <v>244.99105724113301</v>
      </c>
      <c r="H2590">
        <v>9.5406177497678204</v>
      </c>
      <c r="I2590">
        <v>31.8280837206275</v>
      </c>
      <c r="J2590">
        <v>-2.97395797244892</v>
      </c>
      <c r="K2590">
        <v>143.492240873399</v>
      </c>
      <c r="L2590">
        <v>109.76681144641</v>
      </c>
      <c r="M2590">
        <v>38.8788095108523</v>
      </c>
      <c r="N2590">
        <v>0.88180093872624798</v>
      </c>
      <c r="O2590">
        <v>28.636069812540399</v>
      </c>
      <c r="P2590">
        <v>273.22074788902199</v>
      </c>
      <c r="Q2590">
        <v>0.15903305858897801</v>
      </c>
    </row>
    <row r="2591" spans="1:17" hidden="1" x14ac:dyDescent="0.3">
      <c r="A2591" t="s">
        <v>5383</v>
      </c>
      <c r="B2591" t="s">
        <v>5384</v>
      </c>
      <c r="C2591" t="str">
        <f>IFERROR(VLOOKUP(Table1[[#This Row],[Ticker]],[1]!Table2[[Symbol]:[Industry]],2,FALSE),"-")</f>
        <v>-</v>
      </c>
      <c r="D2591" t="s">
        <v>21</v>
      </c>
      <c r="E2591">
        <v>158.52633950999899</v>
      </c>
      <c r="F2591">
        <v>0.42</v>
      </c>
      <c r="G2591">
        <v>-18.254598555105801</v>
      </c>
      <c r="H2591">
        <v>6.0739510831011501</v>
      </c>
      <c r="I2591">
        <v>-57.990223547081698</v>
      </c>
      <c r="J2591">
        <v>5.58162729488674</v>
      </c>
      <c r="K2591">
        <v>0.48374970218815899</v>
      </c>
      <c r="L2591">
        <v>0.51874195916166799</v>
      </c>
      <c r="M2591">
        <v>82.350141936667001</v>
      </c>
      <c r="N2591">
        <v>1.26802488871929</v>
      </c>
      <c r="O2591">
        <v>126.19047619047601</v>
      </c>
      <c r="P2591">
        <v>19.999999999999901</v>
      </c>
      <c r="Q2591">
        <v>7.2276804873479997E-2</v>
      </c>
    </row>
    <row r="2592" spans="1:17" hidden="1" x14ac:dyDescent="0.3">
      <c r="A2592" t="s">
        <v>5385</v>
      </c>
      <c r="B2592" t="s">
        <v>5386</v>
      </c>
      <c r="C2592" t="str">
        <f>IFERROR(VLOOKUP(Table1[[#This Row],[Ticker]],[1]!Table2[[Symbol]:[Industry]],2,FALSE),"-")</f>
        <v>-</v>
      </c>
      <c r="D2592" t="s">
        <v>1202</v>
      </c>
      <c r="E2592">
        <v>158.45776319999999</v>
      </c>
      <c r="F2592">
        <v>70.16</v>
      </c>
      <c r="G2592">
        <v>11.409508930498699</v>
      </c>
      <c r="H2592">
        <v>8.0275449932168002</v>
      </c>
      <c r="I2592">
        <v>-25.550756234733001</v>
      </c>
      <c r="J2592">
        <v>0.103452274251342</v>
      </c>
      <c r="K2592">
        <v>70.816683980784603</v>
      </c>
      <c r="L2592">
        <v>71.479715328881696</v>
      </c>
      <c r="M2592">
        <v>43.318250861838102</v>
      </c>
      <c r="N2592">
        <v>1.1218871061242099</v>
      </c>
      <c r="O2592">
        <v>41.177309007981698</v>
      </c>
      <c r="P2592">
        <v>42.168186423505503</v>
      </c>
      <c r="Q2592">
        <v>5.4608009161827002E-2</v>
      </c>
    </row>
    <row r="2593" spans="1:17" hidden="1" x14ac:dyDescent="0.3">
      <c r="A2593" t="s">
        <v>5387</v>
      </c>
      <c r="B2593" t="s">
        <v>5388</v>
      </c>
      <c r="C2593" t="str">
        <f>IFERROR(VLOOKUP(Table1[[#This Row],[Ticker]],[1]!Table2[[Symbol]:[Industry]],2,FALSE),"-")</f>
        <v>-</v>
      </c>
      <c r="D2593" t="s">
        <v>933</v>
      </c>
      <c r="E2593">
        <v>158.29594814399999</v>
      </c>
      <c r="F2593">
        <v>84.72</v>
      </c>
      <c r="G2593">
        <v>21.565914265406999</v>
      </c>
      <c r="H2593">
        <v>2.1599578238326602</v>
      </c>
      <c r="I2593">
        <v>12.203476670152099</v>
      </c>
      <c r="J2593">
        <v>5.6489320185668896</v>
      </c>
      <c r="K2593">
        <v>80.437995352802304</v>
      </c>
      <c r="L2593">
        <v>74.567308810447898</v>
      </c>
      <c r="M2593">
        <v>77.604471174870795</v>
      </c>
      <c r="N2593">
        <v>0.14900819943090901</v>
      </c>
      <c r="O2593">
        <v>37.157695939565599</v>
      </c>
      <c r="P2593">
        <v>53.6174070716228</v>
      </c>
      <c r="Q2593">
        <v>7.2356627828855005E-2</v>
      </c>
    </row>
    <row r="2594" spans="1:17" hidden="1" x14ac:dyDescent="0.3">
      <c r="A2594" t="s">
        <v>5389</v>
      </c>
      <c r="B2594" t="s">
        <v>5390</v>
      </c>
      <c r="C2594" t="str">
        <f>IFERROR(VLOOKUP(Table1[[#This Row],[Ticker]],[1]!Table2[[Symbol]:[Industry]],2,FALSE),"-")</f>
        <v>-</v>
      </c>
      <c r="D2594" t="s">
        <v>1202</v>
      </c>
      <c r="E2594">
        <v>158.0744</v>
      </c>
      <c r="F2594">
        <v>12.65</v>
      </c>
      <c r="G2594">
        <v>-32.410792450976501</v>
      </c>
      <c r="H2594">
        <v>-9.2732711391210607</v>
      </c>
      <c r="I2594">
        <v>-49.716742884098302</v>
      </c>
      <c r="J2594">
        <v>0.210272077575165</v>
      </c>
      <c r="K2594">
        <v>14.4014892870878</v>
      </c>
      <c r="L2594">
        <v>15.892421574513399</v>
      </c>
      <c r="M2594">
        <v>25.195524443419899</v>
      </c>
      <c r="N2594">
        <v>7.0160450697832097E-2</v>
      </c>
      <c r="O2594">
        <v>75.415019762845802</v>
      </c>
      <c r="P2594">
        <v>22.815533980582501</v>
      </c>
      <c r="Q2594">
        <v>9.4923266103767001E-2</v>
      </c>
    </row>
    <row r="2595" spans="1:17" hidden="1" x14ac:dyDescent="0.3">
      <c r="A2595" t="s">
        <v>5391</v>
      </c>
      <c r="B2595" t="s">
        <v>5392</v>
      </c>
      <c r="C2595" t="str">
        <f>IFERROR(VLOOKUP(Table1[[#This Row],[Ticker]],[1]!Table2[[Symbol]:[Industry]],2,FALSE),"-")</f>
        <v>-</v>
      </c>
      <c r="D2595" t="s">
        <v>138</v>
      </c>
      <c r="E2595">
        <v>158.071304</v>
      </c>
      <c r="F2595">
        <v>63.34</v>
      </c>
      <c r="G2595">
        <v>1.92326705754242</v>
      </c>
      <c r="H2595">
        <v>2.3317150582564201</v>
      </c>
      <c r="I2595">
        <v>-27.6928379261667</v>
      </c>
      <c r="J2595">
        <v>-4.7528773213458599</v>
      </c>
      <c r="K2595">
        <v>64.663878172921201</v>
      </c>
      <c r="L2595">
        <v>62.486291175045402</v>
      </c>
      <c r="M2595">
        <v>33.897384607585799</v>
      </c>
      <c r="N2595">
        <v>1.4915954509675</v>
      </c>
      <c r="O2595">
        <v>39.880012630249396</v>
      </c>
      <c r="P2595">
        <v>38.599562363238498</v>
      </c>
      <c r="Q2595">
        <v>7.6908253609390007E-2</v>
      </c>
    </row>
    <row r="2596" spans="1:17" hidden="1" x14ac:dyDescent="0.3">
      <c r="A2596" t="s">
        <v>5393</v>
      </c>
      <c r="B2596" t="s">
        <v>5394</v>
      </c>
      <c r="C2596" t="str">
        <f>IFERROR(VLOOKUP(Table1[[#This Row],[Ticker]],[1]!Table2[[Symbol]:[Industry]],2,FALSE),"-")</f>
        <v>-</v>
      </c>
      <c r="D2596" t="s">
        <v>383</v>
      </c>
      <c r="E2596">
        <v>157.62682000000001</v>
      </c>
      <c r="F2596">
        <v>6.13</v>
      </c>
      <c r="G2596">
        <v>-105.68005727070199</v>
      </c>
      <c r="H2596">
        <v>-27.3704933613432</v>
      </c>
      <c r="I2596">
        <v>-85.742544903561296</v>
      </c>
      <c r="J2596">
        <v>-10.9907304286904</v>
      </c>
      <c r="K2596">
        <v>10.1598108342973</v>
      </c>
      <c r="L2596">
        <v>19.966710260221699</v>
      </c>
      <c r="M2596">
        <v>15.110907894275799</v>
      </c>
      <c r="N2596">
        <v>1.7917276610431001</v>
      </c>
      <c r="O2596">
        <v>714.02936378466495</v>
      </c>
      <c r="P2596">
        <v>0.16339869281045599</v>
      </c>
      <c r="Q2596">
        <v>5.3565183702903002E-2</v>
      </c>
    </row>
    <row r="2597" spans="1:17" hidden="1" x14ac:dyDescent="0.3">
      <c r="A2597" t="s">
        <v>5395</v>
      </c>
      <c r="B2597" t="s">
        <v>5396</v>
      </c>
      <c r="C2597" t="str">
        <f>IFERROR(VLOOKUP(Table1[[#This Row],[Ticker]],[1]!Table2[[Symbol]:[Industry]],2,FALSE),"-")</f>
        <v>-</v>
      </c>
      <c r="D2597" t="s">
        <v>269</v>
      </c>
      <c r="E2597">
        <v>157.54015200000001</v>
      </c>
      <c r="F2597">
        <v>183.05</v>
      </c>
      <c r="G2597">
        <v>-49.160285662978701</v>
      </c>
      <c r="H2597">
        <v>-1.91112354376451</v>
      </c>
      <c r="I2597">
        <v>-30.555725730487801</v>
      </c>
      <c r="J2597">
        <v>1.6274513894913201</v>
      </c>
      <c r="K2597">
        <v>200.42084774867701</v>
      </c>
      <c r="L2597">
        <v>214.90068006394799</v>
      </c>
      <c r="M2597">
        <v>24.557553376861801</v>
      </c>
      <c r="N2597">
        <v>1.1147950089126499</v>
      </c>
      <c r="O2597">
        <v>52.417372302649497</v>
      </c>
      <c r="P2597">
        <v>1.69444444444444</v>
      </c>
    </row>
    <row r="2598" spans="1:17" hidden="1" x14ac:dyDescent="0.3">
      <c r="A2598" t="s">
        <v>5397</v>
      </c>
      <c r="B2598" t="s">
        <v>5398</v>
      </c>
      <c r="C2598" t="str">
        <f>IFERROR(VLOOKUP(Table1[[#This Row],[Ticker]],[1]!Table2[[Symbol]:[Industry]],2,FALSE),"-")</f>
        <v>-</v>
      </c>
      <c r="D2598" t="s">
        <v>21</v>
      </c>
      <c r="E2598">
        <v>157.23765359999999</v>
      </c>
      <c r="F2598">
        <v>114.35</v>
      </c>
      <c r="G2598">
        <v>-1.1926327431399799</v>
      </c>
      <c r="H2598">
        <v>-6.9260489168988304</v>
      </c>
      <c r="I2598">
        <v>-14.3977865722918</v>
      </c>
      <c r="J2598">
        <v>9.6240843861243199</v>
      </c>
      <c r="K2598">
        <v>111.212697393954</v>
      </c>
      <c r="L2598">
        <v>107.132765471547</v>
      </c>
      <c r="M2598">
        <v>49.486842351858101</v>
      </c>
      <c r="N2598">
        <v>2.13899667405764</v>
      </c>
      <c r="O2598">
        <v>31.132487975513701</v>
      </c>
      <c r="P2598">
        <v>32.733604178757901</v>
      </c>
      <c r="Q2598">
        <v>5.8331358635619002E-2</v>
      </c>
    </row>
    <row r="2599" spans="1:17" hidden="1" x14ac:dyDescent="0.3">
      <c r="A2599" t="s">
        <v>5399</v>
      </c>
      <c r="B2599" t="s">
        <v>5400</v>
      </c>
      <c r="C2599" t="str">
        <f>IFERROR(VLOOKUP(Table1[[#This Row],[Ticker]],[1]!Table2[[Symbol]:[Industry]],2,FALSE),"-")</f>
        <v>-</v>
      </c>
      <c r="D2599" t="s">
        <v>21</v>
      </c>
      <c r="E2599">
        <v>157.06665724699999</v>
      </c>
      <c r="F2599">
        <v>111.97</v>
      </c>
      <c r="G2599">
        <v>-13.372361067372699</v>
      </c>
      <c r="H2599">
        <v>-3.9875033382030298</v>
      </c>
      <c r="I2599">
        <v>-19.086141914428602</v>
      </c>
      <c r="J2599">
        <v>-0.135657964922375</v>
      </c>
      <c r="K2599">
        <v>119.23548739663001</v>
      </c>
      <c r="L2599">
        <v>118.761755606115</v>
      </c>
      <c r="M2599">
        <v>23.455342558603199</v>
      </c>
      <c r="N2599">
        <v>1.2957706413410499</v>
      </c>
      <c r="O2599">
        <v>39.144413682236298</v>
      </c>
      <c r="P2599">
        <v>52.755798090040898</v>
      </c>
      <c r="Q2599">
        <v>-0.11852709434377801</v>
      </c>
    </row>
    <row r="2600" spans="1:17" hidden="1" x14ac:dyDescent="0.3">
      <c r="A2600" t="s">
        <v>5401</v>
      </c>
      <c r="B2600" t="s">
        <v>5402</v>
      </c>
      <c r="C2600" t="str">
        <f>IFERROR(VLOOKUP(Table1[[#This Row],[Ticker]],[1]!Table2[[Symbol]:[Industry]],2,FALSE),"-")</f>
        <v>-</v>
      </c>
      <c r="D2600" t="s">
        <v>5403</v>
      </c>
      <c r="E2600">
        <v>155.73187885499999</v>
      </c>
      <c r="F2600">
        <v>469.35</v>
      </c>
      <c r="G2600">
        <v>461.60521452900599</v>
      </c>
      <c r="H2600">
        <v>176.15087416002399</v>
      </c>
      <c r="I2600">
        <v>280.30911034134402</v>
      </c>
      <c r="J2600">
        <v>25.944800706840599</v>
      </c>
      <c r="K2600">
        <v>252.355931793629</v>
      </c>
      <c r="L2600">
        <v>143.12047071505501</v>
      </c>
      <c r="M2600">
        <v>95.225468654288406</v>
      </c>
      <c r="N2600">
        <v>1.0540992749581699</v>
      </c>
      <c r="O2600">
        <v>0</v>
      </c>
      <c r="P2600">
        <v>597.39970282317904</v>
      </c>
      <c r="Q2600">
        <v>0.238117332277021</v>
      </c>
    </row>
    <row r="2601" spans="1:17" hidden="1" x14ac:dyDescent="0.3">
      <c r="A2601" t="s">
        <v>5404</v>
      </c>
      <c r="B2601" t="s">
        <v>5405</v>
      </c>
      <c r="C2601" t="str">
        <f>IFERROR(VLOOKUP(Table1[[#This Row],[Ticker]],[1]!Table2[[Symbol]:[Industry]],2,FALSE),"-")</f>
        <v>-</v>
      </c>
      <c r="D2601" t="s">
        <v>260</v>
      </c>
      <c r="E2601">
        <v>155.59285</v>
      </c>
      <c r="F2601">
        <v>169.75</v>
      </c>
      <c r="G2601">
        <v>41.711387839452001</v>
      </c>
      <c r="H2601">
        <v>77.823222220127306</v>
      </c>
      <c r="I2601">
        <v>-29.7722016735677</v>
      </c>
      <c r="J2601">
        <v>2.8899292649671899</v>
      </c>
      <c r="K2601">
        <v>134.66946167918999</v>
      </c>
      <c r="L2601">
        <v>133.65400936515701</v>
      </c>
      <c r="M2601">
        <v>71.011674641356805</v>
      </c>
      <c r="N2601">
        <v>1.74294928611855</v>
      </c>
      <c r="O2601">
        <v>26.3917525773196</v>
      </c>
      <c r="P2601">
        <v>135.763888888888</v>
      </c>
    </row>
    <row r="2602" spans="1:17" hidden="1" x14ac:dyDescent="0.3">
      <c r="A2602" t="s">
        <v>5406</v>
      </c>
      <c r="B2602" t="s">
        <v>5407</v>
      </c>
      <c r="C2602" t="str">
        <f>IFERROR(VLOOKUP(Table1[[#This Row],[Ticker]],[1]!Table2[[Symbol]:[Industry]],2,FALSE),"-")</f>
        <v>-</v>
      </c>
      <c r="D2602" t="s">
        <v>21</v>
      </c>
      <c r="E2602">
        <v>155.404924752</v>
      </c>
      <c r="F2602">
        <v>42.46</v>
      </c>
      <c r="G2602">
        <v>61.354097097068099</v>
      </c>
      <c r="H2602">
        <v>14.045761880998899</v>
      </c>
      <c r="I2602">
        <v>-14.5137316845139</v>
      </c>
      <c r="J2602">
        <v>8.8422005801010304</v>
      </c>
      <c r="K2602">
        <v>41.120697149735001</v>
      </c>
      <c r="L2602">
        <v>36.882001008621501</v>
      </c>
      <c r="M2602">
        <v>42.623260274667103</v>
      </c>
      <c r="N2602">
        <v>1.60260553615275</v>
      </c>
      <c r="O2602">
        <v>27.060763071125699</v>
      </c>
      <c r="P2602">
        <v>103.645083932853</v>
      </c>
      <c r="Q2602">
        <v>7.4752528941230995E-2</v>
      </c>
    </row>
    <row r="2603" spans="1:17" hidden="1" x14ac:dyDescent="0.3">
      <c r="A2603" t="s">
        <v>5408</v>
      </c>
      <c r="B2603" t="s">
        <v>5409</v>
      </c>
      <c r="C2603" t="str">
        <f>IFERROR(VLOOKUP(Table1[[#This Row],[Ticker]],[1]!Table2[[Symbol]:[Industry]],2,FALSE),"-")</f>
        <v>-</v>
      </c>
      <c r="D2603" t="s">
        <v>396</v>
      </c>
      <c r="E2603">
        <v>155.32871913</v>
      </c>
      <c r="F2603">
        <v>24.05</v>
      </c>
      <c r="G2603">
        <v>13.7824384819312</v>
      </c>
      <c r="H2603">
        <v>15.309605923223801</v>
      </c>
      <c r="I2603">
        <v>-2.4003359066323098</v>
      </c>
      <c r="J2603">
        <v>-3.1118902657381802</v>
      </c>
      <c r="K2603">
        <v>23.762722505097699</v>
      </c>
      <c r="L2603">
        <v>21.1675034849745</v>
      </c>
      <c r="M2603">
        <v>40.761295610014201</v>
      </c>
      <c r="N2603">
        <v>1.8115934282916</v>
      </c>
      <c r="O2603">
        <v>22.661122661122601</v>
      </c>
      <c r="P2603">
        <v>83.587786259542</v>
      </c>
      <c r="Q2603">
        <v>5.1909077175954998E-2</v>
      </c>
    </row>
    <row r="2604" spans="1:17" hidden="1" x14ac:dyDescent="0.3">
      <c r="A2604" t="s">
        <v>5410</v>
      </c>
      <c r="B2604" t="s">
        <v>5411</v>
      </c>
      <c r="C2604" t="str">
        <f>IFERROR(VLOOKUP(Table1[[#This Row],[Ticker]],[1]!Table2[[Symbol]:[Industry]],2,FALSE),"-")</f>
        <v>-</v>
      </c>
      <c r="D2604" t="s">
        <v>920</v>
      </c>
      <c r="E2604">
        <v>155.1796525</v>
      </c>
      <c r="F2604">
        <v>75.98</v>
      </c>
      <c r="G2604">
        <v>82.653260523485002</v>
      </c>
      <c r="H2604">
        <v>18.170247379397399</v>
      </c>
      <c r="I2604">
        <v>11.097230445557001</v>
      </c>
      <c r="J2604">
        <v>-3.1859109612021301</v>
      </c>
      <c r="K2604">
        <v>72.3487561863558</v>
      </c>
      <c r="L2604">
        <v>59.664742958665101</v>
      </c>
      <c r="M2604">
        <v>44.447237394282098</v>
      </c>
      <c r="N2604">
        <v>1.00136446176965</v>
      </c>
      <c r="O2604">
        <v>14.503816793893099</v>
      </c>
      <c r="P2604">
        <v>122.619396425432</v>
      </c>
      <c r="Q2604">
        <v>7.8373178515837999E-2</v>
      </c>
    </row>
    <row r="2605" spans="1:17" hidden="1" x14ac:dyDescent="0.3">
      <c r="A2605" t="s">
        <v>5412</v>
      </c>
      <c r="B2605" t="s">
        <v>5413</v>
      </c>
      <c r="C2605" t="str">
        <f>IFERROR(VLOOKUP(Table1[[#This Row],[Ticker]],[1]!Table2[[Symbol]:[Industry]],2,FALSE),"-")</f>
        <v>-</v>
      </c>
      <c r="D2605" t="s">
        <v>46</v>
      </c>
      <c r="E2605">
        <v>154.72244860000001</v>
      </c>
      <c r="F2605">
        <v>7.24</v>
      </c>
      <c r="G2605">
        <v>55.510833543659601</v>
      </c>
      <c r="H2605">
        <v>15.994586003736</v>
      </c>
      <c r="I2605">
        <v>-30.9297839866421</v>
      </c>
      <c r="J2605">
        <v>2.45673184840141</v>
      </c>
      <c r="K2605">
        <v>5.96614299234722</v>
      </c>
      <c r="L2605">
        <v>4.5492220387474704</v>
      </c>
      <c r="M2605">
        <v>99.880081367486895</v>
      </c>
      <c r="N2605">
        <v>1.1756584898609801</v>
      </c>
      <c r="O2605">
        <v>33.2872928176795</v>
      </c>
      <c r="P2605">
        <v>95.675675675675606</v>
      </c>
      <c r="Q2605">
        <v>5.0349281749172997E-2</v>
      </c>
    </row>
    <row r="2606" spans="1:17" hidden="1" x14ac:dyDescent="0.3">
      <c r="A2606" t="s">
        <v>5414</v>
      </c>
      <c r="B2606" t="s">
        <v>5415</v>
      </c>
      <c r="C2606" t="str">
        <f>IFERROR(VLOOKUP(Table1[[#This Row],[Ticker]],[1]!Table2[[Symbol]:[Industry]],2,FALSE),"-")</f>
        <v>-</v>
      </c>
      <c r="D2606" t="s">
        <v>424</v>
      </c>
      <c r="E2606">
        <v>154.716611</v>
      </c>
      <c r="F2606">
        <v>309.05</v>
      </c>
      <c r="G2606">
        <v>52.2422782194541</v>
      </c>
      <c r="H2606">
        <v>39.567583054994003</v>
      </c>
      <c r="I2606">
        <v>185.960615781455</v>
      </c>
      <c r="J2606">
        <v>8.9825089291436004</v>
      </c>
      <c r="K2606">
        <v>231.29194627214599</v>
      </c>
      <c r="L2606">
        <v>166.49384518521299</v>
      </c>
      <c r="M2606">
        <v>76.065747593484204</v>
      </c>
      <c r="N2606">
        <v>0.59446903263050799</v>
      </c>
      <c r="O2606">
        <v>4.1093674162756697</v>
      </c>
      <c r="P2606">
        <v>223.95178197064899</v>
      </c>
      <c r="Q2606">
        <v>0.170121134403312</v>
      </c>
    </row>
    <row r="2607" spans="1:17" hidden="1" x14ac:dyDescent="0.3">
      <c r="A2607" t="s">
        <v>5416</v>
      </c>
      <c r="B2607" t="s">
        <v>5417</v>
      </c>
      <c r="C2607" t="str">
        <f>IFERROR(VLOOKUP(Table1[[#This Row],[Ticker]],[1]!Table2[[Symbol]:[Industry]],2,FALSE),"-")</f>
        <v>-</v>
      </c>
      <c r="D2607" t="s">
        <v>269</v>
      </c>
      <c r="E2607">
        <v>154.7067648</v>
      </c>
      <c r="F2607">
        <v>260.39999999999998</v>
      </c>
      <c r="G2607">
        <v>-7.1859558093959803</v>
      </c>
      <c r="H2607">
        <v>1.20138600026847</v>
      </c>
      <c r="I2607">
        <v>-23.443591422729401</v>
      </c>
      <c r="J2607">
        <v>0.26426986561759402</v>
      </c>
      <c r="K2607">
        <v>271.75708465764302</v>
      </c>
      <c r="L2607">
        <v>264.55667619208799</v>
      </c>
      <c r="M2607">
        <v>27.455898558083799</v>
      </c>
      <c r="N2607">
        <v>0.60138826777624299</v>
      </c>
      <c r="O2607">
        <v>35.560675883256501</v>
      </c>
      <c r="P2607">
        <v>27.024390243902399</v>
      </c>
      <c r="Q2607">
        <v>3.7259059386869998E-2</v>
      </c>
    </row>
    <row r="2608" spans="1:17" hidden="1" x14ac:dyDescent="0.3">
      <c r="A2608" t="s">
        <v>5418</v>
      </c>
      <c r="B2608" t="s">
        <v>5419</v>
      </c>
      <c r="C2608" t="str">
        <f>IFERROR(VLOOKUP(Table1[[#This Row],[Ticker]],[1]!Table2[[Symbol]:[Industry]],2,FALSE),"-")</f>
        <v>-</v>
      </c>
      <c r="D2608" t="s">
        <v>625</v>
      </c>
      <c r="E2608">
        <v>154.64330568</v>
      </c>
      <c r="F2608">
        <v>215.1</v>
      </c>
      <c r="G2608">
        <v>-42.084787234350998</v>
      </c>
      <c r="H2608">
        <v>1.2962226990157999</v>
      </c>
      <c r="I2608">
        <v>-30.794039775314399</v>
      </c>
      <c r="J2608">
        <v>2.5035548658592202</v>
      </c>
      <c r="K2608">
        <v>222.340270943007</v>
      </c>
      <c r="L2608">
        <v>234.04385249771801</v>
      </c>
      <c r="M2608">
        <v>34.748093901816802</v>
      </c>
      <c r="N2608">
        <v>2.27759295586932</v>
      </c>
      <c r="O2608">
        <v>48.768014876801402</v>
      </c>
      <c r="P2608">
        <v>6.48514851485149</v>
      </c>
      <c r="Q2608">
        <v>-4.4833141815623999E-2</v>
      </c>
    </row>
    <row r="2609" spans="1:17" hidden="1" x14ac:dyDescent="0.3">
      <c r="A2609" t="s">
        <v>5420</v>
      </c>
      <c r="B2609" t="s">
        <v>5421</v>
      </c>
      <c r="C2609" t="str">
        <f>IFERROR(VLOOKUP(Table1[[#This Row],[Ticker]],[1]!Table2[[Symbol]:[Industry]],2,FALSE),"-")</f>
        <v>-</v>
      </c>
      <c r="D2609" t="s">
        <v>138</v>
      </c>
      <c r="E2609">
        <v>154.125</v>
      </c>
      <c r="F2609">
        <v>171.25</v>
      </c>
      <c r="G2609">
        <v>10.5344639448941</v>
      </c>
      <c r="H2609">
        <v>-3.4120302253100498</v>
      </c>
      <c r="I2609">
        <v>-16.396816953675099</v>
      </c>
      <c r="J2609">
        <v>-0.181721419681488</v>
      </c>
      <c r="K2609">
        <v>183.862077632367</v>
      </c>
      <c r="L2609">
        <v>171.200474812625</v>
      </c>
      <c r="M2609">
        <v>35.273655709122004</v>
      </c>
      <c r="N2609">
        <v>1.8528635209678901</v>
      </c>
      <c r="O2609">
        <v>60.525547445255398</v>
      </c>
      <c r="P2609">
        <v>45.127118644067799</v>
      </c>
      <c r="Q2609">
        <v>7.8728900453789996E-2</v>
      </c>
    </row>
    <row r="2610" spans="1:17" hidden="1" x14ac:dyDescent="0.3">
      <c r="A2610" t="s">
        <v>5422</v>
      </c>
      <c r="B2610" t="s">
        <v>5423</v>
      </c>
      <c r="C2610" t="str">
        <f>IFERROR(VLOOKUP(Table1[[#This Row],[Ticker]],[1]!Table2[[Symbol]:[Industry]],2,FALSE),"-")</f>
        <v>-</v>
      </c>
      <c r="D2610" t="s">
        <v>133</v>
      </c>
      <c r="E2610">
        <v>153.87515999999999</v>
      </c>
      <c r="F2610">
        <v>43.35</v>
      </c>
      <c r="G2610">
        <v>-40.761734616000098</v>
      </c>
      <c r="H2610">
        <v>-1.34645886020455</v>
      </c>
      <c r="I2610">
        <v>-31.800806229964302</v>
      </c>
      <c r="J2610">
        <v>-5.3066605978121499</v>
      </c>
      <c r="K2610">
        <v>46.308325874539101</v>
      </c>
      <c r="L2610">
        <v>49.1303200054058</v>
      </c>
      <c r="M2610">
        <v>33.6186358849179</v>
      </c>
      <c r="N2610">
        <v>0.87896184576440795</v>
      </c>
      <c r="O2610">
        <v>51.787773933102599</v>
      </c>
      <c r="P2610">
        <v>5.0654386815317496</v>
      </c>
      <c r="Q2610">
        <v>-5.4103175295104E-2</v>
      </c>
    </row>
    <row r="2611" spans="1:17" hidden="1" x14ac:dyDescent="0.3">
      <c r="A2611" t="s">
        <v>5424</v>
      </c>
      <c r="B2611" t="s">
        <v>5425</v>
      </c>
      <c r="C2611" t="str">
        <f>IFERROR(VLOOKUP(Table1[[#This Row],[Ticker]],[1]!Table2[[Symbol]:[Industry]],2,FALSE),"-")</f>
        <v>-</v>
      </c>
      <c r="D2611" t="s">
        <v>4151</v>
      </c>
      <c r="E2611">
        <v>153.79606914799999</v>
      </c>
      <c r="F2611">
        <v>55.34</v>
      </c>
      <c r="G2611">
        <v>9.2328326155908602</v>
      </c>
      <c r="H2611">
        <v>-11.8461997612995</v>
      </c>
      <c r="I2611">
        <v>-23.161834719560801</v>
      </c>
      <c r="J2611">
        <v>-3.4361130144424701</v>
      </c>
      <c r="K2611">
        <v>56.037916034342601</v>
      </c>
      <c r="L2611">
        <v>52.850754462952899</v>
      </c>
      <c r="M2611">
        <v>48.894977047934802</v>
      </c>
      <c r="N2611">
        <v>0.81294538433628505</v>
      </c>
      <c r="O2611">
        <v>33.628478496566601</v>
      </c>
      <c r="P2611">
        <v>46.790450928381901</v>
      </c>
      <c r="Q2611">
        <v>7.0640699393134998E-2</v>
      </c>
    </row>
    <row r="2612" spans="1:17" hidden="1" x14ac:dyDescent="0.3">
      <c r="A2612" t="s">
        <v>5426</v>
      </c>
      <c r="B2612" t="s">
        <v>5427</v>
      </c>
      <c r="C2612" t="str">
        <f>IFERROR(VLOOKUP(Table1[[#This Row],[Ticker]],[1]!Table2[[Symbol]:[Industry]],2,FALSE),"-")</f>
        <v>-</v>
      </c>
      <c r="D2612" t="s">
        <v>138</v>
      </c>
      <c r="E2612">
        <v>153.58539375000001</v>
      </c>
      <c r="F2612">
        <v>712.9</v>
      </c>
      <c r="G2612">
        <v>287.52039424235801</v>
      </c>
      <c r="H2612">
        <v>-20.419762154176901</v>
      </c>
      <c r="I2612">
        <v>175.35580692605299</v>
      </c>
      <c r="J2612">
        <v>-4.6062873933914004</v>
      </c>
      <c r="K2612">
        <v>855.00639019808204</v>
      </c>
      <c r="L2612">
        <v>598.76033568934304</v>
      </c>
      <c r="M2612">
        <v>0.30305608861112898</v>
      </c>
      <c r="N2612">
        <v>0.63418181818181796</v>
      </c>
      <c r="O2612">
        <v>58.956375368214303</v>
      </c>
      <c r="P2612">
        <v>315.68513119533498</v>
      </c>
    </row>
    <row r="2613" spans="1:17" hidden="1" x14ac:dyDescent="0.3">
      <c r="A2613" t="s">
        <v>5428</v>
      </c>
      <c r="B2613" t="s">
        <v>5429</v>
      </c>
      <c r="C2613" t="str">
        <f>IFERROR(VLOOKUP(Table1[[#This Row],[Ticker]],[1]!Table2[[Symbol]:[Industry]],2,FALSE),"-")</f>
        <v>-</v>
      </c>
      <c r="D2613" t="s">
        <v>133</v>
      </c>
      <c r="E2613">
        <v>153.55995060000001</v>
      </c>
      <c r="F2613">
        <v>66.099999999999994</v>
      </c>
      <c r="G2613">
        <v>-63.136362993486799</v>
      </c>
      <c r="H2613">
        <v>-0.82611928987560801</v>
      </c>
      <c r="I2613">
        <v>-39.795036381306303</v>
      </c>
      <c r="J2613">
        <v>8.8287287575617093</v>
      </c>
      <c r="K2613">
        <v>70.327426549661197</v>
      </c>
      <c r="L2613">
        <v>80.363173683417997</v>
      </c>
      <c r="M2613">
        <v>43.671246077045502</v>
      </c>
      <c r="N2613">
        <v>0.93329196400868697</v>
      </c>
      <c r="O2613">
        <v>90.620272314674693</v>
      </c>
      <c r="P2613">
        <v>4.9206349206348996</v>
      </c>
    </row>
    <row r="2614" spans="1:17" hidden="1" x14ac:dyDescent="0.3">
      <c r="A2614" t="s">
        <v>5430</v>
      </c>
      <c r="B2614" t="s">
        <v>5431</v>
      </c>
      <c r="C2614" t="str">
        <f>IFERROR(VLOOKUP(Table1[[#This Row],[Ticker]],[1]!Table2[[Symbol]:[Industry]],2,FALSE),"-")</f>
        <v>-</v>
      </c>
      <c r="D2614" t="s">
        <v>625</v>
      </c>
      <c r="E2614">
        <v>153.37576799999999</v>
      </c>
      <c r="F2614">
        <v>464.1</v>
      </c>
      <c r="G2614">
        <v>-0.784615707764452</v>
      </c>
      <c r="H2614">
        <v>-5.8383087703351499</v>
      </c>
      <c r="I2614">
        <v>-5.8217526404511499</v>
      </c>
      <c r="J2614">
        <v>-0.35806437797701701</v>
      </c>
      <c r="K2614">
        <v>462.35250026083298</v>
      </c>
      <c r="L2614">
        <v>429.24015303800502</v>
      </c>
      <c r="M2614">
        <v>37.7660803050182</v>
      </c>
      <c r="N2614">
        <v>0.31782734629480802</v>
      </c>
      <c r="O2614">
        <v>21.310062486532999</v>
      </c>
      <c r="P2614">
        <v>28.9166666666666</v>
      </c>
      <c r="Q2614">
        <v>-2.3830815421496999E-2</v>
      </c>
    </row>
    <row r="2615" spans="1:17" hidden="1" x14ac:dyDescent="0.3">
      <c r="A2615" t="s">
        <v>5432</v>
      </c>
      <c r="B2615" t="s">
        <v>5433</v>
      </c>
      <c r="C2615" t="str">
        <f>IFERROR(VLOOKUP(Table1[[#This Row],[Ticker]],[1]!Table2[[Symbol]:[Industry]],2,FALSE),"-")</f>
        <v>-</v>
      </c>
      <c r="D2615" t="s">
        <v>625</v>
      </c>
      <c r="E2615">
        <v>153.372648</v>
      </c>
      <c r="F2615">
        <v>291.45</v>
      </c>
      <c r="G2615">
        <v>-13.830907922479501</v>
      </c>
      <c r="H2615">
        <v>-4.6191978393819397</v>
      </c>
      <c r="I2615">
        <v>-14.428918339435</v>
      </c>
      <c r="J2615">
        <v>-2.2767519340668398</v>
      </c>
      <c r="K2615">
        <v>300.15254709832197</v>
      </c>
      <c r="L2615">
        <v>295.067847737926</v>
      </c>
      <c r="M2615">
        <v>38.371291417819798</v>
      </c>
      <c r="N2615">
        <v>0.24694866860880699</v>
      </c>
      <c r="O2615">
        <v>22.490993309315499</v>
      </c>
      <c r="P2615">
        <v>15.953849214243</v>
      </c>
      <c r="Q2615">
        <v>1.8824799726733999E-2</v>
      </c>
    </row>
    <row r="2616" spans="1:17" hidden="1" x14ac:dyDescent="0.3">
      <c r="A2616" t="s">
        <v>5434</v>
      </c>
      <c r="B2616" t="s">
        <v>5435</v>
      </c>
      <c r="C2616" t="str">
        <f>IFERROR(VLOOKUP(Table1[[#This Row],[Ticker]],[1]!Table2[[Symbol]:[Industry]],2,FALSE),"-")</f>
        <v>-</v>
      </c>
      <c r="D2616" t="s">
        <v>429</v>
      </c>
      <c r="E2616">
        <v>153.2816784</v>
      </c>
      <c r="F2616">
        <v>101.16</v>
      </c>
      <c r="G2616">
        <v>148.90036512528101</v>
      </c>
      <c r="H2616">
        <v>46.584514463382803</v>
      </c>
      <c r="I2616">
        <v>87.823832520356007</v>
      </c>
      <c r="J2616">
        <v>11.358642184511901</v>
      </c>
      <c r="K2616">
        <v>71.892653895931801</v>
      </c>
      <c r="L2616">
        <v>53.728465118942196</v>
      </c>
      <c r="M2616">
        <v>99.866902328596495</v>
      </c>
      <c r="N2616">
        <v>1.4105502170791899</v>
      </c>
      <c r="O2616">
        <v>0</v>
      </c>
      <c r="P2616">
        <v>234.41322314049501</v>
      </c>
      <c r="Q2616">
        <v>9.210415626738E-2</v>
      </c>
    </row>
    <row r="2617" spans="1:17" hidden="1" x14ac:dyDescent="0.3">
      <c r="A2617" t="s">
        <v>5436</v>
      </c>
      <c r="B2617" t="s">
        <v>5437</v>
      </c>
      <c r="C2617" t="str">
        <f>IFERROR(VLOOKUP(Table1[[#This Row],[Ticker]],[1]!Table2[[Symbol]:[Industry]],2,FALSE),"-")</f>
        <v>-</v>
      </c>
      <c r="D2617" t="s">
        <v>158</v>
      </c>
      <c r="E2617">
        <v>153.13740000000001</v>
      </c>
      <c r="F2617">
        <v>145</v>
      </c>
      <c r="G2617">
        <v>-3.6176348587361602</v>
      </c>
      <c r="H2617">
        <v>-3.4421779491568998</v>
      </c>
      <c r="I2617">
        <v>-5.4558157238293097</v>
      </c>
      <c r="J2617">
        <v>6.6391064011463303</v>
      </c>
      <c r="K2617">
        <v>146.22147233276499</v>
      </c>
      <c r="L2617">
        <v>140.734038721427</v>
      </c>
      <c r="M2617">
        <v>42.804971568067202</v>
      </c>
      <c r="N2617">
        <v>1.0894308943089399</v>
      </c>
      <c r="O2617">
        <v>29.655172413793</v>
      </c>
      <c r="P2617">
        <v>24.8923341946597</v>
      </c>
      <c r="Q2617">
        <v>6.9799016091686997E-2</v>
      </c>
    </row>
    <row r="2618" spans="1:17" hidden="1" x14ac:dyDescent="0.3">
      <c r="A2618" t="s">
        <v>5438</v>
      </c>
      <c r="B2618" t="s">
        <v>5439</v>
      </c>
      <c r="C2618" t="str">
        <f>IFERROR(VLOOKUP(Table1[[#This Row],[Ticker]],[1]!Table2[[Symbol]:[Industry]],2,FALSE),"-")</f>
        <v>-</v>
      </c>
      <c r="D2618" t="s">
        <v>5440</v>
      </c>
      <c r="E2618">
        <v>153.1306007</v>
      </c>
      <c r="F2618">
        <v>68.599999999999994</v>
      </c>
      <c r="G2618">
        <v>181.76985675836599</v>
      </c>
      <c r="H2618">
        <v>-3.4801803594949701</v>
      </c>
      <c r="I2618">
        <v>57.729491999754899</v>
      </c>
      <c r="J2618">
        <v>0.36482512686506002</v>
      </c>
      <c r="K2618">
        <v>60.212579120009401</v>
      </c>
      <c r="L2618">
        <v>42.041132236444597</v>
      </c>
      <c r="M2618">
        <v>39.407240433354403</v>
      </c>
      <c r="N2618">
        <v>0.229852076955361</v>
      </c>
      <c r="O2618">
        <v>21.720116618075799</v>
      </c>
      <c r="P2618">
        <v>211.111111111111</v>
      </c>
      <c r="Q2618">
        <v>0.12656230168025201</v>
      </c>
    </row>
    <row r="2619" spans="1:17" hidden="1" x14ac:dyDescent="0.3">
      <c r="A2619" t="s">
        <v>5441</v>
      </c>
      <c r="B2619" t="s">
        <v>5442</v>
      </c>
      <c r="C2619" t="str">
        <f>IFERROR(VLOOKUP(Table1[[#This Row],[Ticker]],[1]!Table2[[Symbol]:[Industry]],2,FALSE),"-")</f>
        <v>-</v>
      </c>
      <c r="D2619" t="s">
        <v>21</v>
      </c>
      <c r="E2619">
        <v>152.79374999999999</v>
      </c>
      <c r="F2619">
        <v>108.75</v>
      </c>
      <c r="G2619">
        <v>84.283569383825494</v>
      </c>
      <c r="H2619">
        <v>9.7118248372539906</v>
      </c>
      <c r="I2619">
        <v>10.3431097862515</v>
      </c>
      <c r="J2619">
        <v>2.6643420350776199</v>
      </c>
      <c r="K2619">
        <v>107.096196534491</v>
      </c>
      <c r="L2619">
        <v>92.247227909513498</v>
      </c>
      <c r="M2619">
        <v>38.250593116774901</v>
      </c>
      <c r="N2619">
        <v>0.73205526581090397</v>
      </c>
      <c r="O2619">
        <v>19.43908045977</v>
      </c>
      <c r="P2619">
        <v>141.18429807052499</v>
      </c>
      <c r="Q2619">
        <v>7.2275802993593E-2</v>
      </c>
    </row>
    <row r="2620" spans="1:17" hidden="1" x14ac:dyDescent="0.3">
      <c r="A2620" t="s">
        <v>5443</v>
      </c>
      <c r="B2620" t="s">
        <v>5444</v>
      </c>
      <c r="C2620" t="str">
        <f>IFERROR(VLOOKUP(Table1[[#This Row],[Ticker]],[1]!Table2[[Symbol]:[Industry]],2,FALSE),"-")</f>
        <v>-</v>
      </c>
      <c r="D2620" t="s">
        <v>46</v>
      </c>
      <c r="E2620">
        <v>152.17733999999999</v>
      </c>
      <c r="F2620">
        <v>147</v>
      </c>
      <c r="G2620">
        <v>132.842962420503</v>
      </c>
      <c r="H2620">
        <v>3.5844113341471799</v>
      </c>
      <c r="I2620">
        <v>108.749150054707</v>
      </c>
      <c r="J2620">
        <v>3.1426029046428301</v>
      </c>
      <c r="K2620">
        <v>135.510650090116</v>
      </c>
      <c r="L2620">
        <v>97.070056673552997</v>
      </c>
      <c r="M2620">
        <v>50.390170302702202</v>
      </c>
      <c r="N2620">
        <v>0.13953488372093001</v>
      </c>
      <c r="O2620">
        <v>9.8639455782312897</v>
      </c>
      <c r="P2620">
        <v>202.158273381295</v>
      </c>
      <c r="Q2620">
        <v>0.114376082952132</v>
      </c>
    </row>
    <row r="2621" spans="1:17" hidden="1" x14ac:dyDescent="0.3">
      <c r="A2621" t="s">
        <v>5445</v>
      </c>
      <c r="B2621" t="s">
        <v>5446</v>
      </c>
      <c r="C2621" t="str">
        <f>IFERROR(VLOOKUP(Table1[[#This Row],[Ticker]],[1]!Table2[[Symbol]:[Industry]],2,FALSE),"-")</f>
        <v>-</v>
      </c>
      <c r="D2621" t="s">
        <v>383</v>
      </c>
      <c r="E2621">
        <v>151.88205840999899</v>
      </c>
      <c r="F2621">
        <v>40.97</v>
      </c>
      <c r="G2621">
        <v>-10.233908899933301</v>
      </c>
      <c r="H2621">
        <v>1.70582564429938</v>
      </c>
      <c r="I2621">
        <v>-15.9804196255131</v>
      </c>
      <c r="J2621">
        <v>-0.42321902852603999</v>
      </c>
      <c r="K2621">
        <v>42.576617441268603</v>
      </c>
      <c r="L2621">
        <v>42.166200376639601</v>
      </c>
      <c r="M2621">
        <v>29.865378389052399</v>
      </c>
      <c r="N2621">
        <v>0.94930649825132996</v>
      </c>
      <c r="O2621">
        <v>50.720039052965497</v>
      </c>
      <c r="P2621">
        <v>29.242902208201802</v>
      </c>
      <c r="Q2621">
        <v>0.14450099999354599</v>
      </c>
    </row>
    <row r="2622" spans="1:17" hidden="1" x14ac:dyDescent="0.3">
      <c r="A2622" t="s">
        <v>5447</v>
      </c>
      <c r="B2622" t="s">
        <v>5448</v>
      </c>
      <c r="C2622" t="str">
        <f>IFERROR(VLOOKUP(Table1[[#This Row],[Ticker]],[1]!Table2[[Symbol]:[Industry]],2,FALSE),"-")</f>
        <v>-</v>
      </c>
      <c r="D2622" t="s">
        <v>993</v>
      </c>
      <c r="E2622">
        <v>151.50311309</v>
      </c>
      <c r="F2622">
        <v>23.38</v>
      </c>
      <c r="G2622">
        <v>84.383056862300904</v>
      </c>
      <c r="H2622">
        <v>8.3522925034805002</v>
      </c>
      <c r="I2622">
        <v>-12.829404833631401</v>
      </c>
      <c r="J2622">
        <v>8.8817333394254394</v>
      </c>
      <c r="K2622">
        <v>22.329261596345098</v>
      </c>
      <c r="L2622">
        <v>20.2531263916018</v>
      </c>
      <c r="M2622">
        <v>47.233033601178803</v>
      </c>
      <c r="N2622">
        <v>0.871835672742167</v>
      </c>
      <c r="O2622">
        <v>25.791274593669801</v>
      </c>
      <c r="P2622">
        <v>107.63765541740599</v>
      </c>
      <c r="Q2622">
        <v>0.153858466545575</v>
      </c>
    </row>
    <row r="2623" spans="1:17" hidden="1" x14ac:dyDescent="0.3">
      <c r="A2623" t="s">
        <v>5449</v>
      </c>
      <c r="B2623" t="s">
        <v>5450</v>
      </c>
      <c r="C2623" t="str">
        <f>IFERROR(VLOOKUP(Table1[[#This Row],[Ticker]],[1]!Table2[[Symbol]:[Industry]],2,FALSE),"-")</f>
        <v>-</v>
      </c>
      <c r="D2623" t="s">
        <v>138</v>
      </c>
      <c r="E2623">
        <v>151.42349071199999</v>
      </c>
      <c r="F2623">
        <v>9.6199999999999992</v>
      </c>
      <c r="G2623">
        <v>-5.9375253843740898</v>
      </c>
      <c r="H2623">
        <v>-0.426048916898843</v>
      </c>
      <c r="I2623">
        <v>-24.597366404224601</v>
      </c>
      <c r="J2623">
        <v>1.6426029046428301</v>
      </c>
      <c r="K2623">
        <v>9.9950016656076297</v>
      </c>
      <c r="L2623">
        <v>10.879652082629701</v>
      </c>
      <c r="M2623">
        <v>41.646253956730298</v>
      </c>
      <c r="N2623">
        <v>0.70034751314714505</v>
      </c>
      <c r="O2623">
        <v>56.444906444906401</v>
      </c>
      <c r="P2623">
        <v>20.249999999999901</v>
      </c>
      <c r="Q2623">
        <v>3.6337061223550002E-2</v>
      </c>
    </row>
    <row r="2624" spans="1:17" hidden="1" x14ac:dyDescent="0.3">
      <c r="A2624" t="s">
        <v>5451</v>
      </c>
      <c r="B2624" t="s">
        <v>5452</v>
      </c>
      <c r="C2624" t="str">
        <f>IFERROR(VLOOKUP(Table1[[#This Row],[Ticker]],[1]!Table2[[Symbol]:[Industry]],2,FALSE),"-")</f>
        <v>-</v>
      </c>
      <c r="D2624" t="s">
        <v>138</v>
      </c>
      <c r="E2624">
        <v>151.21875</v>
      </c>
      <c r="F2624">
        <v>6048.75</v>
      </c>
      <c r="G2624">
        <v>47.855726763140296</v>
      </c>
      <c r="H2624">
        <v>29.090617749767802</v>
      </c>
      <c r="I2624">
        <v>41.465511769202202</v>
      </c>
      <c r="J2624">
        <v>30.762230729188602</v>
      </c>
      <c r="K2624">
        <v>4459.38676132607</v>
      </c>
      <c r="L2624">
        <v>4072.2589958705398</v>
      </c>
      <c r="M2624">
        <v>91.177272672012805</v>
      </c>
      <c r="N2624">
        <v>1.64302258251302</v>
      </c>
      <c r="O2624">
        <v>0</v>
      </c>
      <c r="P2624">
        <v>79.754829123328307</v>
      </c>
      <c r="Q2624">
        <v>-6.2992982239521003E-2</v>
      </c>
    </row>
    <row r="2625" spans="1:17" hidden="1" x14ac:dyDescent="0.3">
      <c r="A2625" t="s">
        <v>5453</v>
      </c>
      <c r="B2625" t="s">
        <v>5454</v>
      </c>
      <c r="C2625" t="str">
        <f>IFERROR(VLOOKUP(Table1[[#This Row],[Ticker]],[1]!Table2[[Symbol]:[Industry]],2,FALSE),"-")</f>
        <v>-</v>
      </c>
      <c r="D2625" t="s">
        <v>186</v>
      </c>
      <c r="E2625">
        <v>150.98773890000001</v>
      </c>
      <c r="F2625">
        <v>119.51</v>
      </c>
      <c r="G2625">
        <v>164.029055291048</v>
      </c>
      <c r="H2625">
        <v>55.692583967767298</v>
      </c>
      <c r="I2625">
        <v>48.856443119584902</v>
      </c>
      <c r="J2625">
        <v>14.542108514074201</v>
      </c>
      <c r="K2625">
        <v>85.5096969391318</v>
      </c>
      <c r="L2625">
        <v>69.616748386329704</v>
      </c>
      <c r="M2625">
        <v>97.103400132328304</v>
      </c>
      <c r="N2625">
        <v>1.6743941856247699</v>
      </c>
      <c r="O2625">
        <v>0</v>
      </c>
      <c r="P2625">
        <v>229.68275862068899</v>
      </c>
      <c r="Q2625">
        <v>6.8751657536525998E-2</v>
      </c>
    </row>
    <row r="2626" spans="1:17" hidden="1" x14ac:dyDescent="0.3">
      <c r="A2626" t="s">
        <v>5455</v>
      </c>
      <c r="B2626" t="s">
        <v>5456</v>
      </c>
      <c r="C2626" t="str">
        <f>IFERROR(VLOOKUP(Table1[[#This Row],[Ticker]],[1]!Table2[[Symbol]:[Industry]],2,FALSE),"-")</f>
        <v>-</v>
      </c>
      <c r="D2626" t="s">
        <v>2206</v>
      </c>
      <c r="E2626">
        <v>150.89652899999999</v>
      </c>
      <c r="F2626">
        <v>164.15</v>
      </c>
      <c r="G2626">
        <v>237.752658977333</v>
      </c>
      <c r="H2626">
        <v>3.3924379653464198</v>
      </c>
      <c r="I2626">
        <v>78.579115314931599</v>
      </c>
      <c r="J2626">
        <v>3.56176458128953</v>
      </c>
      <c r="K2626">
        <v>144.057685813446</v>
      </c>
      <c r="L2626">
        <v>103.49602773709501</v>
      </c>
      <c r="M2626">
        <v>50.820444661428802</v>
      </c>
      <c r="N2626">
        <v>0.55870419618197797</v>
      </c>
      <c r="O2626">
        <v>8.2546451416387399</v>
      </c>
      <c r="P2626">
        <v>261.00725753243898</v>
      </c>
      <c r="Q2626">
        <v>0.199082394958217</v>
      </c>
    </row>
    <row r="2627" spans="1:17" hidden="1" x14ac:dyDescent="0.3">
      <c r="A2627" t="s">
        <v>5457</v>
      </c>
      <c r="B2627" t="s">
        <v>5458</v>
      </c>
      <c r="C2627" t="str">
        <f>IFERROR(VLOOKUP(Table1[[#This Row],[Ticker]],[1]!Table2[[Symbol]:[Industry]],2,FALSE),"-")</f>
        <v>-</v>
      </c>
      <c r="D2627" t="s">
        <v>804</v>
      </c>
      <c r="E2627">
        <v>150.245</v>
      </c>
      <c r="F2627">
        <v>151</v>
      </c>
      <c r="G2627">
        <v>-7.1007524012596397</v>
      </c>
      <c r="H2627">
        <v>5.2118821175839196</v>
      </c>
      <c r="I2627">
        <v>-6.3522925125989902</v>
      </c>
      <c r="J2627">
        <v>3.1426029046428301</v>
      </c>
      <c r="K2627">
        <v>145.78379387070299</v>
      </c>
      <c r="L2627">
        <v>139.37989942739901</v>
      </c>
      <c r="M2627">
        <v>70.029383963446804</v>
      </c>
      <c r="N2627">
        <v>7.8651685393258397E-2</v>
      </c>
      <c r="O2627">
        <v>5.1324503311258303</v>
      </c>
      <c r="P2627">
        <v>21.7741935483871</v>
      </c>
    </row>
    <row r="2628" spans="1:17" hidden="1" x14ac:dyDescent="0.3">
      <c r="A2628" t="s">
        <v>5459</v>
      </c>
      <c r="B2628" t="s">
        <v>5460</v>
      </c>
      <c r="C2628" t="str">
        <f>IFERROR(VLOOKUP(Table1[[#This Row],[Ticker]],[1]!Table2[[Symbol]:[Industry]],2,FALSE),"-")</f>
        <v>-</v>
      </c>
      <c r="D2628" t="s">
        <v>138</v>
      </c>
      <c r="E2628">
        <v>150.17156914500001</v>
      </c>
      <c r="F2628">
        <v>583.65</v>
      </c>
      <c r="G2628">
        <v>20.2364893367196</v>
      </c>
      <c r="H2628">
        <v>-0.60312882482387098</v>
      </c>
      <c r="I2628">
        <v>-3.30998298147711</v>
      </c>
      <c r="J2628">
        <v>0.48125351097473001</v>
      </c>
      <c r="K2628">
        <v>593.73481126347497</v>
      </c>
      <c r="L2628">
        <v>556.96590368091699</v>
      </c>
      <c r="M2628">
        <v>43.202510758858999</v>
      </c>
      <c r="N2628">
        <v>0.51661167914363804</v>
      </c>
      <c r="O2628">
        <v>37.068448556497898</v>
      </c>
      <c r="P2628">
        <v>55.1847912789151</v>
      </c>
      <c r="Q2628">
        <v>5.9658958966453998E-2</v>
      </c>
    </row>
    <row r="2629" spans="1:17" hidden="1" x14ac:dyDescent="0.3">
      <c r="A2629" t="s">
        <v>5461</v>
      </c>
      <c r="B2629" t="s">
        <v>5462</v>
      </c>
      <c r="C2629" t="str">
        <f>IFERROR(VLOOKUP(Table1[[#This Row],[Ticker]],[1]!Table2[[Symbol]:[Industry]],2,FALSE),"-")</f>
        <v>-</v>
      </c>
      <c r="D2629" t="s">
        <v>133</v>
      </c>
      <c r="E2629">
        <v>149.67842780000001</v>
      </c>
      <c r="F2629">
        <v>3.76</v>
      </c>
      <c r="G2629">
        <v>79.988644688137398</v>
      </c>
      <c r="H2629">
        <v>0.32018223888005898</v>
      </c>
      <c r="I2629">
        <v>6.6437328392110704</v>
      </c>
      <c r="J2629">
        <v>1.8926029046428401</v>
      </c>
      <c r="K2629">
        <v>3.83512945388427</v>
      </c>
      <c r="L2629">
        <v>3.4013917720150402</v>
      </c>
      <c r="M2629">
        <v>35.759875074623999</v>
      </c>
      <c r="N2629">
        <v>1.0206169173706501</v>
      </c>
      <c r="O2629">
        <v>40.691489361702097</v>
      </c>
      <c r="P2629">
        <v>113.636363636363</v>
      </c>
      <c r="Q2629">
        <v>7.5629516184665999E-2</v>
      </c>
    </row>
    <row r="2630" spans="1:17" hidden="1" x14ac:dyDescent="0.3">
      <c r="A2630" t="s">
        <v>5463</v>
      </c>
      <c r="B2630" t="s">
        <v>5464</v>
      </c>
      <c r="C2630" t="str">
        <f>IFERROR(VLOOKUP(Table1[[#This Row],[Ticker]],[1]!Table2[[Symbol]:[Industry]],2,FALSE),"-")</f>
        <v>-</v>
      </c>
      <c r="D2630" t="s">
        <v>928</v>
      </c>
      <c r="E2630">
        <v>149.57024999999999</v>
      </c>
      <c r="F2630">
        <v>586.54999999999995</v>
      </c>
      <c r="G2630">
        <v>64.261386099625597</v>
      </c>
      <c r="H2630">
        <v>-0.947992490566547</v>
      </c>
      <c r="I2630">
        <v>-6.3627603835809499</v>
      </c>
      <c r="J2630">
        <v>9.0827774661206906</v>
      </c>
      <c r="K2630">
        <v>606.16450638162701</v>
      </c>
      <c r="L2630">
        <v>529.89100179754701</v>
      </c>
      <c r="M2630">
        <v>35.982269293731299</v>
      </c>
      <c r="N2630">
        <v>0.80458194058660104</v>
      </c>
      <c r="O2630">
        <v>27.695848606256899</v>
      </c>
      <c r="P2630">
        <v>90.4383116883116</v>
      </c>
      <c r="Q2630">
        <v>0.112788218571285</v>
      </c>
    </row>
    <row r="2631" spans="1:17" hidden="1" x14ac:dyDescent="0.3">
      <c r="A2631" t="s">
        <v>5465</v>
      </c>
      <c r="B2631" t="s">
        <v>5466</v>
      </c>
      <c r="C2631" t="str">
        <f>IFERROR(VLOOKUP(Table1[[#This Row],[Ticker]],[1]!Table2[[Symbol]:[Industry]],2,FALSE),"-")</f>
        <v>-</v>
      </c>
      <c r="D2631" t="s">
        <v>804</v>
      </c>
      <c r="E2631">
        <v>149.45594212999899</v>
      </c>
      <c r="F2631">
        <v>136.1</v>
      </c>
      <c r="G2631">
        <v>286.685160481038</v>
      </c>
      <c r="H2631">
        <v>-1.2475402992414399</v>
      </c>
      <c r="I2631">
        <v>88.1379142229124</v>
      </c>
      <c r="J2631">
        <v>3.0706345707097702</v>
      </c>
      <c r="K2631">
        <v>120.53534313580001</v>
      </c>
      <c r="L2631">
        <v>82.741086879039599</v>
      </c>
      <c r="M2631">
        <v>45.110497227469203</v>
      </c>
      <c r="N2631">
        <v>0.67678846036488705</v>
      </c>
      <c r="O2631">
        <v>8.5966201322556994</v>
      </c>
      <c r="P2631">
        <v>331.92637258013298</v>
      </c>
      <c r="Q2631">
        <v>0.111400340066816</v>
      </c>
    </row>
    <row r="2632" spans="1:17" hidden="1" x14ac:dyDescent="0.3">
      <c r="A2632" t="s">
        <v>5467</v>
      </c>
      <c r="B2632" t="s">
        <v>5468</v>
      </c>
      <c r="C2632" t="str">
        <f>IFERROR(VLOOKUP(Table1[[#This Row],[Ticker]],[1]!Table2[[Symbol]:[Industry]],2,FALSE),"-")</f>
        <v>-</v>
      </c>
      <c r="D2632" t="s">
        <v>405</v>
      </c>
      <c r="E2632">
        <v>149.25218995200001</v>
      </c>
      <c r="F2632">
        <v>10.71</v>
      </c>
      <c r="G2632">
        <v>141.18984588933799</v>
      </c>
      <c r="H2632">
        <v>-29.605660567384199</v>
      </c>
      <c r="I2632">
        <v>32.3097764529182</v>
      </c>
      <c r="J2632">
        <v>2.0345696636456099</v>
      </c>
      <c r="K2632">
        <v>10.2471733793968</v>
      </c>
      <c r="L2632">
        <v>8.1502358949281497</v>
      </c>
      <c r="M2632">
        <v>41.637791118827501</v>
      </c>
      <c r="N2632">
        <v>0.574541644830728</v>
      </c>
      <c r="O2632">
        <v>44.2577030812324</v>
      </c>
      <c r="P2632">
        <v>181.84210526315701</v>
      </c>
      <c r="Q2632">
        <v>0.15079603279273901</v>
      </c>
    </row>
    <row r="2633" spans="1:17" hidden="1" x14ac:dyDescent="0.3">
      <c r="A2633" t="s">
        <v>5469</v>
      </c>
      <c r="B2633" t="s">
        <v>5470</v>
      </c>
      <c r="C2633" t="str">
        <f>IFERROR(VLOOKUP(Table1[[#This Row],[Ticker]],[1]!Table2[[Symbol]:[Industry]],2,FALSE),"-")</f>
        <v>-</v>
      </c>
      <c r="D2633" t="s">
        <v>274</v>
      </c>
      <c r="E2633">
        <v>149.11637136300001</v>
      </c>
      <c r="F2633">
        <v>60.93</v>
      </c>
      <c r="G2633">
        <v>195.85974762587199</v>
      </c>
      <c r="H2633">
        <v>46.8239510831011</v>
      </c>
      <c r="I2633">
        <v>30.192377678145998</v>
      </c>
      <c r="J2633">
        <v>19.742602904642801</v>
      </c>
      <c r="K2633">
        <v>46.973500303593802</v>
      </c>
      <c r="L2633">
        <v>39.741470020507599</v>
      </c>
      <c r="M2633">
        <v>60.923436805820899</v>
      </c>
      <c r="N2633">
        <v>2.5505896921770601</v>
      </c>
      <c r="O2633">
        <v>23.010011488593399</v>
      </c>
      <c r="P2633">
        <v>262.32405787251997</v>
      </c>
      <c r="Q2633">
        <v>0.12573299887244499</v>
      </c>
    </row>
    <row r="2634" spans="1:17" hidden="1" x14ac:dyDescent="0.3">
      <c r="A2634" t="s">
        <v>5471</v>
      </c>
      <c r="B2634" t="s">
        <v>5472</v>
      </c>
      <c r="C2634" t="str">
        <f>IFERROR(VLOOKUP(Table1[[#This Row],[Ticker]],[1]!Table2[[Symbol]:[Industry]],2,FALSE),"-")</f>
        <v>-</v>
      </c>
      <c r="D2634" t="s">
        <v>138</v>
      </c>
      <c r="E2634">
        <v>148.55750083999999</v>
      </c>
      <c r="F2634">
        <v>38.36</v>
      </c>
      <c r="G2634">
        <v>-43.087409422399404</v>
      </c>
      <c r="H2634">
        <v>-5.2527722407892998</v>
      </c>
      <c r="I2634">
        <v>-21.177068715882601</v>
      </c>
      <c r="J2634">
        <v>5.6749026462448899</v>
      </c>
      <c r="K2634">
        <v>36.995764463025601</v>
      </c>
      <c r="L2634">
        <v>35.715993742789898</v>
      </c>
      <c r="M2634">
        <v>51.170437129360302</v>
      </c>
      <c r="N2634">
        <v>0.53569192047453495</v>
      </c>
      <c r="O2634">
        <v>35.036496350364899</v>
      </c>
      <c r="Q2634">
        <v>3.0935326142387001E-2</v>
      </c>
    </row>
    <row r="2635" spans="1:17" hidden="1" x14ac:dyDescent="0.3">
      <c r="A2635" t="s">
        <v>5473</v>
      </c>
      <c r="B2635" t="s">
        <v>5474</v>
      </c>
      <c r="C2635" t="str">
        <f>IFERROR(VLOOKUP(Table1[[#This Row],[Ticker]],[1]!Table2[[Symbol]:[Industry]],2,FALSE),"-")</f>
        <v>-</v>
      </c>
      <c r="D2635" t="s">
        <v>101</v>
      </c>
      <c r="E2635">
        <v>148.3425</v>
      </c>
      <c r="F2635">
        <v>31.23</v>
      </c>
      <c r="G2635">
        <v>63.130943613568803</v>
      </c>
      <c r="H2635">
        <v>34.955387690630303</v>
      </c>
      <c r="I2635">
        <v>-3.53816875256119</v>
      </c>
      <c r="J2635">
        <v>14.7587645208044</v>
      </c>
      <c r="K2635">
        <v>25.0908059623209</v>
      </c>
      <c r="L2635">
        <v>23.206838958696501</v>
      </c>
      <c r="M2635">
        <v>79.508459052238294</v>
      </c>
      <c r="N2635">
        <v>2.3335518889535201</v>
      </c>
      <c r="O2635">
        <v>17.835414665385802</v>
      </c>
      <c r="P2635">
        <v>100.192307692307</v>
      </c>
      <c r="Q2635">
        <v>9.5975669721339002E-2</v>
      </c>
    </row>
    <row r="2636" spans="1:17" hidden="1" x14ac:dyDescent="0.3">
      <c r="A2636" t="s">
        <v>5475</v>
      </c>
      <c r="B2636" t="s">
        <v>5476</v>
      </c>
      <c r="C2636" t="str">
        <f>IFERROR(VLOOKUP(Table1[[#This Row],[Ticker]],[1]!Table2[[Symbol]:[Industry]],2,FALSE),"-")</f>
        <v>-</v>
      </c>
      <c r="D2636" t="s">
        <v>700</v>
      </c>
      <c r="E2636">
        <v>148.32374294900001</v>
      </c>
      <c r="F2636">
        <v>3.13</v>
      </c>
      <c r="G2636">
        <v>22.3267967937314</v>
      </c>
      <c r="H2636">
        <v>-1.95635194720185</v>
      </c>
      <c r="I2636">
        <v>-6.1568902137484196</v>
      </c>
      <c r="J2636">
        <v>0.70357851439894703</v>
      </c>
      <c r="K2636">
        <v>3.1831043233354102</v>
      </c>
      <c r="L2636">
        <v>3.0277357781263001</v>
      </c>
      <c r="M2636">
        <v>37.761305695766197</v>
      </c>
      <c r="N2636">
        <v>0.28795355698688901</v>
      </c>
      <c r="O2636">
        <v>34.185303514376997</v>
      </c>
      <c r="P2636">
        <v>49.047619047619001</v>
      </c>
      <c r="Q2636">
        <v>4.0619748676916E-2</v>
      </c>
    </row>
    <row r="2637" spans="1:17" hidden="1" x14ac:dyDescent="0.3">
      <c r="A2637" t="s">
        <v>5477</v>
      </c>
      <c r="B2637" t="s">
        <v>5478</v>
      </c>
      <c r="C2637" t="str">
        <f>IFERROR(VLOOKUP(Table1[[#This Row],[Ticker]],[1]!Table2[[Symbol]:[Industry]],2,FALSE),"-")</f>
        <v>-</v>
      </c>
      <c r="D2637" t="s">
        <v>116</v>
      </c>
      <c r="E2637">
        <v>147.54248390000001</v>
      </c>
      <c r="F2637">
        <v>0.74</v>
      </c>
      <c r="G2637">
        <v>-28.254598555105801</v>
      </c>
      <c r="H2637">
        <v>-15.4095654004153</v>
      </c>
      <c r="I2637">
        <v>-46.142397460125203</v>
      </c>
      <c r="J2637">
        <v>3.1426029046428301</v>
      </c>
      <c r="K2637">
        <v>0.99081118014745895</v>
      </c>
      <c r="L2637">
        <v>0.99554670141475199</v>
      </c>
      <c r="M2637">
        <v>0.31295908057940403</v>
      </c>
      <c r="N2637">
        <v>1.43474646834828</v>
      </c>
      <c r="O2637">
        <v>68.918918918918905</v>
      </c>
      <c r="P2637">
        <v>34.545454545454497</v>
      </c>
      <c r="Q2637">
        <v>-9.7347842664676998E-2</v>
      </c>
    </row>
    <row r="2638" spans="1:17" hidden="1" x14ac:dyDescent="0.3">
      <c r="A2638" t="s">
        <v>5479</v>
      </c>
      <c r="B2638" t="s">
        <v>5480</v>
      </c>
      <c r="C2638" t="str">
        <f>IFERROR(VLOOKUP(Table1[[#This Row],[Ticker]],[1]!Table2[[Symbol]:[Industry]],2,FALSE),"-")</f>
        <v>-</v>
      </c>
      <c r="D2638" t="s">
        <v>553</v>
      </c>
      <c r="E2638">
        <v>146.7026181</v>
      </c>
      <c r="F2638">
        <v>103.5</v>
      </c>
      <c r="G2638">
        <v>-43.547243915136598</v>
      </c>
      <c r="H2638">
        <v>-9.2708765031057307</v>
      </c>
      <c r="I2638">
        <v>-34.666047722905901</v>
      </c>
      <c r="J2638">
        <v>-0.56110079906086496</v>
      </c>
      <c r="K2638">
        <v>111.394399806335</v>
      </c>
      <c r="L2638">
        <v>115.029387183781</v>
      </c>
      <c r="M2638">
        <v>27.552464736027499</v>
      </c>
      <c r="N2638">
        <v>0.47952229720788597</v>
      </c>
      <c r="O2638">
        <v>74.879227053140099</v>
      </c>
      <c r="P2638">
        <v>10.695187165775399</v>
      </c>
    </row>
    <row r="2639" spans="1:17" hidden="1" x14ac:dyDescent="0.3">
      <c r="A2639" t="s">
        <v>5481</v>
      </c>
      <c r="B2639" t="s">
        <v>5482</v>
      </c>
      <c r="C2639" t="str">
        <f>IFERROR(VLOOKUP(Table1[[#This Row],[Ticker]],[1]!Table2[[Symbol]:[Industry]],2,FALSE),"-")</f>
        <v>-</v>
      </c>
      <c r="E2639">
        <v>146.63347999999999</v>
      </c>
      <c r="F2639">
        <v>63.2</v>
      </c>
      <c r="G2639">
        <v>1143.27846757715</v>
      </c>
      <c r="H2639">
        <v>46.441063445287398</v>
      </c>
      <c r="I2639">
        <v>935.86739234695801</v>
      </c>
      <c r="J2639">
        <v>11.349342908135</v>
      </c>
      <c r="K2639">
        <v>42.681783639197398</v>
      </c>
      <c r="M2639">
        <v>99.999905711352497</v>
      </c>
      <c r="N2639">
        <v>0.25533774021380001</v>
      </c>
      <c r="O2639">
        <v>0</v>
      </c>
      <c r="P2639">
        <v>1166.53306613226</v>
      </c>
    </row>
    <row r="2640" spans="1:17" hidden="1" x14ac:dyDescent="0.3">
      <c r="A2640" t="s">
        <v>5483</v>
      </c>
      <c r="B2640" t="s">
        <v>5484</v>
      </c>
      <c r="C2640" t="str">
        <f>IFERROR(VLOOKUP(Table1[[#This Row],[Ticker]],[1]!Table2[[Symbol]:[Industry]],2,FALSE),"-")</f>
        <v>-</v>
      </c>
      <c r="D2640" t="s">
        <v>232</v>
      </c>
      <c r="E2640">
        <v>145.70831999999999</v>
      </c>
      <c r="F2640">
        <v>141.85</v>
      </c>
      <c r="G2640">
        <v>56.872385571878297</v>
      </c>
      <c r="H2640">
        <v>-4.2593822502321697</v>
      </c>
      <c r="I2640">
        <v>-37.2395135031881</v>
      </c>
      <c r="J2640">
        <v>1.07363738740145</v>
      </c>
      <c r="K2640">
        <v>150.35093373222099</v>
      </c>
      <c r="L2640">
        <v>155.25787864445999</v>
      </c>
      <c r="M2640">
        <v>35.735644899816798</v>
      </c>
      <c r="N2640">
        <v>0.28804760698911103</v>
      </c>
      <c r="O2640">
        <v>96.2284102925626</v>
      </c>
      <c r="P2640">
        <v>118.230769230769</v>
      </c>
    </row>
    <row r="2641" spans="1:17" hidden="1" x14ac:dyDescent="0.3">
      <c r="A2641" t="s">
        <v>5485</v>
      </c>
      <c r="B2641" t="s">
        <v>5486</v>
      </c>
      <c r="C2641" t="str">
        <f>IFERROR(VLOOKUP(Table1[[#This Row],[Ticker]],[1]!Table2[[Symbol]:[Industry]],2,FALSE),"-")</f>
        <v>-</v>
      </c>
      <c r="D2641" t="s">
        <v>308</v>
      </c>
      <c r="E2641">
        <v>145.50342499999999</v>
      </c>
      <c r="F2641">
        <v>64.599999999999994</v>
      </c>
      <c r="G2641">
        <v>-23.254598555105801</v>
      </c>
      <c r="M2641">
        <v>99.999992872253003</v>
      </c>
      <c r="N2641">
        <v>1</v>
      </c>
      <c r="O2641">
        <v>0</v>
      </c>
      <c r="P2641">
        <v>0</v>
      </c>
    </row>
    <row r="2642" spans="1:17" hidden="1" x14ac:dyDescent="0.3">
      <c r="A2642" t="s">
        <v>5487</v>
      </c>
      <c r="B2642" t="s">
        <v>5488</v>
      </c>
      <c r="C2642" t="str">
        <f>IFERROR(VLOOKUP(Table1[[#This Row],[Ticker]],[1]!Table2[[Symbol]:[Industry]],2,FALSE),"-")</f>
        <v>-</v>
      </c>
      <c r="D2642" t="s">
        <v>769</v>
      </c>
      <c r="E2642">
        <v>145.31944693</v>
      </c>
      <c r="F2642">
        <v>131.13999999999999</v>
      </c>
      <c r="G2642">
        <v>-31.548304848812101</v>
      </c>
      <c r="H2642">
        <v>-5.6525063160019702</v>
      </c>
      <c r="I2642">
        <v>-20.4524617894435</v>
      </c>
      <c r="J2642">
        <v>-0.25146640582518598</v>
      </c>
      <c r="K2642">
        <v>142.11639679949801</v>
      </c>
      <c r="L2642">
        <v>150.863590140984</v>
      </c>
      <c r="M2642">
        <v>26.549305939143</v>
      </c>
      <c r="N2642">
        <v>0.87407192353826502</v>
      </c>
      <c r="O2642">
        <v>69.2084794875705</v>
      </c>
      <c r="P2642">
        <v>10.9944985188319</v>
      </c>
      <c r="Q2642">
        <v>-1.5872684919549999E-3</v>
      </c>
    </row>
    <row r="2643" spans="1:17" hidden="1" x14ac:dyDescent="0.3">
      <c r="A2643" t="s">
        <v>5489</v>
      </c>
      <c r="B2643" t="s">
        <v>5490</v>
      </c>
      <c r="C2643" t="str">
        <f>IFERROR(VLOOKUP(Table1[[#This Row],[Ticker]],[1]!Table2[[Symbol]:[Industry]],2,FALSE),"-")</f>
        <v>-</v>
      </c>
      <c r="D2643" t="s">
        <v>920</v>
      </c>
      <c r="E2643">
        <v>145.001943004</v>
      </c>
      <c r="F2643">
        <v>42.62</v>
      </c>
      <c r="G2643">
        <v>179.01490499099299</v>
      </c>
      <c r="H2643">
        <v>43.245750110653802</v>
      </c>
      <c r="I2643">
        <v>21.134235995845899</v>
      </c>
      <c r="J2643">
        <v>25.827917589957501</v>
      </c>
      <c r="K2643">
        <v>31.420202961568201</v>
      </c>
      <c r="L2643">
        <v>25.427624637147499</v>
      </c>
      <c r="M2643">
        <v>79.979332360672601</v>
      </c>
      <c r="N2643">
        <v>1.7910824377161501</v>
      </c>
      <c r="O2643">
        <v>7.9070858751759898</v>
      </c>
      <c r="P2643">
        <v>220.45112781954799</v>
      </c>
      <c r="Q2643">
        <v>0.16807685476446799</v>
      </c>
    </row>
    <row r="2644" spans="1:17" hidden="1" x14ac:dyDescent="0.3">
      <c r="A2644" t="s">
        <v>5491</v>
      </c>
      <c r="B2644" t="s">
        <v>5492</v>
      </c>
      <c r="C2644" t="str">
        <f>IFERROR(VLOOKUP(Table1[[#This Row],[Ticker]],[1]!Table2[[Symbol]:[Industry]],2,FALSE),"-")</f>
        <v>-</v>
      </c>
      <c r="D2644" t="s">
        <v>625</v>
      </c>
      <c r="E2644">
        <v>144.90629865</v>
      </c>
      <c r="F2644">
        <v>160.9</v>
      </c>
      <c r="G2644">
        <v>77.719670742920599</v>
      </c>
      <c r="H2644">
        <v>6.3881222060958196</v>
      </c>
      <c r="I2644">
        <v>36.4504157223246</v>
      </c>
      <c r="J2644">
        <v>-3.6049555446024799</v>
      </c>
      <c r="K2644">
        <v>152.608264166373</v>
      </c>
      <c r="L2644">
        <v>125.71231530429201</v>
      </c>
      <c r="M2644">
        <v>44.354026090601003</v>
      </c>
      <c r="N2644">
        <v>1.55212553129382</v>
      </c>
      <c r="O2644">
        <v>14.3567433188315</v>
      </c>
      <c r="P2644">
        <v>113.536828135368</v>
      </c>
      <c r="Q2644">
        <v>7.5800330640715993E-2</v>
      </c>
    </row>
    <row r="2645" spans="1:17" hidden="1" x14ac:dyDescent="0.3">
      <c r="A2645" t="s">
        <v>5493</v>
      </c>
      <c r="B2645" t="s">
        <v>5494</v>
      </c>
      <c r="C2645" t="str">
        <f>IFERROR(VLOOKUP(Table1[[#This Row],[Ticker]],[1]!Table2[[Symbol]:[Industry]],2,FALSE),"-")</f>
        <v>-</v>
      </c>
      <c r="D2645" t="s">
        <v>292</v>
      </c>
      <c r="E2645">
        <v>144.8596215</v>
      </c>
      <c r="F2645">
        <v>405.9</v>
      </c>
      <c r="G2645">
        <v>457.76458266447599</v>
      </c>
      <c r="H2645">
        <v>75.384069348541303</v>
      </c>
      <c r="I2645">
        <v>438.02328996643098</v>
      </c>
      <c r="J2645">
        <v>11.3841369723703</v>
      </c>
      <c r="K2645">
        <v>263.367030460953</v>
      </c>
      <c r="L2645">
        <v>150.91731596201001</v>
      </c>
      <c r="M2645">
        <v>98.855136031030497</v>
      </c>
      <c r="N2645">
        <v>0.76485920700590904</v>
      </c>
      <c r="O2645">
        <v>0</v>
      </c>
      <c r="P2645">
        <v>795.63106796116494</v>
      </c>
      <c r="Q2645">
        <v>0.21937491224765501</v>
      </c>
    </row>
    <row r="2646" spans="1:17" hidden="1" x14ac:dyDescent="0.3">
      <c r="A2646" t="s">
        <v>5495</v>
      </c>
      <c r="B2646" t="s">
        <v>5496</v>
      </c>
      <c r="C2646" t="str">
        <f>IFERROR(VLOOKUP(Table1[[#This Row],[Ticker]],[1]!Table2[[Symbol]:[Industry]],2,FALSE),"-")</f>
        <v>-</v>
      </c>
      <c r="D2646" t="s">
        <v>21</v>
      </c>
      <c r="E2646">
        <v>144.84811307999999</v>
      </c>
      <c r="F2646">
        <v>226.6</v>
      </c>
      <c r="G2646">
        <v>38.7182391861379</v>
      </c>
      <c r="H2646">
        <v>17.171512058710899</v>
      </c>
      <c r="I2646">
        <v>10.653855576147301</v>
      </c>
      <c r="J2646">
        <v>13.6090684418904</v>
      </c>
      <c r="K2646">
        <v>209.804150135996</v>
      </c>
      <c r="L2646">
        <v>192.35034992774999</v>
      </c>
      <c r="M2646">
        <v>59.096739362635198</v>
      </c>
      <c r="N2646">
        <v>1.49295570651177</v>
      </c>
      <c r="O2646">
        <v>14.7396293027361</v>
      </c>
      <c r="P2646">
        <v>78.988941548183206</v>
      </c>
      <c r="Q2646">
        <v>-4.103187654976E-3</v>
      </c>
    </row>
    <row r="2647" spans="1:17" hidden="1" x14ac:dyDescent="0.3">
      <c r="A2647" t="s">
        <v>5497</v>
      </c>
      <c r="B2647" t="s">
        <v>5498</v>
      </c>
      <c r="C2647" t="str">
        <f>IFERROR(VLOOKUP(Table1[[#This Row],[Ticker]],[1]!Table2[[Symbol]:[Industry]],2,FALSE),"-")</f>
        <v>-</v>
      </c>
      <c r="D2647" t="s">
        <v>848</v>
      </c>
      <c r="E2647">
        <v>144.5136</v>
      </c>
      <c r="F2647">
        <v>75.900000000000006</v>
      </c>
      <c r="G2647">
        <v>-22.857773158280299</v>
      </c>
      <c r="H2647">
        <v>-6.6586070564337296</v>
      </c>
      <c r="I2647">
        <v>-10.0933981502563</v>
      </c>
      <c r="J2647">
        <v>-4.5899552348920496</v>
      </c>
      <c r="O2647">
        <v>9.3544137022397695</v>
      </c>
      <c r="P2647">
        <v>5.6367432150313297</v>
      </c>
    </row>
    <row r="2648" spans="1:17" hidden="1" x14ac:dyDescent="0.3">
      <c r="A2648" t="s">
        <v>5499</v>
      </c>
      <c r="B2648" t="s">
        <v>5500</v>
      </c>
      <c r="C2648" t="str">
        <f>IFERROR(VLOOKUP(Table1[[#This Row],[Ticker]],[1]!Table2[[Symbol]:[Industry]],2,FALSE),"-")</f>
        <v>-</v>
      </c>
      <c r="D2648" t="s">
        <v>769</v>
      </c>
      <c r="E2648">
        <v>144.040115055</v>
      </c>
      <c r="F2648">
        <v>75.17</v>
      </c>
      <c r="G2648">
        <v>1258.5468720331201</v>
      </c>
      <c r="H2648">
        <v>5.04575533957399</v>
      </c>
      <c r="I2648">
        <v>188.27766198550901</v>
      </c>
      <c r="J2648">
        <v>1.47593623797617</v>
      </c>
      <c r="K2648">
        <v>71.858418214812701</v>
      </c>
      <c r="L2648">
        <v>48.452638537212799</v>
      </c>
      <c r="M2648">
        <v>48.850694390534599</v>
      </c>
      <c r="N2648">
        <v>0.35551575074993702</v>
      </c>
      <c r="O2648">
        <v>18.318478116269699</v>
      </c>
      <c r="P2648">
        <v>1307.67790262172</v>
      </c>
      <c r="Q2648">
        <v>0.36391877679120699</v>
      </c>
    </row>
    <row r="2649" spans="1:17" hidden="1" x14ac:dyDescent="0.3">
      <c r="A2649" t="s">
        <v>5501</v>
      </c>
      <c r="B2649" t="s">
        <v>5502</v>
      </c>
      <c r="C2649" t="str">
        <f>IFERROR(VLOOKUP(Table1[[#This Row],[Ticker]],[1]!Table2[[Symbol]:[Industry]],2,FALSE),"-")</f>
        <v>-</v>
      </c>
      <c r="D2649" t="s">
        <v>4371</v>
      </c>
      <c r="E2649">
        <v>144.02900176</v>
      </c>
      <c r="F2649">
        <v>75.739999999999995</v>
      </c>
      <c r="G2649">
        <v>-65.732004190406101</v>
      </c>
      <c r="H2649">
        <v>-28.8819960534627</v>
      </c>
      <c r="I2649">
        <v>-44.197006916884803</v>
      </c>
      <c r="J2649">
        <v>-7.5315543987279403</v>
      </c>
      <c r="K2649">
        <v>83.398628392078393</v>
      </c>
      <c r="M2649">
        <v>23.059816400545301</v>
      </c>
      <c r="N2649">
        <v>0.28167529455857199</v>
      </c>
      <c r="O2649">
        <v>91.655664114074398</v>
      </c>
      <c r="P2649">
        <v>43.311258278145601</v>
      </c>
    </row>
    <row r="2650" spans="1:17" hidden="1" x14ac:dyDescent="0.3">
      <c r="A2650" t="s">
        <v>5503</v>
      </c>
      <c r="B2650" t="s">
        <v>5504</v>
      </c>
      <c r="C2650" t="str">
        <f>IFERROR(VLOOKUP(Table1[[#This Row],[Ticker]],[1]!Table2[[Symbol]:[Industry]],2,FALSE),"-")</f>
        <v>-</v>
      </c>
      <c r="D2650" t="s">
        <v>212</v>
      </c>
      <c r="E2650">
        <v>143.85079143499999</v>
      </c>
      <c r="F2650">
        <v>599.95000000000005</v>
      </c>
      <c r="G2650">
        <v>22.293678980071299</v>
      </c>
      <c r="H2650">
        <v>19.710314719464801</v>
      </c>
      <c r="I2650">
        <v>-16.402557899783002</v>
      </c>
      <c r="J2650">
        <v>21.549938811978699</v>
      </c>
      <c r="K2650">
        <v>529.04130986139103</v>
      </c>
      <c r="L2650">
        <v>501.21881293861202</v>
      </c>
      <c r="M2650">
        <v>69.855064957123901</v>
      </c>
      <c r="N2650">
        <v>2.1735683313921599</v>
      </c>
      <c r="O2650">
        <v>16.159679973330999</v>
      </c>
      <c r="P2650">
        <v>57.881578947368403</v>
      </c>
      <c r="Q2650">
        <v>7.6613401146431004E-2</v>
      </c>
    </row>
    <row r="2651" spans="1:17" hidden="1" x14ac:dyDescent="0.3">
      <c r="A2651" t="s">
        <v>5505</v>
      </c>
      <c r="B2651" t="s">
        <v>5506</v>
      </c>
      <c r="C2651" t="str">
        <f>IFERROR(VLOOKUP(Table1[[#This Row],[Ticker]],[1]!Table2[[Symbol]:[Industry]],2,FALSE),"-")</f>
        <v>-</v>
      </c>
      <c r="D2651" t="s">
        <v>383</v>
      </c>
      <c r="E2651">
        <v>143.5596875</v>
      </c>
      <c r="F2651">
        <v>125</v>
      </c>
      <c r="G2651">
        <v>11.8805365800293</v>
      </c>
      <c r="H2651">
        <v>-5.8704933613432804</v>
      </c>
      <c r="I2651">
        <v>-35.166330808304998</v>
      </c>
      <c r="J2651">
        <v>-1.1431113810714399</v>
      </c>
      <c r="K2651">
        <v>156.96525841197101</v>
      </c>
      <c r="L2651">
        <v>154.56011095565799</v>
      </c>
      <c r="M2651">
        <v>35.212669713869097</v>
      </c>
      <c r="N2651">
        <v>1.2813559322033801</v>
      </c>
      <c r="O2651">
        <v>80</v>
      </c>
      <c r="P2651">
        <v>58.992622742304697</v>
      </c>
      <c r="Q2651">
        <v>9.1539554837410997E-2</v>
      </c>
    </row>
    <row r="2652" spans="1:17" hidden="1" x14ac:dyDescent="0.3">
      <c r="A2652" t="s">
        <v>5507</v>
      </c>
      <c r="B2652" t="s">
        <v>5508</v>
      </c>
      <c r="C2652" t="str">
        <f>IFERROR(VLOOKUP(Table1[[#This Row],[Ticker]],[1]!Table2[[Symbol]:[Industry]],2,FALSE),"-")</f>
        <v>-</v>
      </c>
      <c r="D2652" t="s">
        <v>269</v>
      </c>
      <c r="E2652">
        <v>143.08866</v>
      </c>
      <c r="F2652">
        <v>132.6</v>
      </c>
      <c r="G2652">
        <v>-38.6882720244935</v>
      </c>
      <c r="H2652">
        <v>1.0739510831011601</v>
      </c>
      <c r="I2652">
        <v>-38.464150760552599</v>
      </c>
      <c r="J2652">
        <v>2.0437018057417302</v>
      </c>
      <c r="K2652">
        <v>136.03462991530299</v>
      </c>
      <c r="L2652">
        <v>148.87370764325701</v>
      </c>
      <c r="M2652">
        <v>38.394368789499403</v>
      </c>
      <c r="N2652">
        <v>0.64742421709641396</v>
      </c>
      <c r="O2652">
        <v>82.164404223227706</v>
      </c>
      <c r="P2652">
        <v>8.6885245901639294</v>
      </c>
      <c r="Q2652">
        <v>0.100255087740168</v>
      </c>
    </row>
    <row r="2653" spans="1:17" hidden="1" x14ac:dyDescent="0.3">
      <c r="A2653" t="s">
        <v>5509</v>
      </c>
      <c r="B2653" t="s">
        <v>5510</v>
      </c>
      <c r="C2653" t="str">
        <f>IFERROR(VLOOKUP(Table1[[#This Row],[Ticker]],[1]!Table2[[Symbol]:[Industry]],2,FALSE),"-")</f>
        <v>-</v>
      </c>
      <c r="D2653" t="s">
        <v>625</v>
      </c>
      <c r="E2653">
        <v>142.949961</v>
      </c>
      <c r="F2653">
        <v>2009.7</v>
      </c>
      <c r="G2653">
        <v>99.797565706825296</v>
      </c>
      <c r="H2653">
        <v>-6.3997025957154197</v>
      </c>
      <c r="I2653">
        <v>114.057262486437</v>
      </c>
      <c r="J2653">
        <v>9.2401638802525898</v>
      </c>
      <c r="K2653">
        <v>1655.36872524405</v>
      </c>
      <c r="L2653">
        <v>1192.35839750234</v>
      </c>
      <c r="M2653">
        <v>82.750714762527195</v>
      </c>
      <c r="N2653">
        <v>0.16234745646510301</v>
      </c>
      <c r="O2653">
        <v>11.631089217295999</v>
      </c>
      <c r="P2653">
        <v>171.98538367844</v>
      </c>
      <c r="Q2653">
        <v>1.9830820253411E-2</v>
      </c>
    </row>
    <row r="2654" spans="1:17" hidden="1" x14ac:dyDescent="0.3">
      <c r="A2654" t="s">
        <v>5511</v>
      </c>
      <c r="B2654" t="s">
        <v>5512</v>
      </c>
      <c r="C2654" t="str">
        <f>IFERROR(VLOOKUP(Table1[[#This Row],[Ticker]],[1]!Table2[[Symbol]:[Industry]],2,FALSE),"-")</f>
        <v>-</v>
      </c>
      <c r="D2654" t="s">
        <v>711</v>
      </c>
      <c r="E2654">
        <v>142.89995898000001</v>
      </c>
      <c r="F2654">
        <v>85.36</v>
      </c>
      <c r="G2654">
        <v>-0.71256378736571602</v>
      </c>
      <c r="H2654">
        <v>3.35774426650018</v>
      </c>
      <c r="I2654">
        <v>-0.16322341783269501</v>
      </c>
      <c r="J2654">
        <v>5.2724790477149499</v>
      </c>
      <c r="K2654">
        <v>84.742000235545405</v>
      </c>
      <c r="L2654">
        <v>78.9688882778471</v>
      </c>
      <c r="M2654">
        <v>66.033807332126898</v>
      </c>
      <c r="N2654">
        <v>0.66228675717912899</v>
      </c>
      <c r="O2654">
        <v>4.2642924086223104</v>
      </c>
      <c r="P2654">
        <v>46.9191049913941</v>
      </c>
      <c r="Q2654">
        <v>1.9804733760708002E-2</v>
      </c>
    </row>
    <row r="2655" spans="1:17" hidden="1" x14ac:dyDescent="0.3">
      <c r="A2655" t="s">
        <v>5513</v>
      </c>
      <c r="B2655" t="s">
        <v>5514</v>
      </c>
      <c r="C2655" t="str">
        <f>IFERROR(VLOOKUP(Table1[[#This Row],[Ticker]],[1]!Table2[[Symbol]:[Industry]],2,FALSE),"-")</f>
        <v>-</v>
      </c>
      <c r="D2655" t="s">
        <v>21</v>
      </c>
      <c r="E2655">
        <v>142.66003749999999</v>
      </c>
      <c r="F2655">
        <v>190.15</v>
      </c>
      <c r="G2655">
        <v>53.382651793245302</v>
      </c>
      <c r="H2655">
        <v>-5.6716110470763503</v>
      </c>
      <c r="I2655">
        <v>-28.8282093748678</v>
      </c>
      <c r="J2655">
        <v>-14.0842878516596</v>
      </c>
      <c r="K2655">
        <v>239.54339238163601</v>
      </c>
      <c r="L2655">
        <v>241.525081820987</v>
      </c>
      <c r="M2655">
        <v>31.658922878862001</v>
      </c>
      <c r="N2655">
        <v>0.79482083831849604</v>
      </c>
      <c r="O2655">
        <v>168.73520904549</v>
      </c>
      <c r="P2655">
        <v>85.874877810361696</v>
      </c>
      <c r="Q2655">
        <v>0.17014168684307701</v>
      </c>
    </row>
    <row r="2656" spans="1:17" hidden="1" x14ac:dyDescent="0.3">
      <c r="A2656" t="s">
        <v>5515</v>
      </c>
      <c r="B2656" t="s">
        <v>5516</v>
      </c>
      <c r="C2656" t="str">
        <f>IFERROR(VLOOKUP(Table1[[#This Row],[Ticker]],[1]!Table2[[Symbol]:[Industry]],2,FALSE),"-")</f>
        <v>-</v>
      </c>
      <c r="D2656" t="s">
        <v>269</v>
      </c>
      <c r="E2656">
        <v>142.29</v>
      </c>
      <c r="F2656">
        <v>127.5</v>
      </c>
      <c r="G2656">
        <v>-23.411215626366499</v>
      </c>
      <c r="H2656">
        <v>-6.9260489168988304</v>
      </c>
      <c r="I2656">
        <v>-15.3764600260075</v>
      </c>
      <c r="J2656">
        <v>-2.3480099185948502</v>
      </c>
      <c r="K2656">
        <v>138.01485351768201</v>
      </c>
      <c r="L2656">
        <v>131.97673220266401</v>
      </c>
      <c r="M2656">
        <v>21.972387239168501</v>
      </c>
      <c r="N2656">
        <v>0.72124380616325101</v>
      </c>
      <c r="O2656">
        <v>29.372549019607799</v>
      </c>
      <c r="P2656">
        <v>36.9495166487647</v>
      </c>
      <c r="Q2656">
        <v>7.0748125297612E-2</v>
      </c>
    </row>
    <row r="2657" spans="1:17" hidden="1" x14ac:dyDescent="0.3">
      <c r="A2657" t="s">
        <v>5517</v>
      </c>
      <c r="B2657" t="s">
        <v>5518</v>
      </c>
      <c r="C2657" t="str">
        <f>IFERROR(VLOOKUP(Table1[[#This Row],[Ticker]],[1]!Table2[[Symbol]:[Industry]],2,FALSE),"-")</f>
        <v>-</v>
      </c>
      <c r="D2657" t="s">
        <v>2952</v>
      </c>
      <c r="E2657">
        <v>142.06723199999999</v>
      </c>
      <c r="F2657">
        <v>204</v>
      </c>
      <c r="G2657">
        <v>72.147700295468894</v>
      </c>
      <c r="H2657">
        <v>14.2751791043124</v>
      </c>
      <c r="I2657">
        <v>0.49998319938178898</v>
      </c>
      <c r="J2657">
        <v>-1.19701973686659</v>
      </c>
      <c r="K2657">
        <v>192.695279464826</v>
      </c>
      <c r="L2657">
        <v>165.55702633730201</v>
      </c>
      <c r="M2657">
        <v>46.216760035013102</v>
      </c>
      <c r="N2657">
        <v>2.1120994563666802</v>
      </c>
      <c r="O2657">
        <v>34.803921568627402</v>
      </c>
      <c r="P2657">
        <v>109.230769230769</v>
      </c>
      <c r="Q2657">
        <v>9.8599656055005994E-2</v>
      </c>
    </row>
    <row r="2658" spans="1:17" hidden="1" x14ac:dyDescent="0.3">
      <c r="A2658" t="s">
        <v>5519</v>
      </c>
      <c r="B2658" t="s">
        <v>5520</v>
      </c>
      <c r="C2658" t="str">
        <f>IFERROR(VLOOKUP(Table1[[#This Row],[Ticker]],[1]!Table2[[Symbol]:[Industry]],2,FALSE),"-")</f>
        <v>-</v>
      </c>
      <c r="D2658" t="s">
        <v>530</v>
      </c>
      <c r="E2658">
        <v>142.02146124999999</v>
      </c>
      <c r="F2658">
        <v>65.930000000000007</v>
      </c>
      <c r="G2658">
        <v>258.06408276357502</v>
      </c>
      <c r="H2658">
        <v>9.4958260831011607</v>
      </c>
      <c r="I2658">
        <v>-24.5991344381708</v>
      </c>
      <c r="J2658">
        <v>-0.48239709535716002</v>
      </c>
      <c r="K2658">
        <v>68.959700685807405</v>
      </c>
      <c r="L2658">
        <v>64.068052708348006</v>
      </c>
      <c r="M2658">
        <v>41.790920490282303</v>
      </c>
      <c r="N2658">
        <v>2.8057928872922702</v>
      </c>
      <c r="O2658">
        <v>46.488700136508399</v>
      </c>
      <c r="P2658">
        <v>281.318681318681</v>
      </c>
      <c r="Q2658">
        <v>0.17400219195966701</v>
      </c>
    </row>
    <row r="2659" spans="1:17" hidden="1" x14ac:dyDescent="0.3">
      <c r="A2659" t="s">
        <v>5521</v>
      </c>
      <c r="B2659" t="s">
        <v>5522</v>
      </c>
      <c r="C2659" t="str">
        <f>IFERROR(VLOOKUP(Table1[[#This Row],[Ticker]],[1]!Table2[[Symbol]:[Industry]],2,FALSE),"-")</f>
        <v>-</v>
      </c>
      <c r="E2659">
        <v>141.77568865000001</v>
      </c>
      <c r="F2659">
        <v>137.75</v>
      </c>
      <c r="G2659">
        <v>-27.528399805974399</v>
      </c>
      <c r="H2659">
        <v>9.3161385831011696</v>
      </c>
      <c r="I2659">
        <v>-12.062213543508999</v>
      </c>
      <c r="J2659">
        <v>-3.2425322304922801</v>
      </c>
      <c r="K2659">
        <v>131.115529138786</v>
      </c>
      <c r="L2659">
        <v>135.39099284901201</v>
      </c>
      <c r="M2659">
        <v>56.863620766777601</v>
      </c>
      <c r="N2659">
        <v>2.5103666515037202</v>
      </c>
      <c r="O2659">
        <v>22.4319419237749</v>
      </c>
      <c r="P2659">
        <v>26.318202659330499</v>
      </c>
      <c r="Q2659">
        <v>9.5838634980129997E-2</v>
      </c>
    </row>
    <row r="2660" spans="1:17" hidden="1" x14ac:dyDescent="0.3">
      <c r="A2660" t="s">
        <v>5523</v>
      </c>
      <c r="B2660" t="s">
        <v>5524</v>
      </c>
      <c r="C2660" t="str">
        <f>IFERROR(VLOOKUP(Table1[[#This Row],[Ticker]],[1]!Table2[[Symbol]:[Industry]],2,FALSE),"-")</f>
        <v>-</v>
      </c>
      <c r="D2660" t="s">
        <v>51</v>
      </c>
      <c r="E2660">
        <v>141.73483200000001</v>
      </c>
      <c r="F2660">
        <v>87.95</v>
      </c>
      <c r="G2660">
        <v>-39.612182958339197</v>
      </c>
      <c r="H2660">
        <v>36.732865811783299</v>
      </c>
      <c r="I2660">
        <v>-26.8478079503152</v>
      </c>
      <c r="J2660">
        <v>0.36482512686506002</v>
      </c>
      <c r="K2660">
        <v>73.877810085441396</v>
      </c>
      <c r="M2660">
        <v>48.368499737158501</v>
      </c>
      <c r="N2660">
        <v>1.71551896207584</v>
      </c>
      <c r="O2660">
        <v>30.187606594656</v>
      </c>
      <c r="P2660">
        <v>66.571969696969703</v>
      </c>
    </row>
    <row r="2661" spans="1:17" hidden="1" x14ac:dyDescent="0.3">
      <c r="A2661" t="s">
        <v>5525</v>
      </c>
      <c r="B2661" t="s">
        <v>5526</v>
      </c>
      <c r="C2661" t="str">
        <f>IFERROR(VLOOKUP(Table1[[#This Row],[Ticker]],[1]!Table2[[Symbol]:[Industry]],2,FALSE),"-")</f>
        <v>-</v>
      </c>
      <c r="D2661" t="s">
        <v>625</v>
      </c>
      <c r="E2661">
        <v>141.73457765000001</v>
      </c>
      <c r="F2661">
        <v>156.55000000000001</v>
      </c>
      <c r="G2661">
        <v>212.68960745347701</v>
      </c>
      <c r="H2661">
        <v>39.0322844164345</v>
      </c>
      <c r="I2661">
        <v>26.653885081915099</v>
      </c>
      <c r="J2661">
        <v>32.176118103395702</v>
      </c>
      <c r="K2661">
        <v>128.17900042531301</v>
      </c>
      <c r="L2661">
        <v>108.33682006644599</v>
      </c>
      <c r="M2661">
        <v>69.499982152919401</v>
      </c>
      <c r="N2661">
        <v>2.9155540967706601</v>
      </c>
      <c r="O2661">
        <v>15.011178537208499</v>
      </c>
      <c r="P2661">
        <v>236.666666666666</v>
      </c>
      <c r="Q2661">
        <v>0.15700554481192</v>
      </c>
    </row>
    <row r="2662" spans="1:17" hidden="1" x14ac:dyDescent="0.3">
      <c r="A2662" t="s">
        <v>5527</v>
      </c>
      <c r="B2662" t="s">
        <v>5528</v>
      </c>
      <c r="C2662" t="str">
        <f>IFERROR(VLOOKUP(Table1[[#This Row],[Ticker]],[1]!Table2[[Symbol]:[Industry]],2,FALSE),"-")</f>
        <v>-</v>
      </c>
      <c r="D2662" t="s">
        <v>3958</v>
      </c>
      <c r="E2662">
        <v>141.63029399999999</v>
      </c>
      <c r="F2662">
        <v>57</v>
      </c>
      <c r="G2662">
        <v>-2.6196779201851599</v>
      </c>
      <c r="H2662">
        <v>-17.095063001405801</v>
      </c>
      <c r="I2662">
        <v>10.1446970878388</v>
      </c>
      <c r="J2662">
        <v>-4.6351748731349298</v>
      </c>
      <c r="K2662">
        <v>61.124879839583102</v>
      </c>
      <c r="M2662">
        <v>24.766561896770199</v>
      </c>
      <c r="N2662">
        <v>0.243654073199527</v>
      </c>
      <c r="O2662">
        <v>44.561403508771903</v>
      </c>
      <c r="P2662">
        <v>44.303797468354396</v>
      </c>
    </row>
    <row r="2663" spans="1:17" hidden="1" x14ac:dyDescent="0.3">
      <c r="A2663" t="s">
        <v>5529</v>
      </c>
      <c r="B2663" t="s">
        <v>5530</v>
      </c>
      <c r="C2663" t="str">
        <f>IFERROR(VLOOKUP(Table1[[#This Row],[Ticker]],[1]!Table2[[Symbol]:[Industry]],2,FALSE),"-")</f>
        <v>-</v>
      </c>
      <c r="D2663" t="s">
        <v>27</v>
      </c>
      <c r="E2663">
        <v>141.432121908</v>
      </c>
      <c r="F2663">
        <v>2.31</v>
      </c>
      <c r="G2663">
        <v>96.745401444894199</v>
      </c>
      <c r="H2663">
        <v>-15.4208942777235</v>
      </c>
      <c r="I2663">
        <v>53.339563686960801</v>
      </c>
      <c r="J2663">
        <v>-10.991672713731701</v>
      </c>
      <c r="K2663">
        <v>2.35506050256366</v>
      </c>
      <c r="L2663">
        <v>1.88080297356476</v>
      </c>
      <c r="M2663">
        <v>35.5408399673478</v>
      </c>
      <c r="N2663">
        <v>0.76153939277348703</v>
      </c>
      <c r="O2663">
        <v>32.467532467532401</v>
      </c>
      <c r="P2663">
        <v>171.76470588235199</v>
      </c>
      <c r="Q2663">
        <v>0.15057768643959399</v>
      </c>
    </row>
    <row r="2664" spans="1:17" hidden="1" x14ac:dyDescent="0.3">
      <c r="A2664" t="s">
        <v>5531</v>
      </c>
      <c r="B2664" t="s">
        <v>5532</v>
      </c>
      <c r="C2664" t="str">
        <f>IFERROR(VLOOKUP(Table1[[#This Row],[Ticker]],[1]!Table2[[Symbol]:[Industry]],2,FALSE),"-")</f>
        <v>-</v>
      </c>
      <c r="D2664" t="s">
        <v>46</v>
      </c>
      <c r="E2664">
        <v>141.42641502000001</v>
      </c>
      <c r="F2664">
        <v>145.69999999999999</v>
      </c>
      <c r="G2664">
        <v>3.2760136897921401</v>
      </c>
      <c r="H2664">
        <v>-17.068125419630999</v>
      </c>
      <c r="I2664">
        <v>-54.921955049751404</v>
      </c>
      <c r="J2664">
        <v>-11.1594565919246</v>
      </c>
      <c r="K2664">
        <v>169.27126500689599</v>
      </c>
      <c r="L2664">
        <v>178.67577770707601</v>
      </c>
      <c r="M2664">
        <v>29.3808577222539</v>
      </c>
      <c r="N2664">
        <v>1.42198757080789</v>
      </c>
      <c r="O2664">
        <v>136.10157858613499</v>
      </c>
      <c r="P2664">
        <v>84.898477157360404</v>
      </c>
      <c r="Q2664">
        <v>0.14932958150293499</v>
      </c>
    </row>
    <row r="2665" spans="1:17" hidden="1" x14ac:dyDescent="0.3">
      <c r="A2665" t="s">
        <v>5533</v>
      </c>
      <c r="B2665" t="s">
        <v>5534</v>
      </c>
      <c r="C2665" t="str">
        <f>IFERROR(VLOOKUP(Table1[[#This Row],[Ticker]],[1]!Table2[[Symbol]:[Industry]],2,FALSE),"-")</f>
        <v>-</v>
      </c>
      <c r="D2665" t="s">
        <v>711</v>
      </c>
      <c r="E2665">
        <v>141.05316456</v>
      </c>
      <c r="F2665">
        <v>74.430000000000007</v>
      </c>
      <c r="G2665">
        <v>37.327925716738797</v>
      </c>
      <c r="H2665">
        <v>-0.18017432944009701</v>
      </c>
      <c r="I2665">
        <v>18.415214624030099</v>
      </c>
      <c r="J2665">
        <v>0.99712933059783504</v>
      </c>
      <c r="K2665">
        <v>73.926520649186003</v>
      </c>
      <c r="L2665">
        <v>63.838470889267498</v>
      </c>
      <c r="M2665">
        <v>44.340069516080298</v>
      </c>
      <c r="N2665">
        <v>1.1564952943128399</v>
      </c>
      <c r="O2665">
        <v>7.4835415826951301</v>
      </c>
      <c r="P2665">
        <v>70.125714285714295</v>
      </c>
      <c r="Q2665">
        <v>1.5864695888099999E-4</v>
      </c>
    </row>
    <row r="2666" spans="1:17" hidden="1" x14ac:dyDescent="0.3">
      <c r="A2666" t="s">
        <v>5535</v>
      </c>
      <c r="B2666" t="s">
        <v>5536</v>
      </c>
      <c r="C2666" t="str">
        <f>IFERROR(VLOOKUP(Table1[[#This Row],[Ticker]],[1]!Table2[[Symbol]:[Industry]],2,FALSE),"-")</f>
        <v>-</v>
      </c>
      <c r="D2666" t="s">
        <v>269</v>
      </c>
      <c r="E2666">
        <v>140.796942</v>
      </c>
      <c r="F2666">
        <v>439.4</v>
      </c>
      <c r="G2666">
        <v>64.402885963365193</v>
      </c>
      <c r="H2666">
        <v>-0.88917256115046805</v>
      </c>
      <c r="I2666">
        <v>6.0615005908492696</v>
      </c>
      <c r="J2666">
        <v>3.5759362379761601</v>
      </c>
      <c r="K2666">
        <v>440.14301195753802</v>
      </c>
      <c r="L2666">
        <v>375.36322426459998</v>
      </c>
      <c r="M2666">
        <v>44.246390277491301</v>
      </c>
      <c r="N2666">
        <v>0.41835070730445401</v>
      </c>
      <c r="O2666">
        <v>20.619025944469701</v>
      </c>
      <c r="P2666">
        <v>111.657032755298</v>
      </c>
      <c r="Q2666">
        <v>8.5058985640034002E-2</v>
      </c>
    </row>
    <row r="2667" spans="1:17" hidden="1" x14ac:dyDescent="0.3">
      <c r="A2667" t="s">
        <v>5537</v>
      </c>
      <c r="B2667" t="s">
        <v>5538</v>
      </c>
      <c r="C2667" t="str">
        <f>IFERROR(VLOOKUP(Table1[[#This Row],[Ticker]],[1]!Table2[[Symbol]:[Industry]],2,FALSE),"-")</f>
        <v>-</v>
      </c>
      <c r="D2667" t="s">
        <v>21</v>
      </c>
      <c r="E2667">
        <v>140.73564959999999</v>
      </c>
      <c r="F2667">
        <v>109.72</v>
      </c>
      <c r="G2667">
        <v>75.513517386923098</v>
      </c>
      <c r="H2667">
        <v>11.7261038676283</v>
      </c>
      <c r="I2667">
        <v>2.2744218794341799</v>
      </c>
      <c r="J2667">
        <v>13.4409946891807</v>
      </c>
      <c r="K2667">
        <v>109.628799917233</v>
      </c>
      <c r="L2667">
        <v>97.278648174911595</v>
      </c>
      <c r="M2667">
        <v>48.394287860050802</v>
      </c>
      <c r="N2667">
        <v>2.0483310687701102</v>
      </c>
      <c r="O2667">
        <v>33.977397010572297</v>
      </c>
      <c r="P2667">
        <v>112.22437137330699</v>
      </c>
      <c r="Q2667">
        <v>0.115153337964231</v>
      </c>
    </row>
    <row r="2668" spans="1:17" hidden="1" x14ac:dyDescent="0.3">
      <c r="A2668" t="s">
        <v>5539</v>
      </c>
      <c r="B2668" t="s">
        <v>5540</v>
      </c>
      <c r="C2668" t="str">
        <f>IFERROR(VLOOKUP(Table1[[#This Row],[Ticker]],[1]!Table2[[Symbol]:[Industry]],2,FALSE),"-")</f>
        <v>-</v>
      </c>
      <c r="D2668" t="s">
        <v>376</v>
      </c>
      <c r="E2668">
        <v>140.6</v>
      </c>
      <c r="F2668">
        <v>351.5</v>
      </c>
      <c r="G2668">
        <v>127.45866820666301</v>
      </c>
      <c r="H2668">
        <v>5.2993031957772097</v>
      </c>
      <c r="I2668">
        <v>138.80055659476201</v>
      </c>
      <c r="J2668">
        <v>0.76793271994626799</v>
      </c>
      <c r="K2668">
        <v>290.331158221377</v>
      </c>
      <c r="M2668">
        <v>49.948631612688501</v>
      </c>
      <c r="N2668">
        <v>0.643062200956937</v>
      </c>
      <c r="O2668">
        <v>7.8662873399715396</v>
      </c>
      <c r="P2668">
        <v>170.38461538461499</v>
      </c>
    </row>
    <row r="2669" spans="1:17" hidden="1" x14ac:dyDescent="0.3">
      <c r="A2669" t="s">
        <v>5541</v>
      </c>
      <c r="B2669" t="s">
        <v>5542</v>
      </c>
      <c r="C2669" t="str">
        <f>IFERROR(VLOOKUP(Table1[[#This Row],[Ticker]],[1]!Table2[[Symbol]:[Industry]],2,FALSE),"-")</f>
        <v>-</v>
      </c>
      <c r="D2669" t="s">
        <v>383</v>
      </c>
      <c r="E2669">
        <v>140.55979479999999</v>
      </c>
      <c r="F2669">
        <v>106</v>
      </c>
      <c r="G2669">
        <v>1419.6857216777901</v>
      </c>
      <c r="H2669">
        <v>-11.7776114168988</v>
      </c>
      <c r="I2669">
        <v>52.186265096257699</v>
      </c>
      <c r="J2669">
        <v>-3.6660854829929201</v>
      </c>
      <c r="K2669">
        <v>126.264144067678</v>
      </c>
      <c r="M2669">
        <v>27.828721129616401</v>
      </c>
      <c r="N2669">
        <v>0.39068369646882001</v>
      </c>
      <c r="O2669">
        <v>80.188679245282998</v>
      </c>
      <c r="P2669">
        <v>1442.9403202328899</v>
      </c>
    </row>
    <row r="2670" spans="1:17" hidden="1" x14ac:dyDescent="0.3">
      <c r="A2670" t="s">
        <v>5543</v>
      </c>
      <c r="B2670" t="s">
        <v>5544</v>
      </c>
      <c r="C2670" t="str">
        <f>IFERROR(VLOOKUP(Table1[[#This Row],[Ticker]],[1]!Table2[[Symbol]:[Industry]],2,FALSE),"-")</f>
        <v>-</v>
      </c>
      <c r="E2670">
        <v>140.14878306</v>
      </c>
      <c r="F2670">
        <v>254.35</v>
      </c>
      <c r="G2670">
        <v>253.05846550762499</v>
      </c>
      <c r="H2670">
        <v>6.0687911243808204</v>
      </c>
      <c r="I2670">
        <v>62.067442667300803</v>
      </c>
      <c r="J2670">
        <v>3.1426029046428301</v>
      </c>
      <c r="K2670">
        <v>237.57877564838901</v>
      </c>
      <c r="L2670">
        <v>175.40943133570599</v>
      </c>
      <c r="M2670">
        <v>100</v>
      </c>
      <c r="N2670">
        <v>0</v>
      </c>
      <c r="O2670">
        <v>0</v>
      </c>
      <c r="P2670">
        <v>276.31306406273097</v>
      </c>
    </row>
    <row r="2671" spans="1:17" hidden="1" x14ac:dyDescent="0.3">
      <c r="A2671" t="s">
        <v>5545</v>
      </c>
      <c r="B2671" t="s">
        <v>5546</v>
      </c>
      <c r="C2671" t="str">
        <f>IFERROR(VLOOKUP(Table1[[#This Row],[Ticker]],[1]!Table2[[Symbol]:[Industry]],2,FALSE),"-")</f>
        <v>-</v>
      </c>
      <c r="D2671" t="s">
        <v>75</v>
      </c>
      <c r="E2671">
        <v>140.13983999999999</v>
      </c>
      <c r="F2671">
        <v>63.24</v>
      </c>
      <c r="G2671">
        <v>58.208816079040503</v>
      </c>
      <c r="H2671">
        <v>8.7079008223140395</v>
      </c>
      <c r="I2671">
        <v>-15.249259691660001</v>
      </c>
      <c r="J2671">
        <v>-5.4480011222028004</v>
      </c>
      <c r="K2671">
        <v>62.5943342946752</v>
      </c>
      <c r="L2671">
        <v>54.6911429277013</v>
      </c>
      <c r="M2671">
        <v>38.2714429469587</v>
      </c>
      <c r="N2671">
        <v>1.9334007653640599</v>
      </c>
      <c r="O2671">
        <v>21.7583807716635</v>
      </c>
      <c r="P2671">
        <v>89.625187406296803</v>
      </c>
      <c r="Q2671">
        <v>8.4719884660722999E-2</v>
      </c>
    </row>
    <row r="2672" spans="1:17" hidden="1" x14ac:dyDescent="0.3">
      <c r="A2672" t="s">
        <v>5547</v>
      </c>
      <c r="B2672" t="s">
        <v>5548</v>
      </c>
      <c r="C2672" t="str">
        <f>IFERROR(VLOOKUP(Table1[[#This Row],[Ticker]],[1]!Table2[[Symbol]:[Industry]],2,FALSE),"-")</f>
        <v>-</v>
      </c>
      <c r="D2672" t="s">
        <v>933</v>
      </c>
      <c r="E2672">
        <v>139.59485911799999</v>
      </c>
      <c r="F2672">
        <v>8.58</v>
      </c>
      <c r="G2672">
        <v>-51.754598555105801</v>
      </c>
      <c r="H2672">
        <v>7.4644836274798703</v>
      </c>
      <c r="I2672">
        <v>-43.1961059000229</v>
      </c>
      <c r="J2672">
        <v>1.50146504906296</v>
      </c>
      <c r="K2672">
        <v>8.7981056843266607</v>
      </c>
      <c r="L2672">
        <v>9.6249785376749202</v>
      </c>
      <c r="M2672">
        <v>42.261760787060098</v>
      </c>
      <c r="N2672">
        <v>1.3211760758373099</v>
      </c>
      <c r="O2672">
        <v>84.7319347319347</v>
      </c>
      <c r="P2672">
        <v>8.6075949367088604</v>
      </c>
      <c r="Q2672">
        <v>-8.9156889937260005E-3</v>
      </c>
    </row>
    <row r="2673" spans="1:17" hidden="1" x14ac:dyDescent="0.3">
      <c r="A2673" t="s">
        <v>5549</v>
      </c>
      <c r="B2673" t="s">
        <v>5550</v>
      </c>
      <c r="C2673" t="str">
        <f>IFERROR(VLOOKUP(Table1[[#This Row],[Ticker]],[1]!Table2[[Symbol]:[Industry]],2,FALSE),"-")</f>
        <v>-</v>
      </c>
      <c r="D2673" t="s">
        <v>625</v>
      </c>
      <c r="E2673">
        <v>139.59442278499901</v>
      </c>
      <c r="F2673">
        <v>89.99</v>
      </c>
      <c r="G2673">
        <v>68.324348813315197</v>
      </c>
      <c r="H2673">
        <v>-6.5274510200535598</v>
      </c>
      <c r="I2673">
        <v>-20.590123646981802</v>
      </c>
      <c r="J2673">
        <v>-0.75323042869048895</v>
      </c>
      <c r="K2673">
        <v>99.338210787887604</v>
      </c>
      <c r="L2673">
        <v>94.109788420383197</v>
      </c>
      <c r="M2673">
        <v>13.7509016880065</v>
      </c>
      <c r="N2673">
        <v>0.24084573706153201</v>
      </c>
      <c r="O2673">
        <v>60.073341482386901</v>
      </c>
      <c r="P2673">
        <v>100.646599777034</v>
      </c>
      <c r="Q2673">
        <v>0.15508180158381499</v>
      </c>
    </row>
    <row r="2674" spans="1:17" hidden="1" x14ac:dyDescent="0.3">
      <c r="A2674" t="s">
        <v>5551</v>
      </c>
      <c r="B2674" t="s">
        <v>5552</v>
      </c>
      <c r="C2674" t="str">
        <f>IFERROR(VLOOKUP(Table1[[#This Row],[Ticker]],[1]!Table2[[Symbol]:[Industry]],2,FALSE),"-")</f>
        <v>-</v>
      </c>
      <c r="D2674" t="s">
        <v>530</v>
      </c>
      <c r="E2674">
        <v>139.36000000000001</v>
      </c>
      <c r="F2674">
        <v>174.2</v>
      </c>
      <c r="G2674">
        <v>335.16645407647297</v>
      </c>
      <c r="H2674">
        <v>19.525057435706401</v>
      </c>
      <c r="I2674">
        <v>110.22564594927501</v>
      </c>
      <c r="J2674">
        <v>14.3691444596026</v>
      </c>
      <c r="K2674">
        <v>142.21634772229399</v>
      </c>
      <c r="L2674">
        <v>104.031875707373</v>
      </c>
      <c r="M2674">
        <v>80.701346101073497</v>
      </c>
      <c r="N2674">
        <v>0.63825981497018502</v>
      </c>
      <c r="O2674">
        <v>0</v>
      </c>
      <c r="P2674">
        <v>495.55555555555497</v>
      </c>
      <c r="Q2674">
        <v>0.13642279554894601</v>
      </c>
    </row>
    <row r="2675" spans="1:17" hidden="1" x14ac:dyDescent="0.3">
      <c r="A2675" t="s">
        <v>5553</v>
      </c>
      <c r="B2675" t="s">
        <v>5554</v>
      </c>
      <c r="C2675" t="str">
        <f>IFERROR(VLOOKUP(Table1[[#This Row],[Ticker]],[1]!Table2[[Symbol]:[Industry]],2,FALSE),"-")</f>
        <v>-</v>
      </c>
      <c r="D2675" t="s">
        <v>590</v>
      </c>
      <c r="E2675">
        <v>139.2336</v>
      </c>
      <c r="F2675">
        <v>132</v>
      </c>
      <c r="G2675">
        <v>-12.096703818263601</v>
      </c>
      <c r="H2675">
        <v>21.8399085299096</v>
      </c>
      <c r="I2675">
        <v>0.667671189760353</v>
      </c>
      <c r="J2675">
        <v>18.041388329743999</v>
      </c>
      <c r="K2675">
        <v>120.25960480720001</v>
      </c>
      <c r="M2675">
        <v>51.408767754618999</v>
      </c>
      <c r="N2675">
        <v>1.07108452061045</v>
      </c>
      <c r="O2675">
        <v>13.1060606060606</v>
      </c>
      <c r="P2675">
        <v>64.999999999999901</v>
      </c>
    </row>
    <row r="2676" spans="1:17" hidden="1" x14ac:dyDescent="0.3">
      <c r="A2676" t="s">
        <v>5555</v>
      </c>
      <c r="B2676" t="s">
        <v>5556</v>
      </c>
      <c r="C2676" t="str">
        <f>IFERROR(VLOOKUP(Table1[[#This Row],[Ticker]],[1]!Table2[[Symbol]:[Industry]],2,FALSE),"-")</f>
        <v>-</v>
      </c>
      <c r="D2676" t="s">
        <v>2580</v>
      </c>
      <c r="E2676">
        <v>139.17317299999999</v>
      </c>
      <c r="F2676">
        <v>35.29</v>
      </c>
      <c r="G2676">
        <v>1.6657554271950801</v>
      </c>
      <c r="H2676">
        <v>-4.2192507850877297</v>
      </c>
      <c r="I2676">
        <v>-40.191418766205203</v>
      </c>
      <c r="J2676">
        <v>-1.3076588754618801</v>
      </c>
      <c r="K2676">
        <v>38.149056629196799</v>
      </c>
      <c r="L2676">
        <v>39.180747388246402</v>
      </c>
      <c r="M2676">
        <v>35.755655031169901</v>
      </c>
      <c r="N2676">
        <v>1.1089178146631999</v>
      </c>
      <c r="O2676">
        <v>66.902805327288107</v>
      </c>
      <c r="P2676">
        <v>33.169811320754697</v>
      </c>
      <c r="Q2676">
        <v>8.4201422797746006E-2</v>
      </c>
    </row>
    <row r="2677" spans="1:17" hidden="1" x14ac:dyDescent="0.3">
      <c r="A2677" t="s">
        <v>5557</v>
      </c>
      <c r="B2677" t="s">
        <v>5558</v>
      </c>
      <c r="C2677" t="str">
        <f>IFERROR(VLOOKUP(Table1[[#This Row],[Ticker]],[1]!Table2[[Symbol]:[Industry]],2,FALSE),"-")</f>
        <v>-</v>
      </c>
      <c r="D2677" t="s">
        <v>625</v>
      </c>
      <c r="E2677">
        <v>138.95343750000001</v>
      </c>
      <c r="F2677">
        <v>271.05</v>
      </c>
      <c r="G2677">
        <v>132.69440994347701</v>
      </c>
      <c r="H2677">
        <v>-26.930283961896102</v>
      </c>
      <c r="I2677">
        <v>67.364107161579597</v>
      </c>
      <c r="J2677">
        <v>-4.0563053178068396</v>
      </c>
      <c r="K2677">
        <v>297.17121976859801</v>
      </c>
      <c r="L2677">
        <v>212.68425995611199</v>
      </c>
      <c r="M2677">
        <v>11.5666255632073</v>
      </c>
      <c r="N2677">
        <v>0.54331054241413201</v>
      </c>
      <c r="O2677">
        <v>67.149972329828401</v>
      </c>
      <c r="P2677">
        <v>176.58163265306101</v>
      </c>
      <c r="Q2677">
        <v>8.9510113017179996E-2</v>
      </c>
    </row>
    <row r="2678" spans="1:17" hidden="1" x14ac:dyDescent="0.3">
      <c r="A2678" t="s">
        <v>5559</v>
      </c>
      <c r="B2678" t="s">
        <v>5560</v>
      </c>
      <c r="C2678" t="str">
        <f>IFERROR(VLOOKUP(Table1[[#This Row],[Ticker]],[1]!Table2[[Symbol]:[Industry]],2,FALSE),"-")</f>
        <v>-</v>
      </c>
      <c r="D2678" t="s">
        <v>127</v>
      </c>
      <c r="E2678">
        <v>138.79621694400001</v>
      </c>
      <c r="F2678">
        <v>36.08</v>
      </c>
      <c r="G2678">
        <v>-86.587931888439101</v>
      </c>
      <c r="H2678">
        <v>-2.2639050905759102</v>
      </c>
      <c r="I2678">
        <v>-52.669710726568901</v>
      </c>
      <c r="J2678">
        <v>3.0864861818594398</v>
      </c>
      <c r="K2678">
        <v>36.2227097455688</v>
      </c>
      <c r="M2678">
        <v>58.294199128884699</v>
      </c>
      <c r="N2678">
        <v>0.69964811842336505</v>
      </c>
      <c r="O2678">
        <v>201.27494456762699</v>
      </c>
      <c r="P2678">
        <v>16.952998379254399</v>
      </c>
    </row>
    <row r="2679" spans="1:17" hidden="1" x14ac:dyDescent="0.3">
      <c r="A2679" t="s">
        <v>5561</v>
      </c>
      <c r="B2679" t="s">
        <v>5562</v>
      </c>
      <c r="C2679" t="str">
        <f>IFERROR(VLOOKUP(Table1[[#This Row],[Ticker]],[1]!Table2[[Symbol]:[Industry]],2,FALSE),"-")</f>
        <v>-</v>
      </c>
      <c r="D2679" t="s">
        <v>196</v>
      </c>
      <c r="E2679">
        <v>138.77753999999999</v>
      </c>
      <c r="F2679">
        <v>132</v>
      </c>
      <c r="G2679">
        <v>-82.763801009093498</v>
      </c>
      <c r="H2679">
        <v>-17.355051938046799</v>
      </c>
      <c r="I2679">
        <v>-44.556157613015799</v>
      </c>
      <c r="J2679">
        <v>-4.2012543362631201</v>
      </c>
      <c r="K2679">
        <v>156.59781628589801</v>
      </c>
      <c r="L2679">
        <v>195.15893358047401</v>
      </c>
      <c r="M2679">
        <v>16.9383072131711</v>
      </c>
      <c r="N2679">
        <v>1.48949211908931</v>
      </c>
      <c r="O2679">
        <v>185.56818181818099</v>
      </c>
      <c r="P2679">
        <v>2.3652578518805698</v>
      </c>
      <c r="Q2679">
        <v>1.9152128405007001E-2</v>
      </c>
    </row>
    <row r="2680" spans="1:17" hidden="1" x14ac:dyDescent="0.3">
      <c r="A2680" t="s">
        <v>5563</v>
      </c>
      <c r="B2680" t="s">
        <v>5564</v>
      </c>
      <c r="C2680" t="str">
        <f>IFERROR(VLOOKUP(Table1[[#This Row],[Ticker]],[1]!Table2[[Symbol]:[Industry]],2,FALSE),"-")</f>
        <v>-</v>
      </c>
      <c r="D2680" t="s">
        <v>467</v>
      </c>
      <c r="E2680">
        <v>138.62300372600001</v>
      </c>
      <c r="F2680">
        <v>47.03</v>
      </c>
      <c r="G2680">
        <v>-11.809100924774</v>
      </c>
      <c r="H2680">
        <v>3.7216089242416799</v>
      </c>
      <c r="I2680">
        <v>-23.798979307450399</v>
      </c>
      <c r="J2680">
        <v>8.1426029046428301</v>
      </c>
      <c r="K2680">
        <v>47.768850287649499</v>
      </c>
      <c r="L2680">
        <v>47.091401940369998</v>
      </c>
      <c r="M2680">
        <v>34.507712297615399</v>
      </c>
      <c r="N2680">
        <v>1.3156314570937699</v>
      </c>
      <c r="O2680">
        <v>42.462258133106502</v>
      </c>
      <c r="P2680">
        <v>26.936572199730101</v>
      </c>
      <c r="Q2680">
        <v>-6.0164873001952002E-2</v>
      </c>
    </row>
    <row r="2681" spans="1:17" hidden="1" x14ac:dyDescent="0.3">
      <c r="A2681" t="s">
        <v>5565</v>
      </c>
      <c r="B2681" t="s">
        <v>5566</v>
      </c>
      <c r="C2681" t="str">
        <f>IFERROR(VLOOKUP(Table1[[#This Row],[Ticker]],[1]!Table2[[Symbol]:[Industry]],2,FALSE),"-")</f>
        <v>-</v>
      </c>
      <c r="D2681" t="s">
        <v>429</v>
      </c>
      <c r="E2681">
        <v>138.13816</v>
      </c>
      <c r="F2681">
        <v>200</v>
      </c>
      <c r="G2681">
        <v>154.56176482869699</v>
      </c>
      <c r="H2681">
        <v>1.9269365321729</v>
      </c>
      <c r="I2681">
        <v>69.446798495203396</v>
      </c>
      <c r="J2681">
        <v>17.770489987619701</v>
      </c>
      <c r="K2681">
        <v>202.768650030674</v>
      </c>
      <c r="L2681">
        <v>169.0772690709</v>
      </c>
      <c r="M2681">
        <v>63.9600142321626</v>
      </c>
      <c r="N2681">
        <v>0.86565644844827905</v>
      </c>
      <c r="O2681">
        <v>39.125</v>
      </c>
      <c r="P2681">
        <v>200.616263339846</v>
      </c>
      <c r="Q2681">
        <v>5.7874705205277002E-2</v>
      </c>
    </row>
    <row r="2682" spans="1:17" hidden="1" x14ac:dyDescent="0.3">
      <c r="A2682" t="s">
        <v>5567</v>
      </c>
      <c r="B2682" t="s">
        <v>5568</v>
      </c>
      <c r="C2682" t="str">
        <f>IFERROR(VLOOKUP(Table1[[#This Row],[Ticker]],[1]!Table2[[Symbol]:[Industry]],2,FALSE),"-")</f>
        <v>-</v>
      </c>
      <c r="D2682" t="s">
        <v>543</v>
      </c>
      <c r="E2682">
        <v>137.69466750000001</v>
      </c>
      <c r="F2682">
        <v>14.43</v>
      </c>
      <c r="G2682">
        <v>-31.983251306528899</v>
      </c>
      <c r="H2682">
        <v>5.90820522674756</v>
      </c>
      <c r="I2682">
        <v>-33.117569391585697</v>
      </c>
      <c r="J2682">
        <v>0.13940801646392001</v>
      </c>
      <c r="K2682">
        <v>14.896511435662299</v>
      </c>
      <c r="L2682">
        <v>16.496473371863601</v>
      </c>
      <c r="M2682">
        <v>33.344756858088701</v>
      </c>
      <c r="N2682">
        <v>1.3163655941488901</v>
      </c>
      <c r="O2682">
        <v>106.791406791406</v>
      </c>
      <c r="P2682">
        <v>17.1266233766233</v>
      </c>
      <c r="Q2682">
        <v>-1.1819371648379999E-2</v>
      </c>
    </row>
    <row r="2683" spans="1:17" hidden="1" x14ac:dyDescent="0.3">
      <c r="A2683" t="s">
        <v>5569</v>
      </c>
      <c r="B2683" t="s">
        <v>5570</v>
      </c>
      <c r="C2683" t="str">
        <f>IFERROR(VLOOKUP(Table1[[#This Row],[Ticker]],[1]!Table2[[Symbol]:[Industry]],2,FALSE),"-")</f>
        <v>-</v>
      </c>
      <c r="D2683" t="s">
        <v>1126</v>
      </c>
      <c r="E2683">
        <v>137.647413</v>
      </c>
      <c r="F2683">
        <v>106.53</v>
      </c>
      <c r="G2683">
        <v>-28.8967597597116</v>
      </c>
      <c r="H2683">
        <v>-9.4060489168988308</v>
      </c>
      <c r="I2683">
        <v>-30.452657807036601</v>
      </c>
      <c r="J2683">
        <v>1.0857101256493999</v>
      </c>
      <c r="K2683">
        <v>117.802252659628</v>
      </c>
      <c r="L2683">
        <v>118.63815514277</v>
      </c>
      <c r="M2683">
        <v>21.811931024404199</v>
      </c>
      <c r="N2683">
        <v>0.30782677780700601</v>
      </c>
      <c r="O2683">
        <v>57.091898995587997</v>
      </c>
      <c r="P2683">
        <v>17.517926089354599</v>
      </c>
      <c r="Q2683">
        <v>-4.7172032141579001E-2</v>
      </c>
    </row>
    <row r="2684" spans="1:17" hidden="1" x14ac:dyDescent="0.3">
      <c r="A2684" t="s">
        <v>5571</v>
      </c>
      <c r="B2684" t="s">
        <v>5572</v>
      </c>
      <c r="C2684" t="str">
        <f>IFERROR(VLOOKUP(Table1[[#This Row],[Ticker]],[1]!Table2[[Symbol]:[Industry]],2,FALSE),"-")</f>
        <v>-</v>
      </c>
      <c r="D2684" t="s">
        <v>46</v>
      </c>
      <c r="E2684">
        <v>137.41806159999999</v>
      </c>
      <c r="F2684">
        <v>1.46</v>
      </c>
      <c r="G2684">
        <v>35.441053618807203</v>
      </c>
      <c r="H2684">
        <v>3.7406177497678201</v>
      </c>
      <c r="I2684">
        <v>11.176443119584899</v>
      </c>
      <c r="J2684">
        <v>-5.7331367403275699</v>
      </c>
      <c r="K2684">
        <v>1.4642031550652601</v>
      </c>
      <c r="L2684">
        <v>1.2717764184276701</v>
      </c>
      <c r="M2684">
        <v>29.340699797741099</v>
      </c>
      <c r="N2684">
        <v>0.592231412045785</v>
      </c>
      <c r="O2684">
        <v>27.397260273972599</v>
      </c>
      <c r="P2684">
        <v>58.695652173912997</v>
      </c>
      <c r="Q2684">
        <v>0.16185275838684199</v>
      </c>
    </row>
    <row r="2685" spans="1:17" hidden="1" x14ac:dyDescent="0.3">
      <c r="A2685" t="s">
        <v>5573</v>
      </c>
      <c r="B2685" t="s">
        <v>5574</v>
      </c>
      <c r="C2685" t="str">
        <f>IFERROR(VLOOKUP(Table1[[#This Row],[Ticker]],[1]!Table2[[Symbol]:[Industry]],2,FALSE),"-")</f>
        <v>-</v>
      </c>
      <c r="D2685" t="s">
        <v>726</v>
      </c>
      <c r="E2685">
        <v>137.07318182399999</v>
      </c>
      <c r="F2685">
        <v>50.83</v>
      </c>
      <c r="G2685">
        <v>78.052332137963504</v>
      </c>
      <c r="H2685">
        <v>-12.553916376542</v>
      </c>
      <c r="I2685">
        <v>37.702196277991099</v>
      </c>
      <c r="J2685">
        <v>11.3145543836809</v>
      </c>
      <c r="K2685">
        <v>46.385898832353298</v>
      </c>
      <c r="L2685">
        <v>38.967916817076599</v>
      </c>
      <c r="M2685">
        <v>68.259202031749894</v>
      </c>
      <c r="N2685">
        <v>0.475703861266211</v>
      </c>
      <c r="O2685">
        <v>18.0602006688963</v>
      </c>
      <c r="Q2685">
        <v>0.25124402862214001</v>
      </c>
    </row>
    <row r="2686" spans="1:17" hidden="1" x14ac:dyDescent="0.3">
      <c r="A2686" t="s">
        <v>5575</v>
      </c>
      <c r="B2686" t="s">
        <v>5576</v>
      </c>
      <c r="C2686" t="str">
        <f>IFERROR(VLOOKUP(Table1[[#This Row],[Ticker]],[1]!Table2[[Symbol]:[Industry]],2,FALSE),"-")</f>
        <v>-</v>
      </c>
      <c r="D2686" t="s">
        <v>54</v>
      </c>
      <c r="E2686">
        <v>137.06103593499901</v>
      </c>
      <c r="F2686">
        <v>114.05</v>
      </c>
      <c r="G2686">
        <v>155.732681288338</v>
      </c>
      <c r="H2686">
        <v>-0.51119384443507099</v>
      </c>
      <c r="I2686">
        <v>52.554808618750897</v>
      </c>
      <c r="J2686">
        <v>11.7926029046428</v>
      </c>
      <c r="K2686">
        <v>105.10535599279901</v>
      </c>
      <c r="L2686">
        <v>84.04398771676</v>
      </c>
      <c r="M2686">
        <v>67.035349695113794</v>
      </c>
      <c r="N2686">
        <v>0.60739228902886599</v>
      </c>
      <c r="O2686">
        <v>28.408592722490098</v>
      </c>
      <c r="P2686">
        <v>185.19629907476801</v>
      </c>
      <c r="Q2686">
        <v>0.147854819457339</v>
      </c>
    </row>
    <row r="2687" spans="1:17" hidden="1" x14ac:dyDescent="0.3">
      <c r="A2687" t="s">
        <v>5577</v>
      </c>
      <c r="B2687" t="s">
        <v>5578</v>
      </c>
      <c r="C2687" t="str">
        <f>IFERROR(VLOOKUP(Table1[[#This Row],[Ticker]],[1]!Table2[[Symbol]:[Industry]],2,FALSE),"-")</f>
        <v>-</v>
      </c>
      <c r="D2687" t="s">
        <v>396</v>
      </c>
      <c r="E2687">
        <v>136.76400000000001</v>
      </c>
      <c r="F2687">
        <v>759.8</v>
      </c>
      <c r="G2687">
        <v>-15.8927220537634</v>
      </c>
      <c r="H2687">
        <v>-2.72351727132921</v>
      </c>
      <c r="I2687">
        <v>6.9350140697948399</v>
      </c>
      <c r="J2687">
        <v>1.08074723453974</v>
      </c>
      <c r="K2687">
        <v>732.53440803742103</v>
      </c>
      <c r="L2687">
        <v>698.41406134768295</v>
      </c>
      <c r="M2687">
        <v>53.691659008165999</v>
      </c>
      <c r="N2687">
        <v>0.69174348967095001</v>
      </c>
      <c r="O2687">
        <v>10.937088707554601</v>
      </c>
      <c r="P2687">
        <v>32.139130434782601</v>
      </c>
      <c r="Q2687">
        <v>5.2719231187663002E-2</v>
      </c>
    </row>
    <row r="2688" spans="1:17" hidden="1" x14ac:dyDescent="0.3">
      <c r="A2688" t="s">
        <v>5579</v>
      </c>
      <c r="B2688" t="s">
        <v>5580</v>
      </c>
      <c r="C2688" t="str">
        <f>IFERROR(VLOOKUP(Table1[[#This Row],[Ticker]],[1]!Table2[[Symbol]:[Industry]],2,FALSE),"-")</f>
        <v>-</v>
      </c>
      <c r="D2688" t="s">
        <v>51</v>
      </c>
      <c r="E2688">
        <v>136.62445560999899</v>
      </c>
      <c r="F2688">
        <v>48.7</v>
      </c>
      <c r="G2688">
        <v>-3.1559549052907401</v>
      </c>
      <c r="H2688">
        <v>3.1147674096317699</v>
      </c>
      <c r="I2688">
        <v>-15.1868967369056</v>
      </c>
      <c r="J2688">
        <v>-0.66655446357570103</v>
      </c>
      <c r="K2688">
        <v>49.0817761450975</v>
      </c>
      <c r="L2688">
        <v>47.356921722892103</v>
      </c>
      <c r="M2688">
        <v>38.809302692878603</v>
      </c>
      <c r="N2688">
        <v>1.6784697377814299</v>
      </c>
      <c r="O2688">
        <v>39.630390143737102</v>
      </c>
      <c r="P2688">
        <v>30.388219544845999</v>
      </c>
      <c r="Q2688">
        <v>1.3694649820375999E-2</v>
      </c>
    </row>
    <row r="2689" spans="1:17" hidden="1" x14ac:dyDescent="0.3">
      <c r="A2689" t="s">
        <v>5581</v>
      </c>
      <c r="B2689" t="s">
        <v>5582</v>
      </c>
      <c r="C2689" t="str">
        <f>IFERROR(VLOOKUP(Table1[[#This Row],[Ticker]],[1]!Table2[[Symbol]:[Industry]],2,FALSE),"-")</f>
        <v>-</v>
      </c>
      <c r="D2689" t="s">
        <v>5583</v>
      </c>
      <c r="E2689">
        <v>136.42783077499999</v>
      </c>
      <c r="F2689">
        <v>19527.349999999999</v>
      </c>
      <c r="G2689">
        <v>341.12946803228999</v>
      </c>
      <c r="H2689">
        <v>61.8170241309601</v>
      </c>
      <c r="I2689">
        <v>319.24899300221398</v>
      </c>
      <c r="J2689">
        <v>11.385260502322399</v>
      </c>
      <c r="K2689">
        <v>13682.123360813101</v>
      </c>
      <c r="L2689">
        <v>8676.3844203358694</v>
      </c>
      <c r="M2689">
        <v>98.494622948562693</v>
      </c>
      <c r="N2689">
        <v>0.80831903945111405</v>
      </c>
      <c r="O2689">
        <v>0</v>
      </c>
      <c r="P2689">
        <v>457.92428571428502</v>
      </c>
      <c r="Q2689">
        <v>0.21394044132398601</v>
      </c>
    </row>
    <row r="2690" spans="1:17" hidden="1" x14ac:dyDescent="0.3">
      <c r="A2690" t="s">
        <v>5584</v>
      </c>
      <c r="B2690" t="s">
        <v>5585</v>
      </c>
      <c r="C2690" t="str">
        <f>IFERROR(VLOOKUP(Table1[[#This Row],[Ticker]],[1]!Table2[[Symbol]:[Industry]],2,FALSE),"-")</f>
        <v>-</v>
      </c>
      <c r="D2690" t="s">
        <v>5586</v>
      </c>
      <c r="E2690">
        <v>135.74362339999999</v>
      </c>
      <c r="F2690">
        <v>49.06</v>
      </c>
      <c r="G2690">
        <v>365.39081977158702</v>
      </c>
      <c r="H2690">
        <v>-18.6201544333105</v>
      </c>
      <c r="I2690">
        <v>87.093344717114803</v>
      </c>
      <c r="J2690">
        <v>7.4506386189285498</v>
      </c>
      <c r="K2690">
        <v>45.306194799599197</v>
      </c>
      <c r="L2690">
        <v>31.169551615115299</v>
      </c>
      <c r="M2690">
        <v>58.109108411646503</v>
      </c>
      <c r="N2690">
        <v>1.0137075844925401</v>
      </c>
      <c r="O2690">
        <v>20.974317162657901</v>
      </c>
      <c r="P2690">
        <v>395.55555555555497</v>
      </c>
      <c r="Q2690">
        <v>9.8488819160607005E-2</v>
      </c>
    </row>
    <row r="2691" spans="1:17" hidden="1" x14ac:dyDescent="0.3">
      <c r="A2691" t="s">
        <v>5587</v>
      </c>
      <c r="B2691" t="s">
        <v>5588</v>
      </c>
      <c r="C2691" t="str">
        <f>IFERROR(VLOOKUP(Table1[[#This Row],[Ticker]],[1]!Table2[[Symbol]:[Industry]],2,FALSE),"-")</f>
        <v>-</v>
      </c>
      <c r="D2691" t="s">
        <v>269</v>
      </c>
      <c r="E2691">
        <v>135.68097711999999</v>
      </c>
      <c r="F2691">
        <v>126.1</v>
      </c>
      <c r="G2691">
        <v>70.596285380328396</v>
      </c>
      <c r="H2691">
        <v>13.3546528374871</v>
      </c>
      <c r="I2691">
        <v>70.5578740839304</v>
      </c>
      <c r="J2691">
        <v>4.7299044919444198</v>
      </c>
      <c r="K2691">
        <v>115.965686168716</v>
      </c>
      <c r="L2691">
        <v>88.1514827313582</v>
      </c>
      <c r="M2691">
        <v>50.949012920942202</v>
      </c>
      <c r="N2691">
        <v>0.54055014571042703</v>
      </c>
      <c r="O2691">
        <v>8.1681205392545699</v>
      </c>
      <c r="P2691">
        <v>129.272727272727</v>
      </c>
    </row>
    <row r="2692" spans="1:17" hidden="1" x14ac:dyDescent="0.3">
      <c r="A2692" t="s">
        <v>5589</v>
      </c>
      <c r="B2692" t="s">
        <v>5590</v>
      </c>
      <c r="C2692" t="str">
        <f>IFERROR(VLOOKUP(Table1[[#This Row],[Ticker]],[1]!Table2[[Symbol]:[Industry]],2,FALSE),"-")</f>
        <v>-</v>
      </c>
      <c r="D2692" t="s">
        <v>700</v>
      </c>
      <c r="E2692">
        <v>135.66</v>
      </c>
      <c r="F2692">
        <v>71.400000000000006</v>
      </c>
      <c r="G2692">
        <v>6.2339759824350098</v>
      </c>
      <c r="H2692">
        <v>-0.67271558356550898</v>
      </c>
      <c r="I2692">
        <v>-22.320305048687</v>
      </c>
      <c r="J2692">
        <v>8.4140314760714006</v>
      </c>
      <c r="K2692">
        <v>71.170171424188297</v>
      </c>
      <c r="L2692">
        <v>69.704282749470707</v>
      </c>
      <c r="M2692">
        <v>46.702744184729603</v>
      </c>
      <c r="N2692">
        <v>1.1045843059902301</v>
      </c>
      <c r="O2692">
        <v>24.299719887955099</v>
      </c>
      <c r="P2692">
        <v>34.716981132075396</v>
      </c>
      <c r="Q2692">
        <v>-0.100875068173746</v>
      </c>
    </row>
    <row r="2693" spans="1:17" hidden="1" x14ac:dyDescent="0.3">
      <c r="A2693" t="s">
        <v>5591</v>
      </c>
      <c r="B2693" t="s">
        <v>5592</v>
      </c>
      <c r="C2693" t="str">
        <f>IFERROR(VLOOKUP(Table1[[#This Row],[Ticker]],[1]!Table2[[Symbol]:[Industry]],2,FALSE),"-")</f>
        <v>-</v>
      </c>
      <c r="D2693" t="s">
        <v>925</v>
      </c>
      <c r="E2693">
        <v>135.52584512000001</v>
      </c>
      <c r="F2693">
        <v>160.85</v>
      </c>
      <c r="G2693">
        <v>1.9204987211587801</v>
      </c>
      <c r="H2693">
        <v>4.2843688242048099</v>
      </c>
      <c r="I2693">
        <v>-23.5442776011358</v>
      </c>
      <c r="J2693">
        <v>6.0941815812552704</v>
      </c>
      <c r="K2693">
        <v>160.505231400649</v>
      </c>
      <c r="L2693">
        <v>155.288942585917</v>
      </c>
      <c r="M2693">
        <v>54.196406957409103</v>
      </c>
      <c r="N2693">
        <v>0.298691477200558</v>
      </c>
      <c r="O2693">
        <v>21.168790798880899</v>
      </c>
      <c r="P2693">
        <v>60.528942115768402</v>
      </c>
      <c r="Q2693">
        <v>8.3875195159225993E-2</v>
      </c>
    </row>
    <row r="2694" spans="1:17" hidden="1" x14ac:dyDescent="0.3">
      <c r="A2694" t="s">
        <v>5593</v>
      </c>
      <c r="B2694" t="s">
        <v>5594</v>
      </c>
      <c r="C2694" t="str">
        <f>IFERROR(VLOOKUP(Table1[[#This Row],[Ticker]],[1]!Table2[[Symbol]:[Industry]],2,FALSE),"-")</f>
        <v>-</v>
      </c>
      <c r="D2694" t="s">
        <v>590</v>
      </c>
      <c r="E2694">
        <v>135.19601700000001</v>
      </c>
      <c r="F2694">
        <v>67</v>
      </c>
      <c r="G2694">
        <v>-51.443237354677002</v>
      </c>
      <c r="H2694">
        <v>-3.3096105607344599</v>
      </c>
      <c r="I2694">
        <v>-33.345721532113402</v>
      </c>
      <c r="J2694">
        <v>1.5217431442481799</v>
      </c>
      <c r="K2694">
        <v>69.930747302413494</v>
      </c>
      <c r="M2694">
        <v>31.378978107438702</v>
      </c>
      <c r="N2694">
        <v>0.70080163738700296</v>
      </c>
      <c r="O2694">
        <v>70.522388059701498</v>
      </c>
      <c r="P2694">
        <v>13.559322033898299</v>
      </c>
    </row>
    <row r="2695" spans="1:17" hidden="1" x14ac:dyDescent="0.3">
      <c r="A2695" t="s">
        <v>5595</v>
      </c>
      <c r="B2695" t="s">
        <v>5596</v>
      </c>
      <c r="C2695" t="str">
        <f>IFERROR(VLOOKUP(Table1[[#This Row],[Ticker]],[1]!Table2[[Symbol]:[Industry]],2,FALSE),"-")</f>
        <v>-</v>
      </c>
      <c r="D2695" t="s">
        <v>2206</v>
      </c>
      <c r="E2695">
        <v>135.14224999999999</v>
      </c>
      <c r="F2695">
        <v>109.25</v>
      </c>
      <c r="G2695">
        <v>-0.81133713734171597</v>
      </c>
      <c r="H2695">
        <v>-4.2438719331015697</v>
      </c>
      <c r="I2695">
        <v>-33.472246811093001</v>
      </c>
      <c r="J2695">
        <v>-3.41746269601316</v>
      </c>
      <c r="K2695">
        <v>118.15478577935799</v>
      </c>
      <c r="L2695">
        <v>114.600178688173</v>
      </c>
      <c r="M2695">
        <v>30.0592249600309</v>
      </c>
      <c r="N2695">
        <v>0.80089415542118703</v>
      </c>
      <c r="O2695">
        <v>56.109839816933601</v>
      </c>
      <c r="P2695">
        <v>52.8506470793983</v>
      </c>
      <c r="Q2695">
        <v>0.104760888225577</v>
      </c>
    </row>
    <row r="2696" spans="1:17" hidden="1" x14ac:dyDescent="0.3">
      <c r="A2696" t="s">
        <v>5597</v>
      </c>
      <c r="B2696" t="s">
        <v>5598</v>
      </c>
      <c r="C2696" t="str">
        <f>IFERROR(VLOOKUP(Table1[[#This Row],[Ticker]],[1]!Table2[[Symbol]:[Industry]],2,FALSE),"-")</f>
        <v>-</v>
      </c>
      <c r="E2696">
        <v>135.03622999999999</v>
      </c>
      <c r="F2696">
        <v>190</v>
      </c>
      <c r="G2696">
        <v>36.745401444894199</v>
      </c>
      <c r="H2696">
        <v>-2.5071134251156502</v>
      </c>
      <c r="I2696">
        <v>2.0690181590793801</v>
      </c>
      <c r="J2696">
        <v>2.6615902464149901</v>
      </c>
      <c r="K2696">
        <v>186.873879478871</v>
      </c>
      <c r="L2696">
        <v>166.07857497096001</v>
      </c>
      <c r="M2696">
        <v>33.872351779994602</v>
      </c>
      <c r="N2696">
        <v>0.26975754466079499</v>
      </c>
      <c r="O2696">
        <v>15.789473684210501</v>
      </c>
      <c r="P2696">
        <v>62.671232876712303</v>
      </c>
      <c r="Q2696">
        <v>0.18738834262500201</v>
      </c>
    </row>
    <row r="2697" spans="1:17" hidden="1" x14ac:dyDescent="0.3">
      <c r="A2697" t="s">
        <v>5599</v>
      </c>
      <c r="B2697" t="s">
        <v>5600</v>
      </c>
      <c r="C2697" t="str">
        <f>IFERROR(VLOOKUP(Table1[[#This Row],[Ticker]],[1]!Table2[[Symbol]:[Industry]],2,FALSE),"-")</f>
        <v>-</v>
      </c>
      <c r="D2697" t="s">
        <v>2569</v>
      </c>
      <c r="E2697">
        <v>135.01400000000001</v>
      </c>
      <c r="F2697">
        <v>95</v>
      </c>
      <c r="G2697">
        <v>-12.3380778312295</v>
      </c>
      <c r="H2697">
        <v>7.5789840953319203</v>
      </c>
      <c r="I2697">
        <v>-27.4482655051237</v>
      </c>
      <c r="J2697">
        <v>-1.3234165128328801</v>
      </c>
      <c r="K2697">
        <v>96.744333467132293</v>
      </c>
      <c r="L2697">
        <v>97.411884790574405</v>
      </c>
      <c r="M2697">
        <v>39.148287935648597</v>
      </c>
      <c r="N2697">
        <v>2.7626370774122302</v>
      </c>
      <c r="O2697">
        <v>46</v>
      </c>
      <c r="P2697">
        <v>15.012106537530199</v>
      </c>
    </row>
    <row r="2698" spans="1:17" hidden="1" x14ac:dyDescent="0.3">
      <c r="A2698" t="s">
        <v>5601</v>
      </c>
      <c r="B2698" t="s">
        <v>5602</v>
      </c>
      <c r="C2698" t="str">
        <f>IFERROR(VLOOKUP(Table1[[#This Row],[Ticker]],[1]!Table2[[Symbol]:[Industry]],2,FALSE),"-")</f>
        <v>-</v>
      </c>
      <c r="D2698" t="s">
        <v>21</v>
      </c>
      <c r="E2698">
        <v>134.93765241</v>
      </c>
      <c r="F2698">
        <v>163.35</v>
      </c>
      <c r="G2698">
        <v>-58.433169983677203</v>
      </c>
      <c r="H2698">
        <v>-34.1060489168988</v>
      </c>
      <c r="I2698">
        <v>-45.6687949756531</v>
      </c>
      <c r="J2698">
        <v>-15.013962751922801</v>
      </c>
      <c r="M2698">
        <v>22.7189665117115</v>
      </c>
      <c r="O2698">
        <v>61.983471074380098</v>
      </c>
      <c r="P2698">
        <v>3.41880341880342</v>
      </c>
    </row>
    <row r="2699" spans="1:17" hidden="1" x14ac:dyDescent="0.3">
      <c r="A2699" t="s">
        <v>5603</v>
      </c>
      <c r="B2699" t="s">
        <v>5604</v>
      </c>
      <c r="C2699" t="str">
        <f>IFERROR(VLOOKUP(Table1[[#This Row],[Ticker]],[1]!Table2[[Symbol]:[Industry]],2,FALSE),"-")</f>
        <v>-</v>
      </c>
      <c r="D2699" t="s">
        <v>46</v>
      </c>
      <c r="E2699">
        <v>134.86191936</v>
      </c>
      <c r="F2699">
        <v>11.56</v>
      </c>
      <c r="G2699">
        <v>2.4769450690552599</v>
      </c>
      <c r="H2699">
        <v>-11.6324380051974</v>
      </c>
      <c r="I2699">
        <v>-75.293212890240397</v>
      </c>
      <c r="J2699">
        <v>-10.4937607317207</v>
      </c>
      <c r="K2699">
        <v>15.6073870150689</v>
      </c>
      <c r="L2699">
        <v>21.5429743251654</v>
      </c>
      <c r="M2699">
        <v>22.4587271606242</v>
      </c>
      <c r="N2699">
        <v>0.93731228266236599</v>
      </c>
      <c r="O2699">
        <v>297.48331274433502</v>
      </c>
      <c r="P2699">
        <v>37.758039101254703</v>
      </c>
    </row>
    <row r="2700" spans="1:17" hidden="1" x14ac:dyDescent="0.3">
      <c r="A2700" t="s">
        <v>5605</v>
      </c>
      <c r="B2700" t="s">
        <v>5606</v>
      </c>
      <c r="C2700" t="str">
        <f>IFERROR(VLOOKUP(Table1[[#This Row],[Ticker]],[1]!Table2[[Symbol]:[Industry]],2,FALSE),"-")</f>
        <v>-</v>
      </c>
      <c r="D2700" t="s">
        <v>138</v>
      </c>
      <c r="E2700">
        <v>134.858925</v>
      </c>
      <c r="F2700">
        <v>42.15</v>
      </c>
      <c r="K2700">
        <v>41.094271927697299</v>
      </c>
      <c r="L2700">
        <v>39.061986140059297</v>
      </c>
      <c r="M2700">
        <v>77.450142708280893</v>
      </c>
      <c r="N2700">
        <v>1</v>
      </c>
      <c r="Q2700">
        <v>5.6226245136147997E-2</v>
      </c>
    </row>
    <row r="2701" spans="1:17" hidden="1" x14ac:dyDescent="0.3">
      <c r="A2701" t="s">
        <v>5607</v>
      </c>
      <c r="B2701" t="s">
        <v>5608</v>
      </c>
      <c r="C2701" t="str">
        <f>IFERROR(VLOOKUP(Table1[[#This Row],[Ticker]],[1]!Table2[[Symbol]:[Industry]],2,FALSE),"-")</f>
        <v>-</v>
      </c>
      <c r="D2701" t="s">
        <v>292</v>
      </c>
      <c r="E2701">
        <v>134.33788000000001</v>
      </c>
      <c r="F2701">
        <v>33.08</v>
      </c>
      <c r="G2701">
        <v>62.588098074107599</v>
      </c>
      <c r="H2701">
        <v>-13.845900951424101</v>
      </c>
      <c r="I2701">
        <v>24.530184616183501</v>
      </c>
      <c r="J2701">
        <v>1.7140314760714099</v>
      </c>
      <c r="K2701">
        <v>32.793547372157903</v>
      </c>
      <c r="L2701">
        <v>25.653594941928102</v>
      </c>
      <c r="M2701">
        <v>29.648850934183301</v>
      </c>
      <c r="N2701">
        <v>0.56665268853819195</v>
      </c>
      <c r="O2701">
        <v>27.7811366384522</v>
      </c>
      <c r="P2701">
        <v>125.034013605442</v>
      </c>
      <c r="Q2701">
        <v>0.11303044641532201</v>
      </c>
    </row>
    <row r="2702" spans="1:17" hidden="1" x14ac:dyDescent="0.3">
      <c r="A2702" t="s">
        <v>5609</v>
      </c>
      <c r="B2702" t="s">
        <v>5610</v>
      </c>
      <c r="C2702" t="str">
        <f>IFERROR(VLOOKUP(Table1[[#This Row],[Ticker]],[1]!Table2[[Symbol]:[Industry]],2,FALSE),"-")</f>
        <v>-</v>
      </c>
      <c r="D2702" t="s">
        <v>530</v>
      </c>
      <c r="E2702">
        <v>134.13589650500001</v>
      </c>
      <c r="F2702">
        <v>88.79</v>
      </c>
      <c r="G2702">
        <v>18.4692641743435</v>
      </c>
      <c r="H2702">
        <v>3.1620926371180902</v>
      </c>
      <c r="I2702">
        <v>6.1085945750456201</v>
      </c>
      <c r="J2702">
        <v>6.5030123850033501</v>
      </c>
      <c r="K2702">
        <v>91.345396015013407</v>
      </c>
      <c r="L2702">
        <v>83.022447444601397</v>
      </c>
      <c r="M2702">
        <v>41.403040963630197</v>
      </c>
      <c r="N2702">
        <v>0.68920148162272798</v>
      </c>
      <c r="O2702">
        <v>23.5499493186169</v>
      </c>
      <c r="P2702">
        <v>45.557377049180303</v>
      </c>
      <c r="Q2702">
        <v>4.271863559564E-3</v>
      </c>
    </row>
    <row r="2703" spans="1:17" hidden="1" x14ac:dyDescent="0.3">
      <c r="A2703" t="s">
        <v>5611</v>
      </c>
      <c r="B2703" t="s">
        <v>5612</v>
      </c>
      <c r="C2703" t="str">
        <f>IFERROR(VLOOKUP(Table1[[#This Row],[Ticker]],[1]!Table2[[Symbol]:[Industry]],2,FALSE),"-")</f>
        <v>-</v>
      </c>
      <c r="E2703">
        <v>134.12287391999999</v>
      </c>
      <c r="F2703">
        <v>66.52</v>
      </c>
      <c r="G2703">
        <v>-39.294698805732303</v>
      </c>
      <c r="H2703">
        <v>-8.4260489168988304</v>
      </c>
      <c r="I2703">
        <v>-27.131827557106799</v>
      </c>
      <c r="J2703">
        <v>-0.79594458139067104</v>
      </c>
      <c r="M2703">
        <v>0</v>
      </c>
      <c r="O2703">
        <v>24.323511725796699</v>
      </c>
      <c r="P2703">
        <v>1.4797864225781701</v>
      </c>
    </row>
    <row r="2704" spans="1:17" hidden="1" x14ac:dyDescent="0.3">
      <c r="A2704" t="s">
        <v>5613</v>
      </c>
      <c r="B2704" t="s">
        <v>5614</v>
      </c>
      <c r="C2704" t="str">
        <f>IFERROR(VLOOKUP(Table1[[#This Row],[Ticker]],[1]!Table2[[Symbol]:[Industry]],2,FALSE),"-")</f>
        <v>-</v>
      </c>
      <c r="D2704" t="s">
        <v>1856</v>
      </c>
      <c r="E2704">
        <v>133.85249999999999</v>
      </c>
      <c r="F2704">
        <v>13.22</v>
      </c>
      <c r="G2704">
        <v>106.658444923155</v>
      </c>
      <c r="H2704">
        <v>-4.9703739672682099</v>
      </c>
      <c r="I2704">
        <v>21.709776452918199</v>
      </c>
      <c r="J2704">
        <v>1.73315963473445</v>
      </c>
      <c r="K2704">
        <v>13.099817137363001</v>
      </c>
      <c r="L2704">
        <v>10.9528432348446</v>
      </c>
      <c r="M2704">
        <v>38.064448412413299</v>
      </c>
      <c r="N2704">
        <v>0.49949435999779201</v>
      </c>
      <c r="O2704">
        <v>29.727685325264702</v>
      </c>
      <c r="P2704">
        <v>131.929824561403</v>
      </c>
      <c r="Q2704">
        <v>-1.5689231235380002E-2</v>
      </c>
    </row>
    <row r="2705" spans="1:17" hidden="1" x14ac:dyDescent="0.3">
      <c r="A2705" t="s">
        <v>5615</v>
      </c>
      <c r="B2705" t="s">
        <v>5616</v>
      </c>
      <c r="C2705" t="str">
        <f>IFERROR(VLOOKUP(Table1[[#This Row],[Ticker]],[1]!Table2[[Symbol]:[Industry]],2,FALSE),"-")</f>
        <v>-</v>
      </c>
      <c r="D2705" t="s">
        <v>124</v>
      </c>
      <c r="E2705">
        <v>133.81270649999999</v>
      </c>
      <c r="F2705">
        <v>329.45</v>
      </c>
      <c r="G2705">
        <v>359.38530768573798</v>
      </c>
      <c r="H2705">
        <v>-18.146461790344102</v>
      </c>
      <c r="I2705">
        <v>-13.1925271501532</v>
      </c>
      <c r="J2705">
        <v>-6.0792991126482203</v>
      </c>
      <c r="K2705">
        <v>375.42963760370998</v>
      </c>
      <c r="L2705">
        <v>314.848907861969</v>
      </c>
      <c r="M2705">
        <v>35.371095106552801</v>
      </c>
      <c r="N2705">
        <v>1.4810520900140201</v>
      </c>
      <c r="O2705">
        <v>47.275762634694097</v>
      </c>
      <c r="P2705">
        <v>382.639906240843</v>
      </c>
      <c r="Q2705">
        <v>0.25987688715010898</v>
      </c>
    </row>
    <row r="2706" spans="1:17" hidden="1" x14ac:dyDescent="0.3">
      <c r="A2706" t="s">
        <v>5617</v>
      </c>
      <c r="B2706" t="s">
        <v>5618</v>
      </c>
      <c r="C2706" t="str">
        <f>IFERROR(VLOOKUP(Table1[[#This Row],[Ticker]],[1]!Table2[[Symbol]:[Industry]],2,FALSE),"-")</f>
        <v>-</v>
      </c>
      <c r="D2706" t="s">
        <v>383</v>
      </c>
      <c r="E2706">
        <v>133.74889378199899</v>
      </c>
      <c r="F2706">
        <v>84.42</v>
      </c>
      <c r="G2706">
        <v>-43.989726113329503</v>
      </c>
      <c r="H2706">
        <v>25.669340972586699</v>
      </c>
      <c r="I2706">
        <v>-19.831312942139299</v>
      </c>
      <c r="J2706">
        <v>3.6238235619198198</v>
      </c>
      <c r="K2706">
        <v>81.196980123907593</v>
      </c>
      <c r="L2706">
        <v>85.689433477372702</v>
      </c>
      <c r="M2706">
        <v>44.009682249605</v>
      </c>
      <c r="N2706">
        <v>0.85821506708782602</v>
      </c>
      <c r="O2706">
        <v>61.254848798751802</v>
      </c>
      <c r="P2706">
        <v>34.590541294562001</v>
      </c>
      <c r="Q2706">
        <v>0.233221915601311</v>
      </c>
    </row>
    <row r="2707" spans="1:17" hidden="1" x14ac:dyDescent="0.3">
      <c r="A2707" t="s">
        <v>5619</v>
      </c>
      <c r="B2707" t="s">
        <v>5620</v>
      </c>
      <c r="C2707" t="str">
        <f>IFERROR(VLOOKUP(Table1[[#This Row],[Ticker]],[1]!Table2[[Symbol]:[Industry]],2,FALSE),"-")</f>
        <v>-</v>
      </c>
      <c r="D2707" t="s">
        <v>46</v>
      </c>
      <c r="E2707">
        <v>133.7024064</v>
      </c>
      <c r="F2707">
        <v>428</v>
      </c>
      <c r="G2707">
        <v>-18.8261491223865</v>
      </c>
      <c r="H2707">
        <v>-14.8458262895118</v>
      </c>
      <c r="I2707">
        <v>-40.262969465532798</v>
      </c>
      <c r="J2707">
        <v>2.51880796305272</v>
      </c>
      <c r="K2707">
        <v>484.19383630589101</v>
      </c>
      <c r="L2707">
        <v>462.18012279899898</v>
      </c>
      <c r="M2707">
        <v>28.9341547886801</v>
      </c>
      <c r="N2707">
        <v>0.26508590203138199</v>
      </c>
      <c r="O2707">
        <v>49.509345794392502</v>
      </c>
      <c r="P2707">
        <v>47.586206896551701</v>
      </c>
      <c r="Q2707">
        <v>0.191671419087661</v>
      </c>
    </row>
    <row r="2708" spans="1:17" hidden="1" x14ac:dyDescent="0.3">
      <c r="A2708" t="s">
        <v>5621</v>
      </c>
      <c r="B2708" t="s">
        <v>5622</v>
      </c>
      <c r="C2708" t="str">
        <f>IFERROR(VLOOKUP(Table1[[#This Row],[Ticker]],[1]!Table2[[Symbol]:[Industry]],2,FALSE),"-")</f>
        <v>-</v>
      </c>
      <c r="D2708" t="s">
        <v>354</v>
      </c>
      <c r="E2708">
        <v>133.64229</v>
      </c>
      <c r="F2708">
        <v>88.05</v>
      </c>
      <c r="G2708">
        <v>25.227694868165699</v>
      </c>
      <c r="H2708">
        <v>-14.8552524567218</v>
      </c>
      <c r="I2708">
        <v>37.992069876189703</v>
      </c>
      <c r="J2708">
        <v>-12.4129526509127</v>
      </c>
      <c r="K2708">
        <v>102.36871122113899</v>
      </c>
      <c r="M2708">
        <v>15.4993511256841</v>
      </c>
      <c r="N2708">
        <v>0.50946735588268299</v>
      </c>
      <c r="O2708">
        <v>49.914821124361097</v>
      </c>
      <c r="P2708">
        <v>56.533333333333303</v>
      </c>
    </row>
    <row r="2709" spans="1:17" hidden="1" x14ac:dyDescent="0.3">
      <c r="A2709" t="s">
        <v>5623</v>
      </c>
      <c r="B2709" t="s">
        <v>5624</v>
      </c>
      <c r="C2709" t="str">
        <f>IFERROR(VLOOKUP(Table1[[#This Row],[Ticker]],[1]!Table2[[Symbol]:[Industry]],2,FALSE),"-")</f>
        <v>-</v>
      </c>
      <c r="D2709" t="s">
        <v>5625</v>
      </c>
      <c r="E2709">
        <v>133.48636200000001</v>
      </c>
      <c r="F2709">
        <v>76</v>
      </c>
      <c r="G2709">
        <v>-62.984971275169201</v>
      </c>
      <c r="H2709">
        <v>-1.5792506642421999E-2</v>
      </c>
      <c r="I2709">
        <v>-31.855976263067198</v>
      </c>
      <c r="J2709">
        <v>3.33740809944804</v>
      </c>
      <c r="K2709">
        <v>75.309569547720201</v>
      </c>
      <c r="M2709">
        <v>49.328403184150602</v>
      </c>
      <c r="N2709">
        <v>0.685111989459815</v>
      </c>
      <c r="O2709">
        <v>76.25</v>
      </c>
      <c r="P2709">
        <v>16.923076923076898</v>
      </c>
    </row>
    <row r="2710" spans="1:17" hidden="1" x14ac:dyDescent="0.3">
      <c r="A2710" t="s">
        <v>5626</v>
      </c>
      <c r="B2710" t="s">
        <v>5627</v>
      </c>
      <c r="C2710" t="str">
        <f>IFERROR(VLOOKUP(Table1[[#This Row],[Ticker]],[1]!Table2[[Symbol]:[Industry]],2,FALSE),"-")</f>
        <v>-</v>
      </c>
      <c r="D2710" t="s">
        <v>313</v>
      </c>
      <c r="E2710">
        <v>133.42349999999999</v>
      </c>
      <c r="F2710">
        <v>58.2</v>
      </c>
      <c r="G2710">
        <v>-12.860061377564</v>
      </c>
      <c r="H2710">
        <v>15.474535878422801</v>
      </c>
      <c r="I2710">
        <v>-24.152884873294401</v>
      </c>
      <c r="J2710">
        <v>14.928317190357101</v>
      </c>
      <c r="K2710">
        <v>54.400323715239502</v>
      </c>
      <c r="L2710">
        <v>53.128523511847099</v>
      </c>
      <c r="M2710">
        <v>51.326853036076201</v>
      </c>
      <c r="N2710">
        <v>1.82067159042573</v>
      </c>
      <c r="O2710">
        <v>26.975945017182099</v>
      </c>
      <c r="P2710">
        <v>31.912964641885701</v>
      </c>
      <c r="Q2710">
        <v>5.42914160001E-4</v>
      </c>
    </row>
    <row r="2711" spans="1:17" hidden="1" x14ac:dyDescent="0.3">
      <c r="A2711" t="s">
        <v>5628</v>
      </c>
      <c r="B2711" t="s">
        <v>5629</v>
      </c>
      <c r="C2711" t="str">
        <f>IFERROR(VLOOKUP(Table1[[#This Row],[Ticker]],[1]!Table2[[Symbol]:[Industry]],2,FALSE),"-")</f>
        <v>-</v>
      </c>
      <c r="D2711" t="s">
        <v>700</v>
      </c>
      <c r="E2711">
        <v>133.288635</v>
      </c>
      <c r="F2711">
        <v>268.7</v>
      </c>
      <c r="G2711">
        <v>18.054893950810499</v>
      </c>
      <c r="H2711">
        <v>1.99267899829551</v>
      </c>
      <c r="I2711">
        <v>1.46810978625157</v>
      </c>
      <c r="J2711">
        <v>7.1863187516373799</v>
      </c>
      <c r="K2711">
        <v>267.01361996028601</v>
      </c>
      <c r="L2711">
        <v>239.36370369651999</v>
      </c>
      <c r="M2711">
        <v>44.977982065180797</v>
      </c>
      <c r="N2711">
        <v>0.91861116796787401</v>
      </c>
      <c r="O2711">
        <v>18.626721250465199</v>
      </c>
      <c r="P2711">
        <v>49.2777777777777</v>
      </c>
      <c r="Q2711">
        <v>1.9667028208717002E-2</v>
      </c>
    </row>
    <row r="2712" spans="1:17" hidden="1" x14ac:dyDescent="0.3">
      <c r="A2712" t="s">
        <v>5630</v>
      </c>
      <c r="B2712" t="s">
        <v>5631</v>
      </c>
      <c r="C2712" t="str">
        <f>IFERROR(VLOOKUP(Table1[[#This Row],[Ticker]],[1]!Table2[[Symbol]:[Industry]],2,FALSE),"-")</f>
        <v>-</v>
      </c>
      <c r="D2712" t="s">
        <v>133</v>
      </c>
      <c r="E2712">
        <v>133.1596179</v>
      </c>
      <c r="F2712">
        <v>462.25</v>
      </c>
      <c r="G2712">
        <v>-20.782862798067399</v>
      </c>
      <c r="H2712">
        <v>-4.4759984628120497</v>
      </c>
      <c r="I2712">
        <v>-30.140840616436801</v>
      </c>
      <c r="J2712">
        <v>6.6824259134923896</v>
      </c>
      <c r="K2712">
        <v>461.657432267633</v>
      </c>
      <c r="L2712">
        <v>469.384552374468</v>
      </c>
      <c r="M2712">
        <v>51.841134359167803</v>
      </c>
      <c r="N2712">
        <v>0.70179282868525905</v>
      </c>
      <c r="O2712">
        <v>46.154678204434802</v>
      </c>
      <c r="P2712">
        <v>29.8637449079927</v>
      </c>
      <c r="Q2712">
        <v>0.100313386266011</v>
      </c>
    </row>
    <row r="2713" spans="1:17" hidden="1" x14ac:dyDescent="0.3">
      <c r="A2713" t="s">
        <v>5632</v>
      </c>
      <c r="B2713" t="s">
        <v>5633</v>
      </c>
      <c r="C2713" t="str">
        <f>IFERROR(VLOOKUP(Table1[[#This Row],[Ticker]],[1]!Table2[[Symbol]:[Industry]],2,FALSE),"-")</f>
        <v>-</v>
      </c>
      <c r="D2713" t="s">
        <v>3650</v>
      </c>
      <c r="E2713">
        <v>132.66158325000001</v>
      </c>
      <c r="F2713">
        <v>86.65</v>
      </c>
      <c r="G2713">
        <v>56.517185677259299</v>
      </c>
      <c r="H2713">
        <v>39.276709076736502</v>
      </c>
      <c r="I2713">
        <v>26.030967566830299</v>
      </c>
      <c r="J2713">
        <v>-6.7744259377119498</v>
      </c>
      <c r="K2713">
        <v>74.190370453993296</v>
      </c>
      <c r="L2713">
        <v>62.835630727260998</v>
      </c>
      <c r="M2713">
        <v>48.718488471078103</v>
      </c>
      <c r="N2713">
        <v>2.3394013436671099</v>
      </c>
      <c r="O2713">
        <v>28.805539526832</v>
      </c>
      <c r="P2713">
        <v>96.931818181818201</v>
      </c>
      <c r="Q2713">
        <v>0.135071151579962</v>
      </c>
    </row>
    <row r="2714" spans="1:17" hidden="1" x14ac:dyDescent="0.3">
      <c r="A2714" t="s">
        <v>5634</v>
      </c>
      <c r="B2714" t="s">
        <v>5635</v>
      </c>
      <c r="C2714" t="str">
        <f>IFERROR(VLOOKUP(Table1[[#This Row],[Ticker]],[1]!Table2[[Symbol]:[Industry]],2,FALSE),"-")</f>
        <v>-</v>
      </c>
      <c r="D2714" t="s">
        <v>1167</v>
      </c>
      <c r="E2714">
        <v>132.599784</v>
      </c>
      <c r="F2714">
        <v>184</v>
      </c>
      <c r="G2714">
        <v>27.565073576041701</v>
      </c>
      <c r="H2714">
        <v>12.5891025982526</v>
      </c>
      <c r="I2714">
        <v>-20.7341259861061</v>
      </c>
      <c r="K2714">
        <v>167.89950010443999</v>
      </c>
      <c r="L2714">
        <v>133.89602858710199</v>
      </c>
      <c r="M2714">
        <v>80.0609224726836</v>
      </c>
      <c r="N2714">
        <v>0.162962962962962</v>
      </c>
      <c r="O2714">
        <v>20.516304347826001</v>
      </c>
      <c r="P2714">
        <v>61.403508771929801</v>
      </c>
    </row>
    <row r="2715" spans="1:17" hidden="1" x14ac:dyDescent="0.3">
      <c r="A2715" t="s">
        <v>5636</v>
      </c>
      <c r="B2715" t="s">
        <v>5637</v>
      </c>
      <c r="C2715" t="str">
        <f>IFERROR(VLOOKUP(Table1[[#This Row],[Ticker]],[1]!Table2[[Symbol]:[Industry]],2,FALSE),"-")</f>
        <v>-</v>
      </c>
      <c r="D2715" t="s">
        <v>51</v>
      </c>
      <c r="E2715">
        <v>132.43257658499999</v>
      </c>
      <c r="F2715">
        <v>24.45</v>
      </c>
      <c r="G2715">
        <v>76.337238179587999</v>
      </c>
      <c r="H2715">
        <v>19.493773429992199</v>
      </c>
      <c r="I2715">
        <v>19.562967942279901</v>
      </c>
      <c r="J2715">
        <v>16.4759362379761</v>
      </c>
      <c r="K2715">
        <v>21.9503895210762</v>
      </c>
      <c r="L2715">
        <v>19.6113758626581</v>
      </c>
      <c r="M2715">
        <v>57.707931538985903</v>
      </c>
      <c r="N2715">
        <v>2.4400575314341699</v>
      </c>
      <c r="O2715">
        <v>27.607361963190101</v>
      </c>
      <c r="P2715">
        <v>99.5918367346938</v>
      </c>
      <c r="Q2715">
        <v>9.0426244991029997E-2</v>
      </c>
    </row>
    <row r="2716" spans="1:17" hidden="1" x14ac:dyDescent="0.3">
      <c r="A2716" t="s">
        <v>5638</v>
      </c>
      <c r="B2716" t="s">
        <v>5639</v>
      </c>
      <c r="C2716" t="str">
        <f>IFERROR(VLOOKUP(Table1[[#This Row],[Ticker]],[1]!Table2[[Symbol]:[Industry]],2,FALSE),"-")</f>
        <v>-</v>
      </c>
      <c r="D2716" t="s">
        <v>920</v>
      </c>
      <c r="E2716">
        <v>132.30756</v>
      </c>
      <c r="F2716">
        <v>222.74</v>
      </c>
      <c r="G2716">
        <v>34.549156315599099</v>
      </c>
      <c r="H2716">
        <v>21.941298021876602</v>
      </c>
      <c r="I2716">
        <v>-4.0942359664751002</v>
      </c>
      <c r="J2716">
        <v>-5.7490208166093604</v>
      </c>
      <c r="K2716">
        <v>212.94843095832201</v>
      </c>
      <c r="L2716">
        <v>194.146427430193</v>
      </c>
      <c r="M2716">
        <v>42.906932777123203</v>
      </c>
      <c r="N2716">
        <v>5.1486648858772899</v>
      </c>
      <c r="O2716">
        <v>38.794109724342199</v>
      </c>
      <c r="P2716">
        <v>68.042248208223299</v>
      </c>
      <c r="Q2716">
        <v>0.13121440628586101</v>
      </c>
    </row>
    <row r="2717" spans="1:17" hidden="1" x14ac:dyDescent="0.3">
      <c r="A2717" t="s">
        <v>5640</v>
      </c>
      <c r="B2717" t="s">
        <v>5641</v>
      </c>
      <c r="C2717" t="str">
        <f>IFERROR(VLOOKUP(Table1[[#This Row],[Ticker]],[1]!Table2[[Symbol]:[Industry]],2,FALSE),"-")</f>
        <v>-</v>
      </c>
      <c r="D2717" t="s">
        <v>269</v>
      </c>
      <c r="E2717">
        <v>132.286538025</v>
      </c>
      <c r="F2717">
        <v>100.35</v>
      </c>
      <c r="G2717">
        <v>130.79603435628599</v>
      </c>
      <c r="H2717">
        <v>91.344221353371395</v>
      </c>
      <c r="I2717">
        <v>8.3374851562930097</v>
      </c>
      <c r="J2717">
        <v>13.7185191350093</v>
      </c>
      <c r="K2717">
        <v>72.392651939658094</v>
      </c>
      <c r="L2717">
        <v>64.468671632900694</v>
      </c>
      <c r="M2717">
        <v>66.612582310437702</v>
      </c>
      <c r="N2717">
        <v>3.1565099729377502</v>
      </c>
      <c r="O2717">
        <v>11.1111111111111</v>
      </c>
      <c r="P2717">
        <v>167.599999999999</v>
      </c>
    </row>
    <row r="2718" spans="1:17" hidden="1" x14ac:dyDescent="0.3">
      <c r="A2718" t="s">
        <v>5642</v>
      </c>
      <c r="B2718" t="s">
        <v>5643</v>
      </c>
      <c r="C2718" t="str">
        <f>IFERROR(VLOOKUP(Table1[[#This Row],[Ticker]],[1]!Table2[[Symbol]:[Industry]],2,FALSE),"-")</f>
        <v>-</v>
      </c>
      <c r="D2718" t="s">
        <v>51</v>
      </c>
      <c r="E2718">
        <v>132.00126</v>
      </c>
      <c r="F2718">
        <v>30.57</v>
      </c>
      <c r="G2718">
        <v>0.86233201736679899</v>
      </c>
      <c r="H2718">
        <v>10.359665368815399</v>
      </c>
      <c r="I2718">
        <v>-23.8896569748437</v>
      </c>
      <c r="J2718">
        <v>-0.65979230493798802</v>
      </c>
      <c r="K2718">
        <v>30.125645969720399</v>
      </c>
      <c r="L2718">
        <v>29.5928301216851</v>
      </c>
      <c r="M2718">
        <v>47.559620583416503</v>
      </c>
      <c r="N2718">
        <v>2.5478266177911202</v>
      </c>
      <c r="O2718">
        <v>43.572129538763498</v>
      </c>
      <c r="P2718">
        <v>38.639455782312901</v>
      </c>
      <c r="Q2718">
        <v>-1.7490112455356002E-2</v>
      </c>
    </row>
    <row r="2719" spans="1:17" hidden="1" x14ac:dyDescent="0.3">
      <c r="A2719" t="s">
        <v>5644</v>
      </c>
      <c r="B2719" t="s">
        <v>5645</v>
      </c>
      <c r="C2719" t="str">
        <f>IFERROR(VLOOKUP(Table1[[#This Row],[Ticker]],[1]!Table2[[Symbol]:[Industry]],2,FALSE),"-")</f>
        <v>-</v>
      </c>
      <c r="D2719" t="s">
        <v>277</v>
      </c>
      <c r="E2719">
        <v>131.99430651</v>
      </c>
      <c r="F2719">
        <v>63.47</v>
      </c>
      <c r="G2719">
        <v>-62.575822264474802</v>
      </c>
      <c r="H2719">
        <v>12.967402050186299</v>
      </c>
      <c r="I2719">
        <v>-29.790922847781001</v>
      </c>
      <c r="J2719">
        <v>-1.1389645844718199</v>
      </c>
      <c r="K2719">
        <v>63.512307695170399</v>
      </c>
      <c r="L2719">
        <v>68.394939039195606</v>
      </c>
      <c r="M2719">
        <v>36.824204003091999</v>
      </c>
      <c r="N2719">
        <v>1.7084243799555301</v>
      </c>
      <c r="O2719">
        <v>74.885772806050099</v>
      </c>
      <c r="P2719">
        <v>30.8659793814432</v>
      </c>
      <c r="Q2719">
        <v>3.0879075454745001E-2</v>
      </c>
    </row>
    <row r="2720" spans="1:17" hidden="1" x14ac:dyDescent="0.3">
      <c r="A2720" t="s">
        <v>5646</v>
      </c>
      <c r="B2720" t="s">
        <v>5647</v>
      </c>
      <c r="C2720" t="str">
        <f>IFERROR(VLOOKUP(Table1[[#This Row],[Ticker]],[1]!Table2[[Symbol]:[Industry]],2,FALSE),"-")</f>
        <v>-</v>
      </c>
      <c r="D2720" t="s">
        <v>196</v>
      </c>
      <c r="E2720">
        <v>131.97101975499999</v>
      </c>
      <c r="F2720">
        <v>56.05</v>
      </c>
      <c r="G2720">
        <v>-52.134182364266998</v>
      </c>
      <c r="H2720">
        <v>1.3132673224174001</v>
      </c>
      <c r="I2720">
        <v>-40.348814461860798</v>
      </c>
      <c r="J2720">
        <v>10.4632471213339</v>
      </c>
      <c r="K2720">
        <v>57.922005692632602</v>
      </c>
      <c r="L2720">
        <v>64.115904843779404</v>
      </c>
      <c r="M2720">
        <v>49.9558807207247</v>
      </c>
      <c r="N2720">
        <v>1.5895356329595201</v>
      </c>
      <c r="O2720">
        <v>70.205173951828698</v>
      </c>
      <c r="P2720">
        <v>9.9019607843137099</v>
      </c>
      <c r="Q2720">
        <v>-1.9051910742853999E-2</v>
      </c>
    </row>
    <row r="2721" spans="1:17" hidden="1" x14ac:dyDescent="0.3">
      <c r="A2721" t="s">
        <v>5648</v>
      </c>
      <c r="B2721" t="s">
        <v>5649</v>
      </c>
      <c r="C2721" t="str">
        <f>IFERROR(VLOOKUP(Table1[[#This Row],[Ticker]],[1]!Table2[[Symbol]:[Industry]],2,FALSE),"-")</f>
        <v>-</v>
      </c>
      <c r="D2721" t="s">
        <v>429</v>
      </c>
      <c r="E2721">
        <v>131.520785096</v>
      </c>
      <c r="F2721">
        <v>131.47999999999999</v>
      </c>
      <c r="G2721">
        <v>4.8935495930423398</v>
      </c>
      <c r="H2721">
        <v>-1.8037467586254501</v>
      </c>
      <c r="I2721">
        <v>-5.7252833080379304</v>
      </c>
      <c r="J2721">
        <v>0.66481629769347295</v>
      </c>
      <c r="K2721">
        <v>136.371342524326</v>
      </c>
      <c r="L2721">
        <v>127.464657289173</v>
      </c>
      <c r="M2721">
        <v>29.932135697228102</v>
      </c>
      <c r="N2721">
        <v>1.93615734295625</v>
      </c>
      <c r="O2721">
        <v>25.950714937633101</v>
      </c>
      <c r="P2721">
        <v>34.026503567787898</v>
      </c>
      <c r="Q2721">
        <v>5.8421541898573001E-2</v>
      </c>
    </row>
    <row r="2722" spans="1:17" hidden="1" x14ac:dyDescent="0.3">
      <c r="A2722" t="s">
        <v>5650</v>
      </c>
      <c r="B2722" t="s">
        <v>5651</v>
      </c>
      <c r="C2722" t="str">
        <f>IFERROR(VLOOKUP(Table1[[#This Row],[Ticker]],[1]!Table2[[Symbol]:[Industry]],2,FALSE),"-")</f>
        <v>-</v>
      </c>
      <c r="D2722" t="s">
        <v>543</v>
      </c>
      <c r="E2722">
        <v>131.02871275999999</v>
      </c>
      <c r="F2722">
        <v>129.80000000000001</v>
      </c>
      <c r="G2722">
        <v>42.251730558818203</v>
      </c>
      <c r="H2722">
        <v>15.1889953308887</v>
      </c>
      <c r="I2722">
        <v>16.640040899539201</v>
      </c>
      <c r="J2722">
        <v>3.1038432147203401</v>
      </c>
      <c r="K2722">
        <v>112.41618410752601</v>
      </c>
      <c r="L2722">
        <v>98.163659602416899</v>
      </c>
      <c r="M2722">
        <v>77.808636241855297</v>
      </c>
      <c r="N2722">
        <v>4.4515144793439196</v>
      </c>
      <c r="O2722">
        <v>2.4653312788905901</v>
      </c>
      <c r="P2722">
        <v>64.303797468354404</v>
      </c>
    </row>
    <row r="2723" spans="1:17" hidden="1" x14ac:dyDescent="0.3">
      <c r="A2723" t="s">
        <v>5652</v>
      </c>
      <c r="B2723" t="s">
        <v>5653</v>
      </c>
      <c r="C2723" t="str">
        <f>IFERROR(VLOOKUP(Table1[[#This Row],[Ticker]],[1]!Table2[[Symbol]:[Industry]],2,FALSE),"-")</f>
        <v>-</v>
      </c>
      <c r="D2723" t="s">
        <v>72</v>
      </c>
      <c r="E2723">
        <v>130.55176320000001</v>
      </c>
      <c r="F2723">
        <v>505.2</v>
      </c>
      <c r="G2723">
        <v>-2.10351941841515</v>
      </c>
      <c r="H2723">
        <v>30.482163643487599</v>
      </c>
      <c r="I2723">
        <v>-31.4477452556008</v>
      </c>
      <c r="J2723">
        <v>13.606520430415999</v>
      </c>
      <c r="K2723">
        <v>451.996317224211</v>
      </c>
      <c r="L2723">
        <v>442.64541810372799</v>
      </c>
      <c r="M2723">
        <v>56.9342926058494</v>
      </c>
      <c r="N2723">
        <v>1.63716290909935</v>
      </c>
      <c r="O2723">
        <v>35.886777513855897</v>
      </c>
      <c r="P2723">
        <v>43.931623931623903</v>
      </c>
      <c r="Q2723">
        <v>5.0290731535037998E-2</v>
      </c>
    </row>
    <row r="2724" spans="1:17" hidden="1" x14ac:dyDescent="0.3">
      <c r="A2724" t="s">
        <v>5654</v>
      </c>
      <c r="B2724" t="s">
        <v>5655</v>
      </c>
      <c r="C2724" t="str">
        <f>IFERROR(VLOOKUP(Table1[[#This Row],[Ticker]],[1]!Table2[[Symbol]:[Industry]],2,FALSE),"-")</f>
        <v>-</v>
      </c>
      <c r="D2724" t="s">
        <v>133</v>
      </c>
      <c r="E2724">
        <v>130.43008578499999</v>
      </c>
      <c r="F2724">
        <v>6.67</v>
      </c>
      <c r="G2724">
        <v>-29.170091512852199</v>
      </c>
      <c r="H2724">
        <v>-8.0525156704842296</v>
      </c>
      <c r="I2724">
        <v>-47.387101503562299</v>
      </c>
      <c r="J2724">
        <v>1.3116169891498799</v>
      </c>
      <c r="K2724">
        <v>7.2502765823107103</v>
      </c>
      <c r="L2724">
        <v>7.7944433310361596</v>
      </c>
      <c r="M2724">
        <v>23.149106337779699</v>
      </c>
      <c r="N2724">
        <v>1.0432885246625101</v>
      </c>
      <c r="O2724">
        <v>83.658170914542694</v>
      </c>
      <c r="P2724">
        <v>2.6153846153846101</v>
      </c>
      <c r="Q2724">
        <v>2.5395537128666001E-2</v>
      </c>
    </row>
    <row r="2725" spans="1:17" hidden="1" x14ac:dyDescent="0.3">
      <c r="A2725" t="s">
        <v>5656</v>
      </c>
      <c r="B2725" t="s">
        <v>5657</v>
      </c>
      <c r="C2725" t="str">
        <f>IFERROR(VLOOKUP(Table1[[#This Row],[Ticker]],[1]!Table2[[Symbol]:[Industry]],2,FALSE),"-")</f>
        <v>-</v>
      </c>
      <c r="D2725" t="s">
        <v>1202</v>
      </c>
      <c r="E2725">
        <v>130.17119866099901</v>
      </c>
      <c r="F2725">
        <v>22.61</v>
      </c>
      <c r="G2725">
        <v>-40.251661697543298</v>
      </c>
      <c r="H2725">
        <v>2.3868613675650399</v>
      </c>
      <c r="I2725">
        <v>-26.4381789374163</v>
      </c>
      <c r="J2725">
        <v>-2.7517060384466001</v>
      </c>
      <c r="K2725">
        <v>23.243953502572001</v>
      </c>
      <c r="L2725">
        <v>23.0611943304554</v>
      </c>
      <c r="M2725">
        <v>38.197564378733901</v>
      </c>
      <c r="N2725">
        <v>1.0431382337930799</v>
      </c>
      <c r="O2725">
        <v>56.921716054842904</v>
      </c>
      <c r="P2725">
        <v>21.559139784946201</v>
      </c>
      <c r="Q2725">
        <v>5.5289495189972997E-2</v>
      </c>
    </row>
    <row r="2726" spans="1:17" hidden="1" x14ac:dyDescent="0.3">
      <c r="A2726" t="s">
        <v>5658</v>
      </c>
      <c r="B2726" t="s">
        <v>5659</v>
      </c>
      <c r="C2726" t="str">
        <f>IFERROR(VLOOKUP(Table1[[#This Row],[Ticker]],[1]!Table2[[Symbol]:[Industry]],2,FALSE),"-")</f>
        <v>-</v>
      </c>
      <c r="D2726" t="s">
        <v>1623</v>
      </c>
      <c r="E2726">
        <v>130.02585719999999</v>
      </c>
      <c r="F2726">
        <v>58.42</v>
      </c>
      <c r="G2726">
        <v>-6.9727514213478399</v>
      </c>
      <c r="H2726">
        <v>-2.2490656948757</v>
      </c>
      <c r="I2726">
        <v>0.36366639599224998</v>
      </c>
      <c r="J2726">
        <v>1.33916147512596</v>
      </c>
      <c r="K2726">
        <v>60.160434729430797</v>
      </c>
      <c r="L2726">
        <v>56.847739159590503</v>
      </c>
      <c r="M2726">
        <v>57.650387217952897</v>
      </c>
      <c r="N2726">
        <v>1.44236456389446</v>
      </c>
      <c r="O2726">
        <v>9.0208832591578201</v>
      </c>
      <c r="P2726">
        <v>21.987888912090199</v>
      </c>
      <c r="Q2726">
        <v>-2.9836431339762999E-2</v>
      </c>
    </row>
    <row r="2727" spans="1:17" hidden="1" x14ac:dyDescent="0.3">
      <c r="A2727" t="s">
        <v>5660</v>
      </c>
      <c r="B2727" t="s">
        <v>5661</v>
      </c>
      <c r="C2727" t="str">
        <f>IFERROR(VLOOKUP(Table1[[#This Row],[Ticker]],[1]!Table2[[Symbol]:[Industry]],2,FALSE),"-")</f>
        <v>-</v>
      </c>
      <c r="D2727" t="s">
        <v>133</v>
      </c>
      <c r="E2727">
        <v>129.9883835</v>
      </c>
      <c r="F2727">
        <v>282.05</v>
      </c>
      <c r="G2727">
        <v>90.906373350740793</v>
      </c>
      <c r="H2727">
        <v>2.17134477308743</v>
      </c>
      <c r="I2727">
        <v>-2.6729452596199801</v>
      </c>
      <c r="J2727">
        <v>-3.27009550805557</v>
      </c>
      <c r="K2727">
        <v>294.25418683266298</v>
      </c>
      <c r="L2727">
        <v>262.52506153270599</v>
      </c>
      <c r="M2727">
        <v>38.036490116903401</v>
      </c>
      <c r="N2727">
        <v>2.2330987824846802</v>
      </c>
      <c r="O2727">
        <v>39.1774508065945</v>
      </c>
      <c r="P2727">
        <v>127.735163504239</v>
      </c>
      <c r="Q2727">
        <v>0.199771202528332</v>
      </c>
    </row>
    <row r="2728" spans="1:17" hidden="1" x14ac:dyDescent="0.3">
      <c r="A2728" t="s">
        <v>5662</v>
      </c>
      <c r="B2728" t="s">
        <v>5663</v>
      </c>
      <c r="C2728" t="str">
        <f>IFERROR(VLOOKUP(Table1[[#This Row],[Ticker]],[1]!Table2[[Symbol]:[Industry]],2,FALSE),"-")</f>
        <v>-</v>
      </c>
      <c r="D2728" t="s">
        <v>308</v>
      </c>
      <c r="E2728">
        <v>129.96411615</v>
      </c>
      <c r="F2728">
        <v>115.65</v>
      </c>
      <c r="G2728">
        <v>58.728092239544097</v>
      </c>
      <c r="H2728">
        <v>-2.5995183046539401</v>
      </c>
      <c r="I2728">
        <v>-14.0750505583364</v>
      </c>
      <c r="J2728">
        <v>-0.53086648311226303</v>
      </c>
      <c r="K2728">
        <v>120.139356825314</v>
      </c>
      <c r="L2728">
        <v>110.034224518377</v>
      </c>
      <c r="M2728">
        <v>28.808730039101899</v>
      </c>
      <c r="N2728">
        <v>0.415828303152246</v>
      </c>
      <c r="O2728">
        <v>29.269347168179799</v>
      </c>
      <c r="P2728">
        <v>103.96825396825299</v>
      </c>
      <c r="Q2728">
        <v>0.18557112259538</v>
      </c>
    </row>
    <row r="2729" spans="1:17" hidden="1" x14ac:dyDescent="0.3">
      <c r="A2729" t="s">
        <v>5664</v>
      </c>
      <c r="B2729" t="s">
        <v>5665</v>
      </c>
      <c r="C2729" t="str">
        <f>IFERROR(VLOOKUP(Table1[[#This Row],[Ticker]],[1]!Table2[[Symbol]:[Industry]],2,FALSE),"-")</f>
        <v>-</v>
      </c>
      <c r="E2729">
        <v>129.904934185</v>
      </c>
      <c r="F2729">
        <v>41.45</v>
      </c>
      <c r="G2729">
        <v>-10.5268313535828</v>
      </c>
      <c r="H2729">
        <v>-12.5300093129384</v>
      </c>
      <c r="I2729">
        <v>10.1091363598138</v>
      </c>
      <c r="J2729">
        <v>24.674636330826601</v>
      </c>
      <c r="K2729">
        <v>42.950289961230403</v>
      </c>
      <c r="L2729">
        <v>38.060344591471797</v>
      </c>
      <c r="M2729">
        <v>55.358774983161801</v>
      </c>
      <c r="N2729">
        <v>1.91416343202483</v>
      </c>
      <c r="O2729">
        <v>33.124246079613897</v>
      </c>
      <c r="P2729">
        <v>167.93794440853199</v>
      </c>
    </row>
    <row r="2730" spans="1:17" hidden="1" x14ac:dyDescent="0.3">
      <c r="A2730" t="s">
        <v>5666</v>
      </c>
      <c r="B2730" t="s">
        <v>5667</v>
      </c>
      <c r="C2730" t="str">
        <f>IFERROR(VLOOKUP(Table1[[#This Row],[Ticker]],[1]!Table2[[Symbol]:[Industry]],2,FALSE),"-")</f>
        <v>-</v>
      </c>
      <c r="D2730" t="s">
        <v>269</v>
      </c>
      <c r="E2730">
        <v>129.9024</v>
      </c>
      <c r="F2730">
        <v>130.94999999999999</v>
      </c>
      <c r="G2730">
        <v>-25.494240212440602</v>
      </c>
      <c r="H2730">
        <v>7.7536385831011696</v>
      </c>
      <c r="I2730">
        <v>-21.8307787264994</v>
      </c>
      <c r="J2730">
        <v>3.5470146693487199</v>
      </c>
      <c r="K2730">
        <v>131.450156189192</v>
      </c>
      <c r="L2730">
        <v>139.21512112767999</v>
      </c>
      <c r="M2730">
        <v>44.512080173643596</v>
      </c>
      <c r="N2730">
        <v>0.72221230851002305</v>
      </c>
      <c r="O2730">
        <v>48.148148148148103</v>
      </c>
      <c r="P2730">
        <v>19.045454545454501</v>
      </c>
      <c r="Q2730">
        <v>8.2829390653852003E-2</v>
      </c>
    </row>
    <row r="2731" spans="1:17" hidden="1" x14ac:dyDescent="0.3">
      <c r="A2731" t="s">
        <v>5668</v>
      </c>
      <c r="B2731" t="s">
        <v>5669</v>
      </c>
      <c r="C2731" t="str">
        <f>IFERROR(VLOOKUP(Table1[[#This Row],[Ticker]],[1]!Table2[[Symbol]:[Industry]],2,FALSE),"-")</f>
        <v>-</v>
      </c>
      <c r="D2731" t="s">
        <v>429</v>
      </c>
      <c r="E2731">
        <v>129.83625000000001</v>
      </c>
      <c r="F2731">
        <v>187.5</v>
      </c>
      <c r="G2731">
        <v>64.564694242650305</v>
      </c>
      <c r="H2731">
        <v>-10.0244208499417</v>
      </c>
      <c r="I2731">
        <v>10.8297376305306</v>
      </c>
      <c r="J2731">
        <v>7.7849780733337903</v>
      </c>
      <c r="K2731">
        <v>194.64436148222299</v>
      </c>
      <c r="L2731">
        <v>171.60559285030101</v>
      </c>
      <c r="M2731">
        <v>41.819324211766897</v>
      </c>
      <c r="N2731">
        <v>0.25738519693858503</v>
      </c>
      <c r="O2731">
        <v>27.466666666666601</v>
      </c>
      <c r="P2731">
        <v>99.468085106382901</v>
      </c>
      <c r="Q2731">
        <v>0.13122040868797399</v>
      </c>
    </row>
    <row r="2732" spans="1:17" hidden="1" x14ac:dyDescent="0.3">
      <c r="A2732" t="s">
        <v>5670</v>
      </c>
      <c r="B2732" t="s">
        <v>5671</v>
      </c>
      <c r="C2732" t="str">
        <f>IFERROR(VLOOKUP(Table1[[#This Row],[Ticker]],[1]!Table2[[Symbol]:[Industry]],2,FALSE),"-")</f>
        <v>-</v>
      </c>
      <c r="D2732" t="s">
        <v>383</v>
      </c>
      <c r="E2732">
        <v>129.65182999999999</v>
      </c>
      <c r="F2732">
        <v>72.31</v>
      </c>
      <c r="G2732">
        <v>-62.693459526630001</v>
      </c>
      <c r="H2732">
        <v>0.46749947019793597</v>
      </c>
      <c r="I2732">
        <v>-55.354882334729403</v>
      </c>
      <c r="J2732">
        <v>-4.1618495622644902</v>
      </c>
      <c r="K2732">
        <v>74.319810284956802</v>
      </c>
      <c r="L2732">
        <v>89.130841297409006</v>
      </c>
      <c r="M2732">
        <v>42.192454836975699</v>
      </c>
      <c r="N2732">
        <v>2.0337617293105699</v>
      </c>
      <c r="O2732">
        <v>133.02447794219299</v>
      </c>
      <c r="P2732">
        <v>22.9552797143342</v>
      </c>
      <c r="Q2732">
        <v>0.23326947302736101</v>
      </c>
    </row>
    <row r="2733" spans="1:17" hidden="1" x14ac:dyDescent="0.3">
      <c r="A2733" t="s">
        <v>5672</v>
      </c>
      <c r="B2733" t="s">
        <v>5673</v>
      </c>
      <c r="C2733" t="str">
        <f>IFERROR(VLOOKUP(Table1[[#This Row],[Ticker]],[1]!Table2[[Symbol]:[Industry]],2,FALSE),"-")</f>
        <v>-</v>
      </c>
      <c r="D2733" t="s">
        <v>590</v>
      </c>
      <c r="E2733">
        <v>129.378030096</v>
      </c>
      <c r="F2733">
        <v>119.28</v>
      </c>
      <c r="G2733">
        <v>43.3375802158439</v>
      </c>
      <c r="H2733">
        <v>3.38545818573207</v>
      </c>
      <c r="I2733">
        <v>-31.392080311007401</v>
      </c>
      <c r="J2733">
        <v>-2.2146787997347399</v>
      </c>
      <c r="K2733">
        <v>111.93178589829</v>
      </c>
      <c r="L2733">
        <v>101.716116421488</v>
      </c>
      <c r="M2733">
        <v>40.974681726901601</v>
      </c>
      <c r="N2733">
        <v>0.98141917326163997</v>
      </c>
      <c r="O2733">
        <v>39.8390342052314</v>
      </c>
      <c r="P2733">
        <v>79.233658903080396</v>
      </c>
      <c r="Q2733">
        <v>5.0579552897092997E-2</v>
      </c>
    </row>
    <row r="2734" spans="1:17" hidden="1" x14ac:dyDescent="0.3">
      <c r="A2734" t="s">
        <v>5674</v>
      </c>
      <c r="B2734" t="s">
        <v>5675</v>
      </c>
      <c r="C2734" t="str">
        <f>IFERROR(VLOOKUP(Table1[[#This Row],[Ticker]],[1]!Table2[[Symbol]:[Industry]],2,FALSE),"-")</f>
        <v>-</v>
      </c>
      <c r="D2734" t="s">
        <v>133</v>
      </c>
      <c r="E2734">
        <v>129.31589868</v>
      </c>
      <c r="F2734">
        <v>9.32</v>
      </c>
      <c r="G2734">
        <v>-16.74031284082</v>
      </c>
      <c r="H2734">
        <v>-3.6295253995164098</v>
      </c>
      <c r="I2734">
        <v>-19.563394278789001</v>
      </c>
      <c r="J2734">
        <v>2.6089849750804102</v>
      </c>
      <c r="K2734">
        <v>9.3068191995210299</v>
      </c>
      <c r="L2734">
        <v>10.662596128039301</v>
      </c>
      <c r="M2734">
        <v>36.976671427360301</v>
      </c>
      <c r="N2734">
        <v>1.2560756429104101</v>
      </c>
      <c r="O2734">
        <v>33.0472103004291</v>
      </c>
      <c r="P2734">
        <v>29.4444444444444</v>
      </c>
    </row>
    <row r="2735" spans="1:17" hidden="1" x14ac:dyDescent="0.3">
      <c r="A2735" t="s">
        <v>5676</v>
      </c>
      <c r="B2735" t="s">
        <v>5677</v>
      </c>
      <c r="C2735" t="str">
        <f>IFERROR(VLOOKUP(Table1[[#This Row],[Ticker]],[1]!Table2[[Symbol]:[Industry]],2,FALSE),"-")</f>
        <v>-</v>
      </c>
      <c r="D2735" t="s">
        <v>269</v>
      </c>
      <c r="E2735">
        <v>129.29313200000001</v>
      </c>
      <c r="F2735">
        <v>358</v>
      </c>
      <c r="G2735">
        <v>-12.2812569556017</v>
      </c>
      <c r="H2735">
        <v>-1.9527155835655099</v>
      </c>
      <c r="I2735">
        <v>-20.934251064279898</v>
      </c>
      <c r="J2735">
        <v>4.4378675285982601</v>
      </c>
      <c r="K2735">
        <v>366.73963530537497</v>
      </c>
      <c r="L2735">
        <v>355.73048538220797</v>
      </c>
      <c r="M2735">
        <v>35.054494418886101</v>
      </c>
      <c r="N2735">
        <v>0.732616240498009</v>
      </c>
      <c r="O2735">
        <v>24.273743016759699</v>
      </c>
      <c r="P2735">
        <v>27.1758436944937</v>
      </c>
      <c r="Q2735">
        <v>2.4615260384875999E-2</v>
      </c>
    </row>
    <row r="2736" spans="1:17" hidden="1" x14ac:dyDescent="0.3">
      <c r="A2736" t="s">
        <v>5678</v>
      </c>
      <c r="B2736" t="s">
        <v>5679</v>
      </c>
      <c r="C2736" t="str">
        <f>IFERROR(VLOOKUP(Table1[[#This Row],[Ticker]],[1]!Table2[[Symbol]:[Industry]],2,FALSE),"-")</f>
        <v>-</v>
      </c>
      <c r="D2736" t="s">
        <v>711</v>
      </c>
      <c r="E2736">
        <v>128.966509</v>
      </c>
      <c r="F2736">
        <v>88.73</v>
      </c>
      <c r="G2736">
        <v>-1.2928028769588</v>
      </c>
      <c r="H2736">
        <v>2.04329283242487</v>
      </c>
      <c r="I2736">
        <v>1.64171124376876</v>
      </c>
      <c r="J2736">
        <v>2.5103233705330101</v>
      </c>
      <c r="K2736">
        <v>87.390782528436802</v>
      </c>
      <c r="L2736">
        <v>81.227638229409393</v>
      </c>
      <c r="M2736">
        <v>61.719228691607398</v>
      </c>
      <c r="N2736">
        <v>0.98276290195871097</v>
      </c>
      <c r="O2736">
        <v>3.1218302716105</v>
      </c>
      <c r="P2736">
        <v>27.751271458880499</v>
      </c>
      <c r="Q2736">
        <v>1.0011050249949E-2</v>
      </c>
    </row>
    <row r="2737" spans="1:17" hidden="1" x14ac:dyDescent="0.3">
      <c r="A2737" t="s">
        <v>5680</v>
      </c>
      <c r="B2737" t="s">
        <v>5681</v>
      </c>
      <c r="C2737" t="str">
        <f>IFERROR(VLOOKUP(Table1[[#This Row],[Ticker]],[1]!Table2[[Symbol]:[Industry]],2,FALSE),"-")</f>
        <v>-</v>
      </c>
      <c r="D2737" t="s">
        <v>625</v>
      </c>
      <c r="E2737">
        <v>128.8665</v>
      </c>
      <c r="F2737">
        <v>49.5</v>
      </c>
      <c r="G2737">
        <v>53.5109462252707</v>
      </c>
      <c r="H2737">
        <v>14.7619911012912</v>
      </c>
      <c r="I2737">
        <v>46.254551627079103</v>
      </c>
      <c r="J2737">
        <v>-0.70355094151100706</v>
      </c>
      <c r="K2737">
        <v>43.8045858887184</v>
      </c>
      <c r="L2737">
        <v>33.434966092174498</v>
      </c>
      <c r="M2737">
        <v>38.079186558993499</v>
      </c>
      <c r="N2737">
        <v>0.45282141919677998</v>
      </c>
      <c r="O2737">
        <v>13.252525252525199</v>
      </c>
      <c r="P2737">
        <v>146.689162590515</v>
      </c>
      <c r="Q2737">
        <v>0.22437627529933599</v>
      </c>
    </row>
    <row r="2738" spans="1:17" hidden="1" x14ac:dyDescent="0.3">
      <c r="A2738" t="s">
        <v>5682</v>
      </c>
      <c r="B2738" t="s">
        <v>5683</v>
      </c>
      <c r="C2738" t="str">
        <f>IFERROR(VLOOKUP(Table1[[#This Row],[Ticker]],[1]!Table2[[Symbol]:[Industry]],2,FALSE),"-")</f>
        <v>-</v>
      </c>
      <c r="D2738" t="s">
        <v>138</v>
      </c>
      <c r="E2738">
        <v>128.79464444999999</v>
      </c>
      <c r="F2738">
        <v>35.65</v>
      </c>
      <c r="G2738">
        <v>16.9341548857121</v>
      </c>
      <c r="H2738">
        <v>-16.100441852881101</v>
      </c>
      <c r="I2738">
        <v>-7.78207027713073</v>
      </c>
      <c r="J2738">
        <v>0.52126887920811704</v>
      </c>
      <c r="K2738">
        <v>36.722484410740698</v>
      </c>
      <c r="L2738">
        <v>32.158799044198297</v>
      </c>
      <c r="M2738">
        <v>22.7903287820053</v>
      </c>
      <c r="N2738">
        <v>0.32096980889896998</v>
      </c>
      <c r="O2738">
        <v>43.029453015427698</v>
      </c>
      <c r="P2738">
        <v>50.421940928269997</v>
      </c>
      <c r="Q2738">
        <v>7.8735866648859995E-2</v>
      </c>
    </row>
    <row r="2739" spans="1:17" hidden="1" x14ac:dyDescent="0.3">
      <c r="A2739" t="s">
        <v>5684</v>
      </c>
      <c r="B2739" t="s">
        <v>5685</v>
      </c>
      <c r="C2739" t="str">
        <f>IFERROR(VLOOKUP(Table1[[#This Row],[Ticker]],[1]!Table2[[Symbol]:[Industry]],2,FALSE),"-")</f>
        <v>-</v>
      </c>
      <c r="D2739" t="s">
        <v>5686</v>
      </c>
      <c r="E2739">
        <v>128.72303324999999</v>
      </c>
      <c r="F2739">
        <v>52.05</v>
      </c>
      <c r="G2739">
        <v>-34.7341903918405</v>
      </c>
      <c r="H2739">
        <v>2.01734730951625</v>
      </c>
      <c r="I2739">
        <v>-26.808551521358201</v>
      </c>
      <c r="J2739">
        <v>3.1426029046428301</v>
      </c>
      <c r="K2739">
        <v>53.6140388048848</v>
      </c>
      <c r="M2739">
        <v>35.729973547987903</v>
      </c>
      <c r="N2739">
        <v>0.420696324951644</v>
      </c>
      <c r="O2739">
        <v>43.804034582132502</v>
      </c>
      <c r="P2739">
        <v>15.0276243093922</v>
      </c>
    </row>
    <row r="2740" spans="1:17" hidden="1" x14ac:dyDescent="0.3">
      <c r="A2740" t="s">
        <v>5687</v>
      </c>
      <c r="B2740" t="s">
        <v>5688</v>
      </c>
      <c r="C2740" t="str">
        <f>IFERROR(VLOOKUP(Table1[[#This Row],[Ticker]],[1]!Table2[[Symbol]:[Industry]],2,FALSE),"-")</f>
        <v>-</v>
      </c>
      <c r="D2740" t="s">
        <v>1524</v>
      </c>
      <c r="E2740">
        <v>128.682275022</v>
      </c>
      <c r="F2740">
        <v>2.94</v>
      </c>
      <c r="G2740">
        <v>65.280433292027894</v>
      </c>
      <c r="H2740">
        <v>-8.0169580078079203</v>
      </c>
      <c r="I2740">
        <v>-18.9014385003527</v>
      </c>
      <c r="J2740">
        <v>3.1426029046428301</v>
      </c>
      <c r="K2740">
        <v>3.12355622635177</v>
      </c>
      <c r="L2740">
        <v>3.1042147944377301</v>
      </c>
      <c r="M2740">
        <v>34.006222940112202</v>
      </c>
      <c r="N2740">
        <v>1.1998056841709299</v>
      </c>
      <c r="O2740">
        <v>110.544217687074</v>
      </c>
      <c r="P2740">
        <v>93.421052631578902</v>
      </c>
      <c r="Q2740">
        <v>0.172046148245699</v>
      </c>
    </row>
    <row r="2741" spans="1:17" hidden="1" x14ac:dyDescent="0.3">
      <c r="A2741" t="s">
        <v>5689</v>
      </c>
      <c r="B2741" t="s">
        <v>5690</v>
      </c>
      <c r="C2741" t="str">
        <f>IFERROR(VLOOKUP(Table1[[#This Row],[Ticker]],[1]!Table2[[Symbol]:[Industry]],2,FALSE),"-")</f>
        <v>-</v>
      </c>
      <c r="D2741" t="s">
        <v>429</v>
      </c>
      <c r="E2741">
        <v>128.50694999999999</v>
      </c>
      <c r="F2741">
        <v>99</v>
      </c>
      <c r="G2741">
        <v>668.74540144489401</v>
      </c>
      <c r="H2741">
        <v>15.086036364140901</v>
      </c>
      <c r="I2741">
        <v>681.509776452918</v>
      </c>
      <c r="J2741">
        <v>11.017468061061299</v>
      </c>
      <c r="K2741">
        <v>87.229179194479897</v>
      </c>
      <c r="M2741">
        <v>66.918039876230296</v>
      </c>
      <c r="N2741">
        <v>1.0318889251675201</v>
      </c>
      <c r="O2741">
        <v>3.9393939393939501</v>
      </c>
      <c r="P2741">
        <v>692</v>
      </c>
    </row>
    <row r="2742" spans="1:17" hidden="1" x14ac:dyDescent="0.3">
      <c r="A2742" t="s">
        <v>5691</v>
      </c>
      <c r="B2742" t="s">
        <v>5692</v>
      </c>
      <c r="C2742" t="str">
        <f>IFERROR(VLOOKUP(Table1[[#This Row],[Ticker]],[1]!Table2[[Symbol]:[Industry]],2,FALSE),"-")</f>
        <v>-</v>
      </c>
      <c r="D2742" t="s">
        <v>1437</v>
      </c>
      <c r="E2742">
        <v>128.346045</v>
      </c>
      <c r="F2742">
        <v>308.45</v>
      </c>
      <c r="G2742">
        <v>15.326526910188701</v>
      </c>
      <c r="H2742">
        <v>2.0299140983025401</v>
      </c>
      <c r="I2742">
        <v>-0.48665721327290201</v>
      </c>
      <c r="J2742">
        <v>3.0185718968908999</v>
      </c>
      <c r="K2742">
        <v>320.81403561831598</v>
      </c>
      <c r="L2742">
        <v>283.25602079431201</v>
      </c>
      <c r="M2742">
        <v>30.832638734962199</v>
      </c>
      <c r="N2742">
        <v>0.90677748069376496</v>
      </c>
      <c r="O2742">
        <v>25.855081860917402</v>
      </c>
      <c r="P2742">
        <v>62.342105263157798</v>
      </c>
      <c r="Q2742">
        <v>4.5701145899840999E-2</v>
      </c>
    </row>
    <row r="2743" spans="1:17" hidden="1" x14ac:dyDescent="0.3">
      <c r="A2743" t="s">
        <v>5693</v>
      </c>
      <c r="B2743" t="s">
        <v>5694</v>
      </c>
      <c r="C2743" t="str">
        <f>IFERROR(VLOOKUP(Table1[[#This Row],[Ticker]],[1]!Table2[[Symbol]:[Industry]],2,FALSE),"-")</f>
        <v>-</v>
      </c>
      <c r="D2743" t="s">
        <v>625</v>
      </c>
      <c r="E2743">
        <v>128.34086400000001</v>
      </c>
      <c r="F2743">
        <v>3.92</v>
      </c>
      <c r="G2743">
        <v>337.92187203312898</v>
      </c>
      <c r="H2743">
        <v>4.2318458199432598</v>
      </c>
      <c r="I2743">
        <v>24.682190246021701</v>
      </c>
      <c r="J2743">
        <v>-7.5635474370428</v>
      </c>
      <c r="K2743">
        <v>3.8025118765068799</v>
      </c>
      <c r="L2743">
        <v>3.0273023081363601</v>
      </c>
      <c r="M2743">
        <v>42.572506681620702</v>
      </c>
      <c r="N2743">
        <v>1.49866167701373</v>
      </c>
      <c r="O2743">
        <v>18.112244897959101</v>
      </c>
      <c r="P2743">
        <v>389.99999999999898</v>
      </c>
    </row>
    <row r="2744" spans="1:17" hidden="1" x14ac:dyDescent="0.3">
      <c r="A2744" t="s">
        <v>5695</v>
      </c>
      <c r="B2744" t="s">
        <v>5696</v>
      </c>
      <c r="C2744" t="str">
        <f>IFERROR(VLOOKUP(Table1[[#This Row],[Ticker]],[1]!Table2[[Symbol]:[Industry]],2,FALSE),"-")</f>
        <v>-</v>
      </c>
      <c r="D2744" t="s">
        <v>232</v>
      </c>
      <c r="E2744">
        <v>127.57474000000001</v>
      </c>
      <c r="F2744">
        <v>42.94</v>
      </c>
      <c r="G2744">
        <v>146.46901953534601</v>
      </c>
      <c r="H2744">
        <v>46.246364876204602</v>
      </c>
      <c r="I2744">
        <v>12.4413538935137</v>
      </c>
      <c r="J2744">
        <v>11.313209276687999</v>
      </c>
      <c r="K2744">
        <v>32.832746817558402</v>
      </c>
      <c r="L2744">
        <v>27.709530807180101</v>
      </c>
      <c r="M2744">
        <v>98.528409373846699</v>
      </c>
      <c r="N2744">
        <v>1.2916937250131599</v>
      </c>
      <c r="O2744">
        <v>0</v>
      </c>
      <c r="P2744">
        <v>197.987508674531</v>
      </c>
      <c r="Q2744">
        <v>1.0174819669655E-2</v>
      </c>
    </row>
    <row r="2745" spans="1:17" hidden="1" x14ac:dyDescent="0.3">
      <c r="A2745" t="s">
        <v>5697</v>
      </c>
      <c r="B2745" t="s">
        <v>5698</v>
      </c>
      <c r="C2745" t="str">
        <f>IFERROR(VLOOKUP(Table1[[#This Row],[Ticker]],[1]!Table2[[Symbol]:[Industry]],2,FALSE),"-")</f>
        <v>-</v>
      </c>
      <c r="D2745" t="s">
        <v>625</v>
      </c>
      <c r="E2745">
        <v>127.3335975</v>
      </c>
      <c r="F2745">
        <v>43.65</v>
      </c>
      <c r="G2745">
        <v>29.528040576850699</v>
      </c>
      <c r="H2745">
        <v>-12.607875676664801</v>
      </c>
      <c r="I2745">
        <v>-28.131732981043999</v>
      </c>
      <c r="J2745">
        <v>-3.2046534426135098</v>
      </c>
      <c r="K2745">
        <v>46.920555255544897</v>
      </c>
      <c r="L2745">
        <v>44.908355293510702</v>
      </c>
      <c r="M2745">
        <v>22.279706052385599</v>
      </c>
      <c r="N2745">
        <v>0.23680121171274701</v>
      </c>
      <c r="O2745">
        <v>32.302405498281701</v>
      </c>
      <c r="P2745">
        <v>58.727272727272698</v>
      </c>
      <c r="Q2745">
        <v>5.5991489782142002E-2</v>
      </c>
    </row>
    <row r="2746" spans="1:17" hidden="1" x14ac:dyDescent="0.3">
      <c r="A2746" t="s">
        <v>5699</v>
      </c>
      <c r="B2746" t="s">
        <v>5700</v>
      </c>
      <c r="C2746" t="str">
        <f>IFERROR(VLOOKUP(Table1[[#This Row],[Ticker]],[1]!Table2[[Symbol]:[Industry]],2,FALSE),"-")</f>
        <v>-</v>
      </c>
      <c r="D2746" t="s">
        <v>383</v>
      </c>
      <c r="E2746">
        <v>127.204599031999</v>
      </c>
      <c r="F2746">
        <v>21.98</v>
      </c>
      <c r="G2746">
        <v>-29.1218362424719</v>
      </c>
      <c r="H2746">
        <v>-7.8240081005722999</v>
      </c>
      <c r="I2746">
        <v>-33.231875568171297</v>
      </c>
      <c r="J2746">
        <v>-0.23402047198054199</v>
      </c>
      <c r="K2746">
        <v>23.9388922708943</v>
      </c>
      <c r="L2746">
        <v>23.796339101290499</v>
      </c>
      <c r="M2746">
        <v>17.405459703579801</v>
      </c>
      <c r="N2746">
        <v>0.70785451629994101</v>
      </c>
      <c r="O2746">
        <v>36.214740673339399</v>
      </c>
      <c r="P2746">
        <v>25.170842824601301</v>
      </c>
      <c r="Q2746">
        <v>1.8174949800199E-2</v>
      </c>
    </row>
    <row r="2747" spans="1:17" hidden="1" x14ac:dyDescent="0.3">
      <c r="A2747" t="s">
        <v>5701</v>
      </c>
      <c r="B2747" t="s">
        <v>5702</v>
      </c>
      <c r="C2747" t="str">
        <f>IFERROR(VLOOKUP(Table1[[#This Row],[Ticker]],[1]!Table2[[Symbol]:[Industry]],2,FALSE),"-")</f>
        <v>-</v>
      </c>
      <c r="D2747" t="s">
        <v>1467</v>
      </c>
      <c r="E2747">
        <v>126.59637714500001</v>
      </c>
      <c r="F2747">
        <v>66.05</v>
      </c>
      <c r="G2747">
        <v>-28.694827617382099</v>
      </c>
      <c r="H2747">
        <v>-6.8064130261316098</v>
      </c>
      <c r="I2747">
        <v>-23.525114922986901</v>
      </c>
      <c r="J2747">
        <v>1.5451588151859801</v>
      </c>
      <c r="K2747">
        <v>70.481075305561106</v>
      </c>
      <c r="L2747">
        <v>68.290742447494694</v>
      </c>
      <c r="M2747">
        <v>31.460433814348601</v>
      </c>
      <c r="N2747">
        <v>0.95940965153283497</v>
      </c>
      <c r="O2747">
        <v>48.372445117335303</v>
      </c>
      <c r="P2747">
        <v>29.003906249999901</v>
      </c>
      <c r="Q2747">
        <v>8.4902430016722999E-2</v>
      </c>
    </row>
    <row r="2748" spans="1:17" hidden="1" x14ac:dyDescent="0.3">
      <c r="A2748" t="s">
        <v>5703</v>
      </c>
      <c r="B2748" t="s">
        <v>5704</v>
      </c>
      <c r="C2748" t="str">
        <f>IFERROR(VLOOKUP(Table1[[#This Row],[Ticker]],[1]!Table2[[Symbol]:[Industry]],2,FALSE),"-")</f>
        <v>-</v>
      </c>
      <c r="D2748" t="s">
        <v>5705</v>
      </c>
      <c r="E2748">
        <v>126.589568159999</v>
      </c>
      <c r="F2748">
        <v>410.7</v>
      </c>
      <c r="G2748">
        <v>-20.476820777328001</v>
      </c>
      <c r="H2748">
        <v>30.195814882384301</v>
      </c>
      <c r="I2748">
        <v>12.235011773402301</v>
      </c>
      <c r="J2748">
        <v>-16.422007756814001</v>
      </c>
      <c r="K2748">
        <v>400.43729071757502</v>
      </c>
      <c r="L2748">
        <v>374.66471986389598</v>
      </c>
      <c r="M2748">
        <v>42.702408542773597</v>
      </c>
      <c r="N2748">
        <v>1.8825577629021799</v>
      </c>
      <c r="O2748">
        <v>60.153396639883098</v>
      </c>
      <c r="P2748">
        <v>98.405797101449195</v>
      </c>
    </row>
    <row r="2749" spans="1:17" hidden="1" x14ac:dyDescent="0.3">
      <c r="A2749" t="s">
        <v>5706</v>
      </c>
      <c r="B2749" t="s">
        <v>5707</v>
      </c>
      <c r="C2749" t="str">
        <f>IFERROR(VLOOKUP(Table1[[#This Row],[Ticker]],[1]!Table2[[Symbol]:[Industry]],2,FALSE),"-")</f>
        <v>-</v>
      </c>
      <c r="D2749" t="s">
        <v>625</v>
      </c>
      <c r="E2749">
        <v>126.5303669</v>
      </c>
      <c r="F2749">
        <v>46.69</v>
      </c>
      <c r="G2749">
        <v>127.49728114414199</v>
      </c>
      <c r="H2749">
        <v>46.8772297716257</v>
      </c>
      <c r="I2749">
        <v>7.7123080984878598</v>
      </c>
      <c r="J2749">
        <v>35.849257634574201</v>
      </c>
      <c r="K2749">
        <v>34.352319623590702</v>
      </c>
      <c r="L2749">
        <v>30.634798559251301</v>
      </c>
      <c r="M2749">
        <v>91.664524445558698</v>
      </c>
      <c r="N2749">
        <v>1.29439711016869</v>
      </c>
      <c r="O2749">
        <v>0</v>
      </c>
      <c r="P2749">
        <v>166.64762992575601</v>
      </c>
      <c r="Q2749">
        <v>4.8531457046326998E-2</v>
      </c>
    </row>
    <row r="2750" spans="1:17" hidden="1" x14ac:dyDescent="0.3">
      <c r="A2750" t="s">
        <v>5708</v>
      </c>
      <c r="B2750" t="s">
        <v>5709</v>
      </c>
      <c r="C2750" t="str">
        <f>IFERROR(VLOOKUP(Table1[[#This Row],[Ticker]],[1]!Table2[[Symbol]:[Industry]],2,FALSE),"-")</f>
        <v>-</v>
      </c>
      <c r="D2750" t="s">
        <v>769</v>
      </c>
      <c r="E2750">
        <v>126.49</v>
      </c>
      <c r="F2750">
        <v>140</v>
      </c>
      <c r="G2750">
        <v>-3.1344784349856698</v>
      </c>
      <c r="H2750">
        <v>-16.661343034545901</v>
      </c>
      <c r="I2750">
        <v>-4.4296174864756903</v>
      </c>
      <c r="J2750">
        <v>-8.5682556812157493</v>
      </c>
      <c r="K2750">
        <v>155.42286321866899</v>
      </c>
      <c r="L2750">
        <v>121.868176895293</v>
      </c>
      <c r="M2750">
        <v>23.518789234145899</v>
      </c>
      <c r="N2750">
        <v>0.26063829787234</v>
      </c>
      <c r="O2750">
        <v>34.25</v>
      </c>
      <c r="P2750">
        <v>79.487179487179404</v>
      </c>
    </row>
    <row r="2751" spans="1:17" hidden="1" x14ac:dyDescent="0.3">
      <c r="A2751" t="s">
        <v>5710</v>
      </c>
      <c r="B2751" t="s">
        <v>5711</v>
      </c>
      <c r="C2751" t="str">
        <f>IFERROR(VLOOKUP(Table1[[#This Row],[Ticker]],[1]!Table2[[Symbol]:[Industry]],2,FALSE),"-")</f>
        <v>-</v>
      </c>
      <c r="D2751" t="s">
        <v>269</v>
      </c>
      <c r="E2751">
        <v>125.74336927500001</v>
      </c>
      <c r="F2751">
        <v>21.87</v>
      </c>
      <c r="G2751">
        <v>-59.213602947492298</v>
      </c>
      <c r="H2751">
        <v>35.128005137155199</v>
      </c>
      <c r="I2751">
        <v>-10.3986903663037</v>
      </c>
      <c r="J2751">
        <v>2.96371202807754</v>
      </c>
      <c r="K2751">
        <v>18.491846718664299</v>
      </c>
      <c r="L2751">
        <v>21.338979814796001</v>
      </c>
      <c r="M2751">
        <v>61.335307236954499</v>
      </c>
      <c r="N2751">
        <v>1.6588162349089599</v>
      </c>
      <c r="O2751">
        <v>108.04755372656599</v>
      </c>
      <c r="P2751">
        <v>68.230769230769198</v>
      </c>
      <c r="Q2751">
        <v>0.15798661666076999</v>
      </c>
    </row>
    <row r="2752" spans="1:17" hidden="1" x14ac:dyDescent="0.3">
      <c r="A2752" t="s">
        <v>5712</v>
      </c>
      <c r="B2752" t="s">
        <v>5713</v>
      </c>
      <c r="C2752" t="str">
        <f>IFERROR(VLOOKUP(Table1[[#This Row],[Ticker]],[1]!Table2[[Symbol]:[Industry]],2,FALSE),"-")</f>
        <v>-</v>
      </c>
      <c r="D2752" t="s">
        <v>292</v>
      </c>
      <c r="E2752">
        <v>125.641941534</v>
      </c>
      <c r="F2752">
        <v>123.39</v>
      </c>
      <c r="G2752">
        <v>-6.9038206201694399</v>
      </c>
      <c r="H2752">
        <v>-15.438108286101</v>
      </c>
      <c r="I2752">
        <v>-22.7618197077643</v>
      </c>
      <c r="J2752">
        <v>-4.2103382718277498</v>
      </c>
      <c r="K2752">
        <v>130.08795041299101</v>
      </c>
      <c r="L2752">
        <v>123.54452742592299</v>
      </c>
      <c r="M2752">
        <v>29.491255701216399</v>
      </c>
      <c r="N2752">
        <v>0.60412186979168303</v>
      </c>
      <c r="O2752">
        <v>33.722343787989303</v>
      </c>
      <c r="P2752">
        <v>29.1365777080062</v>
      </c>
      <c r="Q2752">
        <v>4.7657734591686998E-2</v>
      </c>
    </row>
    <row r="2753" spans="1:17" hidden="1" x14ac:dyDescent="0.3">
      <c r="A2753" t="s">
        <v>5714</v>
      </c>
      <c r="B2753" t="s">
        <v>5715</v>
      </c>
      <c r="C2753" t="str">
        <f>IFERROR(VLOOKUP(Table1[[#This Row],[Ticker]],[1]!Table2[[Symbol]:[Industry]],2,FALSE),"-")</f>
        <v>-</v>
      </c>
      <c r="D2753" t="s">
        <v>51</v>
      </c>
      <c r="E2753">
        <v>125.56558294200001</v>
      </c>
      <c r="F2753">
        <v>7.29</v>
      </c>
      <c r="G2753">
        <v>80.901245600738307</v>
      </c>
      <c r="H2753">
        <v>19.901111576928301</v>
      </c>
      <c r="I2753">
        <v>15.7435426866844</v>
      </c>
      <c r="J2753">
        <v>6.77651945915159</v>
      </c>
      <c r="K2753">
        <v>6.46025044524084</v>
      </c>
      <c r="L2753">
        <v>5.7040019905857298</v>
      </c>
      <c r="M2753">
        <v>54.4578419639085</v>
      </c>
      <c r="N2753">
        <v>0.91620760804426604</v>
      </c>
      <c r="O2753">
        <v>12.345679012345601</v>
      </c>
      <c r="P2753">
        <v>114.76134255354999</v>
      </c>
      <c r="Q2753">
        <v>-6.3810586982279999E-3</v>
      </c>
    </row>
    <row r="2754" spans="1:17" hidden="1" x14ac:dyDescent="0.3">
      <c r="A2754" t="s">
        <v>5716</v>
      </c>
      <c r="B2754" t="s">
        <v>5717</v>
      </c>
      <c r="C2754" t="str">
        <f>IFERROR(VLOOKUP(Table1[[#This Row],[Ticker]],[1]!Table2[[Symbol]:[Industry]],2,FALSE),"-")</f>
        <v>-</v>
      </c>
      <c r="D2754" t="s">
        <v>212</v>
      </c>
      <c r="E2754">
        <v>125.509030854999</v>
      </c>
      <c r="F2754">
        <v>150.65</v>
      </c>
      <c r="G2754">
        <v>147.16363874519899</v>
      </c>
      <c r="H2754">
        <v>-9.7729166663187996</v>
      </c>
      <c r="I2754">
        <v>13.5015460002433</v>
      </c>
      <c r="J2754">
        <v>-0.190730428690502</v>
      </c>
      <c r="K2754">
        <v>147.98840323879801</v>
      </c>
      <c r="L2754">
        <v>117.19761553854001</v>
      </c>
      <c r="M2754">
        <v>38.363408184300802</v>
      </c>
      <c r="N2754">
        <v>0.39716218318433799</v>
      </c>
      <c r="O2754">
        <v>19.150348489877199</v>
      </c>
      <c r="P2754">
        <v>175.66331198536099</v>
      </c>
      <c r="Q2754">
        <v>0.21609584595812001</v>
      </c>
    </row>
    <row r="2755" spans="1:17" hidden="1" x14ac:dyDescent="0.3">
      <c r="A2755" t="s">
        <v>5718</v>
      </c>
      <c r="B2755" t="s">
        <v>5719</v>
      </c>
      <c r="C2755" t="str">
        <f>IFERROR(VLOOKUP(Table1[[#This Row],[Ticker]],[1]!Table2[[Symbol]:[Industry]],2,FALSE),"-")</f>
        <v>-</v>
      </c>
      <c r="D2755" t="s">
        <v>215</v>
      </c>
      <c r="E2755">
        <v>125.3830995</v>
      </c>
      <c r="F2755">
        <v>405</v>
      </c>
      <c r="G2755">
        <v>28.715382683168102</v>
      </c>
      <c r="H2755">
        <v>-8.1717133492852607</v>
      </c>
      <c r="I2755">
        <v>25.029267836555501</v>
      </c>
      <c r="J2755">
        <v>8.4382454179127997</v>
      </c>
      <c r="K2755">
        <v>392.81962150657898</v>
      </c>
      <c r="L2755">
        <v>342.644052410048</v>
      </c>
      <c r="M2755">
        <v>46.682192980642398</v>
      </c>
      <c r="N2755">
        <v>0.42937586330780297</v>
      </c>
      <c r="O2755">
        <v>29.629629629629601</v>
      </c>
      <c r="P2755">
        <v>58.203125</v>
      </c>
      <c r="Q2755">
        <v>7.3535816403770002E-3</v>
      </c>
    </row>
    <row r="2756" spans="1:17" hidden="1" x14ac:dyDescent="0.3">
      <c r="A2756" t="s">
        <v>5720</v>
      </c>
      <c r="B2756" t="s">
        <v>5721</v>
      </c>
      <c r="C2756" t="str">
        <f>IFERROR(VLOOKUP(Table1[[#This Row],[Ticker]],[1]!Table2[[Symbol]:[Industry]],2,FALSE),"-")</f>
        <v>-</v>
      </c>
      <c r="D2756" t="s">
        <v>292</v>
      </c>
      <c r="E2756">
        <v>124.487888739</v>
      </c>
      <c r="F2756">
        <v>59.37</v>
      </c>
      <c r="G2756">
        <v>-18.876961424304099</v>
      </c>
      <c r="H2756">
        <v>8.7487762579263304</v>
      </c>
      <c r="I2756">
        <v>-11.2258864797017</v>
      </c>
      <c r="J2756">
        <v>10.3488692231806</v>
      </c>
      <c r="K2756">
        <v>55.799616375683101</v>
      </c>
      <c r="L2756">
        <v>56.052686147501603</v>
      </c>
      <c r="M2756">
        <v>59.116666043315</v>
      </c>
      <c r="N2756">
        <v>1.27612244780738</v>
      </c>
      <c r="O2756">
        <v>20.936499915782299</v>
      </c>
      <c r="P2756">
        <v>33.027111808200701</v>
      </c>
      <c r="Q2756">
        <v>-1.7638940545537E-2</v>
      </c>
    </row>
    <row r="2757" spans="1:17" hidden="1" x14ac:dyDescent="0.3">
      <c r="A2757" t="s">
        <v>5722</v>
      </c>
      <c r="B2757" t="s">
        <v>5723</v>
      </c>
      <c r="C2757" t="str">
        <f>IFERROR(VLOOKUP(Table1[[#This Row],[Ticker]],[1]!Table2[[Symbol]:[Industry]],2,FALSE),"-")</f>
        <v>-</v>
      </c>
      <c r="D2757" t="s">
        <v>553</v>
      </c>
      <c r="E2757">
        <v>124.08219467000001</v>
      </c>
      <c r="F2757">
        <v>13.19</v>
      </c>
      <c r="G2757">
        <v>-14.5159340868453</v>
      </c>
      <c r="H2757">
        <v>4.9085375492665699</v>
      </c>
      <c r="I2757">
        <v>21.541808484950199</v>
      </c>
      <c r="J2757">
        <v>-0.75440475019361697</v>
      </c>
      <c r="K2757">
        <v>12.747096146473099</v>
      </c>
      <c r="L2757">
        <v>11.491192843480301</v>
      </c>
      <c r="M2757">
        <v>33.790956393609903</v>
      </c>
      <c r="N2757">
        <v>0.48514682511777502</v>
      </c>
      <c r="O2757">
        <v>22.441243366186399</v>
      </c>
      <c r="P2757">
        <v>54.449648711943802</v>
      </c>
      <c r="Q2757">
        <v>-9.7639952843673994E-2</v>
      </c>
    </row>
    <row r="2758" spans="1:17" hidden="1" x14ac:dyDescent="0.3">
      <c r="A2758" t="s">
        <v>5724</v>
      </c>
      <c r="B2758" t="s">
        <v>3088</v>
      </c>
      <c r="C2758" t="str">
        <f>IFERROR(VLOOKUP(Table1[[#This Row],[Ticker]],[1]!Table2[[Symbol]:[Industry]],2,FALSE),"-")</f>
        <v>-</v>
      </c>
      <c r="D2758" t="s">
        <v>4151</v>
      </c>
      <c r="E2758">
        <v>123.83799999999999</v>
      </c>
      <c r="F2758">
        <v>952.6</v>
      </c>
      <c r="G2758">
        <v>38.490880687614201</v>
      </c>
      <c r="H2758">
        <v>-6.90382669467661</v>
      </c>
      <c r="I2758">
        <v>5.1727196292174202</v>
      </c>
      <c r="J2758">
        <v>-1.9891267631692899</v>
      </c>
      <c r="K2758">
        <v>827.04558637338505</v>
      </c>
      <c r="L2758">
        <v>762.99803493453703</v>
      </c>
      <c r="M2758">
        <v>75.249477575908202</v>
      </c>
      <c r="N2758">
        <v>0.86150551780603302</v>
      </c>
      <c r="O2758">
        <v>25.5248792777661</v>
      </c>
      <c r="P2758">
        <v>86.418786692759298</v>
      </c>
      <c r="Q2758">
        <v>5.7730113966741999E-2</v>
      </c>
    </row>
    <row r="2759" spans="1:17" hidden="1" x14ac:dyDescent="0.3">
      <c r="A2759" t="s">
        <v>5725</v>
      </c>
      <c r="B2759" t="s">
        <v>5726</v>
      </c>
      <c r="C2759" t="str">
        <f>IFERROR(VLOOKUP(Table1[[#This Row],[Ticker]],[1]!Table2[[Symbol]:[Industry]],2,FALSE),"-")</f>
        <v>-</v>
      </c>
      <c r="D2759" t="s">
        <v>127</v>
      </c>
      <c r="E2759">
        <v>123.57614040999999</v>
      </c>
      <c r="F2759">
        <v>5.89</v>
      </c>
      <c r="G2759">
        <v>20.403938030260001</v>
      </c>
      <c r="H2759">
        <v>13.6638791406551</v>
      </c>
      <c r="I2759">
        <v>-26.944124256301599</v>
      </c>
      <c r="J2759">
        <v>-3.9790588164254101</v>
      </c>
      <c r="K2759">
        <v>5.7097944754679801</v>
      </c>
      <c r="L2759">
        <v>5.8785444798717101</v>
      </c>
      <c r="M2759">
        <v>48.544668588133099</v>
      </c>
      <c r="N2759">
        <v>2.1582395593812</v>
      </c>
      <c r="O2759">
        <v>78.268251273344603</v>
      </c>
      <c r="P2759">
        <v>52.987012987012903</v>
      </c>
      <c r="Q2759">
        <v>-8.9709392325081003E-2</v>
      </c>
    </row>
    <row r="2760" spans="1:17" hidden="1" x14ac:dyDescent="0.3">
      <c r="A2760" t="s">
        <v>5727</v>
      </c>
      <c r="B2760" t="s">
        <v>5728</v>
      </c>
      <c r="C2760" t="str">
        <f>IFERROR(VLOOKUP(Table1[[#This Row],[Ticker]],[1]!Table2[[Symbol]:[Industry]],2,FALSE),"-")</f>
        <v>-</v>
      </c>
      <c r="D2760" t="s">
        <v>72</v>
      </c>
      <c r="E2760">
        <v>123.2931456</v>
      </c>
      <c r="F2760">
        <v>90.5</v>
      </c>
      <c r="G2760">
        <v>14.597648208032</v>
      </c>
      <c r="H2760">
        <v>0.75547974552154495</v>
      </c>
      <c r="I2760">
        <v>-4.8892900581669299</v>
      </c>
      <c r="J2760">
        <v>-0.50029088704520297</v>
      </c>
      <c r="K2760">
        <v>94.402284804207696</v>
      </c>
      <c r="L2760">
        <v>87.8387843436455</v>
      </c>
      <c r="M2760">
        <v>35.165535605997498</v>
      </c>
      <c r="N2760">
        <v>0.117800227439618</v>
      </c>
      <c r="O2760">
        <v>47.955801104972302</v>
      </c>
      <c r="P2760">
        <v>41.40625</v>
      </c>
      <c r="Q2760">
        <v>1.6492994519511001E-2</v>
      </c>
    </row>
    <row r="2761" spans="1:17" hidden="1" x14ac:dyDescent="0.3">
      <c r="A2761" t="s">
        <v>5729</v>
      </c>
      <c r="B2761" t="s">
        <v>5730</v>
      </c>
      <c r="C2761" t="str">
        <f>IFERROR(VLOOKUP(Table1[[#This Row],[Ticker]],[1]!Table2[[Symbol]:[Industry]],2,FALSE),"-")</f>
        <v>-</v>
      </c>
      <c r="D2761" t="s">
        <v>46</v>
      </c>
      <c r="E2761">
        <v>122.61029000000001</v>
      </c>
      <c r="F2761">
        <v>147.05000000000001</v>
      </c>
      <c r="G2761">
        <v>-6.2510976002999401</v>
      </c>
      <c r="H2761">
        <v>-11.2252017068491</v>
      </c>
      <c r="I2761">
        <v>6.5132774077241002</v>
      </c>
      <c r="J2761">
        <v>-1.00809952192165</v>
      </c>
      <c r="K2761">
        <v>166.46148603613</v>
      </c>
      <c r="M2761">
        <v>17.944481255543899</v>
      </c>
      <c r="N2761">
        <v>0.63449936563009701</v>
      </c>
      <c r="O2761">
        <v>76.742604556273307</v>
      </c>
      <c r="P2761">
        <v>22.848788638262299</v>
      </c>
    </row>
    <row r="2762" spans="1:17" hidden="1" x14ac:dyDescent="0.3">
      <c r="A2762" t="s">
        <v>5731</v>
      </c>
      <c r="B2762" t="s">
        <v>5732</v>
      </c>
      <c r="C2762" t="str">
        <f>IFERROR(VLOOKUP(Table1[[#This Row],[Ticker]],[1]!Table2[[Symbol]:[Industry]],2,FALSE),"-")</f>
        <v>-</v>
      </c>
      <c r="D2762" t="s">
        <v>625</v>
      </c>
      <c r="E2762">
        <v>122.558022559999</v>
      </c>
      <c r="F2762">
        <v>56.71</v>
      </c>
      <c r="G2762">
        <v>-15.4614033450696</v>
      </c>
      <c r="H2762">
        <v>0.16942847003582301</v>
      </c>
      <c r="I2762">
        <v>-31.922753333726199</v>
      </c>
      <c r="J2762">
        <v>1.3334742739374299</v>
      </c>
      <c r="K2762">
        <v>59.339167880525899</v>
      </c>
      <c r="L2762">
        <v>58.972294164916804</v>
      </c>
      <c r="M2762">
        <v>33.962599910821197</v>
      </c>
      <c r="N2762">
        <v>1.5434879679289</v>
      </c>
      <c r="O2762">
        <v>62.1936166460941</v>
      </c>
      <c r="P2762">
        <v>20.659574468085101</v>
      </c>
      <c r="Q2762">
        <v>4.0831525604757002E-2</v>
      </c>
    </row>
    <row r="2763" spans="1:17" hidden="1" x14ac:dyDescent="0.3">
      <c r="A2763" t="s">
        <v>5733</v>
      </c>
      <c r="B2763" t="s">
        <v>5734</v>
      </c>
      <c r="C2763" t="str">
        <f>IFERROR(VLOOKUP(Table1[[#This Row],[Ticker]],[1]!Table2[[Symbol]:[Industry]],2,FALSE),"-")</f>
        <v>-</v>
      </c>
      <c r="D2763" t="s">
        <v>292</v>
      </c>
      <c r="E2763">
        <v>122.4528768</v>
      </c>
      <c r="F2763">
        <v>186</v>
      </c>
      <c r="G2763">
        <v>9.2712297313210001</v>
      </c>
      <c r="H2763">
        <v>11.1761077232827</v>
      </c>
      <c r="I2763">
        <v>-20.7002163059521</v>
      </c>
      <c r="J2763">
        <v>-0.45988156740685099</v>
      </c>
      <c r="K2763">
        <v>177.15785227796201</v>
      </c>
      <c r="L2763">
        <v>168.99346046092501</v>
      </c>
      <c r="M2763">
        <v>53.658124192121001</v>
      </c>
      <c r="N2763">
        <v>4.1198755802709703</v>
      </c>
      <c r="O2763">
        <v>26.344086021505301</v>
      </c>
      <c r="P2763">
        <v>46.283916633896901</v>
      </c>
      <c r="Q2763">
        <v>5.1628021264187002E-2</v>
      </c>
    </row>
    <row r="2764" spans="1:17" hidden="1" x14ac:dyDescent="0.3">
      <c r="A2764" t="s">
        <v>5735</v>
      </c>
      <c r="B2764" t="s">
        <v>5736</v>
      </c>
      <c r="C2764" t="str">
        <f>IFERROR(VLOOKUP(Table1[[#This Row],[Ticker]],[1]!Table2[[Symbol]:[Industry]],2,FALSE),"-")</f>
        <v>-</v>
      </c>
      <c r="D2764" t="s">
        <v>133</v>
      </c>
      <c r="E2764">
        <v>122.30504563</v>
      </c>
      <c r="F2764">
        <v>134.65</v>
      </c>
      <c r="G2764">
        <v>10.8188854636137</v>
      </c>
      <c r="H2764">
        <v>-1.55035830916404</v>
      </c>
      <c r="I2764">
        <v>-12.776145172626</v>
      </c>
      <c r="J2764">
        <v>-1.23176128660842</v>
      </c>
      <c r="K2764">
        <v>133.25219409983001</v>
      </c>
      <c r="L2764">
        <v>123.960613429883</v>
      </c>
      <c r="M2764">
        <v>39.697234913909398</v>
      </c>
      <c r="N2764">
        <v>1.37248801998473</v>
      </c>
      <c r="O2764">
        <v>44.634236910508697</v>
      </c>
      <c r="P2764">
        <v>49.196675900277</v>
      </c>
      <c r="Q2764">
        <v>8.2359161216900997E-2</v>
      </c>
    </row>
    <row r="2765" spans="1:17" hidden="1" x14ac:dyDescent="0.3">
      <c r="A2765" t="s">
        <v>5737</v>
      </c>
      <c r="B2765" t="s">
        <v>5738</v>
      </c>
      <c r="C2765" t="str">
        <f>IFERROR(VLOOKUP(Table1[[#This Row],[Ticker]],[1]!Table2[[Symbol]:[Industry]],2,FALSE),"-")</f>
        <v>-</v>
      </c>
      <c r="D2765" t="s">
        <v>46</v>
      </c>
      <c r="E2765">
        <v>122.2792</v>
      </c>
      <c r="F2765">
        <v>28.24</v>
      </c>
      <c r="G2765">
        <v>312.54787058069599</v>
      </c>
      <c r="H2765">
        <v>15.5811052961377</v>
      </c>
      <c r="I2765">
        <v>141.20318108749899</v>
      </c>
      <c r="J2765">
        <v>-4.5472400943959297</v>
      </c>
      <c r="K2765">
        <v>24.1464792845814</v>
      </c>
      <c r="L2765">
        <v>14.817869187613001</v>
      </c>
      <c r="M2765">
        <v>34.898225090536798</v>
      </c>
      <c r="N2765">
        <v>0.28189602759263299</v>
      </c>
      <c r="O2765">
        <v>15.014164305948899</v>
      </c>
      <c r="P2765">
        <v>416.270566727605</v>
      </c>
      <c r="Q2765">
        <v>8.9255351723172005E-2</v>
      </c>
    </row>
    <row r="2766" spans="1:17" hidden="1" x14ac:dyDescent="0.3">
      <c r="A2766" t="s">
        <v>5739</v>
      </c>
      <c r="B2766" t="s">
        <v>5740</v>
      </c>
      <c r="C2766" t="str">
        <f>IFERROR(VLOOKUP(Table1[[#This Row],[Ticker]],[1]!Table2[[Symbol]:[Industry]],2,FALSE),"-")</f>
        <v>-</v>
      </c>
      <c r="D2766" t="s">
        <v>72</v>
      </c>
      <c r="E2766">
        <v>121.963576</v>
      </c>
      <c r="F2766">
        <v>1360</v>
      </c>
      <c r="G2766">
        <v>-7.6083400517044399</v>
      </c>
      <c r="H2766">
        <v>4.8475359887615301</v>
      </c>
      <c r="I2766">
        <v>-18.907731964590099</v>
      </c>
      <c r="J2766">
        <v>9.1755447015719999E-2</v>
      </c>
      <c r="K2766">
        <v>1435.6259387048799</v>
      </c>
      <c r="L2766">
        <v>1373.0603889648501</v>
      </c>
      <c r="M2766">
        <v>35.1979650657115</v>
      </c>
      <c r="N2766">
        <v>1.1804613297150599</v>
      </c>
      <c r="O2766">
        <v>19.481617647058801</v>
      </c>
      <c r="P2766">
        <v>29.2775665399239</v>
      </c>
      <c r="Q2766">
        <v>2.7919642026510001E-2</v>
      </c>
    </row>
    <row r="2767" spans="1:17" hidden="1" x14ac:dyDescent="0.3">
      <c r="A2767" t="s">
        <v>5741</v>
      </c>
      <c r="B2767" t="s">
        <v>5742</v>
      </c>
      <c r="C2767" t="str">
        <f>IFERROR(VLOOKUP(Table1[[#This Row],[Ticker]],[1]!Table2[[Symbol]:[Industry]],2,FALSE),"-")</f>
        <v>-</v>
      </c>
      <c r="D2767" t="s">
        <v>313</v>
      </c>
      <c r="E2767">
        <v>120.97980070499899</v>
      </c>
      <c r="F2767">
        <v>36.21</v>
      </c>
      <c r="G2767">
        <v>-41.145755017690803</v>
      </c>
      <c r="H2767">
        <v>-8.6821464778744399</v>
      </c>
      <c r="I2767">
        <v>-53.286432077887397</v>
      </c>
      <c r="J2767">
        <v>-3.2812716527673702</v>
      </c>
      <c r="K2767">
        <v>39.087882783596797</v>
      </c>
      <c r="L2767">
        <v>43.540177372341901</v>
      </c>
      <c r="M2767">
        <v>33.3950244271443</v>
      </c>
      <c r="N2767">
        <v>1.50735967768052</v>
      </c>
      <c r="O2767">
        <v>101.3256006628</v>
      </c>
      <c r="P2767">
        <v>4.8046309696092804</v>
      </c>
      <c r="Q2767">
        <v>-5.5555245847609999E-2</v>
      </c>
    </row>
    <row r="2768" spans="1:17" hidden="1" x14ac:dyDescent="0.3">
      <c r="A2768" t="s">
        <v>5743</v>
      </c>
      <c r="B2768" t="s">
        <v>5744</v>
      </c>
      <c r="C2768" t="str">
        <f>IFERROR(VLOOKUP(Table1[[#This Row],[Ticker]],[1]!Table2[[Symbol]:[Industry]],2,FALSE),"-")</f>
        <v>-</v>
      </c>
      <c r="D2768" t="s">
        <v>530</v>
      </c>
      <c r="E2768">
        <v>120.6265385</v>
      </c>
      <c r="F2768">
        <v>169</v>
      </c>
      <c r="G2768">
        <v>205.53917576396</v>
      </c>
      <c r="H2768">
        <v>47.499518787054001</v>
      </c>
      <c r="I2768">
        <v>92.634776452918203</v>
      </c>
      <c r="J2768">
        <v>16.933452577845401</v>
      </c>
      <c r="K2768">
        <v>126.993343976213</v>
      </c>
      <c r="L2768">
        <v>95.163470958386696</v>
      </c>
      <c r="M2768">
        <v>65.528729386501695</v>
      </c>
      <c r="N2768">
        <v>1.7280232144563099</v>
      </c>
      <c r="O2768">
        <v>10.071005917159701</v>
      </c>
      <c r="P2768">
        <v>256.91657866948202</v>
      </c>
      <c r="Q2768">
        <v>0.10616941967268299</v>
      </c>
    </row>
    <row r="2769" spans="1:17" hidden="1" x14ac:dyDescent="0.3">
      <c r="A2769" t="s">
        <v>5745</v>
      </c>
      <c r="B2769" t="s">
        <v>5746</v>
      </c>
      <c r="C2769" t="str">
        <f>IFERROR(VLOOKUP(Table1[[#This Row],[Ticker]],[1]!Table2[[Symbol]:[Industry]],2,FALSE),"-")</f>
        <v>-</v>
      </c>
      <c r="D2769" t="s">
        <v>4585</v>
      </c>
      <c r="E2769">
        <v>120.621849</v>
      </c>
      <c r="F2769">
        <v>61.3</v>
      </c>
      <c r="G2769">
        <v>-75.716793204194602</v>
      </c>
      <c r="H2769">
        <v>-14.2406512121105</v>
      </c>
      <c r="I2769">
        <v>-42.755416917247501</v>
      </c>
      <c r="J2769">
        <v>1.1578700802153601</v>
      </c>
      <c r="K2769">
        <v>66.845117998811702</v>
      </c>
      <c r="L2769">
        <v>83.3393414348091</v>
      </c>
      <c r="M2769">
        <v>31.5031174285762</v>
      </c>
      <c r="N2769">
        <v>0.69344726463747597</v>
      </c>
      <c r="O2769">
        <v>137.76508972267499</v>
      </c>
      <c r="P2769">
        <v>10.450450450450401</v>
      </c>
    </row>
    <row r="2770" spans="1:17" hidden="1" x14ac:dyDescent="0.3">
      <c r="A2770" t="s">
        <v>5747</v>
      </c>
      <c r="B2770" t="s">
        <v>5748</v>
      </c>
      <c r="C2770" t="str">
        <f>IFERROR(VLOOKUP(Table1[[#This Row],[Ticker]],[1]!Table2[[Symbol]:[Industry]],2,FALSE),"-")</f>
        <v>-</v>
      </c>
      <c r="D2770" t="s">
        <v>54</v>
      </c>
      <c r="E2770">
        <v>120.57796528999999</v>
      </c>
      <c r="F2770">
        <v>37.85</v>
      </c>
      <c r="G2770">
        <v>-1.1971977166665899</v>
      </c>
      <c r="H2770">
        <v>11.7292217383718</v>
      </c>
      <c r="I2770">
        <v>-13.687154493373299</v>
      </c>
      <c r="J2770">
        <v>-13.5097576103786</v>
      </c>
      <c r="K2770">
        <v>36.770273382815297</v>
      </c>
      <c r="L2770">
        <v>35.959352850333502</v>
      </c>
      <c r="M2770">
        <v>49.7181265917093</v>
      </c>
      <c r="N2770">
        <v>3.5159439295898598</v>
      </c>
      <c r="O2770">
        <v>28.1373844121532</v>
      </c>
      <c r="P2770">
        <v>41.7602996254681</v>
      </c>
      <c r="Q2770">
        <v>7.7999919473094995E-2</v>
      </c>
    </row>
    <row r="2771" spans="1:17" hidden="1" x14ac:dyDescent="0.3">
      <c r="A2771" t="s">
        <v>5749</v>
      </c>
      <c r="B2771" t="s">
        <v>5750</v>
      </c>
      <c r="C2771" t="str">
        <f>IFERROR(VLOOKUP(Table1[[#This Row],[Ticker]],[1]!Table2[[Symbol]:[Industry]],2,FALSE),"-")</f>
        <v>-</v>
      </c>
      <c r="D2771" t="s">
        <v>138</v>
      </c>
      <c r="E2771">
        <v>120.393560115</v>
      </c>
      <c r="F2771">
        <v>163.05000000000001</v>
      </c>
      <c r="G2771">
        <v>96.016514946776894</v>
      </c>
      <c r="H2771">
        <v>31.359444910261601</v>
      </c>
      <c r="I2771">
        <v>7.4909631388806401</v>
      </c>
      <c r="J2771">
        <v>22.936856185948201</v>
      </c>
      <c r="K2771">
        <v>138.961760409124</v>
      </c>
      <c r="L2771">
        <v>127.01787312359799</v>
      </c>
      <c r="M2771">
        <v>72.935775703548799</v>
      </c>
      <c r="N2771">
        <v>1.48018626930093</v>
      </c>
      <c r="O2771">
        <v>17.601962588163101</v>
      </c>
      <c r="P2771">
        <v>123.35616438356099</v>
      </c>
      <c r="Q2771">
        <v>8.6433014440309999E-2</v>
      </c>
    </row>
    <row r="2772" spans="1:17" hidden="1" x14ac:dyDescent="0.3">
      <c r="A2772" t="s">
        <v>5751</v>
      </c>
      <c r="B2772" t="s">
        <v>5752</v>
      </c>
      <c r="C2772" t="str">
        <f>IFERROR(VLOOKUP(Table1[[#This Row],[Ticker]],[1]!Table2[[Symbol]:[Industry]],2,FALSE),"-")</f>
        <v>-</v>
      </c>
      <c r="D2772" t="s">
        <v>21</v>
      </c>
      <c r="E2772">
        <v>120.356216874</v>
      </c>
      <c r="F2772">
        <v>98.39</v>
      </c>
      <c r="G2772">
        <v>-65.716586859199296</v>
      </c>
      <c r="H2772">
        <v>-5.46114480220883</v>
      </c>
      <c r="I2772">
        <v>-63.859891793527197</v>
      </c>
      <c r="J2772">
        <v>-7.2065354112782103</v>
      </c>
      <c r="K2772">
        <v>108.670679062093</v>
      </c>
      <c r="L2772">
        <v>134.456117859003</v>
      </c>
      <c r="M2772">
        <v>39.767221730949998</v>
      </c>
      <c r="N2772">
        <v>1.3821188707841501</v>
      </c>
      <c r="O2772">
        <v>133.763593861164</v>
      </c>
      <c r="P2772">
        <v>16.908269961977101</v>
      </c>
      <c r="Q2772">
        <v>5.8456054787089998E-3</v>
      </c>
    </row>
    <row r="2773" spans="1:17" hidden="1" x14ac:dyDescent="0.3">
      <c r="A2773" t="s">
        <v>5753</v>
      </c>
      <c r="B2773" t="s">
        <v>5754</v>
      </c>
      <c r="C2773" t="str">
        <f>IFERROR(VLOOKUP(Table1[[#This Row],[Ticker]],[1]!Table2[[Symbol]:[Industry]],2,FALSE),"-")</f>
        <v>-</v>
      </c>
      <c r="D2773" t="s">
        <v>51</v>
      </c>
      <c r="E2773">
        <v>119.16</v>
      </c>
      <c r="F2773">
        <v>148.94999999999999</v>
      </c>
      <c r="G2773">
        <v>-3.0851754006080299</v>
      </c>
      <c r="H2773">
        <v>11.428561012179101</v>
      </c>
      <c r="I2773">
        <v>-7.90757891898257</v>
      </c>
      <c r="J2773">
        <v>-2.4399213672018298</v>
      </c>
      <c r="K2773">
        <v>147.135645913541</v>
      </c>
      <c r="L2773">
        <v>134.69702808381001</v>
      </c>
      <c r="M2773">
        <v>32.827683836269003</v>
      </c>
      <c r="N2773">
        <v>0.90840866771425099</v>
      </c>
      <c r="O2773">
        <v>23.531386371265501</v>
      </c>
      <c r="P2773">
        <v>40.254237288135499</v>
      </c>
      <c r="Q2773">
        <v>-9.0679736953253001E-2</v>
      </c>
    </row>
    <row r="2774" spans="1:17" hidden="1" x14ac:dyDescent="0.3">
      <c r="A2774" t="s">
        <v>5755</v>
      </c>
      <c r="B2774" t="s">
        <v>5756</v>
      </c>
      <c r="C2774" t="str">
        <f>IFERROR(VLOOKUP(Table1[[#This Row],[Ticker]],[1]!Table2[[Symbol]:[Industry]],2,FALSE),"-")</f>
        <v>-</v>
      </c>
      <c r="D2774" t="s">
        <v>396</v>
      </c>
      <c r="E2774">
        <v>118.92801839000001</v>
      </c>
      <c r="F2774">
        <v>56.41</v>
      </c>
      <c r="G2774">
        <v>-2.3328407844734298</v>
      </c>
      <c r="H2774">
        <v>1.09076345700836</v>
      </c>
      <c r="I2774">
        <v>-35.025340603937899</v>
      </c>
      <c r="J2774">
        <v>2.1935519555918801</v>
      </c>
      <c r="K2774">
        <v>57.480931916813397</v>
      </c>
      <c r="L2774">
        <v>58.584078146498598</v>
      </c>
      <c r="M2774">
        <v>36.8163429613831</v>
      </c>
      <c r="N2774">
        <v>0.85565611483274095</v>
      </c>
      <c r="O2774">
        <v>40.755185250841997</v>
      </c>
      <c r="P2774">
        <v>25.355555555555501</v>
      </c>
      <c r="Q2774">
        <v>-8.0158630839878994E-2</v>
      </c>
    </row>
    <row r="2775" spans="1:17" hidden="1" x14ac:dyDescent="0.3">
      <c r="A2775" t="s">
        <v>5757</v>
      </c>
      <c r="B2775" t="s">
        <v>5758</v>
      </c>
      <c r="C2775" t="str">
        <f>IFERROR(VLOOKUP(Table1[[#This Row],[Ticker]],[1]!Table2[[Symbol]:[Industry]],2,FALSE),"-")</f>
        <v>-</v>
      </c>
      <c r="D2775" t="s">
        <v>133</v>
      </c>
      <c r="E2775">
        <v>118.74564492</v>
      </c>
      <c r="F2775">
        <v>59.98</v>
      </c>
      <c r="G2775">
        <v>-22.107886919355298</v>
      </c>
      <c r="H2775">
        <v>-5.3741363485928204</v>
      </c>
      <c r="I2775">
        <v>-36.349308837563797</v>
      </c>
      <c r="J2775">
        <v>4.6847144111671604</v>
      </c>
      <c r="K2775">
        <v>61.078910138005298</v>
      </c>
      <c r="L2775">
        <v>61.673130169113897</v>
      </c>
      <c r="M2775">
        <v>52.873004890701601</v>
      </c>
      <c r="N2775">
        <v>1.08185750380027</v>
      </c>
      <c r="O2775">
        <v>57.135711903968001</v>
      </c>
      <c r="P2775">
        <v>19.96</v>
      </c>
      <c r="Q2775">
        <v>0.111492150091254</v>
      </c>
    </row>
    <row r="2776" spans="1:17" hidden="1" x14ac:dyDescent="0.3">
      <c r="A2776" t="s">
        <v>5759</v>
      </c>
      <c r="B2776" t="s">
        <v>5760</v>
      </c>
      <c r="C2776" t="str">
        <f>IFERROR(VLOOKUP(Table1[[#This Row],[Ticker]],[1]!Table2[[Symbol]:[Industry]],2,FALSE),"-")</f>
        <v>-</v>
      </c>
      <c r="D2776" t="s">
        <v>396</v>
      </c>
      <c r="E2776">
        <v>118.56416175</v>
      </c>
      <c r="F2776">
        <v>4.5</v>
      </c>
      <c r="G2776">
        <v>-13.498500994130101</v>
      </c>
      <c r="H2776">
        <v>-11.7562375961441</v>
      </c>
      <c r="I2776">
        <v>-47.5531606100188</v>
      </c>
      <c r="J2776">
        <v>-4.2722267546757999</v>
      </c>
      <c r="K2776">
        <v>5.2621202921125496</v>
      </c>
      <c r="L2776">
        <v>6.1787181859340699</v>
      </c>
      <c r="M2776">
        <v>32.077695727314399</v>
      </c>
      <c r="N2776">
        <v>0.97683122601606898</v>
      </c>
      <c r="O2776">
        <v>116.666666666666</v>
      </c>
      <c r="P2776">
        <v>30.434782608695599</v>
      </c>
      <c r="Q2776">
        <v>-7.1949216664747004E-2</v>
      </c>
    </row>
    <row r="2777" spans="1:17" hidden="1" x14ac:dyDescent="0.3">
      <c r="A2777" t="s">
        <v>5761</v>
      </c>
      <c r="B2777" t="s">
        <v>5762</v>
      </c>
      <c r="C2777" t="str">
        <f>IFERROR(VLOOKUP(Table1[[#This Row],[Ticker]],[1]!Table2[[Symbol]:[Industry]],2,FALSE),"-")</f>
        <v>-</v>
      </c>
      <c r="D2777" t="s">
        <v>138</v>
      </c>
      <c r="E2777">
        <v>118.4875452</v>
      </c>
      <c r="F2777">
        <v>23.88</v>
      </c>
      <c r="G2777">
        <v>97.651969437493605</v>
      </c>
      <c r="H2777">
        <v>37.586212663482598</v>
      </c>
      <c r="I2777">
        <v>13.7553539763313</v>
      </c>
      <c r="J2777">
        <v>-5.1327541074406398</v>
      </c>
      <c r="K2777">
        <v>20.907420174035401</v>
      </c>
      <c r="L2777">
        <v>16.438651214894701</v>
      </c>
      <c r="M2777">
        <v>45.474989235009303</v>
      </c>
      <c r="N2777">
        <v>0.75470425972786503</v>
      </c>
      <c r="O2777">
        <v>22.571189279732</v>
      </c>
      <c r="P2777">
        <v>156.22317596566501</v>
      </c>
      <c r="Q2777">
        <v>9.7462925271476E-2</v>
      </c>
    </row>
    <row r="2778" spans="1:17" hidden="1" x14ac:dyDescent="0.3">
      <c r="A2778" t="s">
        <v>5763</v>
      </c>
      <c r="B2778" t="s">
        <v>5764</v>
      </c>
      <c r="C2778" t="str">
        <f>IFERROR(VLOOKUP(Table1[[#This Row],[Ticker]],[1]!Table2[[Symbol]:[Industry]],2,FALSE),"-")</f>
        <v>-</v>
      </c>
      <c r="D2778" t="s">
        <v>625</v>
      </c>
      <c r="E2778">
        <v>118.165336</v>
      </c>
      <c r="F2778">
        <v>69.97</v>
      </c>
      <c r="G2778">
        <v>-35.572894294454102</v>
      </c>
      <c r="H2778">
        <v>5.8697936963157096</v>
      </c>
      <c r="I2778">
        <v>-16.671505392080402</v>
      </c>
      <c r="J2778">
        <v>-6.3702176081776702</v>
      </c>
      <c r="K2778">
        <v>69.526625890175694</v>
      </c>
      <c r="M2778">
        <v>33.272358715894001</v>
      </c>
      <c r="N2778">
        <v>1.04477126309624</v>
      </c>
      <c r="O2778">
        <v>38.516507074460399</v>
      </c>
      <c r="P2778">
        <v>51.286486486486403</v>
      </c>
    </row>
    <row r="2779" spans="1:17" hidden="1" x14ac:dyDescent="0.3">
      <c r="A2779" t="s">
        <v>5765</v>
      </c>
      <c r="B2779" t="s">
        <v>5766</v>
      </c>
      <c r="C2779" t="str">
        <f>IFERROR(VLOOKUP(Table1[[#This Row],[Ticker]],[1]!Table2[[Symbol]:[Industry]],2,FALSE),"-")</f>
        <v>-</v>
      </c>
      <c r="D2779" t="s">
        <v>51</v>
      </c>
      <c r="E2779">
        <v>118.05</v>
      </c>
      <c r="F2779">
        <v>983.75</v>
      </c>
      <c r="G2779">
        <v>-3.28508635998385</v>
      </c>
      <c r="H2779">
        <v>1.05395108310115</v>
      </c>
      <c r="I2779">
        <v>-19.046646674057001</v>
      </c>
      <c r="J2779">
        <v>6.2147678530964399</v>
      </c>
      <c r="K2779">
        <v>957.64846739010397</v>
      </c>
      <c r="L2779">
        <v>904.29487711347701</v>
      </c>
      <c r="M2779">
        <v>47.821192601876902</v>
      </c>
      <c r="N2779">
        <v>1.5143541432891701</v>
      </c>
      <c r="O2779">
        <v>32.452350698856399</v>
      </c>
      <c r="P2779">
        <v>38.751763046544397</v>
      </c>
      <c r="Q2779">
        <v>3.4563596494687002E-2</v>
      </c>
    </row>
    <row r="2780" spans="1:17" hidden="1" x14ac:dyDescent="0.3">
      <c r="A2780" t="s">
        <v>5767</v>
      </c>
      <c r="B2780" t="s">
        <v>5768</v>
      </c>
      <c r="C2780" t="str">
        <f>IFERROR(VLOOKUP(Table1[[#This Row],[Ticker]],[1]!Table2[[Symbol]:[Industry]],2,FALSE),"-")</f>
        <v>-</v>
      </c>
      <c r="D2780" t="s">
        <v>130</v>
      </c>
      <c r="E2780">
        <v>118.03579999999999</v>
      </c>
      <c r="F2780">
        <v>108.25</v>
      </c>
      <c r="G2780">
        <v>37.353710050235399</v>
      </c>
      <c r="H2780">
        <v>-3.97269862003709</v>
      </c>
      <c r="I2780">
        <v>-48.967063558448601</v>
      </c>
      <c r="J2780">
        <v>2.7422470327567101</v>
      </c>
      <c r="K2780">
        <v>113.463970870517</v>
      </c>
      <c r="L2780">
        <v>114.71472413396801</v>
      </c>
      <c r="M2780">
        <v>41.748920361972999</v>
      </c>
      <c r="N2780">
        <v>0.93071817436050397</v>
      </c>
      <c r="O2780">
        <v>89.053117782909894</v>
      </c>
      <c r="P2780">
        <v>60.6083086053412</v>
      </c>
      <c r="Q2780">
        <v>0.262685548575043</v>
      </c>
    </row>
    <row r="2781" spans="1:17" hidden="1" x14ac:dyDescent="0.3">
      <c r="A2781" t="s">
        <v>5769</v>
      </c>
      <c r="B2781" t="s">
        <v>5770</v>
      </c>
      <c r="C2781" t="str">
        <f>IFERROR(VLOOKUP(Table1[[#This Row],[Ticker]],[1]!Table2[[Symbol]:[Industry]],2,FALSE),"-")</f>
        <v>-</v>
      </c>
      <c r="D2781" t="s">
        <v>396</v>
      </c>
      <c r="E2781">
        <v>118.01591999999999</v>
      </c>
      <c r="F2781">
        <v>11.88</v>
      </c>
      <c r="G2781">
        <v>140.74540144489399</v>
      </c>
      <c r="H2781">
        <v>8.9663277647154995</v>
      </c>
      <c r="I2781">
        <v>27.009776452918199</v>
      </c>
      <c r="J2781">
        <v>13.509575381707</v>
      </c>
      <c r="K2781">
        <v>10.740603753816201</v>
      </c>
      <c r="L2781">
        <v>8.8017316393468299</v>
      </c>
      <c r="M2781">
        <v>75.777334195551404</v>
      </c>
      <c r="N2781">
        <v>1.2097856522955901</v>
      </c>
      <c r="O2781">
        <v>6.0606060606060499</v>
      </c>
      <c r="P2781">
        <v>168.77828054298601</v>
      </c>
      <c r="Q2781">
        <v>6.6500616284831005E-2</v>
      </c>
    </row>
    <row r="2782" spans="1:17" hidden="1" x14ac:dyDescent="0.3">
      <c r="A2782" t="s">
        <v>5771</v>
      </c>
      <c r="B2782" t="s">
        <v>5772</v>
      </c>
      <c r="C2782" t="str">
        <f>IFERROR(VLOOKUP(Table1[[#This Row],[Ticker]],[1]!Table2[[Symbol]:[Industry]],2,FALSE),"-")</f>
        <v>-</v>
      </c>
      <c r="D2782" t="s">
        <v>72</v>
      </c>
      <c r="E2782">
        <v>117.95205369999999</v>
      </c>
      <c r="F2782">
        <v>2.21</v>
      </c>
      <c r="G2782">
        <v>-22.7464570372602</v>
      </c>
      <c r="H2782">
        <v>-5.9508423053285799</v>
      </c>
      <c r="I2782">
        <v>-66.2016463927731</v>
      </c>
      <c r="J2782">
        <v>-3.1073970953571499</v>
      </c>
      <c r="K2782">
        <v>2.2726607161291899</v>
      </c>
      <c r="L2782">
        <v>2.7180491131287901</v>
      </c>
      <c r="M2782">
        <v>35.007780872177001</v>
      </c>
      <c r="N2782">
        <v>0.99823676445204002</v>
      </c>
      <c r="O2782">
        <v>230.76923076923001</v>
      </c>
      <c r="P2782">
        <v>15.1041666666666</v>
      </c>
      <c r="Q2782">
        <v>-3.2246607026098002E-2</v>
      </c>
    </row>
    <row r="2783" spans="1:17" hidden="1" x14ac:dyDescent="0.3">
      <c r="A2783" t="s">
        <v>5773</v>
      </c>
      <c r="B2783" t="s">
        <v>5774</v>
      </c>
      <c r="C2783" t="str">
        <f>IFERROR(VLOOKUP(Table1[[#This Row],[Ticker]],[1]!Table2[[Symbol]:[Industry]],2,FALSE),"-")</f>
        <v>-</v>
      </c>
      <c r="D2783" t="s">
        <v>51</v>
      </c>
      <c r="E2783">
        <v>117.938316606</v>
      </c>
      <c r="F2783">
        <v>23.54</v>
      </c>
      <c r="G2783">
        <v>-29.4697379973368</v>
      </c>
      <c r="H2783">
        <v>2.2425654403632498</v>
      </c>
      <c r="I2783">
        <v>-34.920400112089702</v>
      </c>
      <c r="J2783">
        <v>0.102602904642832</v>
      </c>
      <c r="K2783">
        <v>23.732328344290501</v>
      </c>
      <c r="L2783">
        <v>25.641192478921401</v>
      </c>
      <c r="M2783">
        <v>45.448481388954299</v>
      </c>
      <c r="N2783">
        <v>0.81293327479537703</v>
      </c>
      <c r="O2783">
        <v>75.021240441801197</v>
      </c>
      <c r="P2783">
        <v>23.8947368421052</v>
      </c>
      <c r="Q2783">
        <v>-9.8333200401719001E-2</v>
      </c>
    </row>
    <row r="2784" spans="1:17" hidden="1" x14ac:dyDescent="0.3">
      <c r="A2784" t="s">
        <v>5775</v>
      </c>
      <c r="B2784" t="s">
        <v>5776</v>
      </c>
      <c r="C2784" t="str">
        <f>IFERROR(VLOOKUP(Table1[[#This Row],[Ticker]],[1]!Table2[[Symbol]:[Industry]],2,FALSE),"-")</f>
        <v>-</v>
      </c>
      <c r="D2784" t="s">
        <v>553</v>
      </c>
      <c r="E2784">
        <v>117.86424</v>
      </c>
      <c r="F2784">
        <v>102.1</v>
      </c>
      <c r="G2784">
        <v>-16.455435375189399</v>
      </c>
      <c r="H2784">
        <v>6.0350405772645903</v>
      </c>
      <c r="I2784">
        <v>-15.557634053822801</v>
      </c>
      <c r="J2784">
        <v>9.9742860729596696</v>
      </c>
      <c r="K2784">
        <v>102.87168658888299</v>
      </c>
      <c r="L2784">
        <v>102.84466621096701</v>
      </c>
      <c r="M2784">
        <v>49.415835936915002</v>
      </c>
      <c r="N2784">
        <v>0.96585384354756298</v>
      </c>
      <c r="O2784">
        <v>30.7051909892262</v>
      </c>
      <c r="P2784">
        <v>25.276073619631799</v>
      </c>
      <c r="Q2784">
        <v>-6.1625935375405998E-2</v>
      </c>
    </row>
    <row r="2785" spans="1:17" hidden="1" x14ac:dyDescent="0.3">
      <c r="A2785" t="s">
        <v>5777</v>
      </c>
      <c r="B2785" t="s">
        <v>5778</v>
      </c>
      <c r="C2785" t="str">
        <f>IFERROR(VLOOKUP(Table1[[#This Row],[Ticker]],[1]!Table2[[Symbol]:[Industry]],2,FALSE),"-")</f>
        <v>-</v>
      </c>
      <c r="D2785" t="s">
        <v>376</v>
      </c>
      <c r="E2785">
        <v>117.85109420000001</v>
      </c>
      <c r="F2785">
        <v>116.83</v>
      </c>
      <c r="G2785">
        <v>-17.190140997230099</v>
      </c>
      <c r="H2785">
        <v>3.8522008706967301</v>
      </c>
      <c r="I2785">
        <v>-28.128573917191002</v>
      </c>
      <c r="J2785">
        <v>8.0602091492221994</v>
      </c>
      <c r="K2785">
        <v>117.269285606808</v>
      </c>
      <c r="L2785">
        <v>120.64404833622299</v>
      </c>
      <c r="M2785">
        <v>54.936057791608299</v>
      </c>
      <c r="N2785">
        <v>0.60473839323305301</v>
      </c>
      <c r="O2785">
        <v>46.238123769579701</v>
      </c>
      <c r="P2785">
        <v>24.287234042553099</v>
      </c>
      <c r="Q2785">
        <v>0.119215488118114</v>
      </c>
    </row>
    <row r="2786" spans="1:17" hidden="1" x14ac:dyDescent="0.3">
      <c r="A2786" t="s">
        <v>5779</v>
      </c>
      <c r="B2786" t="s">
        <v>5780</v>
      </c>
      <c r="C2786" t="str">
        <f>IFERROR(VLOOKUP(Table1[[#This Row],[Ticker]],[1]!Table2[[Symbol]:[Industry]],2,FALSE),"-")</f>
        <v>-</v>
      </c>
      <c r="D2786" t="s">
        <v>21</v>
      </c>
      <c r="E2786">
        <v>117.76958844000001</v>
      </c>
      <c r="F2786">
        <v>24.15</v>
      </c>
      <c r="G2786">
        <v>-107.94273571621</v>
      </c>
      <c r="H2786">
        <v>-32.480425574723697</v>
      </c>
      <c r="I2786">
        <v>-87.930671935685197</v>
      </c>
      <c r="J2786">
        <v>-3.0371723762560299</v>
      </c>
      <c r="K2786">
        <v>29.436320179058701</v>
      </c>
      <c r="L2786">
        <v>80.028676585842703</v>
      </c>
      <c r="M2786">
        <v>30.998665254762201</v>
      </c>
      <c r="N2786">
        <v>0.61902746084268701</v>
      </c>
      <c r="O2786">
        <v>893.58178053830204</v>
      </c>
      <c r="P2786">
        <v>74.999999999999901</v>
      </c>
    </row>
    <row r="2787" spans="1:17" hidden="1" x14ac:dyDescent="0.3">
      <c r="A2787" t="s">
        <v>5781</v>
      </c>
      <c r="B2787" t="s">
        <v>5782</v>
      </c>
      <c r="C2787" t="str">
        <f>IFERROR(VLOOKUP(Table1[[#This Row],[Ticker]],[1]!Table2[[Symbol]:[Industry]],2,FALSE),"-")</f>
        <v>-</v>
      </c>
      <c r="D2787" t="s">
        <v>429</v>
      </c>
      <c r="E2787">
        <v>117.0933704</v>
      </c>
      <c r="F2787">
        <v>142</v>
      </c>
      <c r="G2787">
        <v>-5.25276719362307</v>
      </c>
      <c r="H2787">
        <v>-8.6776017119298796</v>
      </c>
      <c r="I2787">
        <v>-16.2632826048123</v>
      </c>
      <c r="J2787">
        <v>-5.98810378703946</v>
      </c>
      <c r="K2787">
        <v>159.58217875510499</v>
      </c>
      <c r="L2787">
        <v>154.18453189554401</v>
      </c>
      <c r="M2787">
        <v>22.618668041886998</v>
      </c>
      <c r="N2787">
        <v>1.1625875573740001</v>
      </c>
      <c r="O2787">
        <v>51.971830985915403</v>
      </c>
      <c r="P2787">
        <v>43.654403396587597</v>
      </c>
      <c r="Q2787">
        <v>6.4831392120916001E-2</v>
      </c>
    </row>
    <row r="2788" spans="1:17" hidden="1" x14ac:dyDescent="0.3">
      <c r="A2788" t="s">
        <v>5783</v>
      </c>
      <c r="B2788" t="s">
        <v>5784</v>
      </c>
      <c r="C2788" t="str">
        <f>IFERROR(VLOOKUP(Table1[[#This Row],[Ticker]],[1]!Table2[[Symbol]:[Industry]],2,FALSE),"-")</f>
        <v>-</v>
      </c>
      <c r="D2788" t="s">
        <v>625</v>
      </c>
      <c r="E2788">
        <v>116.89764835</v>
      </c>
      <c r="F2788">
        <v>198.95</v>
      </c>
      <c r="G2788">
        <v>89.1853373765546</v>
      </c>
      <c r="H2788">
        <v>-5.3644050812823902</v>
      </c>
      <c r="I2788">
        <v>-1.1469973860484901</v>
      </c>
      <c r="J2788">
        <v>3.09382241683796</v>
      </c>
      <c r="K2788">
        <v>217.91335762559601</v>
      </c>
      <c r="L2788">
        <v>175.68369816774401</v>
      </c>
      <c r="M2788">
        <v>35.1628919539042</v>
      </c>
      <c r="N2788">
        <v>1.54262367491166</v>
      </c>
      <c r="O2788">
        <v>41.241517969339</v>
      </c>
      <c r="P2788">
        <v>206.07692307692301</v>
      </c>
    </row>
    <row r="2789" spans="1:17" hidden="1" x14ac:dyDescent="0.3">
      <c r="A2789" t="s">
        <v>5785</v>
      </c>
      <c r="B2789" t="s">
        <v>5786</v>
      </c>
      <c r="C2789" t="str">
        <f>IFERROR(VLOOKUP(Table1[[#This Row],[Ticker]],[1]!Table2[[Symbol]:[Industry]],2,FALSE),"-")</f>
        <v>-</v>
      </c>
      <c r="D2789" t="s">
        <v>1715</v>
      </c>
      <c r="E2789">
        <v>116.84453057</v>
      </c>
      <c r="F2789">
        <v>7.18</v>
      </c>
      <c r="G2789">
        <v>-60.272142414754903</v>
      </c>
      <c r="H2789">
        <v>-4.04113843096534</v>
      </c>
      <c r="I2789">
        <v>-37.2249174246327</v>
      </c>
      <c r="J2789">
        <v>-2.8143045731771799</v>
      </c>
      <c r="K2789">
        <v>7.64967307330138</v>
      </c>
      <c r="L2789">
        <v>9.1936437376446403</v>
      </c>
      <c r="M2789">
        <v>29.028744349823501</v>
      </c>
      <c r="N2789">
        <v>0.92949685515715796</v>
      </c>
      <c r="O2789">
        <v>69.916434540389901</v>
      </c>
      <c r="P2789">
        <v>3.3093525179855998</v>
      </c>
      <c r="Q2789">
        <v>2.3480752605875E-2</v>
      </c>
    </row>
    <row r="2790" spans="1:17" hidden="1" x14ac:dyDescent="0.3">
      <c r="A2790" t="s">
        <v>5787</v>
      </c>
      <c r="B2790" t="s">
        <v>5788</v>
      </c>
      <c r="C2790" t="str">
        <f>IFERROR(VLOOKUP(Table1[[#This Row],[Ticker]],[1]!Table2[[Symbol]:[Industry]],2,FALSE),"-")</f>
        <v>-</v>
      </c>
      <c r="D2790" t="s">
        <v>277</v>
      </c>
      <c r="E2790">
        <v>116.79864208799999</v>
      </c>
      <c r="F2790">
        <v>62.32</v>
      </c>
      <c r="G2790">
        <v>-17.627479911038002</v>
      </c>
      <c r="H2790">
        <v>-0.94143353228345805</v>
      </c>
      <c r="I2790">
        <v>-5.6626373401852002</v>
      </c>
      <c r="J2790">
        <v>2.67377965100945</v>
      </c>
      <c r="K2790">
        <v>65.317056532557203</v>
      </c>
      <c r="L2790">
        <v>63.425087968928601</v>
      </c>
      <c r="M2790">
        <v>40.038762654221898</v>
      </c>
      <c r="N2790">
        <v>0.93160287562835697</v>
      </c>
      <c r="O2790">
        <v>73.202824133504393</v>
      </c>
      <c r="P2790">
        <v>41.636363636363598</v>
      </c>
      <c r="Q2790">
        <v>6.0771103315039997E-3</v>
      </c>
    </row>
    <row r="2791" spans="1:17" hidden="1" x14ac:dyDescent="0.3">
      <c r="A2791" t="s">
        <v>5789</v>
      </c>
      <c r="B2791" t="s">
        <v>5790</v>
      </c>
      <c r="C2791" t="str">
        <f>IFERROR(VLOOKUP(Table1[[#This Row],[Ticker]],[1]!Table2[[Symbol]:[Industry]],2,FALSE),"-")</f>
        <v>-</v>
      </c>
      <c r="E2791">
        <v>116.5890054</v>
      </c>
      <c r="F2791">
        <v>341.8</v>
      </c>
      <c r="G2791">
        <v>945.87270829506599</v>
      </c>
      <c r="H2791">
        <v>26.956745974160501</v>
      </c>
      <c r="I2791">
        <v>159.28088931795301</v>
      </c>
      <c r="J2791">
        <v>10.8571641389726</v>
      </c>
      <c r="K2791">
        <v>271.67656602490399</v>
      </c>
      <c r="L2791">
        <v>180.80591311010801</v>
      </c>
      <c r="M2791">
        <v>90.869285967120206</v>
      </c>
      <c r="N2791">
        <v>0.84673485054852504</v>
      </c>
      <c r="O2791">
        <v>0</v>
      </c>
      <c r="P2791">
        <v>969.12730685017198</v>
      </c>
      <c r="Q2791">
        <v>0.35230026202569698</v>
      </c>
    </row>
    <row r="2792" spans="1:17" hidden="1" x14ac:dyDescent="0.3">
      <c r="A2792" t="s">
        <v>5791</v>
      </c>
      <c r="B2792" t="s">
        <v>5792</v>
      </c>
      <c r="C2792" t="str">
        <f>IFERROR(VLOOKUP(Table1[[#This Row],[Ticker]],[1]!Table2[[Symbol]:[Industry]],2,FALSE),"-")</f>
        <v>-</v>
      </c>
      <c r="D2792" t="s">
        <v>72</v>
      </c>
      <c r="E2792">
        <v>116.488125</v>
      </c>
      <c r="F2792">
        <v>62.5</v>
      </c>
      <c r="G2792">
        <v>110.60619346584799</v>
      </c>
      <c r="H2792">
        <v>-17.753209410726001</v>
      </c>
      <c r="I2792">
        <v>26.6915148199068</v>
      </c>
      <c r="J2792">
        <v>0.55001031205024598</v>
      </c>
      <c r="K2792">
        <v>70.003963849270306</v>
      </c>
      <c r="L2792">
        <v>56.150899181493898</v>
      </c>
      <c r="M2792">
        <v>33.001860352436097</v>
      </c>
      <c r="N2792">
        <v>0.69102652114040097</v>
      </c>
      <c r="O2792">
        <v>45.088000000000001</v>
      </c>
      <c r="P2792">
        <v>160.55390151146401</v>
      </c>
      <c r="Q2792">
        <v>0.213491010602813</v>
      </c>
    </row>
    <row r="2793" spans="1:17" hidden="1" x14ac:dyDescent="0.3">
      <c r="A2793" t="s">
        <v>5793</v>
      </c>
      <c r="B2793" t="s">
        <v>5794</v>
      </c>
      <c r="C2793" t="str">
        <f>IFERROR(VLOOKUP(Table1[[#This Row],[Ticker]],[1]!Table2[[Symbol]:[Industry]],2,FALSE),"-")</f>
        <v>-</v>
      </c>
      <c r="E2793">
        <v>116.4577792</v>
      </c>
      <c r="F2793">
        <v>2.72</v>
      </c>
      <c r="G2793">
        <v>16.048884031958899</v>
      </c>
      <c r="H2793">
        <v>3.2322244643961202</v>
      </c>
      <c r="I2793">
        <v>-31.189932001892199</v>
      </c>
      <c r="J2793">
        <v>-2.1907304286904998</v>
      </c>
      <c r="K2793">
        <v>2.6576170195269699</v>
      </c>
      <c r="L2793">
        <v>2.7355430207083198</v>
      </c>
      <c r="M2793">
        <v>46.510237328240798</v>
      </c>
      <c r="N2793">
        <v>2.3607962447321702</v>
      </c>
      <c r="O2793">
        <v>59.926470588235198</v>
      </c>
      <c r="P2793">
        <v>42.857142857142797</v>
      </c>
      <c r="Q2793">
        <v>4.2089265289357997E-2</v>
      </c>
    </row>
    <row r="2794" spans="1:17" hidden="1" x14ac:dyDescent="0.3">
      <c r="A2794" t="s">
        <v>5795</v>
      </c>
      <c r="B2794" t="s">
        <v>5796</v>
      </c>
      <c r="C2794" t="str">
        <f>IFERROR(VLOOKUP(Table1[[#This Row],[Ticker]],[1]!Table2[[Symbol]:[Industry]],2,FALSE),"-")</f>
        <v>-</v>
      </c>
      <c r="D2794" t="s">
        <v>46</v>
      </c>
      <c r="E2794">
        <v>116.374275</v>
      </c>
      <c r="F2794">
        <v>62.55</v>
      </c>
      <c r="G2794">
        <v>-65.974378774886006</v>
      </c>
      <c r="H2794">
        <v>-27.813737901780001</v>
      </c>
      <c r="I2794">
        <v>-36.158672744942699</v>
      </c>
      <c r="J2794">
        <v>-4.04555777188994</v>
      </c>
      <c r="K2794">
        <v>60.787735828389998</v>
      </c>
      <c r="L2794">
        <v>94.514811880644203</v>
      </c>
      <c r="M2794">
        <v>36.138053289660498</v>
      </c>
      <c r="N2794">
        <v>0.85229151262676295</v>
      </c>
      <c r="O2794">
        <v>90.247801758593098</v>
      </c>
      <c r="P2794">
        <v>131.666666666666</v>
      </c>
    </row>
    <row r="2795" spans="1:17" hidden="1" x14ac:dyDescent="0.3">
      <c r="A2795" t="s">
        <v>5797</v>
      </c>
      <c r="B2795" t="s">
        <v>5798</v>
      </c>
      <c r="C2795" t="str">
        <f>IFERROR(VLOOKUP(Table1[[#This Row],[Ticker]],[1]!Table2[[Symbol]:[Industry]],2,FALSE),"-")</f>
        <v>-</v>
      </c>
      <c r="D2795" t="s">
        <v>5799</v>
      </c>
      <c r="E2795">
        <v>116.04349999999999</v>
      </c>
      <c r="F2795">
        <v>76.849999999999994</v>
      </c>
      <c r="G2795">
        <v>-33.318963680910301</v>
      </c>
      <c r="H2795">
        <v>-2.7478661783516301</v>
      </c>
      <c r="I2795">
        <v>-46.234370704272301</v>
      </c>
      <c r="J2795">
        <v>-3.5486187037058401</v>
      </c>
      <c r="K2795">
        <v>84.1431025825257</v>
      </c>
      <c r="L2795">
        <v>94.026228515268798</v>
      </c>
      <c r="M2795">
        <v>40.804242638325398</v>
      </c>
      <c r="N2795">
        <v>0.759423503325942</v>
      </c>
      <c r="O2795">
        <v>91.281717631750098</v>
      </c>
      <c r="P2795">
        <v>5.6502612042892402</v>
      </c>
      <c r="Q2795">
        <v>6.7773590387167001E-2</v>
      </c>
    </row>
    <row r="2796" spans="1:17" hidden="1" x14ac:dyDescent="0.3">
      <c r="A2796" t="s">
        <v>5800</v>
      </c>
      <c r="B2796" t="s">
        <v>5801</v>
      </c>
      <c r="C2796" t="str">
        <f>IFERROR(VLOOKUP(Table1[[#This Row],[Ticker]],[1]!Table2[[Symbol]:[Industry]],2,FALSE),"-")</f>
        <v>-</v>
      </c>
      <c r="D2796" t="s">
        <v>51</v>
      </c>
      <c r="E2796">
        <v>115.66015312</v>
      </c>
      <c r="F2796">
        <v>100.7</v>
      </c>
      <c r="G2796">
        <v>14.6906069243462</v>
      </c>
      <c r="H2796">
        <v>1.71058183726375</v>
      </c>
      <c r="I2796">
        <v>4.5823395885598801</v>
      </c>
      <c r="J2796">
        <v>11.300497641484901</v>
      </c>
      <c r="K2796">
        <v>103.341223888952</v>
      </c>
      <c r="L2796">
        <v>100.60715856873</v>
      </c>
      <c r="M2796">
        <v>49.572687051757697</v>
      </c>
      <c r="N2796">
        <v>1.1677829147019201</v>
      </c>
      <c r="O2796">
        <v>66.732869910625595</v>
      </c>
      <c r="P2796">
        <v>41.811012533445897</v>
      </c>
      <c r="Q2796">
        <v>0.11946985483075</v>
      </c>
    </row>
    <row r="2797" spans="1:17" hidden="1" x14ac:dyDescent="0.3">
      <c r="A2797" t="s">
        <v>5802</v>
      </c>
      <c r="B2797" t="s">
        <v>5803</v>
      </c>
      <c r="C2797" t="str">
        <f>IFERROR(VLOOKUP(Table1[[#This Row],[Ticker]],[1]!Table2[[Symbol]:[Industry]],2,FALSE),"-")</f>
        <v>-</v>
      </c>
      <c r="D2797" t="s">
        <v>429</v>
      </c>
      <c r="E2797">
        <v>115.65832115699899</v>
      </c>
      <c r="F2797">
        <v>5.19</v>
      </c>
      <c r="G2797">
        <v>28.499787409806402</v>
      </c>
      <c r="H2797">
        <v>-10.14717102911</v>
      </c>
      <c r="I2797">
        <v>-9.3206329038068798</v>
      </c>
      <c r="J2797">
        <v>-1.4673261733713401</v>
      </c>
      <c r="K2797">
        <v>5.4354024741916804</v>
      </c>
      <c r="L2797">
        <v>5.3032701599153897</v>
      </c>
      <c r="M2797">
        <v>34.603277400882803</v>
      </c>
      <c r="N2797">
        <v>0.79586731056719995</v>
      </c>
      <c r="O2797">
        <v>82.658959537572201</v>
      </c>
      <c r="P2797">
        <v>57.272727272727202</v>
      </c>
      <c r="Q2797">
        <v>7.8200888068298002E-2</v>
      </c>
    </row>
    <row r="2798" spans="1:17" hidden="1" x14ac:dyDescent="0.3">
      <c r="A2798" t="s">
        <v>5804</v>
      </c>
      <c r="B2798" t="s">
        <v>5805</v>
      </c>
      <c r="C2798" t="str">
        <f>IFERROR(VLOOKUP(Table1[[#This Row],[Ticker]],[1]!Table2[[Symbol]:[Industry]],2,FALSE),"-")</f>
        <v>-</v>
      </c>
      <c r="D2798" t="s">
        <v>625</v>
      </c>
      <c r="E2798">
        <v>115.52847724999999</v>
      </c>
      <c r="F2798">
        <v>36.97</v>
      </c>
      <c r="G2798">
        <v>28.676778297223699</v>
      </c>
      <c r="H2798">
        <v>4.9944808844256503</v>
      </c>
      <c r="I2798">
        <v>-17.717325178198401</v>
      </c>
      <c r="J2798">
        <v>4.4859250436250004</v>
      </c>
      <c r="K2798">
        <v>35.734136856620097</v>
      </c>
      <c r="L2798">
        <v>33.080962639247197</v>
      </c>
      <c r="M2798">
        <v>38.443637351171702</v>
      </c>
      <c r="N2798">
        <v>2.0824421626727698</v>
      </c>
      <c r="O2798">
        <v>34.433324317013799</v>
      </c>
      <c r="P2798">
        <v>68.0740856428896</v>
      </c>
      <c r="Q2798">
        <v>5.4041718434404001E-2</v>
      </c>
    </row>
    <row r="2799" spans="1:17" hidden="1" x14ac:dyDescent="0.3">
      <c r="A2799" t="s">
        <v>5806</v>
      </c>
      <c r="B2799" t="s">
        <v>5807</v>
      </c>
      <c r="C2799" t="str">
        <f>IFERROR(VLOOKUP(Table1[[#This Row],[Ticker]],[1]!Table2[[Symbol]:[Industry]],2,FALSE),"-")</f>
        <v>-</v>
      </c>
      <c r="E2799">
        <v>115.5</v>
      </c>
      <c r="F2799">
        <v>770</v>
      </c>
      <c r="G2799">
        <v>8.6699406608095906</v>
      </c>
      <c r="H2799">
        <v>12.004214005880501</v>
      </c>
      <c r="I2799">
        <v>-11.587436822218899</v>
      </c>
      <c r="J2799">
        <v>-1.33357813886593</v>
      </c>
      <c r="K2799">
        <v>675.87573006449497</v>
      </c>
      <c r="M2799">
        <v>97.423463064216904</v>
      </c>
      <c r="N2799">
        <v>7.1020408163265297E-2</v>
      </c>
      <c r="O2799">
        <v>0</v>
      </c>
      <c r="P2799">
        <v>45.8333333333333</v>
      </c>
    </row>
    <row r="2800" spans="1:17" hidden="1" x14ac:dyDescent="0.3">
      <c r="A2800" t="s">
        <v>5808</v>
      </c>
      <c r="B2800" t="s">
        <v>5809</v>
      </c>
      <c r="C2800" t="str">
        <f>IFERROR(VLOOKUP(Table1[[#This Row],[Ticker]],[1]!Table2[[Symbol]:[Industry]],2,FALSE),"-")</f>
        <v>-</v>
      </c>
      <c r="D2800" t="s">
        <v>1467</v>
      </c>
      <c r="E2800">
        <v>115.332273</v>
      </c>
      <c r="F2800">
        <v>128.1</v>
      </c>
      <c r="G2800">
        <v>17.298396836599199</v>
      </c>
      <c r="H2800">
        <v>14.776078742675599</v>
      </c>
      <c r="I2800">
        <v>-6.4284851230362596</v>
      </c>
      <c r="J2800">
        <v>2.44013092838746E-2</v>
      </c>
      <c r="K2800">
        <v>125.72926917914501</v>
      </c>
      <c r="L2800">
        <v>114.401693738539</v>
      </c>
      <c r="M2800">
        <v>39.998674704823998</v>
      </c>
      <c r="N2800">
        <v>0.52247954795608698</v>
      </c>
      <c r="O2800">
        <v>19.984387197501899</v>
      </c>
      <c r="P2800">
        <v>54.9909255898366</v>
      </c>
      <c r="Q2800">
        <v>0.11718527875239</v>
      </c>
    </row>
    <row r="2801" spans="1:17" hidden="1" x14ac:dyDescent="0.3">
      <c r="A2801" t="s">
        <v>5810</v>
      </c>
      <c r="B2801" t="s">
        <v>5811</v>
      </c>
      <c r="C2801" t="str">
        <f>IFERROR(VLOOKUP(Table1[[#This Row],[Ticker]],[1]!Table2[[Symbol]:[Industry]],2,FALSE),"-")</f>
        <v>-</v>
      </c>
      <c r="D2801" t="s">
        <v>269</v>
      </c>
      <c r="E2801">
        <v>115.232206875</v>
      </c>
      <c r="F2801">
        <v>1493.75</v>
      </c>
      <c r="G2801">
        <v>76.177978213919502</v>
      </c>
      <c r="H2801">
        <v>-0.66204629652543601</v>
      </c>
      <c r="I2801">
        <v>-20.942234817389199</v>
      </c>
      <c r="J2801">
        <v>1.6971364131842299</v>
      </c>
      <c r="K2801">
        <v>1456.63134800833</v>
      </c>
      <c r="L2801">
        <v>1328.84523928509</v>
      </c>
      <c r="M2801">
        <v>53.049991318618197</v>
      </c>
      <c r="N2801">
        <v>1.2527540409760101</v>
      </c>
      <c r="O2801">
        <v>26.242677824267702</v>
      </c>
      <c r="P2801">
        <v>106.006068128533</v>
      </c>
      <c r="Q2801">
        <v>7.8546278565733998E-2</v>
      </c>
    </row>
    <row r="2802" spans="1:17" hidden="1" x14ac:dyDescent="0.3">
      <c r="A2802" t="s">
        <v>5812</v>
      </c>
      <c r="B2802" t="s">
        <v>5813</v>
      </c>
      <c r="C2802" t="str">
        <f>IFERROR(VLOOKUP(Table1[[#This Row],[Ticker]],[1]!Table2[[Symbol]:[Industry]],2,FALSE),"-")</f>
        <v>-</v>
      </c>
      <c r="D2802" t="s">
        <v>383</v>
      </c>
      <c r="E2802">
        <v>115.22343320100001</v>
      </c>
      <c r="F2802">
        <v>49.41</v>
      </c>
      <c r="G2802">
        <v>90.456474109254003</v>
      </c>
      <c r="H2802">
        <v>-8.6808650289829004</v>
      </c>
      <c r="I2802">
        <v>42.292707807278099</v>
      </c>
      <c r="J2802">
        <v>-0.53964008601136504</v>
      </c>
      <c r="K2802">
        <v>49.447695043816097</v>
      </c>
      <c r="L2802">
        <v>38.300143923806097</v>
      </c>
      <c r="M2802">
        <v>29.714949259468401</v>
      </c>
      <c r="N2802">
        <v>0.27084557437518603</v>
      </c>
      <c r="O2802">
        <v>23.861566484517301</v>
      </c>
      <c r="P2802">
        <v>202.01711491442501</v>
      </c>
      <c r="Q2802">
        <v>0.13359388233993899</v>
      </c>
    </row>
    <row r="2803" spans="1:17" hidden="1" x14ac:dyDescent="0.3">
      <c r="A2803" t="s">
        <v>5814</v>
      </c>
      <c r="B2803" t="s">
        <v>5815</v>
      </c>
      <c r="C2803" t="str">
        <f>IFERROR(VLOOKUP(Table1[[#This Row],[Ticker]],[1]!Table2[[Symbol]:[Industry]],2,FALSE),"-")</f>
        <v>-</v>
      </c>
      <c r="D2803" t="s">
        <v>3958</v>
      </c>
      <c r="E2803">
        <v>115.0434375</v>
      </c>
      <c r="F2803">
        <v>182.5</v>
      </c>
      <c r="G2803">
        <v>-13.4471376646124</v>
      </c>
      <c r="H2803">
        <v>-15.966407661293401</v>
      </c>
      <c r="I2803">
        <v>15.0255948848302</v>
      </c>
      <c r="J2803">
        <v>7.4855245064476801</v>
      </c>
      <c r="K2803">
        <v>175.308256560807</v>
      </c>
      <c r="L2803">
        <v>147.232734478596</v>
      </c>
      <c r="M2803">
        <v>43.697314211226299</v>
      </c>
      <c r="N2803">
        <v>0.71732522796352505</v>
      </c>
      <c r="O2803">
        <v>33.890410958904098</v>
      </c>
      <c r="P2803">
        <v>73.232083531086801</v>
      </c>
    </row>
    <row r="2804" spans="1:17" hidden="1" x14ac:dyDescent="0.3">
      <c r="A2804" t="s">
        <v>5816</v>
      </c>
      <c r="B2804" t="s">
        <v>5817</v>
      </c>
      <c r="C2804" t="str">
        <f>IFERROR(VLOOKUP(Table1[[#This Row],[Ticker]],[1]!Table2[[Symbol]:[Industry]],2,FALSE),"-")</f>
        <v>-</v>
      </c>
      <c r="D2804" t="s">
        <v>625</v>
      </c>
      <c r="E2804">
        <v>114.91687104</v>
      </c>
      <c r="F2804">
        <v>106.67</v>
      </c>
      <c r="G2804">
        <v>7.1488244277792896</v>
      </c>
      <c r="H2804">
        <v>22.3343553637194</v>
      </c>
      <c r="I2804">
        <v>6.0890114255958396</v>
      </c>
      <c r="J2804">
        <v>10.8300369067547</v>
      </c>
      <c r="K2804">
        <v>88.376537534453306</v>
      </c>
      <c r="L2804">
        <v>86.511468040899899</v>
      </c>
      <c r="M2804">
        <v>79.329756267470501</v>
      </c>
      <c r="N2804">
        <v>3.9537498592318499</v>
      </c>
      <c r="O2804">
        <v>2.1749320333739499</v>
      </c>
      <c r="P2804">
        <v>38.5324675324675</v>
      </c>
      <c r="Q2804">
        <v>-3.9700963146868003E-2</v>
      </c>
    </row>
    <row r="2805" spans="1:17" hidden="1" x14ac:dyDescent="0.3">
      <c r="A2805" t="s">
        <v>5818</v>
      </c>
      <c r="B2805" t="s">
        <v>5819</v>
      </c>
      <c r="C2805" t="str">
        <f>IFERROR(VLOOKUP(Table1[[#This Row],[Ticker]],[1]!Table2[[Symbol]:[Industry]],2,FALSE),"-")</f>
        <v>-</v>
      </c>
      <c r="E2805">
        <v>114.75363900000001</v>
      </c>
      <c r="F2805">
        <v>32.340000000000003</v>
      </c>
      <c r="G2805">
        <v>-45.119783382358698</v>
      </c>
      <c r="H2805">
        <v>-0.28701396484191899</v>
      </c>
      <c r="I2805">
        <v>-11.7119706454323</v>
      </c>
      <c r="J2805">
        <v>-0.221033458993523</v>
      </c>
      <c r="K2805">
        <v>33.277196954166797</v>
      </c>
      <c r="L2805">
        <v>33.766812380839099</v>
      </c>
      <c r="M2805">
        <v>52.139074292163002</v>
      </c>
      <c r="N2805">
        <v>0.81972779434792997</v>
      </c>
      <c r="O2805">
        <v>61.626468769325903</v>
      </c>
      <c r="P2805">
        <v>29.256594724220601</v>
      </c>
      <c r="Q2805">
        <v>3.8703418735053001E-2</v>
      </c>
    </row>
    <row r="2806" spans="1:17" hidden="1" x14ac:dyDescent="0.3">
      <c r="A2806" t="s">
        <v>5820</v>
      </c>
      <c r="B2806" t="s">
        <v>5821</v>
      </c>
      <c r="C2806" t="str">
        <f>IFERROR(VLOOKUP(Table1[[#This Row],[Ticker]],[1]!Table2[[Symbol]:[Industry]],2,FALSE),"-")</f>
        <v>-</v>
      </c>
      <c r="D2806" t="s">
        <v>920</v>
      </c>
      <c r="E2806">
        <v>114.73272799999999</v>
      </c>
      <c r="F2806">
        <v>226.4</v>
      </c>
      <c r="G2806">
        <v>-7.53775725686915</v>
      </c>
      <c r="H2806">
        <v>-5.88309670879236</v>
      </c>
      <c r="I2806">
        <v>-37.209757452244297</v>
      </c>
      <c r="J2806">
        <v>2.5822580770566201</v>
      </c>
      <c r="K2806">
        <v>237.87556992247301</v>
      </c>
      <c r="L2806">
        <v>246.731439100187</v>
      </c>
      <c r="M2806">
        <v>48.6529122063138</v>
      </c>
      <c r="N2806">
        <v>1.4200325390096</v>
      </c>
      <c r="O2806">
        <v>55.6537102473498</v>
      </c>
      <c r="P2806">
        <v>22.048517520215601</v>
      </c>
      <c r="Q2806">
        <v>4.4817532490946999E-2</v>
      </c>
    </row>
    <row r="2807" spans="1:17" hidden="1" x14ac:dyDescent="0.3">
      <c r="A2807" t="s">
        <v>5822</v>
      </c>
      <c r="B2807" t="s">
        <v>5823</v>
      </c>
      <c r="C2807" t="str">
        <f>IFERROR(VLOOKUP(Table1[[#This Row],[Ticker]],[1]!Table2[[Symbol]:[Industry]],2,FALSE),"-")</f>
        <v>-</v>
      </c>
      <c r="D2807" t="s">
        <v>920</v>
      </c>
      <c r="E2807">
        <v>114.405</v>
      </c>
      <c r="F2807">
        <v>76.27</v>
      </c>
      <c r="G2807">
        <v>-6.2581267035948303</v>
      </c>
      <c r="H2807">
        <v>20.435344406758599</v>
      </c>
      <c r="I2807">
        <v>-14.8538599107181</v>
      </c>
      <c r="J2807">
        <v>8.5785003405402591</v>
      </c>
      <c r="K2807">
        <v>75.095071263577395</v>
      </c>
      <c r="L2807">
        <v>73.351110210046102</v>
      </c>
      <c r="M2807">
        <v>46.946634975255897</v>
      </c>
      <c r="N2807">
        <v>1.5530658322339901</v>
      </c>
      <c r="O2807">
        <v>37.668808181460598</v>
      </c>
      <c r="P2807">
        <v>51.029702970297002</v>
      </c>
      <c r="Q2807">
        <v>5.5581875675020003E-3</v>
      </c>
    </row>
    <row r="2808" spans="1:17" hidden="1" x14ac:dyDescent="0.3">
      <c r="A2808" t="s">
        <v>5824</v>
      </c>
      <c r="B2808" t="s">
        <v>5825</v>
      </c>
      <c r="C2808" t="str">
        <f>IFERROR(VLOOKUP(Table1[[#This Row],[Ticker]],[1]!Table2[[Symbol]:[Industry]],2,FALSE),"-")</f>
        <v>-</v>
      </c>
      <c r="D2808" t="s">
        <v>269</v>
      </c>
      <c r="E2808">
        <v>114.34542</v>
      </c>
      <c r="F2808">
        <v>139.65</v>
      </c>
      <c r="G2808">
        <v>99.899763861001603</v>
      </c>
      <c r="H2808">
        <v>10.8422908514409</v>
      </c>
      <c r="I2808">
        <v>35.556628575905002</v>
      </c>
      <c r="J2808">
        <v>-11.276421779282501</v>
      </c>
      <c r="K2808">
        <v>131.459184878511</v>
      </c>
      <c r="L2808">
        <v>105.029863657748</v>
      </c>
      <c r="M2808">
        <v>33.6964281932812</v>
      </c>
      <c r="N2808">
        <v>0.86175354229512502</v>
      </c>
      <c r="O2808">
        <v>18.940207662012099</v>
      </c>
      <c r="P2808">
        <v>140.77586206896501</v>
      </c>
      <c r="Q2808">
        <v>0.15439179384188001</v>
      </c>
    </row>
    <row r="2809" spans="1:17" hidden="1" x14ac:dyDescent="0.3">
      <c r="A2809" t="s">
        <v>5826</v>
      </c>
      <c r="B2809" t="s">
        <v>5827</v>
      </c>
      <c r="C2809" t="str">
        <f>IFERROR(VLOOKUP(Table1[[#This Row],[Ticker]],[1]!Table2[[Symbol]:[Industry]],2,FALSE),"-")</f>
        <v>-</v>
      </c>
      <c r="D2809" t="s">
        <v>804</v>
      </c>
      <c r="E2809">
        <v>114.32496</v>
      </c>
      <c r="F2809">
        <v>113.05</v>
      </c>
      <c r="G2809">
        <v>73.525209974049901</v>
      </c>
      <c r="H2809">
        <v>116.2024001792</v>
      </c>
      <c r="I2809">
        <v>63.299169227706798</v>
      </c>
      <c r="J2809">
        <v>24.636423431241401</v>
      </c>
      <c r="K2809">
        <v>69.653505861944396</v>
      </c>
      <c r="L2809">
        <v>58.438248813808499</v>
      </c>
      <c r="M2809">
        <v>90.850890193229205</v>
      </c>
      <c r="N2809">
        <v>1.7050148974578301</v>
      </c>
      <c r="O2809">
        <v>0</v>
      </c>
      <c r="P2809">
        <v>145.22776572668101</v>
      </c>
    </row>
    <row r="2810" spans="1:17" hidden="1" x14ac:dyDescent="0.3">
      <c r="A2810" t="s">
        <v>5828</v>
      </c>
      <c r="B2810" t="s">
        <v>5829</v>
      </c>
      <c r="C2810" t="str">
        <f>IFERROR(VLOOKUP(Table1[[#This Row],[Ticker]],[1]!Table2[[Symbol]:[Industry]],2,FALSE),"-")</f>
        <v>-</v>
      </c>
      <c r="D2810" t="s">
        <v>1601</v>
      </c>
      <c r="E2810">
        <v>114.28516</v>
      </c>
      <c r="F2810">
        <v>1058</v>
      </c>
      <c r="G2810">
        <v>0.92380520076274297</v>
      </c>
      <c r="H2810">
        <v>2.7118779768040202</v>
      </c>
      <c r="I2810">
        <v>-11.519222611628001</v>
      </c>
      <c r="J2810">
        <v>8.0508825278456104</v>
      </c>
      <c r="K2810">
        <v>987.052168830607</v>
      </c>
      <c r="L2810">
        <v>958.282527928744</v>
      </c>
      <c r="M2810">
        <v>66.268209518927804</v>
      </c>
      <c r="N2810">
        <v>1.4613107822410101</v>
      </c>
      <c r="O2810">
        <v>10.5812854442344</v>
      </c>
      <c r="P2810">
        <v>30.6172839506172</v>
      </c>
      <c r="Q2810">
        <v>5.0018519417099998E-2</v>
      </c>
    </row>
    <row r="2811" spans="1:17" hidden="1" x14ac:dyDescent="0.3">
      <c r="A2811" t="s">
        <v>5830</v>
      </c>
      <c r="B2811" t="s">
        <v>5831</v>
      </c>
      <c r="C2811" t="str">
        <f>IFERROR(VLOOKUP(Table1[[#This Row],[Ticker]],[1]!Table2[[Symbol]:[Industry]],2,FALSE),"-")</f>
        <v>-</v>
      </c>
      <c r="D2811" t="s">
        <v>297</v>
      </c>
      <c r="E2811">
        <v>114.24481249999999</v>
      </c>
      <c r="F2811">
        <v>492.7</v>
      </c>
      <c r="G2811">
        <v>64.547955285183804</v>
      </c>
      <c r="H2811">
        <v>24.033134756570501</v>
      </c>
      <c r="I2811">
        <v>58.300458193240203</v>
      </c>
      <c r="J2811">
        <v>24.400464539862899</v>
      </c>
      <c r="K2811">
        <v>404.14674572378902</v>
      </c>
      <c r="L2811">
        <v>304.35621218523198</v>
      </c>
      <c r="M2811">
        <v>83.858413719244794</v>
      </c>
      <c r="N2811">
        <v>1.3656609983543599</v>
      </c>
      <c r="O2811">
        <v>6.4237872944997001</v>
      </c>
      <c r="P2811">
        <v>228.46666666666599</v>
      </c>
    </row>
    <row r="2812" spans="1:17" hidden="1" x14ac:dyDescent="0.3">
      <c r="A2812" t="s">
        <v>5832</v>
      </c>
      <c r="B2812" t="s">
        <v>5833</v>
      </c>
      <c r="C2812" t="str">
        <f>IFERROR(VLOOKUP(Table1[[#This Row],[Ticker]],[1]!Table2[[Symbol]:[Industry]],2,FALSE),"-")</f>
        <v>-</v>
      </c>
      <c r="D2812" t="s">
        <v>60</v>
      </c>
      <c r="E2812">
        <v>114.11783919</v>
      </c>
      <c r="F2812">
        <v>14.22</v>
      </c>
      <c r="G2812">
        <v>-18.182134786989799</v>
      </c>
      <c r="H2812">
        <v>7.5757178675534496</v>
      </c>
      <c r="I2812">
        <v>-57.784515615280398</v>
      </c>
      <c r="J2812">
        <v>11.716089936343099</v>
      </c>
      <c r="K2812">
        <v>14.993308720906301</v>
      </c>
      <c r="L2812">
        <v>17.016836753989299</v>
      </c>
      <c r="M2812">
        <v>47.698718671793401</v>
      </c>
      <c r="N2812">
        <v>0.41027147914904699</v>
      </c>
      <c r="O2812">
        <v>118.706047819971</v>
      </c>
      <c r="P2812">
        <v>15.8924205378973</v>
      </c>
      <c r="Q2812">
        <v>2.5491024334961001E-2</v>
      </c>
    </row>
    <row r="2813" spans="1:17" hidden="1" x14ac:dyDescent="0.3">
      <c r="A2813" t="s">
        <v>5834</v>
      </c>
      <c r="B2813" t="s">
        <v>5835</v>
      </c>
      <c r="C2813" t="str">
        <f>IFERROR(VLOOKUP(Table1[[#This Row],[Ticker]],[1]!Table2[[Symbol]:[Industry]],2,FALSE),"-")</f>
        <v>-</v>
      </c>
      <c r="D2813" t="s">
        <v>138</v>
      </c>
      <c r="E2813">
        <v>113.904</v>
      </c>
      <c r="F2813">
        <v>40.68</v>
      </c>
      <c r="G2813">
        <v>2.2235013832038701</v>
      </c>
      <c r="H2813">
        <v>-29.602664144980899</v>
      </c>
      <c r="I2813">
        <v>-31.423168153495698</v>
      </c>
      <c r="J2813">
        <v>2.84991997781357</v>
      </c>
      <c r="K2813">
        <v>41.682439549456603</v>
      </c>
      <c r="L2813">
        <v>38.886962116523101</v>
      </c>
      <c r="M2813">
        <v>39.6441109689695</v>
      </c>
      <c r="N2813">
        <v>0.79695512114253997</v>
      </c>
      <c r="O2813">
        <v>67.404129793510293</v>
      </c>
      <c r="P2813">
        <v>44.975053456878101</v>
      </c>
      <c r="Q2813">
        <v>7.8753111437022003E-2</v>
      </c>
    </row>
    <row r="2814" spans="1:17" hidden="1" x14ac:dyDescent="0.3">
      <c r="A2814" t="s">
        <v>5836</v>
      </c>
      <c r="B2814" t="s">
        <v>5837</v>
      </c>
      <c r="C2814" t="str">
        <f>IFERROR(VLOOKUP(Table1[[#This Row],[Ticker]],[1]!Table2[[Symbol]:[Industry]],2,FALSE),"-")</f>
        <v>-</v>
      </c>
      <c r="D2814" t="s">
        <v>625</v>
      </c>
      <c r="E2814">
        <v>113.90049</v>
      </c>
      <c r="F2814">
        <v>167.55</v>
      </c>
      <c r="G2814">
        <v>-42.273448240944298</v>
      </c>
      <c r="H2814">
        <v>6.7989044122859799</v>
      </c>
      <c r="I2814">
        <v>-63.708148997312001</v>
      </c>
      <c r="J2814">
        <v>1.35069539019197</v>
      </c>
      <c r="K2814">
        <v>176.39838096128699</v>
      </c>
      <c r="L2814">
        <v>192.08857688773199</v>
      </c>
      <c r="M2814">
        <v>45.333838093597898</v>
      </c>
      <c r="N2814">
        <v>1.55814166727329</v>
      </c>
      <c r="O2814">
        <v>125.007460459564</v>
      </c>
      <c r="P2814">
        <v>8.7987012987012996</v>
      </c>
      <c r="Q2814">
        <v>2.9256648190193E-2</v>
      </c>
    </row>
    <row r="2815" spans="1:17" hidden="1" x14ac:dyDescent="0.3">
      <c r="A2815" t="s">
        <v>5838</v>
      </c>
      <c r="B2815" t="s">
        <v>5839</v>
      </c>
      <c r="C2815" t="str">
        <f>IFERROR(VLOOKUP(Table1[[#This Row],[Ticker]],[1]!Table2[[Symbol]:[Industry]],2,FALSE),"-")</f>
        <v>-</v>
      </c>
      <c r="D2815" t="s">
        <v>396</v>
      </c>
      <c r="E2815">
        <v>113.79644710999899</v>
      </c>
      <c r="M2815">
        <v>50</v>
      </c>
    </row>
    <row r="2816" spans="1:17" hidden="1" x14ac:dyDescent="0.3">
      <c r="A2816" t="s">
        <v>5840</v>
      </c>
      <c r="B2816" t="s">
        <v>5841</v>
      </c>
      <c r="C2816" t="str">
        <f>IFERROR(VLOOKUP(Table1[[#This Row],[Ticker]],[1]!Table2[[Symbol]:[Industry]],2,FALSE),"-")</f>
        <v>-</v>
      </c>
      <c r="D2816" t="s">
        <v>2175</v>
      </c>
      <c r="E2816">
        <v>113.73869999999999</v>
      </c>
      <c r="F2816">
        <v>406.5</v>
      </c>
      <c r="G2816">
        <v>741.63901846617</v>
      </c>
      <c r="H2816">
        <v>118.53265502211001</v>
      </c>
      <c r="I2816">
        <v>122.061263867105</v>
      </c>
      <c r="J2816">
        <v>18.887226196946301</v>
      </c>
      <c r="K2816">
        <v>260.398785127895</v>
      </c>
      <c r="L2816">
        <v>181.92841581285501</v>
      </c>
      <c r="M2816">
        <v>78.869605552927595</v>
      </c>
      <c r="N2816">
        <v>1.00768509840674</v>
      </c>
      <c r="O2816">
        <v>5.2521525215252201</v>
      </c>
      <c r="P2816">
        <v>793.40659340659295</v>
      </c>
    </row>
    <row r="2817" spans="1:17" hidden="1" x14ac:dyDescent="0.3">
      <c r="A2817" t="s">
        <v>5842</v>
      </c>
      <c r="B2817" t="s">
        <v>5843</v>
      </c>
      <c r="C2817" t="str">
        <f>IFERROR(VLOOKUP(Table1[[#This Row],[Ticker]],[1]!Table2[[Symbol]:[Industry]],2,FALSE),"-")</f>
        <v>-</v>
      </c>
      <c r="D2817" t="s">
        <v>429</v>
      </c>
      <c r="E2817">
        <v>113.65649064</v>
      </c>
      <c r="F2817">
        <v>9.9</v>
      </c>
      <c r="G2817">
        <v>369.28271487772997</v>
      </c>
      <c r="H2817">
        <v>35.803680812830798</v>
      </c>
      <c r="I2817">
        <v>129.80103858883999</v>
      </c>
      <c r="J2817">
        <v>-0.71467771252204604</v>
      </c>
      <c r="K2817">
        <v>8.5853805118420805</v>
      </c>
      <c r="L2817">
        <v>5.6542644562994004</v>
      </c>
      <c r="M2817">
        <v>56.358175954439503</v>
      </c>
      <c r="N2817">
        <v>0.66967941326819902</v>
      </c>
      <c r="O2817">
        <v>4.7474747474747403</v>
      </c>
      <c r="P2817">
        <v>421.052631578947</v>
      </c>
      <c r="Q2817">
        <v>0.117770086056807</v>
      </c>
    </row>
    <row r="2818" spans="1:17" hidden="1" x14ac:dyDescent="0.3">
      <c r="A2818" t="s">
        <v>5844</v>
      </c>
      <c r="B2818" t="s">
        <v>5845</v>
      </c>
      <c r="C2818" t="str">
        <f>IFERROR(VLOOKUP(Table1[[#This Row],[Ticker]],[1]!Table2[[Symbol]:[Industry]],2,FALSE),"-")</f>
        <v>-</v>
      </c>
      <c r="D2818" t="s">
        <v>429</v>
      </c>
      <c r="E2818">
        <v>113.04002115</v>
      </c>
      <c r="F2818">
        <v>112.95</v>
      </c>
      <c r="G2818">
        <v>-71.155890068020895</v>
      </c>
      <c r="H2818">
        <v>-9.0035682967438007</v>
      </c>
      <c r="I2818">
        <v>-5.8584495776514496</v>
      </c>
      <c r="J2818">
        <v>4.1878990718902198</v>
      </c>
      <c r="K2818">
        <v>120.508834328324</v>
      </c>
      <c r="L2818">
        <v>125.10633839130401</v>
      </c>
      <c r="M2818">
        <v>43.2106605199873</v>
      </c>
      <c r="N2818">
        <v>0.57155783299818996</v>
      </c>
      <c r="O2818">
        <v>98.052235502434698</v>
      </c>
      <c r="P2818">
        <v>23.039215686274499</v>
      </c>
      <c r="Q2818">
        <v>7.8492330099416002E-2</v>
      </c>
    </row>
    <row r="2819" spans="1:17" hidden="1" x14ac:dyDescent="0.3">
      <c r="A2819" t="s">
        <v>5846</v>
      </c>
      <c r="B2819" t="s">
        <v>5847</v>
      </c>
      <c r="C2819" t="str">
        <f>IFERROR(VLOOKUP(Table1[[#This Row],[Ticker]],[1]!Table2[[Symbol]:[Industry]],2,FALSE),"-")</f>
        <v>-</v>
      </c>
      <c r="D2819" t="s">
        <v>269</v>
      </c>
      <c r="E2819">
        <v>112.50975</v>
      </c>
      <c r="F2819">
        <v>111.95</v>
      </c>
      <c r="G2819">
        <v>40.176058379200697</v>
      </c>
      <c r="H2819">
        <v>1.0739510831011601</v>
      </c>
      <c r="I2819">
        <v>-2.8459927778509702</v>
      </c>
      <c r="J2819">
        <v>4.5000689679912496</v>
      </c>
      <c r="K2819">
        <v>108.44676592134201</v>
      </c>
      <c r="L2819">
        <v>107.058658111009</v>
      </c>
      <c r="M2819">
        <v>54.436295962743799</v>
      </c>
      <c r="N2819">
        <v>0.736206896551724</v>
      </c>
      <c r="O2819">
        <v>36.712818222420701</v>
      </c>
      <c r="P2819">
        <v>72.230769230769198</v>
      </c>
    </row>
    <row r="2820" spans="1:17" hidden="1" x14ac:dyDescent="0.3">
      <c r="A2820" t="s">
        <v>5848</v>
      </c>
      <c r="B2820" t="s">
        <v>5849</v>
      </c>
      <c r="C2820" t="str">
        <f>IFERROR(VLOOKUP(Table1[[#This Row],[Ticker]],[1]!Table2[[Symbol]:[Industry]],2,FALSE),"-")</f>
        <v>-</v>
      </c>
      <c r="D2820" t="s">
        <v>3900</v>
      </c>
      <c r="E2820">
        <v>112.489884</v>
      </c>
      <c r="F2820">
        <v>59.67</v>
      </c>
      <c r="G2820">
        <v>45.782228640361502</v>
      </c>
      <c r="H2820">
        <v>56.964755680802199</v>
      </c>
      <c r="I2820">
        <v>77.151285886880501</v>
      </c>
      <c r="J2820">
        <v>58.1426029046428</v>
      </c>
      <c r="K2820">
        <v>36.257517845423003</v>
      </c>
      <c r="L2820">
        <v>32.5971149680637</v>
      </c>
      <c r="M2820">
        <v>95.527281284600306</v>
      </c>
      <c r="N2820">
        <v>2.7342753846329302</v>
      </c>
      <c r="O2820">
        <v>0</v>
      </c>
      <c r="P2820">
        <v>137.72908366533801</v>
      </c>
    </row>
    <row r="2821" spans="1:17" hidden="1" x14ac:dyDescent="0.3">
      <c r="A2821" t="s">
        <v>5850</v>
      </c>
      <c r="B2821" t="s">
        <v>5851</v>
      </c>
      <c r="C2821" t="str">
        <f>IFERROR(VLOOKUP(Table1[[#This Row],[Ticker]],[1]!Table2[[Symbol]:[Industry]],2,FALSE),"-")</f>
        <v>-</v>
      </c>
      <c r="D2821" t="s">
        <v>212</v>
      </c>
      <c r="E2821">
        <v>112.46500425000001</v>
      </c>
      <c r="F2821">
        <v>104.25</v>
      </c>
      <c r="G2821">
        <v>-7.2278873697969397</v>
      </c>
      <c r="H2821">
        <v>3.0284965376466202</v>
      </c>
      <c r="I2821">
        <v>-31.929560397119399</v>
      </c>
      <c r="J2821">
        <v>6.03251116152357</v>
      </c>
      <c r="K2821">
        <v>109.47134068138</v>
      </c>
      <c r="L2821">
        <v>111.169610735291</v>
      </c>
      <c r="M2821">
        <v>37.384033043949401</v>
      </c>
      <c r="N2821">
        <v>1.11372009663143</v>
      </c>
      <c r="O2821">
        <v>62.7817745803357</v>
      </c>
      <c r="P2821">
        <v>29.890356341888801</v>
      </c>
      <c r="Q2821">
        <v>0.13753989526514199</v>
      </c>
    </row>
    <row r="2822" spans="1:17" hidden="1" x14ac:dyDescent="0.3">
      <c r="A2822" t="s">
        <v>5852</v>
      </c>
      <c r="B2822" t="s">
        <v>5853</v>
      </c>
      <c r="C2822" t="str">
        <f>IFERROR(VLOOKUP(Table1[[#This Row],[Ticker]],[1]!Table2[[Symbol]:[Industry]],2,FALSE),"-")</f>
        <v>-</v>
      </c>
      <c r="D2822" t="s">
        <v>942</v>
      </c>
      <c r="E2822">
        <v>112.09749585</v>
      </c>
      <c r="F2822">
        <v>9.25</v>
      </c>
      <c r="G2822">
        <v>33.525062461843298</v>
      </c>
      <c r="H2822">
        <v>50.072410251051799</v>
      </c>
      <c r="I2822">
        <v>-32.100393038607102</v>
      </c>
      <c r="J2822">
        <v>2.6281996124617599</v>
      </c>
      <c r="K2822">
        <v>7.8098532478967</v>
      </c>
      <c r="L2822">
        <v>8.2087308873598399</v>
      </c>
      <c r="M2822">
        <v>55.190516393575301</v>
      </c>
      <c r="N2822">
        <v>2.9864229329867702</v>
      </c>
      <c r="O2822">
        <v>33.513513513513502</v>
      </c>
      <c r="P2822">
        <v>101.086956521739</v>
      </c>
      <c r="Q2822">
        <v>-9.9765385099570003E-2</v>
      </c>
    </row>
    <row r="2823" spans="1:17" hidden="1" x14ac:dyDescent="0.3">
      <c r="A2823" t="s">
        <v>5854</v>
      </c>
      <c r="B2823" t="s">
        <v>5855</v>
      </c>
      <c r="C2823" t="str">
        <f>IFERROR(VLOOKUP(Table1[[#This Row],[Ticker]],[1]!Table2[[Symbol]:[Industry]],2,FALSE),"-")</f>
        <v>-</v>
      </c>
      <c r="D2823" t="s">
        <v>429</v>
      </c>
      <c r="E2823">
        <v>111.7632</v>
      </c>
      <c r="F2823">
        <v>291.05</v>
      </c>
      <c r="G2823">
        <v>93.946893982207598</v>
      </c>
      <c r="H2823">
        <v>-1.13122628986144</v>
      </c>
      <c r="I2823">
        <v>31.277920632168101</v>
      </c>
      <c r="J2823">
        <v>4.2327912098955602</v>
      </c>
      <c r="K2823">
        <v>298.22245475953702</v>
      </c>
      <c r="L2823">
        <v>260.483402862628</v>
      </c>
      <c r="M2823">
        <v>41.632825195167896</v>
      </c>
      <c r="N2823">
        <v>0.55363346989140205</v>
      </c>
      <c r="O2823">
        <v>30.218175571207599</v>
      </c>
      <c r="P2823">
        <v>123.884615384615</v>
      </c>
      <c r="Q2823">
        <v>0.117415792633923</v>
      </c>
    </row>
    <row r="2824" spans="1:17" hidden="1" x14ac:dyDescent="0.3">
      <c r="A2824" t="s">
        <v>5856</v>
      </c>
      <c r="B2824" t="s">
        <v>5857</v>
      </c>
      <c r="C2824" t="str">
        <f>IFERROR(VLOOKUP(Table1[[#This Row],[Ticker]],[1]!Table2[[Symbol]:[Industry]],2,FALSE),"-")</f>
        <v>-</v>
      </c>
      <c r="D2824" t="s">
        <v>625</v>
      </c>
      <c r="E2824">
        <v>111.735</v>
      </c>
      <c r="F2824">
        <v>65</v>
      </c>
      <c r="G2824">
        <v>-40.714916015423199</v>
      </c>
      <c r="H2824">
        <v>-5.6383776840221298</v>
      </c>
      <c r="I2824">
        <v>-27.950541007399199</v>
      </c>
      <c r="J2824">
        <v>0.42831719035711602</v>
      </c>
      <c r="M2824">
        <v>23.570802396311699</v>
      </c>
      <c r="O2824">
        <v>28.307692307692299</v>
      </c>
      <c r="P2824">
        <v>0.30864197530864301</v>
      </c>
    </row>
    <row r="2825" spans="1:17" hidden="1" x14ac:dyDescent="0.3">
      <c r="A2825" t="s">
        <v>5858</v>
      </c>
      <c r="B2825" t="s">
        <v>5859</v>
      </c>
      <c r="C2825" t="str">
        <f>IFERROR(VLOOKUP(Table1[[#This Row],[Ticker]],[1]!Table2[[Symbol]:[Industry]],2,FALSE),"-")</f>
        <v>-</v>
      </c>
      <c r="D2825" t="s">
        <v>920</v>
      </c>
      <c r="E2825">
        <v>111.607749259999</v>
      </c>
      <c r="F2825">
        <v>39.880000000000003</v>
      </c>
      <c r="G2825">
        <v>-30.402444888051001</v>
      </c>
      <c r="H2825">
        <v>2.0689759587230401</v>
      </c>
      <c r="I2825">
        <v>-29.875709700305901</v>
      </c>
      <c r="J2825">
        <v>-5.6009349690366399</v>
      </c>
      <c r="K2825">
        <v>41.619065082104903</v>
      </c>
      <c r="L2825">
        <v>41.278863383108799</v>
      </c>
      <c r="M2825">
        <v>37.1026520015713</v>
      </c>
      <c r="N2825">
        <v>1.4244628050800201</v>
      </c>
      <c r="O2825">
        <v>41.023069207622797</v>
      </c>
      <c r="P2825">
        <v>15.5942028985507</v>
      </c>
      <c r="Q2825">
        <v>-1.4725072152263E-2</v>
      </c>
    </row>
    <row r="2826" spans="1:17" hidden="1" x14ac:dyDescent="0.3">
      <c r="A2826" t="s">
        <v>5860</v>
      </c>
      <c r="B2826" t="s">
        <v>5861</v>
      </c>
      <c r="C2826" t="str">
        <f>IFERROR(VLOOKUP(Table1[[#This Row],[Ticker]],[1]!Table2[[Symbol]:[Industry]],2,FALSE),"-")</f>
        <v>-</v>
      </c>
      <c r="D2826" t="s">
        <v>4528</v>
      </c>
      <c r="E2826">
        <v>111.512</v>
      </c>
      <c r="F2826">
        <v>260.10000000000002</v>
      </c>
      <c r="G2826">
        <v>88.467013166505893</v>
      </c>
      <c r="H2826">
        <v>10.382629376860301</v>
      </c>
      <c r="I2826">
        <v>98.090369877136396</v>
      </c>
      <c r="J2826">
        <v>-14.285968523928499</v>
      </c>
      <c r="K2826">
        <v>217.509946365095</v>
      </c>
      <c r="M2826">
        <v>46.609901357906502</v>
      </c>
      <c r="N2826">
        <v>0.39864364981504302</v>
      </c>
      <c r="O2826">
        <v>26.8358323721645</v>
      </c>
      <c r="P2826">
        <v>162.72727272727201</v>
      </c>
    </row>
    <row r="2827" spans="1:17" hidden="1" x14ac:dyDescent="0.3">
      <c r="A2827" t="s">
        <v>5862</v>
      </c>
      <c r="B2827" t="s">
        <v>5863</v>
      </c>
      <c r="C2827" t="str">
        <f>IFERROR(VLOOKUP(Table1[[#This Row],[Ticker]],[1]!Table2[[Symbol]:[Industry]],2,FALSE),"-")</f>
        <v>-</v>
      </c>
      <c r="D2827" t="s">
        <v>726</v>
      </c>
      <c r="E2827">
        <v>111.488735205</v>
      </c>
      <c r="F2827">
        <v>67.05</v>
      </c>
      <c r="G2827">
        <v>-58.503270694168997</v>
      </c>
      <c r="H2827">
        <v>-22.4618406739487</v>
      </c>
      <c r="I2827">
        <v>-45.738895686145</v>
      </c>
      <c r="J2827">
        <v>-5.88965515987329</v>
      </c>
      <c r="M2827">
        <v>16.6845136447008</v>
      </c>
      <c r="O2827">
        <v>62.565249813571903</v>
      </c>
      <c r="P2827">
        <v>4.6838407494145198</v>
      </c>
    </row>
    <row r="2828" spans="1:17" hidden="1" x14ac:dyDescent="0.3">
      <c r="A2828" t="s">
        <v>5864</v>
      </c>
      <c r="B2828" t="s">
        <v>5865</v>
      </c>
      <c r="C2828" t="str">
        <f>IFERROR(VLOOKUP(Table1[[#This Row],[Ticker]],[1]!Table2[[Symbol]:[Industry]],2,FALSE),"-")</f>
        <v>-</v>
      </c>
      <c r="D2828" t="s">
        <v>46</v>
      </c>
      <c r="E2828">
        <v>111.444909345</v>
      </c>
      <c r="F2828">
        <v>0.79</v>
      </c>
      <c r="G2828">
        <v>86.7454014448941</v>
      </c>
      <c r="H2828">
        <v>22.813081517883699</v>
      </c>
      <c r="I2828">
        <v>33.146140089281801</v>
      </c>
      <c r="J2828">
        <v>-3.5240637620238302</v>
      </c>
      <c r="K2828">
        <v>0.71996474445543301</v>
      </c>
      <c r="L2828">
        <v>0.60678642922819903</v>
      </c>
      <c r="M2828">
        <v>52.782611937324504</v>
      </c>
      <c r="N2828">
        <v>0.90391849527728696</v>
      </c>
      <c r="O2828">
        <v>20.253164556961998</v>
      </c>
      <c r="P2828">
        <v>163.333333333333</v>
      </c>
      <c r="Q2828">
        <v>0.107320467135902</v>
      </c>
    </row>
    <row r="2829" spans="1:17" hidden="1" x14ac:dyDescent="0.3">
      <c r="A2829" t="s">
        <v>5866</v>
      </c>
      <c r="B2829" t="s">
        <v>5867</v>
      </c>
      <c r="C2829" t="str">
        <f>IFERROR(VLOOKUP(Table1[[#This Row],[Ticker]],[1]!Table2[[Symbol]:[Industry]],2,FALSE),"-")</f>
        <v>-</v>
      </c>
      <c r="D2829" t="s">
        <v>518</v>
      </c>
      <c r="E2829">
        <v>111.32046870000001</v>
      </c>
      <c r="F2829">
        <v>39.83</v>
      </c>
      <c r="G2829">
        <v>26.158057754102199</v>
      </c>
      <c r="H2829">
        <v>-2.4144210099220902</v>
      </c>
      <c r="I2829">
        <v>2.3746106835784899</v>
      </c>
      <c r="J2829">
        <v>4.9830937021888504</v>
      </c>
      <c r="K2829">
        <v>40.282216536711303</v>
      </c>
      <c r="L2829">
        <v>35.391966096637901</v>
      </c>
      <c r="M2829">
        <v>35.336328573005602</v>
      </c>
      <c r="N2829">
        <v>0.31946485889183102</v>
      </c>
      <c r="O2829">
        <v>31.584232990208299</v>
      </c>
      <c r="P2829">
        <v>64.179719703215099</v>
      </c>
      <c r="Q2829">
        <v>1.2792025630080001E-2</v>
      </c>
    </row>
    <row r="2830" spans="1:17" hidden="1" x14ac:dyDescent="0.3">
      <c r="A2830" t="s">
        <v>5868</v>
      </c>
      <c r="B2830" t="s">
        <v>5869</v>
      </c>
      <c r="C2830" t="str">
        <f>IFERROR(VLOOKUP(Table1[[#This Row],[Ticker]],[1]!Table2[[Symbol]:[Industry]],2,FALSE),"-")</f>
        <v>-</v>
      </c>
      <c r="D2830" t="s">
        <v>51</v>
      </c>
      <c r="E2830">
        <v>111.26235233499899</v>
      </c>
      <c r="F2830">
        <v>172.85</v>
      </c>
      <c r="G2830">
        <v>47.545796701811099</v>
      </c>
      <c r="H2830">
        <v>1.79754008454833</v>
      </c>
      <c r="I2830">
        <v>79.852249748810706</v>
      </c>
      <c r="J2830">
        <v>2.5711743332142598</v>
      </c>
      <c r="K2830">
        <v>144.446168467353</v>
      </c>
      <c r="L2830">
        <v>111.830420554288</v>
      </c>
      <c r="M2830">
        <v>52.497225489703801</v>
      </c>
      <c r="N2830">
        <v>0.37184899880087702</v>
      </c>
      <c r="O2830">
        <v>15.128724327451501</v>
      </c>
      <c r="P2830">
        <v>132.01342281879101</v>
      </c>
      <c r="Q2830">
        <v>8.2615679735060007E-3</v>
      </c>
    </row>
    <row r="2831" spans="1:17" hidden="1" x14ac:dyDescent="0.3">
      <c r="A2831" t="s">
        <v>5870</v>
      </c>
      <c r="B2831" t="s">
        <v>5871</v>
      </c>
      <c r="C2831" t="str">
        <f>IFERROR(VLOOKUP(Table1[[#This Row],[Ticker]],[1]!Table2[[Symbol]:[Industry]],2,FALSE),"-")</f>
        <v>-</v>
      </c>
      <c r="D2831" t="s">
        <v>1601</v>
      </c>
      <c r="E2831">
        <v>111.2175412</v>
      </c>
      <c r="F2831">
        <v>76</v>
      </c>
      <c r="G2831">
        <v>-15.742927880328599</v>
      </c>
      <c r="H2831">
        <v>-6.3128730456472502</v>
      </c>
      <c r="I2831">
        <v>-6.38063450598586</v>
      </c>
      <c r="J2831">
        <v>-8.9562981942582596</v>
      </c>
      <c r="K2831">
        <v>85.832904010339902</v>
      </c>
      <c r="L2831">
        <v>84.643142243013898</v>
      </c>
      <c r="M2831">
        <v>37.161525267955099</v>
      </c>
      <c r="N2831">
        <v>1.6738616669292501</v>
      </c>
      <c r="O2831">
        <v>95.723684210526301</v>
      </c>
      <c r="P2831">
        <v>26.6666666666666</v>
      </c>
      <c r="Q2831">
        <v>4.5926653851073002E-2</v>
      </c>
    </row>
    <row r="2832" spans="1:17" hidden="1" x14ac:dyDescent="0.3">
      <c r="A2832" t="s">
        <v>5872</v>
      </c>
      <c r="B2832" t="s">
        <v>5873</v>
      </c>
      <c r="C2832" t="str">
        <f>IFERROR(VLOOKUP(Table1[[#This Row],[Ticker]],[1]!Table2[[Symbol]:[Industry]],2,FALSE),"-")</f>
        <v>-</v>
      </c>
      <c r="D2832" t="s">
        <v>625</v>
      </c>
      <c r="E2832">
        <v>111.2109</v>
      </c>
      <c r="F2832">
        <v>47.73</v>
      </c>
      <c r="G2832">
        <v>-19.380822711797801</v>
      </c>
      <c r="H2832">
        <v>-1.64978432545914</v>
      </c>
      <c r="I2832">
        <v>-34.365821633206103</v>
      </c>
      <c r="J2832">
        <v>0.32433273943389201</v>
      </c>
      <c r="K2832">
        <v>50.469605249260702</v>
      </c>
      <c r="L2832">
        <v>50.662595675924997</v>
      </c>
      <c r="M2832">
        <v>35.323941394496899</v>
      </c>
      <c r="N2832">
        <v>1.28833970796429</v>
      </c>
      <c r="O2832">
        <v>43.725120469306503</v>
      </c>
      <c r="P2832">
        <v>16.1313868613138</v>
      </c>
      <c r="Q2832">
        <v>-1.6518992670090001E-3</v>
      </c>
    </row>
    <row r="2833" spans="1:17" hidden="1" x14ac:dyDescent="0.3">
      <c r="A2833" t="s">
        <v>5874</v>
      </c>
      <c r="B2833" t="s">
        <v>5875</v>
      </c>
      <c r="C2833" t="str">
        <f>IFERROR(VLOOKUP(Table1[[#This Row],[Ticker]],[1]!Table2[[Symbol]:[Industry]],2,FALSE),"-")</f>
        <v>-</v>
      </c>
      <c r="D2833" t="s">
        <v>40</v>
      </c>
      <c r="E2833">
        <v>111.16896250000001</v>
      </c>
      <c r="F2833">
        <v>420.1</v>
      </c>
      <c r="G2833">
        <v>53.406461158939599</v>
      </c>
      <c r="H2833">
        <v>-4.2426428033617203</v>
      </c>
      <c r="I2833">
        <v>21.078833765790101</v>
      </c>
      <c r="J2833">
        <v>1.6546428864692699</v>
      </c>
      <c r="K2833">
        <v>439.16278556076202</v>
      </c>
      <c r="L2833">
        <v>393.60540677684401</v>
      </c>
      <c r="M2833">
        <v>27.330206999704298</v>
      </c>
      <c r="N2833">
        <v>0.763014357983404</v>
      </c>
      <c r="O2833">
        <v>25.148774101404399</v>
      </c>
      <c r="P2833">
        <v>80.261746406350497</v>
      </c>
      <c r="Q2833">
        <v>9.0328091668245999E-2</v>
      </c>
    </row>
    <row r="2834" spans="1:17" hidden="1" x14ac:dyDescent="0.3">
      <c r="A2834" t="s">
        <v>5876</v>
      </c>
      <c r="B2834" t="s">
        <v>5877</v>
      </c>
      <c r="C2834" t="str">
        <f>IFERROR(VLOOKUP(Table1[[#This Row],[Ticker]],[1]!Table2[[Symbol]:[Industry]],2,FALSE),"-")</f>
        <v>-</v>
      </c>
      <c r="D2834" t="s">
        <v>46</v>
      </c>
      <c r="E2834">
        <v>111.0613847</v>
      </c>
      <c r="F2834">
        <v>15.05</v>
      </c>
      <c r="G2834">
        <v>160.707665595837</v>
      </c>
      <c r="H2834">
        <v>3.8164259994891201</v>
      </c>
      <c r="I2834">
        <v>24.487354928254501</v>
      </c>
      <c r="J2834">
        <v>-4.7710661601053603</v>
      </c>
      <c r="K2834">
        <v>14.139717334057</v>
      </c>
      <c r="L2834">
        <v>10.2736368783342</v>
      </c>
      <c r="M2834">
        <v>25.313226355694201</v>
      </c>
      <c r="N2834">
        <v>0.27446031619014299</v>
      </c>
      <c r="O2834">
        <v>30.564784053156099</v>
      </c>
      <c r="Q2834">
        <v>8.5003676277824E-2</v>
      </c>
    </row>
    <row r="2835" spans="1:17" hidden="1" x14ac:dyDescent="0.3">
      <c r="A2835" t="s">
        <v>5878</v>
      </c>
      <c r="B2835" t="s">
        <v>5879</v>
      </c>
      <c r="C2835" t="str">
        <f>IFERROR(VLOOKUP(Table1[[#This Row],[Ticker]],[1]!Table2[[Symbol]:[Industry]],2,FALSE),"-")</f>
        <v>-</v>
      </c>
      <c r="D2835" t="s">
        <v>232</v>
      </c>
      <c r="E2835">
        <v>111.012852</v>
      </c>
      <c r="F2835">
        <v>109.5</v>
      </c>
      <c r="G2835">
        <v>184.762279082025</v>
      </c>
      <c r="H2835">
        <v>-1.76083152559449</v>
      </c>
      <c r="I2835">
        <v>29.089126357315902</v>
      </c>
      <c r="J2835">
        <v>3.0442569055368902</v>
      </c>
      <c r="K2835">
        <v>111.138921130993</v>
      </c>
      <c r="L2835">
        <v>86.827751008552994</v>
      </c>
      <c r="M2835">
        <v>32.354572752187799</v>
      </c>
      <c r="N2835">
        <v>0.258228173656947</v>
      </c>
      <c r="O2835">
        <v>26.410958904109499</v>
      </c>
      <c r="P2835">
        <v>216.473988439306</v>
      </c>
      <c r="Q2835">
        <v>0.129214945035838</v>
      </c>
    </row>
    <row r="2836" spans="1:17" hidden="1" x14ac:dyDescent="0.3">
      <c r="A2836" t="s">
        <v>5880</v>
      </c>
      <c r="B2836" t="s">
        <v>5881</v>
      </c>
      <c r="C2836" t="str">
        <f>IFERROR(VLOOKUP(Table1[[#This Row],[Ticker]],[1]!Table2[[Symbol]:[Industry]],2,FALSE),"-")</f>
        <v>-</v>
      </c>
      <c r="D2836" t="s">
        <v>2206</v>
      </c>
      <c r="E2836">
        <v>111.00320000000001</v>
      </c>
      <c r="F2836">
        <v>81.62</v>
      </c>
      <c r="G2836">
        <v>-27.792610251012199</v>
      </c>
      <c r="H2836">
        <v>7.8463732917649702</v>
      </c>
      <c r="I2836">
        <v>-15.028235242988099</v>
      </c>
      <c r="J2836">
        <v>-0.172314222428984</v>
      </c>
      <c r="K2836">
        <v>79.775214880277304</v>
      </c>
      <c r="M2836">
        <v>32.3408042345932</v>
      </c>
      <c r="O2836">
        <v>51.004655721636802</v>
      </c>
      <c r="P2836">
        <v>29.5555555555555</v>
      </c>
    </row>
    <row r="2837" spans="1:17" hidden="1" x14ac:dyDescent="0.3">
      <c r="A2837" t="s">
        <v>5882</v>
      </c>
      <c r="B2837" t="s">
        <v>5883</v>
      </c>
      <c r="C2837" t="str">
        <f>IFERROR(VLOOKUP(Table1[[#This Row],[Ticker]],[1]!Table2[[Symbol]:[Industry]],2,FALSE),"-")</f>
        <v>-</v>
      </c>
      <c r="D2837" t="s">
        <v>711</v>
      </c>
      <c r="E2837">
        <v>110.88097019999999</v>
      </c>
      <c r="F2837">
        <v>73.94</v>
      </c>
      <c r="G2837">
        <v>37.240300511531899</v>
      </c>
      <c r="H2837">
        <v>1.8755542895139901</v>
      </c>
      <c r="I2837">
        <v>17.8778320084737</v>
      </c>
      <c r="J2837">
        <v>1.9250066752634201</v>
      </c>
      <c r="K2837">
        <v>73.7239227539594</v>
      </c>
      <c r="L2837">
        <v>63.645731660088899</v>
      </c>
      <c r="M2837">
        <v>46.511713315869002</v>
      </c>
      <c r="N2837">
        <v>1.14143925362082</v>
      </c>
      <c r="O2837">
        <v>8.1958344603732805</v>
      </c>
      <c r="P2837">
        <v>68.428246013667405</v>
      </c>
      <c r="Q2837">
        <v>1.7417697266181999E-2</v>
      </c>
    </row>
    <row r="2838" spans="1:17" hidden="1" x14ac:dyDescent="0.3">
      <c r="A2838" t="s">
        <v>5884</v>
      </c>
      <c r="B2838" t="s">
        <v>5885</v>
      </c>
      <c r="C2838" t="str">
        <f>IFERROR(VLOOKUP(Table1[[#This Row],[Ticker]],[1]!Table2[[Symbol]:[Industry]],2,FALSE),"-")</f>
        <v>-</v>
      </c>
      <c r="D2838" t="s">
        <v>292</v>
      </c>
      <c r="E2838">
        <v>110.5958115</v>
      </c>
      <c r="F2838">
        <v>357.95</v>
      </c>
      <c r="G2838">
        <v>-24.5233890667593</v>
      </c>
      <c r="H2838">
        <v>12.2495463211964</v>
      </c>
      <c r="I2838">
        <v>-10.504190027528599</v>
      </c>
      <c r="J2838">
        <v>12.335821261848301</v>
      </c>
      <c r="K2838">
        <v>350.97489628689499</v>
      </c>
      <c r="L2838">
        <v>375.92115093196497</v>
      </c>
      <c r="M2838">
        <v>53.244249662455999</v>
      </c>
      <c r="N2838">
        <v>1.5702806657710899</v>
      </c>
      <c r="O2838">
        <v>28.2301997485682</v>
      </c>
      <c r="P2838">
        <v>11.859375</v>
      </c>
      <c r="Q2838">
        <v>4.8289391808416002E-2</v>
      </c>
    </row>
    <row r="2839" spans="1:17" hidden="1" x14ac:dyDescent="0.3">
      <c r="A2839" t="s">
        <v>5886</v>
      </c>
      <c r="B2839" t="s">
        <v>5887</v>
      </c>
      <c r="C2839" t="str">
        <f>IFERROR(VLOOKUP(Table1[[#This Row],[Ticker]],[1]!Table2[[Symbol]:[Industry]],2,FALSE),"-")</f>
        <v>-</v>
      </c>
      <c r="D2839" t="s">
        <v>848</v>
      </c>
      <c r="E2839">
        <v>110.4698812</v>
      </c>
      <c r="F2839">
        <v>101</v>
      </c>
      <c r="G2839">
        <v>200.463350162842</v>
      </c>
      <c r="H2839">
        <v>15.6295066386567</v>
      </c>
      <c r="I2839">
        <v>85.056727082153401</v>
      </c>
      <c r="J2839">
        <v>6.2426029046428297</v>
      </c>
      <c r="K2839">
        <v>90.253796800836</v>
      </c>
      <c r="L2839">
        <v>65.293492874755898</v>
      </c>
      <c r="M2839">
        <v>50.683600413697697</v>
      </c>
      <c r="N2839">
        <v>0.60516007024179297</v>
      </c>
      <c r="O2839">
        <v>7.7326732673267298</v>
      </c>
      <c r="P2839">
        <v>223.71794871794799</v>
      </c>
      <c r="Q2839">
        <v>0.109142894737789</v>
      </c>
    </row>
    <row r="2840" spans="1:17" hidden="1" x14ac:dyDescent="0.3">
      <c r="A2840" t="s">
        <v>5888</v>
      </c>
      <c r="B2840" t="s">
        <v>5889</v>
      </c>
      <c r="C2840" t="str">
        <f>IFERROR(VLOOKUP(Table1[[#This Row],[Ticker]],[1]!Table2[[Symbol]:[Industry]],2,FALSE),"-")</f>
        <v>-</v>
      </c>
      <c r="D2840" t="s">
        <v>625</v>
      </c>
      <c r="E2840">
        <v>110.33022</v>
      </c>
      <c r="F2840">
        <v>33.4</v>
      </c>
      <c r="G2840">
        <v>20.710918686273502</v>
      </c>
      <c r="H2840">
        <v>8.25112826027833</v>
      </c>
      <c r="I2840">
        <v>39.2855612062814</v>
      </c>
      <c r="J2840">
        <v>4.0188041482832997</v>
      </c>
      <c r="K2840">
        <v>34.087046661515501</v>
      </c>
      <c r="L2840">
        <v>29.556843482532798</v>
      </c>
      <c r="M2840">
        <v>35.903382696609498</v>
      </c>
      <c r="N2840">
        <v>0.57418101849584902</v>
      </c>
      <c r="O2840">
        <v>26.3473053892215</v>
      </c>
      <c r="P2840">
        <v>83.516483516483504</v>
      </c>
      <c r="Q2840">
        <v>0.11855386217408501</v>
      </c>
    </row>
    <row r="2841" spans="1:17" hidden="1" x14ac:dyDescent="0.3">
      <c r="A2841" t="s">
        <v>5890</v>
      </c>
      <c r="B2841" t="s">
        <v>5891</v>
      </c>
      <c r="C2841" t="str">
        <f>IFERROR(VLOOKUP(Table1[[#This Row],[Ticker]],[1]!Table2[[Symbol]:[Industry]],2,FALSE),"-")</f>
        <v>-</v>
      </c>
      <c r="D2841" t="s">
        <v>553</v>
      </c>
      <c r="E2841">
        <v>109.9487254</v>
      </c>
      <c r="F2841">
        <v>2721.2</v>
      </c>
      <c r="G2841">
        <v>52.178340269106499</v>
      </c>
      <c r="H2841">
        <v>-0.13952050829484899</v>
      </c>
      <c r="I2841">
        <v>-17.9213803174455</v>
      </c>
      <c r="J2841">
        <v>2.1752489527528001</v>
      </c>
      <c r="K2841">
        <v>2836.05516134862</v>
      </c>
      <c r="L2841">
        <v>2599.33990298558</v>
      </c>
      <c r="M2841">
        <v>32.014403948760801</v>
      </c>
      <c r="N2841">
        <v>1.25842119111285</v>
      </c>
      <c r="O2841">
        <v>22.739967661325799</v>
      </c>
      <c r="P2841">
        <v>83.678704016199703</v>
      </c>
      <c r="Q2841">
        <v>0.13182041635783701</v>
      </c>
    </row>
    <row r="2842" spans="1:17" hidden="1" x14ac:dyDescent="0.3">
      <c r="A2842" t="s">
        <v>5892</v>
      </c>
      <c r="B2842" t="s">
        <v>5893</v>
      </c>
      <c r="C2842" t="str">
        <f>IFERROR(VLOOKUP(Table1[[#This Row],[Ticker]],[1]!Table2[[Symbol]:[Industry]],2,FALSE),"-")</f>
        <v>-</v>
      </c>
      <c r="D2842" t="s">
        <v>5799</v>
      </c>
      <c r="E2842">
        <v>109.90633574</v>
      </c>
      <c r="F2842">
        <v>68.290000000000006</v>
      </c>
      <c r="G2842">
        <v>-20.562869231797499</v>
      </c>
      <c r="H2842">
        <v>15.9024811104719</v>
      </c>
      <c r="I2842">
        <v>-7.7984942237734698</v>
      </c>
      <c r="J2842">
        <v>4.8539548726975799</v>
      </c>
      <c r="K2842">
        <v>65.720279709889496</v>
      </c>
      <c r="M2842">
        <v>38.406193864050003</v>
      </c>
      <c r="N2842">
        <v>0.989972566455396</v>
      </c>
      <c r="O2842">
        <v>16.415287743446999</v>
      </c>
      <c r="P2842">
        <v>75.102564102564102</v>
      </c>
    </row>
    <row r="2843" spans="1:17" hidden="1" x14ac:dyDescent="0.3">
      <c r="A2843" t="s">
        <v>5894</v>
      </c>
      <c r="B2843" t="s">
        <v>5895</v>
      </c>
      <c r="C2843" t="str">
        <f>IFERROR(VLOOKUP(Table1[[#This Row],[Ticker]],[1]!Table2[[Symbol]:[Industry]],2,FALSE),"-")</f>
        <v>-</v>
      </c>
      <c r="D2843" t="s">
        <v>530</v>
      </c>
      <c r="E2843">
        <v>109.85284799999999</v>
      </c>
      <c r="F2843">
        <v>113.4</v>
      </c>
      <c r="G2843">
        <v>71.256550673024506</v>
      </c>
      <c r="H2843">
        <v>5.2807871917777698</v>
      </c>
      <c r="I2843">
        <v>-18.295101595862199</v>
      </c>
      <c r="J2843">
        <v>5.9528061039510902</v>
      </c>
      <c r="K2843">
        <v>116.828194464953</v>
      </c>
      <c r="L2843">
        <v>108.60899363990799</v>
      </c>
      <c r="M2843">
        <v>43.554231466559202</v>
      </c>
      <c r="N2843">
        <v>0.92092550056770495</v>
      </c>
      <c r="O2843">
        <v>31.3051146384479</v>
      </c>
      <c r="P2843">
        <v>94.511149228130293</v>
      </c>
      <c r="Q2843">
        <v>5.2417012268994999E-2</v>
      </c>
    </row>
    <row r="2844" spans="1:17" hidden="1" x14ac:dyDescent="0.3">
      <c r="A2844" t="s">
        <v>5896</v>
      </c>
      <c r="B2844" t="s">
        <v>5897</v>
      </c>
      <c r="C2844" t="str">
        <f>IFERROR(VLOOKUP(Table1[[#This Row],[Ticker]],[1]!Table2[[Symbol]:[Industry]],2,FALSE),"-")</f>
        <v>-</v>
      </c>
      <c r="D2844" t="s">
        <v>95</v>
      </c>
      <c r="E2844">
        <v>109.8064389</v>
      </c>
      <c r="F2844">
        <v>51.9</v>
      </c>
      <c r="G2844">
        <v>-30.1604281515183</v>
      </c>
      <c r="H2844">
        <v>-2.3010489168988402</v>
      </c>
      <c r="I2844">
        <v>-3.80985355735924</v>
      </c>
      <c r="J2844">
        <v>-7.5671329444140199E-3</v>
      </c>
      <c r="K2844">
        <v>58.037594661719801</v>
      </c>
      <c r="L2844">
        <v>59.834953795927902</v>
      </c>
      <c r="M2844">
        <v>25.113574919280602</v>
      </c>
      <c r="N2844">
        <v>1.2056715652919201</v>
      </c>
      <c r="O2844">
        <v>97.418111753371804</v>
      </c>
      <c r="P2844">
        <v>24.1626794258373</v>
      </c>
      <c r="Q2844">
        <v>5.8903446181613001E-2</v>
      </c>
    </row>
    <row r="2845" spans="1:17" hidden="1" x14ac:dyDescent="0.3">
      <c r="A2845" t="s">
        <v>5898</v>
      </c>
      <c r="B2845" t="s">
        <v>5899</v>
      </c>
      <c r="C2845" t="str">
        <f>IFERROR(VLOOKUP(Table1[[#This Row],[Ticker]],[1]!Table2[[Symbol]:[Industry]],2,FALSE),"-")</f>
        <v>-</v>
      </c>
      <c r="D2845" t="s">
        <v>700</v>
      </c>
      <c r="E2845">
        <v>109.74</v>
      </c>
      <c r="F2845">
        <v>23.6</v>
      </c>
      <c r="G2845">
        <v>-32.485367785874999</v>
      </c>
      <c r="H2845">
        <v>-10.135815842536999</v>
      </c>
      <c r="I2845">
        <v>-38.318969724451698</v>
      </c>
      <c r="J2845">
        <v>-4.54970478766485</v>
      </c>
      <c r="K2845">
        <v>24.250902570711201</v>
      </c>
      <c r="L2845">
        <v>26.0225165647281</v>
      </c>
      <c r="M2845">
        <v>26.708804234342399</v>
      </c>
      <c r="N2845">
        <v>0.87308722766467395</v>
      </c>
      <c r="O2845">
        <v>73.305084745762699</v>
      </c>
      <c r="P2845">
        <v>24.210526315789402</v>
      </c>
      <c r="Q2845">
        <v>-0.100289127028776</v>
      </c>
    </row>
    <row r="2846" spans="1:17" hidden="1" x14ac:dyDescent="0.3">
      <c r="A2846" t="s">
        <v>5900</v>
      </c>
      <c r="B2846" t="s">
        <v>5901</v>
      </c>
      <c r="C2846" t="str">
        <f>IFERROR(VLOOKUP(Table1[[#This Row],[Ticker]],[1]!Table2[[Symbol]:[Industry]],2,FALSE),"-")</f>
        <v>-</v>
      </c>
      <c r="D2846" t="s">
        <v>95</v>
      </c>
      <c r="E2846">
        <v>109.3833705</v>
      </c>
      <c r="F2846">
        <v>5.7</v>
      </c>
      <c r="G2846">
        <v>112.282591527538</v>
      </c>
      <c r="H2846">
        <v>30.472614780205799</v>
      </c>
      <c r="I2846">
        <v>8.2597764529182491</v>
      </c>
      <c r="J2846">
        <v>1.9521267141666401</v>
      </c>
      <c r="K2846">
        <v>4.9268646107957101</v>
      </c>
      <c r="L2846">
        <v>4.5662728294806696</v>
      </c>
      <c r="M2846">
        <v>61.989244146015103</v>
      </c>
      <c r="N2846">
        <v>1.96643524646094</v>
      </c>
      <c r="O2846">
        <v>14.5614035087719</v>
      </c>
      <c r="P2846">
        <v>135.537190082644</v>
      </c>
    </row>
    <row r="2847" spans="1:17" hidden="1" x14ac:dyDescent="0.3">
      <c r="A2847" t="s">
        <v>5902</v>
      </c>
      <c r="B2847" t="s">
        <v>5903</v>
      </c>
      <c r="C2847" t="str">
        <f>IFERROR(VLOOKUP(Table1[[#This Row],[Ticker]],[1]!Table2[[Symbol]:[Industry]],2,FALSE),"-")</f>
        <v>-</v>
      </c>
      <c r="D2847" t="s">
        <v>429</v>
      </c>
      <c r="E2847">
        <v>109.12725</v>
      </c>
      <c r="F2847">
        <v>45.9</v>
      </c>
      <c r="G2847">
        <v>106.245401444894</v>
      </c>
      <c r="H2847">
        <v>4.3581616094169497</v>
      </c>
      <c r="I2847">
        <v>7.2322693998277003</v>
      </c>
      <c r="J2847">
        <v>10.0271344950567</v>
      </c>
      <c r="K2847">
        <v>46.120110113914002</v>
      </c>
      <c r="L2847">
        <v>38.152238593602299</v>
      </c>
      <c r="M2847">
        <v>48.990265445440102</v>
      </c>
      <c r="N2847">
        <v>0.844207562392015</v>
      </c>
      <c r="O2847">
        <v>18.191721132897499</v>
      </c>
      <c r="P2847">
        <v>171.597633136094</v>
      </c>
      <c r="Q2847">
        <v>8.3246869253913003E-2</v>
      </c>
    </row>
    <row r="2848" spans="1:17" hidden="1" x14ac:dyDescent="0.3">
      <c r="A2848" t="s">
        <v>5904</v>
      </c>
      <c r="B2848" t="s">
        <v>5905</v>
      </c>
      <c r="C2848" t="str">
        <f>IFERROR(VLOOKUP(Table1[[#This Row],[Ticker]],[1]!Table2[[Symbol]:[Industry]],2,FALSE),"-")</f>
        <v>-</v>
      </c>
      <c r="D2848" t="s">
        <v>46</v>
      </c>
      <c r="E2848">
        <v>108.958939855</v>
      </c>
      <c r="F2848">
        <v>5.15</v>
      </c>
      <c r="G2848">
        <v>26.020763763734699</v>
      </c>
      <c r="H2848">
        <v>4.8794479118537897</v>
      </c>
      <c r="I2848">
        <v>-30.645262306771599</v>
      </c>
      <c r="J2848">
        <v>3.9639581407824598</v>
      </c>
      <c r="K2848">
        <v>4.6887657174370601</v>
      </c>
      <c r="L2848">
        <v>4.7627143098184597</v>
      </c>
      <c r="M2848">
        <v>75.4810702190873</v>
      </c>
      <c r="N2848">
        <v>1.0201611851091701</v>
      </c>
      <c r="O2848">
        <v>37.864077669902898</v>
      </c>
      <c r="P2848">
        <v>77.586206896551701</v>
      </c>
      <c r="Q2848">
        <v>-9.8619454709899992E-4</v>
      </c>
    </row>
    <row r="2849" spans="1:17" hidden="1" x14ac:dyDescent="0.3">
      <c r="A2849" t="s">
        <v>5906</v>
      </c>
      <c r="B2849" t="s">
        <v>5907</v>
      </c>
      <c r="C2849" t="str">
        <f>IFERROR(VLOOKUP(Table1[[#This Row],[Ticker]],[1]!Table2[[Symbol]:[Industry]],2,FALSE),"-")</f>
        <v>-</v>
      </c>
      <c r="D2849" t="s">
        <v>116</v>
      </c>
      <c r="E2849">
        <v>108.70635</v>
      </c>
      <c r="F2849">
        <v>7.06</v>
      </c>
      <c r="G2849">
        <v>-69.971579687181205</v>
      </c>
      <c r="H2849">
        <v>-4.6439650541288202</v>
      </c>
      <c r="I2849">
        <v>-49.3646824215406</v>
      </c>
      <c r="J2849">
        <v>0.26302175281037998</v>
      </c>
      <c r="K2849">
        <v>7.77126133485348</v>
      </c>
      <c r="L2849">
        <v>9.7370127685507004</v>
      </c>
      <c r="M2849">
        <v>27.572112015413602</v>
      </c>
      <c r="N2849">
        <v>0.75694893402325603</v>
      </c>
      <c r="O2849">
        <v>97.592067988668504</v>
      </c>
      <c r="P2849">
        <v>0.85714285714284499</v>
      </c>
      <c r="Q2849">
        <v>-6.5300374499300998E-2</v>
      </c>
    </row>
    <row r="2850" spans="1:17" hidden="1" x14ac:dyDescent="0.3">
      <c r="A2850" t="s">
        <v>5908</v>
      </c>
      <c r="B2850" t="s">
        <v>5909</v>
      </c>
      <c r="C2850" t="str">
        <f>IFERROR(VLOOKUP(Table1[[#This Row],[Ticker]],[1]!Table2[[Symbol]:[Industry]],2,FALSE),"-")</f>
        <v>-</v>
      </c>
      <c r="D2850" t="s">
        <v>1380</v>
      </c>
      <c r="E2850">
        <v>108.46</v>
      </c>
      <c r="F2850">
        <v>159.5</v>
      </c>
      <c r="G2850">
        <v>-21.9847572852645</v>
      </c>
      <c r="H2850">
        <v>-16.235693586949498</v>
      </c>
      <c r="I2850">
        <v>-9.2203822772404802</v>
      </c>
      <c r="J2850">
        <v>0.106888618928556</v>
      </c>
      <c r="M2850">
        <v>29.620665388892899</v>
      </c>
      <c r="O2850">
        <v>59.247648902821297</v>
      </c>
      <c r="P2850">
        <v>12.3635082775625</v>
      </c>
    </row>
    <row r="2851" spans="1:17" hidden="1" x14ac:dyDescent="0.3">
      <c r="A2851" t="s">
        <v>5910</v>
      </c>
      <c r="B2851" t="s">
        <v>5911</v>
      </c>
      <c r="C2851" t="str">
        <f>IFERROR(VLOOKUP(Table1[[#This Row],[Ticker]],[1]!Table2[[Symbol]:[Industry]],2,FALSE),"-")</f>
        <v>-</v>
      </c>
      <c r="D2851" t="s">
        <v>396</v>
      </c>
      <c r="E2851">
        <v>108.38064862500001</v>
      </c>
      <c r="F2851">
        <v>29.85</v>
      </c>
      <c r="G2851">
        <v>84.469827332159298</v>
      </c>
      <c r="H2851">
        <v>8.6711242279774794</v>
      </c>
      <c r="I2851">
        <v>36.264938694806098</v>
      </c>
      <c r="J2851">
        <v>-7.4300843200267499</v>
      </c>
      <c r="K2851">
        <v>29.884772130363501</v>
      </c>
      <c r="L2851">
        <v>23.840987823567499</v>
      </c>
      <c r="M2851">
        <v>34.132368916749797</v>
      </c>
      <c r="N2851">
        <v>0.26395949857161999</v>
      </c>
      <c r="O2851">
        <v>22.3115577889447</v>
      </c>
      <c r="P2851">
        <v>121.111111111111</v>
      </c>
      <c r="Q2851">
        <v>0.101657867485296</v>
      </c>
    </row>
    <row r="2852" spans="1:17" hidden="1" x14ac:dyDescent="0.3">
      <c r="A2852" t="s">
        <v>5912</v>
      </c>
      <c r="B2852" t="s">
        <v>5913</v>
      </c>
      <c r="C2852" t="str">
        <f>IFERROR(VLOOKUP(Table1[[#This Row],[Ticker]],[1]!Table2[[Symbol]:[Industry]],2,FALSE),"-")</f>
        <v>-</v>
      </c>
      <c r="D2852" t="s">
        <v>5625</v>
      </c>
      <c r="E2852">
        <v>108.30367</v>
      </c>
      <c r="F2852">
        <v>206.45</v>
      </c>
      <c r="G2852">
        <v>-5.6192709197781703</v>
      </c>
      <c r="H2852">
        <v>14.613824863938699</v>
      </c>
      <c r="I2852">
        <v>-4.0726977738858796</v>
      </c>
      <c r="J2852">
        <v>24.628176876404599</v>
      </c>
      <c r="K2852">
        <v>162.07224817329501</v>
      </c>
      <c r="L2852">
        <v>152.16901107306199</v>
      </c>
      <c r="M2852">
        <v>86.349594327890998</v>
      </c>
      <c r="N2852">
        <v>4.5947323704332996</v>
      </c>
      <c r="O2852">
        <v>0</v>
      </c>
      <c r="P2852">
        <v>96.619047619047606</v>
      </c>
    </row>
    <row r="2853" spans="1:17" hidden="1" x14ac:dyDescent="0.3">
      <c r="A2853" t="s">
        <v>5914</v>
      </c>
      <c r="B2853" t="s">
        <v>5915</v>
      </c>
      <c r="C2853" t="str">
        <f>IFERROR(VLOOKUP(Table1[[#This Row],[Ticker]],[1]!Table2[[Symbol]:[Industry]],2,FALSE),"-")</f>
        <v>-</v>
      </c>
      <c r="D2853" t="s">
        <v>46</v>
      </c>
      <c r="E2853">
        <v>108.22499999999999</v>
      </c>
      <c r="F2853">
        <v>43.29</v>
      </c>
      <c r="G2853">
        <v>93.195401444894202</v>
      </c>
      <c r="H2853">
        <v>-11.948771849875699</v>
      </c>
      <c r="I2853">
        <v>0.96703700904594003</v>
      </c>
      <c r="J2853">
        <v>-5.7573970953571596</v>
      </c>
      <c r="K2853">
        <v>50.785281267596297</v>
      </c>
      <c r="L2853">
        <v>48.022937488503999</v>
      </c>
      <c r="M2853">
        <v>36.330970832383599</v>
      </c>
      <c r="N2853">
        <v>1.69506084466714</v>
      </c>
      <c r="O2853">
        <v>114.414414414414</v>
      </c>
      <c r="P2853">
        <v>133.55813326139699</v>
      </c>
      <c r="Q2853">
        <v>0.18327362245088399</v>
      </c>
    </row>
    <row r="2854" spans="1:17" hidden="1" x14ac:dyDescent="0.3">
      <c r="A2854" t="s">
        <v>5916</v>
      </c>
      <c r="B2854" t="s">
        <v>5917</v>
      </c>
      <c r="C2854" t="str">
        <f>IFERROR(VLOOKUP(Table1[[#This Row],[Ticker]],[1]!Table2[[Symbol]:[Industry]],2,FALSE),"-")</f>
        <v>-</v>
      </c>
      <c r="D2854" t="s">
        <v>292</v>
      </c>
      <c r="E2854">
        <v>107.4696</v>
      </c>
      <c r="F2854">
        <v>262.5</v>
      </c>
      <c r="G2854">
        <v>-16.547281481934998</v>
      </c>
      <c r="H2854">
        <v>22.588374160024198</v>
      </c>
      <c r="I2854">
        <v>-20.746633803491999</v>
      </c>
      <c r="J2854">
        <v>24.657025981565901</v>
      </c>
      <c r="K2854">
        <v>216.09201657583299</v>
      </c>
      <c r="L2854">
        <v>221.18195683547901</v>
      </c>
      <c r="M2854">
        <v>87.186616001620493</v>
      </c>
      <c r="N2854">
        <v>2.1170798898071599</v>
      </c>
      <c r="O2854">
        <v>28.5904761904761</v>
      </c>
      <c r="P2854">
        <v>40.374331550802097</v>
      </c>
      <c r="Q2854">
        <v>0.15625163567736799</v>
      </c>
    </row>
    <row r="2855" spans="1:17" hidden="1" x14ac:dyDescent="0.3">
      <c r="A2855" t="s">
        <v>5918</v>
      </c>
      <c r="B2855" t="s">
        <v>5919</v>
      </c>
      <c r="C2855" t="str">
        <f>IFERROR(VLOOKUP(Table1[[#This Row],[Ticker]],[1]!Table2[[Symbol]:[Industry]],2,FALSE),"-")</f>
        <v>-</v>
      </c>
      <c r="D2855" t="s">
        <v>530</v>
      </c>
      <c r="E2855">
        <v>107.342226463999</v>
      </c>
      <c r="F2855">
        <v>119.36</v>
      </c>
      <c r="G2855">
        <v>91.614888393588998</v>
      </c>
      <c r="H2855">
        <v>1.2357509135965801</v>
      </c>
      <c r="I2855">
        <v>-1.1361236845073099</v>
      </c>
      <c r="J2855">
        <v>2.7594611421907298</v>
      </c>
      <c r="K2855">
        <v>123.161539620856</v>
      </c>
      <c r="L2855">
        <v>104.27585390577499</v>
      </c>
      <c r="M2855">
        <v>24.469143551745201</v>
      </c>
      <c r="N2855">
        <v>0.97815276896750603</v>
      </c>
      <c r="O2855">
        <v>38.2791554959785</v>
      </c>
      <c r="P2855">
        <v>118.608058608058</v>
      </c>
      <c r="Q2855">
        <v>7.8282531234396005E-2</v>
      </c>
    </row>
    <row r="2856" spans="1:17" hidden="1" x14ac:dyDescent="0.3">
      <c r="A2856" t="s">
        <v>5920</v>
      </c>
      <c r="B2856" t="s">
        <v>5921</v>
      </c>
      <c r="C2856" t="str">
        <f>IFERROR(VLOOKUP(Table1[[#This Row],[Ticker]],[1]!Table2[[Symbol]:[Industry]],2,FALSE),"-")</f>
        <v>-</v>
      </c>
      <c r="D2856" t="s">
        <v>46</v>
      </c>
      <c r="E2856">
        <v>107.28360000000001</v>
      </c>
      <c r="F2856">
        <v>262.95</v>
      </c>
      <c r="G2856">
        <v>2.5889046753320999</v>
      </c>
      <c r="H2856">
        <v>0.177893735430909</v>
      </c>
      <c r="I2856">
        <v>15.353279683356099</v>
      </c>
      <c r="J2856">
        <v>-9.20483726020103</v>
      </c>
      <c r="K2856">
        <v>279.05739534262199</v>
      </c>
      <c r="M2856">
        <v>34.855845307706502</v>
      </c>
      <c r="N2856">
        <v>0.55682892588029598</v>
      </c>
      <c r="O2856">
        <v>45.046586803574797</v>
      </c>
      <c r="P2856">
        <v>41.370967741935402</v>
      </c>
    </row>
    <row r="2857" spans="1:17" hidden="1" x14ac:dyDescent="0.3">
      <c r="A2857" t="s">
        <v>5922</v>
      </c>
      <c r="B2857" t="s">
        <v>5923</v>
      </c>
      <c r="C2857" t="str">
        <f>IFERROR(VLOOKUP(Table1[[#This Row],[Ticker]],[1]!Table2[[Symbol]:[Industry]],2,FALSE),"-")</f>
        <v>-</v>
      </c>
      <c r="D2857" t="s">
        <v>920</v>
      </c>
      <c r="E2857">
        <v>107.124</v>
      </c>
      <c r="F2857">
        <v>169.5</v>
      </c>
      <c r="G2857">
        <v>-30.122730423237599</v>
      </c>
      <c r="H2857">
        <v>-5.2752552661051801</v>
      </c>
      <c r="I2857">
        <v>-31.634675745267302</v>
      </c>
      <c r="J2857">
        <v>1.5853170314503899</v>
      </c>
      <c r="K2857">
        <v>176.45416947669099</v>
      </c>
      <c r="L2857">
        <v>180.33837988080401</v>
      </c>
      <c r="M2857">
        <v>35.131691978655901</v>
      </c>
      <c r="N2857">
        <v>1.12596559311071</v>
      </c>
      <c r="O2857">
        <v>36.873156342182803</v>
      </c>
      <c r="P2857">
        <v>17.667476570635099</v>
      </c>
      <c r="Q2857">
        <v>-8.1887999130273004E-2</v>
      </c>
    </row>
    <row r="2858" spans="1:17" hidden="1" x14ac:dyDescent="0.3">
      <c r="A2858" t="s">
        <v>5924</v>
      </c>
      <c r="B2858" t="s">
        <v>5925</v>
      </c>
      <c r="C2858" t="str">
        <f>IFERROR(VLOOKUP(Table1[[#This Row],[Ticker]],[1]!Table2[[Symbol]:[Industry]],2,FALSE),"-")</f>
        <v>-</v>
      </c>
      <c r="D2858" t="s">
        <v>432</v>
      </c>
      <c r="E2858">
        <v>107.0357491</v>
      </c>
      <c r="F2858">
        <v>97.96</v>
      </c>
      <c r="G2858">
        <v>123.744897158459</v>
      </c>
      <c r="H2858">
        <v>-15.989952198418599</v>
      </c>
      <c r="I2858">
        <v>13.1810300825104</v>
      </c>
      <c r="J2858">
        <v>-1.2000265774288701</v>
      </c>
      <c r="K2858">
        <v>99.297736795463294</v>
      </c>
      <c r="L2858">
        <v>83.981576589198298</v>
      </c>
      <c r="M2858">
        <v>42.445704427644301</v>
      </c>
      <c r="N2858">
        <v>0.42601902541153303</v>
      </c>
      <c r="O2858">
        <v>36.637403021641397</v>
      </c>
      <c r="P2858">
        <v>157.78947368421001</v>
      </c>
      <c r="Q2858">
        <v>6.0804591993742003E-2</v>
      </c>
    </row>
    <row r="2859" spans="1:17" hidden="1" x14ac:dyDescent="0.3">
      <c r="A2859" t="s">
        <v>5926</v>
      </c>
      <c r="B2859" t="s">
        <v>5927</v>
      </c>
      <c r="C2859" t="str">
        <f>IFERROR(VLOOKUP(Table1[[#This Row],[Ticker]],[1]!Table2[[Symbol]:[Industry]],2,FALSE),"-")</f>
        <v>-</v>
      </c>
      <c r="D2859" t="s">
        <v>1856</v>
      </c>
      <c r="E2859">
        <v>106.65939299999999</v>
      </c>
      <c r="F2859">
        <v>71.81</v>
      </c>
      <c r="G2859">
        <v>736.74540144489401</v>
      </c>
      <c r="H2859">
        <v>50.564396942973701</v>
      </c>
      <c r="I2859">
        <v>52.0493871364854</v>
      </c>
      <c r="J2859">
        <v>11.365781509008</v>
      </c>
      <c r="K2859">
        <v>56.196846967728099</v>
      </c>
      <c r="L2859">
        <v>45.5836543406012</v>
      </c>
      <c r="M2859">
        <v>91.528654682104104</v>
      </c>
      <c r="N2859">
        <v>2.1864646388395501</v>
      </c>
      <c r="O2859">
        <v>0</v>
      </c>
      <c r="P2859">
        <v>956.02941176470495</v>
      </c>
      <c r="Q2859">
        <v>0.21565435308539099</v>
      </c>
    </row>
    <row r="2860" spans="1:17" hidden="1" x14ac:dyDescent="0.3">
      <c r="A2860" t="s">
        <v>5928</v>
      </c>
      <c r="B2860" t="s">
        <v>5929</v>
      </c>
      <c r="C2860" t="str">
        <f>IFERROR(VLOOKUP(Table1[[#This Row],[Ticker]],[1]!Table2[[Symbol]:[Industry]],2,FALSE),"-")</f>
        <v>-</v>
      </c>
      <c r="D2860" t="s">
        <v>1464</v>
      </c>
      <c r="E2860">
        <v>106.5391982</v>
      </c>
      <c r="F2860">
        <v>112.13</v>
      </c>
      <c r="G2860">
        <v>-6.3307195144384396</v>
      </c>
      <c r="H2860">
        <v>-5.2158642543716303</v>
      </c>
      <c r="I2860">
        <v>-16.2237250182881</v>
      </c>
      <c r="J2860">
        <v>2.8851142770572098</v>
      </c>
      <c r="K2860">
        <v>114.230542026859</v>
      </c>
      <c r="L2860">
        <v>110.141870792006</v>
      </c>
      <c r="M2860">
        <v>33.758813847885399</v>
      </c>
      <c r="N2860">
        <v>0.332471116588406</v>
      </c>
      <c r="O2860">
        <v>23.740301435833398</v>
      </c>
      <c r="P2860">
        <v>20.764674205708101</v>
      </c>
      <c r="Q2860">
        <v>-3.1319022671290001E-3</v>
      </c>
    </row>
    <row r="2861" spans="1:17" hidden="1" x14ac:dyDescent="0.3">
      <c r="A2861" t="s">
        <v>5930</v>
      </c>
      <c r="B2861" t="s">
        <v>5931</v>
      </c>
      <c r="C2861" t="str">
        <f>IFERROR(VLOOKUP(Table1[[#This Row],[Ticker]],[1]!Table2[[Symbol]:[Industry]],2,FALSE),"-")</f>
        <v>-</v>
      </c>
      <c r="D2861" t="s">
        <v>5932</v>
      </c>
      <c r="E2861">
        <v>106.1731566</v>
      </c>
      <c r="F2861">
        <v>105.8</v>
      </c>
      <c r="G2861">
        <v>73.436236172538699</v>
      </c>
      <c r="H2861">
        <v>-2.2738750038553501</v>
      </c>
      <c r="I2861">
        <v>122.806358591837</v>
      </c>
      <c r="J2861">
        <v>-12.970604642526901</v>
      </c>
      <c r="K2861">
        <v>109.21894593614201</v>
      </c>
      <c r="L2861">
        <v>74.735713493029493</v>
      </c>
      <c r="M2861">
        <v>25.734858482566899</v>
      </c>
      <c r="N2861">
        <v>0.60509090909090901</v>
      </c>
      <c r="O2861">
        <v>33.648393194706998</v>
      </c>
      <c r="P2861">
        <v>622.18430034129597</v>
      </c>
    </row>
    <row r="2862" spans="1:17" hidden="1" x14ac:dyDescent="0.3">
      <c r="A2862" t="s">
        <v>5933</v>
      </c>
      <c r="B2862" t="s">
        <v>5934</v>
      </c>
      <c r="C2862" t="str">
        <f>IFERROR(VLOOKUP(Table1[[#This Row],[Ticker]],[1]!Table2[[Symbol]:[Industry]],2,FALSE),"-")</f>
        <v>-</v>
      </c>
      <c r="D2862" t="s">
        <v>1242</v>
      </c>
      <c r="E2862">
        <v>106.08</v>
      </c>
      <c r="F2862">
        <v>353.6</v>
      </c>
      <c r="G2862">
        <v>236.60699314039499</v>
      </c>
      <c r="H2862">
        <v>42.586556125117902</v>
      </c>
      <c r="I2862">
        <v>29.882940406868201</v>
      </c>
      <c r="J2862">
        <v>24.533844569807702</v>
      </c>
      <c r="K2862">
        <v>256.33165649985801</v>
      </c>
      <c r="L2862">
        <v>222.035529801677</v>
      </c>
      <c r="M2862">
        <v>92.719897780219597</v>
      </c>
      <c r="N2862">
        <v>3.3448777776824601</v>
      </c>
      <c r="O2862">
        <v>0</v>
      </c>
      <c r="P2862">
        <v>299.23224568138198</v>
      </c>
      <c r="Q2862">
        <v>0.191125991471047</v>
      </c>
    </row>
    <row r="2863" spans="1:17" hidden="1" x14ac:dyDescent="0.3">
      <c r="A2863" t="s">
        <v>5935</v>
      </c>
      <c r="B2863" t="s">
        <v>5936</v>
      </c>
      <c r="C2863" t="str">
        <f>IFERROR(VLOOKUP(Table1[[#This Row],[Ticker]],[1]!Table2[[Symbol]:[Industry]],2,FALSE),"-")</f>
        <v>-</v>
      </c>
      <c r="D2863" t="s">
        <v>292</v>
      </c>
      <c r="E2863">
        <v>106.071617187</v>
      </c>
      <c r="F2863">
        <v>51.69</v>
      </c>
      <c r="G2863">
        <v>-24.364221665876801</v>
      </c>
      <c r="H2863">
        <v>7.3882540889514701</v>
      </c>
      <c r="I2863">
        <v>-11.105489842024999</v>
      </c>
      <c r="J2863">
        <v>-4.2387679213676899</v>
      </c>
      <c r="K2863">
        <v>49.969748472842497</v>
      </c>
      <c r="L2863">
        <v>50.643655856993298</v>
      </c>
      <c r="M2863">
        <v>45.599953821977699</v>
      </c>
      <c r="N2863">
        <v>0.634958965062282</v>
      </c>
      <c r="O2863">
        <v>28.264654672083498</v>
      </c>
      <c r="P2863">
        <v>47.264957264957197</v>
      </c>
      <c r="Q2863">
        <v>1.6761846714307999E-2</v>
      </c>
    </row>
    <row r="2864" spans="1:17" hidden="1" x14ac:dyDescent="0.3">
      <c r="A2864" t="s">
        <v>5937</v>
      </c>
      <c r="B2864" t="s">
        <v>5938</v>
      </c>
      <c r="C2864" t="str">
        <f>IFERROR(VLOOKUP(Table1[[#This Row],[Ticker]],[1]!Table2[[Symbol]:[Industry]],2,FALSE),"-")</f>
        <v>-</v>
      </c>
      <c r="D2864" t="s">
        <v>711</v>
      </c>
      <c r="E2864">
        <v>105.953940543</v>
      </c>
      <c r="F2864">
        <v>82.15</v>
      </c>
      <c r="G2864">
        <v>-11.6983791091525</v>
      </c>
      <c r="H2864">
        <v>-6.9588358021447299</v>
      </c>
      <c r="I2864">
        <v>3.74979870295302</v>
      </c>
      <c r="J2864">
        <v>4.3939565323651397</v>
      </c>
      <c r="K2864">
        <v>87.972393949951098</v>
      </c>
      <c r="L2864">
        <v>81.726342725449896</v>
      </c>
      <c r="M2864">
        <v>58.050219930369003</v>
      </c>
      <c r="N2864">
        <v>1.83638595995319</v>
      </c>
      <c r="O2864">
        <v>17.784540474741299</v>
      </c>
      <c r="P2864">
        <v>20.791060138214899</v>
      </c>
    </row>
    <row r="2865" spans="1:17" hidden="1" x14ac:dyDescent="0.3">
      <c r="A2865" t="s">
        <v>5939</v>
      </c>
      <c r="B2865" t="s">
        <v>5940</v>
      </c>
      <c r="C2865" t="str">
        <f>IFERROR(VLOOKUP(Table1[[#This Row],[Ticker]],[1]!Table2[[Symbol]:[Industry]],2,FALSE),"-")</f>
        <v>-</v>
      </c>
      <c r="D2865" t="s">
        <v>124</v>
      </c>
      <c r="E2865">
        <v>105.64812993</v>
      </c>
      <c r="F2865">
        <v>2</v>
      </c>
      <c r="G2865">
        <v>-17.991440660368902</v>
      </c>
      <c r="K2865">
        <v>2.1140989605141698</v>
      </c>
      <c r="L2865">
        <v>3.1857726977597598</v>
      </c>
      <c r="M2865">
        <v>71.039956020089093</v>
      </c>
      <c r="O2865">
        <v>5</v>
      </c>
      <c r="P2865">
        <v>8.1081081081080892</v>
      </c>
      <c r="Q2865">
        <v>-6.9211309357390005E-2</v>
      </c>
    </row>
    <row r="2866" spans="1:17" hidden="1" x14ac:dyDescent="0.3">
      <c r="A2866" t="s">
        <v>5941</v>
      </c>
      <c r="B2866" t="s">
        <v>5942</v>
      </c>
      <c r="C2866" t="str">
        <f>IFERROR(VLOOKUP(Table1[[#This Row],[Ticker]],[1]!Table2[[Symbol]:[Industry]],2,FALSE),"-")</f>
        <v>-</v>
      </c>
      <c r="D2866" t="s">
        <v>215</v>
      </c>
      <c r="E2866">
        <v>105.56862225</v>
      </c>
      <c r="F2866">
        <v>947.95</v>
      </c>
      <c r="G2866">
        <v>-12.719384002866899</v>
      </c>
      <c r="H2866">
        <v>-3.0334818982148302</v>
      </c>
      <c r="I2866">
        <v>-11.657924115293101</v>
      </c>
      <c r="J2866">
        <v>0.98242884745261605</v>
      </c>
      <c r="K2866">
        <v>945.39926111433704</v>
      </c>
      <c r="L2866">
        <v>924.57982023812394</v>
      </c>
      <c r="M2866">
        <v>31.620929179316999</v>
      </c>
      <c r="N2866">
        <v>0.42404704732051701</v>
      </c>
      <c r="O2866">
        <v>14.668495173796</v>
      </c>
      <c r="P2866">
        <v>27.1477432767755</v>
      </c>
      <c r="Q2866">
        <v>-4.8137795605681002E-2</v>
      </c>
    </row>
    <row r="2867" spans="1:17" hidden="1" x14ac:dyDescent="0.3">
      <c r="A2867" t="s">
        <v>5943</v>
      </c>
      <c r="B2867" t="s">
        <v>5944</v>
      </c>
      <c r="C2867" t="str">
        <f>IFERROR(VLOOKUP(Table1[[#This Row],[Ticker]],[1]!Table2[[Symbol]:[Industry]],2,FALSE),"-")</f>
        <v>-</v>
      </c>
      <c r="D2867" t="s">
        <v>625</v>
      </c>
      <c r="E2867">
        <v>105.46420000000001</v>
      </c>
      <c r="F2867">
        <v>202</v>
      </c>
      <c r="G2867">
        <v>-22.757086117294801</v>
      </c>
      <c r="H2867">
        <v>-2.9984471069440799</v>
      </c>
      <c r="I2867">
        <v>-10.490223547081699</v>
      </c>
      <c r="J2867">
        <v>3.5927332055194001</v>
      </c>
      <c r="K2867">
        <v>215.611543021134</v>
      </c>
      <c r="L2867">
        <v>212.35657673878001</v>
      </c>
      <c r="M2867">
        <v>30.260331329841701</v>
      </c>
      <c r="N2867">
        <v>0.33480260331301798</v>
      </c>
      <c r="O2867">
        <v>21.262376237623702</v>
      </c>
      <c r="P2867">
        <v>9.07127429805616</v>
      </c>
      <c r="Q2867">
        <v>-9.0943886038627006E-2</v>
      </c>
    </row>
    <row r="2868" spans="1:17" hidden="1" x14ac:dyDescent="0.3">
      <c r="A2868" t="s">
        <v>5945</v>
      </c>
      <c r="B2868" t="s">
        <v>5946</v>
      </c>
      <c r="C2868" t="str">
        <f>IFERROR(VLOOKUP(Table1[[#This Row],[Ticker]],[1]!Table2[[Symbol]:[Industry]],2,FALSE),"-")</f>
        <v>-</v>
      </c>
      <c r="D2868" t="s">
        <v>625</v>
      </c>
      <c r="E2868">
        <v>105.05807928</v>
      </c>
      <c r="F2868">
        <v>9.73</v>
      </c>
      <c r="G2868">
        <v>10.952297996618301</v>
      </c>
      <c r="H2868">
        <v>1.98580518644464</v>
      </c>
      <c r="I2868">
        <v>-14.3439784877932</v>
      </c>
      <c r="J2868">
        <v>2.0502493793201002</v>
      </c>
      <c r="K2868">
        <v>9.9396596381395703</v>
      </c>
      <c r="L2868">
        <v>9.5794352629552897</v>
      </c>
      <c r="M2868">
        <v>41.653597769834199</v>
      </c>
      <c r="N2868">
        <v>0.87302397367902695</v>
      </c>
      <c r="O2868">
        <v>31.5519013360739</v>
      </c>
      <c r="P2868">
        <v>40.404040404040401</v>
      </c>
      <c r="Q2868">
        <v>3.9557543413473999E-2</v>
      </c>
    </row>
    <row r="2869" spans="1:17" hidden="1" x14ac:dyDescent="0.3">
      <c r="A2869" t="s">
        <v>5947</v>
      </c>
      <c r="B2869" t="s">
        <v>5948</v>
      </c>
      <c r="C2869" t="str">
        <f>IFERROR(VLOOKUP(Table1[[#This Row],[Ticker]],[1]!Table2[[Symbol]:[Industry]],2,FALSE),"-")</f>
        <v>-</v>
      </c>
      <c r="D2869" t="s">
        <v>4046</v>
      </c>
      <c r="E2869">
        <v>104.9648835</v>
      </c>
      <c r="F2869">
        <v>965</v>
      </c>
      <c r="G2869">
        <v>121.66925931291399</v>
      </c>
      <c r="H2869">
        <v>1.97215467591553</v>
      </c>
      <c r="I2869">
        <v>59.838961873446003</v>
      </c>
      <c r="J2869">
        <v>-10.7415538244883</v>
      </c>
      <c r="K2869">
        <v>983.921525443105</v>
      </c>
      <c r="L2869">
        <v>738.44253628437798</v>
      </c>
      <c r="M2869">
        <v>25.488227914566401</v>
      </c>
      <c r="N2869">
        <v>0.29545454545454503</v>
      </c>
      <c r="O2869">
        <v>24.3523316062176</v>
      </c>
      <c r="P2869">
        <v>155.968169761273</v>
      </c>
      <c r="Q2869">
        <v>7.5381144473772005E-2</v>
      </c>
    </row>
    <row r="2870" spans="1:17" hidden="1" x14ac:dyDescent="0.3">
      <c r="A2870" t="s">
        <v>5949</v>
      </c>
      <c r="B2870" t="s">
        <v>5950</v>
      </c>
      <c r="C2870" t="str">
        <f>IFERROR(VLOOKUP(Table1[[#This Row],[Ticker]],[1]!Table2[[Symbol]:[Industry]],2,FALSE),"-")</f>
        <v>-</v>
      </c>
      <c r="D2870" t="s">
        <v>130</v>
      </c>
      <c r="E2870">
        <v>104.86704</v>
      </c>
      <c r="F2870">
        <v>94.56</v>
      </c>
      <c r="G2870">
        <v>28.917915123684001</v>
      </c>
      <c r="H2870">
        <v>2.3686879252064199</v>
      </c>
      <c r="I2870">
        <v>0.79611280692554898</v>
      </c>
      <c r="J2870">
        <v>3.4867113509410599</v>
      </c>
      <c r="K2870">
        <v>93.746711672014499</v>
      </c>
      <c r="L2870">
        <v>84.168420383099104</v>
      </c>
      <c r="M2870">
        <v>44.710243837805699</v>
      </c>
      <c r="N2870">
        <v>0.85008081880694197</v>
      </c>
      <c r="O2870">
        <v>34.306260575296101</v>
      </c>
      <c r="P2870">
        <v>82.161433249855506</v>
      </c>
      <c r="Q2870">
        <v>0.11356131624096601</v>
      </c>
    </row>
    <row r="2871" spans="1:17" hidden="1" x14ac:dyDescent="0.3">
      <c r="A2871" t="s">
        <v>5951</v>
      </c>
      <c r="B2871" t="s">
        <v>5952</v>
      </c>
      <c r="C2871" t="str">
        <f>IFERROR(VLOOKUP(Table1[[#This Row],[Ticker]],[1]!Table2[[Symbol]:[Industry]],2,FALSE),"-")</f>
        <v>-</v>
      </c>
      <c r="D2871" t="s">
        <v>625</v>
      </c>
      <c r="E2871">
        <v>104.671355339999</v>
      </c>
      <c r="F2871">
        <v>161.05000000000001</v>
      </c>
      <c r="G2871">
        <v>404.77818833013998</v>
      </c>
      <c r="H2871">
        <v>5.5072948233446697</v>
      </c>
      <c r="I2871">
        <v>35.719490479245898</v>
      </c>
      <c r="J2871">
        <v>-2.8967229380537902</v>
      </c>
      <c r="K2871">
        <v>166.87662888931999</v>
      </c>
      <c r="L2871">
        <v>135.568468845973</v>
      </c>
      <c r="M2871">
        <v>34.430872171113698</v>
      </c>
      <c r="N2871">
        <v>0.68744343783639605</v>
      </c>
      <c r="O2871">
        <v>55.262340887923003</v>
      </c>
      <c r="P2871">
        <v>438.628762541806</v>
      </c>
      <c r="Q2871">
        <v>0.155879930954016</v>
      </c>
    </row>
    <row r="2872" spans="1:17" hidden="1" x14ac:dyDescent="0.3">
      <c r="A2872" t="s">
        <v>5953</v>
      </c>
      <c r="B2872" t="s">
        <v>5954</v>
      </c>
      <c r="C2872" t="str">
        <f>IFERROR(VLOOKUP(Table1[[#This Row],[Ticker]],[1]!Table2[[Symbol]:[Industry]],2,FALSE),"-")</f>
        <v>-</v>
      </c>
      <c r="D2872" t="s">
        <v>383</v>
      </c>
      <c r="E2872">
        <v>104.22</v>
      </c>
      <c r="F2872">
        <v>193</v>
      </c>
      <c r="G2872">
        <v>37.645776601209299</v>
      </c>
      <c r="H2872">
        <v>-5.1819730875149403</v>
      </c>
      <c r="I2872">
        <v>50.410151609233303</v>
      </c>
      <c r="J2872">
        <v>-0.36959221730837499</v>
      </c>
      <c r="K2872">
        <v>184.327625417913</v>
      </c>
      <c r="M2872">
        <v>35.545661041248799</v>
      </c>
      <c r="N2872">
        <v>0.615388638978972</v>
      </c>
      <c r="O2872">
        <v>21.787564766839299</v>
      </c>
      <c r="P2872">
        <v>71.0992907801418</v>
      </c>
    </row>
    <row r="2873" spans="1:17" hidden="1" x14ac:dyDescent="0.3">
      <c r="A2873" t="s">
        <v>5955</v>
      </c>
      <c r="B2873" t="s">
        <v>5956</v>
      </c>
      <c r="C2873" t="str">
        <f>IFERROR(VLOOKUP(Table1[[#This Row],[Ticker]],[1]!Table2[[Symbol]:[Industry]],2,FALSE),"-")</f>
        <v>-</v>
      </c>
      <c r="D2873" t="s">
        <v>4196</v>
      </c>
      <c r="E2873">
        <v>104.020997466</v>
      </c>
      <c r="F2873">
        <v>28.43</v>
      </c>
      <c r="G2873">
        <v>87.494104187666593</v>
      </c>
      <c r="H2873">
        <v>-30.9260489168988</v>
      </c>
      <c r="I2873">
        <v>-20.692371367675499</v>
      </c>
      <c r="J2873">
        <v>-18.0790927246357</v>
      </c>
      <c r="K2873">
        <v>37.6100046597805</v>
      </c>
      <c r="L2873">
        <v>32.475926592736201</v>
      </c>
      <c r="M2873">
        <v>11.395209268482301</v>
      </c>
      <c r="N2873">
        <v>1.1785089489596401</v>
      </c>
      <c r="O2873">
        <v>101.477312697854</v>
      </c>
      <c r="P2873">
        <v>126.89545091779701</v>
      </c>
      <c r="Q2873">
        <v>0.106846331543668</v>
      </c>
    </row>
    <row r="2874" spans="1:17" hidden="1" x14ac:dyDescent="0.3">
      <c r="A2874" t="s">
        <v>5957</v>
      </c>
      <c r="B2874" t="s">
        <v>5958</v>
      </c>
      <c r="C2874" t="str">
        <f>IFERROR(VLOOKUP(Table1[[#This Row],[Ticker]],[1]!Table2[[Symbol]:[Industry]],2,FALSE),"-")</f>
        <v>-</v>
      </c>
      <c r="D2874" t="s">
        <v>72</v>
      </c>
      <c r="E2874">
        <v>103.532</v>
      </c>
      <c r="F2874">
        <v>3.62</v>
      </c>
      <c r="G2874">
        <v>-21.832184762002299</v>
      </c>
      <c r="H2874">
        <v>23.6837702045482</v>
      </c>
      <c r="I2874">
        <v>-15.8020947744459</v>
      </c>
      <c r="J2874">
        <v>-0.29655053451059699</v>
      </c>
      <c r="K2874">
        <v>3.4122526372347801</v>
      </c>
      <c r="L2874">
        <v>3.31968749779025</v>
      </c>
      <c r="M2874">
        <v>44.231714361160101</v>
      </c>
      <c r="N2874">
        <v>0.92903846899252995</v>
      </c>
      <c r="O2874">
        <v>29.834254143646302</v>
      </c>
      <c r="P2874">
        <v>51.806451612903203</v>
      </c>
      <c r="Q2874">
        <v>-3.896480717158E-3</v>
      </c>
    </row>
    <row r="2875" spans="1:17" hidden="1" x14ac:dyDescent="0.3">
      <c r="A2875" t="s">
        <v>5959</v>
      </c>
      <c r="B2875" t="s">
        <v>5960</v>
      </c>
      <c r="C2875" t="str">
        <f>IFERROR(VLOOKUP(Table1[[#This Row],[Ticker]],[1]!Table2[[Symbol]:[Industry]],2,FALSE),"-")</f>
        <v>-</v>
      </c>
      <c r="D2875" t="s">
        <v>277</v>
      </c>
      <c r="E2875">
        <v>103.334</v>
      </c>
      <c r="F2875">
        <v>152.5</v>
      </c>
      <c r="G2875">
        <v>-24.517143067893102</v>
      </c>
      <c r="H2875">
        <v>6.9797481845504397</v>
      </c>
      <c r="I2875">
        <v>-26.8598424119021</v>
      </c>
      <c r="J2875">
        <v>18.676199742587499</v>
      </c>
      <c r="K2875">
        <v>136.007241054535</v>
      </c>
      <c r="M2875">
        <v>85.551389971076802</v>
      </c>
      <c r="N2875">
        <v>1.38059244126659</v>
      </c>
      <c r="O2875">
        <v>50.459016393442603</v>
      </c>
      <c r="P2875">
        <v>37.387387387387299</v>
      </c>
    </row>
    <row r="2876" spans="1:17" hidden="1" x14ac:dyDescent="0.3">
      <c r="A2876" t="s">
        <v>5961</v>
      </c>
      <c r="B2876" t="s">
        <v>5962</v>
      </c>
      <c r="C2876" t="str">
        <f>IFERROR(VLOOKUP(Table1[[#This Row],[Ticker]],[1]!Table2[[Symbol]:[Industry]],2,FALSE),"-")</f>
        <v>-</v>
      </c>
      <c r="D2876" t="s">
        <v>530</v>
      </c>
      <c r="E2876">
        <v>103.32353999999999</v>
      </c>
      <c r="F2876">
        <v>151.75</v>
      </c>
      <c r="G2876">
        <v>105.353415907081</v>
      </c>
      <c r="H2876">
        <v>5.1591466138274296</v>
      </c>
      <c r="I2876">
        <v>41.259776452918203</v>
      </c>
      <c r="J2876">
        <v>14.6235303541566</v>
      </c>
      <c r="K2876">
        <v>135.62634285689001</v>
      </c>
      <c r="L2876">
        <v>109.20089796489501</v>
      </c>
      <c r="M2876">
        <v>69.884892955183403</v>
      </c>
      <c r="N2876">
        <v>0.94470292279051205</v>
      </c>
      <c r="O2876">
        <v>12.0922570016474</v>
      </c>
      <c r="P2876">
        <v>160.29159519725499</v>
      </c>
      <c r="Q2876">
        <v>0.119089570994117</v>
      </c>
    </row>
    <row r="2877" spans="1:17" hidden="1" x14ac:dyDescent="0.3">
      <c r="A2877" t="s">
        <v>5963</v>
      </c>
      <c r="B2877" t="s">
        <v>5964</v>
      </c>
      <c r="C2877" t="str">
        <f>IFERROR(VLOOKUP(Table1[[#This Row],[Ticker]],[1]!Table2[[Symbol]:[Industry]],2,FALSE),"-")</f>
        <v>-</v>
      </c>
      <c r="D2877" t="s">
        <v>4196</v>
      </c>
      <c r="E2877">
        <v>103.31673840000001</v>
      </c>
      <c r="F2877">
        <v>78.37</v>
      </c>
      <c r="G2877">
        <v>-52.992809062547003</v>
      </c>
      <c r="H2877">
        <v>-3.48604891689883</v>
      </c>
      <c r="I2877">
        <v>-33.7321432336635</v>
      </c>
      <c r="J2877">
        <v>3.2744973890553002</v>
      </c>
      <c r="K2877">
        <v>83.844355501930906</v>
      </c>
      <c r="L2877">
        <v>86.065636130450201</v>
      </c>
      <c r="M2877">
        <v>25.2579900246789</v>
      </c>
      <c r="N2877">
        <v>0.72367554709771298</v>
      </c>
      <c r="O2877">
        <v>50.159499808600202</v>
      </c>
      <c r="P2877">
        <v>15.641139147115201</v>
      </c>
      <c r="Q2877">
        <v>8.7240950508137002E-2</v>
      </c>
    </row>
    <row r="2878" spans="1:17" hidden="1" x14ac:dyDescent="0.3">
      <c r="A2878" t="s">
        <v>5965</v>
      </c>
      <c r="B2878" t="s">
        <v>5966</v>
      </c>
      <c r="C2878" t="str">
        <f>IFERROR(VLOOKUP(Table1[[#This Row],[Ticker]],[1]!Table2[[Symbol]:[Industry]],2,FALSE),"-")</f>
        <v>-</v>
      </c>
      <c r="D2878" t="s">
        <v>54</v>
      </c>
      <c r="E2878">
        <v>103.29</v>
      </c>
      <c r="F2878">
        <v>172.15</v>
      </c>
      <c r="G2878">
        <v>181.43566693161901</v>
      </c>
      <c r="H2878">
        <v>-5.8976664423879397</v>
      </c>
      <c r="I2878">
        <v>66.0014721674968</v>
      </c>
      <c r="J2878">
        <v>11.313061091121501</v>
      </c>
      <c r="K2878">
        <v>160.42071367114099</v>
      </c>
      <c r="L2878">
        <v>120.553248986059</v>
      </c>
      <c r="M2878">
        <v>70.352193212770203</v>
      </c>
      <c r="N2878">
        <v>0.87976321864013096</v>
      </c>
      <c r="O2878">
        <v>9.7298867266918307</v>
      </c>
      <c r="P2878">
        <v>226.35071090047299</v>
      </c>
      <c r="Q2878">
        <v>7.9658209758036003E-2</v>
      </c>
    </row>
    <row r="2879" spans="1:17" hidden="1" x14ac:dyDescent="0.3">
      <c r="A2879" t="s">
        <v>5967</v>
      </c>
      <c r="B2879" t="s">
        <v>5968</v>
      </c>
      <c r="C2879" t="str">
        <f>IFERROR(VLOOKUP(Table1[[#This Row],[Ticker]],[1]!Table2[[Symbol]:[Industry]],2,FALSE),"-")</f>
        <v>-</v>
      </c>
      <c r="D2879" t="s">
        <v>920</v>
      </c>
      <c r="E2879">
        <v>103.2102309</v>
      </c>
      <c r="F2879">
        <v>129.5</v>
      </c>
      <c r="G2879">
        <v>-41.4479024085486</v>
      </c>
      <c r="H2879">
        <v>-1.67902510737504</v>
      </c>
      <c r="I2879">
        <v>-28.3722780810069</v>
      </c>
      <c r="J2879">
        <v>3.0661503052544399</v>
      </c>
      <c r="K2879">
        <v>135.16608435099599</v>
      </c>
      <c r="L2879">
        <v>145.731659160318</v>
      </c>
      <c r="M2879">
        <v>36.305979302085802</v>
      </c>
      <c r="N2879">
        <v>0.81135563753226103</v>
      </c>
      <c r="O2879">
        <v>119.884169884169</v>
      </c>
      <c r="P2879">
        <v>7.0247933884297602</v>
      </c>
      <c r="Q2879">
        <v>-1.0937379842372001E-2</v>
      </c>
    </row>
    <row r="2880" spans="1:17" hidden="1" x14ac:dyDescent="0.3">
      <c r="A2880" t="s">
        <v>5969</v>
      </c>
      <c r="B2880" t="s">
        <v>5970</v>
      </c>
      <c r="C2880" t="str">
        <f>IFERROR(VLOOKUP(Table1[[#This Row],[Ticker]],[1]!Table2[[Symbol]:[Industry]],2,FALSE),"-")</f>
        <v>-</v>
      </c>
      <c r="D2880" t="s">
        <v>3565</v>
      </c>
      <c r="E2880">
        <v>102.9427323</v>
      </c>
      <c r="F2880">
        <v>47</v>
      </c>
      <c r="G2880">
        <v>12.1920873238567</v>
      </c>
      <c r="H2880">
        <v>-11.4816044724543</v>
      </c>
      <c r="I2880">
        <v>1.92307470692446</v>
      </c>
      <c r="J2880">
        <v>4.9098442839531797</v>
      </c>
      <c r="K2880">
        <v>47.816419155435398</v>
      </c>
      <c r="L2880">
        <v>42.069586508442498</v>
      </c>
      <c r="M2880">
        <v>44.269232922696602</v>
      </c>
      <c r="N2880">
        <v>0.79948570115990203</v>
      </c>
      <c r="O2880">
        <v>22.531914893617</v>
      </c>
      <c r="P2880">
        <v>101.71673819742399</v>
      </c>
      <c r="Q2880">
        <v>0.15417092281465899</v>
      </c>
    </row>
    <row r="2881" spans="1:17" hidden="1" x14ac:dyDescent="0.3">
      <c r="A2881" t="s">
        <v>5971</v>
      </c>
      <c r="B2881" t="s">
        <v>5972</v>
      </c>
      <c r="C2881" t="str">
        <f>IFERROR(VLOOKUP(Table1[[#This Row],[Ticker]],[1]!Table2[[Symbol]:[Industry]],2,FALSE),"-")</f>
        <v>-</v>
      </c>
      <c r="E2881">
        <v>102.7381362</v>
      </c>
      <c r="F2881">
        <v>82</v>
      </c>
      <c r="G2881">
        <v>442.26264282420402</v>
      </c>
      <c r="H2881">
        <v>12.848458164467401</v>
      </c>
      <c r="I2881">
        <v>269.31524194620198</v>
      </c>
      <c r="J2881">
        <v>6.30805209085326</v>
      </c>
      <c r="K2881">
        <v>68.797501719296406</v>
      </c>
      <c r="L2881">
        <v>45.1770772485865</v>
      </c>
      <c r="M2881">
        <v>82.467549481106701</v>
      </c>
      <c r="N2881">
        <v>0.48972004138874398</v>
      </c>
      <c r="O2881">
        <v>0.13414634146340301</v>
      </c>
      <c r="P2881">
        <v>650.22872827081403</v>
      </c>
      <c r="Q2881">
        <v>0.20885982996461999</v>
      </c>
    </row>
    <row r="2882" spans="1:17" hidden="1" x14ac:dyDescent="0.3">
      <c r="A2882" t="s">
        <v>5973</v>
      </c>
      <c r="B2882" t="s">
        <v>5974</v>
      </c>
      <c r="C2882" t="str">
        <f>IFERROR(VLOOKUP(Table1[[#This Row],[Ticker]],[1]!Table2[[Symbol]:[Industry]],2,FALSE),"-")</f>
        <v>-</v>
      </c>
      <c r="D2882" t="s">
        <v>553</v>
      </c>
      <c r="E2882">
        <v>102.61048</v>
      </c>
      <c r="F2882">
        <v>94.45</v>
      </c>
      <c r="G2882">
        <v>-64.075400560118297</v>
      </c>
      <c r="H2882">
        <v>0.96989281046849196</v>
      </c>
      <c r="I2882">
        <v>-18.5680824278603</v>
      </c>
      <c r="J2882">
        <v>3.1426029046428301</v>
      </c>
      <c r="K2882">
        <v>92.412990645890801</v>
      </c>
      <c r="M2882">
        <v>47.873421333869402</v>
      </c>
      <c r="N2882">
        <v>0.66</v>
      </c>
      <c r="O2882">
        <v>68.978295394388496</v>
      </c>
      <c r="P2882">
        <v>45.307692307692299</v>
      </c>
    </row>
    <row r="2883" spans="1:17" hidden="1" x14ac:dyDescent="0.3">
      <c r="A2883" t="s">
        <v>5975</v>
      </c>
      <c r="B2883" t="s">
        <v>5976</v>
      </c>
      <c r="C2883" t="str">
        <f>IFERROR(VLOOKUP(Table1[[#This Row],[Ticker]],[1]!Table2[[Symbol]:[Industry]],2,FALSE),"-")</f>
        <v>-</v>
      </c>
      <c r="D2883" t="s">
        <v>4196</v>
      </c>
      <c r="E2883">
        <v>102.47611499999999</v>
      </c>
      <c r="F2883">
        <v>161.05000000000001</v>
      </c>
      <c r="G2883">
        <v>30.1263538258465</v>
      </c>
      <c r="H2883">
        <v>26.0739510831011</v>
      </c>
      <c r="I2883">
        <v>14.6457515888934</v>
      </c>
      <c r="J2883">
        <v>8.7880304384823908</v>
      </c>
      <c r="K2883">
        <v>136.62941478520801</v>
      </c>
      <c r="M2883">
        <v>74.700875512661199</v>
      </c>
      <c r="N2883">
        <v>1.5307486631016001</v>
      </c>
      <c r="O2883">
        <v>4.3154299906861198</v>
      </c>
      <c r="P2883">
        <v>66.891191709844506</v>
      </c>
    </row>
    <row r="2884" spans="1:17" hidden="1" x14ac:dyDescent="0.3">
      <c r="A2884" t="s">
        <v>5977</v>
      </c>
      <c r="B2884" t="s">
        <v>5978</v>
      </c>
      <c r="C2884" t="str">
        <f>IFERROR(VLOOKUP(Table1[[#This Row],[Ticker]],[1]!Table2[[Symbol]:[Industry]],2,FALSE),"-")</f>
        <v>-</v>
      </c>
      <c r="D2884" t="s">
        <v>405</v>
      </c>
      <c r="E2884">
        <v>102.4218</v>
      </c>
      <c r="F2884">
        <v>189.67</v>
      </c>
      <c r="G2884">
        <v>-16.1569136313339</v>
      </c>
      <c r="H2884">
        <v>-0.77470555973837596</v>
      </c>
      <c r="I2884">
        <v>-16.849147269619401</v>
      </c>
      <c r="J2884">
        <v>1.4684461561614199</v>
      </c>
      <c r="K2884">
        <v>198.47901117670301</v>
      </c>
      <c r="L2884">
        <v>190.23983737559999</v>
      </c>
      <c r="M2884">
        <v>26.8445459705882</v>
      </c>
      <c r="N2884">
        <v>0.367348152272302</v>
      </c>
      <c r="O2884">
        <v>32.8096167026941</v>
      </c>
      <c r="P2884">
        <v>30.223137658771002</v>
      </c>
      <c r="Q2884">
        <v>4.0002835602097997E-2</v>
      </c>
    </row>
    <row r="2885" spans="1:17" hidden="1" x14ac:dyDescent="0.3">
      <c r="A2885" t="s">
        <v>5979</v>
      </c>
      <c r="B2885" t="s">
        <v>5980</v>
      </c>
      <c r="C2885" t="str">
        <f>IFERROR(VLOOKUP(Table1[[#This Row],[Ticker]],[1]!Table2[[Symbol]:[Industry]],2,FALSE),"-")</f>
        <v>-</v>
      </c>
      <c r="D2885" t="s">
        <v>54</v>
      </c>
      <c r="E2885">
        <v>102.27245143499999</v>
      </c>
      <c r="F2885">
        <v>196.35</v>
      </c>
      <c r="G2885">
        <v>157.44590180229201</v>
      </c>
      <c r="H2885">
        <v>-10.5927155835655</v>
      </c>
      <c r="I2885">
        <v>1.5497193915773</v>
      </c>
      <c r="J2885">
        <v>1.81281567060028</v>
      </c>
      <c r="K2885">
        <v>201.92326316450499</v>
      </c>
      <c r="L2885">
        <v>166.1308219373</v>
      </c>
      <c r="M2885">
        <v>27.7558105247691</v>
      </c>
      <c r="N2885">
        <v>0.26535833182921198</v>
      </c>
      <c r="O2885">
        <v>24.777183600712998</v>
      </c>
      <c r="P2885">
        <v>214.10974244120899</v>
      </c>
      <c r="Q2885">
        <v>0.139859216276676</v>
      </c>
    </row>
    <row r="2886" spans="1:17" hidden="1" x14ac:dyDescent="0.3">
      <c r="A2886" t="s">
        <v>5981</v>
      </c>
      <c r="B2886" t="s">
        <v>5982</v>
      </c>
      <c r="C2886" t="str">
        <f>IFERROR(VLOOKUP(Table1[[#This Row],[Ticker]],[1]!Table2[[Symbol]:[Industry]],2,FALSE),"-")</f>
        <v>-</v>
      </c>
      <c r="D2886" t="s">
        <v>158</v>
      </c>
      <c r="E2886">
        <v>102.27168186</v>
      </c>
      <c r="F2886">
        <v>1602.6</v>
      </c>
      <c r="G2886">
        <v>81.655259519309197</v>
      </c>
      <c r="H2886">
        <v>16.741658332494101</v>
      </c>
      <c r="I2886">
        <v>-11.610075467488899</v>
      </c>
      <c r="J2886">
        <v>1.2220146693487099</v>
      </c>
      <c r="K2886">
        <v>1501.4378504999399</v>
      </c>
      <c r="L2886">
        <v>1378.5453079435699</v>
      </c>
      <c r="M2886">
        <v>50.4891849354361</v>
      </c>
      <c r="N2886">
        <v>1.7155165105994099</v>
      </c>
      <c r="O2886">
        <v>16.176837638836801</v>
      </c>
      <c r="P2886">
        <v>113.82254836557701</v>
      </c>
      <c r="Q2886">
        <v>0.112694412810672</v>
      </c>
    </row>
    <row r="2887" spans="1:17" hidden="1" x14ac:dyDescent="0.3">
      <c r="A2887" t="s">
        <v>5983</v>
      </c>
      <c r="B2887" t="s">
        <v>5984</v>
      </c>
      <c r="C2887" t="str">
        <f>IFERROR(VLOOKUP(Table1[[#This Row],[Ticker]],[1]!Table2[[Symbol]:[Industry]],2,FALSE),"-")</f>
        <v>-</v>
      </c>
      <c r="D2887" t="s">
        <v>51</v>
      </c>
      <c r="E2887">
        <v>102.1343688</v>
      </c>
      <c r="F2887">
        <v>62.76</v>
      </c>
      <c r="G2887">
        <v>13.6265355779367</v>
      </c>
      <c r="H2887">
        <v>-1.9985126850147801</v>
      </c>
      <c r="I2887">
        <v>-19.335539451221099</v>
      </c>
      <c r="J2887">
        <v>3.7291572737208898</v>
      </c>
      <c r="K2887">
        <v>65.041107667651602</v>
      </c>
      <c r="L2887">
        <v>61.591235014309099</v>
      </c>
      <c r="M2887">
        <v>39.309961946728897</v>
      </c>
      <c r="N2887">
        <v>1.41727830624205</v>
      </c>
      <c r="O2887">
        <v>25.8763543658381</v>
      </c>
      <c r="P2887">
        <v>41.351351351351298</v>
      </c>
      <c r="Q2887">
        <v>-1.9544095350276999E-2</v>
      </c>
    </row>
    <row r="2888" spans="1:17" hidden="1" x14ac:dyDescent="0.3">
      <c r="A2888" t="s">
        <v>5985</v>
      </c>
      <c r="B2888" t="s">
        <v>5986</v>
      </c>
      <c r="C2888" t="str">
        <f>IFERROR(VLOOKUP(Table1[[#This Row],[Ticker]],[1]!Table2[[Symbol]:[Industry]],2,FALSE),"-")</f>
        <v>-</v>
      </c>
      <c r="D2888" t="s">
        <v>1566</v>
      </c>
      <c r="E2888">
        <v>101.86207772</v>
      </c>
      <c r="F2888">
        <v>5.33</v>
      </c>
      <c r="G2888">
        <v>29.031115730608398</v>
      </c>
      <c r="H2888">
        <v>12.6203428356784</v>
      </c>
      <c r="I2888">
        <v>12.0385120851021</v>
      </c>
      <c r="J2888">
        <v>5.6047241167640403</v>
      </c>
      <c r="K2888">
        <v>5.0947201688485997</v>
      </c>
      <c r="L2888">
        <v>4.7185430817018297</v>
      </c>
      <c r="M2888">
        <v>62.217583871748303</v>
      </c>
      <c r="N2888">
        <v>1.44873040124604</v>
      </c>
      <c r="O2888">
        <v>21.013133208255098</v>
      </c>
      <c r="P2888">
        <v>83.793103448275801</v>
      </c>
      <c r="Q2888">
        <v>5.1569100508469003E-2</v>
      </c>
    </row>
    <row r="2889" spans="1:17" hidden="1" x14ac:dyDescent="0.3">
      <c r="A2889" t="s">
        <v>5987</v>
      </c>
      <c r="B2889" t="s">
        <v>5988</v>
      </c>
      <c r="C2889" t="str">
        <f>IFERROR(VLOOKUP(Table1[[#This Row],[Ticker]],[1]!Table2[[Symbol]:[Industry]],2,FALSE),"-")</f>
        <v>-</v>
      </c>
      <c r="D2889" t="s">
        <v>232</v>
      </c>
      <c r="E2889">
        <v>101.75719273999999</v>
      </c>
      <c r="F2889">
        <v>23.8</v>
      </c>
      <c r="G2889">
        <v>-9.2153077069984697</v>
      </c>
      <c r="H2889">
        <v>-6.34912583997576</v>
      </c>
      <c r="I2889">
        <v>-21.7173775940791</v>
      </c>
      <c r="J2889">
        <v>7.20658906979632</v>
      </c>
      <c r="K2889">
        <v>23.832207870255498</v>
      </c>
      <c r="L2889">
        <v>22.769353854841601</v>
      </c>
      <c r="M2889">
        <v>40.628221146497502</v>
      </c>
      <c r="N2889">
        <v>1.0823081698474299</v>
      </c>
      <c r="O2889">
        <v>27.310924369747799</v>
      </c>
      <c r="P2889">
        <v>38.533178114086098</v>
      </c>
      <c r="Q2889">
        <v>9.9478918640778999E-2</v>
      </c>
    </row>
    <row r="2890" spans="1:17" hidden="1" x14ac:dyDescent="0.3">
      <c r="A2890" t="s">
        <v>5989</v>
      </c>
      <c r="B2890" t="s">
        <v>5990</v>
      </c>
      <c r="C2890" t="str">
        <f>IFERROR(VLOOKUP(Table1[[#This Row],[Ticker]],[1]!Table2[[Symbol]:[Industry]],2,FALSE),"-")</f>
        <v>-</v>
      </c>
      <c r="D2890" t="s">
        <v>121</v>
      </c>
      <c r="E2890">
        <v>101.72925322499999</v>
      </c>
      <c r="F2890">
        <v>5.31</v>
      </c>
      <c r="G2890">
        <v>-23.0659193098227</v>
      </c>
      <c r="H2890">
        <v>-4.3774969577847003</v>
      </c>
      <c r="I2890">
        <v>-24.148760132447599</v>
      </c>
      <c r="J2890">
        <v>7.46591117531952</v>
      </c>
      <c r="K2890">
        <v>5.5272269758360402</v>
      </c>
      <c r="L2890">
        <v>5.6168935991235296</v>
      </c>
      <c r="M2890">
        <v>47.887425104037902</v>
      </c>
      <c r="N2890">
        <v>1.18693241442416</v>
      </c>
      <c r="O2890">
        <v>29.001883239171299</v>
      </c>
      <c r="P2890">
        <v>29.512195121951201</v>
      </c>
      <c r="Q2890">
        <v>-2.9348977013354999E-2</v>
      </c>
    </row>
    <row r="2891" spans="1:17" hidden="1" x14ac:dyDescent="0.3">
      <c r="A2891" t="s">
        <v>5991</v>
      </c>
      <c r="B2891" t="s">
        <v>5992</v>
      </c>
      <c r="C2891" t="str">
        <f>IFERROR(VLOOKUP(Table1[[#This Row],[Ticker]],[1]!Table2[[Symbol]:[Industry]],2,FALSE),"-")</f>
        <v>-</v>
      </c>
      <c r="D2891" t="s">
        <v>21</v>
      </c>
      <c r="E2891">
        <v>101.692914375</v>
      </c>
      <c r="F2891">
        <v>93.19</v>
      </c>
      <c r="G2891">
        <v>-14.894133438826699</v>
      </c>
      <c r="H2891">
        <v>-1.94585089709685</v>
      </c>
      <c r="I2891">
        <v>-16.4064274844871</v>
      </c>
      <c r="J2891">
        <v>-1.6493877640974299</v>
      </c>
      <c r="K2891">
        <v>101.02625835869399</v>
      </c>
      <c r="L2891">
        <v>98.995865593275198</v>
      </c>
      <c r="M2891">
        <v>43.980066111907803</v>
      </c>
      <c r="N2891">
        <v>0.31922080808829201</v>
      </c>
      <c r="O2891">
        <v>55.971670780126601</v>
      </c>
      <c r="P2891">
        <v>30.609670637701399</v>
      </c>
    </row>
    <row r="2892" spans="1:17" hidden="1" x14ac:dyDescent="0.3">
      <c r="A2892" t="s">
        <v>5993</v>
      </c>
      <c r="B2892" t="s">
        <v>5994</v>
      </c>
      <c r="C2892" t="str">
        <f>IFERROR(VLOOKUP(Table1[[#This Row],[Ticker]],[1]!Table2[[Symbol]:[Industry]],2,FALSE),"-")</f>
        <v>-</v>
      </c>
      <c r="E2892">
        <v>101.5973101</v>
      </c>
      <c r="F2892">
        <v>143</v>
      </c>
      <c r="G2892">
        <v>285.316830016322</v>
      </c>
      <c r="H2892">
        <v>-0.34496783581775398</v>
      </c>
      <c r="I2892">
        <v>228.85481679463601</v>
      </c>
      <c r="J2892">
        <v>-10.449342609126701</v>
      </c>
      <c r="K2892">
        <v>131.064865479894</v>
      </c>
      <c r="L2892">
        <v>90.337095065967006</v>
      </c>
      <c r="M2892">
        <v>43.494226577605701</v>
      </c>
      <c r="N2892">
        <v>0.44926432293781399</v>
      </c>
      <c r="O2892">
        <v>18.076923076922998</v>
      </c>
      <c r="P2892">
        <v>365.94982078853002</v>
      </c>
      <c r="Q2892">
        <v>0.14096581047495199</v>
      </c>
    </row>
    <row r="2893" spans="1:17" hidden="1" x14ac:dyDescent="0.3">
      <c r="A2893" t="s">
        <v>5995</v>
      </c>
      <c r="B2893" t="s">
        <v>5996</v>
      </c>
      <c r="C2893" t="str">
        <f>IFERROR(VLOOKUP(Table1[[#This Row],[Ticker]],[1]!Table2[[Symbol]:[Industry]],2,FALSE),"-")</f>
        <v>-</v>
      </c>
      <c r="D2893" t="s">
        <v>51</v>
      </c>
      <c r="E2893">
        <v>101.4962625</v>
      </c>
      <c r="F2893">
        <v>162.85</v>
      </c>
      <c r="G2893">
        <v>82.832468010320596</v>
      </c>
      <c r="H2893">
        <v>-7.8350913282085104</v>
      </c>
      <c r="I2893">
        <v>5.7481775949596496</v>
      </c>
      <c r="J2893">
        <v>4.9309784635101996</v>
      </c>
      <c r="K2893">
        <v>188.594547169056</v>
      </c>
      <c r="L2893">
        <v>167.93365569314099</v>
      </c>
      <c r="M2893">
        <v>27.8672943237843</v>
      </c>
      <c r="N2893">
        <v>1.1408808369204599</v>
      </c>
      <c r="O2893">
        <v>88.639852625115097</v>
      </c>
      <c r="P2893">
        <v>116.78647497337499</v>
      </c>
      <c r="Q2893">
        <v>2.4712652177692002E-2</v>
      </c>
    </row>
    <row r="2894" spans="1:17" hidden="1" x14ac:dyDescent="0.3">
      <c r="A2894" t="s">
        <v>5997</v>
      </c>
      <c r="B2894" t="s">
        <v>5998</v>
      </c>
      <c r="C2894" t="str">
        <f>IFERROR(VLOOKUP(Table1[[#This Row],[Ticker]],[1]!Table2[[Symbol]:[Industry]],2,FALSE),"-")</f>
        <v>-</v>
      </c>
      <c r="D2894" t="s">
        <v>848</v>
      </c>
      <c r="E2894">
        <v>101.36253000000001</v>
      </c>
      <c r="F2894">
        <v>57</v>
      </c>
      <c r="G2894">
        <v>-32.850157635200901</v>
      </c>
      <c r="H2894">
        <v>-12.616525107375001</v>
      </c>
      <c r="I2894">
        <v>-20.300350129360201</v>
      </c>
      <c r="J2894">
        <v>-2.0861552652917998</v>
      </c>
      <c r="K2894">
        <v>59.388195479821398</v>
      </c>
      <c r="L2894">
        <v>59.979173068395703</v>
      </c>
      <c r="M2894">
        <v>38.152642708606798</v>
      </c>
      <c r="N2894">
        <v>1.1747179827471701</v>
      </c>
      <c r="O2894">
        <v>70.087719298245602</v>
      </c>
      <c r="P2894">
        <v>22.580645161290299</v>
      </c>
      <c r="Q2894">
        <v>7.7921119392152002E-2</v>
      </c>
    </row>
    <row r="2895" spans="1:17" hidden="1" x14ac:dyDescent="0.3">
      <c r="A2895" t="s">
        <v>5999</v>
      </c>
      <c r="B2895" t="s">
        <v>6000</v>
      </c>
      <c r="C2895" t="str">
        <f>IFERROR(VLOOKUP(Table1[[#This Row],[Ticker]],[1]!Table2[[Symbol]:[Industry]],2,FALSE),"-")</f>
        <v>-</v>
      </c>
      <c r="D2895" t="s">
        <v>553</v>
      </c>
      <c r="E2895">
        <v>101.271075</v>
      </c>
      <c r="F2895">
        <v>87.25</v>
      </c>
      <c r="G2895">
        <v>25.382539434672701</v>
      </c>
      <c r="H2895">
        <v>26.258045339360301</v>
      </c>
      <c r="I2895">
        <v>38.146914442696698</v>
      </c>
      <c r="J2895">
        <v>3.7343188809741901</v>
      </c>
      <c r="K2895">
        <v>66.666845739017702</v>
      </c>
      <c r="M2895">
        <v>61.305418267822397</v>
      </c>
      <c r="O2895">
        <v>12.320916905444101</v>
      </c>
      <c r="P2895">
        <v>89.262472885032494</v>
      </c>
    </row>
    <row r="2896" spans="1:17" hidden="1" x14ac:dyDescent="0.3">
      <c r="A2896" t="s">
        <v>6001</v>
      </c>
      <c r="B2896" t="s">
        <v>6002</v>
      </c>
      <c r="C2896" t="str">
        <f>IFERROR(VLOOKUP(Table1[[#This Row],[Ticker]],[1]!Table2[[Symbol]:[Industry]],2,FALSE),"-")</f>
        <v>-</v>
      </c>
      <c r="D2896" t="s">
        <v>993</v>
      </c>
      <c r="E2896">
        <v>101.25743606</v>
      </c>
      <c r="F2896">
        <v>24.53</v>
      </c>
      <c r="G2896">
        <v>-22.308096497492599</v>
      </c>
      <c r="H2896">
        <v>-19.508043460699898</v>
      </c>
      <c r="I2896">
        <v>-38.869785590877299</v>
      </c>
      <c r="J2896">
        <v>0.721746293842085</v>
      </c>
      <c r="K2896">
        <v>28.935677521788801</v>
      </c>
      <c r="L2896">
        <v>28.876001965928801</v>
      </c>
      <c r="M2896">
        <v>23.440196332837001</v>
      </c>
      <c r="N2896">
        <v>0.65327426976226499</v>
      </c>
      <c r="O2896">
        <v>56.9506726457399</v>
      </c>
      <c r="P2896">
        <v>3.6332910857625502</v>
      </c>
      <c r="Q2896">
        <v>-7.0216805194490001E-3</v>
      </c>
    </row>
    <row r="2897" spans="1:17" hidden="1" x14ac:dyDescent="0.3">
      <c r="A2897" t="s">
        <v>6003</v>
      </c>
      <c r="B2897" t="s">
        <v>6004</v>
      </c>
      <c r="C2897" t="str">
        <f>IFERROR(VLOOKUP(Table1[[#This Row],[Ticker]],[1]!Table2[[Symbol]:[Industry]],2,FALSE),"-")</f>
        <v>-</v>
      </c>
      <c r="D2897" t="s">
        <v>590</v>
      </c>
      <c r="E2897">
        <v>101.056442367999</v>
      </c>
      <c r="F2897">
        <v>10.78</v>
      </c>
      <c r="G2897">
        <v>-36.6682531735797</v>
      </c>
      <c r="H2897">
        <v>3.2540458698310002</v>
      </c>
      <c r="I2897">
        <v>-21.0296426342186</v>
      </c>
      <c r="J2897">
        <v>21.604141366181299</v>
      </c>
      <c r="K2897">
        <v>10.160406198093099</v>
      </c>
      <c r="L2897">
        <v>11.3826856807009</v>
      </c>
      <c r="M2897">
        <v>59.674199273412498</v>
      </c>
      <c r="N2897">
        <v>2.6981729877872902</v>
      </c>
      <c r="O2897">
        <v>45.176252319109402</v>
      </c>
      <c r="P2897">
        <v>60.895522388059597</v>
      </c>
      <c r="Q2897">
        <v>-0.108304617022333</v>
      </c>
    </row>
    <row r="2898" spans="1:17" hidden="1" x14ac:dyDescent="0.3">
      <c r="A2898" t="s">
        <v>6005</v>
      </c>
      <c r="B2898" t="s">
        <v>6006</v>
      </c>
      <c r="C2898" t="str">
        <f>IFERROR(VLOOKUP(Table1[[#This Row],[Ticker]],[1]!Table2[[Symbol]:[Industry]],2,FALSE),"-")</f>
        <v>-</v>
      </c>
      <c r="D2898" t="s">
        <v>232</v>
      </c>
      <c r="E2898">
        <v>101.034522</v>
      </c>
      <c r="F2898">
        <v>6.81</v>
      </c>
      <c r="G2898">
        <v>-30.727424642062299</v>
      </c>
      <c r="H2898">
        <v>-11.581135765534</v>
      </c>
      <c r="I2898">
        <v>-26.931941338492798</v>
      </c>
      <c r="J2898">
        <v>2.2975324821076302</v>
      </c>
      <c r="K2898">
        <v>7.6891326769719699</v>
      </c>
      <c r="L2898">
        <v>8.1880193712748106</v>
      </c>
      <c r="M2898">
        <v>36.590732901832098</v>
      </c>
      <c r="N2898">
        <v>2.1620492397451998</v>
      </c>
      <c r="O2898">
        <v>90.895741556534503</v>
      </c>
      <c r="P2898">
        <v>15.4237288135593</v>
      </c>
      <c r="Q2898">
        <v>0.142062747192128</v>
      </c>
    </row>
    <row r="2899" spans="1:17" hidden="1" x14ac:dyDescent="0.3">
      <c r="A2899" t="s">
        <v>6007</v>
      </c>
      <c r="B2899" t="s">
        <v>6008</v>
      </c>
      <c r="C2899" t="str">
        <f>IFERROR(VLOOKUP(Table1[[#This Row],[Ticker]],[1]!Table2[[Symbol]:[Industry]],2,FALSE),"-")</f>
        <v>-</v>
      </c>
      <c r="D2899" t="s">
        <v>133</v>
      </c>
      <c r="E2899">
        <v>100.96544143</v>
      </c>
      <c r="F2899">
        <v>40.9</v>
      </c>
      <c r="G2899">
        <v>-69.438809081421596</v>
      </c>
      <c r="H2899">
        <v>3.1147674096317699</v>
      </c>
      <c r="I2899">
        <v>-28.526295691370301</v>
      </c>
      <c r="J2899">
        <v>3.6154161434135301</v>
      </c>
      <c r="K2899">
        <v>41.652319979807501</v>
      </c>
      <c r="L2899">
        <v>47.351238626616599</v>
      </c>
      <c r="M2899">
        <v>38.756771328034397</v>
      </c>
      <c r="N2899">
        <v>3.5998664737954802</v>
      </c>
      <c r="O2899">
        <v>95.599022004889903</v>
      </c>
      <c r="P2899">
        <v>25.652841781873999</v>
      </c>
    </row>
    <row r="2900" spans="1:17" hidden="1" x14ac:dyDescent="0.3">
      <c r="A2900" t="s">
        <v>6009</v>
      </c>
      <c r="B2900" t="s">
        <v>6010</v>
      </c>
      <c r="C2900" t="str">
        <f>IFERROR(VLOOKUP(Table1[[#This Row],[Ticker]],[1]!Table2[[Symbol]:[Industry]],2,FALSE),"-")</f>
        <v>-</v>
      </c>
      <c r="D2900" t="s">
        <v>1524</v>
      </c>
      <c r="E2900">
        <v>100.868766016</v>
      </c>
      <c r="F2900">
        <v>23.84</v>
      </c>
      <c r="G2900">
        <v>23.9058952720546</v>
      </c>
      <c r="H2900">
        <v>-10.347634666112899</v>
      </c>
      <c r="I2900">
        <v>-8.3917224764179394</v>
      </c>
      <c r="J2900">
        <v>12.2648060027495</v>
      </c>
      <c r="K2900">
        <v>24.1529559570995</v>
      </c>
      <c r="L2900">
        <v>22.677727607342401</v>
      </c>
      <c r="M2900">
        <v>45.342037776390399</v>
      </c>
      <c r="N2900">
        <v>0.75745651626126498</v>
      </c>
      <c r="O2900">
        <v>45.343959731543599</v>
      </c>
      <c r="P2900">
        <v>58.405315614617898</v>
      </c>
      <c r="Q2900">
        <v>7.6022290815594001E-2</v>
      </c>
    </row>
    <row r="2901" spans="1:17" hidden="1" x14ac:dyDescent="0.3">
      <c r="A2901" t="s">
        <v>6011</v>
      </c>
      <c r="B2901" t="s">
        <v>6012</v>
      </c>
      <c r="C2901" t="str">
        <f>IFERROR(VLOOKUP(Table1[[#This Row],[Ticker]],[1]!Table2[[Symbol]:[Industry]],2,FALSE),"-")</f>
        <v>-</v>
      </c>
      <c r="D2901" t="s">
        <v>553</v>
      </c>
      <c r="E2901">
        <v>100.78619999999999</v>
      </c>
      <c r="F2901">
        <v>72.3</v>
      </c>
      <c r="G2901">
        <v>28.159014010339199</v>
      </c>
      <c r="H2901">
        <v>-7.7465617374116498</v>
      </c>
      <c r="I2901">
        <v>20.964321907463699</v>
      </c>
      <c r="J2901">
        <v>-3.2784497269360999</v>
      </c>
      <c r="K2901">
        <v>76.537196452835005</v>
      </c>
      <c r="L2901">
        <v>67.934596119408496</v>
      </c>
      <c r="M2901">
        <v>31.480964972764301</v>
      </c>
      <c r="N2901">
        <v>0.691632231404958</v>
      </c>
      <c r="O2901">
        <v>21.023513139695702</v>
      </c>
      <c r="P2901">
        <v>53.829787234042499</v>
      </c>
    </row>
    <row r="2902" spans="1:17" hidden="1" x14ac:dyDescent="0.3">
      <c r="A2902" t="s">
        <v>6013</v>
      </c>
      <c r="B2902" t="s">
        <v>6014</v>
      </c>
      <c r="C2902" t="str">
        <f>IFERROR(VLOOKUP(Table1[[#This Row],[Ticker]],[1]!Table2[[Symbol]:[Industry]],2,FALSE),"-")</f>
        <v>-</v>
      </c>
      <c r="D2902" t="s">
        <v>2569</v>
      </c>
      <c r="E2902">
        <v>100.7737528</v>
      </c>
      <c r="F2902">
        <v>92.12</v>
      </c>
      <c r="G2902">
        <v>-6.58793188843911</v>
      </c>
      <c r="H2902">
        <v>-9.0022393930893099</v>
      </c>
      <c r="I2902">
        <v>-1.9093654612731601</v>
      </c>
      <c r="J2902">
        <v>5.8288454277532198</v>
      </c>
      <c r="K2902">
        <v>96.384769885306497</v>
      </c>
      <c r="L2902">
        <v>84.2792569756961</v>
      </c>
      <c r="M2902">
        <v>39.291111187515398</v>
      </c>
      <c r="N2902">
        <v>1.15281223146391</v>
      </c>
      <c r="O2902">
        <v>31.893182805036901</v>
      </c>
      <c r="P2902">
        <v>87.426246185147505</v>
      </c>
      <c r="Q2902">
        <v>4.0487136131349001E-2</v>
      </c>
    </row>
    <row r="2903" spans="1:17" hidden="1" x14ac:dyDescent="0.3">
      <c r="A2903" t="s">
        <v>6015</v>
      </c>
      <c r="B2903" t="s">
        <v>6016</v>
      </c>
      <c r="C2903" t="str">
        <f>IFERROR(VLOOKUP(Table1[[#This Row],[Ticker]],[1]!Table2[[Symbol]:[Industry]],2,FALSE),"-")</f>
        <v>-</v>
      </c>
      <c r="D2903" t="s">
        <v>138</v>
      </c>
      <c r="E2903">
        <v>100.6114008</v>
      </c>
      <c r="F2903">
        <v>13.88</v>
      </c>
      <c r="G2903">
        <v>-22.674888410178198</v>
      </c>
      <c r="H2903">
        <v>-24.690010982230699</v>
      </c>
      <c r="I2903">
        <v>-41.366717570986097</v>
      </c>
      <c r="J2903">
        <v>-1.6546943926544599</v>
      </c>
      <c r="K2903">
        <v>15.7151423437289</v>
      </c>
      <c r="L2903">
        <v>16.245182772648</v>
      </c>
      <c r="M2903">
        <v>32.299591715743603</v>
      </c>
      <c r="N2903">
        <v>2.2885349301879399</v>
      </c>
      <c r="O2903">
        <v>66.786743515850105</v>
      </c>
      <c r="P2903">
        <v>9.7233201581027693</v>
      </c>
      <c r="Q2903">
        <v>-5.7670844701984997E-2</v>
      </c>
    </row>
    <row r="2904" spans="1:17" hidden="1" x14ac:dyDescent="0.3">
      <c r="A2904" t="s">
        <v>6017</v>
      </c>
      <c r="B2904" t="s">
        <v>6018</v>
      </c>
      <c r="C2904" t="str">
        <f>IFERROR(VLOOKUP(Table1[[#This Row],[Ticker]],[1]!Table2[[Symbol]:[Industry]],2,FALSE),"-")</f>
        <v>-</v>
      </c>
      <c r="D2904" t="s">
        <v>46</v>
      </c>
      <c r="E2904">
        <v>100.56752092799999</v>
      </c>
      <c r="F2904">
        <v>19.559999999999999</v>
      </c>
      <c r="G2904">
        <v>53.9193144883724</v>
      </c>
      <c r="H2904">
        <v>-16.4157608510552</v>
      </c>
      <c r="I2904">
        <v>37.467416392403798</v>
      </c>
      <c r="J2904">
        <v>0.472699992021476</v>
      </c>
      <c r="K2904">
        <v>20.424304574837201</v>
      </c>
      <c r="L2904">
        <v>17.1435666722573</v>
      </c>
      <c r="M2904">
        <v>42.159930377877998</v>
      </c>
      <c r="N2904">
        <v>0.794751511222203</v>
      </c>
      <c r="O2904">
        <v>26.2269938650306</v>
      </c>
      <c r="P2904">
        <v>92.141453831041204</v>
      </c>
      <c r="Q2904">
        <v>0.12707787369312401</v>
      </c>
    </row>
    <row r="2905" spans="1:17" hidden="1" x14ac:dyDescent="0.3">
      <c r="A2905" t="s">
        <v>6019</v>
      </c>
      <c r="B2905" t="s">
        <v>6020</v>
      </c>
      <c r="C2905" t="str">
        <f>IFERROR(VLOOKUP(Table1[[#This Row],[Ticker]],[1]!Table2[[Symbol]:[Industry]],2,FALSE),"-")</f>
        <v>-</v>
      </c>
      <c r="D2905" t="s">
        <v>51</v>
      </c>
      <c r="E2905">
        <v>100.384072703999</v>
      </c>
      <c r="F2905">
        <v>1.44</v>
      </c>
      <c r="G2905">
        <v>-4.4021395387123503</v>
      </c>
      <c r="H2905">
        <v>-16.0531207401032</v>
      </c>
      <c r="I2905">
        <v>-56.958625034070501</v>
      </c>
      <c r="J2905">
        <v>5.8823289320401004</v>
      </c>
      <c r="K2905">
        <v>1.5350970372534101</v>
      </c>
      <c r="L2905">
        <v>1.65538029299426</v>
      </c>
      <c r="M2905">
        <v>38.037848950499701</v>
      </c>
      <c r="N2905">
        <v>1.19518595640806</v>
      </c>
      <c r="O2905">
        <v>115.277777777777</v>
      </c>
      <c r="P2905">
        <v>59.999999999999901</v>
      </c>
      <c r="Q2905">
        <v>-0.12223953267332099</v>
      </c>
    </row>
    <row r="2906" spans="1:17" hidden="1" x14ac:dyDescent="0.3">
      <c r="A2906" t="s">
        <v>6021</v>
      </c>
      <c r="B2906" t="s">
        <v>6022</v>
      </c>
      <c r="C2906" t="str">
        <f>IFERROR(VLOOKUP(Table1[[#This Row],[Ticker]],[1]!Table2[[Symbol]:[Industry]],2,FALSE),"-")</f>
        <v>-</v>
      </c>
      <c r="D2906" t="s">
        <v>405</v>
      </c>
      <c r="E2906">
        <v>100.2</v>
      </c>
      <c r="F2906">
        <v>167</v>
      </c>
      <c r="G2906">
        <v>6.5045312040239596</v>
      </c>
      <c r="H2906">
        <v>-7.1701602659352401</v>
      </c>
      <c r="I2906">
        <v>-12.254929429434601</v>
      </c>
      <c r="J2906">
        <v>-7.58656376202382</v>
      </c>
      <c r="K2906">
        <v>171.445386062822</v>
      </c>
      <c r="L2906">
        <v>158.94467667191401</v>
      </c>
      <c r="M2906">
        <v>34.675424084253599</v>
      </c>
      <c r="N2906">
        <v>0.10934861732836799</v>
      </c>
      <c r="O2906">
        <v>39.491017964071801</v>
      </c>
      <c r="P2906">
        <v>30.929047432379399</v>
      </c>
      <c r="Q2906">
        <v>-5.3110172374173002E-2</v>
      </c>
    </row>
    <row r="2907" spans="1:17" hidden="1" x14ac:dyDescent="0.3">
      <c r="A2907" t="s">
        <v>6023</v>
      </c>
      <c r="B2907" t="s">
        <v>6024</v>
      </c>
      <c r="C2907" t="str">
        <f>IFERROR(VLOOKUP(Table1[[#This Row],[Ticker]],[1]!Table2[[Symbol]:[Industry]],2,FALSE),"-")</f>
        <v>-</v>
      </c>
      <c r="E2907">
        <v>99.945999999999998</v>
      </c>
      <c r="F2907">
        <v>30.8</v>
      </c>
      <c r="G2907">
        <v>1192.4224625299</v>
      </c>
      <c r="H2907">
        <v>6.7214330974896503</v>
      </c>
      <c r="I2907">
        <v>238.557827223543</v>
      </c>
      <c r="J2907">
        <v>5.1217695713094997</v>
      </c>
      <c r="K2907">
        <v>27.062893938704899</v>
      </c>
      <c r="L2907">
        <v>18.129243406154501</v>
      </c>
      <c r="M2907">
        <v>83.743816690716898</v>
      </c>
      <c r="N2907">
        <v>1.8515659354543801</v>
      </c>
      <c r="O2907">
        <v>1.9318181818181701</v>
      </c>
      <c r="P2907">
        <v>1359.02415916627</v>
      </c>
      <c r="Q2907">
        <v>0.194561450023676</v>
      </c>
    </row>
    <row r="2908" spans="1:17" hidden="1" x14ac:dyDescent="0.3">
      <c r="A2908" t="s">
        <v>6025</v>
      </c>
      <c r="B2908" t="s">
        <v>6026</v>
      </c>
      <c r="C2908" t="str">
        <f>IFERROR(VLOOKUP(Table1[[#This Row],[Ticker]],[1]!Table2[[Symbol]:[Industry]],2,FALSE),"-")</f>
        <v>-</v>
      </c>
      <c r="D2908" t="s">
        <v>700</v>
      </c>
      <c r="E2908">
        <v>99.754039956</v>
      </c>
      <c r="F2908">
        <v>92.46</v>
      </c>
      <c r="G2908">
        <v>10.030683267007401</v>
      </c>
      <c r="H2908">
        <v>-5.3675565037808797</v>
      </c>
      <c r="I2908">
        <v>-47.8479471243175</v>
      </c>
      <c r="J2908">
        <v>4.81281567060027</v>
      </c>
      <c r="K2908">
        <v>100.278830921406</v>
      </c>
      <c r="L2908">
        <v>98.809333444881702</v>
      </c>
      <c r="M2908">
        <v>28.8515019921708</v>
      </c>
      <c r="N2908">
        <v>1.51222728392328</v>
      </c>
      <c r="O2908">
        <v>106.857019251568</v>
      </c>
      <c r="P2908">
        <v>35.750991043899504</v>
      </c>
      <c r="Q2908">
        <v>3.4511351883660002E-2</v>
      </c>
    </row>
    <row r="2909" spans="1:17" hidden="1" x14ac:dyDescent="0.3">
      <c r="A2909" t="s">
        <v>6027</v>
      </c>
      <c r="B2909" t="s">
        <v>6028</v>
      </c>
      <c r="C2909" t="str">
        <f>IFERROR(VLOOKUP(Table1[[#This Row],[Ticker]],[1]!Table2[[Symbol]:[Industry]],2,FALSE),"-")</f>
        <v>-</v>
      </c>
      <c r="D2909" t="s">
        <v>625</v>
      </c>
      <c r="E2909">
        <v>99.6744123</v>
      </c>
      <c r="F2909">
        <v>49.59</v>
      </c>
      <c r="G2909">
        <v>67.476170675663397</v>
      </c>
      <c r="H2909">
        <v>-13.417276987074199</v>
      </c>
      <c r="I2909">
        <v>11.4424049259942</v>
      </c>
      <c r="J2909">
        <v>-2.6009670044656401</v>
      </c>
      <c r="K2909">
        <v>50.4542106057051</v>
      </c>
      <c r="L2909">
        <v>42.108933519976603</v>
      </c>
      <c r="M2909">
        <v>47.140776388735503</v>
      </c>
      <c r="N2909">
        <v>0.20842965254801701</v>
      </c>
      <c r="O2909">
        <v>39.1409558378705</v>
      </c>
      <c r="P2909">
        <v>115.702479338842</v>
      </c>
      <c r="Q2909">
        <v>7.8040819251929003E-2</v>
      </c>
    </row>
    <row r="2910" spans="1:17" hidden="1" x14ac:dyDescent="0.3">
      <c r="A2910" t="s">
        <v>6029</v>
      </c>
      <c r="B2910" t="s">
        <v>6030</v>
      </c>
      <c r="C2910" t="str">
        <f>IFERROR(VLOOKUP(Table1[[#This Row],[Ticker]],[1]!Table2[[Symbol]:[Industry]],2,FALSE),"-")</f>
        <v>-</v>
      </c>
      <c r="D2910" t="s">
        <v>232</v>
      </c>
      <c r="E2910">
        <v>99.471900000000005</v>
      </c>
      <c r="F2910">
        <v>70.099999999999994</v>
      </c>
      <c r="G2910">
        <v>64.933320907981397</v>
      </c>
      <c r="H2910">
        <v>14.0357831441698</v>
      </c>
      <c r="I2910">
        <v>0.70901503159844503</v>
      </c>
      <c r="J2910">
        <v>14.4057607993796</v>
      </c>
      <c r="K2910">
        <v>64.991907711768803</v>
      </c>
      <c r="L2910">
        <v>59.109282204738797</v>
      </c>
      <c r="M2910">
        <v>51.486606129352197</v>
      </c>
      <c r="N2910">
        <v>1.6604453821066001</v>
      </c>
      <c r="O2910">
        <v>49.643366619115497</v>
      </c>
      <c r="P2910">
        <v>115.692307692307</v>
      </c>
      <c r="Q2910">
        <v>0.13935707576176801</v>
      </c>
    </row>
    <row r="2911" spans="1:17" hidden="1" x14ac:dyDescent="0.3">
      <c r="A2911" t="s">
        <v>6031</v>
      </c>
      <c r="B2911" t="s">
        <v>6032</v>
      </c>
      <c r="C2911" t="str">
        <f>IFERROR(VLOOKUP(Table1[[#This Row],[Ticker]],[1]!Table2[[Symbol]:[Industry]],2,FALSE),"-")</f>
        <v>-</v>
      </c>
      <c r="D2911" t="s">
        <v>75</v>
      </c>
      <c r="E2911">
        <v>99.424960350000006</v>
      </c>
      <c r="F2911">
        <v>48.83</v>
      </c>
      <c r="G2911">
        <v>12.762114536816201</v>
      </c>
      <c r="H2911">
        <v>-7.5482711391210602</v>
      </c>
      <c r="I2911">
        <v>3.0415132583123401</v>
      </c>
      <c r="J2911">
        <v>3.94668213586464</v>
      </c>
      <c r="K2911">
        <v>52.075967912544897</v>
      </c>
      <c r="L2911">
        <v>50.855461244235102</v>
      </c>
      <c r="M2911">
        <v>35.026376946182502</v>
      </c>
      <c r="N2911">
        <v>0.56862319037401199</v>
      </c>
      <c r="O2911">
        <v>129.367192299815</v>
      </c>
      <c r="P2911">
        <v>45.240928019036197</v>
      </c>
      <c r="Q2911">
        <v>3.9078329698077001E-2</v>
      </c>
    </row>
    <row r="2912" spans="1:17" hidden="1" x14ac:dyDescent="0.3">
      <c r="A2912" t="s">
        <v>6033</v>
      </c>
      <c r="B2912" t="s">
        <v>6034</v>
      </c>
      <c r="C2912" t="str">
        <f>IFERROR(VLOOKUP(Table1[[#This Row],[Ticker]],[1]!Table2[[Symbol]:[Industry]],2,FALSE),"-")</f>
        <v>-</v>
      </c>
      <c r="E2912">
        <v>99.334641000000005</v>
      </c>
      <c r="F2912">
        <v>312.55</v>
      </c>
      <c r="G2912">
        <v>73.813497283481794</v>
      </c>
      <c r="H2912">
        <v>-0.24618093010015901</v>
      </c>
      <c r="I2912">
        <v>9.2607343073243804</v>
      </c>
      <c r="J2912">
        <v>-0.40578419213135403</v>
      </c>
      <c r="K2912">
        <v>265.941267868377</v>
      </c>
      <c r="L2912">
        <v>223.43359975354301</v>
      </c>
      <c r="M2912">
        <v>71.972127627511696</v>
      </c>
      <c r="N2912">
        <v>0.86576056753774999</v>
      </c>
      <c r="O2912">
        <v>1.99968005119179</v>
      </c>
      <c r="P2912">
        <v>105.62499999999901</v>
      </c>
      <c r="Q2912">
        <v>7.3080499869842996E-2</v>
      </c>
    </row>
    <row r="2913" spans="1:17" hidden="1" x14ac:dyDescent="0.3">
      <c r="A2913" t="s">
        <v>6035</v>
      </c>
      <c r="B2913" t="s">
        <v>6036</v>
      </c>
      <c r="C2913" t="str">
        <f>IFERROR(VLOOKUP(Table1[[#This Row],[Ticker]],[1]!Table2[[Symbol]:[Industry]],2,FALSE),"-")</f>
        <v>-</v>
      </c>
      <c r="D2913" t="s">
        <v>292</v>
      </c>
      <c r="E2913">
        <v>99.103742999999994</v>
      </c>
      <c r="F2913">
        <v>44.82</v>
      </c>
      <c r="G2913">
        <v>95.358005255348502</v>
      </c>
      <c r="H2913">
        <v>51.768395527545501</v>
      </c>
      <c r="I2913">
        <v>15.656694550300699</v>
      </c>
      <c r="J2913">
        <v>12.7385625006024</v>
      </c>
      <c r="K2913">
        <v>32.600035829096498</v>
      </c>
      <c r="L2913">
        <v>29.1471296461504</v>
      </c>
      <c r="M2913">
        <v>87.720311891505105</v>
      </c>
      <c r="N2913">
        <v>2.8818294969356</v>
      </c>
      <c r="O2913">
        <v>0.40160642570281602</v>
      </c>
      <c r="P2913">
        <v>144.25068119891</v>
      </c>
      <c r="Q2913">
        <v>6.0828308769055997E-2</v>
      </c>
    </row>
    <row r="2914" spans="1:17" hidden="1" x14ac:dyDescent="0.3">
      <c r="A2914" t="s">
        <v>6037</v>
      </c>
      <c r="B2914" t="s">
        <v>6038</v>
      </c>
      <c r="C2914" t="str">
        <f>IFERROR(VLOOKUP(Table1[[#This Row],[Ticker]],[1]!Table2[[Symbol]:[Industry]],2,FALSE),"-")</f>
        <v>-</v>
      </c>
      <c r="D2914" t="s">
        <v>429</v>
      </c>
      <c r="E2914">
        <v>98.990289309999994</v>
      </c>
      <c r="F2914">
        <v>77.989999999999995</v>
      </c>
      <c r="G2914">
        <v>181.99001984019699</v>
      </c>
      <c r="H2914">
        <v>12.2529283558284</v>
      </c>
      <c r="I2914">
        <v>133.228526452918</v>
      </c>
      <c r="J2914">
        <v>9.8938304005511899</v>
      </c>
      <c r="K2914">
        <v>66.866348655259202</v>
      </c>
      <c r="L2914">
        <v>48.3918829725568</v>
      </c>
      <c r="M2914">
        <v>52.849495400312897</v>
      </c>
      <c r="N2914">
        <v>0.73416662978115299</v>
      </c>
      <c r="O2914">
        <v>18.092063085010899</v>
      </c>
      <c r="P2914">
        <v>246.31438721136701</v>
      </c>
      <c r="Q2914">
        <v>0.1707321653859</v>
      </c>
    </row>
    <row r="2915" spans="1:17" hidden="1" x14ac:dyDescent="0.3">
      <c r="A2915" t="s">
        <v>6039</v>
      </c>
      <c r="B2915" t="s">
        <v>6040</v>
      </c>
      <c r="C2915" t="str">
        <f>IFERROR(VLOOKUP(Table1[[#This Row],[Ticker]],[1]!Table2[[Symbol]:[Industry]],2,FALSE),"-")</f>
        <v>-</v>
      </c>
      <c r="D2915" t="s">
        <v>51</v>
      </c>
      <c r="E2915">
        <v>98.978807399999994</v>
      </c>
      <c r="F2915">
        <v>167.75</v>
      </c>
      <c r="G2915">
        <v>24.673091039250401</v>
      </c>
      <c r="H2915">
        <v>4.3460099066305604</v>
      </c>
      <c r="I2915">
        <v>17.759011926924298</v>
      </c>
      <c r="J2915">
        <v>7.4113482647022302</v>
      </c>
      <c r="K2915">
        <v>134.53223687308801</v>
      </c>
      <c r="L2915">
        <v>129.20536578260101</v>
      </c>
      <c r="M2915">
        <v>81.984339797169795</v>
      </c>
      <c r="N2915">
        <v>2.1976411069450599</v>
      </c>
      <c r="O2915">
        <v>0.447093889716843</v>
      </c>
      <c r="P2915">
        <v>71.086180520142705</v>
      </c>
      <c r="Q2915">
        <v>-7.9010187135784005E-2</v>
      </c>
    </row>
    <row r="2916" spans="1:17" hidden="1" x14ac:dyDescent="0.3">
      <c r="A2916" t="s">
        <v>6041</v>
      </c>
      <c r="B2916" t="s">
        <v>6042</v>
      </c>
      <c r="C2916" t="str">
        <f>IFERROR(VLOOKUP(Table1[[#This Row],[Ticker]],[1]!Table2[[Symbol]:[Industry]],2,FALSE),"-")</f>
        <v>-</v>
      </c>
      <c r="D2916" t="s">
        <v>269</v>
      </c>
      <c r="E2916">
        <v>98.933743949999993</v>
      </c>
      <c r="F2916">
        <v>40.83</v>
      </c>
      <c r="G2916">
        <v>58.212068111560797</v>
      </c>
      <c r="H2916">
        <v>15.3783786440128</v>
      </c>
      <c r="I2916">
        <v>-5.7979158547740601</v>
      </c>
      <c r="J2916">
        <v>24.3370473490872</v>
      </c>
      <c r="K2916">
        <v>37.452833724221101</v>
      </c>
      <c r="L2916">
        <v>34.5663214647263</v>
      </c>
      <c r="M2916">
        <v>52.829349021673401</v>
      </c>
      <c r="N2916">
        <v>4.1572327865644896</v>
      </c>
      <c r="O2916">
        <v>24.9081557678177</v>
      </c>
      <c r="P2916">
        <v>89.0277777777777</v>
      </c>
      <c r="Q2916">
        <v>6.9477183145900998E-2</v>
      </c>
    </row>
    <row r="2917" spans="1:17" hidden="1" x14ac:dyDescent="0.3">
      <c r="A2917" t="s">
        <v>6043</v>
      </c>
      <c r="B2917" t="s">
        <v>6044</v>
      </c>
      <c r="C2917" t="str">
        <f>IFERROR(VLOOKUP(Table1[[#This Row],[Ticker]],[1]!Table2[[Symbol]:[Industry]],2,FALSE),"-")</f>
        <v>-</v>
      </c>
      <c r="D2917" t="s">
        <v>138</v>
      </c>
      <c r="E2917">
        <v>98.593440000000001</v>
      </c>
      <c r="F2917">
        <v>5.26</v>
      </c>
      <c r="G2917">
        <v>69.522732275322298</v>
      </c>
      <c r="H2917">
        <v>31.5675664823769</v>
      </c>
      <c r="I2917">
        <v>17.9017512103154</v>
      </c>
      <c r="J2917">
        <v>11.9633276344584</v>
      </c>
      <c r="K2917">
        <v>4.1442292232396003</v>
      </c>
      <c r="L2917">
        <v>3.8350645867090201</v>
      </c>
      <c r="M2917">
        <v>77.614031474696603</v>
      </c>
      <c r="N2917">
        <v>3.888916624857</v>
      </c>
      <c r="O2917">
        <v>16.600204024853898</v>
      </c>
      <c r="P2917">
        <v>110.81133919843499</v>
      </c>
      <c r="Q2917">
        <v>0.14185366288208701</v>
      </c>
    </row>
    <row r="2918" spans="1:17" hidden="1" x14ac:dyDescent="0.3">
      <c r="A2918" t="s">
        <v>6045</v>
      </c>
      <c r="B2918" t="s">
        <v>6046</v>
      </c>
      <c r="C2918" t="str">
        <f>IFERROR(VLOOKUP(Table1[[#This Row],[Ticker]],[1]!Table2[[Symbol]:[Industry]],2,FALSE),"-")</f>
        <v>-</v>
      </c>
      <c r="D2918" t="s">
        <v>212</v>
      </c>
      <c r="E2918">
        <v>98.557625000000002</v>
      </c>
      <c r="F2918">
        <v>164.95</v>
      </c>
      <c r="G2918">
        <v>102.673356519541</v>
      </c>
      <c r="H2918">
        <v>43.6317860896485</v>
      </c>
      <c r="I2918">
        <v>22.212914023312401</v>
      </c>
      <c r="J2918">
        <v>44.222516511554197</v>
      </c>
      <c r="K2918">
        <v>115.066981336395</v>
      </c>
      <c r="L2918">
        <v>103.088157688103</v>
      </c>
      <c r="M2918">
        <v>93.695734320340705</v>
      </c>
      <c r="N2918">
        <v>3.2498336138665702</v>
      </c>
      <c r="O2918">
        <v>4.2740224310397101</v>
      </c>
      <c r="P2918">
        <v>137.85147801009299</v>
      </c>
      <c r="Q2918">
        <v>6.4003389806413E-2</v>
      </c>
    </row>
    <row r="2919" spans="1:17" hidden="1" x14ac:dyDescent="0.3">
      <c r="A2919" t="s">
        <v>6047</v>
      </c>
      <c r="B2919" t="s">
        <v>6048</v>
      </c>
      <c r="C2919" t="str">
        <f>IFERROR(VLOOKUP(Table1[[#This Row],[Ticker]],[1]!Table2[[Symbol]:[Industry]],2,FALSE),"-")</f>
        <v>-</v>
      </c>
      <c r="D2919" t="s">
        <v>429</v>
      </c>
      <c r="E2919">
        <v>98.470175999999995</v>
      </c>
      <c r="F2919">
        <v>0.92</v>
      </c>
      <c r="G2919">
        <v>106.745401444894</v>
      </c>
      <c r="H2919">
        <v>-33.891083881933803</v>
      </c>
      <c r="I2919">
        <v>17.287554230695999</v>
      </c>
      <c r="J2919">
        <v>-6.5661349594348204</v>
      </c>
      <c r="K2919">
        <v>0.94007939427270104</v>
      </c>
      <c r="L2919">
        <v>0.76859231980076204</v>
      </c>
      <c r="M2919">
        <v>34.568047721252697</v>
      </c>
      <c r="N2919">
        <v>0.84159727931735395</v>
      </c>
      <c r="O2919">
        <v>55.434782608695599</v>
      </c>
      <c r="P2919">
        <v>135.897435897435</v>
      </c>
      <c r="Q2919">
        <v>9.5468622577404003E-2</v>
      </c>
    </row>
    <row r="2920" spans="1:17" hidden="1" x14ac:dyDescent="0.3">
      <c r="A2920" t="s">
        <v>6049</v>
      </c>
      <c r="B2920" t="s">
        <v>6050</v>
      </c>
      <c r="C2920" t="str">
        <f>IFERROR(VLOOKUP(Table1[[#This Row],[Ticker]],[1]!Table2[[Symbol]:[Industry]],2,FALSE),"-")</f>
        <v>-</v>
      </c>
      <c r="D2920" t="s">
        <v>424</v>
      </c>
      <c r="E2920">
        <v>98.294832</v>
      </c>
      <c r="F2920">
        <v>100.35</v>
      </c>
      <c r="G2920">
        <v>-23.701027126534299</v>
      </c>
      <c r="H2920">
        <v>5.2406177497678197</v>
      </c>
      <c r="I2920">
        <v>-10.936652118510301</v>
      </c>
      <c r="J2920">
        <v>2.0545712528129698</v>
      </c>
      <c r="O2920">
        <v>5.4309915296462297</v>
      </c>
      <c r="P2920">
        <v>6.4721485411140396</v>
      </c>
    </row>
    <row r="2921" spans="1:17" hidden="1" x14ac:dyDescent="0.3">
      <c r="A2921" t="s">
        <v>6051</v>
      </c>
      <c r="B2921" t="s">
        <v>6052</v>
      </c>
      <c r="C2921" t="str">
        <f>IFERROR(VLOOKUP(Table1[[#This Row],[Ticker]],[1]!Table2[[Symbol]:[Industry]],2,FALSE),"-")</f>
        <v>-</v>
      </c>
      <c r="D2921" t="s">
        <v>543</v>
      </c>
      <c r="E2921">
        <v>98.169749999999993</v>
      </c>
      <c r="F2921">
        <v>52.5</v>
      </c>
      <c r="G2921">
        <v>6.0557462724803903</v>
      </c>
      <c r="H2921">
        <v>-0.26533463118455303</v>
      </c>
      <c r="I2921">
        <v>-18.3040953644654</v>
      </c>
      <c r="J2921">
        <v>-1.43425374475266</v>
      </c>
      <c r="K2921">
        <v>51.327287126014603</v>
      </c>
      <c r="L2921">
        <v>51.673796456406897</v>
      </c>
      <c r="M2921">
        <v>43.483082083760898</v>
      </c>
      <c r="N2921">
        <v>1.0206511354449901</v>
      </c>
      <c r="O2921">
        <v>25.3333333333333</v>
      </c>
      <c r="P2921">
        <v>41.700404858299599</v>
      </c>
    </row>
    <row r="2922" spans="1:17" hidden="1" x14ac:dyDescent="0.3">
      <c r="A2922" t="s">
        <v>6053</v>
      </c>
      <c r="B2922" t="s">
        <v>6054</v>
      </c>
      <c r="C2922" t="str">
        <f>IFERROR(VLOOKUP(Table1[[#This Row],[Ticker]],[1]!Table2[[Symbol]:[Industry]],2,FALSE),"-")</f>
        <v>-</v>
      </c>
      <c r="D2922" t="s">
        <v>625</v>
      </c>
      <c r="E2922">
        <v>98.159599999999998</v>
      </c>
      <c r="F2922">
        <v>0.77</v>
      </c>
      <c r="G2922">
        <v>0.93894983199097404</v>
      </c>
      <c r="H2922">
        <v>-17.9260489168988</v>
      </c>
      <c r="I2922">
        <v>-45.784341194140502</v>
      </c>
      <c r="J2922">
        <v>-0.42882566678572198</v>
      </c>
      <c r="K2922">
        <v>0.78105424433154003</v>
      </c>
      <c r="L2922">
        <v>0.82041046235045501</v>
      </c>
      <c r="M2922">
        <v>35.682575341473502</v>
      </c>
      <c r="N2922">
        <v>0.87253006508214703</v>
      </c>
      <c r="O2922">
        <v>105.194805194805</v>
      </c>
      <c r="P2922">
        <v>42.592592592592503</v>
      </c>
    </row>
    <row r="2923" spans="1:17" hidden="1" x14ac:dyDescent="0.3">
      <c r="A2923" t="s">
        <v>6055</v>
      </c>
      <c r="B2923" t="s">
        <v>6056</v>
      </c>
      <c r="C2923" t="str">
        <f>IFERROR(VLOOKUP(Table1[[#This Row],[Ticker]],[1]!Table2[[Symbol]:[Industry]],2,FALSE),"-")</f>
        <v>-</v>
      </c>
      <c r="E2923">
        <v>98.131500000000003</v>
      </c>
      <c r="F2923">
        <v>72.69</v>
      </c>
      <c r="G2923">
        <v>-62.170564941660402</v>
      </c>
      <c r="H2923">
        <v>0.74457031893778702</v>
      </c>
      <c r="I2923">
        <v>-18.651941803556799</v>
      </c>
      <c r="J2923">
        <v>4.2114071798599504</v>
      </c>
      <c r="K2923">
        <v>75.518102621136407</v>
      </c>
      <c r="L2923">
        <v>82.206751642195201</v>
      </c>
      <c r="M2923">
        <v>48.259455766001103</v>
      </c>
      <c r="N2923">
        <v>1.26528152840115</v>
      </c>
      <c r="O2923">
        <v>73.338836153528703</v>
      </c>
      <c r="P2923">
        <v>15.3809523809523</v>
      </c>
      <c r="Q2923">
        <v>-0.13028077925676901</v>
      </c>
    </row>
    <row r="2924" spans="1:17" hidden="1" x14ac:dyDescent="0.3">
      <c r="A2924" t="s">
        <v>6057</v>
      </c>
      <c r="B2924" t="s">
        <v>6058</v>
      </c>
      <c r="C2924" t="str">
        <f>IFERROR(VLOOKUP(Table1[[#This Row],[Ticker]],[1]!Table2[[Symbol]:[Industry]],2,FALSE),"-")</f>
        <v>-</v>
      </c>
      <c r="D2924" t="s">
        <v>625</v>
      </c>
      <c r="E2924">
        <v>98.114999999999995</v>
      </c>
      <c r="F2924">
        <v>158.25</v>
      </c>
      <c r="G2924">
        <v>149.35522056634099</v>
      </c>
      <c r="H2924">
        <v>-12.220363298169699</v>
      </c>
      <c r="I2924">
        <v>132.03851208510201</v>
      </c>
      <c r="J2924">
        <v>11.2760752716918</v>
      </c>
      <c r="K2924">
        <v>145.48364068003701</v>
      </c>
      <c r="L2924">
        <v>100.723745940443</v>
      </c>
      <c r="M2924">
        <v>64.046255678897694</v>
      </c>
      <c r="N2924">
        <v>0.63502710245396798</v>
      </c>
      <c r="O2924">
        <v>33.156398104265399</v>
      </c>
      <c r="P2924">
        <v>217.89875451988701</v>
      </c>
      <c r="Q2924">
        <v>0.167487533452328</v>
      </c>
    </row>
    <row r="2925" spans="1:17" hidden="1" x14ac:dyDescent="0.3">
      <c r="A2925" t="s">
        <v>6059</v>
      </c>
      <c r="B2925" t="s">
        <v>6060</v>
      </c>
      <c r="C2925" t="str">
        <f>IFERROR(VLOOKUP(Table1[[#This Row],[Ticker]],[1]!Table2[[Symbol]:[Industry]],2,FALSE),"-")</f>
        <v>-</v>
      </c>
      <c r="D2925" t="s">
        <v>1202</v>
      </c>
      <c r="E2925">
        <v>97.929189875000006</v>
      </c>
      <c r="F2925">
        <v>17.05</v>
      </c>
      <c r="G2925">
        <v>-15.683620637124699</v>
      </c>
      <c r="H2925">
        <v>-0.244730235580149</v>
      </c>
      <c r="I2925">
        <v>-27.521853717397999</v>
      </c>
      <c r="J2925">
        <v>4.0414793091372196</v>
      </c>
      <c r="K2925">
        <v>18.176459793335798</v>
      </c>
      <c r="L2925">
        <v>18.032202100875502</v>
      </c>
      <c r="M2925">
        <v>31.915485349650101</v>
      </c>
      <c r="N2925">
        <v>1.31714485239301</v>
      </c>
      <c r="O2925">
        <v>48.093841642228703</v>
      </c>
      <c r="P2925">
        <v>33.203125</v>
      </c>
      <c r="Q2925">
        <v>2.5648571290943001E-2</v>
      </c>
    </row>
    <row r="2926" spans="1:17" hidden="1" x14ac:dyDescent="0.3">
      <c r="A2926" t="s">
        <v>6061</v>
      </c>
      <c r="B2926" t="s">
        <v>6062</v>
      </c>
      <c r="C2926" t="str">
        <f>IFERROR(VLOOKUP(Table1[[#This Row],[Ticker]],[1]!Table2[[Symbol]:[Industry]],2,FALSE),"-")</f>
        <v>-</v>
      </c>
      <c r="D2926" t="s">
        <v>101</v>
      </c>
      <c r="E2926">
        <v>97.927785951999994</v>
      </c>
      <c r="F2926">
        <v>84.64</v>
      </c>
      <c r="G2926">
        <v>61.9532789066009</v>
      </c>
      <c r="H2926">
        <v>25.891469331276301</v>
      </c>
      <c r="I2926">
        <v>-24.952072965980101</v>
      </c>
      <c r="J2926">
        <v>-9.0750562329341609</v>
      </c>
      <c r="K2926">
        <v>78.568258162733301</v>
      </c>
      <c r="L2926">
        <v>70.020751769572698</v>
      </c>
      <c r="M2926">
        <v>42.714108571966399</v>
      </c>
      <c r="N2926">
        <v>0.69058742786578997</v>
      </c>
      <c r="O2926">
        <v>24.172967863894101</v>
      </c>
      <c r="Q2926">
        <v>0.10275491152216901</v>
      </c>
    </row>
    <row r="2927" spans="1:17" hidden="1" x14ac:dyDescent="0.3">
      <c r="A2927" t="s">
        <v>6063</v>
      </c>
      <c r="B2927" t="s">
        <v>6064</v>
      </c>
      <c r="C2927" t="str">
        <f>IFERROR(VLOOKUP(Table1[[#This Row],[Ticker]],[1]!Table2[[Symbol]:[Industry]],2,FALSE),"-")</f>
        <v>-</v>
      </c>
      <c r="D2927" t="s">
        <v>553</v>
      </c>
      <c r="E2927">
        <v>97.832728279999998</v>
      </c>
      <c r="F2927">
        <v>36.82</v>
      </c>
      <c r="G2927">
        <v>38.948044616700301</v>
      </c>
      <c r="H2927">
        <v>67.240331872123406</v>
      </c>
      <c r="I2927">
        <v>16.256764404725399</v>
      </c>
      <c r="J2927">
        <v>19.859470374522299</v>
      </c>
      <c r="K2927">
        <v>27.736482266195601</v>
      </c>
      <c r="L2927">
        <v>25.232106122670299</v>
      </c>
      <c r="M2927">
        <v>73.311015900965202</v>
      </c>
      <c r="N2927">
        <v>2.3402050000991199</v>
      </c>
      <c r="O2927">
        <v>5.3231939163498101</v>
      </c>
      <c r="Q2927">
        <v>-3.1446186239704001E-2</v>
      </c>
    </row>
    <row r="2928" spans="1:17" hidden="1" x14ac:dyDescent="0.3">
      <c r="A2928" t="s">
        <v>6065</v>
      </c>
      <c r="B2928" t="s">
        <v>6066</v>
      </c>
      <c r="C2928" t="str">
        <f>IFERROR(VLOOKUP(Table1[[#This Row],[Ticker]],[1]!Table2[[Symbol]:[Industry]],2,FALSE),"-")</f>
        <v>-</v>
      </c>
      <c r="D2928" t="s">
        <v>1467</v>
      </c>
      <c r="E2928">
        <v>97.716750000000005</v>
      </c>
      <c r="F2928">
        <v>172.95</v>
      </c>
      <c r="G2928">
        <v>-32.467196980302603</v>
      </c>
      <c r="H2928">
        <v>15.1090388023994</v>
      </c>
      <c r="I2928">
        <v>-13.8431154163189</v>
      </c>
      <c r="J2928">
        <v>4.8185805582741201</v>
      </c>
      <c r="K2928">
        <v>167.990477597503</v>
      </c>
      <c r="L2928">
        <v>165.530320598808</v>
      </c>
      <c r="M2928">
        <v>47.418849493768697</v>
      </c>
      <c r="N2928">
        <v>0.98218673218673203</v>
      </c>
      <c r="O2928">
        <v>15.062156692685701</v>
      </c>
      <c r="P2928">
        <v>21.624472573839601</v>
      </c>
      <c r="Q2928">
        <v>0.12123697701137</v>
      </c>
    </row>
    <row r="2929" spans="1:17" hidden="1" x14ac:dyDescent="0.3">
      <c r="A2929" t="s">
        <v>6067</v>
      </c>
      <c r="B2929" t="s">
        <v>6068</v>
      </c>
      <c r="C2929" t="str">
        <f>IFERROR(VLOOKUP(Table1[[#This Row],[Ticker]],[1]!Table2[[Symbol]:[Industry]],2,FALSE),"-")</f>
        <v>-</v>
      </c>
      <c r="D2929" t="s">
        <v>5284</v>
      </c>
      <c r="E2929">
        <v>97.551223199999995</v>
      </c>
      <c r="F2929">
        <v>35.94</v>
      </c>
      <c r="G2929">
        <v>-21.585574509844101</v>
      </c>
      <c r="H2929">
        <v>1.3993306926456199</v>
      </c>
      <c r="I2929">
        <v>-18.92334456619</v>
      </c>
      <c r="J2929">
        <v>4.4847009599701497</v>
      </c>
      <c r="K2929">
        <v>37.210527084667703</v>
      </c>
      <c r="L2929">
        <v>36.058195375768797</v>
      </c>
      <c r="M2929">
        <v>38.655750948533601</v>
      </c>
      <c r="N2929">
        <v>1.0691989337822601</v>
      </c>
      <c r="O2929">
        <v>41.624930439621501</v>
      </c>
      <c r="P2929">
        <v>36.914285714285697</v>
      </c>
      <c r="Q2929">
        <v>-4.3683137355239997E-3</v>
      </c>
    </row>
    <row r="2930" spans="1:17" hidden="1" x14ac:dyDescent="0.3">
      <c r="A2930" t="s">
        <v>6069</v>
      </c>
      <c r="B2930" t="s">
        <v>6070</v>
      </c>
      <c r="C2930" t="str">
        <f>IFERROR(VLOOKUP(Table1[[#This Row],[Ticker]],[1]!Table2[[Symbol]:[Industry]],2,FALSE),"-")</f>
        <v>-</v>
      </c>
      <c r="D2930" t="s">
        <v>269</v>
      </c>
      <c r="E2930">
        <v>97.540800000000004</v>
      </c>
      <c r="F2930">
        <v>87.09</v>
      </c>
      <c r="G2930">
        <v>41.876231934086398</v>
      </c>
      <c r="H2930">
        <v>-15.101974842824699</v>
      </c>
      <c r="I2930">
        <v>13.1469144426967</v>
      </c>
      <c r="J2930">
        <v>1.0128731749131099</v>
      </c>
      <c r="K2930">
        <v>91.077989681693197</v>
      </c>
      <c r="L2930">
        <v>80.857689601362196</v>
      </c>
      <c r="M2930">
        <v>32.760397981552899</v>
      </c>
      <c r="N2930">
        <v>0.25971953683833099</v>
      </c>
      <c r="O2930">
        <v>45.826156849236398</v>
      </c>
      <c r="P2930">
        <v>76.796589524969505</v>
      </c>
      <c r="Q2930">
        <v>5.5555130816798998E-2</v>
      </c>
    </row>
    <row r="2931" spans="1:17" hidden="1" x14ac:dyDescent="0.3">
      <c r="A2931" t="s">
        <v>6071</v>
      </c>
      <c r="B2931" t="s">
        <v>6072</v>
      </c>
      <c r="C2931" t="str">
        <f>IFERROR(VLOOKUP(Table1[[#This Row],[Ticker]],[1]!Table2[[Symbol]:[Industry]],2,FALSE),"-")</f>
        <v>-</v>
      </c>
      <c r="E2931">
        <v>96.911505000000005</v>
      </c>
      <c r="F2931">
        <v>192.6</v>
      </c>
      <c r="G2931">
        <v>33.865010883462098</v>
      </c>
      <c r="H2931">
        <v>-13.777112746686001</v>
      </c>
      <c r="I2931">
        <v>21.653858785679802</v>
      </c>
      <c r="J2931">
        <v>-10.607397095357101</v>
      </c>
      <c r="K2931">
        <v>206.369322873106</v>
      </c>
      <c r="L2931">
        <v>162.983890788558</v>
      </c>
      <c r="M2931">
        <v>16.316259085449001</v>
      </c>
      <c r="N2931">
        <v>0.54234287123361102</v>
      </c>
      <c r="O2931">
        <v>37.409138110072597</v>
      </c>
      <c r="P2931">
        <v>81.355932203389798</v>
      </c>
      <c r="Q2931">
        <v>0.154387862949872</v>
      </c>
    </row>
    <row r="2932" spans="1:17" hidden="1" x14ac:dyDescent="0.3">
      <c r="A2932" t="s">
        <v>6073</v>
      </c>
      <c r="B2932" t="s">
        <v>6074</v>
      </c>
      <c r="C2932" t="str">
        <f>IFERROR(VLOOKUP(Table1[[#This Row],[Ticker]],[1]!Table2[[Symbol]:[Industry]],2,FALSE),"-")</f>
        <v>-</v>
      </c>
      <c r="D2932" t="s">
        <v>429</v>
      </c>
      <c r="E2932">
        <v>96.837490962000004</v>
      </c>
      <c r="F2932">
        <v>92.46</v>
      </c>
      <c r="G2932">
        <v>34.634745707189197</v>
      </c>
      <c r="H2932">
        <v>-11.9994008203343</v>
      </c>
      <c r="I2932">
        <v>-19.144639670377501</v>
      </c>
      <c r="J2932">
        <v>-3.2373970953571498</v>
      </c>
      <c r="K2932">
        <v>97.949492259215404</v>
      </c>
      <c r="L2932">
        <v>90.889645361870194</v>
      </c>
      <c r="M2932">
        <v>45.711212951007397</v>
      </c>
      <c r="N2932">
        <v>1.7742899942669299</v>
      </c>
      <c r="O2932">
        <v>42.764438676184298</v>
      </c>
      <c r="P2932">
        <v>107.58868432869301</v>
      </c>
      <c r="Q2932">
        <v>0.14477356169001901</v>
      </c>
    </row>
    <row r="2933" spans="1:17" hidden="1" x14ac:dyDescent="0.3">
      <c r="A2933" t="s">
        <v>6075</v>
      </c>
      <c r="B2933" t="s">
        <v>6076</v>
      </c>
      <c r="C2933" t="str">
        <f>IFERROR(VLOOKUP(Table1[[#This Row],[Ticker]],[1]!Table2[[Symbol]:[Industry]],2,FALSE),"-")</f>
        <v>-</v>
      </c>
      <c r="D2933" t="s">
        <v>212</v>
      </c>
      <c r="E2933">
        <v>96.790999999999997</v>
      </c>
      <c r="F2933">
        <v>64.099999999999994</v>
      </c>
      <c r="G2933">
        <v>144.83406727509001</v>
      </c>
      <c r="H2933">
        <v>-11.4483419105294</v>
      </c>
      <c r="I2933">
        <v>8.4557775662973391</v>
      </c>
      <c r="J2933">
        <v>-0.61352884027656196</v>
      </c>
      <c r="K2933">
        <v>68.931920571013407</v>
      </c>
      <c r="L2933">
        <v>56.488884715039703</v>
      </c>
      <c r="M2933">
        <v>22.6668749615799</v>
      </c>
      <c r="N2933">
        <v>0.60765993788650696</v>
      </c>
      <c r="O2933">
        <v>30.889235569422802</v>
      </c>
      <c r="P2933">
        <v>182.13028169014001</v>
      </c>
      <c r="Q2933">
        <v>8.2767986680447006E-2</v>
      </c>
    </row>
    <row r="2934" spans="1:17" hidden="1" x14ac:dyDescent="0.3">
      <c r="A2934" t="s">
        <v>6077</v>
      </c>
      <c r="B2934" t="s">
        <v>6078</v>
      </c>
      <c r="C2934" t="str">
        <f>IFERROR(VLOOKUP(Table1[[#This Row],[Ticker]],[1]!Table2[[Symbol]:[Industry]],2,FALSE),"-")</f>
        <v>-</v>
      </c>
      <c r="D2934" t="s">
        <v>3650</v>
      </c>
      <c r="E2934">
        <v>96.572249999999997</v>
      </c>
      <c r="F2934">
        <v>112.95</v>
      </c>
      <c r="G2934">
        <v>62.518427760683601</v>
      </c>
      <c r="H2934">
        <v>13.8430313179348</v>
      </c>
      <c r="I2934">
        <v>44.235803850178499</v>
      </c>
      <c r="J2934">
        <v>22.449021124104501</v>
      </c>
      <c r="K2934">
        <v>98.988032549034997</v>
      </c>
      <c r="L2934">
        <v>81.9455580101273</v>
      </c>
      <c r="M2934">
        <v>74.507918262706397</v>
      </c>
      <c r="N2934">
        <v>0.51582005882589199</v>
      </c>
      <c r="O2934">
        <v>11.9964586100044</v>
      </c>
      <c r="P2934">
        <v>142.38197424892701</v>
      </c>
      <c r="Q2934">
        <v>0.165524493553838</v>
      </c>
    </row>
    <row r="2935" spans="1:17" hidden="1" x14ac:dyDescent="0.3">
      <c r="A2935" t="s">
        <v>6079</v>
      </c>
      <c r="B2935" t="s">
        <v>6080</v>
      </c>
      <c r="C2935" t="str">
        <f>IFERROR(VLOOKUP(Table1[[#This Row],[Ticker]],[1]!Table2[[Symbol]:[Industry]],2,FALSE),"-")</f>
        <v>-</v>
      </c>
      <c r="D2935" t="s">
        <v>1676</v>
      </c>
      <c r="E2935">
        <v>96.483199999999997</v>
      </c>
      <c r="F2935">
        <v>88</v>
      </c>
      <c r="G2935">
        <v>134.50755727383299</v>
      </c>
      <c r="H2935">
        <v>-6.8625568534067698</v>
      </c>
      <c r="I2935">
        <v>28.860528630273699</v>
      </c>
      <c r="J2935">
        <v>-4.5986484209138903</v>
      </c>
      <c r="K2935">
        <v>87.200136959602204</v>
      </c>
      <c r="L2935">
        <v>64.794758908661706</v>
      </c>
      <c r="M2935">
        <v>37.657520881945302</v>
      </c>
      <c r="N2935">
        <v>0.50564368517388603</v>
      </c>
      <c r="O2935">
        <v>31.477272727272702</v>
      </c>
      <c r="P2935">
        <v>217.117117117117</v>
      </c>
      <c r="Q2935">
        <v>0.13714075069596501</v>
      </c>
    </row>
    <row r="2936" spans="1:17" hidden="1" x14ac:dyDescent="0.3">
      <c r="A2936" t="s">
        <v>6081</v>
      </c>
      <c r="B2936" t="s">
        <v>6082</v>
      </c>
      <c r="C2936" t="str">
        <f>IFERROR(VLOOKUP(Table1[[#This Row],[Ticker]],[1]!Table2[[Symbol]:[Industry]],2,FALSE),"-")</f>
        <v>-</v>
      </c>
      <c r="D2936" t="s">
        <v>133</v>
      </c>
      <c r="E2936">
        <v>96.436454400000002</v>
      </c>
      <c r="F2936">
        <v>87.81</v>
      </c>
      <c r="G2936">
        <v>54.246917515239801</v>
      </c>
      <c r="H2936">
        <v>-1.51428421101648</v>
      </c>
      <c r="I2936">
        <v>10.8949022477758</v>
      </c>
      <c r="J2936">
        <v>1.0780867756105701</v>
      </c>
      <c r="K2936">
        <v>92.239403537138799</v>
      </c>
      <c r="L2936">
        <v>79.471911986088898</v>
      </c>
      <c r="M2936">
        <v>37.080055747194599</v>
      </c>
      <c r="N2936">
        <v>0.283833583404281</v>
      </c>
      <c r="O2936">
        <v>30.8507003758114</v>
      </c>
      <c r="P2936">
        <v>127.48704663212401</v>
      </c>
      <c r="Q2936">
        <v>0.108770119890363</v>
      </c>
    </row>
    <row r="2937" spans="1:17" hidden="1" x14ac:dyDescent="0.3">
      <c r="A2937" t="s">
        <v>6083</v>
      </c>
      <c r="B2937" t="s">
        <v>6084</v>
      </c>
      <c r="C2937" t="str">
        <f>IFERROR(VLOOKUP(Table1[[#This Row],[Ticker]],[1]!Table2[[Symbol]:[Industry]],2,FALSE),"-")</f>
        <v>-</v>
      </c>
      <c r="D2937" t="s">
        <v>133</v>
      </c>
      <c r="E2937">
        <v>96.383594450000004</v>
      </c>
      <c r="F2937">
        <v>7.15</v>
      </c>
      <c r="G2937">
        <v>-3.7545985551058001</v>
      </c>
      <c r="H2937">
        <v>-6.4099198846407699</v>
      </c>
      <c r="I2937">
        <v>-69.633080689938893</v>
      </c>
      <c r="J2937">
        <v>2.0391546287807598</v>
      </c>
      <c r="K2937">
        <v>7.8029214352194902</v>
      </c>
      <c r="L2937">
        <v>8.3507185032935904</v>
      </c>
      <c r="M2937">
        <v>40.840828176622203</v>
      </c>
      <c r="N2937">
        <v>2.22579907674855</v>
      </c>
      <c r="O2937">
        <v>144.75524475524401</v>
      </c>
      <c r="P2937">
        <v>23.275862068965498</v>
      </c>
      <c r="Q2937">
        <v>-1.7101862169897002E-2</v>
      </c>
    </row>
    <row r="2938" spans="1:17" hidden="1" x14ac:dyDescent="0.3">
      <c r="A2938" t="s">
        <v>6085</v>
      </c>
      <c r="B2938" t="s">
        <v>6086</v>
      </c>
      <c r="C2938" t="str">
        <f>IFERROR(VLOOKUP(Table1[[#This Row],[Ticker]],[1]!Table2[[Symbol]:[Industry]],2,FALSE),"-")</f>
        <v>-</v>
      </c>
      <c r="D2938" t="s">
        <v>1467</v>
      </c>
      <c r="E2938">
        <v>96.33</v>
      </c>
      <c r="F2938">
        <v>96.33</v>
      </c>
      <c r="G2938">
        <v>16.963742056247899</v>
      </c>
      <c r="H2938">
        <v>-2.82848794128908</v>
      </c>
      <c r="I2938">
        <v>-5.9541410728549504</v>
      </c>
      <c r="J2938">
        <v>2.27706345214686</v>
      </c>
      <c r="K2938">
        <v>99.712955599149495</v>
      </c>
      <c r="L2938">
        <v>90.756358815317498</v>
      </c>
      <c r="M2938">
        <v>33.548479472353598</v>
      </c>
      <c r="N2938">
        <v>0.70340391461263296</v>
      </c>
      <c r="O2938">
        <v>36.198484376621998</v>
      </c>
      <c r="P2938">
        <v>45.403773584905601</v>
      </c>
      <c r="Q2938">
        <v>1.8268797845391999E-2</v>
      </c>
    </row>
    <row r="2939" spans="1:17" hidden="1" x14ac:dyDescent="0.3">
      <c r="A2939" t="s">
        <v>6087</v>
      </c>
      <c r="B2939" t="s">
        <v>6088</v>
      </c>
      <c r="C2939" t="str">
        <f>IFERROR(VLOOKUP(Table1[[#This Row],[Ticker]],[1]!Table2[[Symbol]:[Industry]],2,FALSE),"-")</f>
        <v>-</v>
      </c>
      <c r="D2939" t="s">
        <v>21</v>
      </c>
      <c r="E2939">
        <v>96.328925624999997</v>
      </c>
      <c r="F2939">
        <v>76.989999999999995</v>
      </c>
      <c r="G2939">
        <v>60.054925254417903</v>
      </c>
      <c r="H2939">
        <v>-5.0385808862083001</v>
      </c>
      <c r="I2939">
        <v>6.1612916044333899</v>
      </c>
      <c r="J2939">
        <v>-5.08239709535715</v>
      </c>
      <c r="K2939">
        <v>72.345283313601499</v>
      </c>
      <c r="L2939">
        <v>60.910240778838599</v>
      </c>
      <c r="M2939">
        <v>57.114938975580003</v>
      </c>
      <c r="N2939">
        <v>0.16766798170115799</v>
      </c>
      <c r="O2939">
        <v>33.134173269255697</v>
      </c>
      <c r="P2939">
        <v>94.174022698612802</v>
      </c>
      <c r="Q2939">
        <v>2.2833245409493001E-2</v>
      </c>
    </row>
    <row r="2940" spans="1:17" hidden="1" x14ac:dyDescent="0.3">
      <c r="A2940" t="s">
        <v>6089</v>
      </c>
      <c r="B2940" t="s">
        <v>6090</v>
      </c>
      <c r="C2940" t="str">
        <f>IFERROR(VLOOKUP(Table1[[#This Row],[Ticker]],[1]!Table2[[Symbol]:[Industry]],2,FALSE),"-")</f>
        <v>-</v>
      </c>
      <c r="D2940" t="s">
        <v>625</v>
      </c>
      <c r="E2940">
        <v>96.150599999999997</v>
      </c>
      <c r="F2940">
        <v>163.80000000000001</v>
      </c>
      <c r="G2940">
        <v>-9.1877461874177602</v>
      </c>
      <c r="H2940">
        <v>-1.98160447245439</v>
      </c>
      <c r="I2940">
        <v>-6.1590133559989404</v>
      </c>
      <c r="J2940">
        <v>11.5276960723447</v>
      </c>
      <c r="K2940">
        <v>164.299755686971</v>
      </c>
      <c r="L2940">
        <v>163.08239924371799</v>
      </c>
      <c r="M2940">
        <v>48.684951873019301</v>
      </c>
      <c r="N2940">
        <v>0.26229450946777599</v>
      </c>
      <c r="O2940">
        <v>30.952380952380899</v>
      </c>
      <c r="P2940">
        <v>22.696629213483099</v>
      </c>
      <c r="Q2940">
        <v>6.1859778112526999E-2</v>
      </c>
    </row>
    <row r="2941" spans="1:17" hidden="1" x14ac:dyDescent="0.3">
      <c r="A2941" t="s">
        <v>6091</v>
      </c>
      <c r="B2941" t="s">
        <v>6092</v>
      </c>
      <c r="C2941" t="str">
        <f>IFERROR(VLOOKUP(Table1[[#This Row],[Ticker]],[1]!Table2[[Symbol]:[Industry]],2,FALSE),"-")</f>
        <v>-</v>
      </c>
      <c r="D2941" t="s">
        <v>1297</v>
      </c>
      <c r="E2941">
        <v>96.080539380000005</v>
      </c>
      <c r="F2941">
        <v>25.99</v>
      </c>
      <c r="G2941">
        <v>-14.8273978876047</v>
      </c>
      <c r="H2941">
        <v>1.0739510831011601</v>
      </c>
      <c r="I2941">
        <v>-6.1546153575996199</v>
      </c>
      <c r="J2941">
        <v>3.9193019337690398</v>
      </c>
      <c r="K2941">
        <v>25.603644857154901</v>
      </c>
      <c r="L2941">
        <v>24.960952872462101</v>
      </c>
      <c r="M2941">
        <v>53.842876406836702</v>
      </c>
      <c r="N2941">
        <v>2.3209948572549499</v>
      </c>
      <c r="O2941">
        <v>7.6183147364371004</v>
      </c>
      <c r="P2941">
        <v>12.5108225108224</v>
      </c>
      <c r="Q2941">
        <v>-6.9436672557021004E-2</v>
      </c>
    </row>
    <row r="2942" spans="1:17" hidden="1" x14ac:dyDescent="0.3">
      <c r="A2942" t="s">
        <v>6093</v>
      </c>
      <c r="B2942" t="s">
        <v>6094</v>
      </c>
      <c r="C2942" t="str">
        <f>IFERROR(VLOOKUP(Table1[[#This Row],[Ticker]],[1]!Table2[[Symbol]:[Industry]],2,FALSE),"-")</f>
        <v>-</v>
      </c>
      <c r="D2942" t="s">
        <v>269</v>
      </c>
      <c r="E2942">
        <v>95.998378000000002</v>
      </c>
      <c r="F2942">
        <v>156.1</v>
      </c>
      <c r="G2942">
        <v>1.7253854320839399</v>
      </c>
      <c r="H2942">
        <v>1.50339893586188</v>
      </c>
      <c r="I2942">
        <v>-24.366085616047201</v>
      </c>
      <c r="J2942">
        <v>4.5676338835771499</v>
      </c>
      <c r="K2942">
        <v>161.140147151002</v>
      </c>
      <c r="L2942">
        <v>155.97721958600201</v>
      </c>
      <c r="M2942">
        <v>40.591798809074703</v>
      </c>
      <c r="N2942">
        <v>1.73643760570849</v>
      </c>
      <c r="O2942">
        <v>33.247918001281199</v>
      </c>
      <c r="P2942">
        <v>37.533039647576999</v>
      </c>
      <c r="Q2942">
        <v>2.1765379836306002E-2</v>
      </c>
    </row>
    <row r="2943" spans="1:17" hidden="1" x14ac:dyDescent="0.3">
      <c r="A2943" t="s">
        <v>6095</v>
      </c>
      <c r="B2943" t="s">
        <v>6096</v>
      </c>
      <c r="C2943" t="str">
        <f>IFERROR(VLOOKUP(Table1[[#This Row],[Ticker]],[1]!Table2[[Symbol]:[Industry]],2,FALSE),"-")</f>
        <v>-</v>
      </c>
      <c r="D2943" t="s">
        <v>138</v>
      </c>
      <c r="E2943">
        <v>95.934836250000004</v>
      </c>
      <c r="F2943">
        <v>23.85</v>
      </c>
      <c r="G2943">
        <v>90.646746736373998</v>
      </c>
      <c r="H2943">
        <v>-4.8990015840663803</v>
      </c>
      <c r="I2943">
        <v>38.107907294039698</v>
      </c>
      <c r="J2943">
        <v>4.6841850547442601</v>
      </c>
      <c r="K2943">
        <v>25.0972200452814</v>
      </c>
      <c r="L2943">
        <v>19.9240711747658</v>
      </c>
      <c r="M2943">
        <v>35.416070650007001</v>
      </c>
      <c r="N2943">
        <v>0.36839674642125098</v>
      </c>
      <c r="O2943">
        <v>32.494758909853203</v>
      </c>
      <c r="P2943">
        <v>198.125</v>
      </c>
      <c r="Q2943">
        <v>6.8045445219906006E-2</v>
      </c>
    </row>
    <row r="2944" spans="1:17" hidden="1" x14ac:dyDescent="0.3">
      <c r="A2944" t="s">
        <v>6097</v>
      </c>
      <c r="B2944" t="s">
        <v>6098</v>
      </c>
      <c r="C2944" t="str">
        <f>IFERROR(VLOOKUP(Table1[[#This Row],[Ticker]],[1]!Table2[[Symbol]:[Industry]],2,FALSE),"-")</f>
        <v>-</v>
      </c>
      <c r="D2944" t="s">
        <v>269</v>
      </c>
      <c r="E2944">
        <v>95.923900799999998</v>
      </c>
      <c r="F2944">
        <v>88.4</v>
      </c>
      <c r="G2944">
        <v>-13.167425454233999</v>
      </c>
      <c r="H2944">
        <v>-1.7167948448996599</v>
      </c>
      <c r="I2944">
        <v>-21.779736843619599</v>
      </c>
      <c r="J2944">
        <v>4.9904289915993596</v>
      </c>
      <c r="K2944">
        <v>95.4268410472244</v>
      </c>
      <c r="L2944">
        <v>94.5935181234493</v>
      </c>
      <c r="M2944">
        <v>24.291533862682801</v>
      </c>
      <c r="N2944">
        <v>1.10780090264745</v>
      </c>
      <c r="O2944">
        <v>50.1696832579185</v>
      </c>
      <c r="P2944">
        <v>15.7068062827225</v>
      </c>
      <c r="Q2944">
        <v>5.0543927666432002E-2</v>
      </c>
    </row>
    <row r="2945" spans="1:17" hidden="1" x14ac:dyDescent="0.3">
      <c r="A2945" t="s">
        <v>6099</v>
      </c>
      <c r="B2945" t="s">
        <v>6100</v>
      </c>
      <c r="C2945" t="str">
        <f>IFERROR(VLOOKUP(Table1[[#This Row],[Ticker]],[1]!Table2[[Symbol]:[Industry]],2,FALSE),"-")</f>
        <v>-</v>
      </c>
      <c r="D2945" t="s">
        <v>6101</v>
      </c>
      <c r="E2945">
        <v>95.873890000000003</v>
      </c>
      <c r="F2945">
        <v>80.5</v>
      </c>
      <c r="G2945">
        <v>-76.178575163292905</v>
      </c>
      <c r="H2945">
        <v>1.0144272735773501</v>
      </c>
      <c r="I2945">
        <v>-36.330849986510501</v>
      </c>
      <c r="J2945">
        <v>1.5022982766405</v>
      </c>
      <c r="K2945">
        <v>85.593415796687495</v>
      </c>
      <c r="M2945">
        <v>32.166390474691298</v>
      </c>
      <c r="N2945">
        <v>0.93208874458874402</v>
      </c>
      <c r="O2945">
        <v>129.81366459627299</v>
      </c>
      <c r="P2945">
        <v>5.92105263157893</v>
      </c>
    </row>
    <row r="2946" spans="1:17" hidden="1" x14ac:dyDescent="0.3">
      <c r="A2946" t="s">
        <v>6102</v>
      </c>
      <c r="B2946" t="s">
        <v>6103</v>
      </c>
      <c r="C2946" t="str">
        <f>IFERROR(VLOOKUP(Table1[[#This Row],[Ticker]],[1]!Table2[[Symbol]:[Industry]],2,FALSE),"-")</f>
        <v>-</v>
      </c>
      <c r="D2946" t="s">
        <v>467</v>
      </c>
      <c r="E2946">
        <v>95.459900911999995</v>
      </c>
      <c r="F2946">
        <v>16.88</v>
      </c>
      <c r="G2946">
        <v>-4.2919722989012102E-2</v>
      </c>
      <c r="H2946">
        <v>-4.5281431577365296</v>
      </c>
      <c r="I2946">
        <v>-29.724673307847301</v>
      </c>
      <c r="J2946">
        <v>9.0145935094578693</v>
      </c>
      <c r="K2946">
        <v>18.2796810851172</v>
      </c>
      <c r="L2946">
        <v>18.0698678645571</v>
      </c>
      <c r="M2946">
        <v>42.367212054192301</v>
      </c>
      <c r="N2946">
        <v>3.2350943976933402</v>
      </c>
      <c r="O2946">
        <v>41.883886255924097</v>
      </c>
      <c r="P2946">
        <v>26.917293233082599</v>
      </c>
      <c r="Q2946">
        <v>4.9205236462729E-2</v>
      </c>
    </row>
    <row r="2947" spans="1:17" hidden="1" x14ac:dyDescent="0.3">
      <c r="A2947" t="s">
        <v>6104</v>
      </c>
      <c r="B2947" t="s">
        <v>6105</v>
      </c>
      <c r="C2947" t="str">
        <f>IFERROR(VLOOKUP(Table1[[#This Row],[Ticker]],[1]!Table2[[Symbol]:[Industry]],2,FALSE),"-")</f>
        <v>-</v>
      </c>
      <c r="D2947" t="s">
        <v>269</v>
      </c>
      <c r="E2947">
        <v>95.447023650000006</v>
      </c>
      <c r="F2947">
        <v>177.7</v>
      </c>
      <c r="G2947">
        <v>150.130016829509</v>
      </c>
      <c r="H2947">
        <v>51.330361339511398</v>
      </c>
      <c r="I2947">
        <v>41.195649265551602</v>
      </c>
      <c r="J2947">
        <v>14.5847582136761</v>
      </c>
      <c r="K2947">
        <v>136.15643715008801</v>
      </c>
      <c r="L2947">
        <v>107.50438214270901</v>
      </c>
      <c r="M2947">
        <v>75.652391877085606</v>
      </c>
      <c r="N2947">
        <v>1.5233147295164</v>
      </c>
      <c r="O2947">
        <v>3.4890264490714702</v>
      </c>
      <c r="P2947">
        <v>201.23749788099599</v>
      </c>
      <c r="Q2947">
        <v>0.13572528700792699</v>
      </c>
    </row>
    <row r="2948" spans="1:17" hidden="1" x14ac:dyDescent="0.3">
      <c r="A2948" t="s">
        <v>6106</v>
      </c>
      <c r="B2948" t="s">
        <v>6107</v>
      </c>
      <c r="C2948" t="str">
        <f>IFERROR(VLOOKUP(Table1[[#This Row],[Ticker]],[1]!Table2[[Symbol]:[Industry]],2,FALSE),"-")</f>
        <v>-</v>
      </c>
      <c r="D2948" t="s">
        <v>530</v>
      </c>
      <c r="E2948">
        <v>95.226454399999994</v>
      </c>
      <c r="F2948">
        <v>8.8000000000000007</v>
      </c>
      <c r="G2948">
        <v>-34.634256158328299</v>
      </c>
      <c r="H2948">
        <v>4.5182679602538398</v>
      </c>
      <c r="I2948">
        <v>-30.852214497307902</v>
      </c>
      <c r="J2948">
        <v>5.6454470457122401</v>
      </c>
      <c r="K2948">
        <v>8.7973421623401507</v>
      </c>
      <c r="L2948">
        <v>9.3073373578921306</v>
      </c>
      <c r="M2948">
        <v>55.1550364272519</v>
      </c>
      <c r="N2948">
        <v>0.68075200049329498</v>
      </c>
      <c r="O2948">
        <v>63.295454545454497</v>
      </c>
      <c r="P2948">
        <v>15.637319316688499</v>
      </c>
      <c r="Q2948">
        <v>0.18082307361038399</v>
      </c>
    </row>
    <row r="2949" spans="1:17" hidden="1" x14ac:dyDescent="0.3">
      <c r="A2949" t="s">
        <v>6108</v>
      </c>
      <c r="B2949" t="s">
        <v>6109</v>
      </c>
      <c r="C2949" t="str">
        <f>IFERROR(VLOOKUP(Table1[[#This Row],[Ticker]],[1]!Table2[[Symbol]:[Industry]],2,FALSE),"-")</f>
        <v>-</v>
      </c>
      <c r="D2949" t="s">
        <v>1202</v>
      </c>
      <c r="E2949">
        <v>95.163926000000004</v>
      </c>
      <c r="F2949">
        <v>65.78</v>
      </c>
      <c r="G2949">
        <v>56.4721774011783</v>
      </c>
      <c r="H2949">
        <v>4.3144114101756603</v>
      </c>
      <c r="I2949">
        <v>-2.8426737677880998E-2</v>
      </c>
      <c r="J2949">
        <v>0.89170684729517802</v>
      </c>
      <c r="K2949">
        <v>66.559951877465707</v>
      </c>
      <c r="L2949">
        <v>57.845210892250101</v>
      </c>
      <c r="M2949">
        <v>28.598406306087899</v>
      </c>
      <c r="N2949">
        <v>0.56697986590550697</v>
      </c>
      <c r="O2949">
        <v>16.9808452417148</v>
      </c>
      <c r="P2949">
        <v>86.082036775106005</v>
      </c>
      <c r="Q2949">
        <v>5.6552121724062002E-2</v>
      </c>
    </row>
    <row r="2950" spans="1:17" hidden="1" x14ac:dyDescent="0.3">
      <c r="A2950" t="s">
        <v>6110</v>
      </c>
      <c r="B2950" t="s">
        <v>6111</v>
      </c>
      <c r="C2950" t="str">
        <f>IFERROR(VLOOKUP(Table1[[#This Row],[Ticker]],[1]!Table2[[Symbol]:[Industry]],2,FALSE),"-")</f>
        <v>-</v>
      </c>
      <c r="D2950" t="s">
        <v>1623</v>
      </c>
      <c r="E2950">
        <v>95.118487040000005</v>
      </c>
      <c r="F2950">
        <v>6355.35</v>
      </c>
      <c r="G2950">
        <v>-6.02209253700999</v>
      </c>
      <c r="H2950">
        <v>-1.59807825564515</v>
      </c>
      <c r="I2950">
        <v>0.947515908122046</v>
      </c>
      <c r="J2950">
        <v>2.6626720393783998</v>
      </c>
      <c r="K2950">
        <v>6548.9887158793699</v>
      </c>
      <c r="L2950">
        <v>6168.6462344826296</v>
      </c>
      <c r="M2950">
        <v>55.282251015972101</v>
      </c>
      <c r="N2950">
        <v>2.0261968361956701</v>
      </c>
      <c r="O2950">
        <v>9.9066141125193603</v>
      </c>
      <c r="P2950">
        <v>24.346507532772399</v>
      </c>
      <c r="Q2950">
        <v>-2.1659899071474999E-2</v>
      </c>
    </row>
    <row r="2951" spans="1:17" hidden="1" x14ac:dyDescent="0.3">
      <c r="A2951" t="s">
        <v>6112</v>
      </c>
      <c r="B2951" t="s">
        <v>6113</v>
      </c>
      <c r="C2951" t="str">
        <f>IFERROR(VLOOKUP(Table1[[#This Row],[Ticker]],[1]!Table2[[Symbol]:[Industry]],2,FALSE),"-")</f>
        <v>-</v>
      </c>
      <c r="D2951" t="s">
        <v>2206</v>
      </c>
      <c r="E2951">
        <v>95.072547</v>
      </c>
      <c r="F2951">
        <v>30.54</v>
      </c>
      <c r="G2951">
        <v>45.754809303222899</v>
      </c>
      <c r="H2951">
        <v>6.1581479742928797</v>
      </c>
      <c r="I2951">
        <v>-7.7657028609061696</v>
      </c>
      <c r="J2951">
        <v>4.8986392796820404</v>
      </c>
      <c r="K2951">
        <v>29.4298021608952</v>
      </c>
      <c r="L2951">
        <v>25.5402505029484</v>
      </c>
      <c r="M2951">
        <v>45.974667716075103</v>
      </c>
      <c r="N2951">
        <v>1.41504871299139</v>
      </c>
      <c r="O2951">
        <v>14.2763588736083</v>
      </c>
      <c r="P2951">
        <v>122.919708029197</v>
      </c>
      <c r="Q2951">
        <v>0.13054403357941599</v>
      </c>
    </row>
    <row r="2952" spans="1:17" hidden="1" x14ac:dyDescent="0.3">
      <c r="A2952" t="s">
        <v>6114</v>
      </c>
      <c r="B2952" t="s">
        <v>6115</v>
      </c>
      <c r="C2952" t="str">
        <f>IFERROR(VLOOKUP(Table1[[#This Row],[Ticker]],[1]!Table2[[Symbol]:[Industry]],2,FALSE),"-")</f>
        <v>-</v>
      </c>
      <c r="D2952" t="s">
        <v>133</v>
      </c>
      <c r="E2952">
        <v>95.044900799999994</v>
      </c>
      <c r="F2952">
        <v>114</v>
      </c>
      <c r="G2952">
        <v>-68.891222303317505</v>
      </c>
      <c r="H2952">
        <v>15.052445706757</v>
      </c>
      <c r="I2952">
        <v>-56.126847295293402</v>
      </c>
      <c r="J2952">
        <v>25.042602904642798</v>
      </c>
      <c r="K2952">
        <v>105.334114544211</v>
      </c>
      <c r="M2952">
        <v>57.733062505440401</v>
      </c>
      <c r="N2952">
        <v>1.8477535056758501</v>
      </c>
      <c r="O2952">
        <v>84.210526315789394</v>
      </c>
      <c r="P2952">
        <v>38.181818181818102</v>
      </c>
    </row>
    <row r="2953" spans="1:17" hidden="1" x14ac:dyDescent="0.3">
      <c r="A2953" t="s">
        <v>6116</v>
      </c>
      <c r="B2953" t="s">
        <v>6117</v>
      </c>
      <c r="C2953" t="str">
        <f>IFERROR(VLOOKUP(Table1[[#This Row],[Ticker]],[1]!Table2[[Symbol]:[Industry]],2,FALSE),"-")</f>
        <v>-</v>
      </c>
      <c r="D2953" t="s">
        <v>1467</v>
      </c>
      <c r="E2953">
        <v>95.031869999999998</v>
      </c>
      <c r="F2953">
        <v>192.1</v>
      </c>
      <c r="G2953">
        <v>-49.1848086958422</v>
      </c>
      <c r="H2953">
        <v>-15.5252392002996</v>
      </c>
      <c r="I2953">
        <v>-36.420433687818203</v>
      </c>
      <c r="J2953">
        <v>-8.1789640346597903</v>
      </c>
      <c r="M2953">
        <v>8.6324790087205407</v>
      </c>
      <c r="O2953">
        <v>35.007808433107698</v>
      </c>
      <c r="P2953">
        <v>2.18085106382979</v>
      </c>
    </row>
    <row r="2954" spans="1:17" hidden="1" x14ac:dyDescent="0.3">
      <c r="A2954" t="s">
        <v>6118</v>
      </c>
      <c r="B2954" t="s">
        <v>6119</v>
      </c>
      <c r="C2954" t="str">
        <f>IFERROR(VLOOKUP(Table1[[#This Row],[Ticker]],[1]!Table2[[Symbol]:[Industry]],2,FALSE),"-")</f>
        <v>-</v>
      </c>
      <c r="D2954" t="s">
        <v>95</v>
      </c>
      <c r="E2954">
        <v>94.974000000000004</v>
      </c>
      <c r="F2954">
        <v>220</v>
      </c>
      <c r="G2954">
        <v>-28.4270123482092</v>
      </c>
      <c r="H2954">
        <v>1.0739510831011601</v>
      </c>
      <c r="I2954">
        <v>-13.145090803718899</v>
      </c>
      <c r="J2954">
        <v>3.1426029046428301</v>
      </c>
      <c r="K2954">
        <v>220.880175722677</v>
      </c>
      <c r="L2954">
        <v>221.66274124366799</v>
      </c>
      <c r="M2954">
        <v>81.146072576643405</v>
      </c>
      <c r="N2954">
        <v>0</v>
      </c>
      <c r="O2954">
        <v>5.4545454545454399</v>
      </c>
      <c r="P2954">
        <v>2.32558139534884</v>
      </c>
    </row>
    <row r="2955" spans="1:17" hidden="1" x14ac:dyDescent="0.3">
      <c r="A2955" t="s">
        <v>6120</v>
      </c>
      <c r="B2955" t="s">
        <v>6121</v>
      </c>
      <c r="C2955" t="str">
        <f>IFERROR(VLOOKUP(Table1[[#This Row],[Ticker]],[1]!Table2[[Symbol]:[Industry]],2,FALSE),"-")</f>
        <v>-</v>
      </c>
      <c r="D2955" t="s">
        <v>1467</v>
      </c>
      <c r="E2955">
        <v>94.900199999999998</v>
      </c>
      <c r="F2955">
        <v>68.52</v>
      </c>
      <c r="G2955">
        <v>-29.852199427515799</v>
      </c>
      <c r="H2955">
        <v>25.224894479327499</v>
      </c>
      <c r="I2955">
        <v>32.557793154379603</v>
      </c>
      <c r="J2955">
        <v>-10.278449726936101</v>
      </c>
      <c r="K2955">
        <v>56.5276826227295</v>
      </c>
      <c r="L2955">
        <v>52.737297990719398</v>
      </c>
      <c r="M2955">
        <v>54.714296568819897</v>
      </c>
      <c r="N2955">
        <v>5.2594681186740901</v>
      </c>
      <c r="O2955">
        <v>41.4915353181553</v>
      </c>
      <c r="P2955">
        <v>62.331201137171199</v>
      </c>
      <c r="Q2955">
        <v>8.6231802318131004E-2</v>
      </c>
    </row>
    <row r="2956" spans="1:17" hidden="1" x14ac:dyDescent="0.3">
      <c r="A2956" t="s">
        <v>6122</v>
      </c>
      <c r="B2956" t="s">
        <v>6123</v>
      </c>
      <c r="C2956" t="str">
        <f>IFERROR(VLOOKUP(Table1[[#This Row],[Ticker]],[1]!Table2[[Symbol]:[Industry]],2,FALSE),"-")</f>
        <v>-</v>
      </c>
      <c r="D2956" t="s">
        <v>3900</v>
      </c>
      <c r="E2956">
        <v>94.750624999999999</v>
      </c>
      <c r="F2956">
        <v>75.05</v>
      </c>
      <c r="G2956">
        <v>-12.430617456464301</v>
      </c>
      <c r="H2956">
        <v>23.953328515007701</v>
      </c>
      <c r="I2956">
        <v>-11.662201424353199</v>
      </c>
      <c r="J2956">
        <v>20.3138703430518</v>
      </c>
      <c r="K2956">
        <v>66.728252440318201</v>
      </c>
      <c r="L2956">
        <v>66.337958829976202</v>
      </c>
      <c r="M2956">
        <v>66.762425776834505</v>
      </c>
      <c r="N2956">
        <v>1.0567809347447601</v>
      </c>
      <c r="O2956">
        <v>54.536975349766799</v>
      </c>
      <c r="P2956">
        <v>35.689748689206198</v>
      </c>
      <c r="Q2956">
        <v>0.165412005062441</v>
      </c>
    </row>
    <row r="2957" spans="1:17" hidden="1" x14ac:dyDescent="0.3">
      <c r="A2957" t="s">
        <v>6124</v>
      </c>
      <c r="B2957" t="s">
        <v>6125</v>
      </c>
      <c r="C2957" t="str">
        <f>IFERROR(VLOOKUP(Table1[[#This Row],[Ticker]],[1]!Table2[[Symbol]:[Industry]],2,FALSE),"-")</f>
        <v>-</v>
      </c>
      <c r="D2957" t="s">
        <v>625</v>
      </c>
      <c r="E2957">
        <v>94.677687577</v>
      </c>
      <c r="F2957">
        <v>4.07</v>
      </c>
      <c r="G2957">
        <v>8.0357240255393592</v>
      </c>
      <c r="H2957">
        <v>-3.4715034623533798</v>
      </c>
      <c r="I2957">
        <v>-4.7759378327960302</v>
      </c>
      <c r="J2957">
        <v>2.4333830464867998</v>
      </c>
      <c r="K2957">
        <v>4.2626021424742699</v>
      </c>
      <c r="L2957">
        <v>4.5195821223756196</v>
      </c>
      <c r="M2957">
        <v>35.231665853296299</v>
      </c>
      <c r="N2957">
        <v>0.69219145174169705</v>
      </c>
      <c r="O2957">
        <v>37.592137592137497</v>
      </c>
      <c r="P2957">
        <v>66.122448979591795</v>
      </c>
      <c r="Q2957">
        <v>0.12679402980273899</v>
      </c>
    </row>
    <row r="2958" spans="1:17" hidden="1" x14ac:dyDescent="0.3">
      <c r="A2958" t="s">
        <v>6126</v>
      </c>
      <c r="B2958" t="s">
        <v>6127</v>
      </c>
      <c r="C2958" t="str">
        <f>IFERROR(VLOOKUP(Table1[[#This Row],[Ticker]],[1]!Table2[[Symbol]:[Industry]],2,FALSE),"-")</f>
        <v>-</v>
      </c>
      <c r="D2958" t="s">
        <v>530</v>
      </c>
      <c r="E2958">
        <v>94.636284599999996</v>
      </c>
      <c r="F2958">
        <v>37.83</v>
      </c>
      <c r="G2958">
        <v>44.150184438693998</v>
      </c>
      <c r="H2958">
        <v>-1.3157099751773</v>
      </c>
      <c r="I2958">
        <v>4.2504497923177</v>
      </c>
      <c r="J2958">
        <v>-1.0918468561226999</v>
      </c>
      <c r="K2958">
        <v>39.606667825871298</v>
      </c>
      <c r="L2958">
        <v>33.646338053964101</v>
      </c>
      <c r="M2958">
        <v>35.235095783717398</v>
      </c>
      <c r="N2958">
        <v>0.589455824402634</v>
      </c>
      <c r="O2958">
        <v>23.949246629659001</v>
      </c>
      <c r="P2958">
        <v>109.58448753462601</v>
      </c>
      <c r="Q2958">
        <v>6.1475910780953998E-2</v>
      </c>
    </row>
    <row r="2959" spans="1:17" hidden="1" x14ac:dyDescent="0.3">
      <c r="A2959" t="s">
        <v>6128</v>
      </c>
      <c r="B2959" t="s">
        <v>6129</v>
      </c>
      <c r="C2959" t="str">
        <f>IFERROR(VLOOKUP(Table1[[#This Row],[Ticker]],[1]!Table2[[Symbol]:[Industry]],2,FALSE),"-")</f>
        <v>-</v>
      </c>
      <c r="D2959" t="s">
        <v>590</v>
      </c>
      <c r="E2959">
        <v>94.554000000000002</v>
      </c>
      <c r="F2959">
        <v>153</v>
      </c>
      <c r="G2959">
        <v>8.7557551981297408</v>
      </c>
      <c r="H2959">
        <v>40.513203419549697</v>
      </c>
      <c r="I2959">
        <v>72.414737600557203</v>
      </c>
      <c r="J2959">
        <v>-15.1039724378229</v>
      </c>
      <c r="K2959">
        <v>124.84948574804299</v>
      </c>
      <c r="L2959">
        <v>92.734597329618694</v>
      </c>
      <c r="M2959">
        <v>54.981556250974798</v>
      </c>
      <c r="N2959">
        <v>1.2013399561048801</v>
      </c>
      <c r="O2959">
        <v>19.281045751633901</v>
      </c>
      <c r="P2959">
        <v>156.49622799664701</v>
      </c>
    </row>
    <row r="2960" spans="1:17" hidden="1" x14ac:dyDescent="0.3">
      <c r="A2960" t="s">
        <v>6130</v>
      </c>
      <c r="B2960" t="s">
        <v>6131</v>
      </c>
      <c r="C2960" t="str">
        <f>IFERROR(VLOOKUP(Table1[[#This Row],[Ticker]],[1]!Table2[[Symbol]:[Industry]],2,FALSE),"-")</f>
        <v>-</v>
      </c>
      <c r="D2960" t="s">
        <v>54</v>
      </c>
      <c r="E2960">
        <v>94.5</v>
      </c>
      <c r="F2960">
        <v>58.22</v>
      </c>
      <c r="G2960">
        <v>47.880028135076401</v>
      </c>
      <c r="H2960">
        <v>7.0875797032033603</v>
      </c>
      <c r="I2960">
        <v>-47.076652040709902</v>
      </c>
      <c r="J2960">
        <v>3.9199308398655002</v>
      </c>
      <c r="K2960">
        <v>57.822502366975002</v>
      </c>
      <c r="L2960">
        <v>54.570263438150697</v>
      </c>
      <c r="M2960">
        <v>84.278181043154405</v>
      </c>
      <c r="N2960">
        <v>1.18538026750196</v>
      </c>
      <c r="O2960">
        <v>78.203366540707606</v>
      </c>
      <c r="P2960">
        <v>94.001999333555403</v>
      </c>
      <c r="Q2960">
        <v>4.6517478921412003E-2</v>
      </c>
    </row>
    <row r="2961" spans="1:17" hidden="1" x14ac:dyDescent="0.3">
      <c r="A2961" t="s">
        <v>6132</v>
      </c>
      <c r="B2961" t="s">
        <v>6133</v>
      </c>
      <c r="C2961" t="str">
        <f>IFERROR(VLOOKUP(Table1[[#This Row],[Ticker]],[1]!Table2[[Symbol]:[Industry]],2,FALSE),"-")</f>
        <v>-</v>
      </c>
      <c r="D2961" t="s">
        <v>260</v>
      </c>
      <c r="E2961">
        <v>94.494399999999999</v>
      </c>
      <c r="F2961">
        <v>14.56</v>
      </c>
      <c r="G2961">
        <v>46.563288000978098</v>
      </c>
      <c r="H2961">
        <v>8.2644625730937502</v>
      </c>
      <c r="I2961">
        <v>40.047410861520397</v>
      </c>
      <c r="J2961">
        <v>-0.457397095357155</v>
      </c>
      <c r="K2961">
        <v>13.175205194850699</v>
      </c>
      <c r="L2961">
        <v>10.1847211216795</v>
      </c>
      <c r="M2961">
        <v>55.210692799296602</v>
      </c>
      <c r="N2961">
        <v>1.1787985555460201</v>
      </c>
      <c r="O2961">
        <v>3.0219780219780099</v>
      </c>
      <c r="P2961">
        <v>139.51307780885</v>
      </c>
    </row>
    <row r="2962" spans="1:17" hidden="1" x14ac:dyDescent="0.3">
      <c r="A2962" t="s">
        <v>6134</v>
      </c>
      <c r="B2962" t="s">
        <v>6135</v>
      </c>
      <c r="C2962" t="str">
        <f>IFERROR(VLOOKUP(Table1[[#This Row],[Ticker]],[1]!Table2[[Symbol]:[Industry]],2,FALSE),"-")</f>
        <v>-</v>
      </c>
      <c r="D2962" t="s">
        <v>133</v>
      </c>
      <c r="E2962">
        <v>94.256948910000006</v>
      </c>
      <c r="F2962">
        <v>91.86</v>
      </c>
      <c r="G2962">
        <v>-20.0808854228864</v>
      </c>
      <c r="H2962">
        <v>-5.8201713001516504</v>
      </c>
      <c r="I2962">
        <v>-14.932125138676399</v>
      </c>
      <c r="J2962">
        <v>0.52155027306389601</v>
      </c>
      <c r="K2962">
        <v>96.674912744739203</v>
      </c>
      <c r="L2962">
        <v>93.763629396785703</v>
      </c>
      <c r="M2962">
        <v>29.745019978613598</v>
      </c>
      <c r="N2962">
        <v>0.92162053307735303</v>
      </c>
      <c r="O2962">
        <v>28.989767036795101</v>
      </c>
      <c r="P2962">
        <v>33.091857432628203</v>
      </c>
      <c r="Q2962">
        <v>5.1386918134575001E-2</v>
      </c>
    </row>
    <row r="2963" spans="1:17" hidden="1" x14ac:dyDescent="0.3">
      <c r="A2963" t="s">
        <v>6136</v>
      </c>
      <c r="B2963" t="s">
        <v>6137</v>
      </c>
      <c r="C2963" t="str">
        <f>IFERROR(VLOOKUP(Table1[[#This Row],[Ticker]],[1]!Table2[[Symbol]:[Industry]],2,FALSE),"-")</f>
        <v>-</v>
      </c>
      <c r="D2963" t="s">
        <v>429</v>
      </c>
      <c r="E2963">
        <v>94.171552000000005</v>
      </c>
      <c r="F2963">
        <v>36.58</v>
      </c>
      <c r="G2963">
        <v>29.671822849576401</v>
      </c>
      <c r="H2963">
        <v>13.6470504983058</v>
      </c>
      <c r="I2963">
        <v>-58.669852389694</v>
      </c>
      <c r="J2963">
        <v>-15.3759156138756</v>
      </c>
      <c r="K2963">
        <v>42.2516991824914</v>
      </c>
      <c r="L2963">
        <v>38.573690262561598</v>
      </c>
      <c r="M2963">
        <v>21.743834238990399</v>
      </c>
      <c r="N2963">
        <v>0.80407148510424897</v>
      </c>
      <c r="O2963">
        <v>109.07599781301199</v>
      </c>
      <c r="P2963">
        <v>66.197183098591495</v>
      </c>
      <c r="Q2963">
        <v>8.4583608240702005E-2</v>
      </c>
    </row>
    <row r="2964" spans="1:17" hidden="1" x14ac:dyDescent="0.3">
      <c r="A2964" t="s">
        <v>6138</v>
      </c>
      <c r="B2964" t="s">
        <v>6139</v>
      </c>
      <c r="C2964" t="str">
        <f>IFERROR(VLOOKUP(Table1[[#This Row],[Ticker]],[1]!Table2[[Symbol]:[Industry]],2,FALSE),"-")</f>
        <v>-</v>
      </c>
      <c r="D2964" t="s">
        <v>429</v>
      </c>
      <c r="E2964">
        <v>94.037441000000001</v>
      </c>
      <c r="F2964">
        <v>134.9</v>
      </c>
      <c r="G2964">
        <v>-8.4460879168079206</v>
      </c>
      <c r="H2964">
        <v>12.6438915592916</v>
      </c>
      <c r="I2964">
        <v>-14.133080689938801</v>
      </c>
      <c r="J2964">
        <v>10.211506867513201</v>
      </c>
      <c r="K2964">
        <v>141.09201868411699</v>
      </c>
      <c r="L2964">
        <v>132.721293639473</v>
      </c>
      <c r="M2964">
        <v>36.4415091391933</v>
      </c>
      <c r="N2964">
        <v>0.26084931294154101</v>
      </c>
      <c r="O2964">
        <v>34.099332839140096</v>
      </c>
      <c r="P2964">
        <v>34.9</v>
      </c>
      <c r="Q2964">
        <v>9.805197355679E-3</v>
      </c>
    </row>
    <row r="2965" spans="1:17" hidden="1" x14ac:dyDescent="0.3">
      <c r="A2965" t="s">
        <v>6140</v>
      </c>
      <c r="B2965" t="s">
        <v>6141</v>
      </c>
      <c r="C2965" t="str">
        <f>IFERROR(VLOOKUP(Table1[[#This Row],[Ticker]],[1]!Table2[[Symbol]:[Industry]],2,FALSE),"-")</f>
        <v>-</v>
      </c>
      <c r="E2965">
        <v>94</v>
      </c>
      <c r="F2965">
        <v>188</v>
      </c>
      <c r="G2965">
        <v>137.45820133395199</v>
      </c>
      <c r="H2965">
        <v>7.1074706361737903</v>
      </c>
      <c r="I2965">
        <v>54.061198772392999</v>
      </c>
      <c r="J2965">
        <v>6.0431179493704104</v>
      </c>
      <c r="K2965">
        <v>173.951195818842</v>
      </c>
      <c r="L2965">
        <v>135.96592822527799</v>
      </c>
      <c r="M2965">
        <v>54.3397303230172</v>
      </c>
      <c r="N2965">
        <v>0.52278356281125904</v>
      </c>
      <c r="O2965">
        <v>9.4414893617021196</v>
      </c>
      <c r="P2965">
        <v>196.249606051055</v>
      </c>
      <c r="Q2965">
        <v>0.119278266778147</v>
      </c>
    </row>
    <row r="2966" spans="1:17" hidden="1" x14ac:dyDescent="0.3">
      <c r="A2966" t="s">
        <v>6142</v>
      </c>
      <c r="B2966" t="s">
        <v>6143</v>
      </c>
      <c r="C2966" t="str">
        <f>IFERROR(VLOOKUP(Table1[[#This Row],[Ticker]],[1]!Table2[[Symbol]:[Industry]],2,FALSE),"-")</f>
        <v>-</v>
      </c>
      <c r="D2966" t="s">
        <v>269</v>
      </c>
      <c r="E2966">
        <v>93.751821000000007</v>
      </c>
      <c r="F2966">
        <v>6.29</v>
      </c>
      <c r="G2966">
        <v>112.325925789463</v>
      </c>
      <c r="H2966">
        <v>-8.3651734039029293</v>
      </c>
      <c r="I2966">
        <v>26.248906887700802</v>
      </c>
      <c r="J2966">
        <v>-4.7850744249816399</v>
      </c>
      <c r="K2966">
        <v>6.4334093036694497</v>
      </c>
      <c r="L2966">
        <v>4.8954236869304504</v>
      </c>
      <c r="M2966">
        <v>32.871458929552198</v>
      </c>
      <c r="N2966">
        <v>0.56461923560295002</v>
      </c>
      <c r="O2966">
        <v>29.729729729729701</v>
      </c>
      <c r="P2966">
        <v>156.734693877551</v>
      </c>
      <c r="Q2966">
        <v>9.1927820304492994E-2</v>
      </c>
    </row>
    <row r="2967" spans="1:17" hidden="1" x14ac:dyDescent="0.3">
      <c r="A2967" t="s">
        <v>6144</v>
      </c>
      <c r="B2967" t="s">
        <v>6145</v>
      </c>
      <c r="C2967" t="str">
        <f>IFERROR(VLOOKUP(Table1[[#This Row],[Ticker]],[1]!Table2[[Symbol]:[Industry]],2,FALSE),"-")</f>
        <v>-</v>
      </c>
      <c r="D2967" t="s">
        <v>21</v>
      </c>
      <c r="E2967">
        <v>93.724906799999999</v>
      </c>
      <c r="F2967">
        <v>58.8</v>
      </c>
      <c r="G2967">
        <v>-71.088149468943897</v>
      </c>
      <c r="H2967">
        <v>47.918283486090203</v>
      </c>
      <c r="I2967">
        <v>-24.854465813300202</v>
      </c>
      <c r="J2967">
        <v>41.073637387401398</v>
      </c>
      <c r="K2967">
        <v>45.766077432864599</v>
      </c>
      <c r="L2967">
        <v>57.647062846181001</v>
      </c>
      <c r="M2967">
        <v>75.410618340072105</v>
      </c>
      <c r="N2967">
        <v>2.8739978094052199</v>
      </c>
      <c r="O2967">
        <v>114.85712617358401</v>
      </c>
      <c r="P2967">
        <v>68.732449874378005</v>
      </c>
      <c r="Q2967">
        <v>6.3443118949302005E-2</v>
      </c>
    </row>
    <row r="2968" spans="1:17" hidden="1" x14ac:dyDescent="0.3">
      <c r="A2968" t="s">
        <v>6146</v>
      </c>
      <c r="B2968" t="s">
        <v>6147</v>
      </c>
      <c r="C2968" t="str">
        <f>IFERROR(VLOOKUP(Table1[[#This Row],[Ticker]],[1]!Table2[[Symbol]:[Industry]],2,FALSE),"-")</f>
        <v>-</v>
      </c>
      <c r="D2968" t="s">
        <v>386</v>
      </c>
      <c r="E2968">
        <v>93.576626709999999</v>
      </c>
      <c r="F2968">
        <v>63.67</v>
      </c>
      <c r="G2968">
        <v>128.50499021515901</v>
      </c>
      <c r="H2968">
        <v>51.618562902336301</v>
      </c>
      <c r="I2968">
        <v>55.533244510284597</v>
      </c>
      <c r="J2968">
        <v>14.3754796169715</v>
      </c>
      <c r="K2968">
        <v>49.143353877677399</v>
      </c>
      <c r="L2968">
        <v>39.6318267119673</v>
      </c>
      <c r="M2968">
        <v>85.597061143274004</v>
      </c>
      <c r="N2968">
        <v>1.92086668250449</v>
      </c>
      <c r="O2968">
        <v>4.0521438668132497</v>
      </c>
      <c r="P2968">
        <v>218.35</v>
      </c>
      <c r="Q2968">
        <v>0.13248373993231299</v>
      </c>
    </row>
    <row r="2969" spans="1:17" hidden="1" x14ac:dyDescent="0.3">
      <c r="A2969" t="s">
        <v>6148</v>
      </c>
      <c r="B2969" t="s">
        <v>6149</v>
      </c>
      <c r="C2969" t="str">
        <f>IFERROR(VLOOKUP(Table1[[#This Row],[Ticker]],[1]!Table2[[Symbol]:[Industry]],2,FALSE),"-")</f>
        <v>-</v>
      </c>
      <c r="D2969" t="s">
        <v>1467</v>
      </c>
      <c r="E2969">
        <v>93.531474189999997</v>
      </c>
      <c r="F2969">
        <v>21.77</v>
      </c>
      <c r="G2969">
        <v>407.72101120099097</v>
      </c>
      <c r="H2969">
        <v>16.8113142931063</v>
      </c>
      <c r="I2969">
        <v>420.48538620901502</v>
      </c>
      <c r="J2969">
        <v>2.2059392115117</v>
      </c>
      <c r="K2969">
        <v>19.756260526616799</v>
      </c>
      <c r="M2969">
        <v>58.133163174825</v>
      </c>
      <c r="N2969">
        <v>0.74108279729774096</v>
      </c>
      <c r="O2969">
        <v>4.0422599908130401</v>
      </c>
      <c r="P2969">
        <v>430.97560975609701</v>
      </c>
    </row>
    <row r="2970" spans="1:17" hidden="1" x14ac:dyDescent="0.3">
      <c r="A2970" t="s">
        <v>6150</v>
      </c>
      <c r="B2970" t="s">
        <v>6151</v>
      </c>
      <c r="C2970" t="str">
        <f>IFERROR(VLOOKUP(Table1[[#This Row],[Ticker]],[1]!Table2[[Symbol]:[Industry]],2,FALSE),"-")</f>
        <v>-</v>
      </c>
      <c r="D2970" t="s">
        <v>292</v>
      </c>
      <c r="E2970">
        <v>93.297859875</v>
      </c>
      <c r="F2970">
        <v>164.25</v>
      </c>
      <c r="G2970">
        <v>-33.9154633905694</v>
      </c>
      <c r="H2970">
        <v>12.6857931883643</v>
      </c>
      <c r="I2970">
        <v>-21.682437659003799</v>
      </c>
      <c r="J2970">
        <v>3.0836927426398901</v>
      </c>
      <c r="K2970">
        <v>159.52389772045299</v>
      </c>
      <c r="L2970">
        <v>159.555544069213</v>
      </c>
      <c r="M2970">
        <v>48.543960947273703</v>
      </c>
      <c r="N2970">
        <v>0.76263968601001098</v>
      </c>
      <c r="O2970">
        <v>21.643835616438299</v>
      </c>
      <c r="P2970">
        <v>22.803738317756999</v>
      </c>
      <c r="Q2970">
        <v>-3.8678509571416997E-2</v>
      </c>
    </row>
    <row r="2971" spans="1:17" hidden="1" x14ac:dyDescent="0.3">
      <c r="A2971" t="s">
        <v>6152</v>
      </c>
      <c r="B2971" t="s">
        <v>6153</v>
      </c>
      <c r="C2971" t="str">
        <f>IFERROR(VLOOKUP(Table1[[#This Row],[Ticker]],[1]!Table2[[Symbol]:[Industry]],2,FALSE),"-")</f>
        <v>-</v>
      </c>
      <c r="D2971" t="s">
        <v>46</v>
      </c>
      <c r="E2971">
        <v>93.262200000000007</v>
      </c>
      <c r="F2971">
        <v>42.01</v>
      </c>
      <c r="G2971">
        <v>51.787068111560799</v>
      </c>
      <c r="H2971">
        <v>7.9559386607409204</v>
      </c>
      <c r="I2971">
        <v>-5.8315289780732797</v>
      </c>
      <c r="J2971">
        <v>-14.110715041115901</v>
      </c>
      <c r="K2971">
        <v>45.841479708023698</v>
      </c>
      <c r="L2971">
        <v>42.444937918384497</v>
      </c>
      <c r="M2971">
        <v>33.328204385589601</v>
      </c>
      <c r="N2971">
        <v>1.31651155427182</v>
      </c>
      <c r="O2971">
        <v>49.916686503213498</v>
      </c>
      <c r="P2971">
        <v>98.910984848484802</v>
      </c>
      <c r="Q2971">
        <v>-1.6575948817667999E-2</v>
      </c>
    </row>
    <row r="2972" spans="1:17" hidden="1" x14ac:dyDescent="0.3">
      <c r="A2972" t="s">
        <v>6154</v>
      </c>
      <c r="B2972" t="s">
        <v>6155</v>
      </c>
      <c r="C2972" t="str">
        <f>IFERROR(VLOOKUP(Table1[[#This Row],[Ticker]],[1]!Table2[[Symbol]:[Industry]],2,FALSE),"-")</f>
        <v>-</v>
      </c>
      <c r="D2972" t="s">
        <v>391</v>
      </c>
      <c r="E2972">
        <v>93.237851489999997</v>
      </c>
      <c r="F2972">
        <v>97.3</v>
      </c>
      <c r="G2972">
        <v>-37.978524935473899</v>
      </c>
      <c r="H2972">
        <v>-2.5399103030374501</v>
      </c>
      <c r="I2972">
        <v>-30.0770004065858</v>
      </c>
      <c r="J2972">
        <v>3.9711891293968402</v>
      </c>
      <c r="K2972">
        <v>100.35839120091001</v>
      </c>
      <c r="L2972">
        <v>109.607056362091</v>
      </c>
      <c r="M2972">
        <v>38.855020539403903</v>
      </c>
      <c r="N2972">
        <v>0.76203188778083297</v>
      </c>
      <c r="O2972">
        <v>49.023638232271303</v>
      </c>
      <c r="P2972">
        <v>9.3258426966292092</v>
      </c>
      <c r="Q2972">
        <v>-2.7955400211820001E-2</v>
      </c>
    </row>
    <row r="2973" spans="1:17" hidden="1" x14ac:dyDescent="0.3">
      <c r="A2973" t="s">
        <v>6156</v>
      </c>
      <c r="B2973" t="s">
        <v>6157</v>
      </c>
      <c r="C2973" t="str">
        <f>IFERROR(VLOOKUP(Table1[[#This Row],[Ticker]],[1]!Table2[[Symbol]:[Industry]],2,FALSE),"-")</f>
        <v>-</v>
      </c>
      <c r="D2973" t="s">
        <v>467</v>
      </c>
      <c r="E2973">
        <v>93.024000000000001</v>
      </c>
      <c r="F2973">
        <v>306</v>
      </c>
      <c r="G2973">
        <v>-4.0957200504328997</v>
      </c>
      <c r="H2973">
        <v>4.1756074650433499</v>
      </c>
      <c r="I2973">
        <v>-1.7482192826894101</v>
      </c>
      <c r="J2973">
        <v>-0.660427398387467</v>
      </c>
      <c r="K2973">
        <v>306.983382543066</v>
      </c>
      <c r="L2973">
        <v>273.09918593217202</v>
      </c>
      <c r="M2973">
        <v>42.462595079308102</v>
      </c>
      <c r="N2973">
        <v>0.73684687535123805</v>
      </c>
      <c r="O2973">
        <v>20.735294117647001</v>
      </c>
      <c r="P2973">
        <v>54.545454545454497</v>
      </c>
      <c r="Q2973">
        <v>9.5475339272972998E-2</v>
      </c>
    </row>
    <row r="2974" spans="1:17" hidden="1" x14ac:dyDescent="0.3">
      <c r="A2974" t="s">
        <v>6158</v>
      </c>
      <c r="B2974" t="s">
        <v>6159</v>
      </c>
      <c r="C2974" t="str">
        <f>IFERROR(VLOOKUP(Table1[[#This Row],[Ticker]],[1]!Table2[[Symbol]:[Industry]],2,FALSE),"-")</f>
        <v>-</v>
      </c>
      <c r="D2974" t="s">
        <v>5223</v>
      </c>
      <c r="E2974">
        <v>92.876760000000004</v>
      </c>
      <c r="F2974">
        <v>55.2</v>
      </c>
      <c r="G2974">
        <v>0.790345265118922</v>
      </c>
      <c r="H2974">
        <v>11.473951083101101</v>
      </c>
      <c r="I2974">
        <v>-11.9187949756531</v>
      </c>
      <c r="J2974">
        <v>18.1426029046428</v>
      </c>
      <c r="K2974">
        <v>51.0739178306426</v>
      </c>
      <c r="L2974">
        <v>49.807562138787603</v>
      </c>
      <c r="M2974">
        <v>67.416327689753899</v>
      </c>
      <c r="N2974">
        <v>0.629994209612044</v>
      </c>
      <c r="O2974">
        <v>10.1268115942029</v>
      </c>
      <c r="P2974">
        <v>37.211036539895602</v>
      </c>
    </row>
    <row r="2975" spans="1:17" hidden="1" x14ac:dyDescent="0.3">
      <c r="A2975" t="s">
        <v>6160</v>
      </c>
      <c r="B2975" t="s">
        <v>6161</v>
      </c>
      <c r="C2975" t="str">
        <f>IFERROR(VLOOKUP(Table1[[#This Row],[Ticker]],[1]!Table2[[Symbol]:[Industry]],2,FALSE),"-")</f>
        <v>-</v>
      </c>
      <c r="D2975" t="s">
        <v>553</v>
      </c>
      <c r="E2975">
        <v>92.788143599999998</v>
      </c>
      <c r="F2975">
        <v>174.05</v>
      </c>
      <c r="G2975">
        <v>81.510107327247098</v>
      </c>
      <c r="H2975">
        <v>-8.6043052739304802</v>
      </c>
      <c r="I2975">
        <v>9.2964247667516897</v>
      </c>
      <c r="J2975">
        <v>-6.5356534523888001</v>
      </c>
      <c r="K2975">
        <v>152.87892291945499</v>
      </c>
      <c r="M2975">
        <v>4.1647139559229798</v>
      </c>
      <c r="N2975">
        <v>0.65</v>
      </c>
      <c r="O2975">
        <v>16.546969261706401</v>
      </c>
      <c r="P2975">
        <v>104.764705882352</v>
      </c>
    </row>
    <row r="2976" spans="1:17" hidden="1" x14ac:dyDescent="0.3">
      <c r="A2976" t="s">
        <v>6162</v>
      </c>
      <c r="B2976" t="s">
        <v>6163</v>
      </c>
      <c r="C2976" t="str">
        <f>IFERROR(VLOOKUP(Table1[[#This Row],[Ticker]],[1]!Table2[[Symbol]:[Industry]],2,FALSE),"-")</f>
        <v>-</v>
      </c>
      <c r="D2976" t="s">
        <v>46</v>
      </c>
      <c r="E2976">
        <v>92.685000000000002</v>
      </c>
      <c r="F2976">
        <v>150</v>
      </c>
      <c r="G2976">
        <v>22.376469406059201</v>
      </c>
      <c r="H2976">
        <v>7.0072844164344898</v>
      </c>
      <c r="I2976">
        <v>42.962461874913103</v>
      </c>
      <c r="J2976">
        <v>22.526524767903499</v>
      </c>
      <c r="K2976">
        <v>142.69795245799699</v>
      </c>
      <c r="L2976">
        <v>113.054675799338</v>
      </c>
      <c r="M2976">
        <v>52.293593394766397</v>
      </c>
      <c r="N2976">
        <v>1.14491449144914</v>
      </c>
      <c r="O2976">
        <v>24.3666666666666</v>
      </c>
      <c r="P2976">
        <v>75.233644859813097</v>
      </c>
      <c r="Q2976">
        <v>0.15893329792364699</v>
      </c>
    </row>
    <row r="2977" spans="1:17" hidden="1" x14ac:dyDescent="0.3">
      <c r="A2977" t="s">
        <v>6164</v>
      </c>
      <c r="B2977" t="s">
        <v>6165</v>
      </c>
      <c r="C2977" t="str">
        <f>IFERROR(VLOOKUP(Table1[[#This Row],[Ticker]],[1]!Table2[[Symbol]:[Industry]],2,FALSE),"-")</f>
        <v>-</v>
      </c>
      <c r="D2977" t="s">
        <v>530</v>
      </c>
      <c r="E2977">
        <v>92.421000000000006</v>
      </c>
      <c r="F2977">
        <v>88.02</v>
      </c>
      <c r="G2977">
        <v>305.066569328105</v>
      </c>
      <c r="H2977">
        <v>20.7522203938763</v>
      </c>
      <c r="I2977">
        <v>98.583410657193696</v>
      </c>
      <c r="J2977">
        <v>11.355769048843401</v>
      </c>
      <c r="K2977">
        <v>69.269553695476404</v>
      </c>
      <c r="L2977">
        <v>49.062208824199203</v>
      </c>
      <c r="M2977">
        <v>85.846167562399302</v>
      </c>
      <c r="N2977">
        <v>0.66470140088971197</v>
      </c>
      <c r="O2977">
        <v>0</v>
      </c>
      <c r="P2977">
        <v>397.28813559321998</v>
      </c>
      <c r="Q2977">
        <v>0.10922181142809</v>
      </c>
    </row>
    <row r="2978" spans="1:17" hidden="1" x14ac:dyDescent="0.3">
      <c r="A2978" t="s">
        <v>6166</v>
      </c>
      <c r="B2978" t="s">
        <v>6167</v>
      </c>
      <c r="C2978" t="str">
        <f>IFERROR(VLOOKUP(Table1[[#This Row],[Ticker]],[1]!Table2[[Symbol]:[Industry]],2,FALSE),"-")</f>
        <v>-</v>
      </c>
      <c r="D2978" t="s">
        <v>72</v>
      </c>
      <c r="E2978">
        <v>92.222504985</v>
      </c>
      <c r="F2978">
        <v>149.55000000000001</v>
      </c>
      <c r="G2978">
        <v>23.319938345805699</v>
      </c>
      <c r="H2978">
        <v>34.463781591575703</v>
      </c>
      <c r="I2978">
        <v>15.659080544019</v>
      </c>
      <c r="J2978">
        <v>-3.4449341873452801</v>
      </c>
      <c r="K2978">
        <v>145.07911710859099</v>
      </c>
      <c r="L2978">
        <v>117.836839022391</v>
      </c>
      <c r="M2978">
        <v>32.409374980056903</v>
      </c>
      <c r="N2978">
        <v>0.54997999343737902</v>
      </c>
      <c r="O2978">
        <v>60.4480106987629</v>
      </c>
      <c r="P2978">
        <v>99.4</v>
      </c>
      <c r="Q2978">
        <v>2.6449317750003001E-2</v>
      </c>
    </row>
    <row r="2979" spans="1:17" hidden="1" x14ac:dyDescent="0.3">
      <c r="A2979" t="s">
        <v>6168</v>
      </c>
      <c r="B2979" t="s">
        <v>6169</v>
      </c>
      <c r="C2979" t="str">
        <f>IFERROR(VLOOKUP(Table1[[#This Row],[Ticker]],[1]!Table2[[Symbol]:[Industry]],2,FALSE),"-")</f>
        <v>-</v>
      </c>
      <c r="D2979" t="s">
        <v>269</v>
      </c>
      <c r="E2979">
        <v>92.212500000000006</v>
      </c>
      <c r="F2979">
        <v>122.95</v>
      </c>
      <c r="G2979">
        <v>183.73666236873899</v>
      </c>
      <c r="H2979">
        <v>4.3526396076913203</v>
      </c>
      <c r="I2979">
        <v>73.154287281895094</v>
      </c>
      <c r="J2979">
        <v>-4.8865941756491296</v>
      </c>
      <c r="K2979">
        <v>108.52598707520301</v>
      </c>
      <c r="L2979">
        <v>75.289079445186303</v>
      </c>
      <c r="M2979">
        <v>44.075387713763597</v>
      </c>
      <c r="N2979">
        <v>0.57005513926198204</v>
      </c>
      <c r="O2979">
        <v>16.998779991866598</v>
      </c>
      <c r="P2979">
        <v>207.375</v>
      </c>
    </row>
    <row r="2980" spans="1:17" hidden="1" x14ac:dyDescent="0.3">
      <c r="A2980" t="s">
        <v>6170</v>
      </c>
      <c r="B2980" t="s">
        <v>6171</v>
      </c>
      <c r="C2980" t="str">
        <f>IFERROR(VLOOKUP(Table1[[#This Row],[Ticker]],[1]!Table2[[Symbol]:[Industry]],2,FALSE),"-")</f>
        <v>-</v>
      </c>
      <c r="D2980" t="s">
        <v>138</v>
      </c>
      <c r="E2980">
        <v>92.123999999999995</v>
      </c>
      <c r="F2980">
        <v>85.3</v>
      </c>
      <c r="G2980">
        <v>-26.168324937987599</v>
      </c>
      <c r="H2980">
        <v>-9.6371379273413993</v>
      </c>
      <c r="I2980">
        <v>8.4611082058118505</v>
      </c>
      <c r="J2980">
        <v>5.1653301773701097</v>
      </c>
      <c r="K2980">
        <v>89.488025180306593</v>
      </c>
      <c r="L2980">
        <v>84.593926577802407</v>
      </c>
      <c r="M2980">
        <v>38.061848123199198</v>
      </c>
      <c r="N2980">
        <v>0.736223254029305</v>
      </c>
      <c r="O2980">
        <v>27.960140679953099</v>
      </c>
      <c r="P2980">
        <v>68.377418081326496</v>
      </c>
      <c r="Q2980">
        <v>0.14965401647656201</v>
      </c>
    </row>
    <row r="2981" spans="1:17" hidden="1" x14ac:dyDescent="0.3">
      <c r="A2981" t="s">
        <v>6172</v>
      </c>
      <c r="B2981" t="s">
        <v>6173</v>
      </c>
      <c r="C2981" t="str">
        <f>IFERROR(VLOOKUP(Table1[[#This Row],[Ticker]],[1]!Table2[[Symbol]:[Industry]],2,FALSE),"-")</f>
        <v>-</v>
      </c>
      <c r="D2981" t="s">
        <v>54</v>
      </c>
      <c r="E2981">
        <v>92.118716479999904</v>
      </c>
      <c r="F2981">
        <v>103.6</v>
      </c>
      <c r="G2981">
        <v>106.050403658262</v>
      </c>
      <c r="H2981">
        <v>15.2921688613672</v>
      </c>
      <c r="I2981">
        <v>-17.114829225315098</v>
      </c>
      <c r="J2981">
        <v>15.0612075558056</v>
      </c>
      <c r="K2981">
        <v>97.838127591549807</v>
      </c>
      <c r="L2981">
        <v>89.352925020436899</v>
      </c>
      <c r="M2981">
        <v>61.203318613006303</v>
      </c>
      <c r="N2981">
        <v>0.83306761541947005</v>
      </c>
      <c r="O2981">
        <v>14.720077220077201</v>
      </c>
      <c r="P2981">
        <v>129.305002213368</v>
      </c>
    </row>
    <row r="2982" spans="1:17" hidden="1" x14ac:dyDescent="0.3">
      <c r="A2982" t="s">
        <v>6174</v>
      </c>
      <c r="B2982" t="s">
        <v>6175</v>
      </c>
      <c r="C2982" t="str">
        <f>IFERROR(VLOOKUP(Table1[[#This Row],[Ticker]],[1]!Table2[[Symbol]:[Industry]],2,FALSE),"-")</f>
        <v>-</v>
      </c>
      <c r="D2982" t="s">
        <v>1524</v>
      </c>
      <c r="E2982">
        <v>91.948211999999998</v>
      </c>
      <c r="F2982">
        <v>151.85</v>
      </c>
      <c r="G2982">
        <v>-19.814544059193</v>
      </c>
      <c r="H2982">
        <v>30.784694884754</v>
      </c>
      <c r="I2982">
        <v>-31.195184382590799</v>
      </c>
      <c r="J2982">
        <v>7.9856222767203198</v>
      </c>
      <c r="K2982">
        <v>138.49678663929399</v>
      </c>
      <c r="L2982">
        <v>138.57404904259801</v>
      </c>
      <c r="M2982">
        <v>64.801894986408698</v>
      </c>
      <c r="N2982">
        <v>3.2245989304812799</v>
      </c>
      <c r="O2982">
        <v>31.708923279552099</v>
      </c>
      <c r="P2982">
        <v>44.619047619047599</v>
      </c>
    </row>
    <row r="2983" spans="1:17" hidden="1" x14ac:dyDescent="0.3">
      <c r="A2983" t="s">
        <v>6176</v>
      </c>
      <c r="B2983" t="s">
        <v>6177</v>
      </c>
      <c r="C2983" t="str">
        <f>IFERROR(VLOOKUP(Table1[[#This Row],[Ticker]],[1]!Table2[[Symbol]:[Industry]],2,FALSE),"-")</f>
        <v>-</v>
      </c>
      <c r="D2983" t="s">
        <v>4371</v>
      </c>
      <c r="E2983">
        <v>91.810031499999994</v>
      </c>
      <c r="F2983">
        <v>612.70000000000005</v>
      </c>
      <c r="G2983">
        <v>28.7612803681047</v>
      </c>
      <c r="H2983">
        <v>-0.69308536697807499</v>
      </c>
      <c r="I2983">
        <v>-5.4319245073012299</v>
      </c>
      <c r="J2983">
        <v>4.7573570030034897</v>
      </c>
      <c r="K2983">
        <v>560.14732729733498</v>
      </c>
      <c r="L2983">
        <v>497.62889571701498</v>
      </c>
      <c r="M2983">
        <v>52.851676240512198</v>
      </c>
      <c r="N2983">
        <v>1.0137735934498999</v>
      </c>
      <c r="O2983">
        <v>6.8875469234535398</v>
      </c>
      <c r="P2983">
        <v>62.4121935056328</v>
      </c>
      <c r="Q2983">
        <v>8.7163521094905994E-2</v>
      </c>
    </row>
    <row r="2984" spans="1:17" hidden="1" x14ac:dyDescent="0.3">
      <c r="A2984" t="s">
        <v>6178</v>
      </c>
      <c r="B2984" t="s">
        <v>6179</v>
      </c>
      <c r="C2984" t="str">
        <f>IFERROR(VLOOKUP(Table1[[#This Row],[Ticker]],[1]!Table2[[Symbol]:[Industry]],2,FALSE),"-")</f>
        <v>-</v>
      </c>
      <c r="D2984" t="s">
        <v>4196</v>
      </c>
      <c r="E2984">
        <v>91.674000000000007</v>
      </c>
      <c r="F2984">
        <v>110</v>
      </c>
      <c r="G2984">
        <v>17.9520766695411</v>
      </c>
      <c r="H2984">
        <v>-15.8491258399757</v>
      </c>
      <c r="I2984">
        <v>-6.9120691214696999</v>
      </c>
      <c r="J2984">
        <v>-2.2864688992100501</v>
      </c>
      <c r="K2984">
        <v>123.24105687185801</v>
      </c>
      <c r="M2984">
        <v>33.413721762679003</v>
      </c>
      <c r="N2984">
        <v>0.68952756876773103</v>
      </c>
      <c r="O2984">
        <v>50.909090909090899</v>
      </c>
      <c r="P2984">
        <v>50.478796169630598</v>
      </c>
    </row>
    <row r="2985" spans="1:17" hidden="1" x14ac:dyDescent="0.3">
      <c r="A2985" t="s">
        <v>6180</v>
      </c>
      <c r="B2985" t="s">
        <v>6181</v>
      </c>
      <c r="C2985" t="str">
        <f>IFERROR(VLOOKUP(Table1[[#This Row],[Ticker]],[1]!Table2[[Symbol]:[Industry]],2,FALSE),"-")</f>
        <v>-</v>
      </c>
      <c r="D2985" t="s">
        <v>6182</v>
      </c>
      <c r="E2985">
        <v>91.573100460000006</v>
      </c>
      <c r="F2985">
        <v>182.1</v>
      </c>
      <c r="G2985">
        <v>314.54444450709502</v>
      </c>
      <c r="H2985">
        <v>2.13961928586613</v>
      </c>
      <c r="I2985">
        <v>286.67444384659302</v>
      </c>
      <c r="J2985">
        <v>-3.53292901025078</v>
      </c>
      <c r="K2985">
        <v>136.488782330851</v>
      </c>
      <c r="L2985">
        <v>82.533609891086698</v>
      </c>
      <c r="M2985">
        <v>60.3594165289974</v>
      </c>
      <c r="N2985">
        <v>0.33121336825040498</v>
      </c>
      <c r="O2985">
        <v>7.63316858868754</v>
      </c>
      <c r="P2985">
        <v>390.83557951482402</v>
      </c>
    </row>
    <row r="2986" spans="1:17" hidden="1" x14ac:dyDescent="0.3">
      <c r="A2986" t="s">
        <v>6183</v>
      </c>
      <c r="B2986" t="s">
        <v>6184</v>
      </c>
      <c r="C2986" t="str">
        <f>IFERROR(VLOOKUP(Table1[[#This Row],[Ticker]],[1]!Table2[[Symbol]:[Industry]],2,FALSE),"-")</f>
        <v>-</v>
      </c>
      <c r="D2986" t="s">
        <v>158</v>
      </c>
      <c r="E2986">
        <v>91.506</v>
      </c>
      <c r="F2986">
        <v>75</v>
      </c>
      <c r="G2986">
        <v>-10.979149453309301</v>
      </c>
      <c r="H2986">
        <v>7.7175496990181101</v>
      </c>
      <c r="I2986">
        <v>-38.235888286966102</v>
      </c>
      <c r="J2986">
        <v>-4.4713059682588501</v>
      </c>
      <c r="K2986">
        <v>78.251013532159604</v>
      </c>
      <c r="L2986">
        <v>76.915750525513005</v>
      </c>
      <c r="M2986">
        <v>31.476242326528102</v>
      </c>
      <c r="N2986">
        <v>0.71766119343211798</v>
      </c>
      <c r="O2986">
        <v>57.3333333333333</v>
      </c>
      <c r="P2986">
        <v>26.582278481012601</v>
      </c>
    </row>
    <row r="2987" spans="1:17" hidden="1" x14ac:dyDescent="0.3">
      <c r="A2987" t="s">
        <v>6185</v>
      </c>
      <c r="B2987" t="s">
        <v>6186</v>
      </c>
      <c r="C2987" t="str">
        <f>IFERROR(VLOOKUP(Table1[[#This Row],[Ticker]],[1]!Table2[[Symbol]:[Industry]],2,FALSE),"-")</f>
        <v>-</v>
      </c>
      <c r="D2987" t="s">
        <v>269</v>
      </c>
      <c r="E2987">
        <v>91.463327759999999</v>
      </c>
      <c r="F2987">
        <v>94</v>
      </c>
      <c r="G2987">
        <v>13.175009572615499</v>
      </c>
      <c r="H2987">
        <v>-3.4511608015333399</v>
      </c>
      <c r="I2987">
        <v>-21.8109782640628</v>
      </c>
      <c r="J2987">
        <v>1.10178657811222</v>
      </c>
      <c r="K2987">
        <v>98.239080908630498</v>
      </c>
      <c r="L2987">
        <v>94.003979219239298</v>
      </c>
      <c r="M2987">
        <v>36.357338372371999</v>
      </c>
      <c r="N2987">
        <v>0.27160493827160398</v>
      </c>
      <c r="O2987">
        <v>31.8085106382978</v>
      </c>
      <c r="P2987">
        <v>43.511450381679303</v>
      </c>
    </row>
    <row r="2988" spans="1:17" hidden="1" x14ac:dyDescent="0.3">
      <c r="A2988" t="s">
        <v>6187</v>
      </c>
      <c r="B2988" t="s">
        <v>6188</v>
      </c>
      <c r="C2988" t="str">
        <f>IFERROR(VLOOKUP(Table1[[#This Row],[Ticker]],[1]!Table2[[Symbol]:[Industry]],2,FALSE),"-")</f>
        <v>-</v>
      </c>
      <c r="D2988" t="s">
        <v>2479</v>
      </c>
      <c r="E2988">
        <v>91.291608199999999</v>
      </c>
      <c r="F2988">
        <v>11.05</v>
      </c>
      <c r="G2988">
        <v>-34.499578474784499</v>
      </c>
      <c r="H2988">
        <v>-0.69969756554747997</v>
      </c>
      <c r="I2988">
        <v>-45.0668961344115</v>
      </c>
      <c r="J2988">
        <v>-0.66219444854160303</v>
      </c>
      <c r="K2988">
        <v>11.4648913700827</v>
      </c>
      <c r="L2988">
        <v>11.799298905928501</v>
      </c>
      <c r="M2988">
        <v>35.074218682412997</v>
      </c>
      <c r="N2988">
        <v>0.91360866533065099</v>
      </c>
      <c r="O2988">
        <v>78.642533936651503</v>
      </c>
      <c r="P2988">
        <v>16.807610993657502</v>
      </c>
      <c r="Q2988">
        <v>0.143429863326622</v>
      </c>
    </row>
    <row r="2989" spans="1:17" hidden="1" x14ac:dyDescent="0.3">
      <c r="A2989" t="s">
        <v>6189</v>
      </c>
      <c r="B2989" t="s">
        <v>6190</v>
      </c>
      <c r="C2989" t="str">
        <f>IFERROR(VLOOKUP(Table1[[#This Row],[Ticker]],[1]!Table2[[Symbol]:[Industry]],2,FALSE),"-")</f>
        <v>-</v>
      </c>
      <c r="D2989" t="s">
        <v>530</v>
      </c>
      <c r="E2989">
        <v>91.033974275999995</v>
      </c>
      <c r="F2989">
        <v>17.22</v>
      </c>
      <c r="G2989">
        <v>-33.800053100560298</v>
      </c>
      <c r="H2989">
        <v>-6.0061522760719699</v>
      </c>
      <c r="I2989">
        <v>-65.588007119441599</v>
      </c>
      <c r="J2989">
        <v>-0.70766447503629903</v>
      </c>
      <c r="K2989">
        <v>19.173172687494102</v>
      </c>
      <c r="L2989">
        <v>23.467156419812099</v>
      </c>
      <c r="M2989">
        <v>22.588859407629801</v>
      </c>
      <c r="N2989">
        <v>0.430221444832872</v>
      </c>
      <c r="O2989">
        <v>205.16840882694501</v>
      </c>
      <c r="P2989">
        <v>4.6808510638297802</v>
      </c>
      <c r="Q2989">
        <v>4.9002022129992003E-2</v>
      </c>
    </row>
    <row r="2990" spans="1:17" hidden="1" x14ac:dyDescent="0.3">
      <c r="A2990" t="s">
        <v>6191</v>
      </c>
      <c r="B2990" t="s">
        <v>6192</v>
      </c>
      <c r="C2990" t="str">
        <f>IFERROR(VLOOKUP(Table1[[#This Row],[Ticker]],[1]!Table2[[Symbol]:[Industry]],2,FALSE),"-")</f>
        <v>-</v>
      </c>
      <c r="D2990" t="s">
        <v>711</v>
      </c>
      <c r="E2990">
        <v>90.884969691999999</v>
      </c>
      <c r="F2990">
        <v>42.7</v>
      </c>
      <c r="G2990">
        <v>8.2919202372540308</v>
      </c>
      <c r="H2990">
        <v>-0.54299266547545899</v>
      </c>
      <c r="I2990">
        <v>5.3535094968683303</v>
      </c>
      <c r="J2990">
        <v>4.7044358209470602E-2</v>
      </c>
      <c r="K2990">
        <v>43.598646672422198</v>
      </c>
      <c r="L2990">
        <v>39.680941663795203</v>
      </c>
      <c r="M2990">
        <v>59.271834326705303</v>
      </c>
      <c r="N2990">
        <v>0.93458022210516001</v>
      </c>
      <c r="O2990">
        <v>9.8360655737704796</v>
      </c>
      <c r="P2990">
        <v>38.816644993498002</v>
      </c>
    </row>
    <row r="2991" spans="1:17" hidden="1" x14ac:dyDescent="0.3">
      <c r="A2991" t="s">
        <v>6193</v>
      </c>
      <c r="B2991" t="s">
        <v>6194</v>
      </c>
      <c r="C2991" t="str">
        <f>IFERROR(VLOOKUP(Table1[[#This Row],[Ticker]],[1]!Table2[[Symbol]:[Industry]],2,FALSE),"-")</f>
        <v>-</v>
      </c>
      <c r="D2991" t="s">
        <v>313</v>
      </c>
      <c r="E2991">
        <v>90.848990924999995</v>
      </c>
      <c r="F2991">
        <v>120.45</v>
      </c>
      <c r="G2991">
        <v>-8.5403128408200804</v>
      </c>
      <c r="H2991">
        <v>-0.91823641689883695</v>
      </c>
      <c r="I2991">
        <v>-22.762619759754699</v>
      </c>
      <c r="J2991">
        <v>1.1504154046428401</v>
      </c>
      <c r="K2991">
        <v>130.770944100881</v>
      </c>
      <c r="L2991">
        <v>130.17463517478899</v>
      </c>
      <c r="M2991">
        <v>30.764147400334</v>
      </c>
      <c r="N2991">
        <v>0.57790582457101503</v>
      </c>
      <c r="O2991">
        <v>40.390203403901999</v>
      </c>
      <c r="P2991">
        <v>32</v>
      </c>
      <c r="Q2991">
        <v>5.9011538879738999E-2</v>
      </c>
    </row>
    <row r="2992" spans="1:17" hidden="1" x14ac:dyDescent="0.3">
      <c r="A2992" t="s">
        <v>6195</v>
      </c>
      <c r="B2992" t="s">
        <v>6196</v>
      </c>
      <c r="C2992" t="str">
        <f>IFERROR(VLOOKUP(Table1[[#This Row],[Ticker]],[1]!Table2[[Symbol]:[Industry]],2,FALSE),"-")</f>
        <v>-</v>
      </c>
      <c r="D2992" t="s">
        <v>6197</v>
      </c>
      <c r="E2992">
        <v>90.711816999999996</v>
      </c>
      <c r="F2992">
        <v>1.39</v>
      </c>
      <c r="G2992">
        <v>57.264881964374602</v>
      </c>
      <c r="H2992">
        <v>-10.582490634690201</v>
      </c>
      <c r="I2992">
        <v>-3.5671466240048302</v>
      </c>
      <c r="J2992">
        <v>-2.7397500365336298</v>
      </c>
      <c r="K2992">
        <v>1.3194532648831601</v>
      </c>
      <c r="L2992">
        <v>1.16217836373531</v>
      </c>
      <c r="M2992">
        <v>41.930108700092497</v>
      </c>
      <c r="N2992">
        <v>0.69638728833004604</v>
      </c>
      <c r="O2992">
        <v>33.093525179856101</v>
      </c>
      <c r="P2992">
        <v>104.41176470588201</v>
      </c>
      <c r="Q2992">
        <v>5.5604849717750003E-2</v>
      </c>
    </row>
    <row r="2993" spans="1:17" hidden="1" x14ac:dyDescent="0.3">
      <c r="A2993" t="s">
        <v>6198</v>
      </c>
      <c r="B2993" t="s">
        <v>6199</v>
      </c>
      <c r="C2993" t="str">
        <f>IFERROR(VLOOKUP(Table1[[#This Row],[Ticker]],[1]!Table2[[Symbol]:[Industry]],2,FALSE),"-")</f>
        <v>-</v>
      </c>
      <c r="D2993" t="s">
        <v>75</v>
      </c>
      <c r="E2993">
        <v>90.590585555999994</v>
      </c>
      <c r="F2993">
        <v>27.78</v>
      </c>
      <c r="G2993">
        <v>-41.931413543396097</v>
      </c>
      <c r="H2993">
        <v>-9.6247388732307204</v>
      </c>
      <c r="I2993">
        <v>-26.4865948806166</v>
      </c>
      <c r="J2993">
        <v>6.4254311874711201</v>
      </c>
      <c r="K2993">
        <v>27.276450893899899</v>
      </c>
      <c r="L2993">
        <v>30.6805872641451</v>
      </c>
      <c r="M2993">
        <v>45.1086026672955</v>
      </c>
      <c r="N2993">
        <v>0.81600101353323096</v>
      </c>
      <c r="O2993">
        <v>32.6133909287257</v>
      </c>
      <c r="P2993">
        <v>32.285714285714199</v>
      </c>
      <c r="Q2993">
        <v>6.9103061202744995E-2</v>
      </c>
    </row>
    <row r="2994" spans="1:17" hidden="1" x14ac:dyDescent="0.3">
      <c r="A2994" t="s">
        <v>6200</v>
      </c>
      <c r="B2994" t="s">
        <v>6201</v>
      </c>
      <c r="C2994" t="str">
        <f>IFERROR(VLOOKUP(Table1[[#This Row],[Ticker]],[1]!Table2[[Symbol]:[Industry]],2,FALSE),"-")</f>
        <v>-</v>
      </c>
      <c r="D2994" t="s">
        <v>75</v>
      </c>
      <c r="E2994">
        <v>90.589139399999993</v>
      </c>
      <c r="F2994">
        <v>113</v>
      </c>
      <c r="G2994">
        <v>-42.424841759683702</v>
      </c>
      <c r="H2994">
        <v>-8.7387829992958395</v>
      </c>
      <c r="I2994">
        <v>-34.395947452805601</v>
      </c>
      <c r="J2994">
        <v>-0.99752448389218396</v>
      </c>
      <c r="K2994">
        <v>119.695002117019</v>
      </c>
      <c r="L2994">
        <v>125.471592167447</v>
      </c>
      <c r="M2994">
        <v>35.138475237968301</v>
      </c>
      <c r="N2994">
        <v>1.9768909379052</v>
      </c>
      <c r="O2994">
        <v>34.513274336283096</v>
      </c>
      <c r="P2994">
        <v>10.5675146771037</v>
      </c>
      <c r="Q2994">
        <v>-4.5440814035948997E-2</v>
      </c>
    </row>
    <row r="2995" spans="1:17" hidden="1" x14ac:dyDescent="0.3">
      <c r="A2995" t="s">
        <v>6202</v>
      </c>
      <c r="B2995" t="s">
        <v>6203</v>
      </c>
      <c r="C2995" t="str">
        <f>IFERROR(VLOOKUP(Table1[[#This Row],[Ticker]],[1]!Table2[[Symbol]:[Industry]],2,FALSE),"-")</f>
        <v>-</v>
      </c>
      <c r="D2995" t="s">
        <v>3565</v>
      </c>
      <c r="E2995">
        <v>90.544650000000004</v>
      </c>
      <c r="F2995">
        <v>44.45</v>
      </c>
      <c r="G2995">
        <v>54.545401444894203</v>
      </c>
      <c r="H2995">
        <v>-3.9634663001289303E-2</v>
      </c>
      <c r="I2995">
        <v>-11.712445769303899</v>
      </c>
      <c r="J2995">
        <v>5.6830186090308299</v>
      </c>
      <c r="K2995">
        <v>44.570277688329703</v>
      </c>
      <c r="L2995">
        <v>40.498328257311599</v>
      </c>
      <c r="M2995">
        <v>55.4435224430337</v>
      </c>
      <c r="N2995">
        <v>1.68</v>
      </c>
      <c r="O2995">
        <v>17.660292463442001</v>
      </c>
      <c r="P2995">
        <v>85.2083333333333</v>
      </c>
    </row>
    <row r="2996" spans="1:17" hidden="1" x14ac:dyDescent="0.3">
      <c r="A2996" t="s">
        <v>6204</v>
      </c>
      <c r="B2996" t="s">
        <v>6205</v>
      </c>
      <c r="C2996" t="str">
        <f>IFERROR(VLOOKUP(Table1[[#This Row],[Ticker]],[1]!Table2[[Symbol]:[Industry]],2,FALSE),"-")</f>
        <v>-</v>
      </c>
      <c r="D2996" t="s">
        <v>769</v>
      </c>
      <c r="E2996">
        <v>90.468675000000005</v>
      </c>
      <c r="F2996">
        <v>51.5</v>
      </c>
      <c r="G2996">
        <v>-74.646764671198298</v>
      </c>
      <c r="H2996">
        <v>11.2251389880687</v>
      </c>
      <c r="I2996">
        <v>-28.809018154536101</v>
      </c>
      <c r="J2996">
        <v>-0.35787013225404202</v>
      </c>
      <c r="K2996">
        <v>49.799076037004703</v>
      </c>
      <c r="M2996">
        <v>33.212899020081302</v>
      </c>
      <c r="N2996">
        <v>0.74951768488745896</v>
      </c>
      <c r="O2996">
        <v>117.475728155339</v>
      </c>
      <c r="P2996">
        <v>36.968085106382901</v>
      </c>
    </row>
    <row r="2997" spans="1:17" hidden="1" x14ac:dyDescent="0.3">
      <c r="A2997" t="s">
        <v>6206</v>
      </c>
      <c r="B2997" t="s">
        <v>6207</v>
      </c>
      <c r="C2997" t="str">
        <f>IFERROR(VLOOKUP(Table1[[#This Row],[Ticker]],[1]!Table2[[Symbol]:[Industry]],2,FALSE),"-")</f>
        <v>-</v>
      </c>
      <c r="D2997" t="s">
        <v>176</v>
      </c>
      <c r="E2997">
        <v>90.176774633999997</v>
      </c>
      <c r="F2997">
        <v>86.49</v>
      </c>
      <c r="G2997">
        <v>89.512929120170895</v>
      </c>
      <c r="H2997">
        <v>-1.03357579861926</v>
      </c>
      <c r="I2997">
        <v>4.7222448157795798</v>
      </c>
      <c r="J2997">
        <v>8.8923996290010692</v>
      </c>
      <c r="K2997">
        <v>88.047575212711394</v>
      </c>
      <c r="L2997">
        <v>76.508894870664903</v>
      </c>
      <c r="M2997">
        <v>42.684097067776399</v>
      </c>
      <c r="N2997">
        <v>1.0212537350088</v>
      </c>
      <c r="O2997">
        <v>20.245115042201402</v>
      </c>
      <c r="P2997">
        <v>132.43751679656</v>
      </c>
      <c r="Q2997">
        <v>0.14284932720996199</v>
      </c>
    </row>
    <row r="2998" spans="1:17" hidden="1" x14ac:dyDescent="0.3">
      <c r="A2998" t="s">
        <v>6208</v>
      </c>
      <c r="B2998" t="s">
        <v>6209</v>
      </c>
      <c r="C2998" t="str">
        <f>IFERROR(VLOOKUP(Table1[[#This Row],[Ticker]],[1]!Table2[[Symbol]:[Industry]],2,FALSE),"-")</f>
        <v>-</v>
      </c>
      <c r="D2998" t="s">
        <v>124</v>
      </c>
      <c r="E2998">
        <v>90.058047127999998</v>
      </c>
      <c r="F2998">
        <v>79.39</v>
      </c>
      <c r="G2998">
        <v>665.12673213009703</v>
      </c>
      <c r="H2998">
        <v>46.535246795000099</v>
      </c>
      <c r="I2998">
        <v>268.45965712117601</v>
      </c>
      <c r="J2998">
        <v>11.344757005719799</v>
      </c>
      <c r="K2998">
        <v>54.228651177464997</v>
      </c>
      <c r="L2998">
        <v>31.602123178039299</v>
      </c>
      <c r="M2998">
        <v>99.999866227190196</v>
      </c>
      <c r="N2998">
        <v>0.34147190132664301</v>
      </c>
      <c r="O2998">
        <v>0.66759037662174003</v>
      </c>
      <c r="P2998">
        <v>802.15909090908997</v>
      </c>
      <c r="Q2998">
        <v>0.1040501470462</v>
      </c>
    </row>
    <row r="2999" spans="1:17" hidden="1" x14ac:dyDescent="0.3">
      <c r="A2999" t="s">
        <v>6210</v>
      </c>
      <c r="B2999" t="s">
        <v>6211</v>
      </c>
      <c r="C2999" t="str">
        <f>IFERROR(VLOOKUP(Table1[[#This Row],[Ticker]],[1]!Table2[[Symbol]:[Industry]],2,FALSE),"-")</f>
        <v>-</v>
      </c>
      <c r="D2999" t="s">
        <v>993</v>
      </c>
      <c r="E2999">
        <v>89.884799999999998</v>
      </c>
      <c r="F2999">
        <v>36</v>
      </c>
      <c r="G2999">
        <v>-49.3458683963756</v>
      </c>
      <c r="H2999">
        <v>-0.119682869153488</v>
      </c>
      <c r="I2999">
        <v>-36.945790452086797</v>
      </c>
      <c r="J2999">
        <v>2.6085575107843502</v>
      </c>
      <c r="K2999">
        <v>39.423556131834701</v>
      </c>
      <c r="L2999">
        <v>41.675480314031603</v>
      </c>
      <c r="M2999">
        <v>29.247005736256</v>
      </c>
      <c r="N2999">
        <v>0.56521739130434701</v>
      </c>
      <c r="O2999">
        <v>60.8333333333333</v>
      </c>
      <c r="P2999">
        <v>11.975116640746499</v>
      </c>
    </row>
    <row r="3000" spans="1:17" hidden="1" x14ac:dyDescent="0.3">
      <c r="A3000" t="s">
        <v>6212</v>
      </c>
      <c r="B3000" t="s">
        <v>6213</v>
      </c>
      <c r="C3000" t="str">
        <f>IFERROR(VLOOKUP(Table1[[#This Row],[Ticker]],[1]!Table2[[Symbol]:[Industry]],2,FALSE),"-")</f>
        <v>-</v>
      </c>
      <c r="D3000" t="s">
        <v>700</v>
      </c>
      <c r="E3000">
        <v>89.844300000000004</v>
      </c>
      <c r="F3000">
        <v>40.950000000000003</v>
      </c>
      <c r="G3000">
        <v>548.05687685473004</v>
      </c>
      <c r="H3000">
        <v>-9.6525446433945508</v>
      </c>
      <c r="I3000">
        <v>30.231425937454301</v>
      </c>
      <c r="J3000">
        <v>-0.56792947609004696</v>
      </c>
      <c r="K3000">
        <v>42.301423134575501</v>
      </c>
      <c r="L3000">
        <v>33.020651660443903</v>
      </c>
      <c r="M3000">
        <v>31.8248143409573</v>
      </c>
      <c r="N3000">
        <v>0.58861048069058697</v>
      </c>
      <c r="O3000">
        <v>22.539682539682499</v>
      </c>
      <c r="P3000">
        <v>695.14563106796095</v>
      </c>
      <c r="Q3000">
        <v>0.15464054488547899</v>
      </c>
    </row>
    <row r="3001" spans="1:17" hidden="1" x14ac:dyDescent="0.3">
      <c r="A3001" t="s">
        <v>6214</v>
      </c>
      <c r="B3001" t="s">
        <v>6215</v>
      </c>
      <c r="C3001" t="str">
        <f>IFERROR(VLOOKUP(Table1[[#This Row],[Ticker]],[1]!Table2[[Symbol]:[Industry]],2,FALSE),"-")</f>
        <v>-</v>
      </c>
      <c r="D3001" t="s">
        <v>308</v>
      </c>
      <c r="E3001">
        <v>89.593667324999998</v>
      </c>
      <c r="F3001">
        <v>236.55</v>
      </c>
      <c r="G3001">
        <v>28.3314315634459</v>
      </c>
      <c r="H3001">
        <v>21.745026272912501</v>
      </c>
      <c r="I3001">
        <v>17.721158566739302</v>
      </c>
      <c r="J3001">
        <v>11.1908485186779</v>
      </c>
      <c r="K3001">
        <v>219.132320933263</v>
      </c>
      <c r="L3001">
        <v>191.84782091468401</v>
      </c>
      <c r="M3001">
        <v>50.089633496752498</v>
      </c>
      <c r="N3001">
        <v>2.0305924777636002</v>
      </c>
      <c r="O3001">
        <v>10.336081166772299</v>
      </c>
      <c r="P3001">
        <v>61.909650924024596</v>
      </c>
      <c r="Q3001">
        <v>2.6286984935874998E-2</v>
      </c>
    </row>
    <row r="3002" spans="1:17" hidden="1" x14ac:dyDescent="0.3">
      <c r="A3002" t="s">
        <v>6216</v>
      </c>
      <c r="B3002" t="s">
        <v>6217</v>
      </c>
      <c r="C3002" t="str">
        <f>IFERROR(VLOOKUP(Table1[[#This Row],[Ticker]],[1]!Table2[[Symbol]:[Industry]],2,FALSE),"-")</f>
        <v>-</v>
      </c>
      <c r="D3002" t="s">
        <v>308</v>
      </c>
      <c r="E3002">
        <v>89.165571200000002</v>
      </c>
      <c r="F3002">
        <v>44.96</v>
      </c>
      <c r="G3002">
        <v>1.1646492325048301</v>
      </c>
      <c r="H3002">
        <v>5.9406177497678199</v>
      </c>
      <c r="I3002">
        <v>-6.9434708985326896</v>
      </c>
      <c r="J3002">
        <v>-3.9636963079555798</v>
      </c>
      <c r="K3002">
        <v>45.905139314642099</v>
      </c>
      <c r="L3002">
        <v>40.533420969639401</v>
      </c>
      <c r="M3002">
        <v>38.161184389854</v>
      </c>
      <c r="N3002">
        <v>3.4203928994358002</v>
      </c>
      <c r="O3002">
        <v>44.572953736654704</v>
      </c>
      <c r="P3002">
        <v>60.571428571428498</v>
      </c>
      <c r="Q3002">
        <v>5.0074062906209998E-2</v>
      </c>
    </row>
    <row r="3003" spans="1:17" hidden="1" x14ac:dyDescent="0.3">
      <c r="A3003" t="s">
        <v>6218</v>
      </c>
      <c r="B3003" t="s">
        <v>6219</v>
      </c>
      <c r="C3003" t="str">
        <f>IFERROR(VLOOKUP(Table1[[#This Row],[Ticker]],[1]!Table2[[Symbol]:[Industry]],2,FALSE),"-")</f>
        <v>-</v>
      </c>
      <c r="D3003" t="s">
        <v>5932</v>
      </c>
      <c r="E3003">
        <v>89.149516000000006</v>
      </c>
      <c r="F3003">
        <v>35.93</v>
      </c>
      <c r="G3003">
        <v>474.58233988083401</v>
      </c>
      <c r="H3003">
        <v>-8.4783591874279303</v>
      </c>
      <c r="I3003">
        <v>622.77508257536704</v>
      </c>
      <c r="J3003">
        <v>6.5644479634985702</v>
      </c>
      <c r="K3003">
        <v>31.549995289255001</v>
      </c>
      <c r="L3003">
        <v>16.489286186651999</v>
      </c>
      <c r="M3003">
        <v>38.7772041987131</v>
      </c>
      <c r="N3003">
        <v>0.28723224827120902</v>
      </c>
      <c r="O3003">
        <v>23.851934316726901</v>
      </c>
      <c r="P3003">
        <v>935.44668587896194</v>
      </c>
      <c r="Q3003">
        <v>0.124178930768803</v>
      </c>
    </row>
    <row r="3004" spans="1:17" hidden="1" x14ac:dyDescent="0.3">
      <c r="A3004" t="s">
        <v>6220</v>
      </c>
      <c r="B3004" t="s">
        <v>6221</v>
      </c>
      <c r="C3004" t="str">
        <f>IFERROR(VLOOKUP(Table1[[#This Row],[Ticker]],[1]!Table2[[Symbol]:[Industry]],2,FALSE),"-")</f>
        <v>-</v>
      </c>
      <c r="D3004" t="s">
        <v>553</v>
      </c>
      <c r="E3004">
        <v>88.978262799999996</v>
      </c>
      <c r="F3004">
        <v>109.55</v>
      </c>
      <c r="G3004">
        <v>8.7333532521231092</v>
      </c>
      <c r="H3004">
        <v>12.6636946728447</v>
      </c>
      <c r="I3004">
        <v>-31.392750622893999</v>
      </c>
      <c r="J3004">
        <v>3.8833436453835701</v>
      </c>
      <c r="K3004">
        <v>112.541841397141</v>
      </c>
      <c r="L3004">
        <v>108.849314700016</v>
      </c>
      <c r="M3004">
        <v>57.314411010984699</v>
      </c>
      <c r="N3004">
        <v>1.2014833127317599</v>
      </c>
      <c r="O3004">
        <v>45.458694659972601</v>
      </c>
      <c r="P3004">
        <v>38.320707070707002</v>
      </c>
      <c r="Q3004">
        <v>5.2887163745520003E-3</v>
      </c>
    </row>
    <row r="3005" spans="1:17" hidden="1" x14ac:dyDescent="0.3">
      <c r="A3005" t="s">
        <v>6222</v>
      </c>
      <c r="B3005" t="s">
        <v>6223</v>
      </c>
      <c r="C3005" t="str">
        <f>IFERROR(VLOOKUP(Table1[[#This Row],[Ticker]],[1]!Table2[[Symbol]:[Industry]],2,FALSE),"-")</f>
        <v>-</v>
      </c>
      <c r="D3005" t="s">
        <v>252</v>
      </c>
      <c r="E3005">
        <v>88.872</v>
      </c>
      <c r="F3005">
        <v>37.03</v>
      </c>
      <c r="G3005">
        <v>203.00090805282301</v>
      </c>
      <c r="H3005">
        <v>27.500180591297799</v>
      </c>
      <c r="I3005">
        <v>50.509776452918203</v>
      </c>
      <c r="J3005">
        <v>24.553182249731002</v>
      </c>
      <c r="K3005">
        <v>29.1688788213348</v>
      </c>
      <c r="L3005">
        <v>24.4604529264227</v>
      </c>
      <c r="M3005">
        <v>74.685936736900601</v>
      </c>
      <c r="N3005">
        <v>1.1172814664266599</v>
      </c>
      <c r="O3005">
        <v>4.4828517418309399</v>
      </c>
      <c r="P3005">
        <v>239.72477064220101</v>
      </c>
      <c r="Q3005">
        <v>8.9956052923613E-2</v>
      </c>
    </row>
    <row r="3006" spans="1:17" hidden="1" x14ac:dyDescent="0.3">
      <c r="A3006" t="s">
        <v>6224</v>
      </c>
      <c r="B3006" t="s">
        <v>6225</v>
      </c>
      <c r="C3006" t="str">
        <f>IFERROR(VLOOKUP(Table1[[#This Row],[Ticker]],[1]!Table2[[Symbol]:[Industry]],2,FALSE),"-")</f>
        <v>-</v>
      </c>
      <c r="D3006" t="s">
        <v>313</v>
      </c>
      <c r="E3006">
        <v>88.849333799999997</v>
      </c>
      <c r="F3006">
        <v>140.5</v>
      </c>
      <c r="G3006">
        <v>-17.416557123844001</v>
      </c>
      <c r="H3006">
        <v>2.4532614279287399</v>
      </c>
      <c r="I3006">
        <v>-46.626587183445302</v>
      </c>
      <c r="J3006">
        <v>6.6637296652062101</v>
      </c>
      <c r="K3006">
        <v>141.78452848716799</v>
      </c>
      <c r="L3006">
        <v>163.40839173391299</v>
      </c>
      <c r="M3006">
        <v>49.091062576593004</v>
      </c>
      <c r="N3006">
        <v>0.81902572459550604</v>
      </c>
      <c r="O3006">
        <v>95.017793594305999</v>
      </c>
      <c r="P3006">
        <v>33.809523809523803</v>
      </c>
    </row>
    <row r="3007" spans="1:17" hidden="1" x14ac:dyDescent="0.3">
      <c r="A3007" t="s">
        <v>6226</v>
      </c>
      <c r="B3007" t="s">
        <v>6227</v>
      </c>
      <c r="C3007" t="str">
        <f>IFERROR(VLOOKUP(Table1[[#This Row],[Ticker]],[1]!Table2[[Symbol]:[Industry]],2,FALSE),"-")</f>
        <v>-</v>
      </c>
      <c r="D3007" t="s">
        <v>553</v>
      </c>
      <c r="E3007">
        <v>88.77</v>
      </c>
      <c r="F3007">
        <v>147.94999999999999</v>
      </c>
      <c r="G3007">
        <v>520.79149619521399</v>
      </c>
      <c r="H3007">
        <v>0.88108705224290795</v>
      </c>
      <c r="I3007">
        <v>18.667349565096298</v>
      </c>
      <c r="J3007">
        <v>2.6618336738736001</v>
      </c>
      <c r="K3007">
        <v>129.44304059007999</v>
      </c>
      <c r="L3007">
        <v>97.169852356661906</v>
      </c>
      <c r="M3007">
        <v>51.4523982809405</v>
      </c>
      <c r="N3007">
        <v>0.79464153209056398</v>
      </c>
      <c r="O3007">
        <v>15.883744508279801</v>
      </c>
      <c r="P3007">
        <v>591.35514018691504</v>
      </c>
      <c r="Q3007">
        <v>0.123024802209486</v>
      </c>
    </row>
    <row r="3008" spans="1:17" hidden="1" x14ac:dyDescent="0.3">
      <c r="A3008" t="s">
        <v>6228</v>
      </c>
      <c r="B3008" t="s">
        <v>6229</v>
      </c>
      <c r="C3008" t="str">
        <f>IFERROR(VLOOKUP(Table1[[#This Row],[Ticker]],[1]!Table2[[Symbol]:[Industry]],2,FALSE),"-")</f>
        <v>-</v>
      </c>
      <c r="D3008" t="s">
        <v>711</v>
      </c>
      <c r="E3008">
        <v>88.390709483999998</v>
      </c>
      <c r="F3008">
        <v>92.54</v>
      </c>
      <c r="G3008">
        <v>19.0927326247126</v>
      </c>
      <c r="H3008">
        <v>-2.37362341094948</v>
      </c>
      <c r="I3008">
        <v>7.2751111436792604</v>
      </c>
      <c r="J3008">
        <v>-0.22635383835970799</v>
      </c>
      <c r="K3008">
        <v>96.392069668579495</v>
      </c>
      <c r="L3008">
        <v>84.939314046431207</v>
      </c>
      <c r="M3008">
        <v>50.698257281001702</v>
      </c>
      <c r="N3008">
        <v>1.21123523168653</v>
      </c>
      <c r="O3008">
        <v>11.033066781932099</v>
      </c>
      <c r="P3008">
        <v>56.847457627118601</v>
      </c>
    </row>
    <row r="3009" spans="1:17" hidden="1" x14ac:dyDescent="0.3">
      <c r="A3009" t="s">
        <v>6230</v>
      </c>
      <c r="B3009" t="s">
        <v>6231</v>
      </c>
      <c r="C3009" t="str">
        <f>IFERROR(VLOOKUP(Table1[[#This Row],[Ticker]],[1]!Table2[[Symbol]:[Industry]],2,FALSE),"-")</f>
        <v>-</v>
      </c>
      <c r="D3009" t="s">
        <v>625</v>
      </c>
      <c r="E3009">
        <v>88.296999999999997</v>
      </c>
      <c r="F3009">
        <v>6.98</v>
      </c>
      <c r="G3009">
        <v>-46.127526731901298</v>
      </c>
      <c r="H3009">
        <v>-9.3140338981253699</v>
      </c>
      <c r="I3009">
        <v>-38.158617329465102</v>
      </c>
      <c r="J3009">
        <v>-3.8703841083441701</v>
      </c>
      <c r="K3009">
        <v>7.2589681297326596</v>
      </c>
      <c r="L3009">
        <v>8.7295011564046696</v>
      </c>
      <c r="M3009">
        <v>33.289735736474903</v>
      </c>
      <c r="N3009">
        <v>0.72448577597742303</v>
      </c>
      <c r="O3009">
        <v>56.160458452721997</v>
      </c>
      <c r="P3009">
        <v>20.3448275862069</v>
      </c>
      <c r="Q3009">
        <v>-0.196123439303761</v>
      </c>
    </row>
    <row r="3010" spans="1:17" hidden="1" x14ac:dyDescent="0.3">
      <c r="A3010" t="s">
        <v>6232</v>
      </c>
      <c r="B3010" t="s">
        <v>6233</v>
      </c>
      <c r="C3010" t="str">
        <f>IFERROR(VLOOKUP(Table1[[#This Row],[Ticker]],[1]!Table2[[Symbol]:[Industry]],2,FALSE),"-")</f>
        <v>-</v>
      </c>
      <c r="D3010" t="s">
        <v>383</v>
      </c>
      <c r="E3010">
        <v>88.263000000000005</v>
      </c>
      <c r="F3010">
        <v>210.15</v>
      </c>
      <c r="G3010">
        <v>39.842025426267902</v>
      </c>
      <c r="H3010">
        <v>6.7154650083570404</v>
      </c>
      <c r="I3010">
        <v>16.603819392138</v>
      </c>
      <c r="J3010">
        <v>4.0062392682791996</v>
      </c>
      <c r="K3010">
        <v>204.61207304872499</v>
      </c>
      <c r="L3010">
        <v>179.28116373526299</v>
      </c>
      <c r="M3010">
        <v>36.5773039489411</v>
      </c>
      <c r="N3010">
        <v>0.35693739554424297</v>
      </c>
      <c r="O3010">
        <v>18.0585296216987</v>
      </c>
      <c r="P3010">
        <v>71.481028151774794</v>
      </c>
      <c r="Q3010">
        <v>5.0743793418060998E-2</v>
      </c>
    </row>
    <row r="3011" spans="1:17" hidden="1" x14ac:dyDescent="0.3">
      <c r="A3011" t="s">
        <v>6234</v>
      </c>
      <c r="B3011" t="s">
        <v>6235</v>
      </c>
      <c r="C3011" t="str">
        <f>IFERROR(VLOOKUP(Table1[[#This Row],[Ticker]],[1]!Table2[[Symbol]:[Industry]],2,FALSE),"-")</f>
        <v>-</v>
      </c>
      <c r="D3011" t="s">
        <v>625</v>
      </c>
      <c r="E3011">
        <v>88.218773999999996</v>
      </c>
      <c r="F3011">
        <v>87.99</v>
      </c>
      <c r="G3011">
        <v>1093.75784957767</v>
      </c>
      <c r="H3011">
        <v>26.484621238647001</v>
      </c>
      <c r="I3011">
        <v>227.41300225936899</v>
      </c>
      <c r="J3011">
        <v>9.2427135921351393</v>
      </c>
      <c r="K3011">
        <v>69.286584261440893</v>
      </c>
      <c r="L3011">
        <v>38.0773514376924</v>
      </c>
      <c r="M3011">
        <v>100</v>
      </c>
      <c r="N3011">
        <v>0.59617383089277198</v>
      </c>
      <c r="O3011">
        <v>0</v>
      </c>
      <c r="P3011">
        <v>1117.01244813278</v>
      </c>
    </row>
    <row r="3012" spans="1:17" hidden="1" x14ac:dyDescent="0.3">
      <c r="A3012" t="s">
        <v>6236</v>
      </c>
      <c r="B3012" t="s">
        <v>6237</v>
      </c>
      <c r="C3012" t="str">
        <f>IFERROR(VLOOKUP(Table1[[#This Row],[Ticker]],[1]!Table2[[Symbol]:[Industry]],2,FALSE),"-")</f>
        <v>-</v>
      </c>
      <c r="D3012" t="s">
        <v>2206</v>
      </c>
      <c r="E3012">
        <v>88.016900399999997</v>
      </c>
      <c r="F3012">
        <v>38.61</v>
      </c>
      <c r="G3012">
        <v>238.94052339611301</v>
      </c>
      <c r="H3012">
        <v>17.354368232579699</v>
      </c>
      <c r="I3012">
        <v>88.633035864986297</v>
      </c>
      <c r="J3012">
        <v>21.236159833151198</v>
      </c>
      <c r="K3012">
        <v>33.498583736701697</v>
      </c>
      <c r="L3012">
        <v>25.729819187785498</v>
      </c>
      <c r="M3012">
        <v>66.331951721548805</v>
      </c>
      <c r="N3012">
        <v>1.64091548681445</v>
      </c>
      <c r="O3012">
        <v>8.4434084434084298</v>
      </c>
      <c r="P3012">
        <v>286.099999999999</v>
      </c>
      <c r="Q3012">
        <v>0.14928983209907701</v>
      </c>
    </row>
    <row r="3013" spans="1:17" hidden="1" x14ac:dyDescent="0.3">
      <c r="A3013" t="s">
        <v>6238</v>
      </c>
      <c r="B3013" t="s">
        <v>6239</v>
      </c>
      <c r="C3013" t="str">
        <f>IFERROR(VLOOKUP(Table1[[#This Row],[Ticker]],[1]!Table2[[Symbol]:[Industry]],2,FALSE),"-")</f>
        <v>-</v>
      </c>
      <c r="D3013" t="s">
        <v>269</v>
      </c>
      <c r="E3013">
        <v>87.908676126000003</v>
      </c>
      <c r="F3013">
        <v>36.78</v>
      </c>
      <c r="G3013">
        <v>-53.672776859282301</v>
      </c>
      <c r="H3013">
        <v>11.648325162629799</v>
      </c>
      <c r="I3013">
        <v>-17.2582843835836</v>
      </c>
      <c r="J3013">
        <v>-0.96978534567644503</v>
      </c>
      <c r="K3013">
        <v>34.322773372168697</v>
      </c>
      <c r="L3013">
        <v>36.705470129236701</v>
      </c>
      <c r="M3013">
        <v>41.001068239193501</v>
      </c>
      <c r="N3013">
        <v>1.25435321490782</v>
      </c>
      <c r="O3013">
        <v>66.482540030091101</v>
      </c>
      <c r="P3013">
        <v>64.932735426008904</v>
      </c>
      <c r="Q3013">
        <v>3.2989166491784003E-2</v>
      </c>
    </row>
    <row r="3014" spans="1:17" hidden="1" x14ac:dyDescent="0.3">
      <c r="A3014" t="s">
        <v>6240</v>
      </c>
      <c r="B3014" t="s">
        <v>6241</v>
      </c>
      <c r="C3014" t="str">
        <f>IFERROR(VLOOKUP(Table1[[#This Row],[Ticker]],[1]!Table2[[Symbol]:[Industry]],2,FALSE),"-")</f>
        <v>-</v>
      </c>
      <c r="D3014" t="s">
        <v>1676</v>
      </c>
      <c r="E3014">
        <v>87.907724999999999</v>
      </c>
      <c r="F3014">
        <v>51.75</v>
      </c>
      <c r="G3014">
        <v>-14.077383365232301</v>
      </c>
      <c r="H3014">
        <v>12.553951083101101</v>
      </c>
      <c r="I3014">
        <v>-1.31300835720833</v>
      </c>
      <c r="J3014">
        <v>6.3457134397289403</v>
      </c>
      <c r="K3014">
        <v>52.071314611676499</v>
      </c>
      <c r="M3014">
        <v>38.3277646278829</v>
      </c>
      <c r="N3014">
        <v>1.07659196182098</v>
      </c>
      <c r="O3014">
        <v>21.739130434782599</v>
      </c>
      <c r="P3014">
        <v>14.7450110864745</v>
      </c>
    </row>
    <row r="3015" spans="1:17" hidden="1" x14ac:dyDescent="0.3">
      <c r="A3015" t="s">
        <v>6242</v>
      </c>
      <c r="B3015" t="s">
        <v>6243</v>
      </c>
      <c r="C3015" t="str">
        <f>IFERROR(VLOOKUP(Table1[[#This Row],[Ticker]],[1]!Table2[[Symbol]:[Industry]],2,FALSE),"-")</f>
        <v>-</v>
      </c>
      <c r="D3015" t="s">
        <v>21</v>
      </c>
      <c r="E3015">
        <v>87.673395999999997</v>
      </c>
      <c r="F3015">
        <v>73.88</v>
      </c>
      <c r="G3015">
        <v>-82.705751134688597</v>
      </c>
      <c r="H3015">
        <v>-4.1217784542653799</v>
      </c>
      <c r="I3015">
        <v>-50.3273570975703</v>
      </c>
      <c r="J3015">
        <v>0.60601753878918196</v>
      </c>
      <c r="K3015">
        <v>84.931190058558798</v>
      </c>
      <c r="L3015">
        <v>118.49544623069001</v>
      </c>
      <c r="M3015">
        <v>27.799430499517701</v>
      </c>
      <c r="N3015">
        <v>1.34455140075931</v>
      </c>
      <c r="O3015">
        <v>172.06280454791499</v>
      </c>
      <c r="P3015">
        <v>1.20547945205478</v>
      </c>
      <c r="Q3015">
        <v>-5.3034888680167001E-2</v>
      </c>
    </row>
    <row r="3016" spans="1:17" hidden="1" x14ac:dyDescent="0.3">
      <c r="A3016" t="s">
        <v>6244</v>
      </c>
      <c r="B3016" t="s">
        <v>6245</v>
      </c>
      <c r="C3016" t="str">
        <f>IFERROR(VLOOKUP(Table1[[#This Row],[Ticker]],[1]!Table2[[Symbol]:[Industry]],2,FALSE),"-")</f>
        <v>-</v>
      </c>
      <c r="D3016" t="s">
        <v>124</v>
      </c>
      <c r="E3016">
        <v>87.615413910000001</v>
      </c>
      <c r="F3016">
        <v>89.13</v>
      </c>
      <c r="G3016">
        <v>247.96572630953301</v>
      </c>
      <c r="H3016">
        <v>37.7847147631973</v>
      </c>
      <c r="I3016">
        <v>118.400377377417</v>
      </c>
      <c r="J3016">
        <v>24.671401514825899</v>
      </c>
      <c r="K3016">
        <v>61.037034090106197</v>
      </c>
      <c r="L3016">
        <v>34.971984053333799</v>
      </c>
      <c r="M3016">
        <v>75.460398484951298</v>
      </c>
      <c r="N3016">
        <v>1.1123530069424701</v>
      </c>
      <c r="O3016">
        <v>2.0307416133737299</v>
      </c>
      <c r="P3016">
        <v>271.37499999999898</v>
      </c>
      <c r="Q3016">
        <v>0.26289920654822702</v>
      </c>
    </row>
    <row r="3017" spans="1:17" hidden="1" x14ac:dyDescent="0.3">
      <c r="A3017" t="s">
        <v>6246</v>
      </c>
      <c r="B3017" t="s">
        <v>6247</v>
      </c>
      <c r="C3017" t="str">
        <f>IFERROR(VLOOKUP(Table1[[#This Row],[Ticker]],[1]!Table2[[Symbol]:[Industry]],2,FALSE),"-")</f>
        <v>-</v>
      </c>
      <c r="D3017" t="s">
        <v>4517</v>
      </c>
      <c r="E3017">
        <v>87.599125000000001</v>
      </c>
      <c r="F3017">
        <v>121.75</v>
      </c>
      <c r="G3017">
        <v>-26.604602524304799</v>
      </c>
      <c r="H3017">
        <v>-0.88683323062432895</v>
      </c>
      <c r="I3017">
        <v>-51.041981359581698</v>
      </c>
      <c r="J3017">
        <v>10.484809860417799</v>
      </c>
      <c r="K3017">
        <v>132.21396237484001</v>
      </c>
      <c r="L3017">
        <v>151.273797853437</v>
      </c>
      <c r="M3017">
        <v>47.728889375668302</v>
      </c>
      <c r="N3017">
        <v>0.75769071596082205</v>
      </c>
      <c r="O3017">
        <v>114.33264887063601</v>
      </c>
      <c r="P3017">
        <v>19.832677165354301</v>
      </c>
      <c r="Q3017">
        <v>0.104031529180254</v>
      </c>
    </row>
    <row r="3018" spans="1:17" hidden="1" x14ac:dyDescent="0.3">
      <c r="A3018" t="s">
        <v>6248</v>
      </c>
      <c r="B3018" t="s">
        <v>6249</v>
      </c>
      <c r="C3018" t="str">
        <f>IFERROR(VLOOKUP(Table1[[#This Row],[Ticker]],[1]!Table2[[Symbol]:[Industry]],2,FALSE),"-")</f>
        <v>-</v>
      </c>
      <c r="D3018" t="s">
        <v>212</v>
      </c>
      <c r="E3018">
        <v>87.547049999999999</v>
      </c>
      <c r="F3018">
        <v>113.55</v>
      </c>
      <c r="G3018">
        <v>-28.629598555105801</v>
      </c>
      <c r="H3018">
        <v>2.5760970058479402</v>
      </c>
      <c r="I3018">
        <v>-35.415843381792499</v>
      </c>
      <c r="J3018">
        <v>5.9686898611645702</v>
      </c>
      <c r="K3018">
        <v>119.797228762815</v>
      </c>
      <c r="L3018">
        <v>122.155899014342</v>
      </c>
      <c r="M3018">
        <v>36.707020464821802</v>
      </c>
      <c r="N3018">
        <v>0.51179883945841298</v>
      </c>
      <c r="O3018">
        <v>46.807573756054602</v>
      </c>
      <c r="P3018">
        <v>10.2427184466019</v>
      </c>
    </row>
    <row r="3019" spans="1:17" hidden="1" x14ac:dyDescent="0.3">
      <c r="A3019" t="s">
        <v>6250</v>
      </c>
      <c r="B3019" t="s">
        <v>6251</v>
      </c>
      <c r="C3019" t="str">
        <f>IFERROR(VLOOKUP(Table1[[#This Row],[Ticker]],[1]!Table2[[Symbol]:[Industry]],2,FALSE),"-")</f>
        <v>-</v>
      </c>
      <c r="D3019" t="s">
        <v>467</v>
      </c>
      <c r="E3019">
        <v>87.246996199999998</v>
      </c>
      <c r="F3019">
        <v>37.19</v>
      </c>
      <c r="G3019">
        <v>38.441053618807203</v>
      </c>
      <c r="H3019">
        <v>15.641003286914801</v>
      </c>
      <c r="I3019">
        <v>-22.152931385561502</v>
      </c>
      <c r="J3019">
        <v>8.4889668023145806</v>
      </c>
      <c r="K3019">
        <v>31.2073194722797</v>
      </c>
      <c r="L3019">
        <v>28.124160085154799</v>
      </c>
      <c r="M3019">
        <v>59.424226601704497</v>
      </c>
      <c r="N3019">
        <v>2.0206614537897298</v>
      </c>
      <c r="O3019">
        <v>14.8158107018015</v>
      </c>
      <c r="P3019">
        <v>84.108910891089096</v>
      </c>
      <c r="Q3019">
        <v>4.7520506312783997E-2</v>
      </c>
    </row>
    <row r="3020" spans="1:17" hidden="1" x14ac:dyDescent="0.3">
      <c r="A3020" t="s">
        <v>6252</v>
      </c>
      <c r="B3020" t="s">
        <v>6253</v>
      </c>
      <c r="C3020" t="str">
        <f>IFERROR(VLOOKUP(Table1[[#This Row],[Ticker]],[1]!Table2[[Symbol]:[Industry]],2,FALSE),"-")</f>
        <v>-</v>
      </c>
      <c r="D3020" t="s">
        <v>292</v>
      </c>
      <c r="E3020">
        <v>87.135999999999996</v>
      </c>
      <c r="F3020">
        <v>80</v>
      </c>
      <c r="G3020">
        <v>-18.336565768220499</v>
      </c>
      <c r="H3020">
        <v>3.1034713783041101</v>
      </c>
      <c r="I3020">
        <v>-27.760130475726999</v>
      </c>
      <c r="J3020">
        <v>2.9020737404816801</v>
      </c>
      <c r="K3020">
        <v>83.3509433365749</v>
      </c>
      <c r="L3020">
        <v>88.701122428900206</v>
      </c>
      <c r="M3020">
        <v>42.283994037929602</v>
      </c>
      <c r="N3020">
        <v>0.97894736842105201</v>
      </c>
      <c r="O3020">
        <v>55.8125</v>
      </c>
      <c r="P3020">
        <v>14.0413399857448</v>
      </c>
    </row>
    <row r="3021" spans="1:17" hidden="1" x14ac:dyDescent="0.3">
      <c r="A3021" t="s">
        <v>6254</v>
      </c>
      <c r="B3021" t="s">
        <v>6255</v>
      </c>
      <c r="C3021" t="str">
        <f>IFERROR(VLOOKUP(Table1[[#This Row],[Ticker]],[1]!Table2[[Symbol]:[Industry]],2,FALSE),"-")</f>
        <v>-</v>
      </c>
      <c r="D3021" t="s">
        <v>176</v>
      </c>
      <c r="E3021">
        <v>87.130072034999998</v>
      </c>
      <c r="F3021">
        <v>44.97</v>
      </c>
      <c r="G3021">
        <v>-61.218455638841398</v>
      </c>
      <c r="H3021">
        <v>-11.3796495108112</v>
      </c>
      <c r="I3021">
        <v>-49.571773262606001</v>
      </c>
      <c r="J3021">
        <v>2.1352576790394799</v>
      </c>
      <c r="K3021">
        <v>49.135628490661702</v>
      </c>
      <c r="L3021">
        <v>53.843375292075102</v>
      </c>
      <c r="M3021">
        <v>22.437244837754701</v>
      </c>
      <c r="N3021">
        <v>1.02755315529734</v>
      </c>
      <c r="O3021">
        <v>83.722481654436294</v>
      </c>
      <c r="P3021">
        <v>13.848101265822701</v>
      </c>
      <c r="Q3021">
        <v>3.9664411909257E-2</v>
      </c>
    </row>
    <row r="3022" spans="1:17" hidden="1" x14ac:dyDescent="0.3">
      <c r="A3022" t="s">
        <v>6256</v>
      </c>
      <c r="B3022" t="s">
        <v>6257</v>
      </c>
      <c r="C3022" t="str">
        <f>IFERROR(VLOOKUP(Table1[[#This Row],[Ticker]],[1]!Table2[[Symbol]:[Industry]],2,FALSE),"-")</f>
        <v>-</v>
      </c>
      <c r="D3022" t="s">
        <v>391</v>
      </c>
      <c r="E3022">
        <v>87.036775695000003</v>
      </c>
      <c r="F3022">
        <v>42.93</v>
      </c>
      <c r="G3022">
        <v>1.5419130728011701</v>
      </c>
      <c r="H3022">
        <v>-1.8950950318704201</v>
      </c>
      <c r="I3022">
        <v>-38.9402235470817</v>
      </c>
      <c r="J3022">
        <v>0.66641242845235804</v>
      </c>
      <c r="K3022">
        <v>46.309121959353</v>
      </c>
      <c r="L3022">
        <v>43.828860699021803</v>
      </c>
      <c r="M3022">
        <v>25.974386981034499</v>
      </c>
      <c r="N3022">
        <v>1.2149461406828801</v>
      </c>
      <c r="O3022">
        <v>53.156300955043001</v>
      </c>
      <c r="P3022">
        <v>30.090909090909001</v>
      </c>
      <c r="Q3022">
        <v>7.7529409475972005E-2</v>
      </c>
    </row>
    <row r="3023" spans="1:17" hidden="1" x14ac:dyDescent="0.3">
      <c r="A3023" t="s">
        <v>6258</v>
      </c>
      <c r="B3023" t="s">
        <v>6259</v>
      </c>
      <c r="C3023" t="str">
        <f>IFERROR(VLOOKUP(Table1[[#This Row],[Ticker]],[1]!Table2[[Symbol]:[Industry]],2,FALSE),"-")</f>
        <v>-</v>
      </c>
      <c r="D3023" t="s">
        <v>711</v>
      </c>
      <c r="E3023">
        <v>86.967899709999998</v>
      </c>
      <c r="F3023">
        <v>50.84</v>
      </c>
      <c r="G3023">
        <v>-10.3771562815711</v>
      </c>
      <c r="H3023">
        <v>-0.29488446912084698</v>
      </c>
      <c r="I3023">
        <v>-0.30383429697337899</v>
      </c>
      <c r="J3023">
        <v>4.1410668063325504</v>
      </c>
      <c r="K3023">
        <v>51.6732809418207</v>
      </c>
      <c r="L3023">
        <v>48.647683989651497</v>
      </c>
      <c r="M3023">
        <v>73.635405148885695</v>
      </c>
      <c r="N3023">
        <v>1.5852194808769899</v>
      </c>
      <c r="O3023">
        <v>8.9693154996065996</v>
      </c>
      <c r="P3023">
        <v>24.546790788829</v>
      </c>
      <c r="Q3023">
        <v>-4.1911912161719999E-3</v>
      </c>
    </row>
    <row r="3024" spans="1:17" hidden="1" x14ac:dyDescent="0.3">
      <c r="A3024" t="s">
        <v>6260</v>
      </c>
      <c r="B3024" t="s">
        <v>6261</v>
      </c>
      <c r="C3024" t="str">
        <f>IFERROR(VLOOKUP(Table1[[#This Row],[Ticker]],[1]!Table2[[Symbol]:[Industry]],2,FALSE),"-")</f>
        <v>-</v>
      </c>
      <c r="E3024">
        <v>86.917530569999997</v>
      </c>
      <c r="F3024">
        <v>31.98</v>
      </c>
      <c r="G3024">
        <v>45.327372978895198</v>
      </c>
      <c r="H3024">
        <v>5.0739510831011501</v>
      </c>
      <c r="I3024">
        <v>8.4829907386325392</v>
      </c>
      <c r="J3024">
        <v>-0.50445591888657804</v>
      </c>
      <c r="K3024">
        <v>31.5343208384724</v>
      </c>
      <c r="L3024">
        <v>28.489070960651201</v>
      </c>
      <c r="M3024">
        <v>45.432398735019497</v>
      </c>
      <c r="N3024">
        <v>1.79439225193608</v>
      </c>
      <c r="O3024">
        <v>14.1338336460287</v>
      </c>
      <c r="P3024">
        <v>88.007054673721299</v>
      </c>
      <c r="Q3024">
        <v>2.1088325543153999E-2</v>
      </c>
    </row>
    <row r="3025" spans="1:17" hidden="1" x14ac:dyDescent="0.3">
      <c r="A3025" t="s">
        <v>6262</v>
      </c>
      <c r="B3025" t="s">
        <v>6263</v>
      </c>
      <c r="C3025" t="str">
        <f>IFERROR(VLOOKUP(Table1[[#This Row],[Ticker]],[1]!Table2[[Symbol]:[Industry]],2,FALSE),"-")</f>
        <v>-</v>
      </c>
      <c r="D3025" t="s">
        <v>625</v>
      </c>
      <c r="E3025">
        <v>86.467120011999995</v>
      </c>
      <c r="F3025">
        <v>1.1599999999999999</v>
      </c>
      <c r="G3025">
        <v>-109.71954292055599</v>
      </c>
      <c r="H3025">
        <v>-20.861532787866501</v>
      </c>
      <c r="I3025">
        <v>-21.674602192712499</v>
      </c>
      <c r="J3025">
        <v>0.72324806593315805</v>
      </c>
      <c r="K3025">
        <v>1.39826176848341</v>
      </c>
      <c r="L3025">
        <v>2.4525788531509098</v>
      </c>
      <c r="M3025">
        <v>33.027614822292897</v>
      </c>
      <c r="N3025">
        <v>1.63888144086952</v>
      </c>
      <c r="O3025">
        <v>820.12495969913198</v>
      </c>
      <c r="P3025">
        <v>12.0626631853786</v>
      </c>
      <c r="Q3025">
        <v>6.0514829288866999E-2</v>
      </c>
    </row>
    <row r="3026" spans="1:17" hidden="1" x14ac:dyDescent="0.3">
      <c r="A3026" t="s">
        <v>6264</v>
      </c>
      <c r="B3026" t="s">
        <v>6265</v>
      </c>
      <c r="C3026" t="str">
        <f>IFERROR(VLOOKUP(Table1[[#This Row],[Ticker]],[1]!Table2[[Symbol]:[Industry]],2,FALSE),"-")</f>
        <v>-</v>
      </c>
      <c r="D3026" t="s">
        <v>711</v>
      </c>
      <c r="E3026">
        <v>86.396236028999994</v>
      </c>
      <c r="F3026">
        <v>999.99</v>
      </c>
      <c r="G3026">
        <v>-23.254598555105801</v>
      </c>
      <c r="H3026">
        <v>0.97295108310116096</v>
      </c>
      <c r="I3026">
        <v>-10.490223547081699</v>
      </c>
      <c r="J3026">
        <v>3.0416029046428301</v>
      </c>
      <c r="K3026">
        <v>999.99040024482599</v>
      </c>
      <c r="L3026">
        <v>999.98576560269396</v>
      </c>
      <c r="M3026">
        <v>51.871899376974604</v>
      </c>
      <c r="N3026">
        <v>0.83490283555087297</v>
      </c>
      <c r="O3026">
        <v>3.0010300103000902</v>
      </c>
      <c r="P3026">
        <v>3.09175257731959</v>
      </c>
      <c r="Q3026">
        <v>-0.10191571481775601</v>
      </c>
    </row>
    <row r="3027" spans="1:17" hidden="1" x14ac:dyDescent="0.3">
      <c r="A3027" t="s">
        <v>6266</v>
      </c>
      <c r="B3027" t="s">
        <v>6267</v>
      </c>
      <c r="C3027" t="str">
        <f>IFERROR(VLOOKUP(Table1[[#This Row],[Ticker]],[1]!Table2[[Symbol]:[Industry]],2,FALSE),"-")</f>
        <v>-</v>
      </c>
      <c r="D3027" t="s">
        <v>530</v>
      </c>
      <c r="E3027">
        <v>86.240700000000004</v>
      </c>
      <c r="F3027">
        <v>6.76</v>
      </c>
      <c r="G3027">
        <v>27.3021943179454</v>
      </c>
      <c r="H3027">
        <v>-15.1060975786993</v>
      </c>
      <c r="I3027">
        <v>-31.518260930259299</v>
      </c>
      <c r="J3027">
        <v>5.3681221924766502</v>
      </c>
      <c r="K3027">
        <v>6.7949187936929301</v>
      </c>
      <c r="L3027">
        <v>6.6486877495203904</v>
      </c>
      <c r="M3027">
        <v>46.653759093923597</v>
      </c>
      <c r="N3027">
        <v>0.65799244327555195</v>
      </c>
      <c r="O3027">
        <v>69.674556213017695</v>
      </c>
      <c r="P3027">
        <v>60.570071258907298</v>
      </c>
      <c r="Q3027">
        <v>-5.8958131781019999E-3</v>
      </c>
    </row>
    <row r="3028" spans="1:17" hidden="1" x14ac:dyDescent="0.3">
      <c r="A3028" t="s">
        <v>6268</v>
      </c>
      <c r="B3028" t="s">
        <v>6269</v>
      </c>
      <c r="C3028" t="str">
        <f>IFERROR(VLOOKUP(Table1[[#This Row],[Ticker]],[1]!Table2[[Symbol]:[Industry]],2,FALSE),"-")</f>
        <v>-</v>
      </c>
      <c r="D3028" t="s">
        <v>4046</v>
      </c>
      <c r="E3028">
        <v>85.997370429999904</v>
      </c>
      <c r="F3028">
        <v>8.57</v>
      </c>
      <c r="G3028">
        <v>127.057524527308</v>
      </c>
      <c r="H3028">
        <v>-13.132480028556399</v>
      </c>
      <c r="I3028">
        <v>-29.8206059519398</v>
      </c>
      <c r="J3028">
        <v>-1.33357813886593</v>
      </c>
      <c r="K3028">
        <v>8.6567604782734193</v>
      </c>
      <c r="L3028">
        <v>8.1670522108884498</v>
      </c>
      <c r="M3028">
        <v>30.825699825874999</v>
      </c>
      <c r="N3028">
        <v>0</v>
      </c>
      <c r="O3028">
        <v>51.691948658109602</v>
      </c>
      <c r="P3028">
        <v>180.15691402419</v>
      </c>
      <c r="Q3028">
        <v>0.193121311499836</v>
      </c>
    </row>
    <row r="3029" spans="1:17" hidden="1" x14ac:dyDescent="0.3">
      <c r="A3029" t="s">
        <v>6270</v>
      </c>
      <c r="B3029" t="s">
        <v>6271</v>
      </c>
      <c r="C3029" t="str">
        <f>IFERROR(VLOOKUP(Table1[[#This Row],[Ticker]],[1]!Table2[[Symbol]:[Industry]],2,FALSE),"-")</f>
        <v>-</v>
      </c>
      <c r="D3029" t="s">
        <v>196</v>
      </c>
      <c r="E3029">
        <v>85.837792175000004</v>
      </c>
      <c r="F3029">
        <v>55.45</v>
      </c>
      <c r="G3029">
        <v>-28.061465507895399</v>
      </c>
      <c r="H3029">
        <v>14.7270876144664</v>
      </c>
      <c r="I3029">
        <v>-14.4895310263061</v>
      </c>
      <c r="J3029">
        <v>14.186246168399901</v>
      </c>
      <c r="K3029">
        <v>52.598676913715103</v>
      </c>
      <c r="L3029">
        <v>53.991296099103501</v>
      </c>
      <c r="M3029">
        <v>54.474069311011903</v>
      </c>
      <c r="N3029">
        <v>1.29749528327323</v>
      </c>
      <c r="O3029">
        <v>27.935076645626602</v>
      </c>
      <c r="P3029">
        <v>31.522770398481899</v>
      </c>
      <c r="Q3029">
        <v>-4.5035198294421E-2</v>
      </c>
    </row>
    <row r="3030" spans="1:17" hidden="1" x14ac:dyDescent="0.3">
      <c r="A3030" t="s">
        <v>6272</v>
      </c>
      <c r="B3030" t="s">
        <v>6273</v>
      </c>
      <c r="C3030" t="str">
        <f>IFERROR(VLOOKUP(Table1[[#This Row],[Ticker]],[1]!Table2[[Symbol]:[Industry]],2,FALSE),"-")</f>
        <v>-</v>
      </c>
      <c r="D3030" t="s">
        <v>530</v>
      </c>
      <c r="E3030">
        <v>85.576101155999993</v>
      </c>
      <c r="F3030">
        <v>81.64</v>
      </c>
      <c r="G3030">
        <v>141.20928223530501</v>
      </c>
      <c r="H3030">
        <v>31.725113873798801</v>
      </c>
      <c r="I3030">
        <v>21.527887707769398</v>
      </c>
      <c r="J3030">
        <v>1.7040064134147599</v>
      </c>
      <c r="K3030">
        <v>74.320693030702998</v>
      </c>
      <c r="L3030">
        <v>59.922770661737196</v>
      </c>
      <c r="M3030">
        <v>42.9810939328217</v>
      </c>
      <c r="N3030">
        <v>0.51038173131467501</v>
      </c>
      <c r="O3030">
        <v>18.802057814796601</v>
      </c>
      <c r="P3030">
        <v>167.32154551407899</v>
      </c>
      <c r="Q3030">
        <v>5.6557694602630999E-2</v>
      </c>
    </row>
    <row r="3031" spans="1:17" hidden="1" x14ac:dyDescent="0.3">
      <c r="A3031" t="s">
        <v>6274</v>
      </c>
      <c r="B3031" t="s">
        <v>6275</v>
      </c>
      <c r="C3031" t="str">
        <f>IFERROR(VLOOKUP(Table1[[#This Row],[Ticker]],[1]!Table2[[Symbol]:[Industry]],2,FALSE),"-")</f>
        <v>-</v>
      </c>
      <c r="D3031" t="s">
        <v>124</v>
      </c>
      <c r="E3031">
        <v>85.546677715000001</v>
      </c>
      <c r="F3031">
        <v>9.5500000000000007</v>
      </c>
      <c r="G3031">
        <v>-42.374565090106898</v>
      </c>
      <c r="H3031">
        <v>-4.1942481506152998</v>
      </c>
      <c r="I3031">
        <v>-39.122810787870499</v>
      </c>
      <c r="J3031">
        <v>0.67711966992883399</v>
      </c>
      <c r="K3031">
        <v>10.592687316539999</v>
      </c>
      <c r="L3031">
        <v>12.1339925978009</v>
      </c>
      <c r="M3031">
        <v>23.851586944923199</v>
      </c>
      <c r="N3031">
        <v>0.47515861649137803</v>
      </c>
      <c r="O3031">
        <v>97.129957394493005</v>
      </c>
      <c r="P3031">
        <v>3.1317494600431899</v>
      </c>
      <c r="Q3031">
        <v>7.6243835274814001E-2</v>
      </c>
    </row>
    <row r="3032" spans="1:17" hidden="1" x14ac:dyDescent="0.3">
      <c r="A3032" t="s">
        <v>6276</v>
      </c>
      <c r="B3032" t="s">
        <v>6277</v>
      </c>
      <c r="C3032" t="str">
        <f>IFERROR(VLOOKUP(Table1[[#This Row],[Ticker]],[1]!Table2[[Symbol]:[Industry]],2,FALSE),"-")</f>
        <v>-</v>
      </c>
      <c r="E3032">
        <v>85.532806094999998</v>
      </c>
      <c r="F3032">
        <v>61.71</v>
      </c>
      <c r="G3032">
        <v>-14.9914406603689</v>
      </c>
      <c r="H3032">
        <v>22.633405274134301</v>
      </c>
      <c r="I3032">
        <v>-23.709180093277698</v>
      </c>
      <c r="J3032">
        <v>-0.62282919412258997</v>
      </c>
      <c r="K3032">
        <v>57.411089049582202</v>
      </c>
      <c r="L3032">
        <v>57.347099603120597</v>
      </c>
      <c r="M3032">
        <v>49.150770271249002</v>
      </c>
      <c r="N3032">
        <v>0.50915946593199302</v>
      </c>
      <c r="O3032">
        <v>31.777669745584099</v>
      </c>
      <c r="P3032">
        <v>36.829268292682897</v>
      </c>
      <c r="Q3032">
        <v>-1.5226684368255E-2</v>
      </c>
    </row>
    <row r="3033" spans="1:17" hidden="1" x14ac:dyDescent="0.3">
      <c r="A3033" t="s">
        <v>6278</v>
      </c>
      <c r="B3033" t="s">
        <v>6279</v>
      </c>
      <c r="C3033" t="str">
        <f>IFERROR(VLOOKUP(Table1[[#This Row],[Ticker]],[1]!Table2[[Symbol]:[Industry]],2,FALSE),"-")</f>
        <v>-</v>
      </c>
      <c r="D3033" t="s">
        <v>308</v>
      </c>
      <c r="E3033">
        <v>85.47</v>
      </c>
      <c r="F3033">
        <v>122.1</v>
      </c>
      <c r="G3033">
        <v>174.62293255004101</v>
      </c>
      <c r="H3033">
        <v>9.8037633921365099</v>
      </c>
      <c r="I3033">
        <v>64.312926059217403</v>
      </c>
      <c r="J3033">
        <v>3.0623782756817399</v>
      </c>
      <c r="K3033">
        <v>112.60189168062701</v>
      </c>
      <c r="L3033">
        <v>85.935186116925806</v>
      </c>
      <c r="M3033">
        <v>53.359833596022298</v>
      </c>
      <c r="N3033">
        <v>1.21045353715144</v>
      </c>
      <c r="O3033">
        <v>16.298116298116302</v>
      </c>
      <c r="P3033">
        <v>205.24999999999901</v>
      </c>
      <c r="Q3033">
        <v>0.11838588334707301</v>
      </c>
    </row>
    <row r="3034" spans="1:17" hidden="1" x14ac:dyDescent="0.3">
      <c r="A3034" t="s">
        <v>6280</v>
      </c>
      <c r="B3034" t="s">
        <v>6281</v>
      </c>
      <c r="C3034" t="str">
        <f>IFERROR(VLOOKUP(Table1[[#This Row],[Ticker]],[1]!Table2[[Symbol]:[Industry]],2,FALSE),"-")</f>
        <v>-</v>
      </c>
      <c r="D3034" t="s">
        <v>3003</v>
      </c>
      <c r="E3034">
        <v>85.318896779999903</v>
      </c>
      <c r="F3034">
        <v>121.05</v>
      </c>
      <c r="G3034">
        <v>-27.2974047382211</v>
      </c>
      <c r="H3034">
        <v>-3.4142378932767898</v>
      </c>
      <c r="I3034">
        <v>-14.533029730197001</v>
      </c>
      <c r="J3034">
        <v>-1.34558607173511</v>
      </c>
      <c r="K3034">
        <v>123.077546433252</v>
      </c>
      <c r="M3034">
        <v>38.5566186640607</v>
      </c>
      <c r="N3034">
        <v>0.66129232295671503</v>
      </c>
      <c r="O3034">
        <v>21.148285832300701</v>
      </c>
      <c r="P3034">
        <v>15.285714285714199</v>
      </c>
    </row>
    <row r="3035" spans="1:17" hidden="1" x14ac:dyDescent="0.3">
      <c r="A3035" t="s">
        <v>6282</v>
      </c>
      <c r="B3035" t="s">
        <v>6283</v>
      </c>
      <c r="C3035" t="str">
        <f>IFERROR(VLOOKUP(Table1[[#This Row],[Ticker]],[1]!Table2[[Symbol]:[Industry]],2,FALSE),"-")</f>
        <v>-</v>
      </c>
      <c r="D3035" t="s">
        <v>2175</v>
      </c>
      <c r="E3035">
        <v>85.267468500000007</v>
      </c>
      <c r="F3035">
        <v>140.55000000000001</v>
      </c>
      <c r="G3035">
        <v>1540.05901091235</v>
      </c>
      <c r="H3035">
        <v>20.2781033322361</v>
      </c>
      <c r="I3035">
        <v>39.142481658922698</v>
      </c>
      <c r="J3035">
        <v>11.3483351386436</v>
      </c>
      <c r="K3035">
        <v>117.420433740132</v>
      </c>
      <c r="L3035">
        <v>91.598747801352701</v>
      </c>
      <c r="M3035">
        <v>91.548317454599299</v>
      </c>
      <c r="N3035">
        <v>0.97157447567520505</v>
      </c>
      <c r="O3035">
        <v>5.1583066524368597</v>
      </c>
      <c r="P3035">
        <v>1563.3136094674501</v>
      </c>
      <c r="Q3035">
        <v>0.28402427576956701</v>
      </c>
    </row>
    <row r="3036" spans="1:17" hidden="1" x14ac:dyDescent="0.3">
      <c r="A3036" t="s">
        <v>6284</v>
      </c>
      <c r="B3036" t="s">
        <v>6285</v>
      </c>
      <c r="C3036" t="str">
        <f>IFERROR(VLOOKUP(Table1[[#This Row],[Ticker]],[1]!Table2[[Symbol]:[Industry]],2,FALSE),"-")</f>
        <v>-</v>
      </c>
      <c r="D3036" t="s">
        <v>95</v>
      </c>
      <c r="E3036">
        <v>85.212167339999993</v>
      </c>
      <c r="F3036">
        <v>15.88</v>
      </c>
      <c r="G3036">
        <v>-8.1821347869898595</v>
      </c>
      <c r="H3036">
        <v>15.677749380416101</v>
      </c>
      <c r="I3036">
        <v>-33.402844906304999</v>
      </c>
      <c r="J3036">
        <v>0.47296997917008798</v>
      </c>
      <c r="K3036">
        <v>16.4107928709414</v>
      </c>
      <c r="L3036">
        <v>16.250417439104499</v>
      </c>
      <c r="M3036">
        <v>34.5315506324635</v>
      </c>
      <c r="N3036">
        <v>2.1436937823739899</v>
      </c>
      <c r="O3036">
        <v>85.453400503778298</v>
      </c>
      <c r="P3036">
        <v>36.8965517241379</v>
      </c>
      <c r="Q3036">
        <v>-3.4863385624869001E-2</v>
      </c>
    </row>
    <row r="3037" spans="1:17" hidden="1" x14ac:dyDescent="0.3">
      <c r="A3037" t="s">
        <v>6286</v>
      </c>
      <c r="B3037" t="s">
        <v>6287</v>
      </c>
      <c r="C3037" t="str">
        <f>IFERROR(VLOOKUP(Table1[[#This Row],[Ticker]],[1]!Table2[[Symbol]:[Industry]],2,FALSE),"-")</f>
        <v>-</v>
      </c>
      <c r="D3037" t="s">
        <v>1676</v>
      </c>
      <c r="E3037">
        <v>85.155822000000001</v>
      </c>
      <c r="F3037">
        <v>23.97</v>
      </c>
      <c r="G3037">
        <v>5.9637302858645302</v>
      </c>
      <c r="H3037">
        <v>-15.710441786054499</v>
      </c>
      <c r="I3037">
        <v>-45.530873953585797</v>
      </c>
      <c r="J3037">
        <v>2.1026029046428301</v>
      </c>
      <c r="K3037">
        <v>28.011446957567401</v>
      </c>
      <c r="L3037">
        <v>29.007380977194401</v>
      </c>
      <c r="M3037">
        <v>29.965639341370402</v>
      </c>
      <c r="N3037">
        <v>1.1772097156614501</v>
      </c>
      <c r="O3037">
        <v>87.526074259490997</v>
      </c>
      <c r="P3037">
        <v>38.956521739130402</v>
      </c>
      <c r="Q3037">
        <v>0.17916235658033899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625</v>
      </c>
      <c r="E3038">
        <v>84.981126570000001</v>
      </c>
      <c r="F3038">
        <v>107.7</v>
      </c>
      <c r="G3038">
        <v>31.598025456396702</v>
      </c>
      <c r="H3038">
        <v>3.8453136697062398</v>
      </c>
      <c r="I3038">
        <v>33.6286042329262</v>
      </c>
      <c r="J3038">
        <v>8.0954330933220806</v>
      </c>
      <c r="K3038">
        <v>101.98495202755799</v>
      </c>
      <c r="L3038">
        <v>87.320560963898103</v>
      </c>
      <c r="M3038">
        <v>44.104994052809303</v>
      </c>
      <c r="N3038">
        <v>0.46115373151838501</v>
      </c>
      <c r="O3038">
        <v>26.276694521819799</v>
      </c>
      <c r="P3038">
        <v>94.054054054054006</v>
      </c>
      <c r="Q3038">
        <v>3.1297918794614001E-2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E3039">
        <v>84.835205000000002</v>
      </c>
      <c r="F3039">
        <v>91</v>
      </c>
      <c r="G3039">
        <v>-1.3687158870104199</v>
      </c>
      <c r="H3039">
        <v>-2.4614024522523699</v>
      </c>
      <c r="I3039">
        <v>-7.7350293284729004</v>
      </c>
      <c r="J3039">
        <v>-8.0201877930315799</v>
      </c>
      <c r="K3039">
        <v>107.24347363872</v>
      </c>
      <c r="L3039">
        <v>96.303693890726805</v>
      </c>
      <c r="M3039">
        <v>17.9414450217613</v>
      </c>
      <c r="N3039">
        <v>1.4031637586714301</v>
      </c>
      <c r="O3039">
        <v>41.923076923076898</v>
      </c>
      <c r="P3039">
        <v>66.911225238444501</v>
      </c>
      <c r="Q3039">
        <v>3.3379621407100997E-2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D3040" t="s">
        <v>21</v>
      </c>
      <c r="E3040">
        <v>84.672799999999995</v>
      </c>
      <c r="F3040">
        <v>99.85</v>
      </c>
      <c r="G3040">
        <v>-48.179410585180896</v>
      </c>
      <c r="H3040">
        <v>-11.6177013870862</v>
      </c>
      <c r="I3040">
        <v>-40.420048108485197</v>
      </c>
      <c r="J3040">
        <v>-4.3900989447031096</v>
      </c>
      <c r="K3040">
        <v>107.784591430791</v>
      </c>
      <c r="L3040">
        <v>122.217853919265</v>
      </c>
      <c r="M3040">
        <v>27.400936488697798</v>
      </c>
      <c r="N3040">
        <v>0.42357200321802002</v>
      </c>
      <c r="O3040">
        <v>87.280921382073103</v>
      </c>
      <c r="P3040">
        <v>2.9381443298968901</v>
      </c>
    </row>
    <row r="3041" spans="1:17" hidden="1" x14ac:dyDescent="0.3">
      <c r="A3041" t="s">
        <v>6294</v>
      </c>
      <c r="B3041" t="s">
        <v>6295</v>
      </c>
      <c r="C3041" t="str">
        <f>IFERROR(VLOOKUP(Table1[[#This Row],[Ticker]],[1]!Table2[[Symbol]:[Industry]],2,FALSE),"-")</f>
        <v>-</v>
      </c>
      <c r="D3041" t="s">
        <v>163</v>
      </c>
      <c r="E3041">
        <v>84.533658509999995</v>
      </c>
      <c r="F3041">
        <v>92.38</v>
      </c>
      <c r="G3041">
        <v>96.071137437296798</v>
      </c>
      <c r="H3041">
        <v>2.1245514261543299</v>
      </c>
      <c r="I3041">
        <v>-31.3638852173173</v>
      </c>
      <c r="J3041">
        <v>0.12788945675726099</v>
      </c>
      <c r="K3041">
        <v>93.523288335603496</v>
      </c>
      <c r="L3041">
        <v>85.508706924795007</v>
      </c>
      <c r="M3041">
        <v>46.327075788295602</v>
      </c>
      <c r="N3041">
        <v>1.2831776560986301</v>
      </c>
      <c r="O3041">
        <v>36.7828534314786</v>
      </c>
      <c r="P3041">
        <v>119.325735992402</v>
      </c>
      <c r="Q3041">
        <v>0.17426007340733099</v>
      </c>
    </row>
    <row r="3042" spans="1:17" hidden="1" x14ac:dyDescent="0.3">
      <c r="A3042" t="s">
        <v>6296</v>
      </c>
      <c r="B3042" t="s">
        <v>6297</v>
      </c>
      <c r="C3042" t="str">
        <f>IFERROR(VLOOKUP(Table1[[#This Row],[Ticker]],[1]!Table2[[Symbol]:[Industry]],2,FALSE),"-")</f>
        <v>-</v>
      </c>
      <c r="D3042" t="s">
        <v>101</v>
      </c>
      <c r="E3042">
        <v>84.292662000000007</v>
      </c>
      <c r="F3042">
        <v>43.15</v>
      </c>
      <c r="G3042">
        <v>77.443075863498805</v>
      </c>
      <c r="H3042">
        <v>-24.338590171024201</v>
      </c>
      <c r="I3042">
        <v>-51.582373717730199</v>
      </c>
      <c r="J3042">
        <v>-13.997635408831</v>
      </c>
      <c r="K3042">
        <v>54.868947689848198</v>
      </c>
      <c r="L3042">
        <v>51.530588946295602</v>
      </c>
      <c r="M3042">
        <v>15.0445030496742</v>
      </c>
      <c r="N3042">
        <v>1.1640798226164</v>
      </c>
      <c r="O3042">
        <v>96.2920046349942</v>
      </c>
      <c r="P3042">
        <v>110.487804878048</v>
      </c>
      <c r="Q3042">
        <v>6.7906564468633995E-2</v>
      </c>
    </row>
    <row r="3043" spans="1:17" hidden="1" x14ac:dyDescent="0.3">
      <c r="A3043" t="s">
        <v>6298</v>
      </c>
      <c r="B3043" t="s">
        <v>6299</v>
      </c>
      <c r="C3043" t="str">
        <f>IFERROR(VLOOKUP(Table1[[#This Row],[Ticker]],[1]!Table2[[Symbol]:[Industry]],2,FALSE),"-")</f>
        <v>-</v>
      </c>
      <c r="D3043" t="s">
        <v>1417</v>
      </c>
      <c r="E3043">
        <v>84.027600000000007</v>
      </c>
      <c r="F3043">
        <v>54.92</v>
      </c>
      <c r="G3043">
        <v>-13.194478314624799</v>
      </c>
      <c r="H3043">
        <v>-1.16397588980814</v>
      </c>
      <c r="I3043">
        <v>-19.336696576127299</v>
      </c>
      <c r="J3043">
        <v>-2.0776254803489902</v>
      </c>
      <c r="K3043">
        <v>57.668619962732599</v>
      </c>
      <c r="L3043">
        <v>53.987594083264398</v>
      </c>
      <c r="M3043">
        <v>23.187934376366201</v>
      </c>
      <c r="N3043">
        <v>1.04885047855854</v>
      </c>
      <c r="O3043">
        <v>26.183539694100499</v>
      </c>
      <c r="P3043">
        <v>33.625304136253</v>
      </c>
      <c r="Q3043">
        <v>-4.6113159993422997E-2</v>
      </c>
    </row>
    <row r="3044" spans="1:17" hidden="1" x14ac:dyDescent="0.3">
      <c r="A3044" t="s">
        <v>6300</v>
      </c>
      <c r="B3044" t="s">
        <v>6301</v>
      </c>
      <c r="C3044" t="str">
        <f>IFERROR(VLOOKUP(Table1[[#This Row],[Ticker]],[1]!Table2[[Symbol]:[Industry]],2,FALSE),"-")</f>
        <v>-</v>
      </c>
      <c r="E3044">
        <v>84.002783672000007</v>
      </c>
      <c r="F3044">
        <v>19.13</v>
      </c>
      <c r="G3044">
        <v>68.621028325536102</v>
      </c>
      <c r="H3044">
        <v>-30.891860882710802</v>
      </c>
      <c r="I3044">
        <v>-24.628464121587999</v>
      </c>
      <c r="J3044">
        <v>-18.818181409082602</v>
      </c>
      <c r="K3044">
        <v>27.156480902644098</v>
      </c>
      <c r="L3044">
        <v>21.981560562308701</v>
      </c>
      <c r="M3044">
        <v>16.2167764667794</v>
      </c>
      <c r="N3044">
        <v>2.44449030791447</v>
      </c>
      <c r="O3044">
        <v>98.118139048614694</v>
      </c>
      <c r="P3044">
        <v>118.378995433789</v>
      </c>
      <c r="Q3044">
        <v>6.8953601295311001E-2</v>
      </c>
    </row>
    <row r="3045" spans="1:17" hidden="1" x14ac:dyDescent="0.3">
      <c r="A3045" t="s">
        <v>6302</v>
      </c>
      <c r="B3045" t="s">
        <v>6303</v>
      </c>
      <c r="C3045" t="str">
        <f>IFERROR(VLOOKUP(Table1[[#This Row],[Ticker]],[1]!Table2[[Symbol]:[Industry]],2,FALSE),"-")</f>
        <v>-</v>
      </c>
      <c r="D3045" t="s">
        <v>920</v>
      </c>
      <c r="E3045">
        <v>83.999343435</v>
      </c>
      <c r="F3045">
        <v>51.45</v>
      </c>
      <c r="G3045">
        <v>-51.994210743471399</v>
      </c>
      <c r="H3045">
        <v>-1.4531247291731999</v>
      </c>
      <c r="I3045">
        <v>-26.8316869617158</v>
      </c>
      <c r="J3045">
        <v>5.3185726302814302</v>
      </c>
      <c r="K3045">
        <v>54.220800502289002</v>
      </c>
      <c r="M3045">
        <v>28.247556099506902</v>
      </c>
      <c r="N3045">
        <v>0.99101149163727298</v>
      </c>
      <c r="O3045">
        <v>56.851311953352699</v>
      </c>
      <c r="P3045">
        <v>6.7427385892116103</v>
      </c>
    </row>
    <row r="3046" spans="1:17" hidden="1" x14ac:dyDescent="0.3">
      <c r="A3046" t="s">
        <v>6304</v>
      </c>
      <c r="B3046" t="s">
        <v>6305</v>
      </c>
      <c r="C3046" t="str">
        <f>IFERROR(VLOOKUP(Table1[[#This Row],[Ticker]],[1]!Table2[[Symbol]:[Industry]],2,FALSE),"-")</f>
        <v>-</v>
      </c>
      <c r="D3046" t="s">
        <v>308</v>
      </c>
      <c r="E3046">
        <v>83.969710620000001</v>
      </c>
      <c r="F3046">
        <v>5.23</v>
      </c>
      <c r="G3046">
        <v>-94.287553415255303</v>
      </c>
      <c r="H3046">
        <v>10.4178874648108</v>
      </c>
      <c r="I3046">
        <v>-78.146376917520797</v>
      </c>
      <c r="J3046">
        <v>2.2417020037419402</v>
      </c>
      <c r="K3046">
        <v>5.6889361432424197</v>
      </c>
      <c r="L3046">
        <v>9.8841435830462796</v>
      </c>
      <c r="M3046">
        <v>39.663659018132797</v>
      </c>
      <c r="N3046">
        <v>0.92877341517094303</v>
      </c>
      <c r="O3046">
        <v>351.24282982791499</v>
      </c>
      <c r="P3046">
        <v>8.9583333333333499</v>
      </c>
      <c r="Q3046">
        <v>0.155448910420353</v>
      </c>
    </row>
    <row r="3047" spans="1:17" hidden="1" x14ac:dyDescent="0.3">
      <c r="A3047" t="s">
        <v>6306</v>
      </c>
      <c r="B3047" t="s">
        <v>6307</v>
      </c>
      <c r="C3047" t="str">
        <f>IFERROR(VLOOKUP(Table1[[#This Row],[Ticker]],[1]!Table2[[Symbol]:[Industry]],2,FALSE),"-")</f>
        <v>-</v>
      </c>
      <c r="D3047" t="s">
        <v>1601</v>
      </c>
      <c r="E3047">
        <v>83.943299999999994</v>
      </c>
      <c r="F3047">
        <v>24.85</v>
      </c>
      <c r="G3047">
        <v>-30.530717958090801</v>
      </c>
      <c r="H3047">
        <v>-2.9031043662296199</v>
      </c>
      <c r="I3047">
        <v>-36.531890213748397</v>
      </c>
      <c r="J3047">
        <v>0.54368901790892998</v>
      </c>
      <c r="K3047">
        <v>26.371562071248501</v>
      </c>
      <c r="L3047">
        <v>27.853338518709499</v>
      </c>
      <c r="M3047">
        <v>36.039936776080403</v>
      </c>
      <c r="N3047">
        <v>1.2891745099960701</v>
      </c>
      <c r="O3047">
        <v>71.026156941649802</v>
      </c>
      <c r="P3047">
        <v>12.9545454545454</v>
      </c>
      <c r="Q3047">
        <v>2.0378190633539999E-2</v>
      </c>
    </row>
    <row r="3048" spans="1:17" hidden="1" x14ac:dyDescent="0.3">
      <c r="A3048" t="s">
        <v>6308</v>
      </c>
      <c r="B3048" t="s">
        <v>6309</v>
      </c>
      <c r="C3048" t="str">
        <f>IFERROR(VLOOKUP(Table1[[#This Row],[Ticker]],[1]!Table2[[Symbol]:[Industry]],2,FALSE),"-")</f>
        <v>-</v>
      </c>
      <c r="D3048" t="s">
        <v>1467</v>
      </c>
      <c r="E3048">
        <v>83.676617500000006</v>
      </c>
      <c r="F3048">
        <v>125.65</v>
      </c>
      <c r="G3048">
        <v>23.139436164689101</v>
      </c>
      <c r="H3048">
        <v>10.5611305702806</v>
      </c>
      <c r="I3048">
        <v>7.4909971101952397</v>
      </c>
      <c r="J3048">
        <v>4.8092695713094997</v>
      </c>
      <c r="K3048">
        <v>119.572159626622</v>
      </c>
      <c r="L3048">
        <v>107.83568865424699</v>
      </c>
      <c r="M3048">
        <v>53.389108362635099</v>
      </c>
      <c r="N3048">
        <v>2.3904199677343101</v>
      </c>
      <c r="O3048">
        <v>43.215280541185798</v>
      </c>
      <c r="P3048">
        <v>67.533333333333303</v>
      </c>
      <c r="Q3048">
        <v>0.12218181092652999</v>
      </c>
    </row>
    <row r="3049" spans="1:17" hidden="1" x14ac:dyDescent="0.3">
      <c r="A3049" t="s">
        <v>6310</v>
      </c>
      <c r="B3049" t="s">
        <v>6311</v>
      </c>
      <c r="C3049" t="str">
        <f>IFERROR(VLOOKUP(Table1[[#This Row],[Ticker]],[1]!Table2[[Symbol]:[Industry]],2,FALSE),"-")</f>
        <v>-</v>
      </c>
      <c r="D3049" t="s">
        <v>383</v>
      </c>
      <c r="E3049">
        <v>83.608091849999994</v>
      </c>
      <c r="F3049">
        <v>19.87</v>
      </c>
      <c r="G3049">
        <v>-19.603059692299301</v>
      </c>
      <c r="H3049">
        <v>11.3475700815523</v>
      </c>
      <c r="I3049">
        <v>-12.2697588906309</v>
      </c>
      <c r="J3049">
        <v>3.0023504502248799</v>
      </c>
      <c r="K3049">
        <v>19.6333454852643</v>
      </c>
      <c r="L3049">
        <v>19.184407601883201</v>
      </c>
      <c r="M3049">
        <v>35.2365323219611</v>
      </c>
      <c r="N3049">
        <v>1.2500715032940599</v>
      </c>
      <c r="O3049">
        <v>27.327629592350199</v>
      </c>
      <c r="P3049">
        <v>28.442146089204901</v>
      </c>
      <c r="Q3049">
        <v>5.1132803042347998E-2</v>
      </c>
    </row>
    <row r="3050" spans="1:17" hidden="1" x14ac:dyDescent="0.3">
      <c r="A3050" t="s">
        <v>6312</v>
      </c>
      <c r="B3050" t="s">
        <v>6313</v>
      </c>
      <c r="C3050" t="str">
        <f>IFERROR(VLOOKUP(Table1[[#This Row],[Ticker]],[1]!Table2[[Symbol]:[Industry]],2,FALSE),"-")</f>
        <v>-</v>
      </c>
      <c r="D3050" t="s">
        <v>133</v>
      </c>
      <c r="E3050">
        <v>83.409938303999994</v>
      </c>
      <c r="F3050">
        <v>23.08</v>
      </c>
      <c r="G3050">
        <v>-2.48013492349931</v>
      </c>
      <c r="H3050">
        <v>0.86561774976782402</v>
      </c>
      <c r="I3050">
        <v>-49.172476469504701</v>
      </c>
      <c r="J3050">
        <v>9.9668669545982205</v>
      </c>
      <c r="K3050">
        <v>23.8234432403532</v>
      </c>
      <c r="L3050">
        <v>23.492789598455701</v>
      </c>
      <c r="M3050">
        <v>52.548329584134002</v>
      </c>
      <c r="N3050">
        <v>1.69382644108403</v>
      </c>
      <c r="O3050">
        <v>71.9670710571923</v>
      </c>
      <c r="P3050">
        <v>61.398601398601301</v>
      </c>
      <c r="Q3050">
        <v>1.2290777772911999E-2</v>
      </c>
    </row>
    <row r="3051" spans="1:17" hidden="1" x14ac:dyDescent="0.3">
      <c r="A3051" t="s">
        <v>6314</v>
      </c>
      <c r="B3051" t="s">
        <v>6315</v>
      </c>
      <c r="C3051" t="str">
        <f>IFERROR(VLOOKUP(Table1[[#This Row],[Ticker]],[1]!Table2[[Symbol]:[Industry]],2,FALSE),"-")</f>
        <v>-</v>
      </c>
      <c r="D3051" t="s">
        <v>191</v>
      </c>
      <c r="E3051">
        <v>82.9212366</v>
      </c>
      <c r="F3051">
        <v>51</v>
      </c>
      <c r="G3051">
        <v>11.310045244366499</v>
      </c>
      <c r="H3051">
        <v>9.3476998062880803</v>
      </c>
      <c r="I3051">
        <v>-0.45786108753482802</v>
      </c>
      <c r="J3051">
        <v>9.7824419388480592</v>
      </c>
      <c r="K3051">
        <v>49.550472302265703</v>
      </c>
      <c r="L3051">
        <v>46.679493713305703</v>
      </c>
      <c r="M3051">
        <v>50.035005513769697</v>
      </c>
      <c r="N3051">
        <v>1.4387351778656099</v>
      </c>
      <c r="O3051">
        <v>35.8823529411764</v>
      </c>
      <c r="P3051">
        <v>52.0119225037257</v>
      </c>
      <c r="Q3051">
        <v>-7.6392872808809997E-3</v>
      </c>
    </row>
    <row r="3052" spans="1:17" hidden="1" x14ac:dyDescent="0.3">
      <c r="A3052" t="s">
        <v>6316</v>
      </c>
      <c r="B3052" t="s">
        <v>6317</v>
      </c>
      <c r="C3052" t="str">
        <f>IFERROR(VLOOKUP(Table1[[#This Row],[Ticker]],[1]!Table2[[Symbol]:[Industry]],2,FALSE),"-")</f>
        <v>-</v>
      </c>
      <c r="D3052" t="s">
        <v>138</v>
      </c>
      <c r="E3052">
        <v>82.884984750000001</v>
      </c>
      <c r="F3052">
        <v>53.1</v>
      </c>
      <c r="G3052">
        <v>-26.656454112682599</v>
      </c>
      <c r="H3052">
        <v>-23.693172204570001</v>
      </c>
      <c r="I3052">
        <v>-27.3916319977859</v>
      </c>
      <c r="J3052">
        <v>2.1867868541468898</v>
      </c>
      <c r="K3052">
        <v>63.332647307221002</v>
      </c>
      <c r="L3052">
        <v>61.929981085284403</v>
      </c>
      <c r="M3052">
        <v>31.644422714257701</v>
      </c>
      <c r="N3052">
        <v>0.29255400133667198</v>
      </c>
      <c r="O3052">
        <v>43.446327683615799</v>
      </c>
      <c r="P3052">
        <v>51.066856330014197</v>
      </c>
      <c r="Q3052">
        <v>0.113819379156352</v>
      </c>
    </row>
    <row r="3053" spans="1:17" hidden="1" x14ac:dyDescent="0.3">
      <c r="A3053" t="s">
        <v>6318</v>
      </c>
      <c r="B3053" t="s">
        <v>6319</v>
      </c>
      <c r="C3053" t="str">
        <f>IFERROR(VLOOKUP(Table1[[#This Row],[Ticker]],[1]!Table2[[Symbol]:[Industry]],2,FALSE),"-")</f>
        <v>-</v>
      </c>
      <c r="D3053" t="s">
        <v>72</v>
      </c>
      <c r="E3053">
        <v>82.822418603999907</v>
      </c>
      <c r="F3053">
        <v>16.11</v>
      </c>
      <c r="G3053">
        <v>20.5846871591799</v>
      </c>
      <c r="H3053">
        <v>-4.8771056465985003</v>
      </c>
      <c r="I3053">
        <v>-14.6544115304249</v>
      </c>
      <c r="J3053">
        <v>3.2610161669282101</v>
      </c>
      <c r="K3053">
        <v>16.0838622822052</v>
      </c>
      <c r="L3053">
        <v>14.8707825118726</v>
      </c>
      <c r="M3053">
        <v>40.0207094904477</v>
      </c>
      <c r="N3053">
        <v>0.35736273701078902</v>
      </c>
      <c r="O3053">
        <v>21.229050279329599</v>
      </c>
      <c r="P3053">
        <v>57.786483839373098</v>
      </c>
      <c r="Q3053">
        <v>2.9672536744481001E-2</v>
      </c>
    </row>
    <row r="3054" spans="1:17" hidden="1" x14ac:dyDescent="0.3">
      <c r="A3054" t="s">
        <v>6320</v>
      </c>
      <c r="B3054" t="s">
        <v>6321</v>
      </c>
      <c r="C3054" t="str">
        <f>IFERROR(VLOOKUP(Table1[[#This Row],[Ticker]],[1]!Table2[[Symbol]:[Industry]],2,FALSE),"-")</f>
        <v>-</v>
      </c>
      <c r="D3054" t="s">
        <v>804</v>
      </c>
      <c r="E3054">
        <v>82.610421348000003</v>
      </c>
      <c r="F3054">
        <v>65.59</v>
      </c>
      <c r="G3054">
        <v>14.394929251819701</v>
      </c>
      <c r="H3054">
        <v>-1.93034076239241</v>
      </c>
      <c r="I3054">
        <v>-26.3465416997437</v>
      </c>
      <c r="J3054">
        <v>-0.262440548840564</v>
      </c>
      <c r="K3054">
        <v>66.421999063311006</v>
      </c>
      <c r="L3054">
        <v>63.323698183911503</v>
      </c>
      <c r="M3054">
        <v>35.507450288906199</v>
      </c>
      <c r="N3054">
        <v>1.7033218508893799</v>
      </c>
      <c r="O3054">
        <v>48.498246683945702</v>
      </c>
      <c r="P3054">
        <v>47.393258426966199</v>
      </c>
      <c r="Q3054">
        <v>8.3591251160799996E-4</v>
      </c>
    </row>
    <row r="3055" spans="1:17" hidden="1" x14ac:dyDescent="0.3">
      <c r="A3055" t="s">
        <v>6322</v>
      </c>
      <c r="B3055" t="s">
        <v>6323</v>
      </c>
      <c r="C3055" t="str">
        <f>IFERROR(VLOOKUP(Table1[[#This Row],[Ticker]],[1]!Table2[[Symbol]:[Industry]],2,FALSE),"-")</f>
        <v>-</v>
      </c>
      <c r="D3055" t="s">
        <v>726</v>
      </c>
      <c r="E3055">
        <v>82.600251884000002</v>
      </c>
      <c r="F3055">
        <v>40.909999999999997</v>
      </c>
      <c r="G3055">
        <v>-17.5440042398603</v>
      </c>
      <c r="H3055">
        <v>1.4635912389572101</v>
      </c>
      <c r="I3055">
        <v>-9.6024306987463603</v>
      </c>
      <c r="J3055">
        <v>-1.20332415366684</v>
      </c>
      <c r="K3055">
        <v>43.002778209341898</v>
      </c>
      <c r="L3055">
        <v>43.083038643480798</v>
      </c>
      <c r="M3055">
        <v>32.595562995658199</v>
      </c>
      <c r="N3055">
        <v>0.677889458291277</v>
      </c>
      <c r="O3055">
        <v>38.596920068442898</v>
      </c>
      <c r="P3055">
        <v>29.667194928684602</v>
      </c>
      <c r="Q3055">
        <v>0.10036643679172801</v>
      </c>
    </row>
    <row r="3056" spans="1:17" hidden="1" x14ac:dyDescent="0.3">
      <c r="A3056" t="s">
        <v>6324</v>
      </c>
      <c r="B3056" t="s">
        <v>6325</v>
      </c>
      <c r="C3056" t="str">
        <f>IFERROR(VLOOKUP(Table1[[#This Row],[Ticker]],[1]!Table2[[Symbol]:[Industry]],2,FALSE),"-")</f>
        <v>-</v>
      </c>
      <c r="D3056" t="s">
        <v>1467</v>
      </c>
      <c r="E3056">
        <v>82.491479999999996</v>
      </c>
      <c r="F3056">
        <v>36.72</v>
      </c>
      <c r="G3056">
        <v>83.0375362763548</v>
      </c>
      <c r="H3056">
        <v>26.692723182104601</v>
      </c>
      <c r="I3056">
        <v>7.4667311589895604</v>
      </c>
      <c r="J3056">
        <v>1.5313239519741499</v>
      </c>
      <c r="K3056">
        <v>32.975196728085699</v>
      </c>
      <c r="L3056">
        <v>28.768258758879</v>
      </c>
      <c r="M3056">
        <v>49.351746905421201</v>
      </c>
      <c r="N3056">
        <v>2.1155489454546701</v>
      </c>
      <c r="O3056">
        <v>13.7799564270152</v>
      </c>
      <c r="P3056">
        <v>115.87301587301501</v>
      </c>
      <c r="Q3056">
        <v>6.3049489491324995E-2</v>
      </c>
    </row>
    <row r="3057" spans="1:17" hidden="1" x14ac:dyDescent="0.3">
      <c r="A3057" t="s">
        <v>6326</v>
      </c>
      <c r="B3057" t="s">
        <v>6327</v>
      </c>
      <c r="C3057" t="str">
        <f>IFERROR(VLOOKUP(Table1[[#This Row],[Ticker]],[1]!Table2[[Symbol]:[Industry]],2,FALSE),"-")</f>
        <v>-</v>
      </c>
      <c r="D3057" t="s">
        <v>6328</v>
      </c>
      <c r="E3057">
        <v>81.930512399999998</v>
      </c>
      <c r="F3057">
        <v>106.3</v>
      </c>
      <c r="G3057">
        <v>-50.941673385037703</v>
      </c>
      <c r="H3057">
        <v>-6.9460990422121203</v>
      </c>
      <c r="I3057">
        <v>-48.651945478437199</v>
      </c>
      <c r="J3057">
        <v>-7.4179169978754302</v>
      </c>
      <c r="K3057">
        <v>117.439209188926</v>
      </c>
      <c r="M3057">
        <v>30.368212230462198</v>
      </c>
      <c r="N3057">
        <v>0.36576216081030299</v>
      </c>
      <c r="O3057">
        <v>97.554092191909604</v>
      </c>
      <c r="P3057">
        <v>17.9145867997781</v>
      </c>
    </row>
    <row r="3058" spans="1:17" hidden="1" x14ac:dyDescent="0.3">
      <c r="A3058" t="s">
        <v>6329</v>
      </c>
      <c r="B3058" t="s">
        <v>6330</v>
      </c>
      <c r="C3058" t="str">
        <f>IFERROR(VLOOKUP(Table1[[#This Row],[Ticker]],[1]!Table2[[Symbol]:[Industry]],2,FALSE),"-")</f>
        <v>-</v>
      </c>
      <c r="D3058" t="s">
        <v>383</v>
      </c>
      <c r="E3058">
        <v>81.924451378000001</v>
      </c>
      <c r="F3058">
        <v>98.89</v>
      </c>
      <c r="G3058">
        <v>14.6480649506814</v>
      </c>
      <c r="H3058">
        <v>-2.1689001394433798</v>
      </c>
      <c r="I3058">
        <v>10.9365937417198</v>
      </c>
      <c r="J3058">
        <v>3.4540959229027801</v>
      </c>
      <c r="K3058">
        <v>93.249866933468198</v>
      </c>
      <c r="L3058">
        <v>88.660489511889807</v>
      </c>
      <c r="M3058">
        <v>68.115407378468603</v>
      </c>
      <c r="N3058">
        <v>1.2056534715568701</v>
      </c>
      <c r="O3058">
        <v>11.1335827687329</v>
      </c>
      <c r="P3058">
        <v>46.634045077105498</v>
      </c>
      <c r="Q3058">
        <v>4.9656447218700004E-3</v>
      </c>
    </row>
    <row r="3059" spans="1:17" hidden="1" x14ac:dyDescent="0.3">
      <c r="A3059" t="s">
        <v>6331</v>
      </c>
      <c r="B3059" t="s">
        <v>6332</v>
      </c>
      <c r="C3059" t="str">
        <f>IFERROR(VLOOKUP(Table1[[#This Row],[Ticker]],[1]!Table2[[Symbol]:[Industry]],2,FALSE),"-")</f>
        <v>-</v>
      </c>
      <c r="D3059" t="s">
        <v>942</v>
      </c>
      <c r="E3059">
        <v>81.696046565000003</v>
      </c>
      <c r="F3059">
        <v>155.05000000000001</v>
      </c>
      <c r="G3059">
        <v>14.445223825000699</v>
      </c>
      <c r="H3059">
        <v>0.76242460335038098</v>
      </c>
      <c r="I3059">
        <v>27.209598833024799</v>
      </c>
      <c r="J3059">
        <v>6.97128557823142</v>
      </c>
      <c r="K3059">
        <v>132.40342562031299</v>
      </c>
      <c r="M3059">
        <v>46.652990721606002</v>
      </c>
      <c r="O3059">
        <v>14.156723637536199</v>
      </c>
      <c r="P3059">
        <v>93.208722741432993</v>
      </c>
    </row>
    <row r="3060" spans="1:17" hidden="1" x14ac:dyDescent="0.3">
      <c r="A3060" t="s">
        <v>6333</v>
      </c>
      <c r="B3060" t="s">
        <v>6334</v>
      </c>
      <c r="C3060" t="str">
        <f>IFERROR(VLOOKUP(Table1[[#This Row],[Ticker]],[1]!Table2[[Symbol]:[Industry]],2,FALSE),"-")</f>
        <v>-</v>
      </c>
      <c r="D3060" t="s">
        <v>292</v>
      </c>
      <c r="E3060">
        <v>81.553055319999999</v>
      </c>
      <c r="F3060">
        <v>34.1</v>
      </c>
      <c r="G3060">
        <v>-67.444451255596704</v>
      </c>
      <c r="H3060">
        <v>-4.2576483967428</v>
      </c>
      <c r="I3060">
        <v>-36.520592310639202</v>
      </c>
      <c r="J3060">
        <v>8.1931079551478891</v>
      </c>
      <c r="K3060">
        <v>37.136408888814898</v>
      </c>
      <c r="M3060">
        <v>39.510930204846503</v>
      </c>
      <c r="N3060">
        <v>1.5962407373938099</v>
      </c>
      <c r="O3060">
        <v>84.750733137829897</v>
      </c>
      <c r="P3060">
        <v>9.6463022508038492</v>
      </c>
    </row>
    <row r="3061" spans="1:17" hidden="1" x14ac:dyDescent="0.3">
      <c r="A3061" t="s">
        <v>6335</v>
      </c>
      <c r="B3061" t="s">
        <v>6336</v>
      </c>
      <c r="C3061" t="str">
        <f>IFERROR(VLOOKUP(Table1[[#This Row],[Ticker]],[1]!Table2[[Symbol]:[Industry]],2,FALSE),"-")</f>
        <v>-</v>
      </c>
      <c r="D3061" t="s">
        <v>530</v>
      </c>
      <c r="E3061">
        <v>81.516000000000005</v>
      </c>
      <c r="F3061">
        <v>339.65</v>
      </c>
      <c r="G3061">
        <v>362.02901338945702</v>
      </c>
      <c r="H3061">
        <v>41.849694339647698</v>
      </c>
      <c r="I3061">
        <v>69.123737320184205</v>
      </c>
      <c r="J3061">
        <v>23.9196299316698</v>
      </c>
      <c r="K3061">
        <v>271.353426851064</v>
      </c>
      <c r="L3061">
        <v>214.65006833744701</v>
      </c>
      <c r="M3061">
        <v>65.660192738410899</v>
      </c>
      <c r="N3061">
        <v>2.2794618433539799</v>
      </c>
      <c r="O3061">
        <v>15.4423671426468</v>
      </c>
      <c r="P3061">
        <v>438.10202788339598</v>
      </c>
      <c r="Q3061">
        <v>0.19419925772345301</v>
      </c>
    </row>
    <row r="3062" spans="1:17" hidden="1" x14ac:dyDescent="0.3">
      <c r="A3062" t="s">
        <v>6337</v>
      </c>
      <c r="B3062" t="s">
        <v>6338</v>
      </c>
      <c r="C3062" t="str">
        <f>IFERROR(VLOOKUP(Table1[[#This Row],[Ticker]],[1]!Table2[[Symbol]:[Industry]],2,FALSE),"-")</f>
        <v>-</v>
      </c>
      <c r="D3062" t="s">
        <v>1126</v>
      </c>
      <c r="E3062">
        <v>81.125615999999994</v>
      </c>
      <c r="F3062">
        <v>68.900000000000006</v>
      </c>
      <c r="G3062">
        <v>64.2283946421731</v>
      </c>
      <c r="H3062">
        <v>-3.5437627700403902</v>
      </c>
      <c r="I3062">
        <v>-36.404202041705403</v>
      </c>
      <c r="J3062">
        <v>-0.30567295742612599</v>
      </c>
      <c r="K3062">
        <v>67.727683474361498</v>
      </c>
      <c r="L3062">
        <v>66.562382846969101</v>
      </c>
      <c r="M3062">
        <v>59.852939876354199</v>
      </c>
      <c r="N3062">
        <v>0.77473390333275105</v>
      </c>
      <c r="O3062">
        <v>43.251088534107303</v>
      </c>
      <c r="P3062">
        <v>87.482993197278901</v>
      </c>
    </row>
    <row r="3063" spans="1:17" hidden="1" x14ac:dyDescent="0.3">
      <c r="A3063" t="s">
        <v>6339</v>
      </c>
      <c r="B3063" t="s">
        <v>6340</v>
      </c>
      <c r="C3063" t="str">
        <f>IFERROR(VLOOKUP(Table1[[#This Row],[Ticker]],[1]!Table2[[Symbol]:[Industry]],2,FALSE),"-")</f>
        <v>-</v>
      </c>
      <c r="D3063" t="s">
        <v>138</v>
      </c>
      <c r="E3063">
        <v>80.724061599999999</v>
      </c>
      <c r="F3063">
        <v>72.8</v>
      </c>
      <c r="G3063">
        <v>-20.6904959910032</v>
      </c>
      <c r="H3063">
        <v>0.30881037502178899</v>
      </c>
      <c r="I3063">
        <v>-29.870068508321999</v>
      </c>
      <c r="J3063">
        <v>0.12612635204459999</v>
      </c>
      <c r="K3063">
        <v>78.925946695898801</v>
      </c>
      <c r="L3063">
        <v>78.451630547207998</v>
      </c>
      <c r="M3063">
        <v>39.6883820653361</v>
      </c>
      <c r="N3063">
        <v>0.45239430790260399</v>
      </c>
      <c r="O3063">
        <v>73.557692307692307</v>
      </c>
      <c r="P3063">
        <v>27.607361963190101</v>
      </c>
      <c r="Q3063">
        <v>9.9672599758726999E-2</v>
      </c>
    </row>
    <row r="3064" spans="1:17" hidden="1" x14ac:dyDescent="0.3">
      <c r="A3064" t="s">
        <v>6341</v>
      </c>
      <c r="B3064" t="s">
        <v>6342</v>
      </c>
      <c r="C3064" t="str">
        <f>IFERROR(VLOOKUP(Table1[[#This Row],[Ticker]],[1]!Table2[[Symbol]:[Industry]],2,FALSE),"-")</f>
        <v>-</v>
      </c>
      <c r="D3064" t="s">
        <v>920</v>
      </c>
      <c r="E3064">
        <v>80.474999999999994</v>
      </c>
      <c r="F3064">
        <v>217.5</v>
      </c>
      <c r="G3064">
        <v>-32.364502441440898</v>
      </c>
      <c r="H3064">
        <v>-1.3359588268087399</v>
      </c>
      <c r="I3064">
        <v>-24.961320676456499</v>
      </c>
      <c r="J3064">
        <v>-0.224926087328608</v>
      </c>
      <c r="K3064">
        <v>223.08623010813099</v>
      </c>
      <c r="L3064">
        <v>232.40354747199501</v>
      </c>
      <c r="M3064">
        <v>33.583966629665902</v>
      </c>
      <c r="N3064">
        <v>0.86478523802139795</v>
      </c>
      <c r="O3064">
        <v>39.747126436781599</v>
      </c>
      <c r="P3064">
        <v>4.0172166427546703</v>
      </c>
      <c r="Q3064">
        <v>-2.2575423283060999E-2</v>
      </c>
    </row>
    <row r="3065" spans="1:17" hidden="1" x14ac:dyDescent="0.3">
      <c r="A3065" t="s">
        <v>6343</v>
      </c>
      <c r="B3065" t="s">
        <v>6344</v>
      </c>
      <c r="C3065" t="str">
        <f>IFERROR(VLOOKUP(Table1[[#This Row],[Ticker]],[1]!Table2[[Symbol]:[Industry]],2,FALSE),"-")</f>
        <v>-</v>
      </c>
      <c r="D3065" t="s">
        <v>138</v>
      </c>
      <c r="E3065">
        <v>80.366</v>
      </c>
      <c r="F3065">
        <v>73.06</v>
      </c>
      <c r="G3065">
        <v>32.856512556005299</v>
      </c>
      <c r="H3065">
        <v>-3.5166196365018001</v>
      </c>
      <c r="I3065">
        <v>12.8177933305553</v>
      </c>
      <c r="J3065">
        <v>3.1426029046428301</v>
      </c>
      <c r="K3065">
        <v>82.682716744649298</v>
      </c>
      <c r="L3065">
        <v>72.142353962495903</v>
      </c>
      <c r="M3065">
        <v>21.8152778604742</v>
      </c>
      <c r="N3065">
        <v>3.2025000000000001</v>
      </c>
      <c r="O3065">
        <v>40.336709553791401</v>
      </c>
      <c r="P3065">
        <v>56.1111111111111</v>
      </c>
    </row>
    <row r="3066" spans="1:17" hidden="1" x14ac:dyDescent="0.3">
      <c r="A3066" t="s">
        <v>6345</v>
      </c>
      <c r="B3066" t="s">
        <v>6346</v>
      </c>
      <c r="C3066" t="str">
        <f>IFERROR(VLOOKUP(Table1[[#This Row],[Ticker]],[1]!Table2[[Symbol]:[Industry]],2,FALSE),"-")</f>
        <v>-</v>
      </c>
      <c r="D3066" t="s">
        <v>54</v>
      </c>
      <c r="E3066">
        <v>80.321783999999994</v>
      </c>
      <c r="F3066">
        <v>39.72</v>
      </c>
      <c r="G3066">
        <v>-36.869213605127499</v>
      </c>
      <c r="H3066">
        <v>-3.05448928387132</v>
      </c>
      <c r="I3066">
        <v>-47.5923613143026</v>
      </c>
      <c r="J3066">
        <v>11.714031476071399</v>
      </c>
      <c r="K3066">
        <v>41.856788438925001</v>
      </c>
      <c r="L3066">
        <v>44.7449032424718</v>
      </c>
      <c r="M3066">
        <v>45.797420223910997</v>
      </c>
      <c r="N3066">
        <v>0.13674867381387201</v>
      </c>
      <c r="O3066">
        <v>72.432024169184203</v>
      </c>
      <c r="P3066">
        <v>13.4857142857142</v>
      </c>
      <c r="Q3066">
        <v>0.120746382250944</v>
      </c>
    </row>
    <row r="3067" spans="1:17" hidden="1" x14ac:dyDescent="0.3">
      <c r="A3067" t="s">
        <v>6347</v>
      </c>
      <c r="B3067" t="s">
        <v>6348</v>
      </c>
      <c r="C3067" t="str">
        <f>IFERROR(VLOOKUP(Table1[[#This Row],[Ticker]],[1]!Table2[[Symbol]:[Industry]],2,FALSE),"-")</f>
        <v>-</v>
      </c>
      <c r="D3067" t="s">
        <v>583</v>
      </c>
      <c r="E3067">
        <v>80.307745451999907</v>
      </c>
      <c r="F3067">
        <v>1.18</v>
      </c>
      <c r="G3067">
        <v>-9.2209851097276498</v>
      </c>
      <c r="H3067">
        <v>15.184875452849001</v>
      </c>
      <c r="I3067">
        <v>-88.595769765569102</v>
      </c>
      <c r="J3067">
        <v>-0.76364709535716502</v>
      </c>
      <c r="K3067">
        <v>1.1901251150399099</v>
      </c>
      <c r="L3067">
        <v>2.2298624441681798</v>
      </c>
      <c r="M3067">
        <v>44.1851807072944</v>
      </c>
      <c r="N3067">
        <v>3.1937378396225502</v>
      </c>
      <c r="O3067">
        <v>806.16556128715297</v>
      </c>
      <c r="P3067">
        <v>36.8403361344537</v>
      </c>
      <c r="Q3067">
        <v>7.2242056531336002E-2</v>
      </c>
    </row>
    <row r="3068" spans="1:17" hidden="1" x14ac:dyDescent="0.3">
      <c r="A3068" t="s">
        <v>6349</v>
      </c>
      <c r="B3068" t="s">
        <v>6350</v>
      </c>
      <c r="C3068" t="str">
        <f>IFERROR(VLOOKUP(Table1[[#This Row],[Ticker]],[1]!Table2[[Symbol]:[Industry]],2,FALSE),"-")</f>
        <v>-</v>
      </c>
      <c r="D3068" t="s">
        <v>2952</v>
      </c>
      <c r="E3068">
        <v>80.005085440000002</v>
      </c>
      <c r="F3068">
        <v>89.6</v>
      </c>
      <c r="G3068">
        <v>27.2577481608357</v>
      </c>
      <c r="H3068">
        <v>-15.5927155835655</v>
      </c>
      <c r="I3068">
        <v>-27.718860960476601</v>
      </c>
      <c r="J3068">
        <v>2.9849570822571199</v>
      </c>
      <c r="K3068">
        <v>101.01241066144701</v>
      </c>
      <c r="L3068">
        <v>94.758766872943596</v>
      </c>
      <c r="M3068">
        <v>30.795534914178099</v>
      </c>
      <c r="N3068">
        <v>0.58983666061705997</v>
      </c>
      <c r="O3068">
        <v>52.779017857142797</v>
      </c>
      <c r="P3068">
        <v>62.9090909090908</v>
      </c>
    </row>
    <row r="3069" spans="1:17" hidden="1" x14ac:dyDescent="0.3">
      <c r="A3069" t="s">
        <v>6351</v>
      </c>
      <c r="B3069" t="s">
        <v>6352</v>
      </c>
      <c r="C3069" t="str">
        <f>IFERROR(VLOOKUP(Table1[[#This Row],[Ticker]],[1]!Table2[[Symbol]:[Industry]],2,FALSE),"-")</f>
        <v>-</v>
      </c>
      <c r="D3069" t="s">
        <v>920</v>
      </c>
      <c r="E3069">
        <v>79.850949999999997</v>
      </c>
      <c r="F3069">
        <v>51.55</v>
      </c>
      <c r="G3069">
        <v>-61.108727548475301</v>
      </c>
      <c r="H3069">
        <v>-3.05247560697785</v>
      </c>
      <c r="I3069">
        <v>-48.344352540451197</v>
      </c>
      <c r="J3069">
        <v>-5.8573970953571504</v>
      </c>
      <c r="K3069">
        <v>52.105849526126299</v>
      </c>
      <c r="M3069">
        <v>33.498708542368597</v>
      </c>
      <c r="N3069">
        <v>0.58004421438585096</v>
      </c>
      <c r="O3069">
        <v>68.768186226964104</v>
      </c>
      <c r="P3069">
        <v>43.1944444444444</v>
      </c>
    </row>
    <row r="3070" spans="1:17" hidden="1" x14ac:dyDescent="0.3">
      <c r="A3070" t="s">
        <v>6353</v>
      </c>
      <c r="B3070" t="s">
        <v>6354</v>
      </c>
      <c r="C3070" t="str">
        <f>IFERROR(VLOOKUP(Table1[[#This Row],[Ticker]],[1]!Table2[[Symbol]:[Industry]],2,FALSE),"-")</f>
        <v>-</v>
      </c>
      <c r="D3070" t="s">
        <v>625</v>
      </c>
      <c r="E3070">
        <v>79.824380496000003</v>
      </c>
      <c r="F3070">
        <v>92.37</v>
      </c>
      <c r="G3070">
        <v>2.0778302101587798</v>
      </c>
      <c r="H3070">
        <v>1.75173483780798</v>
      </c>
      <c r="I3070">
        <v>-22.8526523895864</v>
      </c>
      <c r="J3070">
        <v>2.5583045937961399</v>
      </c>
      <c r="K3070">
        <v>92.818151183510295</v>
      </c>
      <c r="L3070">
        <v>91.162673764952103</v>
      </c>
      <c r="M3070">
        <v>45.152711623938501</v>
      </c>
      <c r="N3070">
        <v>0.39854366682280301</v>
      </c>
      <c r="O3070">
        <v>29.208617516509602</v>
      </c>
      <c r="P3070">
        <v>35.439882697947198</v>
      </c>
      <c r="Q3070">
        <v>9.1291322643139994E-3</v>
      </c>
    </row>
    <row r="3071" spans="1:17" hidden="1" x14ac:dyDescent="0.3">
      <c r="A3071" t="s">
        <v>6355</v>
      </c>
      <c r="B3071" t="s">
        <v>6356</v>
      </c>
      <c r="C3071" t="str">
        <f>IFERROR(VLOOKUP(Table1[[#This Row],[Ticker]],[1]!Table2[[Symbol]:[Industry]],2,FALSE),"-")</f>
        <v>-</v>
      </c>
      <c r="D3071" t="s">
        <v>383</v>
      </c>
      <c r="E3071">
        <v>79.709821512000005</v>
      </c>
      <c r="F3071">
        <v>53.18</v>
      </c>
      <c r="G3071">
        <v>-2.3909621914694301</v>
      </c>
      <c r="H3071">
        <v>9.4121209418746208</v>
      </c>
      <c r="I3071">
        <v>-0.61419048923050901</v>
      </c>
      <c r="J3071">
        <v>13.1622492700652</v>
      </c>
      <c r="K3071">
        <v>52.478150305755001</v>
      </c>
      <c r="L3071">
        <v>50.717084977377503</v>
      </c>
      <c r="M3071">
        <v>57.563638147818303</v>
      </c>
      <c r="N3071">
        <v>0.84749841803208603</v>
      </c>
      <c r="O3071">
        <v>56.449793155321501</v>
      </c>
      <c r="P3071">
        <v>35.836526181353697</v>
      </c>
      <c r="Q3071">
        <v>-4.9615507150570001E-3</v>
      </c>
    </row>
    <row r="3072" spans="1:17" hidden="1" x14ac:dyDescent="0.3">
      <c r="A3072" t="s">
        <v>6357</v>
      </c>
      <c r="B3072" t="s">
        <v>6358</v>
      </c>
      <c r="C3072" t="str">
        <f>IFERROR(VLOOKUP(Table1[[#This Row],[Ticker]],[1]!Table2[[Symbol]:[Industry]],2,FALSE),"-")</f>
        <v>-</v>
      </c>
      <c r="D3072" t="s">
        <v>530</v>
      </c>
      <c r="E3072">
        <v>79.616182649999999</v>
      </c>
      <c r="F3072">
        <v>116.7</v>
      </c>
      <c r="G3072">
        <v>406.23723447574702</v>
      </c>
      <c r="H3072">
        <v>37.004183641240701</v>
      </c>
      <c r="I3072">
        <v>162.81188418125501</v>
      </c>
      <c r="J3072">
        <v>22.721162642776999</v>
      </c>
      <c r="K3072">
        <v>88.692717382638193</v>
      </c>
      <c r="L3072">
        <v>63.541148231128503</v>
      </c>
      <c r="M3072">
        <v>86.236402249650496</v>
      </c>
      <c r="N3072">
        <v>2.5697406285288</v>
      </c>
      <c r="O3072">
        <v>3.68466152527848</v>
      </c>
      <c r="P3072">
        <v>449.17647058823502</v>
      </c>
      <c r="Q3072">
        <v>0.15407783226629801</v>
      </c>
    </row>
    <row r="3073" spans="1:17" hidden="1" x14ac:dyDescent="0.3">
      <c r="A3073" t="s">
        <v>6359</v>
      </c>
      <c r="B3073" t="s">
        <v>6360</v>
      </c>
      <c r="C3073" t="str">
        <f>IFERROR(VLOOKUP(Table1[[#This Row],[Ticker]],[1]!Table2[[Symbol]:[Industry]],2,FALSE),"-")</f>
        <v>-</v>
      </c>
      <c r="D3073" t="s">
        <v>51</v>
      </c>
      <c r="E3073">
        <v>79.525586250000003</v>
      </c>
      <c r="F3073">
        <v>77.55</v>
      </c>
      <c r="G3073">
        <v>7.80844014693914</v>
      </c>
      <c r="H3073">
        <v>-11.6533216441715</v>
      </c>
      <c r="I3073">
        <v>-5.33768117420039</v>
      </c>
      <c r="J3073">
        <v>2.0516938137337402</v>
      </c>
      <c r="K3073">
        <v>83.343287968119697</v>
      </c>
      <c r="L3073">
        <v>73.919974644216893</v>
      </c>
      <c r="M3073">
        <v>27.4486373349452</v>
      </c>
      <c r="N3073">
        <v>0.270292587085811</v>
      </c>
      <c r="O3073">
        <v>31.205673758865199</v>
      </c>
      <c r="P3073">
        <v>69.879518072289102</v>
      </c>
      <c r="Q3073">
        <v>7.4966294454406002E-2</v>
      </c>
    </row>
    <row r="3074" spans="1:17" hidden="1" x14ac:dyDescent="0.3">
      <c r="A3074" t="s">
        <v>6361</v>
      </c>
      <c r="B3074" t="s">
        <v>6362</v>
      </c>
      <c r="C3074" t="str">
        <f>IFERROR(VLOOKUP(Table1[[#This Row],[Ticker]],[1]!Table2[[Symbol]:[Industry]],2,FALSE),"-")</f>
        <v>-</v>
      </c>
      <c r="D3074" t="s">
        <v>3565</v>
      </c>
      <c r="E3074">
        <v>79.417354743999994</v>
      </c>
      <c r="F3074">
        <v>71.44</v>
      </c>
      <c r="G3074">
        <v>6.6363105358032799</v>
      </c>
      <c r="H3074">
        <v>-8.7240287148786404</v>
      </c>
      <c r="I3074">
        <v>6.4902906169922501</v>
      </c>
      <c r="J3074">
        <v>3.1426029046428301</v>
      </c>
      <c r="K3074">
        <v>74.385262879412906</v>
      </c>
      <c r="L3074">
        <v>69.338089047787406</v>
      </c>
      <c r="M3074">
        <v>25.223788617929799</v>
      </c>
      <c r="N3074">
        <v>0.137777777777777</v>
      </c>
      <c r="O3074">
        <v>22.4804031354983</v>
      </c>
      <c r="P3074">
        <v>55.948482864003402</v>
      </c>
    </row>
    <row r="3075" spans="1:17" hidden="1" x14ac:dyDescent="0.3">
      <c r="A3075" t="s">
        <v>6363</v>
      </c>
      <c r="B3075" t="s">
        <v>6364</v>
      </c>
      <c r="C3075" t="str">
        <f>IFERROR(VLOOKUP(Table1[[#This Row],[Ticker]],[1]!Table2[[Symbol]:[Industry]],2,FALSE),"-")</f>
        <v>-</v>
      </c>
      <c r="D3075" t="s">
        <v>215</v>
      </c>
      <c r="E3075">
        <v>79.352725500000005</v>
      </c>
      <c r="F3075">
        <v>115.35</v>
      </c>
      <c r="G3075">
        <v>43.870872322900503</v>
      </c>
      <c r="H3075">
        <v>10.292206844511</v>
      </c>
      <c r="I3075">
        <v>25.056192434116799</v>
      </c>
      <c r="J3075">
        <v>10.9481336807356</v>
      </c>
      <c r="K3075">
        <v>104.88222388925099</v>
      </c>
      <c r="L3075">
        <v>90.9728320085988</v>
      </c>
      <c r="M3075">
        <v>56.978560332159901</v>
      </c>
      <c r="N3075">
        <v>0.70452949414905797</v>
      </c>
      <c r="O3075">
        <v>5.7650628521889802</v>
      </c>
      <c r="P3075">
        <v>78.009259259259196</v>
      </c>
      <c r="Q3075">
        <v>6.1358419949745002E-2</v>
      </c>
    </row>
    <row r="3076" spans="1:17" hidden="1" x14ac:dyDescent="0.3">
      <c r="A3076" t="s">
        <v>6365</v>
      </c>
      <c r="B3076" t="s">
        <v>6366</v>
      </c>
      <c r="C3076" t="str">
        <f>IFERROR(VLOOKUP(Table1[[#This Row],[Ticker]],[1]!Table2[[Symbol]:[Industry]],2,FALSE),"-")</f>
        <v>-</v>
      </c>
      <c r="D3076" t="s">
        <v>530</v>
      </c>
      <c r="E3076">
        <v>79.242275445000004</v>
      </c>
      <c r="F3076">
        <v>15.09</v>
      </c>
      <c r="G3076">
        <v>-33.218799032432699</v>
      </c>
      <c r="H3076">
        <v>-1.33197118710242</v>
      </c>
      <c r="I3076">
        <v>-27.486923217048702</v>
      </c>
      <c r="J3076">
        <v>2.7647691514942201</v>
      </c>
      <c r="K3076">
        <v>16.633724042640502</v>
      </c>
      <c r="L3076">
        <v>18.018053751692001</v>
      </c>
      <c r="M3076">
        <v>26.789296408696998</v>
      </c>
      <c r="N3076">
        <v>0.94538182755501898</v>
      </c>
      <c r="O3076">
        <v>84.890656063618195</v>
      </c>
      <c r="P3076">
        <v>1.2751677852348799</v>
      </c>
      <c r="Q3076">
        <v>7.1110986418678995E-2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124</v>
      </c>
      <c r="E3077">
        <v>79.206379999999996</v>
      </c>
      <c r="F3077">
        <v>106</v>
      </c>
      <c r="G3077">
        <v>5.3861781439233098</v>
      </c>
      <c r="H3077">
        <v>7.5439796273447497</v>
      </c>
      <c r="I3077">
        <v>3.3047308275827598</v>
      </c>
      <c r="J3077">
        <v>-0.39187985397784603</v>
      </c>
      <c r="K3077">
        <v>104.25189767499501</v>
      </c>
      <c r="L3077">
        <v>95.317791893132593</v>
      </c>
      <c r="M3077">
        <v>41.866491261352898</v>
      </c>
      <c r="N3077">
        <v>1.5169887686952199</v>
      </c>
      <c r="O3077">
        <v>35.849056603773498</v>
      </c>
      <c r="P3077">
        <v>51.428571428571402</v>
      </c>
      <c r="Q3077">
        <v>0.10151039585637001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133</v>
      </c>
      <c r="E3078">
        <v>79.185485249999999</v>
      </c>
      <c r="F3078">
        <v>138.75</v>
      </c>
      <c r="G3078">
        <v>55.777659509410299</v>
      </c>
      <c r="H3078">
        <v>-26.8481268389767</v>
      </c>
      <c r="I3078">
        <v>-7.7124457693039696</v>
      </c>
      <c r="J3078">
        <v>-2.5017357556767799</v>
      </c>
      <c r="K3078">
        <v>165.42913204189</v>
      </c>
      <c r="L3078">
        <v>137.80860038899201</v>
      </c>
      <c r="M3078">
        <v>5.9884869324738501</v>
      </c>
      <c r="N3078">
        <v>1.64012539184952</v>
      </c>
      <c r="O3078">
        <v>54.918918918918898</v>
      </c>
      <c r="P3078">
        <v>93.433709744876595</v>
      </c>
      <c r="Q3078">
        <v>5.5575357433436001E-2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920</v>
      </c>
      <c r="E3079">
        <v>78.976249999999993</v>
      </c>
      <c r="F3079">
        <v>137.35</v>
      </c>
      <c r="G3079">
        <v>-54.6310662043688</v>
      </c>
      <c r="H3079">
        <v>0.86633862635374703</v>
      </c>
      <c r="I3079">
        <v>-31.530752434693099</v>
      </c>
      <c r="J3079">
        <v>0.575035337075263</v>
      </c>
      <c r="K3079">
        <v>147.649184067422</v>
      </c>
      <c r="L3079">
        <v>169.348882586982</v>
      </c>
      <c r="M3079">
        <v>27.542805951086301</v>
      </c>
      <c r="N3079">
        <v>0.63852634879590298</v>
      </c>
      <c r="O3079">
        <v>55.806334182744799</v>
      </c>
      <c r="P3079">
        <v>4.7673531655224997</v>
      </c>
      <c r="Q3079">
        <v>0.189060018982011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51</v>
      </c>
      <c r="E3080">
        <v>78.974999999999994</v>
      </c>
      <c r="F3080">
        <v>67.5</v>
      </c>
      <c r="G3080">
        <v>-76.606360821864598</v>
      </c>
      <c r="H3080">
        <v>-42.612323426702702</v>
      </c>
      <c r="I3080">
        <v>-63.841985813840502</v>
      </c>
      <c r="J3080">
        <v>-18.129326919918501</v>
      </c>
      <c r="M3080">
        <v>5.34360399603466</v>
      </c>
      <c r="O3080">
        <v>136.14814814814801</v>
      </c>
      <c r="P3080">
        <v>0.74626865671640896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1676</v>
      </c>
      <c r="E3081">
        <v>78.942071999999996</v>
      </c>
      <c r="F3081">
        <v>202.4</v>
      </c>
      <c r="G3081">
        <v>73.632560977968097</v>
      </c>
      <c r="H3081">
        <v>8.6815586907087603</v>
      </c>
      <c r="I3081">
        <v>-8.3196026485456507</v>
      </c>
      <c r="J3081">
        <v>2.67963994167987</v>
      </c>
      <c r="K3081">
        <v>196.262567658861</v>
      </c>
      <c r="L3081">
        <v>167.33346110684201</v>
      </c>
      <c r="M3081">
        <v>41.039024604880296</v>
      </c>
      <c r="N3081">
        <v>1.75886320048082</v>
      </c>
      <c r="O3081">
        <v>16.106719367588902</v>
      </c>
      <c r="P3081">
        <v>104.962025316455</v>
      </c>
      <c r="Q3081">
        <v>6.4472608840820997E-2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637</v>
      </c>
      <c r="E3082">
        <v>78.874586399999998</v>
      </c>
      <c r="F3082">
        <v>65.599999999999994</v>
      </c>
      <c r="G3082">
        <v>81.873606573099295</v>
      </c>
      <c r="H3082">
        <v>-3.6234674526584598</v>
      </c>
      <c r="I3082">
        <v>0.69621713088434001</v>
      </c>
      <c r="J3082">
        <v>-1.05478790647456</v>
      </c>
      <c r="K3082">
        <v>64.785283904890903</v>
      </c>
      <c r="L3082">
        <v>53.957794129314202</v>
      </c>
      <c r="M3082">
        <v>26.6024764060144</v>
      </c>
      <c r="N3082">
        <v>0.61837672997326598</v>
      </c>
      <c r="O3082">
        <v>17.987804878048799</v>
      </c>
      <c r="P3082">
        <v>117.218543046357</v>
      </c>
      <c r="Q3082">
        <v>6.4899036079174993E-2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D3083" t="s">
        <v>5403</v>
      </c>
      <c r="E3083">
        <v>78.810479999999998</v>
      </c>
      <c r="F3083">
        <v>26.6</v>
      </c>
      <c r="G3083">
        <v>-94.164484819322695</v>
      </c>
      <c r="H3083">
        <v>4.6242469410893197</v>
      </c>
      <c r="I3083">
        <v>-80.031045715866796</v>
      </c>
      <c r="J3083">
        <v>10.3812088027661</v>
      </c>
      <c r="K3083">
        <v>29.6388557823235</v>
      </c>
      <c r="L3083">
        <v>50.790271377749903</v>
      </c>
      <c r="M3083">
        <v>41.712121700979097</v>
      </c>
      <c r="N3083">
        <v>0.52252308908603795</v>
      </c>
      <c r="O3083">
        <v>287.59398496240499</v>
      </c>
      <c r="P3083">
        <v>18.117229129662501</v>
      </c>
      <c r="Q3083">
        <v>-4.5870426042273003E-2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21</v>
      </c>
      <c r="E3084">
        <v>78.741063699999998</v>
      </c>
      <c r="F3084">
        <v>6.22</v>
      </c>
      <c r="G3084">
        <v>232.173972873465</v>
      </c>
      <c r="H3084">
        <v>43.931093940243997</v>
      </c>
      <c r="I3084">
        <v>96.843109786251503</v>
      </c>
      <c r="J3084">
        <v>10.9164544947488</v>
      </c>
      <c r="K3084">
        <v>4.3394906851777302</v>
      </c>
      <c r="L3084">
        <v>3.0068596572878499</v>
      </c>
      <c r="M3084">
        <v>99.995836980510703</v>
      </c>
      <c r="N3084">
        <v>0.87801922938527799</v>
      </c>
      <c r="O3084">
        <v>0</v>
      </c>
      <c r="P3084">
        <v>288.75</v>
      </c>
      <c r="Q3084">
        <v>0.102979406559218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590</v>
      </c>
      <c r="E3085">
        <v>78.231440000000006</v>
      </c>
      <c r="F3085">
        <v>285.10000000000002</v>
      </c>
      <c r="G3085">
        <v>121.676672922557</v>
      </c>
      <c r="H3085">
        <v>5.2406177497678197</v>
      </c>
      <c r="I3085">
        <v>26.051922046787901</v>
      </c>
      <c r="J3085">
        <v>11.056271969391</v>
      </c>
      <c r="K3085">
        <v>290.84730096070098</v>
      </c>
      <c r="L3085">
        <v>241.353642510779</v>
      </c>
      <c r="M3085">
        <v>45.2105617139622</v>
      </c>
      <c r="N3085">
        <v>0.671896631287494</v>
      </c>
      <c r="O3085">
        <v>40.687478077867397</v>
      </c>
      <c r="P3085">
        <v>166.69784845650099</v>
      </c>
      <c r="Q3085">
        <v>0.13680439446909001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133</v>
      </c>
      <c r="E3086">
        <v>78.199203499999996</v>
      </c>
      <c r="F3086">
        <v>27.5</v>
      </c>
      <c r="G3086">
        <v>-25.389829871831701</v>
      </c>
      <c r="H3086">
        <v>0.54671030981469804</v>
      </c>
      <c r="I3086">
        <v>-33.803106982664502</v>
      </c>
      <c r="J3086">
        <v>-0.56614156626563295</v>
      </c>
      <c r="K3086">
        <v>29.012238847364699</v>
      </c>
      <c r="L3086">
        <v>29.932512992555299</v>
      </c>
      <c r="M3086">
        <v>38.523527737253701</v>
      </c>
      <c r="N3086">
        <v>0.60682193948348295</v>
      </c>
      <c r="O3086">
        <v>58.872727272727197</v>
      </c>
      <c r="P3086">
        <v>9.7804391217564799</v>
      </c>
      <c r="Q3086">
        <v>1.8554657361084002E-2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625</v>
      </c>
      <c r="E3087">
        <v>78.12067691</v>
      </c>
      <c r="F3087">
        <v>80.930000000000007</v>
      </c>
      <c r="G3087">
        <v>31.252253403975399</v>
      </c>
      <c r="H3087">
        <v>-3.5570012978512202</v>
      </c>
      <c r="I3087">
        <v>-1.50826825486521</v>
      </c>
      <c r="J3087">
        <v>5.8477311097710398</v>
      </c>
      <c r="K3087">
        <v>79.298470319615703</v>
      </c>
      <c r="L3087">
        <v>73.799220425673596</v>
      </c>
      <c r="M3087">
        <v>53.498402271482398</v>
      </c>
      <c r="N3087">
        <v>1.3124850693216099</v>
      </c>
      <c r="O3087">
        <v>17.261831212158601</v>
      </c>
      <c r="P3087">
        <v>72.927350427350405</v>
      </c>
      <c r="Q3087">
        <v>5.3704952999200001E-2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2388</v>
      </c>
      <c r="E3088">
        <v>77.907786408000007</v>
      </c>
      <c r="F3088">
        <v>33.08</v>
      </c>
      <c r="G3088">
        <v>2.58467866790892</v>
      </c>
      <c r="H3088">
        <v>-21.1707632668763</v>
      </c>
      <c r="I3088">
        <v>-38.878804253346097</v>
      </c>
      <c r="J3088">
        <v>-1.12214370294508</v>
      </c>
      <c r="K3088">
        <v>45.361049420018198</v>
      </c>
      <c r="L3088">
        <v>47.536774948327803</v>
      </c>
      <c r="M3088">
        <v>24.767275509296699</v>
      </c>
      <c r="N3088">
        <v>0.93318446908640396</v>
      </c>
      <c r="O3088">
        <v>126.723095525997</v>
      </c>
      <c r="P3088">
        <v>29.092682926829202</v>
      </c>
      <c r="Q3088">
        <v>0.188253602755657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1417</v>
      </c>
      <c r="E3089">
        <v>77.897270000000006</v>
      </c>
      <c r="F3089">
        <v>262.89999999999998</v>
      </c>
      <c r="G3089">
        <v>40.546024497853601</v>
      </c>
      <c r="H3089">
        <v>6.9136457395897102</v>
      </c>
      <c r="I3089">
        <v>0.36788313645186499</v>
      </c>
      <c r="J3089">
        <v>7.3124000496466</v>
      </c>
      <c r="K3089">
        <v>267.41485590031698</v>
      </c>
      <c r="L3089">
        <v>253.26015333411399</v>
      </c>
      <c r="M3089">
        <v>40.730383320350498</v>
      </c>
      <c r="N3089">
        <v>1.15631980876074</v>
      </c>
      <c r="O3089">
        <v>38.455686572841302</v>
      </c>
      <c r="P3089">
        <v>70.437601296596398</v>
      </c>
      <c r="Q3089">
        <v>7.1624392121795999E-2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2479</v>
      </c>
      <c r="E3090">
        <v>77.719188799999998</v>
      </c>
      <c r="F3090">
        <v>69.52</v>
      </c>
      <c r="G3090">
        <v>-22.690444063568101</v>
      </c>
      <c r="H3090">
        <v>4.1218465838268399</v>
      </c>
      <c r="I3090">
        <v>-7.19156084277268</v>
      </c>
      <c r="J3090">
        <v>-2.2664032237877501</v>
      </c>
      <c r="K3090">
        <v>72.125105752424503</v>
      </c>
      <c r="L3090">
        <v>72.259503699146407</v>
      </c>
      <c r="M3090">
        <v>32.3015673562494</v>
      </c>
      <c r="N3090">
        <v>1.07751872973275</v>
      </c>
      <c r="O3090">
        <v>51.035673187571902</v>
      </c>
      <c r="P3090">
        <v>15.770191507077399</v>
      </c>
      <c r="Q3090">
        <v>0.21551240187604001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2206</v>
      </c>
      <c r="E3091">
        <v>77.696799999999996</v>
      </c>
      <c r="F3091">
        <v>167.45</v>
      </c>
      <c r="G3091">
        <v>91.755673658556205</v>
      </c>
      <c r="H3091">
        <v>-6.1628910221619897</v>
      </c>
      <c r="I3091">
        <v>5.5125474955230196</v>
      </c>
      <c r="J3091">
        <v>12.6486606865626</v>
      </c>
      <c r="K3091">
        <v>180.28714009701099</v>
      </c>
      <c r="L3091">
        <v>177.925722594419</v>
      </c>
      <c r="M3091">
        <v>46.169540023298701</v>
      </c>
      <c r="N3091">
        <v>1.4349209616687599</v>
      </c>
      <c r="O3091">
        <v>63.810092564944703</v>
      </c>
      <c r="P3091">
        <v>150.29895366218199</v>
      </c>
      <c r="Q3091">
        <v>0.12329470550091599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46</v>
      </c>
      <c r="E3092">
        <v>77.644403892</v>
      </c>
      <c r="F3092">
        <v>11.22</v>
      </c>
      <c r="G3092">
        <v>11.1166589299241</v>
      </c>
      <c r="H3092">
        <v>0.73525506277939101</v>
      </c>
      <c r="I3092">
        <v>-31.9187949756531</v>
      </c>
      <c r="J3092">
        <v>0.41533017737011002</v>
      </c>
      <c r="K3092">
        <v>10.835570543136299</v>
      </c>
      <c r="L3092">
        <v>11.162324107435101</v>
      </c>
      <c r="M3092">
        <v>49.510663417756</v>
      </c>
      <c r="N3092">
        <v>1.4465105508415299</v>
      </c>
      <c r="O3092">
        <v>50.980392156862699</v>
      </c>
      <c r="P3092">
        <v>45.336787564766801</v>
      </c>
      <c r="Q3092">
        <v>-2.9824035127256999E-2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429</v>
      </c>
      <c r="E3093">
        <v>77.610098300000004</v>
      </c>
      <c r="F3093">
        <v>72.099999999999994</v>
      </c>
      <c r="G3093">
        <v>57.040475213336201</v>
      </c>
      <c r="H3093">
        <v>3.6415370089264498</v>
      </c>
      <c r="I3093">
        <v>-22.023965878370099</v>
      </c>
      <c r="J3093">
        <v>2.3932930584485499</v>
      </c>
      <c r="K3093">
        <v>73.310659122089902</v>
      </c>
      <c r="L3093">
        <v>68.154165463631003</v>
      </c>
      <c r="M3093">
        <v>39.4672483852544</v>
      </c>
      <c r="N3093">
        <v>1.6001020268947601</v>
      </c>
      <c r="O3093">
        <v>35.922330097087297</v>
      </c>
      <c r="P3093">
        <v>82.531645569620196</v>
      </c>
      <c r="Q3093">
        <v>8.0098326184675994E-2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700</v>
      </c>
      <c r="E3094">
        <v>77.534291249999995</v>
      </c>
      <c r="F3094">
        <v>45.45</v>
      </c>
      <c r="G3094">
        <v>20.802453742833901</v>
      </c>
      <c r="H3094">
        <v>21.404861085608001</v>
      </c>
      <c r="I3094">
        <v>-34.929126290223799</v>
      </c>
      <c r="J3094">
        <v>17.428317190357099</v>
      </c>
      <c r="K3094">
        <v>40.896739268052102</v>
      </c>
      <c r="L3094">
        <v>40.351120408135998</v>
      </c>
      <c r="M3094">
        <v>53.019953083552799</v>
      </c>
      <c r="N3094">
        <v>4.2166679147610404</v>
      </c>
      <c r="O3094">
        <v>53.7953795379537</v>
      </c>
      <c r="P3094">
        <v>45.44</v>
      </c>
      <c r="Q3094">
        <v>1.427848683666E-2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212</v>
      </c>
      <c r="E3095">
        <v>77.522257600000003</v>
      </c>
      <c r="F3095">
        <v>67.94</v>
      </c>
      <c r="G3095">
        <v>-55.246590547097703</v>
      </c>
      <c r="H3095">
        <v>2.8201676139509901</v>
      </c>
      <c r="I3095">
        <v>-29.280565406990899</v>
      </c>
      <c r="J3095">
        <v>9.0659478523780201</v>
      </c>
      <c r="K3095">
        <v>70.565125096805303</v>
      </c>
      <c r="L3095">
        <v>77.598657683206497</v>
      </c>
      <c r="M3095">
        <v>38.847065102978</v>
      </c>
      <c r="N3095">
        <v>1.0287085956151201</v>
      </c>
      <c r="O3095">
        <v>66.028848984397996</v>
      </c>
      <c r="P3095">
        <v>4.2024539877300402</v>
      </c>
      <c r="Q3095">
        <v>8.2228774248601005E-2</v>
      </c>
    </row>
    <row r="3096" spans="1:17" hidden="1" x14ac:dyDescent="0.3">
      <c r="A3096" t="s">
        <v>6405</v>
      </c>
      <c r="B3096" t="s">
        <v>6406</v>
      </c>
      <c r="C3096" t="str">
        <f>IFERROR(VLOOKUP(Table1[[#This Row],[Ticker]],[1]!Table2[[Symbol]:[Industry]],2,FALSE),"-")</f>
        <v>-</v>
      </c>
      <c r="D3096" t="s">
        <v>530</v>
      </c>
      <c r="E3096">
        <v>77.345811400000002</v>
      </c>
      <c r="F3096">
        <v>55.9</v>
      </c>
      <c r="G3096">
        <v>40.771223041138299</v>
      </c>
      <c r="H3096">
        <v>10.3067961100865</v>
      </c>
      <c r="I3096">
        <v>-18.8208237438675</v>
      </c>
      <c r="J3096">
        <v>8.0870473490872801</v>
      </c>
      <c r="K3096">
        <v>51.183491526820298</v>
      </c>
      <c r="L3096">
        <v>47.403226754169999</v>
      </c>
      <c r="M3096">
        <v>71.453066432748898</v>
      </c>
      <c r="N3096">
        <v>1.65629834484325</v>
      </c>
      <c r="O3096">
        <v>27.728085867620699</v>
      </c>
      <c r="P3096">
        <v>82.679738562091501</v>
      </c>
      <c r="Q3096">
        <v>6.7858865169087998E-2</v>
      </c>
    </row>
    <row r="3097" spans="1:17" hidden="1" x14ac:dyDescent="0.3">
      <c r="A3097" t="s">
        <v>6407</v>
      </c>
      <c r="B3097" t="s">
        <v>6408</v>
      </c>
      <c r="C3097" t="str">
        <f>IFERROR(VLOOKUP(Table1[[#This Row],[Ticker]],[1]!Table2[[Symbol]:[Industry]],2,FALSE),"-")</f>
        <v>-</v>
      </c>
      <c r="D3097" t="s">
        <v>46</v>
      </c>
      <c r="E3097">
        <v>77.184010650000005</v>
      </c>
      <c r="F3097">
        <v>99.5</v>
      </c>
      <c r="G3097">
        <v>48.0018558338787</v>
      </c>
      <c r="H3097">
        <v>-0.41119743175032403</v>
      </c>
      <c r="I3097">
        <v>50.123174354451699</v>
      </c>
      <c r="J3097">
        <v>6.7884362379761702</v>
      </c>
      <c r="K3097">
        <v>95.5560442956168</v>
      </c>
      <c r="L3097">
        <v>73.763923802370698</v>
      </c>
      <c r="M3097">
        <v>57.926377494288303</v>
      </c>
      <c r="N3097">
        <v>0.50596658711217102</v>
      </c>
      <c r="O3097">
        <v>14.572864321608</v>
      </c>
      <c r="P3097">
        <v>121.111111111111</v>
      </c>
    </row>
    <row r="3098" spans="1:17" hidden="1" x14ac:dyDescent="0.3">
      <c r="A3098" t="s">
        <v>6409</v>
      </c>
      <c r="B3098" t="s">
        <v>6410</v>
      </c>
      <c r="C3098" t="str">
        <f>IFERROR(VLOOKUP(Table1[[#This Row],[Ticker]],[1]!Table2[[Symbol]:[Industry]],2,FALSE),"-")</f>
        <v>-</v>
      </c>
      <c r="D3098" t="s">
        <v>711</v>
      </c>
      <c r="E3098">
        <v>77.053211959999999</v>
      </c>
      <c r="F3098">
        <v>60.19</v>
      </c>
      <c r="G3098">
        <v>26.211505244248499</v>
      </c>
      <c r="H3098">
        <v>3.8829398471460901</v>
      </c>
      <c r="I3098">
        <v>6.0892844908806598</v>
      </c>
      <c r="J3098">
        <v>3.36811836856036</v>
      </c>
      <c r="K3098">
        <v>59.405334187381797</v>
      </c>
      <c r="L3098">
        <v>52.608172056710103</v>
      </c>
      <c r="M3098">
        <v>51.880968766981397</v>
      </c>
      <c r="N3098">
        <v>1.1241879203685601</v>
      </c>
      <c r="O3098">
        <v>7.1606579165974296</v>
      </c>
      <c r="P3098">
        <v>53.938618925831101</v>
      </c>
      <c r="Q3098">
        <v>6.5320406444950005E-2</v>
      </c>
    </row>
    <row r="3099" spans="1:17" hidden="1" x14ac:dyDescent="0.3">
      <c r="A3099" t="s">
        <v>6411</v>
      </c>
      <c r="B3099" t="s">
        <v>6412</v>
      </c>
      <c r="C3099" t="str">
        <f>IFERROR(VLOOKUP(Table1[[#This Row],[Ticker]],[1]!Table2[[Symbol]:[Industry]],2,FALSE),"-")</f>
        <v>-</v>
      </c>
      <c r="D3099" t="s">
        <v>1614</v>
      </c>
      <c r="E3099">
        <v>77</v>
      </c>
      <c r="F3099">
        <v>77</v>
      </c>
      <c r="G3099">
        <v>-31.149335397211001</v>
      </c>
      <c r="H3099">
        <v>10.4489510831011</v>
      </c>
      <c r="I3099">
        <v>-18.384960389187</v>
      </c>
      <c r="J3099">
        <v>3.7047515617321598</v>
      </c>
      <c r="K3099">
        <v>79.140891619069706</v>
      </c>
      <c r="M3099">
        <v>41.803072745722801</v>
      </c>
      <c r="N3099">
        <v>2.0066357000663499</v>
      </c>
      <c r="O3099">
        <v>25.584415584415598</v>
      </c>
      <c r="P3099">
        <v>10</v>
      </c>
    </row>
    <row r="3100" spans="1:17" hidden="1" x14ac:dyDescent="0.3">
      <c r="A3100" t="s">
        <v>6413</v>
      </c>
      <c r="B3100" t="s">
        <v>6414</v>
      </c>
      <c r="C3100" t="str">
        <f>IFERROR(VLOOKUP(Table1[[#This Row],[Ticker]],[1]!Table2[[Symbol]:[Industry]],2,FALSE),"-")</f>
        <v>-</v>
      </c>
      <c r="D3100" t="s">
        <v>2858</v>
      </c>
      <c r="E3100">
        <v>76.901753049999996</v>
      </c>
      <c r="F3100">
        <v>6.53</v>
      </c>
      <c r="G3100">
        <v>90.144094255351703</v>
      </c>
      <c r="H3100">
        <v>-15.098555655443301</v>
      </c>
      <c r="I3100">
        <v>31.775571659889899</v>
      </c>
      <c r="J3100">
        <v>10.941563043291</v>
      </c>
      <c r="K3100">
        <v>6.1286754393981102</v>
      </c>
      <c r="L3100">
        <v>5.0269593635450498</v>
      </c>
      <c r="M3100">
        <v>66.484327502171595</v>
      </c>
      <c r="N3100">
        <v>0.80872929714641495</v>
      </c>
      <c r="O3100">
        <v>27.871362940275599</v>
      </c>
      <c r="P3100">
        <v>117.666666666666</v>
      </c>
      <c r="Q3100">
        <v>7.1377260595101993E-2</v>
      </c>
    </row>
    <row r="3101" spans="1:17" hidden="1" x14ac:dyDescent="0.3">
      <c r="A3101" t="s">
        <v>6415</v>
      </c>
      <c r="B3101" t="s">
        <v>6416</v>
      </c>
      <c r="C3101" t="str">
        <f>IFERROR(VLOOKUP(Table1[[#This Row],[Ticker]],[1]!Table2[[Symbol]:[Industry]],2,FALSE),"-")</f>
        <v>-</v>
      </c>
      <c r="D3101" t="s">
        <v>121</v>
      </c>
      <c r="E3101">
        <v>76.792000000000002</v>
      </c>
      <c r="F3101">
        <v>1919.8</v>
      </c>
      <c r="G3101">
        <v>139.89391765351499</v>
      </c>
      <c r="H3101">
        <v>-1.6838851150788099</v>
      </c>
      <c r="I3101">
        <v>-0.11565833593965399</v>
      </c>
      <c r="J3101">
        <v>1.7810644431043701</v>
      </c>
      <c r="K3101">
        <v>1877.93538794697</v>
      </c>
      <c r="L3101">
        <v>1576.7185844395799</v>
      </c>
      <c r="M3101">
        <v>53.327413198384399</v>
      </c>
      <c r="N3101">
        <v>0.17265059751725101</v>
      </c>
      <c r="O3101">
        <v>28.867590373997199</v>
      </c>
      <c r="P3101">
        <v>174.25714285714199</v>
      </c>
      <c r="Q3101">
        <v>8.8540960785268005E-2</v>
      </c>
    </row>
    <row r="3102" spans="1:17" hidden="1" x14ac:dyDescent="0.3">
      <c r="A3102" t="s">
        <v>6417</v>
      </c>
      <c r="B3102" t="s">
        <v>6418</v>
      </c>
      <c r="C3102" t="str">
        <f>IFERROR(VLOOKUP(Table1[[#This Row],[Ticker]],[1]!Table2[[Symbol]:[Industry]],2,FALSE),"-")</f>
        <v>-</v>
      </c>
      <c r="D3102" t="s">
        <v>54</v>
      </c>
      <c r="E3102">
        <v>76.745249999999999</v>
      </c>
      <c r="F3102">
        <v>222.45</v>
      </c>
      <c r="G3102">
        <v>50.5344639448941</v>
      </c>
      <c r="H3102">
        <v>11.595344583218001</v>
      </c>
      <c r="I3102">
        <v>-7.6469503154590104</v>
      </c>
      <c r="J3102">
        <v>6.7367295756925802</v>
      </c>
      <c r="K3102">
        <v>217.74655546223599</v>
      </c>
      <c r="L3102">
        <v>193.32804999029901</v>
      </c>
      <c r="M3102">
        <v>42.117311971286398</v>
      </c>
      <c r="N3102">
        <v>0.64654614908956198</v>
      </c>
      <c r="O3102">
        <v>18.970555180939499</v>
      </c>
      <c r="P3102">
        <v>80.780170662332296</v>
      </c>
      <c r="Q3102">
        <v>7.566093635684E-2</v>
      </c>
    </row>
    <row r="3103" spans="1:17" hidden="1" x14ac:dyDescent="0.3">
      <c r="A3103" t="s">
        <v>6419</v>
      </c>
      <c r="B3103" t="s">
        <v>6420</v>
      </c>
      <c r="C3103" t="str">
        <f>IFERROR(VLOOKUP(Table1[[#This Row],[Ticker]],[1]!Table2[[Symbol]:[Industry]],2,FALSE),"-")</f>
        <v>-</v>
      </c>
      <c r="D3103" t="s">
        <v>1832</v>
      </c>
      <c r="E3103">
        <v>76.740738624000002</v>
      </c>
      <c r="F3103">
        <v>0.88</v>
      </c>
      <c r="G3103">
        <v>-5.92126522177246</v>
      </c>
      <c r="H3103">
        <v>28.610182967159101</v>
      </c>
      <c r="I3103">
        <v>-22.490223547081701</v>
      </c>
      <c r="J3103">
        <v>7.9045076665476</v>
      </c>
      <c r="K3103">
        <v>0.74727467246231005</v>
      </c>
      <c r="L3103">
        <v>0.82669502737050604</v>
      </c>
      <c r="M3103">
        <v>99.491262296655805</v>
      </c>
      <c r="N3103">
        <v>1.21315487951587</v>
      </c>
      <c r="O3103">
        <v>30.681818181818102</v>
      </c>
      <c r="P3103">
        <v>76</v>
      </c>
      <c r="Q3103">
        <v>-4.2896367737410004E-3</v>
      </c>
    </row>
    <row r="3104" spans="1:17" hidden="1" x14ac:dyDescent="0.3">
      <c r="A3104" t="s">
        <v>6421</v>
      </c>
      <c r="B3104" t="s">
        <v>6422</v>
      </c>
      <c r="C3104" t="str">
        <f>IFERROR(VLOOKUP(Table1[[#This Row],[Ticker]],[1]!Table2[[Symbol]:[Industry]],2,FALSE),"-")</f>
        <v>-</v>
      </c>
      <c r="D3104" t="s">
        <v>1417</v>
      </c>
      <c r="E3104">
        <v>76.687921160000002</v>
      </c>
      <c r="F3104">
        <v>74.680000000000007</v>
      </c>
      <c r="G3104">
        <v>-15.132403680341</v>
      </c>
      <c r="H3104">
        <v>4.4692938696238604</v>
      </c>
      <c r="I3104">
        <v>-25.4429624150922</v>
      </c>
      <c r="J3104">
        <v>4.4555410818257499</v>
      </c>
      <c r="K3104">
        <v>76.687047438067495</v>
      </c>
      <c r="L3104">
        <v>75.886698159851505</v>
      </c>
      <c r="M3104">
        <v>32.701352928936799</v>
      </c>
      <c r="N3104">
        <v>0.76890787627287405</v>
      </c>
      <c r="O3104">
        <v>31.628280664167001</v>
      </c>
      <c r="P3104">
        <v>23.950207468879601</v>
      </c>
      <c r="Q3104">
        <v>-2.4964513107035999E-2</v>
      </c>
    </row>
    <row r="3105" spans="1:17" hidden="1" x14ac:dyDescent="0.3">
      <c r="A3105" t="s">
        <v>6423</v>
      </c>
      <c r="B3105" t="s">
        <v>6424</v>
      </c>
      <c r="C3105" t="str">
        <f>IFERROR(VLOOKUP(Table1[[#This Row],[Ticker]],[1]!Table2[[Symbol]:[Industry]],2,FALSE),"-")</f>
        <v>-</v>
      </c>
      <c r="D3105" t="s">
        <v>130</v>
      </c>
      <c r="E3105">
        <v>76.674947854999999</v>
      </c>
      <c r="F3105">
        <v>139.15</v>
      </c>
      <c r="G3105">
        <v>43.272447878594498</v>
      </c>
      <c r="H3105">
        <v>-13.2075391593589</v>
      </c>
      <c r="I3105">
        <v>12.9244105992597</v>
      </c>
      <c r="J3105">
        <v>-1.43277563386935</v>
      </c>
      <c r="K3105">
        <v>154.05580905473599</v>
      </c>
      <c r="L3105">
        <v>130.106559319789</v>
      </c>
      <c r="M3105">
        <v>29.1014925564035</v>
      </c>
      <c r="N3105">
        <v>0.91201094043950104</v>
      </c>
      <c r="O3105">
        <v>30.758174631692398</v>
      </c>
      <c r="P3105">
        <v>77.2611464968153</v>
      </c>
      <c r="Q3105">
        <v>7.6910736079488007E-2</v>
      </c>
    </row>
    <row r="3106" spans="1:17" hidden="1" x14ac:dyDescent="0.3">
      <c r="A3106" t="s">
        <v>6425</v>
      </c>
      <c r="B3106" t="s">
        <v>6426</v>
      </c>
      <c r="C3106" t="str">
        <f>IFERROR(VLOOKUP(Table1[[#This Row],[Ticker]],[1]!Table2[[Symbol]:[Industry]],2,FALSE),"-")</f>
        <v>-</v>
      </c>
      <c r="E3106">
        <v>76.609800000000007</v>
      </c>
      <c r="F3106">
        <v>236.45</v>
      </c>
      <c r="G3106">
        <v>200.339215595708</v>
      </c>
      <c r="H3106">
        <v>-14.6769646678145</v>
      </c>
      <c r="I3106">
        <v>113.31479301704501</v>
      </c>
      <c r="J3106">
        <v>-5.1508580203970302</v>
      </c>
      <c r="K3106">
        <v>240.201453324152</v>
      </c>
      <c r="L3106">
        <v>169.67596872642</v>
      </c>
      <c r="M3106">
        <v>35.4515328632489</v>
      </c>
      <c r="N3106">
        <v>0.27245811078221399</v>
      </c>
      <c r="O3106">
        <v>20.406005497991099</v>
      </c>
      <c r="P3106">
        <v>237.68923164809999</v>
      </c>
      <c r="Q3106">
        <v>0.113929851340125</v>
      </c>
    </row>
    <row r="3107" spans="1:17" hidden="1" x14ac:dyDescent="0.3">
      <c r="A3107" t="s">
        <v>6427</v>
      </c>
      <c r="B3107" t="s">
        <v>6428</v>
      </c>
      <c r="C3107" t="str">
        <f>IFERROR(VLOOKUP(Table1[[#This Row],[Ticker]],[1]!Table2[[Symbol]:[Industry]],2,FALSE),"-")</f>
        <v>-</v>
      </c>
      <c r="D3107" t="s">
        <v>2569</v>
      </c>
      <c r="E3107">
        <v>76.601928479999998</v>
      </c>
      <c r="F3107">
        <v>92.4</v>
      </c>
      <c r="G3107">
        <v>165.49540144489399</v>
      </c>
      <c r="H3107">
        <v>58.216808225958303</v>
      </c>
      <c r="I3107">
        <v>91.476989567672305</v>
      </c>
      <c r="J3107">
        <v>29.126854873146701</v>
      </c>
      <c r="K3107">
        <v>59.871786044245503</v>
      </c>
      <c r="L3107">
        <v>52.1366415566795</v>
      </c>
      <c r="M3107">
        <v>99.936709031775607</v>
      </c>
      <c r="N3107">
        <v>3.5621521335807</v>
      </c>
      <c r="O3107">
        <v>0</v>
      </c>
      <c r="P3107">
        <v>208</v>
      </c>
    </row>
    <row r="3108" spans="1:17" hidden="1" x14ac:dyDescent="0.3">
      <c r="A3108" t="s">
        <v>6429</v>
      </c>
      <c r="B3108" t="s">
        <v>6430</v>
      </c>
      <c r="C3108" t="str">
        <f>IFERROR(VLOOKUP(Table1[[#This Row],[Ticker]],[1]!Table2[[Symbol]:[Industry]],2,FALSE),"-")</f>
        <v>-</v>
      </c>
      <c r="D3108" t="s">
        <v>405</v>
      </c>
      <c r="E3108">
        <v>76.545000000000002</v>
      </c>
      <c r="F3108">
        <v>81</v>
      </c>
      <c r="G3108">
        <v>-23.254598555105801</v>
      </c>
      <c r="H3108">
        <v>15.634978920360201</v>
      </c>
      <c r="I3108">
        <v>-8.6034310942515599</v>
      </c>
      <c r="J3108">
        <v>7.3633821254220599</v>
      </c>
      <c r="K3108">
        <v>76.539008253763001</v>
      </c>
      <c r="L3108">
        <v>69.716954044383598</v>
      </c>
      <c r="M3108">
        <v>52.779015195220303</v>
      </c>
      <c r="N3108">
        <v>0.69042145593869697</v>
      </c>
      <c r="O3108">
        <v>9.9382716049382704</v>
      </c>
      <c r="P3108">
        <v>50</v>
      </c>
      <c r="Q3108">
        <v>9.0340005234487999E-2</v>
      </c>
    </row>
    <row r="3109" spans="1:17" hidden="1" x14ac:dyDescent="0.3">
      <c r="A3109" t="s">
        <v>6431</v>
      </c>
      <c r="B3109" t="s">
        <v>6432</v>
      </c>
      <c r="C3109" t="str">
        <f>IFERROR(VLOOKUP(Table1[[#This Row],[Ticker]],[1]!Table2[[Symbol]:[Industry]],2,FALSE),"-")</f>
        <v>-</v>
      </c>
      <c r="E3109">
        <v>76.317700000000002</v>
      </c>
      <c r="F3109">
        <v>243.05</v>
      </c>
      <c r="G3109">
        <v>542.63581240379801</v>
      </c>
      <c r="H3109">
        <v>46.378829131881602</v>
      </c>
      <c r="I3109">
        <v>320.44949276497499</v>
      </c>
      <c r="J3109">
        <v>13.4922208717648</v>
      </c>
      <c r="K3109">
        <v>165.48501010336901</v>
      </c>
      <c r="L3109">
        <v>106.402183931133</v>
      </c>
      <c r="M3109">
        <v>99.998121871543404</v>
      </c>
      <c r="N3109">
        <v>0.56088501093239096</v>
      </c>
      <c r="O3109">
        <v>0</v>
      </c>
      <c r="P3109">
        <v>601.44300144300098</v>
      </c>
    </row>
    <row r="3110" spans="1:17" hidden="1" x14ac:dyDescent="0.3">
      <c r="A3110" t="s">
        <v>6433</v>
      </c>
      <c r="B3110" t="s">
        <v>6434</v>
      </c>
      <c r="C3110" t="str">
        <f>IFERROR(VLOOKUP(Table1[[#This Row],[Ticker]],[1]!Table2[[Symbol]:[Industry]],2,FALSE),"-")</f>
        <v>-</v>
      </c>
      <c r="D3110" t="s">
        <v>405</v>
      </c>
      <c r="E3110">
        <v>75.989561539999997</v>
      </c>
      <c r="F3110">
        <v>37.72</v>
      </c>
      <c r="G3110">
        <v>101.26921096870301</v>
      </c>
      <c r="H3110">
        <v>24.293027089062399</v>
      </c>
      <c r="I3110">
        <v>14.950414963061201</v>
      </c>
      <c r="J3110">
        <v>18.007843249182901</v>
      </c>
      <c r="K3110">
        <v>35.569329342416196</v>
      </c>
      <c r="L3110">
        <v>30.852015781729101</v>
      </c>
      <c r="M3110">
        <v>57.136697398975897</v>
      </c>
      <c r="N3110">
        <v>1.79383217573967</v>
      </c>
      <c r="O3110">
        <v>29.639448568398699</v>
      </c>
      <c r="P3110">
        <v>158.35616438356101</v>
      </c>
      <c r="Q3110">
        <v>5.4326008813959999E-2</v>
      </c>
    </row>
    <row r="3111" spans="1:17" hidden="1" x14ac:dyDescent="0.3">
      <c r="A3111" t="s">
        <v>6435</v>
      </c>
      <c r="B3111" t="s">
        <v>6436</v>
      </c>
      <c r="C3111" t="str">
        <f>IFERROR(VLOOKUP(Table1[[#This Row],[Ticker]],[1]!Table2[[Symbol]:[Industry]],2,FALSE),"-")</f>
        <v>-</v>
      </c>
      <c r="D3111" t="s">
        <v>1524</v>
      </c>
      <c r="E3111">
        <v>75.963125000000005</v>
      </c>
      <c r="F3111">
        <v>6.79</v>
      </c>
      <c r="G3111">
        <v>3271.7454014448899</v>
      </c>
      <c r="H3111">
        <v>76.337108977838</v>
      </c>
      <c r="I3111">
        <v>147.68468139588401</v>
      </c>
      <c r="J3111">
        <v>11.0842560650966</v>
      </c>
      <c r="K3111">
        <v>4.65718656689452</v>
      </c>
      <c r="L3111">
        <v>2.9078230341251099</v>
      </c>
      <c r="M3111">
        <v>99.674061552492802</v>
      </c>
      <c r="N3111">
        <v>0.74402264440686905</v>
      </c>
      <c r="O3111">
        <v>0</v>
      </c>
      <c r="P3111">
        <v>3294.99999999999</v>
      </c>
    </row>
    <row r="3112" spans="1:17" hidden="1" x14ac:dyDescent="0.3">
      <c r="A3112" t="s">
        <v>6437</v>
      </c>
      <c r="B3112" t="s">
        <v>6438</v>
      </c>
      <c r="C3112" t="str">
        <f>IFERROR(VLOOKUP(Table1[[#This Row],[Ticker]],[1]!Table2[[Symbol]:[Industry]],2,FALSE),"-")</f>
        <v>-</v>
      </c>
      <c r="D3112" t="s">
        <v>548</v>
      </c>
      <c r="E3112">
        <v>75.804863400000002</v>
      </c>
      <c r="F3112">
        <v>45.15</v>
      </c>
      <c r="G3112">
        <v>44.215727854389698</v>
      </c>
      <c r="H3112">
        <v>1.6908411065004301</v>
      </c>
      <c r="I3112">
        <v>-4.4296174864756903</v>
      </c>
      <c r="J3112">
        <v>-0.816787958301329</v>
      </c>
      <c r="K3112">
        <v>45.726694998113601</v>
      </c>
      <c r="L3112">
        <v>39.528049008726001</v>
      </c>
      <c r="M3112">
        <v>38.239681979021498</v>
      </c>
      <c r="N3112">
        <v>0.47797267193450899</v>
      </c>
      <c r="O3112">
        <v>18.9368770764119</v>
      </c>
      <c r="P3112">
        <v>86.108821104699004</v>
      </c>
      <c r="Q3112">
        <v>8.3654596407602005E-2</v>
      </c>
    </row>
    <row r="3113" spans="1:17" hidden="1" x14ac:dyDescent="0.3">
      <c r="A3113" t="s">
        <v>6439</v>
      </c>
      <c r="B3113" t="s">
        <v>6440</v>
      </c>
      <c r="C3113" t="str">
        <f>IFERROR(VLOOKUP(Table1[[#This Row],[Ticker]],[1]!Table2[[Symbol]:[Industry]],2,FALSE),"-")</f>
        <v>-</v>
      </c>
      <c r="D3113" t="s">
        <v>700</v>
      </c>
      <c r="E3113">
        <v>75.736591603999997</v>
      </c>
      <c r="F3113">
        <v>23.47</v>
      </c>
      <c r="G3113">
        <v>9.0889813152441601</v>
      </c>
      <c r="H3113">
        <v>-0.50582774786249896</v>
      </c>
      <c r="I3113">
        <v>-33.948784456338203</v>
      </c>
      <c r="J3113">
        <v>4.6910951621815604</v>
      </c>
      <c r="K3113">
        <v>24.922512999089101</v>
      </c>
      <c r="L3113">
        <v>24.600377942885</v>
      </c>
      <c r="M3113">
        <v>36.934446303092599</v>
      </c>
      <c r="N3113">
        <v>0.70586063159399404</v>
      </c>
      <c r="O3113">
        <v>66.734773418824503</v>
      </c>
      <c r="P3113">
        <v>34.706858082320501</v>
      </c>
      <c r="Q3113">
        <v>3.5474570884584999E-2</v>
      </c>
    </row>
    <row r="3114" spans="1:17" hidden="1" x14ac:dyDescent="0.3">
      <c r="A3114" t="s">
        <v>6441</v>
      </c>
      <c r="B3114" t="s">
        <v>6442</v>
      </c>
      <c r="C3114" t="str">
        <f>IFERROR(VLOOKUP(Table1[[#This Row],[Ticker]],[1]!Table2[[Symbol]:[Industry]],2,FALSE),"-")</f>
        <v>-</v>
      </c>
      <c r="D3114" t="s">
        <v>920</v>
      </c>
      <c r="E3114">
        <v>75.587400000000002</v>
      </c>
      <c r="F3114">
        <v>44.1</v>
      </c>
      <c r="G3114">
        <v>-40.281879834503698</v>
      </c>
      <c r="H3114">
        <v>-1.3177341031405099E-3</v>
      </c>
      <c r="I3114">
        <v>-16.660436313039099</v>
      </c>
      <c r="J3114">
        <v>-3.9281041660642302</v>
      </c>
      <c r="K3114">
        <v>45.327739622204398</v>
      </c>
      <c r="L3114">
        <v>44.125248839324101</v>
      </c>
      <c r="M3114">
        <v>33.078261550639198</v>
      </c>
      <c r="N3114">
        <v>1.91195963992481</v>
      </c>
      <c r="O3114">
        <v>26.8707482993197</v>
      </c>
      <c r="P3114">
        <v>20.821917808219101</v>
      </c>
    </row>
    <row r="3115" spans="1:17" hidden="1" x14ac:dyDescent="0.3">
      <c r="A3115" t="s">
        <v>6443</v>
      </c>
      <c r="B3115" t="s">
        <v>6444</v>
      </c>
      <c r="C3115" t="str">
        <f>IFERROR(VLOOKUP(Table1[[#This Row],[Ticker]],[1]!Table2[[Symbol]:[Industry]],2,FALSE),"-")</f>
        <v>-</v>
      </c>
      <c r="D3115" t="s">
        <v>1566</v>
      </c>
      <c r="E3115">
        <v>75.568547555999999</v>
      </c>
      <c r="F3115">
        <v>6.42</v>
      </c>
      <c r="G3115">
        <v>90.745401444894199</v>
      </c>
      <c r="H3115">
        <v>24.657132070304002</v>
      </c>
      <c r="I3115">
        <v>-10.177723547081699</v>
      </c>
      <c r="J3115">
        <v>25.164263554462298</v>
      </c>
      <c r="K3115">
        <v>5.2975404624875901</v>
      </c>
      <c r="L3115">
        <v>4.7487530464328804</v>
      </c>
      <c r="M3115">
        <v>69.697966513995993</v>
      </c>
      <c r="N3115">
        <v>1.76376670137946</v>
      </c>
      <c r="O3115">
        <v>8.0996884735202492</v>
      </c>
      <c r="P3115">
        <v>133.45454545454501</v>
      </c>
      <c r="Q3115">
        <v>9.6938667934028E-2</v>
      </c>
    </row>
    <row r="3116" spans="1:17" hidden="1" x14ac:dyDescent="0.3">
      <c r="A3116" t="s">
        <v>6445</v>
      </c>
      <c r="B3116" t="s">
        <v>6446</v>
      </c>
      <c r="C3116" t="str">
        <f>IFERROR(VLOOKUP(Table1[[#This Row],[Ticker]],[1]!Table2[[Symbol]:[Industry]],2,FALSE),"-")</f>
        <v>-</v>
      </c>
      <c r="D3116" t="s">
        <v>553</v>
      </c>
      <c r="E3116">
        <v>75.418225000000007</v>
      </c>
      <c r="F3116">
        <v>59</v>
      </c>
      <c r="G3116">
        <v>22.424413790573201</v>
      </c>
      <c r="H3116">
        <v>11.1572073273194</v>
      </c>
      <c r="I3116">
        <v>22.8431097862515</v>
      </c>
      <c r="J3116">
        <v>17.455763327313299</v>
      </c>
      <c r="K3116">
        <v>47.251608473170798</v>
      </c>
      <c r="L3116">
        <v>40.181226107610598</v>
      </c>
      <c r="M3116">
        <v>77.0211766557115</v>
      </c>
      <c r="N3116">
        <v>0.58986928104575098</v>
      </c>
      <c r="O3116">
        <v>6.5254237288135499</v>
      </c>
      <c r="P3116">
        <v>115.328467153284</v>
      </c>
      <c r="Q3116">
        <v>0.12101337374427899</v>
      </c>
    </row>
    <row r="3117" spans="1:17" hidden="1" x14ac:dyDescent="0.3">
      <c r="A3117" t="s">
        <v>6447</v>
      </c>
      <c r="B3117" t="s">
        <v>6448</v>
      </c>
      <c r="C3117" t="str">
        <f>IFERROR(VLOOKUP(Table1[[#This Row],[Ticker]],[1]!Table2[[Symbol]:[Industry]],2,FALSE),"-")</f>
        <v>-</v>
      </c>
      <c r="D3117" t="s">
        <v>467</v>
      </c>
      <c r="E3117">
        <v>75.376335400000002</v>
      </c>
      <c r="F3117">
        <v>153.1</v>
      </c>
      <c r="G3117">
        <v>-56.645940734788198</v>
      </c>
      <c r="H3117">
        <v>-13.6600914700903</v>
      </c>
      <c r="I3117">
        <v>-22.400465204158799</v>
      </c>
      <c r="J3117">
        <v>1.4861611868514299</v>
      </c>
      <c r="K3117">
        <v>160.267641361724</v>
      </c>
      <c r="L3117">
        <v>171.136632494861</v>
      </c>
      <c r="M3117">
        <v>38.2209519669833</v>
      </c>
      <c r="N3117">
        <v>0.41159186804756398</v>
      </c>
      <c r="O3117">
        <v>59.6342259960809</v>
      </c>
      <c r="P3117">
        <v>17.769230769230699</v>
      </c>
      <c r="Q3117">
        <v>0.105311276579026</v>
      </c>
    </row>
    <row r="3118" spans="1:17" hidden="1" x14ac:dyDescent="0.3">
      <c r="A3118" t="s">
        <v>6449</v>
      </c>
      <c r="B3118" t="s">
        <v>6450</v>
      </c>
      <c r="C3118" t="str">
        <f>IFERROR(VLOOKUP(Table1[[#This Row],[Ticker]],[1]!Table2[[Symbol]:[Industry]],2,FALSE),"-")</f>
        <v>-</v>
      </c>
      <c r="D3118" t="s">
        <v>2952</v>
      </c>
      <c r="E3118">
        <v>75.322583703999996</v>
      </c>
      <c r="F3118">
        <v>5.96</v>
      </c>
      <c r="G3118">
        <v>-49.945865467774901</v>
      </c>
      <c r="H3118">
        <v>8.1661496646614502</v>
      </c>
      <c r="I3118">
        <v>-27.366095234668901</v>
      </c>
      <c r="J3118">
        <v>-0.21739709535716001</v>
      </c>
      <c r="K3118">
        <v>5.8769781708093003</v>
      </c>
      <c r="L3118">
        <v>6.5445090399468002</v>
      </c>
      <c r="M3118">
        <v>54.014034408204402</v>
      </c>
      <c r="N3118">
        <v>2.0427313025600502</v>
      </c>
      <c r="O3118">
        <v>64.7651006711409</v>
      </c>
      <c r="P3118">
        <v>25.210084033613398</v>
      </c>
      <c r="Q3118">
        <v>8.7667052808587997E-2</v>
      </c>
    </row>
    <row r="3119" spans="1:17" hidden="1" x14ac:dyDescent="0.3">
      <c r="A3119" t="s">
        <v>6451</v>
      </c>
      <c r="B3119" t="s">
        <v>6452</v>
      </c>
      <c r="C3119" t="str">
        <f>IFERROR(VLOOKUP(Table1[[#This Row],[Ticker]],[1]!Table2[[Symbol]:[Industry]],2,FALSE),"-")</f>
        <v>-</v>
      </c>
      <c r="D3119" t="s">
        <v>383</v>
      </c>
      <c r="E3119">
        <v>75.042150000000007</v>
      </c>
      <c r="F3119">
        <v>6.33</v>
      </c>
      <c r="G3119">
        <v>2.82893178374368</v>
      </c>
      <c r="H3119">
        <v>21.5133390783934</v>
      </c>
      <c r="I3119">
        <v>31.852929140123099</v>
      </c>
      <c r="J3119">
        <v>-10.256550833015799</v>
      </c>
      <c r="K3119">
        <v>5.6638604206741299</v>
      </c>
      <c r="L3119">
        <v>4.6964714599707102</v>
      </c>
      <c r="M3119">
        <v>44.523858534955501</v>
      </c>
      <c r="N3119">
        <v>0.58994437319603699</v>
      </c>
      <c r="O3119">
        <v>24.723538704581301</v>
      </c>
      <c r="P3119">
        <v>96.583850931676906</v>
      </c>
      <c r="Q3119">
        <v>0.15308470702737401</v>
      </c>
    </row>
    <row r="3120" spans="1:17" hidden="1" x14ac:dyDescent="0.3">
      <c r="A3120" t="s">
        <v>6453</v>
      </c>
      <c r="B3120" t="s">
        <v>6454</v>
      </c>
      <c r="C3120" t="str">
        <f>IFERROR(VLOOKUP(Table1[[#This Row],[Ticker]],[1]!Table2[[Symbol]:[Industry]],2,FALSE),"-")</f>
        <v>-</v>
      </c>
      <c r="D3120" t="s">
        <v>141</v>
      </c>
      <c r="E3120">
        <v>74.9500125</v>
      </c>
      <c r="F3120">
        <v>346.75</v>
      </c>
      <c r="G3120">
        <v>144.67290341494899</v>
      </c>
      <c r="H3120">
        <v>-8.1742361704289301</v>
      </c>
      <c r="I3120">
        <v>38.457370954636403</v>
      </c>
      <c r="J3120">
        <v>2.5019343809659498</v>
      </c>
      <c r="K3120">
        <v>354.86775328154198</v>
      </c>
      <c r="L3120">
        <v>290.80025033912801</v>
      </c>
      <c r="M3120">
        <v>29.747049211854801</v>
      </c>
      <c r="N3120">
        <v>0.290013910550942</v>
      </c>
      <c r="O3120">
        <v>26.142754145638001</v>
      </c>
      <c r="P3120">
        <v>180.76923076923001</v>
      </c>
      <c r="Q3120">
        <v>0.12748795337232299</v>
      </c>
    </row>
    <row r="3121" spans="1:17" hidden="1" x14ac:dyDescent="0.3">
      <c r="A3121" t="s">
        <v>6455</v>
      </c>
      <c r="B3121" t="s">
        <v>6456</v>
      </c>
      <c r="C3121" t="str">
        <f>IFERROR(VLOOKUP(Table1[[#This Row],[Ticker]],[1]!Table2[[Symbol]:[Industry]],2,FALSE),"-")</f>
        <v>-</v>
      </c>
      <c r="D3121" t="s">
        <v>4371</v>
      </c>
      <c r="E3121">
        <v>74.940880199999995</v>
      </c>
      <c r="F3121">
        <v>54.75</v>
      </c>
      <c r="G3121">
        <v>-0.22089068993725999</v>
      </c>
      <c r="H3121">
        <v>10.191598141924599</v>
      </c>
      <c r="I3121">
        <v>-14.9904851902005</v>
      </c>
      <c r="J3121">
        <v>2.2521309545092598</v>
      </c>
      <c r="K3121">
        <v>53.5650922769156</v>
      </c>
      <c r="L3121">
        <v>49.608082252104701</v>
      </c>
      <c r="M3121">
        <v>45.381244658061803</v>
      </c>
      <c r="N3121">
        <v>0.52921411237632998</v>
      </c>
      <c r="O3121">
        <v>20.511415525114099</v>
      </c>
      <c r="P3121">
        <v>54.225352112675999</v>
      </c>
    </row>
    <row r="3122" spans="1:17" hidden="1" x14ac:dyDescent="0.3">
      <c r="A3122" t="s">
        <v>6457</v>
      </c>
      <c r="B3122" t="s">
        <v>6458</v>
      </c>
      <c r="C3122" t="str">
        <f>IFERROR(VLOOKUP(Table1[[#This Row],[Ticker]],[1]!Table2[[Symbol]:[Industry]],2,FALSE),"-")</f>
        <v>-</v>
      </c>
      <c r="D3122" t="s">
        <v>711</v>
      </c>
      <c r="E3122">
        <v>74.910257103000006</v>
      </c>
      <c r="F3122">
        <v>696.29</v>
      </c>
      <c r="G3122">
        <v>35.7411313560672</v>
      </c>
      <c r="H3122">
        <v>-0.16445597472314399</v>
      </c>
      <c r="I3122">
        <v>-4.2220998634335203</v>
      </c>
      <c r="J3122">
        <v>0.98869410985456396</v>
      </c>
      <c r="K3122">
        <v>726.74512855286298</v>
      </c>
      <c r="L3122">
        <v>654.57848835770096</v>
      </c>
      <c r="M3122">
        <v>87.496234820458398</v>
      </c>
      <c r="N3122">
        <v>0.91900547907321195</v>
      </c>
      <c r="O3122">
        <v>28.824196814545601</v>
      </c>
      <c r="P3122">
        <v>62.559241706161103</v>
      </c>
      <c r="Q3122">
        <v>2.3985275242898001E-2</v>
      </c>
    </row>
    <row r="3123" spans="1:17" hidden="1" x14ac:dyDescent="0.3">
      <c r="A3123" t="s">
        <v>6459</v>
      </c>
      <c r="B3123" t="s">
        <v>6460</v>
      </c>
      <c r="C3123" t="str">
        <f>IFERROR(VLOOKUP(Table1[[#This Row],[Ticker]],[1]!Table2[[Symbol]:[Industry]],2,FALSE),"-")</f>
        <v>-</v>
      </c>
      <c r="D3123" t="s">
        <v>3565</v>
      </c>
      <c r="E3123">
        <v>74.892433499999996</v>
      </c>
      <c r="F3123">
        <v>166.35</v>
      </c>
      <c r="G3123">
        <v>0.471693746865195</v>
      </c>
      <c r="H3123">
        <v>14.1443552552002</v>
      </c>
      <c r="I3123">
        <v>0.89243463838862103</v>
      </c>
      <c r="J3123">
        <v>7.6305547118717403</v>
      </c>
      <c r="K3123">
        <v>156.130240995831</v>
      </c>
      <c r="L3123">
        <v>146.50587336766199</v>
      </c>
      <c r="M3123">
        <v>55.779838238233999</v>
      </c>
      <c r="N3123">
        <v>2.2353456279096</v>
      </c>
      <c r="O3123">
        <v>12.413585813044699</v>
      </c>
      <c r="P3123">
        <v>34.153225806451601</v>
      </c>
      <c r="Q3123">
        <v>9.8889682006312998E-2</v>
      </c>
    </row>
    <row r="3124" spans="1:17" hidden="1" x14ac:dyDescent="0.3">
      <c r="A3124" t="s">
        <v>6461</v>
      </c>
      <c r="B3124" t="s">
        <v>6462</v>
      </c>
      <c r="C3124" t="str">
        <f>IFERROR(VLOOKUP(Table1[[#This Row],[Ticker]],[1]!Table2[[Symbol]:[Industry]],2,FALSE),"-")</f>
        <v>-</v>
      </c>
      <c r="D3124" t="s">
        <v>1202</v>
      </c>
      <c r="E3124">
        <v>74.866399999999999</v>
      </c>
      <c r="F3124">
        <v>58</v>
      </c>
      <c r="G3124">
        <v>-59.518334818842</v>
      </c>
      <c r="H3124">
        <v>17.539814536916399</v>
      </c>
      <c r="I3124">
        <v>-43.823556880414998</v>
      </c>
      <c r="J3124">
        <v>11.553817857913799</v>
      </c>
      <c r="K3124">
        <v>59.3836862669082</v>
      </c>
      <c r="L3124">
        <v>81.139847635707298</v>
      </c>
      <c r="M3124">
        <v>51.808550586795299</v>
      </c>
      <c r="N3124">
        <v>1.00459770114942</v>
      </c>
      <c r="O3124">
        <v>182.672413793103</v>
      </c>
      <c r="P3124">
        <v>20.456905503634399</v>
      </c>
    </row>
    <row r="3125" spans="1:17" hidden="1" x14ac:dyDescent="0.3">
      <c r="A3125" t="s">
        <v>6463</v>
      </c>
      <c r="B3125" t="s">
        <v>6464</v>
      </c>
      <c r="C3125" t="str">
        <f>IFERROR(VLOOKUP(Table1[[#This Row],[Ticker]],[1]!Table2[[Symbol]:[Industry]],2,FALSE),"-")</f>
        <v>-</v>
      </c>
      <c r="D3125" t="s">
        <v>1167</v>
      </c>
      <c r="E3125">
        <v>74.740250000000003</v>
      </c>
      <c r="F3125">
        <v>65</v>
      </c>
      <c r="G3125">
        <v>-22.635403508666101</v>
      </c>
      <c r="H3125">
        <v>16.621954481571802</v>
      </c>
      <c r="I3125">
        <v>-0.320732021658022</v>
      </c>
      <c r="J3125">
        <v>13.174965364189701</v>
      </c>
      <c r="K3125">
        <v>59.536612478760603</v>
      </c>
      <c r="L3125">
        <v>59.594527144631599</v>
      </c>
      <c r="M3125">
        <v>66.666349549245496</v>
      </c>
      <c r="N3125">
        <v>1.99811985898942</v>
      </c>
      <c r="O3125">
        <v>13.846153846153801</v>
      </c>
      <c r="P3125">
        <v>31.979695431471999</v>
      </c>
    </row>
    <row r="3126" spans="1:17" hidden="1" x14ac:dyDescent="0.3">
      <c r="A3126" t="s">
        <v>6465</v>
      </c>
      <c r="B3126" t="s">
        <v>6466</v>
      </c>
      <c r="C3126" t="str">
        <f>IFERROR(VLOOKUP(Table1[[#This Row],[Ticker]],[1]!Table2[[Symbol]:[Industry]],2,FALSE),"-")</f>
        <v>-</v>
      </c>
      <c r="D3126" t="s">
        <v>6467</v>
      </c>
      <c r="E3126">
        <v>74.374903349999997</v>
      </c>
      <c r="F3126">
        <v>35.5</v>
      </c>
      <c r="G3126">
        <v>121.741950789269</v>
      </c>
      <c r="H3126">
        <v>33.303852865567499</v>
      </c>
      <c r="I3126">
        <v>55.475180847495103</v>
      </c>
      <c r="J3126">
        <v>14.202792333301501</v>
      </c>
      <c r="K3126">
        <v>28.244518860199101</v>
      </c>
      <c r="L3126">
        <v>24.135093489267401</v>
      </c>
      <c r="M3126">
        <v>77.282268144058307</v>
      </c>
      <c r="N3126">
        <v>3.2916523012532499</v>
      </c>
      <c r="O3126">
        <v>7.4929577464788597</v>
      </c>
      <c r="P3126">
        <v>176.26459143968799</v>
      </c>
      <c r="Q3126">
        <v>0.108909949520804</v>
      </c>
    </row>
    <row r="3127" spans="1:17" hidden="1" x14ac:dyDescent="0.3">
      <c r="A3127" t="s">
        <v>6468</v>
      </c>
      <c r="B3127" t="s">
        <v>6469</v>
      </c>
      <c r="C3127" t="str">
        <f>IFERROR(VLOOKUP(Table1[[#This Row],[Ticker]],[1]!Table2[[Symbol]:[Industry]],2,FALSE),"-")</f>
        <v>-</v>
      </c>
      <c r="D3127" t="s">
        <v>1623</v>
      </c>
      <c r="E3127">
        <v>74.215319454999999</v>
      </c>
      <c r="F3127">
        <v>6139</v>
      </c>
      <c r="G3127">
        <v>-6.7097480567669301</v>
      </c>
      <c r="H3127">
        <v>-2.5207441239718902</v>
      </c>
      <c r="I3127">
        <v>0.37508205939065098</v>
      </c>
      <c r="J3127">
        <v>2.2883724299108201</v>
      </c>
      <c r="K3127">
        <v>6314.90355322301</v>
      </c>
      <c r="L3127">
        <v>5963.8929455163498</v>
      </c>
      <c r="M3127">
        <v>54.002539861815002</v>
      </c>
      <c r="N3127">
        <v>1.54433221099887</v>
      </c>
      <c r="O3127">
        <v>8.1772275614920993</v>
      </c>
      <c r="P3127">
        <v>22.6573426573426</v>
      </c>
      <c r="Q3127">
        <v>-2.6802431944266999E-2</v>
      </c>
    </row>
    <row r="3128" spans="1:17" hidden="1" x14ac:dyDescent="0.3">
      <c r="A3128" t="s">
        <v>6470</v>
      </c>
      <c r="B3128" t="s">
        <v>6471</v>
      </c>
      <c r="C3128" t="str">
        <f>IFERROR(VLOOKUP(Table1[[#This Row],[Ticker]],[1]!Table2[[Symbol]:[Industry]],2,FALSE),"-")</f>
        <v>-</v>
      </c>
      <c r="D3128" t="s">
        <v>43</v>
      </c>
      <c r="E3128">
        <v>74.185882825999997</v>
      </c>
      <c r="F3128">
        <v>42.13</v>
      </c>
      <c r="G3128">
        <v>-30.149626179415101</v>
      </c>
      <c r="H3128">
        <v>-2.4691724600223699</v>
      </c>
      <c r="I3128">
        <v>-35.923851865665803</v>
      </c>
      <c r="J3128">
        <v>1.01393686869203</v>
      </c>
      <c r="K3128">
        <v>43.627373044624399</v>
      </c>
      <c r="L3128">
        <v>48.730082840640698</v>
      </c>
      <c r="M3128">
        <v>49.172006364666402</v>
      </c>
      <c r="N3128">
        <v>0.94936098269621905</v>
      </c>
      <c r="O3128">
        <v>50.723949679563198</v>
      </c>
      <c r="P3128">
        <v>14.173441734417301</v>
      </c>
      <c r="Q3128">
        <v>-7.5161358990741001E-2</v>
      </c>
    </row>
    <row r="3129" spans="1:17" hidden="1" x14ac:dyDescent="0.3">
      <c r="A3129" t="s">
        <v>6472</v>
      </c>
      <c r="B3129" t="s">
        <v>6473</v>
      </c>
      <c r="C3129" t="str">
        <f>IFERROR(VLOOKUP(Table1[[#This Row],[Ticker]],[1]!Table2[[Symbol]:[Industry]],2,FALSE),"-")</f>
        <v>-</v>
      </c>
      <c r="D3129" t="s">
        <v>1676</v>
      </c>
      <c r="E3129">
        <v>73.853700000000003</v>
      </c>
      <c r="F3129">
        <v>213.45</v>
      </c>
      <c r="G3129">
        <v>-21.611741412248598</v>
      </c>
      <c r="H3129">
        <v>-8.38942010371691</v>
      </c>
      <c r="I3129">
        <v>-50.892289720472697</v>
      </c>
      <c r="J3129">
        <v>9.0004524229974301</v>
      </c>
      <c r="K3129">
        <v>223.54747372380299</v>
      </c>
      <c r="M3129">
        <v>63.072295557586202</v>
      </c>
      <c r="N3129">
        <v>1.4365203761755401</v>
      </c>
      <c r="O3129">
        <v>113.141250878425</v>
      </c>
      <c r="P3129">
        <v>17.280219780219699</v>
      </c>
    </row>
    <row r="3130" spans="1:17" hidden="1" x14ac:dyDescent="0.3">
      <c r="A3130" t="s">
        <v>6474</v>
      </c>
      <c r="B3130" t="s">
        <v>6475</v>
      </c>
      <c r="C3130" t="str">
        <f>IFERROR(VLOOKUP(Table1[[#This Row],[Ticker]],[1]!Table2[[Symbol]:[Industry]],2,FALSE),"-")</f>
        <v>-</v>
      </c>
      <c r="D3130" t="s">
        <v>292</v>
      </c>
      <c r="E3130">
        <v>73.719099103999994</v>
      </c>
      <c r="F3130">
        <v>4.5199999999999996</v>
      </c>
      <c r="G3130">
        <v>53.3079014448941</v>
      </c>
      <c r="H3130">
        <v>0.612057318666969</v>
      </c>
      <c r="I3130">
        <v>-6.1022327849570503</v>
      </c>
      <c r="J3130">
        <v>4.3163118248306196</v>
      </c>
      <c r="K3130">
        <v>4.0874600969577903</v>
      </c>
      <c r="L3130">
        <v>3.82579229929941</v>
      </c>
      <c r="M3130">
        <v>79.062934490053394</v>
      </c>
      <c r="N3130">
        <v>0.97906857631220201</v>
      </c>
      <c r="O3130">
        <v>17.0353982300885</v>
      </c>
      <c r="P3130">
        <v>79.365079365079296</v>
      </c>
      <c r="Q3130">
        <v>4.2780586142343001E-2</v>
      </c>
    </row>
    <row r="3131" spans="1:17" hidden="1" x14ac:dyDescent="0.3">
      <c r="A3131" t="s">
        <v>6476</v>
      </c>
      <c r="B3131" t="s">
        <v>6477</v>
      </c>
      <c r="C3131" t="str">
        <f>IFERROR(VLOOKUP(Table1[[#This Row],[Ticker]],[1]!Table2[[Symbol]:[Industry]],2,FALSE),"-")</f>
        <v>-</v>
      </c>
      <c r="D3131" t="s">
        <v>51</v>
      </c>
      <c r="E3131">
        <v>73.359601470000001</v>
      </c>
      <c r="F3131">
        <v>66.7</v>
      </c>
      <c r="G3131">
        <v>6.2599645516903202</v>
      </c>
      <c r="H3131">
        <v>32.118438510567302</v>
      </c>
      <c r="I3131">
        <v>34.667556648783297</v>
      </c>
      <c r="J3131">
        <v>19.1528768772455</v>
      </c>
      <c r="K3131">
        <v>50.7343847025735</v>
      </c>
      <c r="L3131">
        <v>45.8330057640962</v>
      </c>
      <c r="M3131">
        <v>77.779578585628499</v>
      </c>
      <c r="N3131">
        <v>1.81061946902654</v>
      </c>
      <c r="O3131">
        <v>2.5487256371814002</v>
      </c>
      <c r="P3131">
        <v>85.020804438280194</v>
      </c>
    </row>
    <row r="3132" spans="1:17" hidden="1" x14ac:dyDescent="0.3">
      <c r="A3132" t="s">
        <v>6478</v>
      </c>
      <c r="B3132" t="s">
        <v>6479</v>
      </c>
      <c r="C3132" t="str">
        <f>IFERROR(VLOOKUP(Table1[[#This Row],[Ticker]],[1]!Table2[[Symbol]:[Industry]],2,FALSE),"-")</f>
        <v>-</v>
      </c>
      <c r="D3132" t="s">
        <v>1566</v>
      </c>
      <c r="E3132">
        <v>73.340391092999994</v>
      </c>
      <c r="F3132">
        <v>4.71</v>
      </c>
      <c r="G3132">
        <v>105.037571439261</v>
      </c>
      <c r="H3132">
        <v>61.4906177497678</v>
      </c>
      <c r="I3132">
        <v>11.1408506302449</v>
      </c>
      <c r="J3132">
        <v>13.933969811117599</v>
      </c>
      <c r="K3132">
        <v>3.51112033916091</v>
      </c>
      <c r="L3132">
        <v>3.1386406058076601</v>
      </c>
      <c r="M3132">
        <v>93.353501765408595</v>
      </c>
      <c r="N3132">
        <v>1.8184323284817501</v>
      </c>
      <c r="O3132">
        <v>0</v>
      </c>
      <c r="Q3132">
        <v>0.13618583407351001</v>
      </c>
    </row>
    <row r="3133" spans="1:17" hidden="1" x14ac:dyDescent="0.3">
      <c r="A3133" t="s">
        <v>6480</v>
      </c>
      <c r="B3133" t="s">
        <v>6481</v>
      </c>
      <c r="C3133" t="str">
        <f>IFERROR(VLOOKUP(Table1[[#This Row],[Ticker]],[1]!Table2[[Symbol]:[Industry]],2,FALSE),"-")</f>
        <v>-</v>
      </c>
      <c r="D3133" t="s">
        <v>429</v>
      </c>
      <c r="E3133">
        <v>73.307883000000004</v>
      </c>
      <c r="F3133">
        <v>35</v>
      </c>
      <c r="G3133">
        <v>31.818507337672202</v>
      </c>
      <c r="H3133">
        <v>1.0739510831011601</v>
      </c>
      <c r="I3133">
        <v>-1.5238474574179799</v>
      </c>
      <c r="J3133">
        <v>7.1888456792093001</v>
      </c>
      <c r="K3133">
        <v>34.191361429532598</v>
      </c>
      <c r="L3133">
        <v>31.1035408654182</v>
      </c>
      <c r="M3133">
        <v>27.071967311283601</v>
      </c>
      <c r="N3133">
        <v>1.04609813328734</v>
      </c>
      <c r="O3133">
        <v>11.9714285714285</v>
      </c>
      <c r="P3133">
        <v>91.256830601092801</v>
      </c>
      <c r="Q3133">
        <v>9.4669027237661005E-2</v>
      </c>
    </row>
    <row r="3134" spans="1:17" hidden="1" x14ac:dyDescent="0.3">
      <c r="A3134" t="s">
        <v>6482</v>
      </c>
      <c r="B3134" t="s">
        <v>6483</v>
      </c>
      <c r="C3134" t="str">
        <f>IFERROR(VLOOKUP(Table1[[#This Row],[Ticker]],[1]!Table2[[Symbol]:[Industry]],2,FALSE),"-")</f>
        <v>-</v>
      </c>
      <c r="D3134" t="s">
        <v>383</v>
      </c>
      <c r="E3134">
        <v>73.282247999999996</v>
      </c>
      <c r="F3134">
        <v>78</v>
      </c>
      <c r="G3134">
        <v>155.316830016322</v>
      </c>
      <c r="H3134">
        <v>-18.9260489168988</v>
      </c>
      <c r="I3134">
        <v>172.118472105092</v>
      </c>
      <c r="J3134">
        <v>2.4554993105624798</v>
      </c>
      <c r="K3134">
        <v>74.445273500370803</v>
      </c>
      <c r="L3134">
        <v>50.594704775075598</v>
      </c>
      <c r="M3134">
        <v>52.967020902261901</v>
      </c>
      <c r="N3134">
        <v>0.16689798750867399</v>
      </c>
      <c r="O3134">
        <v>29.4871794871794</v>
      </c>
      <c r="P3134">
        <v>240.90909090909</v>
      </c>
    </row>
    <row r="3135" spans="1:17" hidden="1" x14ac:dyDescent="0.3">
      <c r="A3135" t="s">
        <v>6484</v>
      </c>
      <c r="B3135" t="s">
        <v>6485</v>
      </c>
      <c r="C3135" t="str">
        <f>IFERROR(VLOOKUP(Table1[[#This Row],[Ticker]],[1]!Table2[[Symbol]:[Industry]],2,FALSE),"-")</f>
        <v>-</v>
      </c>
      <c r="D3135" t="s">
        <v>530</v>
      </c>
      <c r="E3135">
        <v>73.061599999999999</v>
      </c>
      <c r="F3135">
        <v>135.5</v>
      </c>
      <c r="G3135">
        <v>95.293788541668306</v>
      </c>
      <c r="H3135">
        <v>20.194830203980199</v>
      </c>
      <c r="I3135">
        <v>63.674300874511999</v>
      </c>
      <c r="J3135">
        <v>8.1813625945653197</v>
      </c>
      <c r="K3135">
        <v>120.68832906862499</v>
      </c>
      <c r="L3135">
        <v>102.57838567482401</v>
      </c>
      <c r="M3135">
        <v>86.348441392410805</v>
      </c>
      <c r="N3135">
        <v>0.79560744645029102</v>
      </c>
      <c r="O3135">
        <v>24.354243542435398</v>
      </c>
      <c r="P3135">
        <v>172.96535052377101</v>
      </c>
      <c r="Q3135">
        <v>0.11702648224729</v>
      </c>
    </row>
    <row r="3136" spans="1:17" hidden="1" x14ac:dyDescent="0.3">
      <c r="A3136" t="s">
        <v>6486</v>
      </c>
      <c r="B3136" t="s">
        <v>6487</v>
      </c>
      <c r="C3136" t="str">
        <f>IFERROR(VLOOKUP(Table1[[#This Row],[Ticker]],[1]!Table2[[Symbol]:[Industry]],2,FALSE),"-")</f>
        <v>-</v>
      </c>
      <c r="D3136" t="s">
        <v>429</v>
      </c>
      <c r="E3136">
        <v>73.033271999999997</v>
      </c>
      <c r="F3136">
        <v>125.85</v>
      </c>
      <c r="G3136">
        <v>166.58879158768499</v>
      </c>
      <c r="H3136">
        <v>27.0798392087145</v>
      </c>
      <c r="I3136">
        <v>61.859817537552601</v>
      </c>
      <c r="J3136">
        <v>5.2905742650247003</v>
      </c>
      <c r="K3136">
        <v>112.05668519046</v>
      </c>
      <c r="L3136">
        <v>87.385243226324405</v>
      </c>
      <c r="M3136">
        <v>64.435367366094894</v>
      </c>
      <c r="N3136">
        <v>0.36810461217491097</v>
      </c>
      <c r="O3136">
        <v>10.488676996424299</v>
      </c>
      <c r="P3136">
        <v>205.164888457807</v>
      </c>
      <c r="Q3136">
        <v>8.8062927036006003E-2</v>
      </c>
    </row>
    <row r="3137" spans="1:17" hidden="1" x14ac:dyDescent="0.3">
      <c r="A3137" t="s">
        <v>6488</v>
      </c>
      <c r="B3137" t="s">
        <v>6489</v>
      </c>
      <c r="C3137" t="str">
        <f>IFERROR(VLOOKUP(Table1[[#This Row],[Ticker]],[1]!Table2[[Symbol]:[Industry]],2,FALSE),"-")</f>
        <v>-</v>
      </c>
      <c r="D3137" t="s">
        <v>1524</v>
      </c>
      <c r="E3137">
        <v>73.004887170000003</v>
      </c>
      <c r="F3137">
        <v>71.650000000000006</v>
      </c>
      <c r="G3137">
        <v>-8.7977295455211202</v>
      </c>
      <c r="H3137">
        <v>-7.6807475952060997</v>
      </c>
      <c r="I3137">
        <v>-19.794021015436101</v>
      </c>
      <c r="J3137">
        <v>-2.5591514813220702</v>
      </c>
      <c r="K3137">
        <v>76.354727837380096</v>
      </c>
      <c r="L3137">
        <v>76.474693454970506</v>
      </c>
      <c r="M3137">
        <v>34.468027507076798</v>
      </c>
      <c r="N3137">
        <v>0.466019417475728</v>
      </c>
      <c r="O3137">
        <v>96.301465457082998</v>
      </c>
      <c r="P3137">
        <v>26.255506607929501</v>
      </c>
      <c r="Q3137">
        <v>0.11460668230248899</v>
      </c>
    </row>
    <row r="3138" spans="1:17" hidden="1" x14ac:dyDescent="0.3">
      <c r="A3138" t="s">
        <v>6490</v>
      </c>
      <c r="B3138" t="s">
        <v>6491</v>
      </c>
      <c r="C3138" t="str">
        <f>IFERROR(VLOOKUP(Table1[[#This Row],[Ticker]],[1]!Table2[[Symbol]:[Industry]],2,FALSE),"-")</f>
        <v>-</v>
      </c>
      <c r="D3138" t="s">
        <v>396</v>
      </c>
      <c r="E3138">
        <v>72.990760800000004</v>
      </c>
      <c r="F3138">
        <v>118.55</v>
      </c>
      <c r="G3138">
        <v>-59.259996665766998</v>
      </c>
      <c r="H3138">
        <v>-4.3890477545586597</v>
      </c>
      <c r="I3138">
        <v>-11.202116344401601</v>
      </c>
      <c r="J3138">
        <v>0.74260290464283796</v>
      </c>
      <c r="K3138">
        <v>129.21115470405201</v>
      </c>
      <c r="L3138">
        <v>138.65327088366101</v>
      </c>
      <c r="M3138">
        <v>25.9289108761844</v>
      </c>
      <c r="N3138">
        <v>0.24723152201905699</v>
      </c>
      <c r="O3138">
        <v>97.891185153943397</v>
      </c>
      <c r="P3138">
        <v>60.202702702702602</v>
      </c>
      <c r="Q3138">
        <v>0.117936348859931</v>
      </c>
    </row>
    <row r="3139" spans="1:17" hidden="1" x14ac:dyDescent="0.3">
      <c r="A3139" t="s">
        <v>6492</v>
      </c>
      <c r="B3139" t="s">
        <v>6493</v>
      </c>
      <c r="C3139" t="str">
        <f>IFERROR(VLOOKUP(Table1[[#This Row],[Ticker]],[1]!Table2[[Symbol]:[Industry]],2,FALSE),"-")</f>
        <v>-</v>
      </c>
      <c r="D3139" t="s">
        <v>308</v>
      </c>
      <c r="E3139">
        <v>72.8</v>
      </c>
      <c r="F3139">
        <v>0.91</v>
      </c>
      <c r="G3139">
        <v>-1.76024439086067</v>
      </c>
      <c r="H3139">
        <v>-5.52139818802251</v>
      </c>
      <c r="I3139">
        <v>-21.396960631742701</v>
      </c>
      <c r="J3139">
        <v>-0.258309321661642</v>
      </c>
      <c r="K3139">
        <v>0.90742457704189905</v>
      </c>
      <c r="L3139">
        <v>0.76398121077096304</v>
      </c>
      <c r="M3139">
        <v>16.157940082061401</v>
      </c>
      <c r="N3139">
        <v>1.4432766185215899</v>
      </c>
      <c r="O3139">
        <v>30.769230769230699</v>
      </c>
      <c r="P3139">
        <v>37.878787878787797</v>
      </c>
      <c r="Q3139">
        <v>8.2052478713471003E-2</v>
      </c>
    </row>
    <row r="3140" spans="1:17" hidden="1" x14ac:dyDescent="0.3">
      <c r="A3140" t="s">
        <v>6494</v>
      </c>
      <c r="B3140" t="s">
        <v>6495</v>
      </c>
      <c r="C3140" t="str">
        <f>IFERROR(VLOOKUP(Table1[[#This Row],[Ticker]],[1]!Table2[[Symbol]:[Industry]],2,FALSE),"-")</f>
        <v>-</v>
      </c>
      <c r="D3140" t="s">
        <v>530</v>
      </c>
      <c r="E3140">
        <v>72.479408000000006</v>
      </c>
      <c r="F3140">
        <v>67.3</v>
      </c>
      <c r="G3140">
        <v>-51.160329674548699</v>
      </c>
      <c r="H3140">
        <v>-7.0967806242159099</v>
      </c>
      <c r="I3140">
        <v>-38.395954666524702</v>
      </c>
      <c r="J3140">
        <v>1.4454749673060201</v>
      </c>
      <c r="M3140">
        <v>13.838900737367901</v>
      </c>
      <c r="O3140">
        <v>45.616641901931601</v>
      </c>
      <c r="P3140">
        <v>0.44776119402984899</v>
      </c>
    </row>
    <row r="3141" spans="1:17" hidden="1" x14ac:dyDescent="0.3">
      <c r="A3141" t="s">
        <v>6496</v>
      </c>
      <c r="B3141" t="s">
        <v>6497</v>
      </c>
      <c r="C3141" t="str">
        <f>IFERROR(VLOOKUP(Table1[[#This Row],[Ticker]],[1]!Table2[[Symbol]:[Industry]],2,FALSE),"-")</f>
        <v>-</v>
      </c>
      <c r="D3141" t="s">
        <v>133</v>
      </c>
      <c r="E3141">
        <v>72.417532750000007</v>
      </c>
      <c r="F3141">
        <v>7.1</v>
      </c>
      <c r="G3141">
        <v>77.3103731963066</v>
      </c>
      <c r="H3141">
        <v>43.631202991498</v>
      </c>
      <c r="I3141">
        <v>9.2399619503887394</v>
      </c>
      <c r="J3141">
        <v>23.6264738723847</v>
      </c>
      <c r="K3141">
        <v>5.5169203384258001</v>
      </c>
      <c r="L3141">
        <v>5.0364520711991201</v>
      </c>
      <c r="M3141">
        <v>75.611684603685802</v>
      </c>
      <c r="N3141">
        <v>3.3403142966434598</v>
      </c>
      <c r="O3141">
        <v>9.5774647887323994</v>
      </c>
      <c r="P3141">
        <v>115.151515151515</v>
      </c>
      <c r="Q3141">
        <v>0.104222760170935</v>
      </c>
    </row>
    <row r="3142" spans="1:17" hidden="1" x14ac:dyDescent="0.3">
      <c r="A3142" t="s">
        <v>6498</v>
      </c>
      <c r="B3142" t="s">
        <v>6499</v>
      </c>
      <c r="C3142" t="str">
        <f>IFERROR(VLOOKUP(Table1[[#This Row],[Ticker]],[1]!Table2[[Symbol]:[Industry]],2,FALSE),"-")</f>
        <v>-</v>
      </c>
      <c r="D3142" t="s">
        <v>383</v>
      </c>
      <c r="E3142">
        <v>72.316140000000004</v>
      </c>
      <c r="F3142">
        <v>80.62</v>
      </c>
      <c r="G3142">
        <v>18.757027303622401</v>
      </c>
      <c r="H3142">
        <v>9.35518114562508</v>
      </c>
      <c r="I3142">
        <v>-8.9281172230706503</v>
      </c>
      <c r="J3142">
        <v>27.225071101747599</v>
      </c>
      <c r="K3142">
        <v>68.467997349628803</v>
      </c>
      <c r="L3142">
        <v>70.871945463795598</v>
      </c>
      <c r="M3142">
        <v>66.862617115371407</v>
      </c>
      <c r="N3142">
        <v>1.6455023921855101</v>
      </c>
      <c r="O3142">
        <v>23.2076407839245</v>
      </c>
      <c r="P3142">
        <v>73.190118152524093</v>
      </c>
      <c r="Q3142">
        <v>0.13422976187701199</v>
      </c>
    </row>
    <row r="3143" spans="1:17" hidden="1" x14ac:dyDescent="0.3">
      <c r="A3143" t="s">
        <v>6500</v>
      </c>
      <c r="B3143" t="s">
        <v>6501</v>
      </c>
      <c r="C3143" t="str">
        <f>IFERROR(VLOOKUP(Table1[[#This Row],[Ticker]],[1]!Table2[[Symbol]:[Industry]],2,FALSE),"-")</f>
        <v>-</v>
      </c>
      <c r="D3143" t="s">
        <v>2569</v>
      </c>
      <c r="E3143">
        <v>72.299083499999995</v>
      </c>
      <c r="F3143">
        <v>44.1</v>
      </c>
      <c r="G3143">
        <v>-34.611382474703703</v>
      </c>
      <c r="H3143">
        <v>-5.1116159272081196</v>
      </c>
      <c r="I3143">
        <v>4.35352645291825</v>
      </c>
      <c r="J3143">
        <v>5.8195940550853003</v>
      </c>
      <c r="K3143">
        <v>44.316382095880797</v>
      </c>
      <c r="L3143">
        <v>42.826675424786899</v>
      </c>
      <c r="M3143">
        <v>42.728831480961702</v>
      </c>
      <c r="N3143">
        <v>0.50286998504830305</v>
      </c>
      <c r="O3143">
        <v>20.181405895691501</v>
      </c>
      <c r="P3143">
        <v>37.169517884914399</v>
      </c>
      <c r="Q3143">
        <v>7.4163381847446003E-2</v>
      </c>
    </row>
    <row r="3144" spans="1:17" hidden="1" x14ac:dyDescent="0.3">
      <c r="A3144" t="s">
        <v>6502</v>
      </c>
      <c r="B3144" t="s">
        <v>6503</v>
      </c>
      <c r="C3144" t="str">
        <f>IFERROR(VLOOKUP(Table1[[#This Row],[Ticker]],[1]!Table2[[Symbol]:[Industry]],2,FALSE),"-")</f>
        <v>-</v>
      </c>
      <c r="D3144" t="s">
        <v>4990</v>
      </c>
      <c r="E3144">
        <v>72.210439699999995</v>
      </c>
      <c r="F3144">
        <v>34.93</v>
      </c>
      <c r="G3144">
        <v>-31.0423493470804</v>
      </c>
      <c r="H3144">
        <v>-23.099436013672999</v>
      </c>
      <c r="I3144">
        <v>-25.708670149023501</v>
      </c>
      <c r="J3144">
        <v>-9.9982746935095808</v>
      </c>
      <c r="K3144">
        <v>45.416487285288497</v>
      </c>
      <c r="L3144">
        <v>41.218703192456502</v>
      </c>
      <c r="M3144">
        <v>28.619288713224499</v>
      </c>
      <c r="N3144">
        <v>0.70433788042294798</v>
      </c>
      <c r="O3144">
        <v>91.9553392499284</v>
      </c>
      <c r="P3144">
        <v>23.383963263864299</v>
      </c>
      <c r="Q3144">
        <v>0.145694011749747</v>
      </c>
    </row>
    <row r="3145" spans="1:17" hidden="1" x14ac:dyDescent="0.3">
      <c r="A3145" t="s">
        <v>6504</v>
      </c>
      <c r="B3145" t="s">
        <v>6145</v>
      </c>
      <c r="C3145" t="str">
        <f>IFERROR(VLOOKUP(Table1[[#This Row],[Ticker]],[1]!Table2[[Symbol]:[Industry]],2,FALSE),"-")</f>
        <v>-</v>
      </c>
      <c r="D3145" t="s">
        <v>21</v>
      </c>
      <c r="E3145">
        <v>72.176586299999997</v>
      </c>
      <c r="F3145">
        <v>21</v>
      </c>
      <c r="G3145">
        <v>4.34656884218915</v>
      </c>
      <c r="H3145">
        <v>30.482401787326499</v>
      </c>
      <c r="I3145">
        <v>-25.881037406872199</v>
      </c>
      <c r="J3145">
        <v>15.740642120329101</v>
      </c>
      <c r="K3145">
        <v>19.594420426504399</v>
      </c>
      <c r="L3145">
        <v>19.6439081994953</v>
      </c>
      <c r="M3145">
        <v>50.911611838161399</v>
      </c>
      <c r="N3145">
        <v>1.68037897044897</v>
      </c>
      <c r="O3145">
        <v>28.523809523809501</v>
      </c>
      <c r="P3145">
        <v>33.9019823884367</v>
      </c>
      <c r="Q3145">
        <v>-7.1931626976970003E-3</v>
      </c>
    </row>
    <row r="3146" spans="1:17" hidden="1" x14ac:dyDescent="0.3">
      <c r="A3146" t="s">
        <v>6505</v>
      </c>
      <c r="B3146" t="s">
        <v>6506</v>
      </c>
      <c r="C3146" t="str">
        <f>IFERROR(VLOOKUP(Table1[[#This Row],[Ticker]],[1]!Table2[[Symbol]:[Industry]],2,FALSE),"-")</f>
        <v>-</v>
      </c>
      <c r="D3146" t="s">
        <v>804</v>
      </c>
      <c r="E3146">
        <v>72.061812000000003</v>
      </c>
      <c r="F3146">
        <v>73.63</v>
      </c>
      <c r="G3146">
        <v>-47.386489333055302</v>
      </c>
      <c r="H3146">
        <v>-2.7848662486517699</v>
      </c>
      <c r="I3146">
        <v>-13.608644599713299</v>
      </c>
      <c r="J3146">
        <v>2.4623307957992999</v>
      </c>
      <c r="K3146">
        <v>75.253537295309101</v>
      </c>
      <c r="L3146">
        <v>73.461628260876495</v>
      </c>
      <c r="M3146">
        <v>38.0608192779627</v>
      </c>
      <c r="N3146">
        <v>0.82618542860501898</v>
      </c>
      <c r="O3146">
        <v>55.778894472361799</v>
      </c>
      <c r="P3146">
        <v>27.277441659464099</v>
      </c>
      <c r="Q3146">
        <v>0.138522695382752</v>
      </c>
    </row>
    <row r="3147" spans="1:17" hidden="1" x14ac:dyDescent="0.3">
      <c r="A3147" t="s">
        <v>6507</v>
      </c>
      <c r="B3147" t="s">
        <v>6508</v>
      </c>
      <c r="C3147" t="str">
        <f>IFERROR(VLOOKUP(Table1[[#This Row],[Ticker]],[1]!Table2[[Symbol]:[Industry]],2,FALSE),"-")</f>
        <v>-</v>
      </c>
      <c r="D3147" t="s">
        <v>1380</v>
      </c>
      <c r="E3147">
        <v>71.984800000000007</v>
      </c>
      <c r="F3147">
        <v>335</v>
      </c>
      <c r="G3147">
        <v>128.62510069301399</v>
      </c>
      <c r="H3147">
        <v>6.75218452158696</v>
      </c>
      <c r="I3147">
        <v>75.620887564029303</v>
      </c>
      <c r="J3147">
        <v>-1.1567828973854399</v>
      </c>
      <c r="K3147">
        <v>321.83990360131003</v>
      </c>
      <c r="L3147">
        <v>271.08144276337202</v>
      </c>
      <c r="M3147">
        <v>49.830034618980598</v>
      </c>
      <c r="N3147">
        <v>1.89400386847195</v>
      </c>
      <c r="O3147">
        <v>20.8805970149253</v>
      </c>
      <c r="P3147">
        <v>183.898305084745</v>
      </c>
    </row>
    <row r="3148" spans="1:17" hidden="1" x14ac:dyDescent="0.3">
      <c r="A3148" t="s">
        <v>6509</v>
      </c>
      <c r="B3148" t="s">
        <v>6510</v>
      </c>
      <c r="C3148" t="str">
        <f>IFERROR(VLOOKUP(Table1[[#This Row],[Ticker]],[1]!Table2[[Symbol]:[Industry]],2,FALSE),"-")</f>
        <v>-</v>
      </c>
      <c r="D3148" t="s">
        <v>553</v>
      </c>
      <c r="E3148">
        <v>71.916708499999999</v>
      </c>
      <c r="F3148">
        <v>10.15</v>
      </c>
      <c r="G3148">
        <v>2.8323579666333201</v>
      </c>
      <c r="H3148">
        <v>0.59502388003603601</v>
      </c>
      <c r="I3148">
        <v>-27.565386945774499</v>
      </c>
      <c r="J3148">
        <v>-3.2537934917535498</v>
      </c>
      <c r="K3148">
        <v>10.764605753185201</v>
      </c>
      <c r="L3148">
        <v>10.899875191245901</v>
      </c>
      <c r="M3148">
        <v>42.270799740143801</v>
      </c>
      <c r="N3148">
        <v>0.93894416025563499</v>
      </c>
      <c r="O3148">
        <v>40.492610837438399</v>
      </c>
      <c r="P3148">
        <v>29.134860050890499</v>
      </c>
      <c r="Q3148">
        <v>6.8888562539331996E-2</v>
      </c>
    </row>
    <row r="3149" spans="1:17" hidden="1" x14ac:dyDescent="0.3">
      <c r="A3149" t="s">
        <v>6511</v>
      </c>
      <c r="B3149" t="s">
        <v>6512</v>
      </c>
      <c r="C3149" t="str">
        <f>IFERROR(VLOOKUP(Table1[[#This Row],[Ticker]],[1]!Table2[[Symbol]:[Industry]],2,FALSE),"-")</f>
        <v>-</v>
      </c>
      <c r="D3149" t="s">
        <v>138</v>
      </c>
      <c r="E3149">
        <v>71.891238689999994</v>
      </c>
      <c r="F3149">
        <v>62.1</v>
      </c>
      <c r="G3149">
        <v>22.5542767677399</v>
      </c>
      <c r="H3149">
        <v>46.691928611191003</v>
      </c>
      <c r="I3149">
        <v>34.6371426599759</v>
      </c>
      <c r="J3149">
        <v>-4.9294640552096096</v>
      </c>
      <c r="K3149">
        <v>59.403501524733102</v>
      </c>
      <c r="L3149">
        <v>47.079838519104896</v>
      </c>
      <c r="M3149">
        <v>35.215588589430403</v>
      </c>
      <c r="N3149">
        <v>0.47907153175169198</v>
      </c>
      <c r="O3149">
        <v>63.188405797101403</v>
      </c>
      <c r="P3149">
        <v>81.578947368420998</v>
      </c>
      <c r="Q3149">
        <v>7.5447716719277996E-2</v>
      </c>
    </row>
    <row r="3150" spans="1:17" hidden="1" x14ac:dyDescent="0.3">
      <c r="A3150" t="s">
        <v>6513</v>
      </c>
      <c r="B3150" t="s">
        <v>6514</v>
      </c>
      <c r="C3150" t="str">
        <f>IFERROR(VLOOKUP(Table1[[#This Row],[Ticker]],[1]!Table2[[Symbol]:[Industry]],2,FALSE),"-")</f>
        <v>-</v>
      </c>
      <c r="D3150" t="s">
        <v>625</v>
      </c>
      <c r="E3150">
        <v>71.885758999999993</v>
      </c>
      <c r="F3150">
        <v>104.5</v>
      </c>
      <c r="G3150">
        <v>-8.6335609330810108</v>
      </c>
      <c r="H3150">
        <v>16.252889791451601</v>
      </c>
      <c r="I3150">
        <v>-5.7598166519123701</v>
      </c>
      <c r="J3150">
        <v>12.5282851001697</v>
      </c>
      <c r="K3150">
        <v>94.751178217180296</v>
      </c>
      <c r="L3150">
        <v>92.691124488234607</v>
      </c>
      <c r="M3150">
        <v>54.519052512423997</v>
      </c>
      <c r="N3150">
        <v>2.8940451094928998</v>
      </c>
      <c r="O3150">
        <v>12.870813397129099</v>
      </c>
      <c r="P3150">
        <v>45.746164574616401</v>
      </c>
      <c r="Q3150">
        <v>-6.2479073206287997E-2</v>
      </c>
    </row>
    <row r="3151" spans="1:17" hidden="1" x14ac:dyDescent="0.3">
      <c r="A3151" t="s">
        <v>6515</v>
      </c>
      <c r="B3151" t="s">
        <v>6516</v>
      </c>
      <c r="C3151" t="str">
        <f>IFERROR(VLOOKUP(Table1[[#This Row],[Ticker]],[1]!Table2[[Symbol]:[Industry]],2,FALSE),"-")</f>
        <v>-</v>
      </c>
      <c r="D3151" t="s">
        <v>133</v>
      </c>
      <c r="E3151">
        <v>71.8535708</v>
      </c>
      <c r="F3151">
        <v>44</v>
      </c>
      <c r="G3151">
        <v>50.864910744458797</v>
      </c>
      <c r="H3151">
        <v>-5.0965721605928103</v>
      </c>
      <c r="I3151">
        <v>-18.899882164900198</v>
      </c>
      <c r="J3151">
        <v>-3.2815135194735898</v>
      </c>
      <c r="K3151">
        <v>45.276316418652598</v>
      </c>
      <c r="L3151">
        <v>39.129402111551698</v>
      </c>
      <c r="M3151">
        <v>30.502067156450799</v>
      </c>
      <c r="N3151">
        <v>1.1147003112595399</v>
      </c>
      <c r="O3151">
        <v>28.227272727272702</v>
      </c>
      <c r="P3151">
        <v>99.095022624434307</v>
      </c>
      <c r="Q3151">
        <v>3.3724177341510002E-2</v>
      </c>
    </row>
    <row r="3152" spans="1:17" hidden="1" x14ac:dyDescent="0.3">
      <c r="A3152" t="s">
        <v>6517</v>
      </c>
      <c r="B3152" t="s">
        <v>6518</v>
      </c>
      <c r="C3152" t="str">
        <f>IFERROR(VLOOKUP(Table1[[#This Row],[Ticker]],[1]!Table2[[Symbol]:[Industry]],2,FALSE),"-")</f>
        <v>-</v>
      </c>
      <c r="D3152" t="s">
        <v>269</v>
      </c>
      <c r="E3152">
        <v>71.434011999999996</v>
      </c>
      <c r="F3152">
        <v>205.4</v>
      </c>
      <c r="G3152">
        <v>-8.5059952031504906</v>
      </c>
      <c r="H3152">
        <v>-4.8631335425080398</v>
      </c>
      <c r="I3152">
        <v>-16.183520149469199</v>
      </c>
      <c r="J3152">
        <v>1.95572834099378</v>
      </c>
      <c r="K3152">
        <v>214.94158703030101</v>
      </c>
      <c r="L3152">
        <v>199.898968174749</v>
      </c>
      <c r="M3152">
        <v>31.083817177304301</v>
      </c>
      <c r="N3152">
        <v>0.61497221759154597</v>
      </c>
      <c r="O3152">
        <v>30.379746835443001</v>
      </c>
      <c r="P3152">
        <v>40.061370610296599</v>
      </c>
      <c r="Q3152">
        <v>0.10281833479425</v>
      </c>
    </row>
    <row r="3153" spans="1:17" hidden="1" x14ac:dyDescent="0.3">
      <c r="A3153" t="s">
        <v>6519</v>
      </c>
      <c r="B3153" t="s">
        <v>6520</v>
      </c>
      <c r="C3153" t="str">
        <f>IFERROR(VLOOKUP(Table1[[#This Row],[Ticker]],[1]!Table2[[Symbol]:[Industry]],2,FALSE),"-")</f>
        <v>-</v>
      </c>
      <c r="D3153" t="s">
        <v>625</v>
      </c>
      <c r="E3153">
        <v>71.411985000000001</v>
      </c>
      <c r="F3153">
        <v>41.55</v>
      </c>
      <c r="G3153">
        <v>-39.315204615711799</v>
      </c>
      <c r="H3153">
        <v>-4.4205544114043303</v>
      </c>
      <c r="I3153">
        <v>-26.550829607687799</v>
      </c>
      <c r="J3153">
        <v>6.5079875200274504</v>
      </c>
      <c r="K3153">
        <v>44.552755336638199</v>
      </c>
      <c r="M3153">
        <v>31.313567259416299</v>
      </c>
      <c r="N3153">
        <v>0.19256756756756699</v>
      </c>
      <c r="O3153">
        <v>40.553549939831498</v>
      </c>
      <c r="P3153">
        <v>17.0422535211267</v>
      </c>
    </row>
    <row r="3154" spans="1:17" hidden="1" x14ac:dyDescent="0.3">
      <c r="A3154" t="s">
        <v>6521</v>
      </c>
      <c r="B3154" t="s">
        <v>6522</v>
      </c>
      <c r="C3154" t="str">
        <f>IFERROR(VLOOKUP(Table1[[#This Row],[Ticker]],[1]!Table2[[Symbol]:[Industry]],2,FALSE),"-")</f>
        <v>-</v>
      </c>
      <c r="D3154" t="s">
        <v>138</v>
      </c>
      <c r="E3154">
        <v>71.311541796</v>
      </c>
      <c r="F3154">
        <v>54.01</v>
      </c>
      <c r="G3154">
        <v>50.971207896507003</v>
      </c>
      <c r="H3154">
        <v>66.005089813366496</v>
      </c>
      <c r="I3154">
        <v>45.833944325566499</v>
      </c>
      <c r="J3154">
        <v>66.8092695713095</v>
      </c>
      <c r="K3154">
        <v>32.708896535591599</v>
      </c>
      <c r="L3154">
        <v>32.271831805225197</v>
      </c>
      <c r="M3154">
        <v>97.769479811596597</v>
      </c>
      <c r="N3154">
        <v>2.79709543568464</v>
      </c>
      <c r="O3154">
        <v>0</v>
      </c>
      <c r="P3154">
        <v>124.10788381742699</v>
      </c>
    </row>
    <row r="3155" spans="1:17" hidden="1" x14ac:dyDescent="0.3">
      <c r="A3155" t="s">
        <v>6523</v>
      </c>
      <c r="B3155" t="s">
        <v>6524</v>
      </c>
      <c r="C3155" t="str">
        <f>IFERROR(VLOOKUP(Table1[[#This Row],[Ticker]],[1]!Table2[[Symbol]:[Industry]],2,FALSE),"-")</f>
        <v>-</v>
      </c>
      <c r="D3155" t="s">
        <v>5223</v>
      </c>
      <c r="E3155">
        <v>71.223622109999994</v>
      </c>
      <c r="F3155">
        <v>145.35</v>
      </c>
      <c r="G3155">
        <v>-4.8335459235268496</v>
      </c>
      <c r="H3155">
        <v>1.53372119804368</v>
      </c>
      <c r="I3155">
        <v>7.9308290844971898</v>
      </c>
      <c r="J3155">
        <v>1.8200222594815401</v>
      </c>
      <c r="K3155">
        <v>142.904237766676</v>
      </c>
      <c r="M3155">
        <v>39.7308607974133</v>
      </c>
      <c r="N3155">
        <v>0.480739599383667</v>
      </c>
      <c r="O3155">
        <v>12.1431028551771</v>
      </c>
      <c r="P3155">
        <v>40.394088669950698</v>
      </c>
    </row>
    <row r="3156" spans="1:17" hidden="1" x14ac:dyDescent="0.3">
      <c r="A3156" t="s">
        <v>6525</v>
      </c>
      <c r="B3156" t="s">
        <v>6526</v>
      </c>
      <c r="C3156" t="str">
        <f>IFERROR(VLOOKUP(Table1[[#This Row],[Ticker]],[1]!Table2[[Symbol]:[Industry]],2,FALSE),"-")</f>
        <v>-</v>
      </c>
      <c r="D3156" t="s">
        <v>925</v>
      </c>
      <c r="E3156">
        <v>70.954125000000005</v>
      </c>
      <c r="F3156">
        <v>41.75</v>
      </c>
      <c r="G3156">
        <v>60.261884961377703</v>
      </c>
      <c r="H3156">
        <v>-4.8945173853673003</v>
      </c>
      <c r="I3156">
        <v>-16.669998827980599</v>
      </c>
      <c r="J3156">
        <v>3.9880135326621602</v>
      </c>
      <c r="K3156">
        <v>38.800954944210801</v>
      </c>
      <c r="L3156">
        <v>33.091001878315097</v>
      </c>
      <c r="M3156">
        <v>54.158549773861097</v>
      </c>
      <c r="N3156">
        <v>0.63582677165354295</v>
      </c>
      <c r="O3156">
        <v>15.808383233532901</v>
      </c>
      <c r="P3156">
        <v>89.342403628117907</v>
      </c>
      <c r="Q3156">
        <v>0.12133152502732</v>
      </c>
    </row>
    <row r="3157" spans="1:17" hidden="1" x14ac:dyDescent="0.3">
      <c r="A3157" t="s">
        <v>6527</v>
      </c>
      <c r="B3157" t="s">
        <v>6528</v>
      </c>
      <c r="C3157" t="str">
        <f>IFERROR(VLOOKUP(Table1[[#This Row],[Ticker]],[1]!Table2[[Symbol]:[Industry]],2,FALSE),"-")</f>
        <v>-</v>
      </c>
      <c r="D3157" t="s">
        <v>711</v>
      </c>
      <c r="E3157">
        <v>70.753706170000001</v>
      </c>
      <c r="F3157">
        <v>23.25</v>
      </c>
      <c r="G3157">
        <v>-8.8353072165231197</v>
      </c>
      <c r="H3157">
        <v>-1.8138376957767199</v>
      </c>
      <c r="I3157">
        <v>2.1005754843952502</v>
      </c>
      <c r="J3157">
        <v>1.34869385165994</v>
      </c>
      <c r="K3157">
        <v>23.442156550650001</v>
      </c>
      <c r="L3157">
        <v>21.917826837413099</v>
      </c>
      <c r="M3157">
        <v>67.469215611950702</v>
      </c>
      <c r="N3157">
        <v>1.0254396541650199</v>
      </c>
      <c r="O3157">
        <v>7.3118279569892302</v>
      </c>
      <c r="P3157">
        <v>22.368421052631501</v>
      </c>
    </row>
    <row r="3158" spans="1:17" hidden="1" x14ac:dyDescent="0.3">
      <c r="A3158" t="s">
        <v>6529</v>
      </c>
      <c r="B3158" t="s">
        <v>6530</v>
      </c>
      <c r="C3158" t="str">
        <f>IFERROR(VLOOKUP(Table1[[#This Row],[Ticker]],[1]!Table2[[Symbol]:[Industry]],2,FALSE),"-")</f>
        <v>-</v>
      </c>
      <c r="D3158" t="s">
        <v>116</v>
      </c>
      <c r="E3158">
        <v>70.650000000000006</v>
      </c>
      <c r="F3158">
        <v>90</v>
      </c>
      <c r="G3158">
        <v>-15.4701674173812</v>
      </c>
      <c r="H3158">
        <v>-4.2795842704341904</v>
      </c>
      <c r="I3158">
        <v>-33.303259567664902</v>
      </c>
      <c r="J3158">
        <v>-3.1105236586388001</v>
      </c>
      <c r="K3158">
        <v>95.932816217773393</v>
      </c>
      <c r="L3158">
        <v>98.346872149596194</v>
      </c>
      <c r="M3158">
        <v>33.728438492081096</v>
      </c>
      <c r="N3158">
        <v>1.00442628532516</v>
      </c>
      <c r="O3158">
        <v>58.9444444444444</v>
      </c>
      <c r="P3158">
        <v>18.421052631578899</v>
      </c>
    </row>
    <row r="3159" spans="1:17" hidden="1" x14ac:dyDescent="0.3">
      <c r="A3159" t="s">
        <v>6531</v>
      </c>
      <c r="B3159" t="s">
        <v>6532</v>
      </c>
      <c r="C3159" t="str">
        <f>IFERROR(VLOOKUP(Table1[[#This Row],[Ticker]],[1]!Table2[[Symbol]:[Industry]],2,FALSE),"-")</f>
        <v>-</v>
      </c>
      <c r="D3159" t="s">
        <v>2206</v>
      </c>
      <c r="E3159">
        <v>70.492888605999994</v>
      </c>
      <c r="F3159">
        <v>41.62</v>
      </c>
      <c r="G3159">
        <v>-22.844465865117801</v>
      </c>
      <c r="H3159">
        <v>-9.4804199190310197</v>
      </c>
      <c r="I3159">
        <v>-23.673369145746701</v>
      </c>
      <c r="J3159">
        <v>-1.51648800444806</v>
      </c>
      <c r="K3159">
        <v>42.691540557189001</v>
      </c>
      <c r="L3159">
        <v>42.190713421495801</v>
      </c>
      <c r="M3159">
        <v>32.160925593068797</v>
      </c>
      <c r="N3159">
        <v>0.49856586281573301</v>
      </c>
      <c r="O3159">
        <v>47.284959154252697</v>
      </c>
      <c r="P3159">
        <v>33.955584164789101</v>
      </c>
      <c r="Q3159">
        <v>-1.5589806443363999E-2</v>
      </c>
    </row>
    <row r="3160" spans="1:17" hidden="1" x14ac:dyDescent="0.3">
      <c r="A3160" t="s">
        <v>6533</v>
      </c>
      <c r="B3160" t="s">
        <v>6534</v>
      </c>
      <c r="C3160" t="str">
        <f>IFERROR(VLOOKUP(Table1[[#This Row],[Ticker]],[1]!Table2[[Symbol]:[Industry]],2,FALSE),"-")</f>
        <v>-</v>
      </c>
      <c r="D3160" t="s">
        <v>75</v>
      </c>
      <c r="E3160">
        <v>70.277480208</v>
      </c>
      <c r="F3160">
        <v>8.16</v>
      </c>
      <c r="G3160">
        <v>35.192003386641701</v>
      </c>
      <c r="H3160">
        <v>-27.850963592666702</v>
      </c>
      <c r="I3160">
        <v>-3.1218024944501601</v>
      </c>
      <c r="J3160">
        <v>-7.5755107073614401</v>
      </c>
      <c r="K3160">
        <v>8.5516820002279204</v>
      </c>
      <c r="L3160">
        <v>7.0881836202526998</v>
      </c>
      <c r="M3160">
        <v>19.516151791909198</v>
      </c>
      <c r="N3160">
        <v>0.23665430342871599</v>
      </c>
      <c r="O3160">
        <v>58.946078431372499</v>
      </c>
      <c r="P3160">
        <v>79.3406593406593</v>
      </c>
      <c r="Q3160">
        <v>9.3223694151644998E-2</v>
      </c>
    </row>
    <row r="3161" spans="1:17" hidden="1" x14ac:dyDescent="0.3">
      <c r="A3161" t="s">
        <v>6535</v>
      </c>
      <c r="B3161" t="s">
        <v>6536</v>
      </c>
      <c r="C3161" t="str">
        <f>IFERROR(VLOOKUP(Table1[[#This Row],[Ticker]],[1]!Table2[[Symbol]:[Industry]],2,FALSE),"-")</f>
        <v>-</v>
      </c>
      <c r="D3161" t="s">
        <v>383</v>
      </c>
      <c r="E3161">
        <v>70.215877500000005</v>
      </c>
      <c r="F3161">
        <v>141.55000000000001</v>
      </c>
      <c r="G3161">
        <v>81.890328981126103</v>
      </c>
      <c r="H3161">
        <v>-14.944097422256901</v>
      </c>
      <c r="I3161">
        <v>146.87341281655401</v>
      </c>
      <c r="J3161">
        <v>0.91016692302760105</v>
      </c>
      <c r="K3161">
        <v>141.49737223162001</v>
      </c>
      <c r="L3161">
        <v>107.283860938904</v>
      </c>
      <c r="M3161">
        <v>34.777555285978401</v>
      </c>
      <c r="N3161">
        <v>0.48902821316614398</v>
      </c>
      <c r="O3161">
        <v>31.543624161073801</v>
      </c>
      <c r="P3161">
        <v>172.211538461538</v>
      </c>
    </row>
    <row r="3162" spans="1:17" hidden="1" x14ac:dyDescent="0.3">
      <c r="A3162" t="s">
        <v>6537</v>
      </c>
      <c r="B3162" t="s">
        <v>6538</v>
      </c>
      <c r="C3162" t="str">
        <f>IFERROR(VLOOKUP(Table1[[#This Row],[Ticker]],[1]!Table2[[Symbol]:[Industry]],2,FALSE),"-")</f>
        <v>-</v>
      </c>
      <c r="D3162" t="s">
        <v>625</v>
      </c>
      <c r="E3162">
        <v>70.187751000000006</v>
      </c>
      <c r="F3162">
        <v>177.3</v>
      </c>
      <c r="G3162">
        <v>39.405951903609797</v>
      </c>
      <c r="H3162">
        <v>21.040617749767801</v>
      </c>
      <c r="I3162">
        <v>14.6774432372458</v>
      </c>
      <c r="J3162">
        <v>31.540747749451899</v>
      </c>
      <c r="K3162">
        <v>154.317572854015</v>
      </c>
      <c r="L3162">
        <v>145.48317093673799</v>
      </c>
      <c r="M3162">
        <v>75.172228903809795</v>
      </c>
      <c r="N3162">
        <v>2.64037841212583</v>
      </c>
      <c r="O3162">
        <v>37.619853355893902</v>
      </c>
      <c r="P3162">
        <v>66.322701688555298</v>
      </c>
      <c r="Q3162">
        <v>4.1359112411432003E-2</v>
      </c>
    </row>
    <row r="3163" spans="1:17" hidden="1" x14ac:dyDescent="0.3">
      <c r="A3163" t="s">
        <v>6539</v>
      </c>
      <c r="B3163" t="s">
        <v>6540</v>
      </c>
      <c r="C3163" t="str">
        <f>IFERROR(VLOOKUP(Table1[[#This Row],[Ticker]],[1]!Table2[[Symbol]:[Industry]],2,FALSE),"-")</f>
        <v>-</v>
      </c>
      <c r="D3163" t="s">
        <v>51</v>
      </c>
      <c r="E3163">
        <v>69.958344999999994</v>
      </c>
      <c r="F3163">
        <v>92.9</v>
      </c>
      <c r="G3163">
        <v>-34.227286624104302</v>
      </c>
      <c r="H3163">
        <v>-4.1422143304326804</v>
      </c>
      <c r="I3163">
        <v>-18.2909381163552</v>
      </c>
      <c r="J3163">
        <v>1.58086547174873</v>
      </c>
      <c r="K3163">
        <v>100.75853939868</v>
      </c>
      <c r="L3163">
        <v>97.761943053688995</v>
      </c>
      <c r="M3163">
        <v>16.499269639527999</v>
      </c>
      <c r="N3163">
        <v>0.81189975053310703</v>
      </c>
      <c r="O3163">
        <v>22.712594187298102</v>
      </c>
      <c r="P3163">
        <v>13.154689403166801</v>
      </c>
      <c r="Q3163">
        <v>1.2952231811649E-2</v>
      </c>
    </row>
    <row r="3164" spans="1:17" hidden="1" x14ac:dyDescent="0.3">
      <c r="A3164" t="s">
        <v>6541</v>
      </c>
      <c r="B3164" t="s">
        <v>6542</v>
      </c>
      <c r="C3164" t="str">
        <f>IFERROR(VLOOKUP(Table1[[#This Row],[Ticker]],[1]!Table2[[Symbol]:[Industry]],2,FALSE),"-")</f>
        <v>-</v>
      </c>
      <c r="D3164" t="s">
        <v>383</v>
      </c>
      <c r="E3164">
        <v>69.870744999999999</v>
      </c>
      <c r="F3164">
        <v>15.5</v>
      </c>
      <c r="G3164">
        <v>129.600213842936</v>
      </c>
      <c r="H3164">
        <v>4.6923721357327404</v>
      </c>
      <c r="I3164">
        <v>100.10760253987399</v>
      </c>
      <c r="J3164">
        <v>11.8382550785558</v>
      </c>
      <c r="K3164">
        <v>14.728310479971</v>
      </c>
      <c r="L3164">
        <v>11.976647584809401</v>
      </c>
      <c r="M3164">
        <v>65.3999603756981</v>
      </c>
      <c r="N3164">
        <v>0.70422485908622101</v>
      </c>
      <c r="O3164">
        <v>17.096774193548299</v>
      </c>
      <c r="P3164">
        <v>210</v>
      </c>
    </row>
    <row r="3165" spans="1:17" hidden="1" x14ac:dyDescent="0.3">
      <c r="A3165" t="s">
        <v>6543</v>
      </c>
      <c r="B3165" t="s">
        <v>6544</v>
      </c>
      <c r="C3165" t="str">
        <f>IFERROR(VLOOKUP(Table1[[#This Row],[Ticker]],[1]!Table2[[Symbol]:[Industry]],2,FALSE),"-")</f>
        <v>-</v>
      </c>
      <c r="D3165" t="s">
        <v>21</v>
      </c>
      <c r="E3165">
        <v>69.864000000000004</v>
      </c>
      <c r="F3165">
        <v>30</v>
      </c>
      <c r="G3165">
        <v>-51.826027126534299</v>
      </c>
      <c r="H3165">
        <v>1.3975756785704201</v>
      </c>
      <c r="I3165">
        <v>-15.553514686322201</v>
      </c>
      <c r="J3165">
        <v>5.1162871151691496</v>
      </c>
      <c r="K3165">
        <v>30.6935248726449</v>
      </c>
      <c r="L3165">
        <v>33.911840121544699</v>
      </c>
      <c r="M3165">
        <v>39.708549928918004</v>
      </c>
      <c r="N3165">
        <v>0.39027125534450102</v>
      </c>
      <c r="O3165">
        <v>83.3333333333333</v>
      </c>
      <c r="P3165">
        <v>17.4168297455968</v>
      </c>
    </row>
    <row r="3166" spans="1:17" hidden="1" x14ac:dyDescent="0.3">
      <c r="A3166" t="s">
        <v>6545</v>
      </c>
      <c r="B3166" t="s">
        <v>6546</v>
      </c>
      <c r="C3166" t="str">
        <f>IFERROR(VLOOKUP(Table1[[#This Row],[Ticker]],[1]!Table2[[Symbol]:[Industry]],2,FALSE),"-")</f>
        <v>-</v>
      </c>
      <c r="D3166" t="s">
        <v>46</v>
      </c>
      <c r="E3166">
        <v>69.844129199999998</v>
      </c>
      <c r="F3166">
        <v>46.17</v>
      </c>
      <c r="G3166">
        <v>-61.694598555105799</v>
      </c>
      <c r="H3166">
        <v>-14.522202763052601</v>
      </c>
      <c r="I3166">
        <v>-31.553653193174998</v>
      </c>
      <c r="J3166">
        <v>-3.4942828643424702</v>
      </c>
      <c r="K3166">
        <v>50.064847355409199</v>
      </c>
      <c r="L3166">
        <v>55.612752773666202</v>
      </c>
      <c r="M3166">
        <v>45.544290416432702</v>
      </c>
      <c r="N3166">
        <v>0.56680369811451603</v>
      </c>
      <c r="O3166">
        <v>65.692007797270904</v>
      </c>
      <c r="P3166">
        <v>11.0923965351299</v>
      </c>
      <c r="Q3166">
        <v>4.0117644508737997E-2</v>
      </c>
    </row>
    <row r="3167" spans="1:17" hidden="1" x14ac:dyDescent="0.3">
      <c r="A3167" t="s">
        <v>6547</v>
      </c>
      <c r="B3167" t="s">
        <v>6548</v>
      </c>
      <c r="C3167" t="str">
        <f>IFERROR(VLOOKUP(Table1[[#This Row],[Ticker]],[1]!Table2[[Symbol]:[Industry]],2,FALSE),"-")</f>
        <v>-</v>
      </c>
      <c r="D3167" t="s">
        <v>176</v>
      </c>
      <c r="E3167">
        <v>69.768040319999997</v>
      </c>
      <c r="F3167">
        <v>34.24</v>
      </c>
      <c r="G3167">
        <v>8.4377091372018995</v>
      </c>
      <c r="H3167">
        <v>3.41090760484028</v>
      </c>
      <c r="I3167">
        <v>4.3705614244043396</v>
      </c>
      <c r="J3167">
        <v>4.9263866884266099</v>
      </c>
      <c r="K3167">
        <v>33.528768570753002</v>
      </c>
      <c r="L3167">
        <v>30.681861273608401</v>
      </c>
      <c r="M3167">
        <v>37.599553727752898</v>
      </c>
      <c r="N3167">
        <v>0.799267248329108</v>
      </c>
      <c r="O3167">
        <v>22.6635514018691</v>
      </c>
      <c r="P3167">
        <v>67.024390243902403</v>
      </c>
      <c r="Q3167">
        <v>3.0018688004369999E-2</v>
      </c>
    </row>
    <row r="3168" spans="1:17" hidden="1" x14ac:dyDescent="0.3">
      <c r="A3168" t="s">
        <v>6549</v>
      </c>
      <c r="B3168" t="s">
        <v>6550</v>
      </c>
      <c r="C3168" t="str">
        <f>IFERROR(VLOOKUP(Table1[[#This Row],[Ticker]],[1]!Table2[[Symbol]:[Industry]],2,FALSE),"-")</f>
        <v>-</v>
      </c>
      <c r="D3168" t="s">
        <v>993</v>
      </c>
      <c r="E3168">
        <v>69.761076000000003</v>
      </c>
      <c r="F3168">
        <v>21.63</v>
      </c>
      <c r="G3168">
        <v>-54.259383244101002</v>
      </c>
      <c r="H3168">
        <v>0.217709532853295</v>
      </c>
      <c r="I3168">
        <v>-37.292254003934502</v>
      </c>
      <c r="J3168">
        <v>4.57183296457828</v>
      </c>
      <c r="K3168">
        <v>22.946641084393601</v>
      </c>
      <c r="M3168">
        <v>44.2708403718621</v>
      </c>
      <c r="N3168">
        <v>2.3708485698317401</v>
      </c>
      <c r="O3168">
        <v>84.466019417475707</v>
      </c>
      <c r="P3168">
        <v>12.072538860103601</v>
      </c>
    </row>
    <row r="3169" spans="1:17" hidden="1" x14ac:dyDescent="0.3">
      <c r="A3169" t="s">
        <v>6551</v>
      </c>
      <c r="B3169" t="s">
        <v>6552</v>
      </c>
      <c r="C3169" t="str">
        <f>IFERROR(VLOOKUP(Table1[[#This Row],[Ticker]],[1]!Table2[[Symbol]:[Industry]],2,FALSE),"-")</f>
        <v>-</v>
      </c>
      <c r="D3169" t="s">
        <v>625</v>
      </c>
      <c r="E3169">
        <v>69.597216000000003</v>
      </c>
      <c r="F3169">
        <v>2.3199999999999998</v>
      </c>
      <c r="G3169">
        <v>-84.317535618042797</v>
      </c>
      <c r="H3169">
        <v>-3.98441467565369</v>
      </c>
      <c r="I3169">
        <v>-49.968484416646902</v>
      </c>
      <c r="J3169">
        <v>-5.4716293050949796</v>
      </c>
      <c r="K3169">
        <v>2.51951410535876</v>
      </c>
      <c r="L3169">
        <v>3.4257010119235698</v>
      </c>
      <c r="M3169">
        <v>38.647419381682099</v>
      </c>
      <c r="N3169">
        <v>1.6140844357813799</v>
      </c>
      <c r="O3169">
        <v>187.35632183908001</v>
      </c>
      <c r="P3169">
        <v>9.4339622641509404</v>
      </c>
      <c r="Q3169">
        <v>-7.2121964773322E-2</v>
      </c>
    </row>
    <row r="3170" spans="1:17" hidden="1" x14ac:dyDescent="0.3">
      <c r="A3170" t="s">
        <v>6553</v>
      </c>
      <c r="B3170" t="s">
        <v>6554</v>
      </c>
      <c r="C3170" t="str">
        <f>IFERROR(VLOOKUP(Table1[[#This Row],[Ticker]],[1]!Table2[[Symbol]:[Industry]],2,FALSE),"-")</f>
        <v>-</v>
      </c>
      <c r="D3170" t="s">
        <v>101</v>
      </c>
      <c r="E3170">
        <v>69.394994999999994</v>
      </c>
      <c r="F3170">
        <v>168.75</v>
      </c>
      <c r="G3170">
        <v>39.239383149275497</v>
      </c>
      <c r="H3170">
        <v>-2.0527631242493598</v>
      </c>
      <c r="I3170">
        <v>-38.451803056153203</v>
      </c>
      <c r="J3170">
        <v>1.2537140157539399</v>
      </c>
      <c r="K3170">
        <v>173.57765253795699</v>
      </c>
      <c r="L3170">
        <v>162.497894326584</v>
      </c>
      <c r="M3170">
        <v>34.358268090137798</v>
      </c>
      <c r="N3170">
        <v>1.2814388306803199</v>
      </c>
      <c r="O3170">
        <v>83.881481481481401</v>
      </c>
      <c r="P3170">
        <v>71.581087951194704</v>
      </c>
      <c r="Q3170">
        <v>1.837864554697E-2</v>
      </c>
    </row>
    <row r="3171" spans="1:17" hidden="1" x14ac:dyDescent="0.3">
      <c r="A3171" t="s">
        <v>6555</v>
      </c>
      <c r="B3171" t="s">
        <v>6556</v>
      </c>
      <c r="C3171" t="str">
        <f>IFERROR(VLOOKUP(Table1[[#This Row],[Ticker]],[1]!Table2[[Symbol]:[Industry]],2,FALSE),"-")</f>
        <v>-</v>
      </c>
      <c r="D3171" t="s">
        <v>1601</v>
      </c>
      <c r="E3171">
        <v>69.349113700000004</v>
      </c>
      <c r="F3171">
        <v>39.25</v>
      </c>
      <c r="G3171">
        <v>5.6452372412817198</v>
      </c>
      <c r="H3171">
        <v>10.7685061959829</v>
      </c>
      <c r="I3171">
        <v>-52.769635311787603</v>
      </c>
      <c r="J3171">
        <v>11.1164591137931</v>
      </c>
      <c r="K3171">
        <v>41.528519492973999</v>
      </c>
      <c r="M3171">
        <v>48.638545291158103</v>
      </c>
      <c r="N3171">
        <v>1.72172236503856</v>
      </c>
      <c r="O3171">
        <v>91.082802547770697</v>
      </c>
      <c r="P3171">
        <v>39.679715302491097</v>
      </c>
    </row>
    <row r="3172" spans="1:17" hidden="1" x14ac:dyDescent="0.3">
      <c r="A3172" t="s">
        <v>6557</v>
      </c>
      <c r="B3172" t="s">
        <v>6558</v>
      </c>
      <c r="C3172" t="str">
        <f>IFERROR(VLOOKUP(Table1[[#This Row],[Ticker]],[1]!Table2[[Symbol]:[Industry]],2,FALSE),"-")</f>
        <v>-</v>
      </c>
      <c r="D3172" t="s">
        <v>1467</v>
      </c>
      <c r="E3172">
        <v>69.286010000000005</v>
      </c>
      <c r="F3172">
        <v>2.77</v>
      </c>
      <c r="G3172">
        <v>184.52317922267099</v>
      </c>
      <c r="H3172">
        <v>-38.1376671741602</v>
      </c>
      <c r="I3172">
        <v>68.219453872272993</v>
      </c>
      <c r="J3172">
        <v>-19.138564204110398</v>
      </c>
      <c r="K3172">
        <v>3.6675888487256798</v>
      </c>
      <c r="L3172">
        <v>2.6278423684723098</v>
      </c>
      <c r="M3172">
        <v>18.612288009069101</v>
      </c>
      <c r="N3172">
        <v>1.4305807084701201</v>
      </c>
      <c r="O3172">
        <v>77.256317689530604</v>
      </c>
      <c r="P3172">
        <v>225.88235294117601</v>
      </c>
      <c r="Q3172">
        <v>2.6171252282055E-2</v>
      </c>
    </row>
    <row r="3173" spans="1:17" hidden="1" x14ac:dyDescent="0.3">
      <c r="A3173" t="s">
        <v>6559</v>
      </c>
      <c r="B3173" t="s">
        <v>6560</v>
      </c>
      <c r="C3173" t="str">
        <f>IFERROR(VLOOKUP(Table1[[#This Row],[Ticker]],[1]!Table2[[Symbol]:[Industry]],2,FALSE),"-")</f>
        <v>-</v>
      </c>
      <c r="D3173" t="s">
        <v>1215</v>
      </c>
      <c r="E3173">
        <v>69.264914000000005</v>
      </c>
      <c r="F3173">
        <v>92</v>
      </c>
      <c r="G3173">
        <v>-39.770025052383403</v>
      </c>
      <c r="H3173">
        <v>-12.531818147668</v>
      </c>
      <c r="I3173">
        <v>-37.4743505312087</v>
      </c>
      <c r="J3173">
        <v>-1.02761893836058</v>
      </c>
      <c r="K3173">
        <v>95.850876000310606</v>
      </c>
      <c r="L3173">
        <v>110.61527624549799</v>
      </c>
      <c r="M3173">
        <v>48.893159838697699</v>
      </c>
      <c r="N3173">
        <v>0.51664182811723802</v>
      </c>
      <c r="O3173">
        <v>90.108695652173907</v>
      </c>
      <c r="P3173">
        <v>36.296296296296198</v>
      </c>
    </row>
    <row r="3174" spans="1:17" hidden="1" x14ac:dyDescent="0.3">
      <c r="A3174" t="s">
        <v>6561</v>
      </c>
      <c r="B3174" t="s">
        <v>6562</v>
      </c>
      <c r="C3174" t="str">
        <f>IFERROR(VLOOKUP(Table1[[#This Row],[Ticker]],[1]!Table2[[Symbol]:[Industry]],2,FALSE),"-")</f>
        <v>-</v>
      </c>
      <c r="D3174" t="s">
        <v>168</v>
      </c>
      <c r="E3174">
        <v>69.174858200000003</v>
      </c>
      <c r="F3174">
        <v>98</v>
      </c>
      <c r="G3174">
        <v>-42.429856287064503</v>
      </c>
      <c r="H3174">
        <v>1.1740511832012499</v>
      </c>
      <c r="I3174">
        <v>-37.843818802826704</v>
      </c>
      <c r="J3174">
        <v>8.2950739877132893</v>
      </c>
      <c r="K3174">
        <v>107.180091471453</v>
      </c>
      <c r="L3174">
        <v>111.735055147946</v>
      </c>
      <c r="M3174">
        <v>44.462716871723302</v>
      </c>
      <c r="N3174">
        <v>0.59722222222222199</v>
      </c>
      <c r="O3174">
        <v>66.326530612244895</v>
      </c>
      <c r="P3174">
        <v>5.0375133976420203</v>
      </c>
    </row>
    <row r="3175" spans="1:17" hidden="1" x14ac:dyDescent="0.3">
      <c r="A3175" t="s">
        <v>6563</v>
      </c>
      <c r="B3175" t="s">
        <v>6564</v>
      </c>
      <c r="C3175" t="str">
        <f>IFERROR(VLOOKUP(Table1[[#This Row],[Ticker]],[1]!Table2[[Symbol]:[Industry]],2,FALSE),"-")</f>
        <v>-</v>
      </c>
      <c r="D3175" t="s">
        <v>530</v>
      </c>
      <c r="E3175">
        <v>69.130167749999998</v>
      </c>
      <c r="F3175">
        <v>1.47</v>
      </c>
      <c r="G3175">
        <v>40.184561740345799</v>
      </c>
      <c r="H3175">
        <v>12.6681539816518</v>
      </c>
      <c r="I3175">
        <v>3.4219184770208702</v>
      </c>
      <c r="J3175">
        <v>-17.883038120998101</v>
      </c>
      <c r="K3175">
        <v>1.4315603143811899</v>
      </c>
      <c r="L3175">
        <v>1.2177554151273899</v>
      </c>
      <c r="M3175">
        <v>34.428681063909501</v>
      </c>
      <c r="N3175">
        <v>4.0006631722889399</v>
      </c>
      <c r="O3175">
        <v>33.3333333333333</v>
      </c>
      <c r="P3175">
        <v>99.952164191243895</v>
      </c>
      <c r="Q3175">
        <v>0.13046468137959299</v>
      </c>
    </row>
    <row r="3176" spans="1:17" hidden="1" x14ac:dyDescent="0.3">
      <c r="A3176" t="s">
        <v>6565</v>
      </c>
      <c r="B3176" t="s">
        <v>6566</v>
      </c>
      <c r="C3176" t="str">
        <f>IFERROR(VLOOKUP(Table1[[#This Row],[Ticker]],[1]!Table2[[Symbol]:[Industry]],2,FALSE),"-")</f>
        <v>-</v>
      </c>
      <c r="D3176" t="s">
        <v>292</v>
      </c>
      <c r="E3176">
        <v>69.066658079999996</v>
      </c>
      <c r="F3176">
        <v>95.35</v>
      </c>
      <c r="G3176">
        <v>145.33695074066799</v>
      </c>
      <c r="H3176">
        <v>33.433181304056198</v>
      </c>
      <c r="I3176">
        <v>36.428112354304901</v>
      </c>
      <c r="J3176">
        <v>12.442190897579801</v>
      </c>
      <c r="K3176">
        <v>73.811771066415105</v>
      </c>
      <c r="L3176">
        <v>59.750352839003</v>
      </c>
      <c r="M3176">
        <v>90.217322378088895</v>
      </c>
      <c r="N3176">
        <v>1.16347305389221</v>
      </c>
      <c r="O3176">
        <v>2.2024121657053102</v>
      </c>
      <c r="P3176">
        <v>172.42857142857099</v>
      </c>
    </row>
    <row r="3177" spans="1:17" hidden="1" x14ac:dyDescent="0.3">
      <c r="A3177" t="s">
        <v>6567</v>
      </c>
      <c r="B3177" t="s">
        <v>6568</v>
      </c>
      <c r="C3177" t="str">
        <f>IFERROR(VLOOKUP(Table1[[#This Row],[Ticker]],[1]!Table2[[Symbol]:[Industry]],2,FALSE),"-")</f>
        <v>-</v>
      </c>
      <c r="D3177" t="s">
        <v>292</v>
      </c>
      <c r="E3177">
        <v>69.02160232</v>
      </c>
      <c r="F3177">
        <v>64.150000000000006</v>
      </c>
      <c r="G3177">
        <v>50.971365594812703</v>
      </c>
      <c r="H3177">
        <v>41.637942406311502</v>
      </c>
      <c r="I3177">
        <v>27.259400674520101</v>
      </c>
      <c r="J3177">
        <v>47.677918889772897</v>
      </c>
      <c r="K3177">
        <v>41.927204626038503</v>
      </c>
      <c r="L3177">
        <v>41.495869442511001</v>
      </c>
      <c r="M3177">
        <v>95.125605174179697</v>
      </c>
      <c r="N3177">
        <v>3.85136352707524</v>
      </c>
      <c r="O3177">
        <v>1.30943102104441</v>
      </c>
      <c r="P3177">
        <v>89.400649542367901</v>
      </c>
      <c r="Q3177">
        <v>3.6041459932703003E-2</v>
      </c>
    </row>
    <row r="3178" spans="1:17" hidden="1" x14ac:dyDescent="0.3">
      <c r="A3178" t="s">
        <v>6569</v>
      </c>
      <c r="B3178" t="s">
        <v>6570</v>
      </c>
      <c r="C3178" t="str">
        <f>IFERROR(VLOOKUP(Table1[[#This Row],[Ticker]],[1]!Table2[[Symbol]:[Industry]],2,FALSE),"-")</f>
        <v>-</v>
      </c>
      <c r="D3178" t="s">
        <v>72</v>
      </c>
      <c r="E3178">
        <v>69.011579999999995</v>
      </c>
      <c r="F3178">
        <v>168.65</v>
      </c>
      <c r="G3178">
        <v>696.62872667581303</v>
      </c>
      <c r="H3178">
        <v>46.308909361537701</v>
      </c>
      <c r="I3178">
        <v>264.37085669297102</v>
      </c>
      <c r="J3178">
        <v>11.3205551454017</v>
      </c>
      <c r="K3178">
        <v>114.266595931927</v>
      </c>
      <c r="L3178">
        <v>65.286973459607907</v>
      </c>
      <c r="M3178">
        <v>99.998422524863003</v>
      </c>
      <c r="N3178">
        <v>3.8049084908490798</v>
      </c>
      <c r="O3178">
        <v>0</v>
      </c>
      <c r="P3178">
        <v>782.98429319371701</v>
      </c>
      <c r="Q3178">
        <v>0.18943769298207999</v>
      </c>
    </row>
    <row r="3179" spans="1:17" hidden="1" x14ac:dyDescent="0.3">
      <c r="A3179" t="s">
        <v>6571</v>
      </c>
      <c r="B3179" t="s">
        <v>6572</v>
      </c>
      <c r="C3179" t="str">
        <f>IFERROR(VLOOKUP(Table1[[#This Row],[Ticker]],[1]!Table2[[Symbol]:[Industry]],2,FALSE),"-")</f>
        <v>-</v>
      </c>
      <c r="D3179" t="s">
        <v>181</v>
      </c>
      <c r="E3179">
        <v>68.996313000000001</v>
      </c>
      <c r="F3179">
        <v>39.51</v>
      </c>
      <c r="G3179">
        <v>267.54658838851401</v>
      </c>
      <c r="H3179">
        <v>60.087757789215502</v>
      </c>
      <c r="I3179">
        <v>48.503740235614401</v>
      </c>
      <c r="J3179">
        <v>18.1497355722605</v>
      </c>
      <c r="K3179">
        <v>28.453631776672299</v>
      </c>
      <c r="L3179">
        <v>21.6158579461617</v>
      </c>
      <c r="M3179">
        <v>75.018353694339297</v>
      </c>
      <c r="N3179">
        <v>0.83372284820259801</v>
      </c>
      <c r="O3179">
        <v>2.2525942799291401</v>
      </c>
      <c r="P3179">
        <v>309.43005181347098</v>
      </c>
      <c r="Q3179">
        <v>0.128074959220222</v>
      </c>
    </row>
    <row r="3180" spans="1:17" hidden="1" x14ac:dyDescent="0.3">
      <c r="A3180" t="s">
        <v>6573</v>
      </c>
      <c r="B3180" t="s">
        <v>6574</v>
      </c>
      <c r="C3180" t="str">
        <f>IFERROR(VLOOKUP(Table1[[#This Row],[Ticker]],[1]!Table2[[Symbol]:[Industry]],2,FALSE),"-")</f>
        <v>-</v>
      </c>
      <c r="D3180" t="s">
        <v>1676</v>
      </c>
      <c r="E3180">
        <v>68.984999999999999</v>
      </c>
      <c r="F3180">
        <v>13.14</v>
      </c>
      <c r="G3180">
        <v>-25.993310620242699</v>
      </c>
      <c r="H3180">
        <v>-4.7368597277096498</v>
      </c>
      <c r="I3180">
        <v>-22.243077811688799</v>
      </c>
      <c r="J3180">
        <v>1.9377836275344</v>
      </c>
      <c r="K3180">
        <v>14.9317986591119</v>
      </c>
      <c r="L3180">
        <v>15.120024651979801</v>
      </c>
      <c r="M3180">
        <v>32.086104067323703</v>
      </c>
      <c r="N3180">
        <v>0.96545654963120597</v>
      </c>
      <c r="O3180">
        <v>54.490106544901003</v>
      </c>
      <c r="P3180">
        <v>19.4545454545454</v>
      </c>
      <c r="Q3180">
        <v>-5.6640436774840999E-2</v>
      </c>
    </row>
    <row r="3181" spans="1:17" hidden="1" x14ac:dyDescent="0.3">
      <c r="A3181" t="s">
        <v>6575</v>
      </c>
      <c r="B3181" t="s">
        <v>6576</v>
      </c>
      <c r="C3181" t="str">
        <f>IFERROR(VLOOKUP(Table1[[#This Row],[Ticker]],[1]!Table2[[Symbol]:[Industry]],2,FALSE),"-")</f>
        <v>-</v>
      </c>
      <c r="D3181" t="s">
        <v>21</v>
      </c>
      <c r="E3181">
        <v>68.95363682</v>
      </c>
      <c r="F3181">
        <v>17.29</v>
      </c>
      <c r="G3181">
        <v>9.1987739704515104</v>
      </c>
      <c r="H3181">
        <v>3.1322701225522902</v>
      </c>
      <c r="I3181">
        <v>-13.355392086407599</v>
      </c>
      <c r="J3181">
        <v>3.81942185557347</v>
      </c>
      <c r="K3181">
        <v>18.110561667880798</v>
      </c>
      <c r="L3181">
        <v>17.564814752930001</v>
      </c>
      <c r="M3181">
        <v>40.024440615963201</v>
      </c>
      <c r="N3181">
        <v>0.831786624848737</v>
      </c>
      <c r="O3181">
        <v>44.262903569489197</v>
      </c>
      <c r="P3181">
        <v>38.832146839819202</v>
      </c>
      <c r="Q3181">
        <v>8.4625322111194001E-2</v>
      </c>
    </row>
    <row r="3182" spans="1:17" hidden="1" x14ac:dyDescent="0.3">
      <c r="A3182" t="s">
        <v>6577</v>
      </c>
      <c r="B3182" t="s">
        <v>6578</v>
      </c>
      <c r="C3182" t="str">
        <f>IFERROR(VLOOKUP(Table1[[#This Row],[Ticker]],[1]!Table2[[Symbol]:[Industry]],2,FALSE),"-")</f>
        <v>-</v>
      </c>
      <c r="D3182" t="s">
        <v>6579</v>
      </c>
      <c r="E3182">
        <v>68.9315</v>
      </c>
      <c r="F3182">
        <v>151</v>
      </c>
      <c r="G3182">
        <v>1218.96762366711</v>
      </c>
      <c r="H3182">
        <v>1.95630402427762</v>
      </c>
      <c r="I3182">
        <v>210.85474346717601</v>
      </c>
      <c r="J3182">
        <v>17.3913075678552</v>
      </c>
      <c r="K3182">
        <v>140.30207399648299</v>
      </c>
      <c r="L3182">
        <v>101.581202886854</v>
      </c>
      <c r="M3182">
        <v>56.8933861850185</v>
      </c>
      <c r="N3182">
        <v>1.2825478139767501</v>
      </c>
      <c r="O3182">
        <v>8.5430463576158893</v>
      </c>
      <c r="P3182">
        <v>1317.8403755868501</v>
      </c>
      <c r="Q3182">
        <v>0.14249485867883499</v>
      </c>
    </row>
    <row r="3183" spans="1:17" hidden="1" x14ac:dyDescent="0.3">
      <c r="A3183" t="s">
        <v>6580</v>
      </c>
      <c r="B3183" t="s">
        <v>6581</v>
      </c>
      <c r="C3183" t="str">
        <f>IFERROR(VLOOKUP(Table1[[#This Row],[Ticker]],[1]!Table2[[Symbol]:[Industry]],2,FALSE),"-")</f>
        <v>-</v>
      </c>
      <c r="D3183" t="s">
        <v>467</v>
      </c>
      <c r="E3183">
        <v>68.896230000000003</v>
      </c>
      <c r="F3183">
        <v>41.73</v>
      </c>
      <c r="G3183">
        <v>85.604260303752994</v>
      </c>
      <c r="H3183">
        <v>-6.8106643015142199</v>
      </c>
      <c r="I3183">
        <v>-12.9446414993959</v>
      </c>
      <c r="J3183">
        <v>7.0221209769319897</v>
      </c>
      <c r="K3183">
        <v>41.192791886896401</v>
      </c>
      <c r="L3183">
        <v>36.028195769146897</v>
      </c>
      <c r="M3183">
        <v>51.6708014240048</v>
      </c>
      <c r="N3183">
        <v>5.3130726611448003</v>
      </c>
      <c r="O3183">
        <v>37.119578241073498</v>
      </c>
      <c r="P3183">
        <v>119.05511811023599</v>
      </c>
      <c r="Q3183">
        <v>0.232332554244985</v>
      </c>
    </row>
    <row r="3184" spans="1:17" hidden="1" x14ac:dyDescent="0.3">
      <c r="A3184" t="s">
        <v>6582</v>
      </c>
      <c r="B3184" t="s">
        <v>6583</v>
      </c>
      <c r="C3184" t="str">
        <f>IFERROR(VLOOKUP(Table1[[#This Row],[Ticker]],[1]!Table2[[Symbol]:[Industry]],2,FALSE),"-")</f>
        <v>-</v>
      </c>
      <c r="D3184" t="s">
        <v>625</v>
      </c>
      <c r="E3184">
        <v>68.824823553000002</v>
      </c>
      <c r="F3184">
        <v>45.93</v>
      </c>
      <c r="G3184">
        <v>-2.38617750247422</v>
      </c>
      <c r="H3184">
        <v>5.0748068811328197</v>
      </c>
      <c r="I3184">
        <v>-24.058157306961299</v>
      </c>
      <c r="J3184">
        <v>14.352852275496099</v>
      </c>
      <c r="K3184">
        <v>44.716647375889103</v>
      </c>
      <c r="L3184">
        <v>42.959004108487299</v>
      </c>
      <c r="M3184">
        <v>45.576688446732803</v>
      </c>
      <c r="N3184">
        <v>1.5397759889870399</v>
      </c>
      <c r="O3184">
        <v>41.497931635096798</v>
      </c>
      <c r="P3184">
        <v>39.055404178019899</v>
      </c>
      <c r="Q3184">
        <v>3.0868033213068E-2</v>
      </c>
    </row>
    <row r="3185" spans="1:17" hidden="1" x14ac:dyDescent="0.3">
      <c r="A3185" t="s">
        <v>6584</v>
      </c>
      <c r="B3185" t="s">
        <v>6585</v>
      </c>
      <c r="C3185" t="str">
        <f>IFERROR(VLOOKUP(Table1[[#This Row],[Ticker]],[1]!Table2[[Symbol]:[Industry]],2,FALSE),"-")</f>
        <v>-</v>
      </c>
      <c r="D3185" t="s">
        <v>396</v>
      </c>
      <c r="E3185">
        <v>68.760637000000003</v>
      </c>
      <c r="F3185">
        <v>56.65</v>
      </c>
      <c r="G3185">
        <v>-52.486328723750397</v>
      </c>
      <c r="H3185">
        <v>10.333210342360401</v>
      </c>
      <c r="I3185">
        <v>-16.698832818604899</v>
      </c>
      <c r="J3185">
        <v>-12.5716828096428</v>
      </c>
      <c r="K3185">
        <v>58.695496797896404</v>
      </c>
      <c r="M3185">
        <v>33.592051131379002</v>
      </c>
      <c r="N3185">
        <v>0.81202913108990404</v>
      </c>
      <c r="O3185">
        <v>66.637246248896702</v>
      </c>
      <c r="P3185">
        <v>48.883048620236501</v>
      </c>
    </row>
    <row r="3186" spans="1:17" hidden="1" x14ac:dyDescent="0.3">
      <c r="A3186" t="s">
        <v>6586</v>
      </c>
      <c r="B3186" t="s">
        <v>6587</v>
      </c>
      <c r="C3186" t="str">
        <f>IFERROR(VLOOKUP(Table1[[#This Row],[Ticker]],[1]!Table2[[Symbol]:[Industry]],2,FALSE),"-")</f>
        <v>-</v>
      </c>
      <c r="D3186" t="s">
        <v>625</v>
      </c>
      <c r="E3186">
        <v>68.660060000000001</v>
      </c>
      <c r="F3186">
        <v>161</v>
      </c>
      <c r="G3186">
        <v>-14.837090137597301</v>
      </c>
      <c r="H3186">
        <v>1.1040715650288699</v>
      </c>
      <c r="I3186">
        <v>-15.336559244481199</v>
      </c>
      <c r="J3186">
        <v>3.7789665410064801</v>
      </c>
      <c r="K3186">
        <v>159.24550621354601</v>
      </c>
      <c r="L3186">
        <v>160.77264511132299</v>
      </c>
      <c r="M3186">
        <v>47.386309131671702</v>
      </c>
      <c r="N3186">
        <v>1.2071735704120801</v>
      </c>
      <c r="O3186">
        <v>29.099378881987501</v>
      </c>
      <c r="P3186">
        <v>16.582186821143999</v>
      </c>
      <c r="Q3186">
        <v>-6.0795777258102E-2</v>
      </c>
    </row>
    <row r="3187" spans="1:17" hidden="1" x14ac:dyDescent="0.3">
      <c r="A3187" t="s">
        <v>6588</v>
      </c>
      <c r="B3187" t="s">
        <v>6589</v>
      </c>
      <c r="C3187" t="str">
        <f>IFERROR(VLOOKUP(Table1[[#This Row],[Ticker]],[1]!Table2[[Symbol]:[Industry]],2,FALSE),"-")</f>
        <v>-</v>
      </c>
      <c r="D3187" t="s">
        <v>625</v>
      </c>
      <c r="E3187">
        <v>68.285646</v>
      </c>
      <c r="F3187">
        <v>122.1</v>
      </c>
      <c r="G3187">
        <v>157.435056617307</v>
      </c>
      <c r="H3187">
        <v>-17.2867046546037</v>
      </c>
      <c r="I3187">
        <v>44.086305127434002</v>
      </c>
      <c r="J3187">
        <v>-0.64410497789194099</v>
      </c>
      <c r="K3187">
        <v>122.810341351014</v>
      </c>
      <c r="L3187">
        <v>90.771128615850799</v>
      </c>
      <c r="M3187">
        <v>14.3031169040168</v>
      </c>
      <c r="N3187">
        <v>5.7298649119153403E-2</v>
      </c>
      <c r="O3187">
        <v>34.275184275184202</v>
      </c>
      <c r="P3187">
        <v>197.80487804878001</v>
      </c>
      <c r="Q3187">
        <v>7.0607133469844E-2</v>
      </c>
    </row>
    <row r="3188" spans="1:17" hidden="1" x14ac:dyDescent="0.3">
      <c r="A3188" t="s">
        <v>6590</v>
      </c>
      <c r="B3188" t="s">
        <v>6591</v>
      </c>
      <c r="C3188" t="str">
        <f>IFERROR(VLOOKUP(Table1[[#This Row],[Ticker]],[1]!Table2[[Symbol]:[Industry]],2,FALSE),"-")</f>
        <v>-</v>
      </c>
      <c r="D3188" t="s">
        <v>501</v>
      </c>
      <c r="E3188">
        <v>68.268770000000004</v>
      </c>
      <c r="F3188">
        <v>9.01</v>
      </c>
      <c r="G3188">
        <v>107.180184053589</v>
      </c>
      <c r="H3188">
        <v>3.9185900327729302</v>
      </c>
      <c r="I3188">
        <v>-25.490223547081701</v>
      </c>
      <c r="J3188">
        <v>-3.2318990873890199</v>
      </c>
      <c r="K3188">
        <v>8.8827165105548698</v>
      </c>
      <c r="L3188">
        <v>7.9148167073725597</v>
      </c>
      <c r="M3188">
        <v>34.174958003571597</v>
      </c>
      <c r="N3188">
        <v>0.435313632401231</v>
      </c>
      <c r="O3188">
        <v>38.290788013318497</v>
      </c>
      <c r="P3188">
        <v>148.89502762430899</v>
      </c>
      <c r="Q3188">
        <v>7.6140651764731004E-2</v>
      </c>
    </row>
    <row r="3189" spans="1:17" hidden="1" x14ac:dyDescent="0.3">
      <c r="A3189" t="s">
        <v>6592</v>
      </c>
      <c r="B3189" t="s">
        <v>6593</v>
      </c>
      <c r="C3189" t="str">
        <f>IFERROR(VLOOKUP(Table1[[#This Row],[Ticker]],[1]!Table2[[Symbol]:[Industry]],2,FALSE),"-")</f>
        <v>-</v>
      </c>
      <c r="D3189" t="s">
        <v>292</v>
      </c>
      <c r="E3189">
        <v>68.147833274999996</v>
      </c>
      <c r="F3189">
        <v>135.15</v>
      </c>
      <c r="G3189">
        <v>25.8353076776575</v>
      </c>
      <c r="H3189">
        <v>-4.1873483519270804</v>
      </c>
      <c r="I3189">
        <v>1.99417095978466</v>
      </c>
      <c r="J3189">
        <v>0.35274783217907402</v>
      </c>
      <c r="K3189">
        <v>138.559567612796</v>
      </c>
      <c r="L3189">
        <v>128.92867653284</v>
      </c>
      <c r="M3189">
        <v>43.514891364289397</v>
      </c>
      <c r="N3189">
        <v>0.83915047300757295</v>
      </c>
      <c r="O3189">
        <v>36.810950795412502</v>
      </c>
      <c r="P3189">
        <v>56.950412263384003</v>
      </c>
      <c r="Q3189">
        <v>8.0358009022760996E-2</v>
      </c>
    </row>
    <row r="3190" spans="1:17" hidden="1" x14ac:dyDescent="0.3">
      <c r="A3190" t="s">
        <v>6594</v>
      </c>
      <c r="B3190" t="s">
        <v>6595</v>
      </c>
      <c r="C3190" t="str">
        <f>IFERROR(VLOOKUP(Table1[[#This Row],[Ticker]],[1]!Table2[[Symbol]:[Industry]],2,FALSE),"-")</f>
        <v>-</v>
      </c>
      <c r="D3190" t="s">
        <v>21</v>
      </c>
      <c r="E3190">
        <v>68.084029999999998</v>
      </c>
      <c r="F3190">
        <v>124.25</v>
      </c>
      <c r="G3190">
        <v>-62.032622698983602</v>
      </c>
      <c r="H3190">
        <v>-19.774533765383602</v>
      </c>
      <c r="I3190">
        <v>-38.627875368944103</v>
      </c>
      <c r="J3190">
        <v>-6.5704976829824702</v>
      </c>
      <c r="K3190">
        <v>151.361168802571</v>
      </c>
      <c r="L3190">
        <v>154.6636902008</v>
      </c>
      <c r="M3190">
        <v>15.2998725176395</v>
      </c>
      <c r="N3190">
        <v>1.4984848484848401</v>
      </c>
      <c r="O3190">
        <v>93.078470824949704</v>
      </c>
      <c r="P3190">
        <v>11.785874943769601</v>
      </c>
    </row>
    <row r="3191" spans="1:17" hidden="1" x14ac:dyDescent="0.3">
      <c r="A3191" t="s">
        <v>6596</v>
      </c>
      <c r="B3191" t="s">
        <v>6597</v>
      </c>
      <c r="C3191" t="str">
        <f>IFERROR(VLOOKUP(Table1[[#This Row],[Ticker]],[1]!Table2[[Symbol]:[Industry]],2,FALSE),"-")</f>
        <v>-</v>
      </c>
      <c r="D3191" t="s">
        <v>933</v>
      </c>
      <c r="E3191">
        <v>68.040123059999999</v>
      </c>
      <c r="F3191">
        <v>33.81</v>
      </c>
      <c r="G3191">
        <v>294.15280885230101</v>
      </c>
      <c r="H3191">
        <v>46.256954869386298</v>
      </c>
      <c r="I3191">
        <v>78.921541158800594</v>
      </c>
      <c r="J3191">
        <v>11.324421086460999</v>
      </c>
      <c r="K3191">
        <v>24.650401307234201</v>
      </c>
      <c r="L3191">
        <v>17.063387100028599</v>
      </c>
      <c r="M3191">
        <v>84.563088752105301</v>
      </c>
      <c r="N3191">
        <v>0.385071773297542</v>
      </c>
      <c r="O3191">
        <v>2.0703933747411898</v>
      </c>
      <c r="P3191">
        <v>347.81456953642299</v>
      </c>
      <c r="Q3191">
        <v>0.16004128576983701</v>
      </c>
    </row>
    <row r="3192" spans="1:17" hidden="1" x14ac:dyDescent="0.3">
      <c r="A3192" t="s">
        <v>6598</v>
      </c>
      <c r="B3192" t="s">
        <v>6599</v>
      </c>
      <c r="C3192" t="str">
        <f>IFERROR(VLOOKUP(Table1[[#This Row],[Ticker]],[1]!Table2[[Symbol]:[Industry]],2,FALSE),"-")</f>
        <v>-</v>
      </c>
      <c r="D3192" t="s">
        <v>625</v>
      </c>
      <c r="E3192">
        <v>68.017149724999996</v>
      </c>
      <c r="F3192">
        <v>26.53</v>
      </c>
      <c r="G3192">
        <v>-29.475878159206101</v>
      </c>
      <c r="H3192">
        <v>4.4321600383250299</v>
      </c>
      <c r="I3192">
        <v>-42.237072016338203</v>
      </c>
      <c r="J3192">
        <v>2.1418881083597698</v>
      </c>
      <c r="K3192">
        <v>26.916959035299801</v>
      </c>
      <c r="L3192">
        <v>28.900311359530502</v>
      </c>
      <c r="M3192">
        <v>43.119851805777699</v>
      </c>
      <c r="N3192">
        <v>1.22906510084825</v>
      </c>
      <c r="O3192">
        <v>57.934413871089298</v>
      </c>
      <c r="P3192">
        <v>17.389380530973401</v>
      </c>
      <c r="Q3192">
        <v>-5.0139701123354002E-2</v>
      </c>
    </row>
    <row r="3193" spans="1:17" hidden="1" x14ac:dyDescent="0.3">
      <c r="A3193" t="s">
        <v>6600</v>
      </c>
      <c r="B3193" t="s">
        <v>6601</v>
      </c>
      <c r="C3193" t="str">
        <f>IFERROR(VLOOKUP(Table1[[#This Row],[Ticker]],[1]!Table2[[Symbol]:[Industry]],2,FALSE),"-")</f>
        <v>-</v>
      </c>
      <c r="D3193" t="s">
        <v>1202</v>
      </c>
      <c r="E3193">
        <v>67.724999999999994</v>
      </c>
      <c r="F3193">
        <v>12.9</v>
      </c>
      <c r="G3193">
        <v>-32.024046928514501</v>
      </c>
      <c r="H3193">
        <v>-3.94449910140069</v>
      </c>
      <c r="I3193">
        <v>-35.966826666665703</v>
      </c>
      <c r="J3193">
        <v>-0.235775473735547</v>
      </c>
      <c r="K3193">
        <v>13.2866521837179</v>
      </c>
      <c r="L3193">
        <v>13.7136726082718</v>
      </c>
      <c r="M3193">
        <v>36.918390414947702</v>
      </c>
      <c r="N3193">
        <v>0.99916409968501496</v>
      </c>
      <c r="O3193">
        <v>58.449612403100701</v>
      </c>
      <c r="P3193">
        <v>26.470588235294102</v>
      </c>
      <c r="Q3193">
        <v>-2.521315655119E-2</v>
      </c>
    </row>
    <row r="3194" spans="1:17" hidden="1" x14ac:dyDescent="0.3">
      <c r="A3194" t="s">
        <v>6602</v>
      </c>
      <c r="B3194" t="s">
        <v>6603</v>
      </c>
      <c r="C3194" t="str">
        <f>IFERROR(VLOOKUP(Table1[[#This Row],[Ticker]],[1]!Table2[[Symbol]:[Industry]],2,FALSE),"-")</f>
        <v>-</v>
      </c>
      <c r="D3194" t="s">
        <v>467</v>
      </c>
      <c r="E3194">
        <v>67.55592</v>
      </c>
      <c r="F3194">
        <v>49.82</v>
      </c>
      <c r="G3194">
        <v>-13.5189157357225</v>
      </c>
      <c r="H3194">
        <v>11.534644236102</v>
      </c>
      <c r="I3194">
        <v>-19.411612943790999</v>
      </c>
      <c r="J3194">
        <v>12.0384362379761</v>
      </c>
      <c r="K3194">
        <v>48.7611411694078</v>
      </c>
      <c r="L3194">
        <v>49.444244834440603</v>
      </c>
      <c r="M3194">
        <v>49.231186529292899</v>
      </c>
      <c r="N3194">
        <v>2.1644719854607999</v>
      </c>
      <c r="O3194">
        <v>52.1477318346045</v>
      </c>
      <c r="P3194">
        <v>19.186602870813299</v>
      </c>
      <c r="Q3194">
        <v>4.3215232827133E-2</v>
      </c>
    </row>
    <row r="3195" spans="1:17" hidden="1" x14ac:dyDescent="0.3">
      <c r="A3195" t="s">
        <v>6604</v>
      </c>
      <c r="B3195" t="s">
        <v>6605</v>
      </c>
      <c r="C3195" t="str">
        <f>IFERROR(VLOOKUP(Table1[[#This Row],[Ticker]],[1]!Table2[[Symbol]:[Industry]],2,FALSE),"-")</f>
        <v>-</v>
      </c>
      <c r="D3195" t="s">
        <v>2858</v>
      </c>
      <c r="E3195">
        <v>67.532399999999996</v>
      </c>
      <c r="F3195">
        <v>156</v>
      </c>
      <c r="G3195">
        <v>171.23519736326099</v>
      </c>
      <c r="H3195">
        <v>-22.8125878569336</v>
      </c>
      <c r="I3195">
        <v>5.9276869006794399</v>
      </c>
      <c r="J3195">
        <v>2.46078472282464</v>
      </c>
      <c r="K3195">
        <v>160.75864242949001</v>
      </c>
      <c r="L3195">
        <v>140.119462659943</v>
      </c>
      <c r="M3195">
        <v>42.753365864560301</v>
      </c>
      <c r="N3195">
        <v>1.8929722759509899</v>
      </c>
      <c r="O3195">
        <v>33.301282051282001</v>
      </c>
      <c r="P3195">
        <v>194.48979591836701</v>
      </c>
    </row>
    <row r="3196" spans="1:17" hidden="1" x14ac:dyDescent="0.3">
      <c r="A3196" t="s">
        <v>6606</v>
      </c>
      <c r="B3196" t="s">
        <v>6607</v>
      </c>
      <c r="C3196" t="str">
        <f>IFERROR(VLOOKUP(Table1[[#This Row],[Ticker]],[1]!Table2[[Symbol]:[Industry]],2,FALSE),"-")</f>
        <v>-</v>
      </c>
      <c r="D3196" t="s">
        <v>386</v>
      </c>
      <c r="E3196">
        <v>67.503010000000003</v>
      </c>
      <c r="F3196">
        <v>55.1</v>
      </c>
      <c r="G3196">
        <v>-15.215382868831201</v>
      </c>
      <c r="H3196">
        <v>-6.9394045095532499</v>
      </c>
      <c r="I3196">
        <v>-20.162354694622699</v>
      </c>
      <c r="J3196">
        <v>-4.0183069521389596</v>
      </c>
      <c r="K3196">
        <v>57.095210643273603</v>
      </c>
      <c r="L3196">
        <v>54.289786165924603</v>
      </c>
      <c r="M3196">
        <v>34.481995577842703</v>
      </c>
      <c r="N3196">
        <v>0.310935441370224</v>
      </c>
      <c r="O3196">
        <v>32.3049001814882</v>
      </c>
      <c r="P3196">
        <v>48.118279569892401</v>
      </c>
    </row>
    <row r="3197" spans="1:17" hidden="1" x14ac:dyDescent="0.3">
      <c r="A3197" t="s">
        <v>6608</v>
      </c>
      <c r="B3197" t="s">
        <v>6609</v>
      </c>
      <c r="C3197" t="str">
        <f>IFERROR(VLOOKUP(Table1[[#This Row],[Ticker]],[1]!Table2[[Symbol]:[Industry]],2,FALSE),"-")</f>
        <v>-</v>
      </c>
      <c r="D3197" t="s">
        <v>6579</v>
      </c>
      <c r="E3197">
        <v>67.465866349999999</v>
      </c>
      <c r="F3197">
        <v>329.95</v>
      </c>
      <c r="G3197">
        <v>161.307712785989</v>
      </c>
      <c r="H3197">
        <v>12.416979312356901</v>
      </c>
      <c r="I3197">
        <v>-79.149987984771698</v>
      </c>
      <c r="J3197">
        <v>13.093608142014</v>
      </c>
      <c r="K3197">
        <v>331.49972668920901</v>
      </c>
      <c r="L3197">
        <v>426.16105456049797</v>
      </c>
      <c r="M3197">
        <v>67.197516075422598</v>
      </c>
      <c r="N3197">
        <v>1.1133924722644399</v>
      </c>
      <c r="O3197">
        <v>326.77678436126598</v>
      </c>
      <c r="P3197">
        <v>184.56231134109501</v>
      </c>
    </row>
    <row r="3198" spans="1:17" hidden="1" x14ac:dyDescent="0.3">
      <c r="A3198" t="s">
        <v>6610</v>
      </c>
      <c r="B3198" t="s">
        <v>6611</v>
      </c>
      <c r="C3198" t="str">
        <f>IFERROR(VLOOKUP(Table1[[#This Row],[Ticker]],[1]!Table2[[Symbol]:[Industry]],2,FALSE),"-")</f>
        <v>-</v>
      </c>
      <c r="D3198" t="s">
        <v>700</v>
      </c>
      <c r="E3198">
        <v>67.337966399999999</v>
      </c>
      <c r="F3198">
        <v>49.8</v>
      </c>
      <c r="G3198">
        <v>113.888258587751</v>
      </c>
      <c r="H3198">
        <v>32.612412621562598</v>
      </c>
      <c r="I3198">
        <v>15.77752493162</v>
      </c>
      <c r="J3198">
        <v>9.8841759383506904</v>
      </c>
      <c r="K3198">
        <v>43.893101313677299</v>
      </c>
      <c r="L3198">
        <v>39.3834627997282</v>
      </c>
      <c r="M3198">
        <v>70.465391154510101</v>
      </c>
      <c r="N3198">
        <v>0.53407246822545096</v>
      </c>
      <c r="O3198">
        <v>21.566265060240902</v>
      </c>
      <c r="P3198">
        <v>147.76119402985</v>
      </c>
      <c r="Q3198">
        <v>0.102083761241041</v>
      </c>
    </row>
    <row r="3199" spans="1:17" hidden="1" x14ac:dyDescent="0.3">
      <c r="A3199" t="s">
        <v>6612</v>
      </c>
      <c r="B3199" t="s">
        <v>6613</v>
      </c>
      <c r="C3199" t="str">
        <f>IFERROR(VLOOKUP(Table1[[#This Row],[Ticker]],[1]!Table2[[Symbol]:[Industry]],2,FALSE),"-")</f>
        <v>-</v>
      </c>
      <c r="D3199" t="s">
        <v>138</v>
      </c>
      <c r="E3199">
        <v>67.194000000000003</v>
      </c>
      <c r="F3199">
        <v>37.33</v>
      </c>
      <c r="G3199">
        <v>63.863195931109701</v>
      </c>
      <c r="H3199">
        <v>-1.56457134433947</v>
      </c>
      <c r="I3199">
        <v>-15.1390102648339</v>
      </c>
      <c r="J3199">
        <v>0.50408047720220495</v>
      </c>
      <c r="K3199">
        <v>35.107838728114601</v>
      </c>
      <c r="L3199">
        <v>31.1440339088931</v>
      </c>
      <c r="M3199">
        <v>53.215403982085</v>
      </c>
      <c r="N3199">
        <v>2.00379805734892</v>
      </c>
      <c r="O3199">
        <v>11.224216447897099</v>
      </c>
      <c r="P3199">
        <v>95.445026178010394</v>
      </c>
      <c r="Q3199">
        <v>8.1520804532662999E-2</v>
      </c>
    </row>
    <row r="3200" spans="1:17" hidden="1" x14ac:dyDescent="0.3">
      <c r="A3200" t="s">
        <v>6614</v>
      </c>
      <c r="B3200" t="s">
        <v>6615</v>
      </c>
      <c r="C3200" t="str">
        <f>IFERROR(VLOOKUP(Table1[[#This Row],[Ticker]],[1]!Table2[[Symbol]:[Industry]],2,FALSE),"-")</f>
        <v>-</v>
      </c>
      <c r="D3200" t="s">
        <v>2952</v>
      </c>
      <c r="E3200">
        <v>67.031999999999996</v>
      </c>
      <c r="F3200">
        <v>239.4</v>
      </c>
      <c r="G3200">
        <v>34.245401444894199</v>
      </c>
      <c r="H3200">
        <v>9.5310201599249194</v>
      </c>
      <c r="I3200">
        <v>50.180917392515497</v>
      </c>
      <c r="J3200">
        <v>12.7078202959471</v>
      </c>
      <c r="K3200">
        <v>220.75039489581499</v>
      </c>
      <c r="M3200">
        <v>50.061415564433297</v>
      </c>
      <c r="N3200">
        <v>0.35622179239200502</v>
      </c>
      <c r="O3200">
        <v>17.167919799498701</v>
      </c>
      <c r="P3200">
        <v>133.56097560975601</v>
      </c>
    </row>
    <row r="3201" spans="1:17" hidden="1" x14ac:dyDescent="0.3">
      <c r="A3201" t="s">
        <v>6616</v>
      </c>
      <c r="B3201" t="s">
        <v>6617</v>
      </c>
      <c r="C3201" t="str">
        <f>IFERROR(VLOOKUP(Table1[[#This Row],[Ticker]],[1]!Table2[[Symbol]:[Industry]],2,FALSE),"-")</f>
        <v>-</v>
      </c>
      <c r="D3201" t="s">
        <v>72</v>
      </c>
      <c r="E3201">
        <v>66.953245632000005</v>
      </c>
      <c r="F3201">
        <v>21.07</v>
      </c>
      <c r="G3201">
        <v>-50.094876332883501</v>
      </c>
      <c r="H3201">
        <v>-0.30219570588966799</v>
      </c>
      <c r="I3201">
        <v>-17.670840287169799</v>
      </c>
      <c r="J3201">
        <v>-3.2570488149914598</v>
      </c>
      <c r="K3201">
        <v>21.979445048917</v>
      </c>
      <c r="L3201">
        <v>22.882115740043101</v>
      </c>
      <c r="M3201">
        <v>33.410819543497503</v>
      </c>
      <c r="N3201">
        <v>1.19310361630995</v>
      </c>
      <c r="O3201">
        <v>54.722354057902201</v>
      </c>
      <c r="P3201">
        <v>19.715909090909001</v>
      </c>
      <c r="Q3201">
        <v>6.5265894863201002E-2</v>
      </c>
    </row>
    <row r="3202" spans="1:17" hidden="1" x14ac:dyDescent="0.3">
      <c r="A3202" t="s">
        <v>6618</v>
      </c>
      <c r="B3202" t="s">
        <v>6619</v>
      </c>
      <c r="C3202" t="str">
        <f>IFERROR(VLOOKUP(Table1[[#This Row],[Ticker]],[1]!Table2[[Symbol]:[Industry]],2,FALSE),"-")</f>
        <v>-</v>
      </c>
      <c r="D3202" t="s">
        <v>133</v>
      </c>
      <c r="E3202">
        <v>66.886376999999996</v>
      </c>
      <c r="F3202">
        <v>4.74</v>
      </c>
      <c r="G3202">
        <v>66.345401444894193</v>
      </c>
      <c r="H3202">
        <v>16.086673729411501</v>
      </c>
      <c r="I3202">
        <v>-3.9733696144974799</v>
      </c>
      <c r="J3202">
        <v>11.0184978927096</v>
      </c>
      <c r="K3202">
        <v>4.1022593596549397</v>
      </c>
      <c r="L3202">
        <v>4.2618881646291404</v>
      </c>
      <c r="M3202">
        <v>79.523583759701793</v>
      </c>
      <c r="N3202">
        <v>1.91957513572712</v>
      </c>
      <c r="O3202">
        <v>22.3628691983122</v>
      </c>
      <c r="Q3202">
        <v>8.2539229577886994E-2</v>
      </c>
    </row>
    <row r="3203" spans="1:17" hidden="1" x14ac:dyDescent="0.3">
      <c r="A3203" t="s">
        <v>6620</v>
      </c>
      <c r="B3203" t="s">
        <v>6621</v>
      </c>
      <c r="C3203" t="str">
        <f>IFERROR(VLOOKUP(Table1[[#This Row],[Ticker]],[1]!Table2[[Symbol]:[Industry]],2,FALSE),"-")</f>
        <v>-</v>
      </c>
      <c r="D3203" t="s">
        <v>429</v>
      </c>
      <c r="E3203">
        <v>66.795000000000002</v>
      </c>
      <c r="F3203">
        <v>222.65</v>
      </c>
      <c r="G3203">
        <v>49.1418396949909</v>
      </c>
      <c r="H3203">
        <v>9.5831094415523506</v>
      </c>
      <c r="I3203">
        <v>-4.7684761586676903</v>
      </c>
      <c r="J3203">
        <v>12.4322203909816</v>
      </c>
      <c r="K3203">
        <v>211.04180854170701</v>
      </c>
      <c r="L3203">
        <v>187.71443981127899</v>
      </c>
      <c r="M3203">
        <v>54.3863208040286</v>
      </c>
      <c r="N3203">
        <v>1.60382768214156</v>
      </c>
      <c r="O3203">
        <v>12.283853581854901</v>
      </c>
      <c r="P3203">
        <v>81.163547599674501</v>
      </c>
      <c r="Q3203">
        <v>8.5413310346400997E-2</v>
      </c>
    </row>
    <row r="3204" spans="1:17" hidden="1" x14ac:dyDescent="0.3">
      <c r="A3204" t="s">
        <v>6622</v>
      </c>
      <c r="B3204" t="s">
        <v>6623</v>
      </c>
      <c r="C3204" t="str">
        <f>IFERROR(VLOOKUP(Table1[[#This Row],[Ticker]],[1]!Table2[[Symbol]:[Industry]],2,FALSE),"-")</f>
        <v>-</v>
      </c>
      <c r="D3204" t="s">
        <v>72</v>
      </c>
      <c r="E3204">
        <v>66.677025999999998</v>
      </c>
      <c r="F3204">
        <v>158.6</v>
      </c>
      <c r="G3204">
        <v>179.879958019817</v>
      </c>
      <c r="H3204">
        <v>-4.4748294047037103</v>
      </c>
      <c r="I3204">
        <v>18.6628709154589</v>
      </c>
      <c r="J3204">
        <v>11.7681288513469</v>
      </c>
      <c r="K3204">
        <v>161.896746042053</v>
      </c>
      <c r="L3204">
        <v>132.50983739098999</v>
      </c>
      <c r="M3204">
        <v>50.400751143567298</v>
      </c>
      <c r="N3204">
        <v>3.8663625193047202</v>
      </c>
      <c r="O3204">
        <v>20.838587641866301</v>
      </c>
      <c r="P3204">
        <v>203.13455657492301</v>
      </c>
      <c r="Q3204">
        <v>0.25603870276971502</v>
      </c>
    </row>
    <row r="3205" spans="1:17" hidden="1" x14ac:dyDescent="0.3">
      <c r="A3205" t="s">
        <v>6624</v>
      </c>
      <c r="B3205" t="s">
        <v>6625</v>
      </c>
      <c r="C3205" t="str">
        <f>IFERROR(VLOOKUP(Table1[[#This Row],[Ticker]],[1]!Table2[[Symbol]:[Industry]],2,FALSE),"-")</f>
        <v>-</v>
      </c>
      <c r="D3205" t="s">
        <v>4371</v>
      </c>
      <c r="E3205">
        <v>66.595918126000001</v>
      </c>
      <c r="F3205">
        <v>91.22</v>
      </c>
      <c r="G3205">
        <v>1.5333631412006301</v>
      </c>
      <c r="H3205">
        <v>1.8950037146801</v>
      </c>
      <c r="I3205">
        <v>-24.033963476946202</v>
      </c>
      <c r="J3205">
        <v>3.37282475478934</v>
      </c>
      <c r="K3205">
        <v>97.640502939186106</v>
      </c>
      <c r="L3205">
        <v>93.828919683135894</v>
      </c>
      <c r="M3205">
        <v>25.251329077210599</v>
      </c>
      <c r="N3205">
        <v>0.43780187502769402</v>
      </c>
      <c r="O3205">
        <v>67.715413286559894</v>
      </c>
      <c r="P3205">
        <v>53.7243006403774</v>
      </c>
      <c r="Q3205">
        <v>4.4918167609285999E-2</v>
      </c>
    </row>
    <row r="3206" spans="1:17" hidden="1" x14ac:dyDescent="0.3">
      <c r="A3206" t="s">
        <v>6626</v>
      </c>
      <c r="B3206" t="s">
        <v>6627</v>
      </c>
      <c r="C3206" t="str">
        <f>IFERROR(VLOOKUP(Table1[[#This Row],[Ticker]],[1]!Table2[[Symbol]:[Industry]],2,FALSE),"-")</f>
        <v>-</v>
      </c>
      <c r="D3206" t="s">
        <v>95</v>
      </c>
      <c r="E3206">
        <v>66.337027203999995</v>
      </c>
      <c r="F3206">
        <v>8.77</v>
      </c>
      <c r="G3206">
        <v>-20.199369412920099</v>
      </c>
      <c r="H3206">
        <v>0.85222159307899203</v>
      </c>
      <c r="I3206">
        <v>-19.984547592489299</v>
      </c>
      <c r="J3206">
        <v>4.9525576557740596</v>
      </c>
      <c r="K3206">
        <v>8.9615764409643397</v>
      </c>
      <c r="L3206">
        <v>9.3209661662870893</v>
      </c>
      <c r="M3206">
        <v>38.664329314840302</v>
      </c>
      <c r="N3206">
        <v>0.82442540807910303</v>
      </c>
      <c r="O3206">
        <v>32.839224629418403</v>
      </c>
      <c r="P3206">
        <v>20.798898071625299</v>
      </c>
      <c r="Q3206">
        <v>6.7984018100160004E-3</v>
      </c>
    </row>
    <row r="3207" spans="1:17" hidden="1" x14ac:dyDescent="0.3">
      <c r="A3207" t="s">
        <v>6628</v>
      </c>
      <c r="B3207" t="s">
        <v>6629</v>
      </c>
      <c r="C3207" t="str">
        <f>IFERROR(VLOOKUP(Table1[[#This Row],[Ticker]],[1]!Table2[[Symbol]:[Industry]],2,FALSE),"-")</f>
        <v>-</v>
      </c>
      <c r="D3207" t="s">
        <v>1676</v>
      </c>
      <c r="E3207">
        <v>66.284999999999997</v>
      </c>
      <c r="F3207">
        <v>44.19</v>
      </c>
      <c r="G3207">
        <v>-63.0091997820996</v>
      </c>
      <c r="H3207">
        <v>-9.8212870121369296</v>
      </c>
      <c r="I3207">
        <v>-47.571381591694902</v>
      </c>
      <c r="J3207">
        <v>0.70256119452813204</v>
      </c>
      <c r="K3207">
        <v>52.105809599607902</v>
      </c>
      <c r="L3207">
        <v>61.833453186256101</v>
      </c>
      <c r="M3207">
        <v>28.295684025328899</v>
      </c>
      <c r="N3207">
        <v>2.0361734114687202</v>
      </c>
      <c r="O3207">
        <v>115.43335596288701</v>
      </c>
      <c r="P3207">
        <v>7.7804878048780299</v>
      </c>
      <c r="Q3207">
        <v>2.1431414620190002E-3</v>
      </c>
    </row>
    <row r="3208" spans="1:17" hidden="1" x14ac:dyDescent="0.3">
      <c r="A3208" t="s">
        <v>6630</v>
      </c>
      <c r="B3208" t="s">
        <v>6631</v>
      </c>
      <c r="C3208" t="str">
        <f>IFERROR(VLOOKUP(Table1[[#This Row],[Ticker]],[1]!Table2[[Symbol]:[Industry]],2,FALSE),"-")</f>
        <v>-</v>
      </c>
      <c r="D3208" t="s">
        <v>46</v>
      </c>
      <c r="E3208">
        <v>65.928226420000001</v>
      </c>
      <c r="F3208">
        <v>0.7</v>
      </c>
      <c r="G3208">
        <v>-6.5879318884391296</v>
      </c>
      <c r="K3208">
        <v>0.813046339516308</v>
      </c>
      <c r="L3208">
        <v>1.2524745064316301</v>
      </c>
      <c r="M3208">
        <v>70.989730741565694</v>
      </c>
      <c r="N3208">
        <v>1</v>
      </c>
      <c r="O3208">
        <v>7.1428571428571397</v>
      </c>
      <c r="P3208">
        <v>27.272727272727199</v>
      </c>
      <c r="Q3208">
        <v>3.7666979515126001E-2</v>
      </c>
    </row>
    <row r="3209" spans="1:17" hidden="1" x14ac:dyDescent="0.3">
      <c r="A3209" t="s">
        <v>6632</v>
      </c>
      <c r="B3209" t="s">
        <v>6633</v>
      </c>
      <c r="C3209" t="str">
        <f>IFERROR(VLOOKUP(Table1[[#This Row],[Ticker]],[1]!Table2[[Symbol]:[Industry]],2,FALSE),"-")</f>
        <v>-</v>
      </c>
      <c r="D3209" t="s">
        <v>625</v>
      </c>
      <c r="E3209">
        <v>65.90625</v>
      </c>
      <c r="F3209">
        <v>231.25</v>
      </c>
      <c r="G3209">
        <v>-37.606450406957599</v>
      </c>
      <c r="H3209">
        <v>2.1174293439707199</v>
      </c>
      <c r="I3209">
        <v>-11.283874340732501</v>
      </c>
      <c r="J3209">
        <v>1.88915059956529</v>
      </c>
      <c r="K3209">
        <v>236.32265073007699</v>
      </c>
      <c r="L3209">
        <v>241.58056348531801</v>
      </c>
      <c r="M3209">
        <v>43.9546591415858</v>
      </c>
      <c r="N3209">
        <v>1.38973897389738</v>
      </c>
      <c r="O3209">
        <v>29.254054054053999</v>
      </c>
      <c r="P3209">
        <v>14.4801980198019</v>
      </c>
      <c r="Q3209">
        <v>0.17108135741288599</v>
      </c>
    </row>
    <row r="3210" spans="1:17" hidden="1" x14ac:dyDescent="0.3">
      <c r="A3210" t="s">
        <v>6634</v>
      </c>
      <c r="B3210" t="s">
        <v>6635</v>
      </c>
      <c r="C3210" t="str">
        <f>IFERROR(VLOOKUP(Table1[[#This Row],[Ticker]],[1]!Table2[[Symbol]:[Industry]],2,FALSE),"-")</f>
        <v>-</v>
      </c>
      <c r="D3210" t="s">
        <v>386</v>
      </c>
      <c r="E3210">
        <v>65.704127999999997</v>
      </c>
      <c r="F3210">
        <v>26.88</v>
      </c>
      <c r="G3210">
        <v>-57.161655353728797</v>
      </c>
      <c r="H3210">
        <v>14.750682877061999</v>
      </c>
      <c r="I3210">
        <v>-79.343062481033002</v>
      </c>
      <c r="J3210">
        <v>11.2050765222029</v>
      </c>
      <c r="K3210">
        <v>29.515173223742401</v>
      </c>
      <c r="L3210">
        <v>44.946996627140201</v>
      </c>
      <c r="M3210">
        <v>87.999985655697401</v>
      </c>
      <c r="N3210">
        <v>2.8903908578811</v>
      </c>
      <c r="O3210">
        <v>249.21875</v>
      </c>
      <c r="P3210">
        <v>36.585365853658502</v>
      </c>
      <c r="Q3210">
        <v>0.12803380220383201</v>
      </c>
    </row>
    <row r="3211" spans="1:17" hidden="1" x14ac:dyDescent="0.3">
      <c r="A3211" t="s">
        <v>6636</v>
      </c>
      <c r="B3211" t="s">
        <v>6637</v>
      </c>
      <c r="C3211" t="str">
        <f>IFERROR(VLOOKUP(Table1[[#This Row],[Ticker]],[1]!Table2[[Symbol]:[Industry]],2,FALSE),"-")</f>
        <v>-</v>
      </c>
      <c r="D3211" t="s">
        <v>269</v>
      </c>
      <c r="E3211">
        <v>65.492878184999995</v>
      </c>
      <c r="F3211">
        <v>137.55000000000001</v>
      </c>
      <c r="G3211">
        <v>106.877574775996</v>
      </c>
      <c r="H3211">
        <v>29.307871313068802</v>
      </c>
      <c r="I3211">
        <v>-16.1486597610735</v>
      </c>
      <c r="J3211">
        <v>23.251984478054698</v>
      </c>
      <c r="K3211">
        <v>113.484766225299</v>
      </c>
      <c r="L3211">
        <v>106.512855748392</v>
      </c>
      <c r="M3211">
        <v>73.596237943944502</v>
      </c>
      <c r="N3211">
        <v>1.79165855243076</v>
      </c>
      <c r="O3211">
        <v>18.356961105052701</v>
      </c>
      <c r="P3211">
        <v>142.54981484746901</v>
      </c>
      <c r="Q3211">
        <v>9.1873318693191E-2</v>
      </c>
    </row>
    <row r="3212" spans="1:17" hidden="1" x14ac:dyDescent="0.3">
      <c r="A3212" t="s">
        <v>6638</v>
      </c>
      <c r="B3212" t="s">
        <v>6639</v>
      </c>
      <c r="C3212" t="str">
        <f>IFERROR(VLOOKUP(Table1[[#This Row],[Ticker]],[1]!Table2[[Symbol]:[Industry]],2,FALSE),"-")</f>
        <v>-</v>
      </c>
      <c r="D3212" t="s">
        <v>383</v>
      </c>
      <c r="E3212">
        <v>65.472055999999995</v>
      </c>
      <c r="F3212">
        <v>82.55</v>
      </c>
      <c r="G3212">
        <v>45.905237510467899</v>
      </c>
      <c r="H3212">
        <v>-4.1747261655760797</v>
      </c>
      <c r="I3212">
        <v>-18.471496537829701</v>
      </c>
      <c r="J3212">
        <v>2.0271970515230202</v>
      </c>
      <c r="K3212">
        <v>92.048960829061201</v>
      </c>
      <c r="L3212">
        <v>84.417204869600496</v>
      </c>
      <c r="M3212">
        <v>13.768617343873601</v>
      </c>
      <c r="N3212">
        <v>0.825136116544258</v>
      </c>
      <c r="O3212">
        <v>40.872198667474201</v>
      </c>
      <c r="P3212">
        <v>96.547619047618994</v>
      </c>
      <c r="Q3212">
        <v>9.0571571327681996E-2</v>
      </c>
    </row>
    <row r="3213" spans="1:17" hidden="1" x14ac:dyDescent="0.3">
      <c r="A3213" t="s">
        <v>6640</v>
      </c>
      <c r="B3213" t="s">
        <v>6641</v>
      </c>
      <c r="C3213" t="str">
        <f>IFERROR(VLOOKUP(Table1[[#This Row],[Ticker]],[1]!Table2[[Symbol]:[Industry]],2,FALSE),"-")</f>
        <v>-</v>
      </c>
      <c r="D3213" t="s">
        <v>383</v>
      </c>
      <c r="E3213">
        <v>65.126645429999996</v>
      </c>
      <c r="F3213">
        <v>20.46</v>
      </c>
      <c r="G3213">
        <v>-59.575793699830299</v>
      </c>
      <c r="H3213">
        <v>-5.9224838545102401</v>
      </c>
      <c r="I3213">
        <v>-52.464131658255802</v>
      </c>
      <c r="J3213">
        <v>4.9971661062045802</v>
      </c>
      <c r="K3213">
        <v>23.032581570230199</v>
      </c>
      <c r="L3213">
        <v>29.415039948184202</v>
      </c>
      <c r="M3213">
        <v>49.540454285279303</v>
      </c>
      <c r="N3213">
        <v>0.40963952062811498</v>
      </c>
      <c r="O3213">
        <v>121.60312805474</v>
      </c>
      <c r="P3213">
        <v>22.7354529094181</v>
      </c>
      <c r="Q3213">
        <v>8.8344673816102004E-2</v>
      </c>
    </row>
    <row r="3214" spans="1:17" hidden="1" x14ac:dyDescent="0.3">
      <c r="A3214" t="s">
        <v>6642</v>
      </c>
      <c r="B3214" t="s">
        <v>6643</v>
      </c>
      <c r="C3214" t="str">
        <f>IFERROR(VLOOKUP(Table1[[#This Row],[Ticker]],[1]!Table2[[Symbol]:[Industry]],2,FALSE),"-")</f>
        <v>-</v>
      </c>
      <c r="D3214" t="s">
        <v>21</v>
      </c>
      <c r="E3214">
        <v>64.863519804999996</v>
      </c>
      <c r="F3214">
        <v>3.91</v>
      </c>
      <c r="G3214">
        <v>77.258221957714696</v>
      </c>
      <c r="H3214">
        <v>-17.216307366203001</v>
      </c>
      <c r="I3214">
        <v>24.337362659814801</v>
      </c>
      <c r="J3214">
        <v>-1.27600174651994</v>
      </c>
      <c r="K3214">
        <v>4.4474114026621097</v>
      </c>
      <c r="L3214">
        <v>3.6767762853960102</v>
      </c>
      <c r="M3214">
        <v>3.67759853452857</v>
      </c>
      <c r="N3214">
        <v>0.72884433421038497</v>
      </c>
      <c r="O3214">
        <v>84.143222506393798</v>
      </c>
      <c r="P3214">
        <v>117.222222222222</v>
      </c>
      <c r="Q3214">
        <v>-2.825528695622E-2</v>
      </c>
    </row>
    <row r="3215" spans="1:17" hidden="1" x14ac:dyDescent="0.3">
      <c r="A3215" t="s">
        <v>6644</v>
      </c>
      <c r="B3215" t="s">
        <v>6645</v>
      </c>
      <c r="C3215" t="str">
        <f>IFERROR(VLOOKUP(Table1[[#This Row],[Ticker]],[1]!Table2[[Symbol]:[Industry]],2,FALSE),"-")</f>
        <v>-</v>
      </c>
      <c r="D3215" t="s">
        <v>2479</v>
      </c>
      <c r="E3215">
        <v>64.819999999999993</v>
      </c>
      <c r="F3215">
        <v>32.409999999999997</v>
      </c>
      <c r="G3215">
        <v>-7.3804476791673004</v>
      </c>
      <c r="H3215">
        <v>7.3951083101150505E-2</v>
      </c>
      <c r="I3215">
        <v>-29.282506183012501</v>
      </c>
      <c r="J3215">
        <v>4.8344458049449299</v>
      </c>
      <c r="K3215">
        <v>33.661146592808102</v>
      </c>
      <c r="L3215">
        <v>32.535554283321403</v>
      </c>
      <c r="M3215">
        <v>30.515545652759201</v>
      </c>
      <c r="N3215">
        <v>0.44112959652315598</v>
      </c>
      <c r="O3215">
        <v>35.421166306695397</v>
      </c>
      <c r="P3215">
        <v>63.6868686868686</v>
      </c>
      <c r="Q3215">
        <v>0.11641834652821099</v>
      </c>
    </row>
    <row r="3216" spans="1:17" hidden="1" x14ac:dyDescent="0.3">
      <c r="A3216" t="s">
        <v>6646</v>
      </c>
      <c r="B3216" t="s">
        <v>6647</v>
      </c>
      <c r="C3216" t="str">
        <f>IFERROR(VLOOKUP(Table1[[#This Row],[Ticker]],[1]!Table2[[Symbol]:[Industry]],2,FALSE),"-")</f>
        <v>-</v>
      </c>
      <c r="D3216" t="s">
        <v>21</v>
      </c>
      <c r="E3216">
        <v>64.804701836000007</v>
      </c>
      <c r="F3216">
        <v>59.57</v>
      </c>
      <c r="G3216">
        <v>20.564812357496798</v>
      </c>
      <c r="H3216">
        <v>11.752522511672501</v>
      </c>
      <c r="I3216">
        <v>-12.577666019139601</v>
      </c>
      <c r="J3216">
        <v>11.027720398115401</v>
      </c>
      <c r="K3216">
        <v>57.490847722297197</v>
      </c>
      <c r="L3216">
        <v>55.883300331754697</v>
      </c>
      <c r="M3216">
        <v>55.665448871937798</v>
      </c>
      <c r="N3216">
        <v>1.9142121861093</v>
      </c>
      <c r="O3216">
        <v>29.259694477085699</v>
      </c>
      <c r="P3216">
        <v>56.146788990825698</v>
      </c>
      <c r="Q3216">
        <v>5.8667603006111999E-2</v>
      </c>
    </row>
    <row r="3217" spans="1:17" hidden="1" x14ac:dyDescent="0.3">
      <c r="A3217" t="s">
        <v>6648</v>
      </c>
      <c r="B3217" t="s">
        <v>6649</v>
      </c>
      <c r="C3217" t="str">
        <f>IFERROR(VLOOKUP(Table1[[#This Row],[Ticker]],[1]!Table2[[Symbol]:[Industry]],2,FALSE),"-")</f>
        <v>-</v>
      </c>
      <c r="D3217" t="s">
        <v>95</v>
      </c>
      <c r="E3217">
        <v>64.720310198000007</v>
      </c>
      <c r="F3217">
        <v>34.99</v>
      </c>
      <c r="G3217">
        <v>112.87940963963899</v>
      </c>
      <c r="H3217">
        <v>5.3131425485700099</v>
      </c>
      <c r="I3217">
        <v>65.655047937995505</v>
      </c>
      <c r="J3217">
        <v>7.8226141817784498</v>
      </c>
      <c r="K3217">
        <v>35.088915757428701</v>
      </c>
      <c r="L3217">
        <v>28.5031435426333</v>
      </c>
      <c r="M3217">
        <v>43.330448425254097</v>
      </c>
      <c r="N3217">
        <v>1.82467068073125</v>
      </c>
      <c r="O3217">
        <v>17.176336096027399</v>
      </c>
      <c r="P3217">
        <v>157.95681937862</v>
      </c>
      <c r="Q3217">
        <v>1.1847295879346E-2</v>
      </c>
    </row>
    <row r="3218" spans="1:17" hidden="1" x14ac:dyDescent="0.3">
      <c r="A3218" t="s">
        <v>6650</v>
      </c>
      <c r="B3218" t="s">
        <v>6651</v>
      </c>
      <c r="C3218" t="str">
        <f>IFERROR(VLOOKUP(Table1[[#This Row],[Ticker]],[1]!Table2[[Symbol]:[Industry]],2,FALSE),"-")</f>
        <v>-</v>
      </c>
      <c r="D3218" t="s">
        <v>1524</v>
      </c>
      <c r="E3218">
        <v>64.553474699999995</v>
      </c>
      <c r="F3218">
        <v>222.3</v>
      </c>
      <c r="G3218">
        <v>32.589557289049999</v>
      </c>
      <c r="H3218">
        <v>1.2654404448032801</v>
      </c>
      <c r="I3218">
        <v>4.3045092182164701</v>
      </c>
      <c r="J3218">
        <v>-6.29970478766485</v>
      </c>
      <c r="K3218">
        <v>239.67988831088101</v>
      </c>
      <c r="L3218">
        <v>210.41176957071099</v>
      </c>
      <c r="M3218">
        <v>26.5061567143437</v>
      </c>
      <c r="N3218">
        <v>2.2047040988564701</v>
      </c>
      <c r="O3218">
        <v>32.7035537561853</v>
      </c>
      <c r="P3218">
        <v>79.201934703748506</v>
      </c>
      <c r="Q3218">
        <v>8.4290258724835004E-2</v>
      </c>
    </row>
    <row r="3219" spans="1:17" hidden="1" x14ac:dyDescent="0.3">
      <c r="A3219" t="s">
        <v>6652</v>
      </c>
      <c r="B3219" t="s">
        <v>6653</v>
      </c>
      <c r="C3219" t="str">
        <f>IFERROR(VLOOKUP(Table1[[#This Row],[Ticker]],[1]!Table2[[Symbol]:[Industry]],2,FALSE),"-")</f>
        <v>-</v>
      </c>
      <c r="D3219" t="s">
        <v>6654</v>
      </c>
      <c r="E3219">
        <v>64.536251101999994</v>
      </c>
      <c r="F3219">
        <v>46.22</v>
      </c>
      <c r="G3219">
        <v>84.767904961068595</v>
      </c>
      <c r="H3219">
        <v>25.992870002019998</v>
      </c>
      <c r="I3219">
        <v>-9.0471508447497904</v>
      </c>
      <c r="J3219">
        <v>-6.4957157659338902</v>
      </c>
      <c r="K3219">
        <v>41.002552598739797</v>
      </c>
      <c r="L3219">
        <v>33.902872176068101</v>
      </c>
      <c r="M3219">
        <v>54.173307172582902</v>
      </c>
      <c r="N3219">
        <v>1.4218009478672899</v>
      </c>
      <c r="O3219">
        <v>21.159671138035399</v>
      </c>
      <c r="P3219">
        <v>108.022503516174</v>
      </c>
    </row>
    <row r="3220" spans="1:17" hidden="1" x14ac:dyDescent="0.3">
      <c r="A3220" t="s">
        <v>6655</v>
      </c>
      <c r="B3220" t="s">
        <v>6656</v>
      </c>
      <c r="C3220" t="str">
        <f>IFERROR(VLOOKUP(Table1[[#This Row],[Ticker]],[1]!Table2[[Symbol]:[Industry]],2,FALSE),"-")</f>
        <v>-</v>
      </c>
      <c r="D3220" t="s">
        <v>51</v>
      </c>
      <c r="E3220">
        <v>64.531967232</v>
      </c>
      <c r="F3220">
        <v>13.76</v>
      </c>
      <c r="G3220">
        <v>24.226644746073099</v>
      </c>
      <c r="H3220">
        <v>3.86396576738897</v>
      </c>
      <c r="I3220">
        <v>-20.201509636320601</v>
      </c>
      <c r="J3220">
        <v>0.90796603313445601</v>
      </c>
      <c r="K3220">
        <v>13.997856721709001</v>
      </c>
      <c r="L3220">
        <v>13.913936010087101</v>
      </c>
      <c r="M3220">
        <v>39.376527453846499</v>
      </c>
      <c r="N3220">
        <v>0.28182782366901099</v>
      </c>
      <c r="O3220">
        <v>43.168604651162703</v>
      </c>
      <c r="P3220">
        <v>53.058954393770797</v>
      </c>
      <c r="Q3220">
        <v>3.8957023222121002E-2</v>
      </c>
    </row>
    <row r="3221" spans="1:17" hidden="1" x14ac:dyDescent="0.3">
      <c r="A3221" t="s">
        <v>6657</v>
      </c>
      <c r="B3221" t="s">
        <v>6658</v>
      </c>
      <c r="C3221" t="str">
        <f>IFERROR(VLOOKUP(Table1[[#This Row],[Ticker]],[1]!Table2[[Symbol]:[Industry]],2,FALSE),"-")</f>
        <v>-</v>
      </c>
      <c r="D3221" t="s">
        <v>467</v>
      </c>
      <c r="E3221">
        <v>64.477532952000004</v>
      </c>
      <c r="F3221">
        <v>97.16</v>
      </c>
      <c r="G3221">
        <v>-11.060603174043401</v>
      </c>
      <c r="H3221">
        <v>-4.2976387569740897</v>
      </c>
      <c r="I3221">
        <v>-16.842030775997401</v>
      </c>
      <c r="J3221">
        <v>0.14356722479712999</v>
      </c>
      <c r="K3221">
        <v>98.998341135844299</v>
      </c>
      <c r="L3221">
        <v>95.146552840267404</v>
      </c>
      <c r="M3221">
        <v>27.5303592532049</v>
      </c>
      <c r="N3221">
        <v>0.54725061785261297</v>
      </c>
      <c r="O3221">
        <v>23.456154796212399</v>
      </c>
      <c r="P3221">
        <v>18.922888616891001</v>
      </c>
      <c r="Q3221">
        <v>1.5320673664159999E-2</v>
      </c>
    </row>
    <row r="3222" spans="1:17" hidden="1" x14ac:dyDescent="0.3">
      <c r="A3222" t="s">
        <v>6659</v>
      </c>
      <c r="B3222" t="s">
        <v>6660</v>
      </c>
      <c r="C3222" t="str">
        <f>IFERROR(VLOOKUP(Table1[[#This Row],[Ticker]],[1]!Table2[[Symbol]:[Industry]],2,FALSE),"-")</f>
        <v>-</v>
      </c>
      <c r="D3222" t="s">
        <v>530</v>
      </c>
      <c r="E3222">
        <v>64.438184399999997</v>
      </c>
      <c r="F3222">
        <v>14.1</v>
      </c>
      <c r="G3222">
        <v>-49.432609026309997</v>
      </c>
      <c r="H3222">
        <v>-10.366726883000499</v>
      </c>
      <c r="I3222">
        <v>-21.079950877455801</v>
      </c>
      <c r="J3222">
        <v>2.3290435826089402</v>
      </c>
      <c r="K3222">
        <v>14.468768707121701</v>
      </c>
      <c r="L3222">
        <v>14.7248733933318</v>
      </c>
      <c r="M3222">
        <v>29.330763910874499</v>
      </c>
      <c r="N3222">
        <v>0.62240507155720004</v>
      </c>
      <c r="O3222">
        <v>84.042553191489304</v>
      </c>
      <c r="P3222">
        <v>36.231884057971001</v>
      </c>
      <c r="Q3222">
        <v>0.11194564860325899</v>
      </c>
    </row>
    <row r="3223" spans="1:17" hidden="1" x14ac:dyDescent="0.3">
      <c r="A3223" t="s">
        <v>6661</v>
      </c>
      <c r="B3223" t="s">
        <v>6662</v>
      </c>
      <c r="C3223" t="str">
        <f>IFERROR(VLOOKUP(Table1[[#This Row],[Ticker]],[1]!Table2[[Symbol]:[Industry]],2,FALSE),"-")</f>
        <v>-</v>
      </c>
      <c r="D3223" t="s">
        <v>51</v>
      </c>
      <c r="E3223">
        <v>64.364296623000001</v>
      </c>
      <c r="F3223">
        <v>49.29</v>
      </c>
      <c r="G3223">
        <v>-46.0459519385644</v>
      </c>
      <c r="H3223">
        <v>-2.41661495463469</v>
      </c>
      <c r="I3223">
        <v>-37.403034934982102</v>
      </c>
      <c r="J3223">
        <v>4.61056561045518</v>
      </c>
      <c r="K3223">
        <v>52.303931721211498</v>
      </c>
      <c r="L3223">
        <v>61.3392653563468</v>
      </c>
      <c r="M3223">
        <v>35.036331382061398</v>
      </c>
      <c r="N3223">
        <v>1.53491770638019</v>
      </c>
      <c r="O3223">
        <v>74.599310204909699</v>
      </c>
      <c r="P3223">
        <v>10.788941335131399</v>
      </c>
      <c r="Q3223">
        <v>-7.7830772790437E-2</v>
      </c>
    </row>
    <row r="3224" spans="1:17" hidden="1" x14ac:dyDescent="0.3">
      <c r="A3224" t="s">
        <v>6663</v>
      </c>
      <c r="B3224" t="s">
        <v>6664</v>
      </c>
      <c r="C3224" t="str">
        <f>IFERROR(VLOOKUP(Table1[[#This Row],[Ticker]],[1]!Table2[[Symbol]:[Industry]],2,FALSE),"-")</f>
        <v>-</v>
      </c>
      <c r="D3224" t="s">
        <v>920</v>
      </c>
      <c r="E3224">
        <v>64.268154389999907</v>
      </c>
      <c r="F3224">
        <v>56.1</v>
      </c>
      <c r="G3224">
        <v>-48.851415531233101</v>
      </c>
      <c r="H3224">
        <v>-1.6379133236785</v>
      </c>
      <c r="I3224">
        <v>-34.679412736270898</v>
      </c>
      <c r="J3224">
        <v>1.09482133467696</v>
      </c>
      <c r="K3224">
        <v>60.092671270232302</v>
      </c>
      <c r="M3224">
        <v>30.860267080676302</v>
      </c>
      <c r="N3224">
        <v>2.0770836050606398</v>
      </c>
      <c r="O3224">
        <v>63.814616755793203</v>
      </c>
      <c r="P3224">
        <v>1.8148820326678801</v>
      </c>
    </row>
    <row r="3225" spans="1:17" hidden="1" x14ac:dyDescent="0.3">
      <c r="A3225" t="s">
        <v>6665</v>
      </c>
      <c r="B3225" t="s">
        <v>6666</v>
      </c>
      <c r="C3225" t="str">
        <f>IFERROR(VLOOKUP(Table1[[#This Row],[Ticker]],[1]!Table2[[Symbol]:[Industry]],2,FALSE),"-")</f>
        <v>-</v>
      </c>
      <c r="D3225" t="s">
        <v>637</v>
      </c>
      <c r="E3225">
        <v>64.136123999999995</v>
      </c>
      <c r="F3225">
        <v>14.04</v>
      </c>
      <c r="G3225">
        <v>103.197014348119</v>
      </c>
      <c r="H3225">
        <v>34.873951083101097</v>
      </c>
      <c r="I3225">
        <v>-13.995378186257</v>
      </c>
      <c r="J3225">
        <v>30.571174333214199</v>
      </c>
      <c r="K3225">
        <v>10.7604585963314</v>
      </c>
      <c r="L3225">
        <v>10.212657838676799</v>
      </c>
      <c r="M3225">
        <v>95.370472229611096</v>
      </c>
      <c r="N3225">
        <v>2.7441242746821799</v>
      </c>
      <c r="O3225">
        <v>21.794871794871799</v>
      </c>
      <c r="P3225">
        <v>135.96638655462101</v>
      </c>
      <c r="Q3225">
        <v>2.4665259219019998E-3</v>
      </c>
    </row>
    <row r="3226" spans="1:17" hidden="1" x14ac:dyDescent="0.3">
      <c r="A3226" t="s">
        <v>6667</v>
      </c>
      <c r="B3226" t="s">
        <v>6668</v>
      </c>
      <c r="C3226" t="str">
        <f>IFERROR(VLOOKUP(Table1[[#This Row],[Ticker]],[1]!Table2[[Symbol]:[Industry]],2,FALSE),"-")</f>
        <v>-</v>
      </c>
      <c r="D3226" t="s">
        <v>482</v>
      </c>
      <c r="E3226">
        <v>64.080342720000004</v>
      </c>
      <c r="F3226">
        <v>7.2</v>
      </c>
      <c r="G3226">
        <v>0.30234372258532999</v>
      </c>
      <c r="H3226">
        <v>-3.2189782098281299</v>
      </c>
      <c r="I3226">
        <v>13.066718730609299</v>
      </c>
      <c r="J3226">
        <v>6.2718546053231101</v>
      </c>
      <c r="K3226">
        <v>7.0271379883297804</v>
      </c>
      <c r="L3226">
        <v>7.3555381023491897</v>
      </c>
      <c r="M3226">
        <v>38.674712817463501</v>
      </c>
      <c r="N3226">
        <v>3.0070173641332101</v>
      </c>
      <c r="O3226">
        <v>23.75</v>
      </c>
      <c r="P3226">
        <v>74.923311539203098</v>
      </c>
      <c r="Q3226">
        <v>3.6423618343029998E-2</v>
      </c>
    </row>
    <row r="3227" spans="1:17" hidden="1" x14ac:dyDescent="0.3">
      <c r="A3227" t="s">
        <v>6669</v>
      </c>
      <c r="B3227" t="s">
        <v>6670</v>
      </c>
      <c r="C3227" t="str">
        <f>IFERROR(VLOOKUP(Table1[[#This Row],[Ticker]],[1]!Table2[[Symbol]:[Industry]],2,FALSE),"-")</f>
        <v>-</v>
      </c>
      <c r="D3227" t="s">
        <v>292</v>
      </c>
      <c r="E3227">
        <v>64.063999999999993</v>
      </c>
      <c r="F3227">
        <v>80.08</v>
      </c>
      <c r="G3227">
        <v>361.19791203170598</v>
      </c>
      <c r="H3227">
        <v>7.1665926187806601</v>
      </c>
      <c r="I3227">
        <v>130.062494987012</v>
      </c>
      <c r="J3227">
        <v>5.1351142713184101</v>
      </c>
      <c r="K3227">
        <v>66.765544138661994</v>
      </c>
      <c r="L3227">
        <v>40.683149999999898</v>
      </c>
      <c r="M3227">
        <v>100</v>
      </c>
      <c r="N3227">
        <v>0.90252808988763999</v>
      </c>
      <c r="O3227">
        <v>0</v>
      </c>
      <c r="P3227">
        <v>384.452510586811</v>
      </c>
    </row>
    <row r="3228" spans="1:17" hidden="1" x14ac:dyDescent="0.3">
      <c r="A3228" t="s">
        <v>6671</v>
      </c>
      <c r="B3228" t="s">
        <v>6672</v>
      </c>
      <c r="C3228" t="str">
        <f>IFERROR(VLOOKUP(Table1[[#This Row],[Ticker]],[1]!Table2[[Symbol]:[Industry]],2,FALSE),"-")</f>
        <v>-</v>
      </c>
      <c r="D3228" t="s">
        <v>72</v>
      </c>
      <c r="E3228">
        <v>64.063839599999994</v>
      </c>
      <c r="F3228">
        <v>63.9</v>
      </c>
      <c r="G3228">
        <v>34.913718276577299</v>
      </c>
      <c r="H3228">
        <v>-0.145372886647267</v>
      </c>
      <c r="I3228">
        <v>-25.944047309981901</v>
      </c>
      <c r="J3228">
        <v>11.8013465379195</v>
      </c>
      <c r="K3228">
        <v>68.161106577339396</v>
      </c>
      <c r="L3228">
        <v>66.823867450502107</v>
      </c>
      <c r="M3228">
        <v>50.434293800866598</v>
      </c>
      <c r="N3228">
        <v>2.4597043259855799E-2</v>
      </c>
      <c r="O3228">
        <v>40.845070422535201</v>
      </c>
      <c r="P3228">
        <v>66.40625</v>
      </c>
      <c r="Q3228">
        <v>1.8644874812573001E-2</v>
      </c>
    </row>
    <row r="3229" spans="1:17" hidden="1" x14ac:dyDescent="0.3">
      <c r="A3229" t="s">
        <v>6673</v>
      </c>
      <c r="B3229" t="s">
        <v>6674</v>
      </c>
      <c r="C3229" t="str">
        <f>IFERROR(VLOOKUP(Table1[[#This Row],[Ticker]],[1]!Table2[[Symbol]:[Industry]],2,FALSE),"-")</f>
        <v>-</v>
      </c>
      <c r="D3229" t="s">
        <v>429</v>
      </c>
      <c r="E3229">
        <v>63.868297499999997</v>
      </c>
      <c r="F3229">
        <v>63</v>
      </c>
      <c r="G3229">
        <v>-55.512663071234797</v>
      </c>
      <c r="H3229">
        <v>2.52322644541999</v>
      </c>
      <c r="I3229">
        <v>-20.361468182274798</v>
      </c>
      <c r="J3229">
        <v>6.2522592057884996</v>
      </c>
      <c r="K3229">
        <v>64.664939396811306</v>
      </c>
      <c r="L3229">
        <v>68.727395720228103</v>
      </c>
      <c r="M3229">
        <v>47.432666817647601</v>
      </c>
      <c r="N3229">
        <v>5.1984113627949198E-2</v>
      </c>
      <c r="O3229">
        <v>58.158730158730101</v>
      </c>
      <c r="P3229">
        <v>12.2994652406417</v>
      </c>
      <c r="Q3229">
        <v>-2.2026090521241E-2</v>
      </c>
    </row>
    <row r="3230" spans="1:17" hidden="1" x14ac:dyDescent="0.3">
      <c r="A3230" t="s">
        <v>6675</v>
      </c>
      <c r="B3230" t="s">
        <v>6676</v>
      </c>
      <c r="C3230" t="str">
        <f>IFERROR(VLOOKUP(Table1[[#This Row],[Ticker]],[1]!Table2[[Symbol]:[Industry]],2,FALSE),"-")</f>
        <v>-</v>
      </c>
      <c r="D3230" t="s">
        <v>467</v>
      </c>
      <c r="E3230">
        <v>63.867942200000002</v>
      </c>
      <c r="F3230">
        <v>37</v>
      </c>
      <c r="G3230">
        <v>-76.548587585817202</v>
      </c>
      <c r="H3230">
        <v>-21.0543227878</v>
      </c>
      <c r="I3230">
        <v>-47.724741064159502</v>
      </c>
      <c r="J3230">
        <v>4.10516974956262</v>
      </c>
      <c r="K3230">
        <v>41.390956733144698</v>
      </c>
      <c r="L3230">
        <v>51.092019680481798</v>
      </c>
      <c r="M3230">
        <v>34.276807928514501</v>
      </c>
      <c r="N3230">
        <v>0.45997253658884901</v>
      </c>
      <c r="O3230">
        <v>124.267316643998</v>
      </c>
      <c r="P3230">
        <v>2.4068398405573599</v>
      </c>
      <c r="Q3230">
        <v>-9.7569076819220002E-3</v>
      </c>
    </row>
    <row r="3231" spans="1:17" hidden="1" x14ac:dyDescent="0.3">
      <c r="A3231" t="s">
        <v>6677</v>
      </c>
      <c r="B3231" t="s">
        <v>6678</v>
      </c>
      <c r="C3231" t="str">
        <f>IFERROR(VLOOKUP(Table1[[#This Row],[Ticker]],[1]!Table2[[Symbol]:[Industry]],2,FALSE),"-")</f>
        <v>-</v>
      </c>
      <c r="D3231" t="s">
        <v>2569</v>
      </c>
      <c r="E3231">
        <v>63.8466752</v>
      </c>
      <c r="F3231">
        <v>253</v>
      </c>
      <c r="G3231">
        <v>216.11495208205</v>
      </c>
      <c r="H3231">
        <v>-13.469744498969099</v>
      </c>
      <c r="I3231">
        <v>228.87932709007401</v>
      </c>
      <c r="J3231">
        <v>5.0656798277197597</v>
      </c>
      <c r="K3231">
        <v>267.21748959952203</v>
      </c>
      <c r="M3231">
        <v>27.0875099026476</v>
      </c>
      <c r="N3231">
        <v>0.4</v>
      </c>
      <c r="O3231">
        <v>53.557312252964401</v>
      </c>
      <c r="P3231">
        <v>256.33802816901402</v>
      </c>
    </row>
    <row r="3232" spans="1:17" hidden="1" x14ac:dyDescent="0.3">
      <c r="A3232" t="s">
        <v>6679</v>
      </c>
      <c r="B3232" t="s">
        <v>6680</v>
      </c>
      <c r="C3232" t="str">
        <f>IFERROR(VLOOKUP(Table1[[#This Row],[Ticker]],[1]!Table2[[Symbol]:[Industry]],2,FALSE),"-")</f>
        <v>-</v>
      </c>
      <c r="D3232" t="s">
        <v>625</v>
      </c>
      <c r="E3232">
        <v>63.753782999999999</v>
      </c>
      <c r="F3232">
        <v>125.7</v>
      </c>
      <c r="G3232">
        <v>249.521202156637</v>
      </c>
      <c r="H3232">
        <v>98.412003091102406</v>
      </c>
      <c r="I3232">
        <v>122.84929752215901</v>
      </c>
      <c r="J3232">
        <v>7.0981836779264498</v>
      </c>
      <c r="K3232">
        <v>82.295083672977597</v>
      </c>
      <c r="L3232">
        <v>58.798070219889397</v>
      </c>
      <c r="M3232">
        <v>82.414766792250703</v>
      </c>
      <c r="N3232">
        <v>1.7788640547034</v>
      </c>
      <c r="O3232">
        <v>3.4208432776451798</v>
      </c>
      <c r="P3232">
        <v>292.8125</v>
      </c>
      <c r="Q3232">
        <v>9.0604206671493007E-2</v>
      </c>
    </row>
    <row r="3233" spans="1:17" hidden="1" x14ac:dyDescent="0.3">
      <c r="A3233" t="s">
        <v>6681</v>
      </c>
      <c r="B3233" t="s">
        <v>6682</v>
      </c>
      <c r="C3233" t="str">
        <f>IFERROR(VLOOKUP(Table1[[#This Row],[Ticker]],[1]!Table2[[Symbol]:[Industry]],2,FALSE),"-")</f>
        <v>-</v>
      </c>
      <c r="D3233" t="s">
        <v>138</v>
      </c>
      <c r="E3233">
        <v>63.722893653</v>
      </c>
      <c r="F3233">
        <v>87.69</v>
      </c>
      <c r="G3233">
        <v>-21.761542999550201</v>
      </c>
      <c r="H3233">
        <v>4.3439814235888603</v>
      </c>
      <c r="I3233">
        <v>-34.005269338621197</v>
      </c>
      <c r="J3233">
        <v>1.99169400930026</v>
      </c>
      <c r="K3233">
        <v>92.8187715437235</v>
      </c>
      <c r="L3233">
        <v>104.536776878034</v>
      </c>
      <c r="M3233">
        <v>35.576603483055898</v>
      </c>
      <c r="N3233">
        <v>0.80651001929992805</v>
      </c>
      <c r="O3233">
        <v>83.601322841829102</v>
      </c>
      <c r="P3233">
        <v>5.5869957856712702</v>
      </c>
      <c r="Q3233">
        <v>-3.1740895231818E-2</v>
      </c>
    </row>
    <row r="3234" spans="1:17" hidden="1" x14ac:dyDescent="0.3">
      <c r="A3234" t="s">
        <v>6683</v>
      </c>
      <c r="B3234" t="s">
        <v>6684</v>
      </c>
      <c r="C3234" t="str">
        <f>IFERROR(VLOOKUP(Table1[[#This Row],[Ticker]],[1]!Table2[[Symbol]:[Industry]],2,FALSE),"-")</f>
        <v>-</v>
      </c>
      <c r="D3234" t="s">
        <v>530</v>
      </c>
      <c r="E3234">
        <v>63.589934</v>
      </c>
      <c r="F3234">
        <v>211.15</v>
      </c>
      <c r="G3234">
        <v>-3.5550520698450199</v>
      </c>
      <c r="H3234">
        <v>-8.3303736823006993</v>
      </c>
      <c r="I3234">
        <v>-18.425693353055099</v>
      </c>
      <c r="J3234">
        <v>-0.93947052948242604</v>
      </c>
      <c r="K3234">
        <v>235.51424476167401</v>
      </c>
      <c r="L3234">
        <v>223.336519141726</v>
      </c>
      <c r="M3234">
        <v>30.046444334098801</v>
      </c>
      <c r="N3234">
        <v>4.0619709211766901</v>
      </c>
      <c r="O3234">
        <v>28.794695713947402</v>
      </c>
      <c r="P3234">
        <v>87.939474855362704</v>
      </c>
      <c r="Q3234">
        <v>0.13790295079582801</v>
      </c>
    </row>
    <row r="3235" spans="1:17" hidden="1" x14ac:dyDescent="0.3">
      <c r="A3235" t="s">
        <v>6685</v>
      </c>
      <c r="B3235" t="s">
        <v>6686</v>
      </c>
      <c r="C3235" t="str">
        <f>IFERROR(VLOOKUP(Table1[[#This Row],[Ticker]],[1]!Table2[[Symbol]:[Industry]],2,FALSE),"-")</f>
        <v>-</v>
      </c>
      <c r="D3235" t="s">
        <v>530</v>
      </c>
      <c r="E3235">
        <v>63.512117000000003</v>
      </c>
      <c r="F3235">
        <v>211.7</v>
      </c>
      <c r="G3235">
        <v>255.321939356195</v>
      </c>
      <c r="H3235">
        <v>-8.5494798792419306</v>
      </c>
      <c r="I3235">
        <v>35.258485575121298</v>
      </c>
      <c r="J3235">
        <v>-0.83605902022934997</v>
      </c>
      <c r="K3235">
        <v>196.268118837668</v>
      </c>
      <c r="L3235">
        <v>149.27331953086599</v>
      </c>
      <c r="M3235">
        <v>47.525406305310902</v>
      </c>
      <c r="N3235">
        <v>0.38613118218776399</v>
      </c>
      <c r="O3235">
        <v>25.814832309872401</v>
      </c>
      <c r="P3235">
        <v>283.09808179514999</v>
      </c>
      <c r="Q3235">
        <v>0.104349257020452</v>
      </c>
    </row>
    <row r="3236" spans="1:17" hidden="1" x14ac:dyDescent="0.3">
      <c r="A3236" t="s">
        <v>6687</v>
      </c>
      <c r="B3236" t="s">
        <v>6688</v>
      </c>
      <c r="C3236" t="str">
        <f>IFERROR(VLOOKUP(Table1[[#This Row],[Ticker]],[1]!Table2[[Symbol]:[Industry]],2,FALSE),"-")</f>
        <v>-</v>
      </c>
      <c r="D3236" t="s">
        <v>269</v>
      </c>
      <c r="E3236">
        <v>63.476232306999997</v>
      </c>
      <c r="F3236">
        <v>20.87</v>
      </c>
      <c r="G3236">
        <v>-11.947931888439101</v>
      </c>
      <c r="H3236">
        <v>-7.0261337345408901</v>
      </c>
      <c r="I3236">
        <v>-35.687356163569198</v>
      </c>
      <c r="J3236">
        <v>2.0923745941405598</v>
      </c>
      <c r="K3236">
        <v>21.755877233433999</v>
      </c>
      <c r="L3236">
        <v>22.241262400721599</v>
      </c>
      <c r="M3236">
        <v>42.178695147823603</v>
      </c>
      <c r="N3236">
        <v>0.63293770955323903</v>
      </c>
      <c r="O3236">
        <v>68.6631528509822</v>
      </c>
      <c r="Q3236">
        <v>4.9642148237381001E-2</v>
      </c>
    </row>
    <row r="3237" spans="1:17" hidden="1" x14ac:dyDescent="0.3">
      <c r="A3237" t="s">
        <v>6689</v>
      </c>
      <c r="B3237" t="s">
        <v>6690</v>
      </c>
      <c r="C3237" t="str">
        <f>IFERROR(VLOOKUP(Table1[[#This Row],[Ticker]],[1]!Table2[[Symbol]:[Industry]],2,FALSE),"-")</f>
        <v>-</v>
      </c>
      <c r="D3237" t="s">
        <v>313</v>
      </c>
      <c r="E3237">
        <v>63.36</v>
      </c>
      <c r="F3237">
        <v>160</v>
      </c>
      <c r="G3237">
        <v>92.961617661110395</v>
      </c>
      <c r="H3237">
        <v>8.3485068993934792</v>
      </c>
      <c r="I3237">
        <v>72.701899191640393</v>
      </c>
      <c r="J3237">
        <v>2.8310764248920499</v>
      </c>
      <c r="K3237">
        <v>143.18328734644999</v>
      </c>
      <c r="L3237">
        <v>112.182225513177</v>
      </c>
      <c r="M3237">
        <v>47.580082362295101</v>
      </c>
      <c r="N3237">
        <v>8.9909864797195704E-2</v>
      </c>
      <c r="O3237">
        <v>18.656249999999901</v>
      </c>
      <c r="P3237">
        <v>143.71667936024301</v>
      </c>
      <c r="Q3237">
        <v>0.13337776257577899</v>
      </c>
    </row>
    <row r="3238" spans="1:17" hidden="1" x14ac:dyDescent="0.3">
      <c r="A3238" t="s">
        <v>6691</v>
      </c>
      <c r="B3238" t="s">
        <v>6692</v>
      </c>
      <c r="C3238" t="str">
        <f>IFERROR(VLOOKUP(Table1[[#This Row],[Ticker]],[1]!Table2[[Symbol]:[Industry]],2,FALSE),"-")</f>
        <v>-</v>
      </c>
      <c r="D3238" t="s">
        <v>429</v>
      </c>
      <c r="E3238">
        <v>63.317335499999999</v>
      </c>
      <c r="F3238">
        <v>11.67</v>
      </c>
      <c r="G3238">
        <v>40.880422541940597</v>
      </c>
      <c r="H3238">
        <v>26.723301732451802</v>
      </c>
      <c r="I3238">
        <v>-5.7325933855018603</v>
      </c>
      <c r="J3238">
        <v>7.2681634427594197</v>
      </c>
      <c r="K3238">
        <v>9.6299173866279908</v>
      </c>
      <c r="L3238">
        <v>9.4620516551370706</v>
      </c>
      <c r="M3238">
        <v>61.669397805269398</v>
      </c>
      <c r="N3238">
        <v>3.8893452531175501</v>
      </c>
      <c r="O3238">
        <v>21.251071122536398</v>
      </c>
      <c r="P3238">
        <v>72.378138847858196</v>
      </c>
      <c r="Q3238">
        <v>5.0265233577908998E-2</v>
      </c>
    </row>
    <row r="3239" spans="1:17" hidden="1" x14ac:dyDescent="0.3">
      <c r="A3239" t="s">
        <v>6693</v>
      </c>
      <c r="B3239" t="s">
        <v>6694</v>
      </c>
      <c r="C3239" t="str">
        <f>IFERROR(VLOOKUP(Table1[[#This Row],[Ticker]],[1]!Table2[[Symbol]:[Industry]],2,FALSE),"-")</f>
        <v>-</v>
      </c>
      <c r="D3239" t="s">
        <v>5932</v>
      </c>
      <c r="E3239">
        <v>63.295999999999999</v>
      </c>
      <c r="F3239">
        <v>197.8</v>
      </c>
      <c r="G3239">
        <v>-53.753544444072702</v>
      </c>
      <c r="H3239">
        <v>2.9678904770405499</v>
      </c>
      <c r="I3239">
        <v>-18.103488376600598</v>
      </c>
      <c r="J3239">
        <v>-6.7703240879894402</v>
      </c>
      <c r="K3239">
        <v>203.790490386192</v>
      </c>
      <c r="L3239">
        <v>225.39747557685899</v>
      </c>
      <c r="M3239">
        <v>40.586982793052996</v>
      </c>
      <c r="N3239">
        <v>2.5145351298602998</v>
      </c>
      <c r="O3239">
        <v>56.7239635995955</v>
      </c>
      <c r="P3239">
        <v>9.7060454797559501</v>
      </c>
      <c r="Q3239">
        <v>9.8280304939098007E-2</v>
      </c>
    </row>
    <row r="3240" spans="1:17" hidden="1" x14ac:dyDescent="0.3">
      <c r="A3240" t="s">
        <v>6695</v>
      </c>
      <c r="B3240" t="s">
        <v>6696</v>
      </c>
      <c r="C3240" t="str">
        <f>IFERROR(VLOOKUP(Table1[[#This Row],[Ticker]],[1]!Table2[[Symbol]:[Industry]],2,FALSE),"-")</f>
        <v>-</v>
      </c>
      <c r="D3240" t="s">
        <v>920</v>
      </c>
      <c r="E3240">
        <v>63.202500000000001</v>
      </c>
      <c r="F3240">
        <v>56.18</v>
      </c>
      <c r="G3240">
        <v>93.740380201170694</v>
      </c>
      <c r="H3240">
        <v>96.511967612026694</v>
      </c>
      <c r="I3240">
        <v>1.84730894641955</v>
      </c>
      <c r="J3240">
        <v>6.8619011502568696</v>
      </c>
      <c r="K3240">
        <v>42.828550706141002</v>
      </c>
      <c r="L3240">
        <v>40.532290868566797</v>
      </c>
      <c r="M3240">
        <v>47.452725371784901</v>
      </c>
      <c r="N3240">
        <v>1.3144016217538499</v>
      </c>
      <c r="O3240">
        <v>48.789604841580598</v>
      </c>
      <c r="P3240">
        <v>127.44939271254999</v>
      </c>
      <c r="Q3240">
        <v>-1.8848764749043002E-2</v>
      </c>
    </row>
    <row r="3241" spans="1:17" hidden="1" x14ac:dyDescent="0.3">
      <c r="A3241" t="s">
        <v>6697</v>
      </c>
      <c r="B3241" t="s">
        <v>6698</v>
      </c>
      <c r="C3241" t="str">
        <f>IFERROR(VLOOKUP(Table1[[#This Row],[Ticker]],[1]!Table2[[Symbol]:[Industry]],2,FALSE),"-")</f>
        <v>-</v>
      </c>
      <c r="D3241" t="s">
        <v>1601</v>
      </c>
      <c r="E3241">
        <v>63.157328</v>
      </c>
      <c r="F3241">
        <v>33.799999999999997</v>
      </c>
      <c r="G3241">
        <v>-60.6039961454672</v>
      </c>
      <c r="H3241">
        <v>0.49758220702046002</v>
      </c>
      <c r="I3241">
        <v>-42.618737603306599</v>
      </c>
      <c r="J3241">
        <v>5.2136088218026098</v>
      </c>
      <c r="K3241">
        <v>35.730217048895597</v>
      </c>
      <c r="L3241">
        <v>41.868321486288004</v>
      </c>
      <c r="M3241">
        <v>35.6926062297632</v>
      </c>
      <c r="N3241">
        <v>0.72396146899458103</v>
      </c>
      <c r="O3241">
        <v>86.094674556212993</v>
      </c>
      <c r="P3241">
        <v>12.2923588039866</v>
      </c>
    </row>
    <row r="3242" spans="1:17" hidden="1" x14ac:dyDescent="0.3">
      <c r="A3242" t="s">
        <v>6699</v>
      </c>
      <c r="B3242" t="s">
        <v>6700</v>
      </c>
      <c r="C3242" t="str">
        <f>IFERROR(VLOOKUP(Table1[[#This Row],[Ticker]],[1]!Table2[[Symbol]:[Industry]],2,FALSE),"-")</f>
        <v>-</v>
      </c>
      <c r="D3242" t="s">
        <v>21</v>
      </c>
      <c r="E3242">
        <v>63.154000000000003</v>
      </c>
      <c r="F3242">
        <v>36.369999999999997</v>
      </c>
      <c r="G3242">
        <v>-15.417490611934101</v>
      </c>
      <c r="H3242">
        <v>-12.142226095521799</v>
      </c>
      <c r="I3242">
        <v>-29.7039063547228</v>
      </c>
      <c r="J3242">
        <v>0.575035337075263</v>
      </c>
      <c r="K3242">
        <v>39.650472779451597</v>
      </c>
      <c r="L3242">
        <v>40.889569325679702</v>
      </c>
      <c r="M3242">
        <v>43.628334213401502</v>
      </c>
      <c r="N3242">
        <v>0.94109255254192803</v>
      </c>
      <c r="O3242">
        <v>65.136101182293103</v>
      </c>
      <c r="P3242">
        <v>35.968527406607699</v>
      </c>
      <c r="Q3242">
        <v>0.230991245753455</v>
      </c>
    </row>
    <row r="3243" spans="1:17" hidden="1" x14ac:dyDescent="0.3">
      <c r="A3243" t="s">
        <v>6701</v>
      </c>
      <c r="B3243" t="s">
        <v>6702</v>
      </c>
      <c r="C3243" t="str">
        <f>IFERROR(VLOOKUP(Table1[[#This Row],[Ticker]],[1]!Table2[[Symbol]:[Industry]],2,FALSE),"-")</f>
        <v>-</v>
      </c>
      <c r="D3243" t="s">
        <v>1380</v>
      </c>
      <c r="E3243">
        <v>63.138599999999997</v>
      </c>
      <c r="F3243">
        <v>70</v>
      </c>
      <c r="G3243">
        <v>121.215715763869</v>
      </c>
      <c r="H3243">
        <v>3.9546095193151398</v>
      </c>
      <c r="I3243">
        <v>16.5515187396696</v>
      </c>
      <c r="J3243">
        <v>3.1426029046428301</v>
      </c>
      <c r="K3243">
        <v>71.050597085778406</v>
      </c>
      <c r="L3243">
        <v>63.023274169886498</v>
      </c>
      <c r="M3243">
        <v>54.515994024967398</v>
      </c>
      <c r="N3243">
        <v>0.35660377358490503</v>
      </c>
      <c r="O3243">
        <v>273.57142857142799</v>
      </c>
      <c r="P3243">
        <v>184.514293456171</v>
      </c>
      <c r="Q3243">
        <v>0.140490790403757</v>
      </c>
    </row>
    <row r="3244" spans="1:17" hidden="1" x14ac:dyDescent="0.3">
      <c r="A3244" t="s">
        <v>6703</v>
      </c>
      <c r="B3244" t="s">
        <v>6704</v>
      </c>
      <c r="C3244" t="str">
        <f>IFERROR(VLOOKUP(Table1[[#This Row],[Ticker]],[1]!Table2[[Symbol]:[Industry]],2,FALSE),"-")</f>
        <v>-</v>
      </c>
      <c r="D3244" t="s">
        <v>530</v>
      </c>
      <c r="E3244">
        <v>63.095999999999997</v>
      </c>
      <c r="F3244">
        <v>26.29</v>
      </c>
      <c r="G3244">
        <v>-19.1357866739176</v>
      </c>
      <c r="H3244">
        <v>-4.0731077404282399</v>
      </c>
      <c r="I3244">
        <v>-16.9980471601685</v>
      </c>
      <c r="J3244">
        <v>1.61588534739093</v>
      </c>
      <c r="K3244">
        <v>27.641231304417499</v>
      </c>
      <c r="L3244">
        <v>28.407015312776799</v>
      </c>
      <c r="M3244">
        <v>51.311466927263702</v>
      </c>
      <c r="N3244">
        <v>0.85171853606589398</v>
      </c>
      <c r="O3244">
        <v>40.3575503993913</v>
      </c>
      <c r="P3244">
        <v>16.844444444444399</v>
      </c>
      <c r="Q3244">
        <v>6.6514346351524006E-2</v>
      </c>
    </row>
    <row r="3245" spans="1:17" hidden="1" x14ac:dyDescent="0.3">
      <c r="A3245" t="s">
        <v>6705</v>
      </c>
      <c r="B3245" t="s">
        <v>6706</v>
      </c>
      <c r="C3245" t="str">
        <f>IFERROR(VLOOKUP(Table1[[#This Row],[Ticker]],[1]!Table2[[Symbol]:[Industry]],2,FALSE),"-")</f>
        <v>-</v>
      </c>
      <c r="D3245" t="s">
        <v>2175</v>
      </c>
      <c r="E3245">
        <v>63.072106343999998</v>
      </c>
      <c r="F3245">
        <v>61.84</v>
      </c>
      <c r="G3245">
        <v>14.1676236671164</v>
      </c>
      <c r="H3245">
        <v>34.282742291892298</v>
      </c>
      <c r="I3245">
        <v>6.1890217359371196</v>
      </c>
      <c r="J3245">
        <v>32.375012286305903</v>
      </c>
      <c r="K3245">
        <v>48.808762992508498</v>
      </c>
      <c r="L3245">
        <v>48.643612288894602</v>
      </c>
      <c r="M3245">
        <v>85.137026371094905</v>
      </c>
      <c r="N3245">
        <v>1.8307762766200999</v>
      </c>
      <c r="O3245">
        <v>4.4631306597671303</v>
      </c>
      <c r="P3245">
        <v>54.6</v>
      </c>
      <c r="Q3245">
        <v>3.1953420095571998E-2</v>
      </c>
    </row>
    <row r="3246" spans="1:17" hidden="1" x14ac:dyDescent="0.3">
      <c r="A3246" t="s">
        <v>6707</v>
      </c>
      <c r="B3246" t="s">
        <v>6708</v>
      </c>
      <c r="C3246" t="str">
        <f>IFERROR(VLOOKUP(Table1[[#This Row],[Ticker]],[1]!Table2[[Symbol]:[Industry]],2,FALSE),"-")</f>
        <v>-</v>
      </c>
      <c r="D3246" t="s">
        <v>21</v>
      </c>
      <c r="E3246">
        <v>63.060353999999997</v>
      </c>
      <c r="F3246">
        <v>44.1</v>
      </c>
      <c r="G3246">
        <v>-65.228282765632102</v>
      </c>
      <c r="H3246">
        <v>5.9350621942122501</v>
      </c>
      <c r="I3246">
        <v>-29.942278341602201</v>
      </c>
      <c r="J3246">
        <v>8.9837243999699403</v>
      </c>
      <c r="K3246">
        <v>44.574703149563</v>
      </c>
      <c r="M3246">
        <v>48.6291645391697</v>
      </c>
      <c r="N3246">
        <v>1.6003622778218001</v>
      </c>
      <c r="O3246">
        <v>83.219954648525999</v>
      </c>
      <c r="P3246">
        <v>7.8239608801956102</v>
      </c>
    </row>
    <row r="3247" spans="1:17" hidden="1" x14ac:dyDescent="0.3">
      <c r="A3247" t="s">
        <v>6709</v>
      </c>
      <c r="B3247" t="s">
        <v>6710</v>
      </c>
      <c r="C3247" t="str">
        <f>IFERROR(VLOOKUP(Table1[[#This Row],[Ticker]],[1]!Table2[[Symbol]:[Industry]],2,FALSE),"-")</f>
        <v>-</v>
      </c>
      <c r="D3247" t="s">
        <v>530</v>
      </c>
      <c r="E3247">
        <v>63.003740927999999</v>
      </c>
      <c r="F3247">
        <v>19.68</v>
      </c>
      <c r="G3247">
        <v>-56.795756285807101</v>
      </c>
      <c r="H3247">
        <v>30.551748446661499</v>
      </c>
      <c r="I3247">
        <v>-21.057293176631401</v>
      </c>
      <c r="J3247">
        <v>3.62221921159726</v>
      </c>
      <c r="K3247">
        <v>18.911521776624198</v>
      </c>
      <c r="L3247">
        <v>20.861362819277101</v>
      </c>
      <c r="M3247">
        <v>44.821563991252802</v>
      </c>
      <c r="N3247">
        <v>0.62818762558075303</v>
      </c>
      <c r="O3247">
        <v>68.939820899743793</v>
      </c>
      <c r="P3247">
        <v>28.679729379395599</v>
      </c>
      <c r="Q3247">
        <v>0.20614461543603799</v>
      </c>
    </row>
    <row r="3248" spans="1:17" hidden="1" x14ac:dyDescent="0.3">
      <c r="A3248" t="s">
        <v>6711</v>
      </c>
      <c r="B3248" t="s">
        <v>6712</v>
      </c>
      <c r="C3248" t="str">
        <f>IFERROR(VLOOKUP(Table1[[#This Row],[Ticker]],[1]!Table2[[Symbol]:[Industry]],2,FALSE),"-")</f>
        <v>-</v>
      </c>
      <c r="D3248" t="s">
        <v>383</v>
      </c>
      <c r="E3248">
        <v>62.809899999999999</v>
      </c>
      <c r="F3248">
        <v>1847.35</v>
      </c>
      <c r="G3248">
        <v>122.99306873361699</v>
      </c>
      <c r="H3248">
        <v>4.9935740054529196</v>
      </c>
      <c r="I3248">
        <v>113.634738539663</v>
      </c>
      <c r="J3248">
        <v>-4.6180214684151704</v>
      </c>
      <c r="K3248">
        <v>1700.14931755355</v>
      </c>
      <c r="L3248">
        <v>1167.3808776810899</v>
      </c>
      <c r="M3248">
        <v>24.2148866323306</v>
      </c>
      <c r="N3248">
        <v>0.280447032306536</v>
      </c>
      <c r="O3248">
        <v>32.673830080926699</v>
      </c>
      <c r="P3248">
        <v>167.731884057971</v>
      </c>
      <c r="Q3248">
        <v>0.118359917511435</v>
      </c>
    </row>
    <row r="3249" spans="1:17" hidden="1" x14ac:dyDescent="0.3">
      <c r="A3249" t="s">
        <v>6713</v>
      </c>
      <c r="B3249" t="s">
        <v>6714</v>
      </c>
      <c r="C3249" t="str">
        <f>IFERROR(VLOOKUP(Table1[[#This Row],[Ticker]],[1]!Table2[[Symbol]:[Industry]],2,FALSE),"-")</f>
        <v>-</v>
      </c>
      <c r="D3249" t="s">
        <v>3355</v>
      </c>
      <c r="E3249">
        <v>62.753390000000003</v>
      </c>
      <c r="F3249">
        <v>72.5</v>
      </c>
      <c r="G3249">
        <v>-57.177310913837097</v>
      </c>
      <c r="H3249">
        <v>1.38743070692561</v>
      </c>
      <c r="I3249">
        <v>-44.412935905813001</v>
      </c>
      <c r="J3249">
        <v>1.90803500340827</v>
      </c>
      <c r="K3249">
        <v>79.936009003436496</v>
      </c>
      <c r="M3249">
        <v>36.412917053413999</v>
      </c>
      <c r="O3249">
        <v>66.841379310344806</v>
      </c>
      <c r="P3249">
        <v>25.8680555555555</v>
      </c>
    </row>
    <row r="3250" spans="1:17" hidden="1" x14ac:dyDescent="0.3">
      <c r="A3250" t="s">
        <v>6715</v>
      </c>
      <c r="B3250" t="s">
        <v>6716</v>
      </c>
      <c r="C3250" t="str">
        <f>IFERROR(VLOOKUP(Table1[[#This Row],[Ticker]],[1]!Table2[[Symbol]:[Industry]],2,FALSE),"-")</f>
        <v>-</v>
      </c>
      <c r="D3250" t="s">
        <v>467</v>
      </c>
      <c r="E3250">
        <v>62.64</v>
      </c>
      <c r="F3250">
        <v>6.96</v>
      </c>
      <c r="G3250">
        <v>-3.6669696891264199</v>
      </c>
      <c r="H3250">
        <v>0.66186317101324499</v>
      </c>
      <c r="I3250">
        <v>-38.589397100800703</v>
      </c>
      <c r="J3250">
        <v>1.78205868695576</v>
      </c>
      <c r="K3250">
        <v>7.2925746864968604</v>
      </c>
      <c r="L3250">
        <v>7.2285859589705899</v>
      </c>
      <c r="M3250">
        <v>28.9207783263107</v>
      </c>
      <c r="N3250">
        <v>1.6520251872465701</v>
      </c>
      <c r="O3250">
        <v>52.298850574712603</v>
      </c>
      <c r="P3250">
        <v>39.199999999999903</v>
      </c>
      <c r="Q3250">
        <v>1.5479185203176E-2</v>
      </c>
    </row>
    <row r="3251" spans="1:17" hidden="1" x14ac:dyDescent="0.3">
      <c r="A3251" t="s">
        <v>6717</v>
      </c>
      <c r="B3251" t="s">
        <v>6718</v>
      </c>
      <c r="C3251" t="str">
        <f>IFERROR(VLOOKUP(Table1[[#This Row],[Ticker]],[1]!Table2[[Symbol]:[Industry]],2,FALSE),"-")</f>
        <v>-</v>
      </c>
      <c r="D3251" t="s">
        <v>625</v>
      </c>
      <c r="E3251">
        <v>62.5</v>
      </c>
      <c r="F3251">
        <v>25</v>
      </c>
      <c r="G3251">
        <v>-17.991440660368902</v>
      </c>
      <c r="H3251">
        <v>10.1804802927231</v>
      </c>
      <c r="I3251">
        <v>-6.3235568804150804</v>
      </c>
      <c r="J3251">
        <v>5.5619577433525</v>
      </c>
      <c r="K3251">
        <v>24.7344987933703</v>
      </c>
      <c r="L3251">
        <v>24.0731763843058</v>
      </c>
      <c r="M3251">
        <v>41.608733477613697</v>
      </c>
      <c r="N3251">
        <v>0.98</v>
      </c>
      <c r="O3251">
        <v>28</v>
      </c>
      <c r="P3251">
        <v>34.989200863930797</v>
      </c>
    </row>
    <row r="3252" spans="1:17" hidden="1" x14ac:dyDescent="0.3">
      <c r="A3252" t="s">
        <v>6719</v>
      </c>
      <c r="B3252" t="s">
        <v>6720</v>
      </c>
      <c r="C3252" t="str">
        <f>IFERROR(VLOOKUP(Table1[[#This Row],[Ticker]],[1]!Table2[[Symbol]:[Industry]],2,FALSE),"-")</f>
        <v>-</v>
      </c>
      <c r="D3252" t="s">
        <v>553</v>
      </c>
      <c r="E3252">
        <v>62.390911000000003</v>
      </c>
      <c r="F3252">
        <v>58.3</v>
      </c>
      <c r="G3252">
        <v>-36.239673181971398</v>
      </c>
      <c r="H3252">
        <v>-4.4729239168988304</v>
      </c>
      <c r="I3252">
        <v>-17.2102235470817</v>
      </c>
      <c r="J3252">
        <v>-0.90501614297620403</v>
      </c>
      <c r="K3252">
        <v>59.693971274797597</v>
      </c>
      <c r="L3252">
        <v>61.769078862223303</v>
      </c>
      <c r="M3252">
        <v>41.650925594509502</v>
      </c>
      <c r="N3252">
        <v>1.4768401015228401</v>
      </c>
      <c r="O3252">
        <v>30.274442538593402</v>
      </c>
      <c r="P3252">
        <v>16.135458167330601</v>
      </c>
      <c r="Q3252">
        <v>2.5517993629239E-2</v>
      </c>
    </row>
    <row r="3253" spans="1:17" hidden="1" x14ac:dyDescent="0.3">
      <c r="A3253" t="s">
        <v>6721</v>
      </c>
      <c r="B3253" t="s">
        <v>6722</v>
      </c>
      <c r="C3253" t="str">
        <f>IFERROR(VLOOKUP(Table1[[#This Row],[Ticker]],[1]!Table2[[Symbol]:[Industry]],2,FALSE),"-")</f>
        <v>-</v>
      </c>
      <c r="D3253" t="s">
        <v>467</v>
      </c>
      <c r="E3253">
        <v>62.329799999999999</v>
      </c>
      <c r="F3253">
        <v>131</v>
      </c>
      <c r="G3253">
        <v>-28.0165033170105</v>
      </c>
      <c r="H3253">
        <v>-18.0877255636054</v>
      </c>
      <c r="I3253">
        <v>-15.252128308986499</v>
      </c>
      <c r="J3253">
        <v>-1.5184140445097001</v>
      </c>
      <c r="K3253">
        <v>143.67637245224299</v>
      </c>
      <c r="M3253">
        <v>27.714334906119699</v>
      </c>
      <c r="N3253">
        <v>0.49336502277678701</v>
      </c>
      <c r="O3253">
        <v>51.1450381679389</v>
      </c>
      <c r="P3253">
        <v>14.962702939885901</v>
      </c>
    </row>
    <row r="3254" spans="1:17" hidden="1" x14ac:dyDescent="0.3">
      <c r="A3254" t="s">
        <v>6723</v>
      </c>
      <c r="B3254" t="s">
        <v>6724</v>
      </c>
      <c r="C3254" t="str">
        <f>IFERROR(VLOOKUP(Table1[[#This Row],[Ticker]],[1]!Table2[[Symbol]:[Industry]],2,FALSE),"-")</f>
        <v>-</v>
      </c>
      <c r="D3254" t="s">
        <v>625</v>
      </c>
      <c r="E3254">
        <v>62.167877521999998</v>
      </c>
      <c r="F3254">
        <v>39.020000000000003</v>
      </c>
      <c r="G3254">
        <v>10.0287385947301</v>
      </c>
      <c r="H3254">
        <v>-0.24752897456341699</v>
      </c>
      <c r="I3254">
        <v>-25.178996614440901</v>
      </c>
      <c r="J3254">
        <v>-1.3457691883804099</v>
      </c>
      <c r="K3254">
        <v>43.701022926976798</v>
      </c>
      <c r="L3254">
        <v>43.428609361936402</v>
      </c>
      <c r="M3254">
        <v>27.324293831986001</v>
      </c>
      <c r="N3254">
        <v>0.82608628280111696</v>
      </c>
      <c r="O3254">
        <v>79.0620194771911</v>
      </c>
      <c r="P3254">
        <v>38.878741518252397</v>
      </c>
      <c r="Q3254">
        <v>3.1630534023775997E-2</v>
      </c>
    </row>
    <row r="3255" spans="1:17" hidden="1" x14ac:dyDescent="0.3">
      <c r="A3255" t="s">
        <v>6725</v>
      </c>
      <c r="B3255" t="s">
        <v>6726</v>
      </c>
      <c r="C3255" t="str">
        <f>IFERROR(VLOOKUP(Table1[[#This Row],[Ticker]],[1]!Table2[[Symbol]:[Industry]],2,FALSE),"-")</f>
        <v>-</v>
      </c>
      <c r="D3255" t="s">
        <v>391</v>
      </c>
      <c r="E3255">
        <v>61.950980000000001</v>
      </c>
      <c r="F3255">
        <v>91</v>
      </c>
      <c r="G3255">
        <v>4.5543902089391297</v>
      </c>
      <c r="H3255">
        <v>-7.7436841874399196</v>
      </c>
      <c r="I3255">
        <v>-9.4913334249951706</v>
      </c>
      <c r="J3255">
        <v>-6.3101334137651204</v>
      </c>
      <c r="K3255">
        <v>90.806432359138697</v>
      </c>
      <c r="L3255">
        <v>80.118035909464894</v>
      </c>
      <c r="M3255">
        <v>38.685650960094897</v>
      </c>
      <c r="N3255">
        <v>0.66490616923249801</v>
      </c>
      <c r="O3255">
        <v>37.032967032967001</v>
      </c>
      <c r="P3255">
        <v>71.3747645951035</v>
      </c>
    </row>
    <row r="3256" spans="1:17" hidden="1" x14ac:dyDescent="0.3">
      <c r="A3256" t="s">
        <v>6727</v>
      </c>
      <c r="B3256" t="s">
        <v>6728</v>
      </c>
      <c r="C3256" t="str">
        <f>IFERROR(VLOOKUP(Table1[[#This Row],[Ticker]],[1]!Table2[[Symbol]:[Industry]],2,FALSE),"-")</f>
        <v>-</v>
      </c>
      <c r="D3256" t="s">
        <v>1467</v>
      </c>
      <c r="E3256">
        <v>61.937943729999901</v>
      </c>
      <c r="F3256">
        <v>30.55</v>
      </c>
      <c r="G3256">
        <v>-20.737820031615801</v>
      </c>
      <c r="H3256">
        <v>-2.6025195051341301</v>
      </c>
      <c r="I3256">
        <v>-11.9418364503075</v>
      </c>
      <c r="J3256">
        <v>0.903796934493585</v>
      </c>
      <c r="K3256">
        <v>30.9789781122108</v>
      </c>
      <c r="L3256">
        <v>30.162021425936199</v>
      </c>
      <c r="M3256">
        <v>32.069077711823297</v>
      </c>
      <c r="N3256">
        <v>0.583877660800737</v>
      </c>
      <c r="O3256">
        <v>53.518821603927897</v>
      </c>
      <c r="P3256">
        <v>27.027027027027</v>
      </c>
    </row>
    <row r="3257" spans="1:17" hidden="1" x14ac:dyDescent="0.3">
      <c r="A3257" t="s">
        <v>6729</v>
      </c>
      <c r="B3257" t="s">
        <v>6730</v>
      </c>
      <c r="C3257" t="str">
        <f>IFERROR(VLOOKUP(Table1[[#This Row],[Ticker]],[1]!Table2[[Symbol]:[Industry]],2,FALSE),"-")</f>
        <v>-</v>
      </c>
      <c r="D3257" t="s">
        <v>553</v>
      </c>
      <c r="E3257">
        <v>61.933267284999999</v>
      </c>
      <c r="F3257">
        <v>25.51</v>
      </c>
      <c r="G3257">
        <v>-8.6029131618473595</v>
      </c>
      <c r="H3257">
        <v>5.7668164016818499</v>
      </c>
      <c r="I3257">
        <v>1.5923775073997899</v>
      </c>
      <c r="J3257">
        <v>7.0819968440367802</v>
      </c>
      <c r="K3257">
        <v>27.091545105068899</v>
      </c>
      <c r="L3257">
        <v>26.4961253822614</v>
      </c>
      <c r="M3257">
        <v>40.574404784474403</v>
      </c>
      <c r="N3257">
        <v>0.32631194260339802</v>
      </c>
      <c r="O3257">
        <v>41.160329282634201</v>
      </c>
      <c r="P3257">
        <v>30.8205128205128</v>
      </c>
      <c r="Q3257">
        <v>6.3971943961128999E-2</v>
      </c>
    </row>
    <row r="3258" spans="1:17" hidden="1" x14ac:dyDescent="0.3">
      <c r="A3258" t="s">
        <v>6731</v>
      </c>
      <c r="B3258" t="s">
        <v>6732</v>
      </c>
      <c r="C3258" t="str">
        <f>IFERROR(VLOOKUP(Table1[[#This Row],[Ticker]],[1]!Table2[[Symbol]:[Industry]],2,FALSE),"-")</f>
        <v>-</v>
      </c>
      <c r="D3258" t="s">
        <v>277</v>
      </c>
      <c r="E3258">
        <v>61.923999999999999</v>
      </c>
      <c r="F3258">
        <v>27.4</v>
      </c>
      <c r="G3258">
        <v>-64.7700734750631</v>
      </c>
      <c r="H3258">
        <v>1.0739510831011601</v>
      </c>
      <c r="I3258">
        <v>-43.085549500341202</v>
      </c>
      <c r="J3258">
        <v>3.6971315552897801</v>
      </c>
      <c r="K3258">
        <v>28.4472339093223</v>
      </c>
      <c r="L3258">
        <v>36.567391813409202</v>
      </c>
      <c r="M3258">
        <v>61.909028522731496</v>
      </c>
      <c r="N3258">
        <v>0.46044864226682403</v>
      </c>
      <c r="O3258">
        <v>118.978102189781</v>
      </c>
      <c r="P3258">
        <v>9.5999999999999801</v>
      </c>
    </row>
    <row r="3259" spans="1:17" hidden="1" x14ac:dyDescent="0.3">
      <c r="A3259" t="s">
        <v>6733</v>
      </c>
      <c r="B3259" t="s">
        <v>6734</v>
      </c>
      <c r="C3259" t="str">
        <f>IFERROR(VLOOKUP(Table1[[#This Row],[Ticker]],[1]!Table2[[Symbol]:[Industry]],2,FALSE),"-")</f>
        <v>-</v>
      </c>
      <c r="E3259">
        <v>61.866515051999997</v>
      </c>
      <c r="F3259">
        <v>14.13</v>
      </c>
      <c r="G3259">
        <v>14.733682694894201</v>
      </c>
      <c r="H3259">
        <v>-5.6611355108693298</v>
      </c>
      <c r="I3259">
        <v>5.2345921777339699</v>
      </c>
      <c r="J3259">
        <v>1.7188740910835101</v>
      </c>
      <c r="K3259">
        <v>14.034510435079801</v>
      </c>
      <c r="L3259">
        <v>12.519539544150501</v>
      </c>
      <c r="M3259">
        <v>44.9245854477874</v>
      </c>
      <c r="N3259">
        <v>0.60149042397303898</v>
      </c>
      <c r="O3259">
        <v>16.418966737438002</v>
      </c>
      <c r="P3259">
        <v>52.756756756756701</v>
      </c>
      <c r="Q3259">
        <v>7.6249544290721005E-2</v>
      </c>
    </row>
    <row r="3260" spans="1:17" hidden="1" x14ac:dyDescent="0.3">
      <c r="A3260" t="s">
        <v>6735</v>
      </c>
      <c r="B3260" t="s">
        <v>6736</v>
      </c>
      <c r="C3260" t="str">
        <f>IFERROR(VLOOKUP(Table1[[#This Row],[Ticker]],[1]!Table2[[Symbol]:[Industry]],2,FALSE),"-")</f>
        <v>-</v>
      </c>
      <c r="D3260" t="s">
        <v>212</v>
      </c>
      <c r="E3260">
        <v>61.788567059999998</v>
      </c>
      <c r="F3260">
        <v>42.57</v>
      </c>
      <c r="G3260">
        <v>100.68017261796</v>
      </c>
      <c r="H3260">
        <v>8.3000583092083797</v>
      </c>
      <c r="I3260">
        <v>-9.4937822659429507</v>
      </c>
      <c r="J3260">
        <v>7.6880574500973804</v>
      </c>
      <c r="K3260">
        <v>39.909366361304102</v>
      </c>
      <c r="L3260">
        <v>33.7723768883315</v>
      </c>
      <c r="M3260">
        <v>48.423083753071801</v>
      </c>
      <c r="N3260">
        <v>2.0212066102510402</v>
      </c>
      <c r="O3260">
        <v>14.3293399107352</v>
      </c>
      <c r="P3260">
        <v>133.90109890109801</v>
      </c>
      <c r="Q3260">
        <v>0.1223501814937</v>
      </c>
    </row>
    <row r="3261" spans="1:17" hidden="1" x14ac:dyDescent="0.3">
      <c r="A3261" t="s">
        <v>6737</v>
      </c>
      <c r="B3261" t="s">
        <v>6738</v>
      </c>
      <c r="C3261" t="str">
        <f>IFERROR(VLOOKUP(Table1[[#This Row],[Ticker]],[1]!Table2[[Symbol]:[Industry]],2,FALSE),"-")</f>
        <v>-</v>
      </c>
      <c r="D3261" t="s">
        <v>46</v>
      </c>
      <c r="E3261">
        <v>61.647624999999998</v>
      </c>
      <c r="F3261">
        <v>162.5</v>
      </c>
      <c r="G3261">
        <v>128.95710406789499</v>
      </c>
      <c r="H3261">
        <v>-1.2359904373666599</v>
      </c>
      <c r="I3261">
        <v>-6.1898384379675004</v>
      </c>
      <c r="J3261">
        <v>-5.3732788040099404</v>
      </c>
      <c r="K3261">
        <v>166.46094100768499</v>
      </c>
      <c r="L3261">
        <v>136.42975384661801</v>
      </c>
      <c r="M3261">
        <v>36.602549954133501</v>
      </c>
      <c r="N3261">
        <v>0.58320676936428695</v>
      </c>
      <c r="O3261">
        <v>30.030769230769199</v>
      </c>
      <c r="P3261">
        <v>165.479496814246</v>
      </c>
      <c r="Q3261">
        <v>0.16067988306499201</v>
      </c>
    </row>
    <row r="3262" spans="1:17" hidden="1" x14ac:dyDescent="0.3">
      <c r="A3262" t="s">
        <v>6739</v>
      </c>
      <c r="B3262" t="s">
        <v>6740</v>
      </c>
      <c r="C3262" t="str">
        <f>IFERROR(VLOOKUP(Table1[[#This Row],[Ticker]],[1]!Table2[[Symbol]:[Industry]],2,FALSE),"-")</f>
        <v>-</v>
      </c>
      <c r="D3262" t="s">
        <v>1676</v>
      </c>
      <c r="E3262">
        <v>61.566068799999996</v>
      </c>
      <c r="F3262">
        <v>25.31</v>
      </c>
      <c r="G3262">
        <v>48.344241986629697</v>
      </c>
      <c r="H3262">
        <v>6.9292417564595796</v>
      </c>
      <c r="I3262">
        <v>158.150719921704</v>
      </c>
      <c r="J3262">
        <v>3.1426029046428301</v>
      </c>
      <c r="K3262">
        <v>21.903028186899899</v>
      </c>
      <c r="L3262">
        <v>16.2270751610492</v>
      </c>
      <c r="M3262">
        <v>66.3777386737992</v>
      </c>
      <c r="N3262">
        <v>0</v>
      </c>
      <c r="O3262">
        <v>6.2030817858554004</v>
      </c>
      <c r="P3262">
        <v>177.83835094845901</v>
      </c>
      <c r="Q3262">
        <v>4.2113742510144998E-2</v>
      </c>
    </row>
    <row r="3263" spans="1:17" hidden="1" x14ac:dyDescent="0.3">
      <c r="A3263" t="s">
        <v>6741</v>
      </c>
      <c r="B3263" t="s">
        <v>6742</v>
      </c>
      <c r="C3263" t="str">
        <f>IFERROR(VLOOKUP(Table1[[#This Row],[Ticker]],[1]!Table2[[Symbol]:[Industry]],2,FALSE),"-")</f>
        <v>-</v>
      </c>
      <c r="D3263" t="s">
        <v>1126</v>
      </c>
      <c r="E3263">
        <v>61.500769470000002</v>
      </c>
      <c r="F3263">
        <v>98.7</v>
      </c>
      <c r="G3263">
        <v>-38.3148395189612</v>
      </c>
      <c r="H3263">
        <v>-23.540222145245298</v>
      </c>
      <c r="I3263">
        <v>-37.379112435970598</v>
      </c>
      <c r="J3263">
        <v>-1.3466229532981</v>
      </c>
      <c r="K3263">
        <v>100.828033315014</v>
      </c>
      <c r="L3263">
        <v>104.99575609582099</v>
      </c>
      <c r="M3263">
        <v>44.051259525706101</v>
      </c>
      <c r="N3263">
        <v>0.31228143249266499</v>
      </c>
      <c r="O3263">
        <v>57.446808510638299</v>
      </c>
      <c r="P3263">
        <v>15.9811985898942</v>
      </c>
      <c r="Q3263">
        <v>5.7152231697021001E-2</v>
      </c>
    </row>
    <row r="3264" spans="1:17" hidden="1" x14ac:dyDescent="0.3">
      <c r="A3264" t="s">
        <v>6743</v>
      </c>
      <c r="B3264" t="s">
        <v>6744</v>
      </c>
      <c r="C3264" t="str">
        <f>IFERROR(VLOOKUP(Table1[[#This Row],[Ticker]],[1]!Table2[[Symbol]:[Industry]],2,FALSE),"-")</f>
        <v>-</v>
      </c>
      <c r="D3264" t="s">
        <v>75</v>
      </c>
      <c r="E3264">
        <v>61.46405</v>
      </c>
      <c r="F3264">
        <v>92.15</v>
      </c>
      <c r="G3264">
        <v>66.627948323113799</v>
      </c>
      <c r="H3264">
        <v>-3.3535612727472799</v>
      </c>
      <c r="I3264">
        <v>-48.4363514932096</v>
      </c>
      <c r="J3264">
        <v>1.8767801198326901</v>
      </c>
      <c r="K3264">
        <v>97.732841134619505</v>
      </c>
      <c r="L3264">
        <v>89.723593272978505</v>
      </c>
      <c r="M3264">
        <v>34.125127134527197</v>
      </c>
      <c r="N3264">
        <v>1.0615459465341801</v>
      </c>
      <c r="O3264">
        <v>71.025501899077497</v>
      </c>
      <c r="P3264">
        <v>146.588172330746</v>
      </c>
    </row>
    <row r="3265" spans="1:17" hidden="1" x14ac:dyDescent="0.3">
      <c r="A3265" t="s">
        <v>6745</v>
      </c>
      <c r="B3265" t="s">
        <v>6746</v>
      </c>
      <c r="C3265" t="str">
        <f>IFERROR(VLOOKUP(Table1[[#This Row],[Ticker]],[1]!Table2[[Symbol]:[Industry]],2,FALSE),"-")</f>
        <v>-</v>
      </c>
      <c r="D3265" t="s">
        <v>396</v>
      </c>
      <c r="E3265">
        <v>61.392206231999999</v>
      </c>
      <c r="F3265">
        <v>14.04</v>
      </c>
      <c r="G3265">
        <v>7.9603547159222297</v>
      </c>
      <c r="H3265">
        <v>-1.4435314343813599</v>
      </c>
      <c r="I3265">
        <v>-13.3275937892962</v>
      </c>
      <c r="J3265">
        <v>3.1426029046428301</v>
      </c>
      <c r="K3265">
        <v>13.709718488952401</v>
      </c>
      <c r="L3265">
        <v>13.516420380732001</v>
      </c>
      <c r="M3265">
        <v>39.913885089249902</v>
      </c>
      <c r="N3265">
        <v>1.2589944596535101</v>
      </c>
      <c r="O3265">
        <v>20.370370370370299</v>
      </c>
      <c r="P3265">
        <v>52.6086956521739</v>
      </c>
      <c r="Q3265">
        <v>1.0460639794547E-2</v>
      </c>
    </row>
    <row r="3266" spans="1:17" hidden="1" x14ac:dyDescent="0.3">
      <c r="A3266" t="s">
        <v>6747</v>
      </c>
      <c r="B3266" t="s">
        <v>6748</v>
      </c>
      <c r="C3266" t="str">
        <f>IFERROR(VLOOKUP(Table1[[#This Row],[Ticker]],[1]!Table2[[Symbol]:[Industry]],2,FALSE),"-")</f>
        <v>-</v>
      </c>
      <c r="D3266" t="s">
        <v>212</v>
      </c>
      <c r="E3266">
        <v>61.246030670000003</v>
      </c>
      <c r="F3266">
        <v>117.7</v>
      </c>
      <c r="G3266">
        <v>16.864449063941802</v>
      </c>
      <c r="H3266">
        <v>28.8004839100137</v>
      </c>
      <c r="I3266">
        <v>-0.74663380349200403</v>
      </c>
      <c r="J3266">
        <v>3.1426029046428301</v>
      </c>
      <c r="K3266">
        <v>102.450596728783</v>
      </c>
      <c r="L3266">
        <v>70.083586739250507</v>
      </c>
      <c r="M3266">
        <v>90.0924995531511</v>
      </c>
      <c r="N3266">
        <v>1.0222222222222199</v>
      </c>
      <c r="O3266">
        <v>19.966015293118001</v>
      </c>
      <c r="P3266">
        <v>41.6365824308062</v>
      </c>
    </row>
    <row r="3267" spans="1:17" hidden="1" x14ac:dyDescent="0.3">
      <c r="A3267" t="s">
        <v>6749</v>
      </c>
      <c r="B3267" t="s">
        <v>6750</v>
      </c>
      <c r="C3267" t="str">
        <f>IFERROR(VLOOKUP(Table1[[#This Row],[Ticker]],[1]!Table2[[Symbol]:[Industry]],2,FALSE),"-")</f>
        <v>-</v>
      </c>
      <c r="D3267" t="s">
        <v>553</v>
      </c>
      <c r="E3267">
        <v>61.168750000000003</v>
      </c>
      <c r="F3267">
        <v>50</v>
      </c>
      <c r="G3267">
        <v>-9.0211052948819095</v>
      </c>
      <c r="H3267">
        <v>-1.3650733071427399</v>
      </c>
      <c r="I3267">
        <v>-21.204509261367399</v>
      </c>
      <c r="J3267">
        <v>6.6408434345538199</v>
      </c>
      <c r="K3267">
        <v>49.599657196752801</v>
      </c>
      <c r="L3267">
        <v>50.780840768271702</v>
      </c>
      <c r="M3267">
        <v>50.676444417172199</v>
      </c>
      <c r="N3267">
        <v>0.193939393939393</v>
      </c>
      <c r="O3267">
        <v>26</v>
      </c>
      <c r="P3267">
        <v>16.306117701791099</v>
      </c>
      <c r="Q3267">
        <v>2.1410358844998E-2</v>
      </c>
    </row>
    <row r="3268" spans="1:17" hidden="1" x14ac:dyDescent="0.3">
      <c r="A3268" t="s">
        <v>6751</v>
      </c>
      <c r="B3268" t="s">
        <v>6752</v>
      </c>
      <c r="C3268" t="str">
        <f>IFERROR(VLOOKUP(Table1[[#This Row],[Ticker]],[1]!Table2[[Symbol]:[Industry]],2,FALSE),"-")</f>
        <v>-</v>
      </c>
      <c r="D3268" t="s">
        <v>432</v>
      </c>
      <c r="E3268">
        <v>61.076500000000003</v>
      </c>
      <c r="F3268">
        <v>129.94999999999999</v>
      </c>
      <c r="G3268">
        <v>7.0210906679518299</v>
      </c>
      <c r="H3268">
        <v>15.174910615850401</v>
      </c>
      <c r="I3268">
        <v>19.7854656759758</v>
      </c>
      <c r="J3268">
        <v>8.3349105969505306</v>
      </c>
      <c r="K3268">
        <v>128.63001793073801</v>
      </c>
      <c r="M3268">
        <v>43.010333488594597</v>
      </c>
      <c r="N3268">
        <v>0.227546220326003</v>
      </c>
      <c r="O3268">
        <v>34.667179684494002</v>
      </c>
      <c r="P3268">
        <v>37.586024351508698</v>
      </c>
    </row>
    <row r="3269" spans="1:17" hidden="1" x14ac:dyDescent="0.3">
      <c r="A3269" t="s">
        <v>6753</v>
      </c>
      <c r="B3269" t="s">
        <v>6754</v>
      </c>
      <c r="C3269" t="str">
        <f>IFERROR(VLOOKUP(Table1[[#This Row],[Ticker]],[1]!Table2[[Symbol]:[Industry]],2,FALSE),"-")</f>
        <v>-</v>
      </c>
      <c r="D3269" t="s">
        <v>51</v>
      </c>
      <c r="E3269">
        <v>61.035701760000002</v>
      </c>
      <c r="F3269">
        <v>52.8</v>
      </c>
      <c r="G3269">
        <v>2.5795291855996201</v>
      </c>
      <c r="H3269">
        <v>6.3059352884318596</v>
      </c>
      <c r="I3269">
        <v>-23.932846497901402</v>
      </c>
      <c r="J3269">
        <v>0.94076804225751198</v>
      </c>
      <c r="K3269">
        <v>53.362490941940003</v>
      </c>
      <c r="L3269">
        <v>53.657773107579096</v>
      </c>
      <c r="M3269">
        <v>46.301179715171799</v>
      </c>
      <c r="N3269">
        <v>0.49944454730605398</v>
      </c>
      <c r="O3269">
        <v>53.219696969696997</v>
      </c>
      <c r="P3269">
        <v>40.799999999999898</v>
      </c>
    </row>
    <row r="3270" spans="1:17" hidden="1" x14ac:dyDescent="0.3">
      <c r="A3270" t="s">
        <v>6755</v>
      </c>
      <c r="B3270" t="s">
        <v>6756</v>
      </c>
      <c r="C3270" t="str">
        <f>IFERROR(VLOOKUP(Table1[[#This Row],[Ticker]],[1]!Table2[[Symbol]:[Industry]],2,FALSE),"-")</f>
        <v>-</v>
      </c>
      <c r="D3270" t="s">
        <v>133</v>
      </c>
      <c r="E3270">
        <v>60.929668800000002</v>
      </c>
      <c r="F3270">
        <v>83.16</v>
      </c>
      <c r="G3270">
        <v>-37.848415952661497</v>
      </c>
      <c r="H3270">
        <v>5.2921329012829803</v>
      </c>
      <c r="I3270">
        <v>-17.605157088911302</v>
      </c>
      <c r="J3270">
        <v>-1.11129464546851</v>
      </c>
      <c r="K3270">
        <v>84.594825397294997</v>
      </c>
      <c r="L3270">
        <v>86.894973867569107</v>
      </c>
      <c r="M3270">
        <v>42.659419052583701</v>
      </c>
      <c r="N3270">
        <v>0.82780996979819499</v>
      </c>
      <c r="O3270">
        <v>32.275132275132201</v>
      </c>
      <c r="P3270">
        <v>15.5</v>
      </c>
      <c r="Q3270">
        <v>6.9919583822531994E-2</v>
      </c>
    </row>
    <row r="3271" spans="1:17" hidden="1" x14ac:dyDescent="0.3">
      <c r="A3271" t="s">
        <v>6757</v>
      </c>
      <c r="B3271" t="s">
        <v>6758</v>
      </c>
      <c r="C3271" t="str">
        <f>IFERROR(VLOOKUP(Table1[[#This Row],[Ticker]],[1]!Table2[[Symbol]:[Industry]],2,FALSE),"-")</f>
        <v>-</v>
      </c>
      <c r="D3271" t="s">
        <v>700</v>
      </c>
      <c r="E3271">
        <v>60.9</v>
      </c>
      <c r="F3271">
        <v>43.5</v>
      </c>
      <c r="G3271">
        <v>85.378494970074001</v>
      </c>
      <c r="H3271">
        <v>24.457602464473901</v>
      </c>
      <c r="I3271">
        <v>11.7694729116029</v>
      </c>
      <c r="J3271">
        <v>-3.2532484350287199</v>
      </c>
      <c r="K3271">
        <v>38.909305804605303</v>
      </c>
      <c r="L3271">
        <v>32.294783944462097</v>
      </c>
      <c r="M3271">
        <v>48.640874581127299</v>
      </c>
      <c r="N3271">
        <v>1.4200496578148001</v>
      </c>
      <c r="O3271">
        <v>14.965517241379301</v>
      </c>
      <c r="P3271">
        <v>117.49999999999901</v>
      </c>
      <c r="Q3271">
        <v>0.132798793086499</v>
      </c>
    </row>
    <row r="3272" spans="1:17" hidden="1" x14ac:dyDescent="0.3">
      <c r="A3272" t="s">
        <v>6759</v>
      </c>
      <c r="B3272" t="s">
        <v>6760</v>
      </c>
      <c r="C3272" t="str">
        <f>IFERROR(VLOOKUP(Table1[[#This Row],[Ticker]],[1]!Table2[[Symbol]:[Industry]],2,FALSE),"-")</f>
        <v>-</v>
      </c>
      <c r="D3272" t="s">
        <v>292</v>
      </c>
      <c r="E3272">
        <v>60.860486179999903</v>
      </c>
      <c r="F3272">
        <v>895.7</v>
      </c>
      <c r="G3272">
        <v>76.033420134403599</v>
      </c>
      <c r="H3272">
        <v>-7.1025441071957696</v>
      </c>
      <c r="I3272">
        <v>53.557395500537297</v>
      </c>
      <c r="J3272">
        <v>-3.42192523664878</v>
      </c>
      <c r="K3272">
        <v>881.17395586505097</v>
      </c>
      <c r="L3272">
        <v>699.246173390384</v>
      </c>
      <c r="M3272">
        <v>43.844269480602698</v>
      </c>
      <c r="N3272">
        <v>0.51188863028634202</v>
      </c>
      <c r="O3272">
        <v>51.2504186669643</v>
      </c>
      <c r="P3272">
        <v>129.666666666666</v>
      </c>
      <c r="Q3272">
        <v>9.7630402288345006E-2</v>
      </c>
    </row>
    <row r="3273" spans="1:17" hidden="1" x14ac:dyDescent="0.3">
      <c r="A3273" t="s">
        <v>6761</v>
      </c>
      <c r="B3273" t="s">
        <v>6762</v>
      </c>
      <c r="C3273" t="str">
        <f>IFERROR(VLOOKUP(Table1[[#This Row],[Ticker]],[1]!Table2[[Symbol]:[Industry]],2,FALSE),"-")</f>
        <v>-</v>
      </c>
      <c r="D3273" t="s">
        <v>383</v>
      </c>
      <c r="E3273">
        <v>60.83952</v>
      </c>
      <c r="F3273">
        <v>5.32</v>
      </c>
      <c r="G3273">
        <v>-78.8842899646137</v>
      </c>
      <c r="H3273">
        <v>-13.030644796455</v>
      </c>
      <c r="I3273">
        <v>-17.968484416646898</v>
      </c>
      <c r="J3273">
        <v>-1.6025640549353699</v>
      </c>
      <c r="K3273">
        <v>5.6646999299251197</v>
      </c>
      <c r="L3273">
        <v>6.4654518352687296</v>
      </c>
      <c r="M3273">
        <v>38.2520616568397</v>
      </c>
      <c r="N3273">
        <v>1.5796124345656699</v>
      </c>
      <c r="O3273">
        <v>186.46616541353299</v>
      </c>
      <c r="P3273">
        <v>32.338308457711399</v>
      </c>
      <c r="Q3273">
        <v>5.6682659920925998E-2</v>
      </c>
    </row>
    <row r="3274" spans="1:17" hidden="1" x14ac:dyDescent="0.3">
      <c r="A3274" t="s">
        <v>6763</v>
      </c>
      <c r="B3274" t="s">
        <v>6764</v>
      </c>
      <c r="C3274" t="str">
        <f>IFERROR(VLOOKUP(Table1[[#This Row],[Ticker]],[1]!Table2[[Symbol]:[Industry]],2,FALSE),"-")</f>
        <v>-</v>
      </c>
      <c r="D3274" t="s">
        <v>21</v>
      </c>
      <c r="E3274">
        <v>60.793660000000003</v>
      </c>
      <c r="F3274">
        <v>10.9</v>
      </c>
      <c r="G3274">
        <v>21.307735662400798</v>
      </c>
      <c r="H3274">
        <v>-7.5093822502321599</v>
      </c>
      <c r="I3274">
        <v>-14.7081497333734</v>
      </c>
      <c r="J3274">
        <v>2.32885968583633</v>
      </c>
      <c r="K3274">
        <v>11.0718119460607</v>
      </c>
      <c r="L3274">
        <v>10.2095728330869</v>
      </c>
      <c r="M3274">
        <v>38.3824085622213</v>
      </c>
      <c r="N3274">
        <v>1.3719148650575399</v>
      </c>
      <c r="O3274">
        <v>38.5321100917431</v>
      </c>
      <c r="P3274">
        <v>60.294117647058798</v>
      </c>
      <c r="Q3274">
        <v>8.3513834853295998E-2</v>
      </c>
    </row>
    <row r="3275" spans="1:17" hidden="1" x14ac:dyDescent="0.3">
      <c r="A3275" t="s">
        <v>6765</v>
      </c>
      <c r="B3275" t="s">
        <v>6766</v>
      </c>
      <c r="C3275" t="str">
        <f>IFERROR(VLOOKUP(Table1[[#This Row],[Ticker]],[1]!Table2[[Symbol]:[Industry]],2,FALSE),"-")</f>
        <v>-</v>
      </c>
      <c r="D3275" t="s">
        <v>625</v>
      </c>
      <c r="E3275">
        <v>60.707248258</v>
      </c>
      <c r="F3275">
        <v>34.61</v>
      </c>
      <c r="G3275">
        <v>-22.819311265494601</v>
      </c>
      <c r="H3275">
        <v>2.0459033185913</v>
      </c>
      <c r="I3275">
        <v>-34.105319552378603</v>
      </c>
      <c r="J3275">
        <v>2.0813784148469101</v>
      </c>
      <c r="K3275">
        <v>35.022241135195102</v>
      </c>
      <c r="L3275">
        <v>36.321276519892301</v>
      </c>
      <c r="M3275">
        <v>35.348339990292097</v>
      </c>
      <c r="N3275">
        <v>1.2903611778125299</v>
      </c>
      <c r="O3275">
        <v>82.028315515746897</v>
      </c>
      <c r="P3275">
        <v>17.6010873258579</v>
      </c>
      <c r="Q3275">
        <v>6.0892439069486E-2</v>
      </c>
    </row>
    <row r="3276" spans="1:17" hidden="1" x14ac:dyDescent="0.3">
      <c r="A3276" t="s">
        <v>6767</v>
      </c>
      <c r="B3276" t="s">
        <v>6768</v>
      </c>
      <c r="C3276" t="str">
        <f>IFERROR(VLOOKUP(Table1[[#This Row],[Ticker]],[1]!Table2[[Symbol]:[Industry]],2,FALSE),"-")</f>
        <v>-</v>
      </c>
      <c r="D3276" t="s">
        <v>51</v>
      </c>
      <c r="E3276">
        <v>60.566576291999901</v>
      </c>
      <c r="F3276">
        <v>48.57</v>
      </c>
      <c r="G3276">
        <v>-10.011418326614301</v>
      </c>
      <c r="H3276">
        <v>1.31419132334139</v>
      </c>
      <c r="I3276">
        <v>-21.354602332179901</v>
      </c>
      <c r="J3276">
        <v>0.47930585954175398</v>
      </c>
      <c r="K3276">
        <v>49.716772271181803</v>
      </c>
      <c r="L3276">
        <v>48.247232947144603</v>
      </c>
      <c r="M3276">
        <v>36.828602595198497</v>
      </c>
      <c r="N3276">
        <v>1.0700191030675701</v>
      </c>
      <c r="O3276">
        <v>30.718550545604199</v>
      </c>
      <c r="P3276">
        <v>34.505677097756802</v>
      </c>
      <c r="Q3276">
        <v>-2.1137255215943999E-2</v>
      </c>
    </row>
    <row r="3277" spans="1:17" hidden="1" x14ac:dyDescent="0.3">
      <c r="A3277" t="s">
        <v>6769</v>
      </c>
      <c r="B3277" t="s">
        <v>6770</v>
      </c>
      <c r="C3277" t="str">
        <f>IFERROR(VLOOKUP(Table1[[#This Row],[Ticker]],[1]!Table2[[Symbol]:[Industry]],2,FALSE),"-")</f>
        <v>-</v>
      </c>
      <c r="D3277" t="s">
        <v>21</v>
      </c>
      <c r="E3277">
        <v>60.471537499999997</v>
      </c>
      <c r="F3277">
        <v>60.9</v>
      </c>
      <c r="G3277">
        <v>-89.6823824580826</v>
      </c>
      <c r="H3277">
        <v>-3.7697989168988402</v>
      </c>
      <c r="I3277">
        <v>-70.172447976078701</v>
      </c>
      <c r="J3277">
        <v>4.1376277802647303</v>
      </c>
      <c r="K3277">
        <v>67.5089108455646</v>
      </c>
      <c r="L3277">
        <v>111.155147380999</v>
      </c>
      <c r="M3277">
        <v>35.921243752467703</v>
      </c>
      <c r="N3277">
        <v>0.49968186638388101</v>
      </c>
      <c r="O3277">
        <v>251.06732348111601</v>
      </c>
      <c r="P3277">
        <v>20.953326713008899</v>
      </c>
    </row>
    <row r="3278" spans="1:17" hidden="1" x14ac:dyDescent="0.3">
      <c r="A3278" t="s">
        <v>6771</v>
      </c>
      <c r="B3278" t="s">
        <v>6772</v>
      </c>
      <c r="C3278" t="str">
        <f>IFERROR(VLOOKUP(Table1[[#This Row],[Ticker]],[1]!Table2[[Symbol]:[Industry]],2,FALSE),"-")</f>
        <v>-</v>
      </c>
      <c r="D3278" t="s">
        <v>376</v>
      </c>
      <c r="E3278">
        <v>60.434373119999997</v>
      </c>
      <c r="F3278">
        <v>1.06</v>
      </c>
      <c r="G3278">
        <v>-22.302217602724799</v>
      </c>
      <c r="I3278">
        <v>-25.6902235470817</v>
      </c>
      <c r="K3278">
        <v>1.0740579266511801</v>
      </c>
      <c r="L3278">
        <v>1.7681056445472201</v>
      </c>
      <c r="M3278">
        <v>4.5782334131322697</v>
      </c>
      <c r="N3278">
        <v>1.0046547587458201</v>
      </c>
      <c r="O3278">
        <v>36.792452830188601</v>
      </c>
      <c r="P3278">
        <v>41.3333333333333</v>
      </c>
      <c r="Q3278">
        <v>-4.9493861384649E-2</v>
      </c>
    </row>
    <row r="3279" spans="1:17" hidden="1" x14ac:dyDescent="0.3">
      <c r="A3279" t="s">
        <v>6773</v>
      </c>
      <c r="B3279" t="s">
        <v>6774</v>
      </c>
      <c r="C3279" t="str">
        <f>IFERROR(VLOOKUP(Table1[[#This Row],[Ticker]],[1]!Table2[[Symbol]:[Industry]],2,FALSE),"-")</f>
        <v>-</v>
      </c>
      <c r="D3279" t="s">
        <v>625</v>
      </c>
      <c r="E3279">
        <v>60.370505399999999</v>
      </c>
      <c r="F3279">
        <v>2.04</v>
      </c>
      <c r="G3279">
        <v>11.3988667914288</v>
      </c>
      <c r="H3279">
        <v>0.14371852496162399</v>
      </c>
      <c r="I3279">
        <v>-21.794571373168701</v>
      </c>
      <c r="J3279">
        <v>1.7537140157539299</v>
      </c>
      <c r="K3279">
        <v>2.0786075988431798</v>
      </c>
      <c r="L3279">
        <v>1.9443149088007901</v>
      </c>
      <c r="M3279">
        <v>28.4770759330153</v>
      </c>
      <c r="N3279">
        <v>0.83359752084580696</v>
      </c>
      <c r="O3279">
        <v>59.313725490195999</v>
      </c>
      <c r="P3279">
        <v>1079.19075144508</v>
      </c>
      <c r="Q3279">
        <v>7.1810646710761997E-2</v>
      </c>
    </row>
    <row r="3280" spans="1:17" hidden="1" x14ac:dyDescent="0.3">
      <c r="A3280" t="s">
        <v>6775</v>
      </c>
      <c r="B3280" t="s">
        <v>6776</v>
      </c>
      <c r="C3280" t="str">
        <f>IFERROR(VLOOKUP(Table1[[#This Row],[Ticker]],[1]!Table2[[Symbol]:[Industry]],2,FALSE),"-")</f>
        <v>-</v>
      </c>
      <c r="D3280" t="s">
        <v>376</v>
      </c>
      <c r="E3280">
        <v>60.319267199999999</v>
      </c>
      <c r="F3280">
        <v>66.069999999999993</v>
      </c>
      <c r="G3280">
        <v>-13.9214858627344</v>
      </c>
      <c r="H3280">
        <v>5.9074634354104898</v>
      </c>
      <c r="I3280">
        <v>-28.750770373755</v>
      </c>
      <c r="J3280">
        <v>2.1570956582660101</v>
      </c>
      <c r="K3280">
        <v>67.098243693904806</v>
      </c>
      <c r="L3280">
        <v>65.178316561260004</v>
      </c>
      <c r="M3280">
        <v>41.955312571820997</v>
      </c>
      <c r="N3280">
        <v>0.94387646313004403</v>
      </c>
      <c r="O3280">
        <v>33.661268351748099</v>
      </c>
      <c r="P3280">
        <v>32.139999999999901</v>
      </c>
      <c r="Q3280">
        <v>3.2558245880591002E-2</v>
      </c>
    </row>
    <row r="3281" spans="1:17" hidden="1" x14ac:dyDescent="0.3">
      <c r="A3281" t="s">
        <v>6777</v>
      </c>
      <c r="B3281" t="s">
        <v>6778</v>
      </c>
      <c r="C3281" t="str">
        <f>IFERROR(VLOOKUP(Table1[[#This Row],[Ticker]],[1]!Table2[[Symbol]:[Industry]],2,FALSE),"-")</f>
        <v>-</v>
      </c>
      <c r="D3281" t="s">
        <v>191</v>
      </c>
      <c r="E3281">
        <v>60.278808544999997</v>
      </c>
      <c r="F3281">
        <v>47.05</v>
      </c>
      <c r="G3281">
        <v>16.775163349656001</v>
      </c>
      <c r="H3281">
        <v>-4.6952796861295996</v>
      </c>
      <c r="I3281">
        <v>29.539538357680101</v>
      </c>
      <c r="J3281">
        <v>8.9741363819646498</v>
      </c>
      <c r="M3281">
        <v>51.138987520349403</v>
      </c>
      <c r="O3281">
        <v>38.788522848033999</v>
      </c>
      <c r="P3281">
        <v>54.262295081967203</v>
      </c>
    </row>
    <row r="3282" spans="1:17" hidden="1" x14ac:dyDescent="0.3">
      <c r="A3282" t="s">
        <v>6779</v>
      </c>
      <c r="B3282" t="s">
        <v>6780</v>
      </c>
      <c r="C3282" t="str">
        <f>IFERROR(VLOOKUP(Table1[[#This Row],[Ticker]],[1]!Table2[[Symbol]:[Industry]],2,FALSE),"-")</f>
        <v>-</v>
      </c>
      <c r="D3282" t="s">
        <v>530</v>
      </c>
      <c r="E3282">
        <v>60.131880119999998</v>
      </c>
      <c r="F3282">
        <v>48.9</v>
      </c>
      <c r="G3282">
        <v>39.691086216636897</v>
      </c>
      <c r="H3282">
        <v>5.8389083480584301</v>
      </c>
      <c r="I3282">
        <v>5.9660755717560496</v>
      </c>
      <c r="J3282">
        <v>4.9702249191807404</v>
      </c>
      <c r="K3282">
        <v>48.883499425813902</v>
      </c>
      <c r="L3282">
        <v>44.293448736073103</v>
      </c>
      <c r="M3282">
        <v>48.206098549347502</v>
      </c>
      <c r="N3282">
        <v>1.5135866218857801</v>
      </c>
      <c r="O3282">
        <v>14.314928425357801</v>
      </c>
      <c r="P3282">
        <v>75.331660093223306</v>
      </c>
      <c r="Q3282">
        <v>2.2165072716751E-2</v>
      </c>
    </row>
    <row r="3283" spans="1:17" hidden="1" x14ac:dyDescent="0.3">
      <c r="A3283" t="s">
        <v>6781</v>
      </c>
      <c r="B3283" t="s">
        <v>6782</v>
      </c>
      <c r="C3283" t="str">
        <f>IFERROR(VLOOKUP(Table1[[#This Row],[Ticker]],[1]!Table2[[Symbol]:[Industry]],2,FALSE),"-")</f>
        <v>-</v>
      </c>
      <c r="D3283" t="s">
        <v>625</v>
      </c>
      <c r="E3283">
        <v>60.067700000000002</v>
      </c>
      <c r="F3283">
        <v>70</v>
      </c>
      <c r="G3283">
        <v>15.085322393510699</v>
      </c>
      <c r="H3283">
        <v>-2.03899657530103</v>
      </c>
      <c r="I3283">
        <v>6.8806684716975903</v>
      </c>
      <c r="J3283">
        <v>3.5709295751168399</v>
      </c>
      <c r="K3283">
        <v>69.598623533161003</v>
      </c>
      <c r="L3283">
        <v>61.794816992188402</v>
      </c>
      <c r="M3283">
        <v>49.986032745911999</v>
      </c>
      <c r="N3283">
        <v>0.99607053575438198</v>
      </c>
      <c r="O3283">
        <v>14.285714285714199</v>
      </c>
      <c r="P3283">
        <v>67.825461520019104</v>
      </c>
      <c r="Q3283">
        <v>7.7901696596456002E-2</v>
      </c>
    </row>
    <row r="3284" spans="1:17" hidden="1" x14ac:dyDescent="0.3">
      <c r="A3284" t="s">
        <v>6783</v>
      </c>
      <c r="B3284" t="s">
        <v>6784</v>
      </c>
      <c r="C3284" t="str">
        <f>IFERROR(VLOOKUP(Table1[[#This Row],[Ticker]],[1]!Table2[[Symbol]:[Industry]],2,FALSE),"-")</f>
        <v>-</v>
      </c>
      <c r="D3284" t="s">
        <v>1202</v>
      </c>
      <c r="E3284">
        <v>59.866239999999998</v>
      </c>
      <c r="F3284">
        <v>40.67</v>
      </c>
      <c r="G3284">
        <v>-51.272297670150003</v>
      </c>
      <c r="H3284">
        <v>-11.6476339012575</v>
      </c>
      <c r="I3284">
        <v>-8.0468986100540398</v>
      </c>
      <c r="J3284">
        <v>-3.5463603060594999</v>
      </c>
      <c r="K3284">
        <v>42.066515012880501</v>
      </c>
      <c r="L3284">
        <v>40.281415427013698</v>
      </c>
      <c r="M3284">
        <v>35.438411506210301</v>
      </c>
      <c r="N3284">
        <v>1.7269448346127501</v>
      </c>
      <c r="O3284">
        <v>60.142611261371897</v>
      </c>
      <c r="P3284">
        <v>23.2424242424242</v>
      </c>
      <c r="Q3284">
        <v>0.16890033285713699</v>
      </c>
    </row>
    <row r="3285" spans="1:17" hidden="1" x14ac:dyDescent="0.3">
      <c r="A3285" t="s">
        <v>6785</v>
      </c>
      <c r="B3285" t="s">
        <v>6786</v>
      </c>
      <c r="C3285" t="str">
        <f>IFERROR(VLOOKUP(Table1[[#This Row],[Ticker]],[1]!Table2[[Symbol]:[Industry]],2,FALSE),"-")</f>
        <v>-</v>
      </c>
      <c r="D3285" t="s">
        <v>101</v>
      </c>
      <c r="E3285">
        <v>59.803798</v>
      </c>
      <c r="F3285">
        <v>46.01</v>
      </c>
      <c r="G3285">
        <v>536.86017906325799</v>
      </c>
      <c r="H3285">
        <v>89.590883741723104</v>
      </c>
      <c r="I3285">
        <v>169.88759485633</v>
      </c>
      <c r="J3285">
        <v>2.6494859948421299</v>
      </c>
      <c r="K3285">
        <v>30.629795767486002</v>
      </c>
      <c r="L3285">
        <v>18.230269889446902</v>
      </c>
      <c r="M3285">
        <v>56.855170680454499</v>
      </c>
      <c r="N3285">
        <v>0.69382672122398104</v>
      </c>
      <c r="O3285">
        <v>22.429906542055999</v>
      </c>
      <c r="P3285">
        <v>776.38095238095195</v>
      </c>
      <c r="Q3285">
        <v>9.6452635894693994E-2</v>
      </c>
    </row>
    <row r="3286" spans="1:17" hidden="1" x14ac:dyDescent="0.3">
      <c r="A3286" t="s">
        <v>6787</v>
      </c>
      <c r="B3286" t="s">
        <v>6788</v>
      </c>
      <c r="C3286" t="str">
        <f>IFERROR(VLOOKUP(Table1[[#This Row],[Ticker]],[1]!Table2[[Symbol]:[Industry]],2,FALSE),"-")</f>
        <v>-</v>
      </c>
      <c r="D3286" t="s">
        <v>46</v>
      </c>
      <c r="E3286">
        <v>59.784948999999997</v>
      </c>
      <c r="F3286">
        <v>31.15</v>
      </c>
      <c r="G3286">
        <v>34.1481300957279</v>
      </c>
      <c r="H3286">
        <v>-2.9026210500677601</v>
      </c>
      <c r="I3286">
        <v>-9.8765284566424807</v>
      </c>
      <c r="J3286">
        <v>3.6264738723847598</v>
      </c>
      <c r="K3286">
        <v>28.9080047055424</v>
      </c>
      <c r="L3286">
        <v>26.447570247728599</v>
      </c>
      <c r="M3286">
        <v>55.539483154993398</v>
      </c>
      <c r="N3286">
        <v>0.79891932743066396</v>
      </c>
      <c r="O3286">
        <v>47.640449438202197</v>
      </c>
      <c r="P3286">
        <v>63.774973711882197</v>
      </c>
      <c r="Q3286">
        <v>7.2826937566432007E-2</v>
      </c>
    </row>
    <row r="3287" spans="1:17" hidden="1" x14ac:dyDescent="0.3">
      <c r="A3287" t="s">
        <v>6789</v>
      </c>
      <c r="B3287" t="s">
        <v>6790</v>
      </c>
      <c r="C3287" t="str">
        <f>IFERROR(VLOOKUP(Table1[[#This Row],[Ticker]],[1]!Table2[[Symbol]:[Industry]],2,FALSE),"-")</f>
        <v>-</v>
      </c>
      <c r="D3287" t="s">
        <v>625</v>
      </c>
      <c r="E3287">
        <v>59.737499999999997</v>
      </c>
      <c r="F3287">
        <v>40.5</v>
      </c>
      <c r="G3287">
        <v>13.5697257692185</v>
      </c>
      <c r="H3287">
        <v>-5.2442307350806603</v>
      </c>
      <c r="I3287">
        <v>-21.224188722307598</v>
      </c>
      <c r="J3287">
        <v>3.67918827049649</v>
      </c>
      <c r="K3287">
        <v>41.612154683028201</v>
      </c>
      <c r="L3287">
        <v>39.2531310367809</v>
      </c>
      <c r="M3287">
        <v>38.460512624783597</v>
      </c>
      <c r="N3287">
        <v>0.64601599816682698</v>
      </c>
      <c r="O3287">
        <v>31.9753086419753</v>
      </c>
      <c r="P3287">
        <v>44.642857142857103</v>
      </c>
      <c r="Q3287">
        <v>3.4095148419037997E-2</v>
      </c>
    </row>
    <row r="3288" spans="1:17" hidden="1" x14ac:dyDescent="0.3">
      <c r="A3288" t="s">
        <v>6791</v>
      </c>
      <c r="B3288" t="s">
        <v>6792</v>
      </c>
      <c r="C3288" t="str">
        <f>IFERROR(VLOOKUP(Table1[[#This Row],[Ticker]],[1]!Table2[[Symbol]:[Industry]],2,FALSE),"-")</f>
        <v>-</v>
      </c>
      <c r="D3288" t="s">
        <v>2175</v>
      </c>
      <c r="E3288">
        <v>59.719120479999901</v>
      </c>
      <c r="F3288">
        <v>1.36</v>
      </c>
      <c r="G3288">
        <v>-52.788277311582398</v>
      </c>
      <c r="H3288">
        <v>-5.6828056736555999</v>
      </c>
      <c r="I3288">
        <v>-30.016850766016599</v>
      </c>
      <c r="J3288">
        <v>1.7140314760713999</v>
      </c>
      <c r="K3288">
        <v>1.3735910265673299</v>
      </c>
      <c r="L3288">
        <v>1.5617220364639399</v>
      </c>
      <c r="M3288">
        <v>38.4183524801837</v>
      </c>
      <c r="N3288">
        <v>0.72020919844325604</v>
      </c>
      <c r="O3288">
        <v>59.558823529411697</v>
      </c>
      <c r="P3288">
        <v>18.260869565217401</v>
      </c>
      <c r="Q3288">
        <v>-0.108869204913888</v>
      </c>
    </row>
    <row r="3289" spans="1:17" hidden="1" x14ac:dyDescent="0.3">
      <c r="A3289" t="s">
        <v>6793</v>
      </c>
      <c r="B3289" t="s">
        <v>6794</v>
      </c>
      <c r="C3289" t="str">
        <f>IFERROR(VLOOKUP(Table1[[#This Row],[Ticker]],[1]!Table2[[Symbol]:[Industry]],2,FALSE),"-")</f>
        <v>-</v>
      </c>
      <c r="E3289">
        <v>59.611385058000003</v>
      </c>
      <c r="F3289">
        <v>72.790000000000006</v>
      </c>
      <c r="G3289">
        <v>57.590121941788603</v>
      </c>
      <c r="H3289">
        <v>-8.0978494363618703E-2</v>
      </c>
      <c r="I3289">
        <v>-15.9700313642483</v>
      </c>
      <c r="J3289">
        <v>-8.0219540573824695</v>
      </c>
      <c r="K3289">
        <v>73.270731379076906</v>
      </c>
      <c r="L3289">
        <v>66.960776998468305</v>
      </c>
      <c r="M3289">
        <v>49.327811913461701</v>
      </c>
      <c r="N3289">
        <v>1.2919738547517099</v>
      </c>
      <c r="O3289">
        <v>29.7293584283555</v>
      </c>
      <c r="P3289">
        <v>152.04293628808799</v>
      </c>
      <c r="Q3289">
        <v>0.16821390596682301</v>
      </c>
    </row>
    <row r="3290" spans="1:17" hidden="1" x14ac:dyDescent="0.3">
      <c r="A3290" t="s">
        <v>6795</v>
      </c>
      <c r="B3290" t="s">
        <v>6796</v>
      </c>
      <c r="C3290" t="str">
        <f>IFERROR(VLOOKUP(Table1[[#This Row],[Ticker]],[1]!Table2[[Symbol]:[Industry]],2,FALSE),"-")</f>
        <v>-</v>
      </c>
      <c r="D3290" t="s">
        <v>46</v>
      </c>
      <c r="E3290">
        <v>59.406707281999999</v>
      </c>
      <c r="F3290">
        <v>35.229999999999997</v>
      </c>
      <c r="G3290">
        <v>11.468154790974401</v>
      </c>
      <c r="H3290">
        <v>-1.77200191950979</v>
      </c>
      <c r="I3290">
        <v>-21.187308464699001</v>
      </c>
      <c r="J3290">
        <v>6.0748297372846096</v>
      </c>
      <c r="K3290">
        <v>35.709085227994699</v>
      </c>
      <c r="L3290">
        <v>35.537352946324198</v>
      </c>
      <c r="M3290">
        <v>44.447395144565697</v>
      </c>
      <c r="N3290">
        <v>2.5884674358591</v>
      </c>
      <c r="O3290">
        <v>43.627590122054997</v>
      </c>
      <c r="P3290">
        <v>39.249011857707401</v>
      </c>
      <c r="Q3290">
        <v>-7.5917226059965995E-2</v>
      </c>
    </row>
    <row r="3291" spans="1:17" hidden="1" x14ac:dyDescent="0.3">
      <c r="A3291" t="s">
        <v>6797</v>
      </c>
      <c r="B3291" t="s">
        <v>6798</v>
      </c>
      <c r="C3291" t="str">
        <f>IFERROR(VLOOKUP(Table1[[#This Row],[Ticker]],[1]!Table2[[Symbol]:[Industry]],2,FALSE),"-")</f>
        <v>-</v>
      </c>
      <c r="D3291" t="s">
        <v>1676</v>
      </c>
      <c r="E3291">
        <v>59.4</v>
      </c>
      <c r="F3291">
        <v>1.08</v>
      </c>
      <c r="G3291">
        <v>88.510107327247098</v>
      </c>
      <c r="H3291">
        <v>-7.2593822502321599</v>
      </c>
      <c r="I3291">
        <v>0.84998263848527</v>
      </c>
      <c r="J3291">
        <v>6.9161878103032102</v>
      </c>
      <c r="K3291">
        <v>1.0668605981941299</v>
      </c>
      <c r="L3291">
        <v>0.89324664058586101</v>
      </c>
      <c r="M3291">
        <v>41.220795323743801</v>
      </c>
      <c r="N3291">
        <v>0.70372653291670795</v>
      </c>
      <c r="O3291">
        <v>27.7777777777777</v>
      </c>
      <c r="P3291">
        <v>140</v>
      </c>
      <c r="Q3291">
        <v>0.10476535881817001</v>
      </c>
    </row>
    <row r="3292" spans="1:17" hidden="1" x14ac:dyDescent="0.3">
      <c r="A3292" t="s">
        <v>6799</v>
      </c>
      <c r="B3292" t="s">
        <v>6800</v>
      </c>
      <c r="C3292" t="str">
        <f>IFERROR(VLOOKUP(Table1[[#This Row],[Ticker]],[1]!Table2[[Symbol]:[Industry]],2,FALSE),"-")</f>
        <v>-</v>
      </c>
      <c r="D3292" t="s">
        <v>2388</v>
      </c>
      <c r="E3292">
        <v>59.297515199999999</v>
      </c>
      <c r="F3292">
        <v>55.44</v>
      </c>
      <c r="G3292">
        <v>96.658134487337605</v>
      </c>
      <c r="H3292">
        <v>11.881925899470501</v>
      </c>
      <c r="I3292">
        <v>38.542034517434303</v>
      </c>
      <c r="J3292">
        <v>-2.5716828096428799</v>
      </c>
      <c r="K3292">
        <v>45.500237097540001</v>
      </c>
      <c r="L3292">
        <v>38.409633027869603</v>
      </c>
      <c r="M3292">
        <v>66.892588030708794</v>
      </c>
      <c r="N3292">
        <v>4.1010326468646303</v>
      </c>
      <c r="O3292">
        <v>10.119047619047601</v>
      </c>
      <c r="P3292">
        <v>177.2</v>
      </c>
      <c r="Q3292">
        <v>0.14813032097110801</v>
      </c>
    </row>
    <row r="3293" spans="1:17" hidden="1" x14ac:dyDescent="0.3">
      <c r="A3293" t="s">
        <v>6801</v>
      </c>
      <c r="B3293" t="s">
        <v>6802</v>
      </c>
      <c r="C3293" t="str">
        <f>IFERROR(VLOOKUP(Table1[[#This Row],[Ticker]],[1]!Table2[[Symbol]:[Industry]],2,FALSE),"-")</f>
        <v>-</v>
      </c>
      <c r="D3293" t="s">
        <v>277</v>
      </c>
      <c r="E3293">
        <v>59.241056999999998</v>
      </c>
      <c r="F3293">
        <v>43</v>
      </c>
      <c r="G3293">
        <v>-20.506689355583699</v>
      </c>
      <c r="H3293">
        <v>-0.75253293516367303</v>
      </c>
      <c r="I3293">
        <v>-2.99022354708175</v>
      </c>
      <c r="J3293">
        <v>3.2590173400328202</v>
      </c>
      <c r="K3293">
        <v>44.797503979393603</v>
      </c>
      <c r="M3293">
        <v>23.657554641853402</v>
      </c>
      <c r="N3293">
        <v>0.73743016759776503</v>
      </c>
      <c r="O3293">
        <v>15.465116279069701</v>
      </c>
      <c r="P3293">
        <v>19.4444444444444</v>
      </c>
    </row>
    <row r="3294" spans="1:17" hidden="1" x14ac:dyDescent="0.3">
      <c r="A3294" t="s">
        <v>6803</v>
      </c>
      <c r="B3294" t="s">
        <v>6804</v>
      </c>
      <c r="C3294" t="str">
        <f>IFERROR(VLOOKUP(Table1[[#This Row],[Ticker]],[1]!Table2[[Symbol]:[Industry]],2,FALSE),"-")</f>
        <v>-</v>
      </c>
      <c r="D3294" t="s">
        <v>383</v>
      </c>
      <c r="E3294">
        <v>59.195872000000001</v>
      </c>
      <c r="F3294">
        <v>191.3</v>
      </c>
      <c r="G3294">
        <v>90.059406797258106</v>
      </c>
      <c r="H3294">
        <v>16.255769264919302</v>
      </c>
      <c r="I3294">
        <v>26.152633595775299</v>
      </c>
      <c r="J3294">
        <v>4.2330284365577304</v>
      </c>
      <c r="K3294">
        <v>170.70585664464599</v>
      </c>
      <c r="L3294">
        <v>141.10741111206301</v>
      </c>
      <c r="M3294">
        <v>56.498607344094999</v>
      </c>
      <c r="N3294">
        <v>0.86982430147199197</v>
      </c>
      <c r="O3294">
        <v>22.3470987976999</v>
      </c>
      <c r="P3294">
        <v>125.058823529411</v>
      </c>
      <c r="Q3294">
        <v>0.191108931667927</v>
      </c>
    </row>
    <row r="3295" spans="1:17" hidden="1" x14ac:dyDescent="0.3">
      <c r="A3295" t="s">
        <v>6805</v>
      </c>
      <c r="B3295" t="s">
        <v>6806</v>
      </c>
      <c r="C3295" t="str">
        <f>IFERROR(VLOOKUP(Table1[[#This Row],[Ticker]],[1]!Table2[[Symbol]:[Industry]],2,FALSE),"-")</f>
        <v>-</v>
      </c>
      <c r="D3295" t="s">
        <v>116</v>
      </c>
      <c r="E3295">
        <v>59.185434000000001</v>
      </c>
      <c r="F3295">
        <v>154</v>
      </c>
      <c r="G3295">
        <v>-12.978909332048101</v>
      </c>
      <c r="H3295">
        <v>-15.682805673655499</v>
      </c>
      <c r="I3295">
        <v>-0.21453432402411099</v>
      </c>
      <c r="J3295">
        <v>0.242224594428466</v>
      </c>
      <c r="M3295">
        <v>41.940259210653302</v>
      </c>
      <c r="O3295">
        <v>38.831168831168803</v>
      </c>
      <c r="P3295">
        <v>22.807017543859601</v>
      </c>
    </row>
    <row r="3296" spans="1:17" hidden="1" x14ac:dyDescent="0.3">
      <c r="A3296" t="s">
        <v>6807</v>
      </c>
      <c r="B3296" t="s">
        <v>6808</v>
      </c>
      <c r="C3296" t="str">
        <f>IFERROR(VLOOKUP(Table1[[#This Row],[Ticker]],[1]!Table2[[Symbol]:[Industry]],2,FALSE),"-")</f>
        <v>-</v>
      </c>
      <c r="D3296" t="s">
        <v>232</v>
      </c>
      <c r="E3296">
        <v>59.0914748799999</v>
      </c>
      <c r="F3296">
        <v>36.799999999999997</v>
      </c>
      <c r="G3296">
        <v>-10.5440319394855</v>
      </c>
      <c r="H3296">
        <v>-2.5971577929360499</v>
      </c>
      <c r="I3296">
        <v>-39.337864691706599</v>
      </c>
      <c r="J3296">
        <v>1.37337213541207</v>
      </c>
      <c r="K3296">
        <v>40.142095989398101</v>
      </c>
      <c r="L3296">
        <v>39.7282999029213</v>
      </c>
      <c r="M3296">
        <v>30.4116700101318</v>
      </c>
      <c r="N3296">
        <v>0.54581758746321296</v>
      </c>
      <c r="O3296">
        <v>75.597826086956502</v>
      </c>
      <c r="P3296">
        <v>41.811175337186903</v>
      </c>
      <c r="Q3296">
        <v>9.3233022371901994E-2</v>
      </c>
    </row>
    <row r="3297" spans="1:17" hidden="1" x14ac:dyDescent="0.3">
      <c r="A3297" t="s">
        <v>6809</v>
      </c>
      <c r="B3297" t="s">
        <v>6810</v>
      </c>
      <c r="C3297" t="str">
        <f>IFERROR(VLOOKUP(Table1[[#This Row],[Ticker]],[1]!Table2[[Symbol]:[Industry]],2,FALSE),"-")</f>
        <v>-</v>
      </c>
      <c r="D3297" t="s">
        <v>429</v>
      </c>
      <c r="E3297">
        <v>59.062238676</v>
      </c>
      <c r="F3297">
        <v>0.84</v>
      </c>
      <c r="G3297">
        <v>276.74540144489401</v>
      </c>
      <c r="H3297">
        <v>-21.653321644171498</v>
      </c>
      <c r="I3297">
        <v>-6.7865198433780503</v>
      </c>
      <c r="J3297">
        <v>-1.3517791178290699</v>
      </c>
      <c r="K3297">
        <v>0.92457567110366901</v>
      </c>
      <c r="L3297">
        <v>0.76855703998747904</v>
      </c>
      <c r="M3297">
        <v>11.0074761041725</v>
      </c>
      <c r="N3297">
        <v>0.381425442095012</v>
      </c>
      <c r="O3297">
        <v>33.3333333333333</v>
      </c>
      <c r="P3297">
        <v>342.105263157894</v>
      </c>
      <c r="Q3297">
        <v>0.11940103751530499</v>
      </c>
    </row>
    <row r="3298" spans="1:17" hidden="1" x14ac:dyDescent="0.3">
      <c r="A3298" t="s">
        <v>6811</v>
      </c>
      <c r="B3298" t="s">
        <v>6812</v>
      </c>
      <c r="C3298" t="str">
        <f>IFERROR(VLOOKUP(Table1[[#This Row],[Ticker]],[1]!Table2[[Symbol]:[Industry]],2,FALSE),"-")</f>
        <v>-</v>
      </c>
      <c r="D3298" t="s">
        <v>1202</v>
      </c>
      <c r="E3298">
        <v>59.059698779999998</v>
      </c>
      <c r="F3298">
        <v>0.6</v>
      </c>
      <c r="G3298">
        <v>-0.80561896326906801</v>
      </c>
      <c r="H3298">
        <v>-20.2593822502321</v>
      </c>
      <c r="I3298">
        <v>-8.7953082928444601</v>
      </c>
      <c r="J3298">
        <v>-0.13608561994732801</v>
      </c>
      <c r="K3298">
        <v>0.62721863731747896</v>
      </c>
      <c r="L3298">
        <v>0.57257795130233002</v>
      </c>
      <c r="M3298">
        <v>32.827550387959398</v>
      </c>
      <c r="N3298">
        <v>1.5375567200665301</v>
      </c>
      <c r="O3298">
        <v>26.6666666666666</v>
      </c>
      <c r="P3298">
        <v>22.4489795918367</v>
      </c>
      <c r="Q3298">
        <v>-1.3557623064177999E-2</v>
      </c>
    </row>
    <row r="3299" spans="1:17" hidden="1" x14ac:dyDescent="0.3">
      <c r="A3299" t="s">
        <v>6813</v>
      </c>
      <c r="B3299" t="s">
        <v>6814</v>
      </c>
      <c r="C3299" t="str">
        <f>IFERROR(VLOOKUP(Table1[[#This Row],[Ticker]],[1]!Table2[[Symbol]:[Industry]],2,FALSE),"-")</f>
        <v>-</v>
      </c>
      <c r="D3299" t="s">
        <v>138</v>
      </c>
      <c r="E3299">
        <v>59.051545300000001</v>
      </c>
      <c r="F3299">
        <v>7.61</v>
      </c>
      <c r="G3299">
        <v>57.935877635370304</v>
      </c>
      <c r="H3299">
        <v>18.721009906630499</v>
      </c>
      <c r="I3299">
        <v>27.873412816554598</v>
      </c>
      <c r="J3299">
        <v>23.624530615486201</v>
      </c>
      <c r="K3299">
        <v>6.5101638731688602</v>
      </c>
      <c r="L3299">
        <v>5.6875891871867301</v>
      </c>
      <c r="M3299">
        <v>61.926234795905003</v>
      </c>
      <c r="N3299">
        <v>1.2980002039765699</v>
      </c>
      <c r="O3299">
        <v>16.031537450722698</v>
      </c>
      <c r="P3299">
        <v>90.25</v>
      </c>
      <c r="Q3299">
        <v>8.7940260180019006E-2</v>
      </c>
    </row>
    <row r="3300" spans="1:17" hidden="1" x14ac:dyDescent="0.3">
      <c r="A3300" t="s">
        <v>6815</v>
      </c>
      <c r="B3300" t="s">
        <v>6816</v>
      </c>
      <c r="C3300" t="str">
        <f>IFERROR(VLOOKUP(Table1[[#This Row],[Ticker]],[1]!Table2[[Symbol]:[Industry]],2,FALSE),"-")</f>
        <v>-</v>
      </c>
      <c r="D3300" t="s">
        <v>46</v>
      </c>
      <c r="E3300">
        <v>58.697468200000003</v>
      </c>
      <c r="F3300">
        <v>52.5</v>
      </c>
      <c r="G3300">
        <v>64.703676095067706</v>
      </c>
      <c r="H3300">
        <v>-4.0939317503532101E-2</v>
      </c>
      <c r="I3300">
        <v>13.6198451259219</v>
      </c>
      <c r="J3300">
        <v>5.0010312050242797E-2</v>
      </c>
      <c r="K3300">
        <v>53.241545906730799</v>
      </c>
      <c r="L3300">
        <v>45.538017690852101</v>
      </c>
      <c r="M3300">
        <v>45.370804706697598</v>
      </c>
      <c r="N3300">
        <v>0.26079305743598802</v>
      </c>
      <c r="O3300">
        <v>57.5619047619047</v>
      </c>
      <c r="P3300">
        <v>97.815281869615106</v>
      </c>
      <c r="Q3300">
        <v>0.13803535890365601</v>
      </c>
    </row>
    <row r="3301" spans="1:17" hidden="1" x14ac:dyDescent="0.3">
      <c r="A3301" t="s">
        <v>6817</v>
      </c>
      <c r="B3301" t="s">
        <v>6818</v>
      </c>
      <c r="C3301" t="str">
        <f>IFERROR(VLOOKUP(Table1[[#This Row],[Ticker]],[1]!Table2[[Symbol]:[Industry]],2,FALSE),"-")</f>
        <v>-</v>
      </c>
      <c r="D3301" t="s">
        <v>543</v>
      </c>
      <c r="E3301">
        <v>58.62912</v>
      </c>
      <c r="F3301">
        <v>0.93</v>
      </c>
      <c r="G3301">
        <v>-25.359861713000502</v>
      </c>
      <c r="H3301">
        <v>-13.340463331313201</v>
      </c>
      <c r="I3301">
        <v>32.586699529841297</v>
      </c>
      <c r="J3301">
        <v>-4.6243873866192997</v>
      </c>
      <c r="K3301">
        <v>0.93550285770702102</v>
      </c>
      <c r="L3301">
        <v>0.91777479143211804</v>
      </c>
      <c r="M3301">
        <v>22.055065923478999</v>
      </c>
      <c r="N3301">
        <v>0.405645958579472</v>
      </c>
      <c r="O3301">
        <v>27.9569892473118</v>
      </c>
      <c r="P3301">
        <v>106.666666666666</v>
      </c>
      <c r="Q3301">
        <v>6.3461910601129998E-3</v>
      </c>
    </row>
    <row r="3302" spans="1:17" hidden="1" x14ac:dyDescent="0.3">
      <c r="A3302" t="s">
        <v>6819</v>
      </c>
      <c r="B3302" t="s">
        <v>6820</v>
      </c>
      <c r="C3302" t="str">
        <f>IFERROR(VLOOKUP(Table1[[#This Row],[Ticker]],[1]!Table2[[Symbol]:[Industry]],2,FALSE),"-")</f>
        <v>-</v>
      </c>
      <c r="D3302" t="s">
        <v>95</v>
      </c>
      <c r="E3302">
        <v>58.538547199999996</v>
      </c>
      <c r="F3302">
        <v>28.04</v>
      </c>
      <c r="G3302">
        <v>12.0735867730795</v>
      </c>
      <c r="H3302">
        <v>-0.51170903409980695</v>
      </c>
      <c r="I3302">
        <v>-39.807087676146502</v>
      </c>
      <c r="J3302">
        <v>-1.6589976288683199</v>
      </c>
      <c r="K3302">
        <v>28.9154960490369</v>
      </c>
      <c r="L3302">
        <v>29.905324510806501</v>
      </c>
      <c r="M3302">
        <v>41.291323709171103</v>
      </c>
      <c r="N3302">
        <v>1.3946784388878499</v>
      </c>
      <c r="O3302">
        <v>51.176890156918603</v>
      </c>
      <c r="P3302">
        <v>42.915392456676798</v>
      </c>
      <c r="Q3302">
        <v>5.5083190647881003E-2</v>
      </c>
    </row>
    <row r="3303" spans="1:17" hidden="1" x14ac:dyDescent="0.3">
      <c r="A3303" t="s">
        <v>6821</v>
      </c>
      <c r="B3303" t="s">
        <v>6822</v>
      </c>
      <c r="C3303" t="str">
        <f>IFERROR(VLOOKUP(Table1[[#This Row],[Ticker]],[1]!Table2[[Symbol]:[Industry]],2,FALSE),"-")</f>
        <v>-</v>
      </c>
      <c r="D3303" t="s">
        <v>2952</v>
      </c>
      <c r="E3303">
        <v>58.52390115</v>
      </c>
      <c r="F3303">
        <v>5.83</v>
      </c>
      <c r="G3303">
        <v>1.3180510175437801</v>
      </c>
      <c r="H3303">
        <v>-1.0194466624704901</v>
      </c>
      <c r="I3303">
        <v>-44.164853808742699</v>
      </c>
      <c r="J3303">
        <v>-2.7397500365336298</v>
      </c>
      <c r="K3303">
        <v>6.3556604146126503</v>
      </c>
      <c r="L3303">
        <v>6.0492482746020899</v>
      </c>
      <c r="M3303">
        <v>22.166778038347999</v>
      </c>
      <c r="N3303">
        <v>0.92126806150507701</v>
      </c>
      <c r="O3303">
        <v>58.147512864493997</v>
      </c>
      <c r="P3303">
        <v>54.232804232804199</v>
      </c>
      <c r="Q3303">
        <v>-8.2178013161805993E-2</v>
      </c>
    </row>
    <row r="3304" spans="1:17" hidden="1" x14ac:dyDescent="0.3">
      <c r="A3304" t="s">
        <v>6823</v>
      </c>
      <c r="B3304" t="s">
        <v>6824</v>
      </c>
      <c r="C3304" t="str">
        <f>IFERROR(VLOOKUP(Table1[[#This Row],[Ticker]],[1]!Table2[[Symbol]:[Industry]],2,FALSE),"-")</f>
        <v>-</v>
      </c>
      <c r="D3304" t="s">
        <v>138</v>
      </c>
      <c r="E3304">
        <v>58.508172799999997</v>
      </c>
      <c r="F3304">
        <v>5936.3</v>
      </c>
      <c r="G3304">
        <v>74.174562014270194</v>
      </c>
      <c r="H3304">
        <v>5.12857663376196</v>
      </c>
      <c r="I3304">
        <v>8.0911072293709694</v>
      </c>
      <c r="J3304">
        <v>-3.0958855043758899</v>
      </c>
      <c r="K3304">
        <v>5167.4988428354</v>
      </c>
      <c r="L3304">
        <v>4418.4977666449704</v>
      </c>
      <c r="M3304">
        <v>59.1902953519768</v>
      </c>
      <c r="N3304">
        <v>0.86796901010500904</v>
      </c>
      <c r="O3304">
        <v>10.083722183851799</v>
      </c>
      <c r="P3304">
        <v>104.629438124784</v>
      </c>
      <c r="Q3304">
        <v>5.3765284041155E-2</v>
      </c>
    </row>
    <row r="3305" spans="1:17" hidden="1" x14ac:dyDescent="0.3">
      <c r="A3305" t="s">
        <v>6825</v>
      </c>
      <c r="B3305" t="s">
        <v>6826</v>
      </c>
      <c r="C3305" t="str">
        <f>IFERROR(VLOOKUP(Table1[[#This Row],[Ticker]],[1]!Table2[[Symbol]:[Industry]],2,FALSE),"-")</f>
        <v>-</v>
      </c>
      <c r="D3305" t="s">
        <v>21</v>
      </c>
      <c r="E3305">
        <v>58.318883999999997</v>
      </c>
      <c r="F3305">
        <v>1.74</v>
      </c>
      <c r="G3305">
        <v>-68.537617423030298</v>
      </c>
      <c r="H3305">
        <v>-2.2047374414890002</v>
      </c>
      <c r="I3305">
        <v>-74.980019465449104</v>
      </c>
      <c r="J3305">
        <v>1.47593623797617</v>
      </c>
      <c r="K3305">
        <v>1.9875469942699699</v>
      </c>
      <c r="L3305">
        <v>2.81821406962082</v>
      </c>
      <c r="M3305">
        <v>45.193755396853497</v>
      </c>
      <c r="N3305">
        <v>0.81031614826866505</v>
      </c>
      <c r="O3305">
        <v>204.59770114942501</v>
      </c>
      <c r="P3305">
        <v>15.2317880794701</v>
      </c>
      <c r="Q3305">
        <v>0.126208974914746</v>
      </c>
    </row>
    <row r="3306" spans="1:17" hidden="1" x14ac:dyDescent="0.3">
      <c r="A3306" t="s">
        <v>6827</v>
      </c>
      <c r="B3306" t="s">
        <v>6828</v>
      </c>
      <c r="C3306" t="str">
        <f>IFERROR(VLOOKUP(Table1[[#This Row],[Ticker]],[1]!Table2[[Symbol]:[Industry]],2,FALSE),"-")</f>
        <v>-</v>
      </c>
      <c r="D3306" t="s">
        <v>46</v>
      </c>
      <c r="E3306">
        <v>58.288797600000002</v>
      </c>
      <c r="F3306">
        <v>96.8</v>
      </c>
      <c r="G3306">
        <v>157.73233903560501</v>
      </c>
      <c r="H3306">
        <v>11.275611818569701</v>
      </c>
      <c r="I3306">
        <v>223.30287990119399</v>
      </c>
      <c r="J3306">
        <v>13.0834313070097</v>
      </c>
      <c r="K3306">
        <v>73.764313977984401</v>
      </c>
      <c r="L3306">
        <v>48.348497495388202</v>
      </c>
      <c r="M3306">
        <v>68.297328880152406</v>
      </c>
      <c r="N3306">
        <v>0.65689615996364403</v>
      </c>
      <c r="O3306">
        <v>0.72314049586776896</v>
      </c>
      <c r="P3306">
        <v>271.59309021113199</v>
      </c>
      <c r="Q3306">
        <v>0.16882074716298601</v>
      </c>
    </row>
    <row r="3307" spans="1:17" hidden="1" x14ac:dyDescent="0.3">
      <c r="A3307" t="s">
        <v>6829</v>
      </c>
      <c r="B3307" t="s">
        <v>6830</v>
      </c>
      <c r="C3307" t="str">
        <f>IFERROR(VLOOKUP(Table1[[#This Row],[Ticker]],[1]!Table2[[Symbol]:[Industry]],2,FALSE),"-")</f>
        <v>-</v>
      </c>
      <c r="D3307" t="s">
        <v>138</v>
      </c>
      <c r="E3307">
        <v>58.243425000000002</v>
      </c>
      <c r="F3307">
        <v>87.65</v>
      </c>
      <c r="G3307">
        <v>-12.6927197488831</v>
      </c>
      <c r="H3307">
        <v>1.5519716245500199</v>
      </c>
      <c r="I3307">
        <v>-10.870979564353901</v>
      </c>
      <c r="J3307">
        <v>0.64134879291996105</v>
      </c>
      <c r="M3307">
        <v>100</v>
      </c>
    </row>
    <row r="3308" spans="1:17" hidden="1" x14ac:dyDescent="0.3">
      <c r="A3308" t="s">
        <v>6831</v>
      </c>
      <c r="B3308" t="s">
        <v>6832</v>
      </c>
      <c r="C3308" t="str">
        <f>IFERROR(VLOOKUP(Table1[[#This Row],[Ticker]],[1]!Table2[[Symbol]:[Industry]],2,FALSE),"-")</f>
        <v>-</v>
      </c>
      <c r="D3308" t="s">
        <v>6833</v>
      </c>
      <c r="E3308">
        <v>58.235999999999997</v>
      </c>
      <c r="F3308">
        <v>97.06</v>
      </c>
      <c r="G3308">
        <v>83.431943182543193</v>
      </c>
      <c r="H3308">
        <v>-5.0492716657139898</v>
      </c>
      <c r="I3308">
        <v>64.550353549401507</v>
      </c>
      <c r="J3308">
        <v>11.323924586783701</v>
      </c>
      <c r="K3308">
        <v>95.704138509148507</v>
      </c>
      <c r="L3308">
        <v>75.413023356397801</v>
      </c>
      <c r="M3308">
        <v>59.428925932377098</v>
      </c>
      <c r="N3308">
        <v>0.625399106226466</v>
      </c>
      <c r="O3308">
        <v>30.537811662888899</v>
      </c>
      <c r="P3308">
        <v>172.64044943820201</v>
      </c>
      <c r="Q3308">
        <v>0.124759320799201</v>
      </c>
    </row>
    <row r="3309" spans="1:17" hidden="1" x14ac:dyDescent="0.3">
      <c r="A3309" t="s">
        <v>6834</v>
      </c>
      <c r="B3309" t="s">
        <v>6835</v>
      </c>
      <c r="C3309" t="str">
        <f>IFERROR(VLOOKUP(Table1[[#This Row],[Ticker]],[1]!Table2[[Symbol]:[Industry]],2,FALSE),"-")</f>
        <v>-</v>
      </c>
      <c r="D3309" t="s">
        <v>848</v>
      </c>
      <c r="E3309">
        <v>58.202297999999999</v>
      </c>
      <c r="F3309">
        <v>161.69999999999999</v>
      </c>
      <c r="G3309">
        <v>-63.1318991686027</v>
      </c>
      <c r="H3309">
        <v>-19.697076954282</v>
      </c>
      <c r="I3309">
        <v>-7.0022235470817504</v>
      </c>
      <c r="J3309">
        <v>2.83171903571308E-2</v>
      </c>
      <c r="K3309">
        <v>191.16349114094999</v>
      </c>
      <c r="L3309">
        <v>202.78103712023699</v>
      </c>
      <c r="M3309">
        <v>31.326327588822501</v>
      </c>
      <c r="N3309">
        <v>0.77042041046823895</v>
      </c>
      <c r="O3309">
        <v>142.36239950525601</v>
      </c>
      <c r="P3309">
        <v>17.173913043478201</v>
      </c>
      <c r="Q3309">
        <v>0.14258535356610499</v>
      </c>
    </row>
    <row r="3310" spans="1:17" hidden="1" x14ac:dyDescent="0.3">
      <c r="A3310" t="s">
        <v>6836</v>
      </c>
      <c r="B3310" t="s">
        <v>6837</v>
      </c>
      <c r="C3310" t="str">
        <f>IFERROR(VLOOKUP(Table1[[#This Row],[Ticker]],[1]!Table2[[Symbol]:[Industry]],2,FALSE),"-")</f>
        <v>-</v>
      </c>
      <c r="D3310" t="s">
        <v>383</v>
      </c>
      <c r="E3310">
        <v>57.985967000000002</v>
      </c>
      <c r="F3310">
        <v>123.5</v>
      </c>
      <c r="G3310">
        <v>17.0863105358032</v>
      </c>
      <c r="H3310">
        <v>0.63657533757432305</v>
      </c>
      <c r="I3310">
        <v>-23.211071603618802</v>
      </c>
      <c r="J3310">
        <v>3.8666576109984301</v>
      </c>
      <c r="K3310">
        <v>115.905894805888</v>
      </c>
      <c r="L3310">
        <v>103.858638920269</v>
      </c>
      <c r="M3310">
        <v>60.719054532969103</v>
      </c>
      <c r="N3310">
        <v>1.1267716535432999</v>
      </c>
      <c r="O3310">
        <v>24.6558704453441</v>
      </c>
      <c r="P3310">
        <v>58.3333333333333</v>
      </c>
      <c r="Q3310">
        <v>8.7888235672280005E-2</v>
      </c>
    </row>
    <row r="3311" spans="1:17" hidden="1" x14ac:dyDescent="0.3">
      <c r="A3311" t="s">
        <v>6838</v>
      </c>
      <c r="B3311" t="s">
        <v>6839</v>
      </c>
      <c r="C3311" t="str">
        <f>IFERROR(VLOOKUP(Table1[[#This Row],[Ticker]],[1]!Table2[[Symbol]:[Industry]],2,FALSE),"-")</f>
        <v>-</v>
      </c>
      <c r="D3311" t="s">
        <v>292</v>
      </c>
      <c r="E3311">
        <v>57.941320085000001</v>
      </c>
      <c r="F3311">
        <v>125.95</v>
      </c>
      <c r="G3311">
        <v>-11.4977218913968</v>
      </c>
      <c r="H3311">
        <v>-9.4155594064093293</v>
      </c>
      <c r="I3311">
        <v>-49.908212965071101</v>
      </c>
      <c r="J3311">
        <v>-1.3350090356556601</v>
      </c>
      <c r="K3311">
        <v>127.752536118788</v>
      </c>
      <c r="L3311">
        <v>126.225224011365</v>
      </c>
      <c r="M3311">
        <v>36.176573566532397</v>
      </c>
      <c r="N3311">
        <v>0.60899624970308097</v>
      </c>
      <c r="O3311">
        <v>71.814211988884395</v>
      </c>
      <c r="P3311">
        <v>48.176470588235198</v>
      </c>
      <c r="Q3311">
        <v>2.1867296249017999E-2</v>
      </c>
    </row>
    <row r="3312" spans="1:17" hidden="1" x14ac:dyDescent="0.3">
      <c r="A3312" t="s">
        <v>6840</v>
      </c>
      <c r="B3312" t="s">
        <v>6841</v>
      </c>
      <c r="C3312" t="str">
        <f>IFERROR(VLOOKUP(Table1[[#This Row],[Ticker]],[1]!Table2[[Symbol]:[Industry]],2,FALSE),"-")</f>
        <v>-</v>
      </c>
      <c r="D3312" t="s">
        <v>920</v>
      </c>
      <c r="E3312">
        <v>57.913596183999999</v>
      </c>
      <c r="F3312">
        <v>48.46</v>
      </c>
      <c r="G3312">
        <v>-30.348156837314299</v>
      </c>
      <c r="H3312">
        <v>3.1247125044209501</v>
      </c>
      <c r="I3312">
        <v>-15.675118870893099</v>
      </c>
      <c r="J3312">
        <v>2.8648251268650502</v>
      </c>
      <c r="K3312">
        <v>48.917265805490899</v>
      </c>
      <c r="L3312">
        <v>49.031361597762697</v>
      </c>
      <c r="M3312">
        <v>38.994166629281601</v>
      </c>
      <c r="N3312">
        <v>0.65000298303342297</v>
      </c>
      <c r="O3312">
        <v>18.654560462236901</v>
      </c>
      <c r="P3312">
        <v>35.894559730790803</v>
      </c>
      <c r="Q3312">
        <v>-0.121429510573682</v>
      </c>
    </row>
    <row r="3313" spans="1:17" hidden="1" x14ac:dyDescent="0.3">
      <c r="A3313" t="s">
        <v>6842</v>
      </c>
      <c r="B3313" t="s">
        <v>6843</v>
      </c>
      <c r="C3313" t="str">
        <f>IFERROR(VLOOKUP(Table1[[#This Row],[Ticker]],[1]!Table2[[Symbol]:[Industry]],2,FALSE),"-")</f>
        <v>-</v>
      </c>
      <c r="D3313" t="s">
        <v>133</v>
      </c>
      <c r="E3313">
        <v>57.872999999999998</v>
      </c>
      <c r="F3313">
        <v>5.73</v>
      </c>
      <c r="G3313">
        <v>-96.615825891228496</v>
      </c>
      <c r="H3313">
        <v>1.5850243369342101</v>
      </c>
      <c r="I3313">
        <v>-44.016905681652503</v>
      </c>
      <c r="J3313">
        <v>3.4827389590646098</v>
      </c>
      <c r="K3313">
        <v>6.1287324228769204</v>
      </c>
      <c r="L3313">
        <v>9.2070992786002499</v>
      </c>
      <c r="M3313">
        <v>27.6976603240808</v>
      </c>
      <c r="N3313">
        <v>1.5095889851914099</v>
      </c>
      <c r="O3313">
        <v>344.15357766143097</v>
      </c>
      <c r="P3313">
        <v>1.23674911660778</v>
      </c>
      <c r="Q3313">
        <v>0.154747126702872</v>
      </c>
    </row>
    <row r="3314" spans="1:17" hidden="1" x14ac:dyDescent="0.3">
      <c r="A3314" t="s">
        <v>6844</v>
      </c>
      <c r="B3314" t="s">
        <v>6845</v>
      </c>
      <c r="C3314" t="str">
        <f>IFERROR(VLOOKUP(Table1[[#This Row],[Ticker]],[1]!Table2[[Symbol]:[Industry]],2,FALSE),"-")</f>
        <v>-</v>
      </c>
      <c r="D3314" t="s">
        <v>553</v>
      </c>
      <c r="E3314">
        <v>57.709781100000001</v>
      </c>
      <c r="F3314">
        <v>56.53</v>
      </c>
      <c r="G3314">
        <v>76.4980516215726</v>
      </c>
      <c r="H3314">
        <v>-7.0044802894478497</v>
      </c>
      <c r="I3314">
        <v>33.571957900420799</v>
      </c>
      <c r="J3314">
        <v>-0.63408018238507102</v>
      </c>
      <c r="K3314">
        <v>57.8354135379357</v>
      </c>
      <c r="L3314">
        <v>46.053564929732303</v>
      </c>
      <c r="M3314">
        <v>27.868491597636101</v>
      </c>
      <c r="N3314">
        <v>0.20561668774851899</v>
      </c>
      <c r="O3314">
        <v>39.483460109676201</v>
      </c>
      <c r="P3314">
        <v>113.40128350320801</v>
      </c>
      <c r="Q3314">
        <v>6.8239206255399004E-2</v>
      </c>
    </row>
    <row r="3315" spans="1:17" hidden="1" x14ac:dyDescent="0.3">
      <c r="A3315" t="s">
        <v>6846</v>
      </c>
      <c r="B3315" t="s">
        <v>6847</v>
      </c>
      <c r="C3315" t="str">
        <f>IFERROR(VLOOKUP(Table1[[#This Row],[Ticker]],[1]!Table2[[Symbol]:[Industry]],2,FALSE),"-")</f>
        <v>-</v>
      </c>
      <c r="D3315" t="s">
        <v>2858</v>
      </c>
      <c r="E3315">
        <v>57.683774151000001</v>
      </c>
      <c r="F3315">
        <v>3.31</v>
      </c>
      <c r="G3315">
        <v>-6.7053027804578997</v>
      </c>
      <c r="H3315">
        <v>-9.0056245137158104</v>
      </c>
      <c r="I3315">
        <v>-61.885230889225603</v>
      </c>
      <c r="J3315">
        <v>-3.9806847665900298</v>
      </c>
      <c r="K3315">
        <v>3.6037591986469999</v>
      </c>
      <c r="L3315">
        <v>3.6825844268314301</v>
      </c>
      <c r="M3315">
        <v>38.311445219268997</v>
      </c>
      <c r="N3315">
        <v>1.1653611045104499</v>
      </c>
      <c r="O3315">
        <v>105.740181268882</v>
      </c>
      <c r="P3315">
        <v>56.132075471698101</v>
      </c>
      <c r="Q3315">
        <v>2.0309879112016E-2</v>
      </c>
    </row>
    <row r="3316" spans="1:17" hidden="1" x14ac:dyDescent="0.3">
      <c r="A3316" t="s">
        <v>6848</v>
      </c>
      <c r="B3316" t="s">
        <v>6849</v>
      </c>
      <c r="C3316" t="str">
        <f>IFERROR(VLOOKUP(Table1[[#This Row],[Ticker]],[1]!Table2[[Symbol]:[Industry]],2,FALSE),"-")</f>
        <v>-</v>
      </c>
      <c r="D3316" t="s">
        <v>1417</v>
      </c>
      <c r="E3316">
        <v>57.473999999999997</v>
      </c>
      <c r="F3316">
        <v>30.9</v>
      </c>
      <c r="G3316">
        <v>22.157166150776501</v>
      </c>
      <c r="H3316">
        <v>-19.668921006880499</v>
      </c>
      <c r="I3316">
        <v>25.214651288227799</v>
      </c>
      <c r="J3316">
        <v>-0.666920904880968</v>
      </c>
      <c r="K3316">
        <v>30.971057663452701</v>
      </c>
      <c r="L3316">
        <v>25.903637346721901</v>
      </c>
      <c r="M3316">
        <v>32.086790466373998</v>
      </c>
      <c r="N3316">
        <v>0.24308314279509999</v>
      </c>
      <c r="O3316">
        <v>23.7216828478964</v>
      </c>
      <c r="P3316">
        <v>71.6666666666666</v>
      </c>
      <c r="Q3316">
        <v>2.2328774097215998E-2</v>
      </c>
    </row>
    <row r="3317" spans="1:17" hidden="1" x14ac:dyDescent="0.3">
      <c r="A3317" t="s">
        <v>6850</v>
      </c>
      <c r="B3317" t="s">
        <v>6851</v>
      </c>
      <c r="C3317" t="str">
        <f>IFERROR(VLOOKUP(Table1[[#This Row],[Ticker]],[1]!Table2[[Symbol]:[Industry]],2,FALSE),"-")</f>
        <v>-</v>
      </c>
      <c r="D3317" t="s">
        <v>95</v>
      </c>
      <c r="E3317">
        <v>57.381720000000001</v>
      </c>
      <c r="F3317">
        <v>2.9</v>
      </c>
      <c r="G3317">
        <v>-44.343033929255398</v>
      </c>
      <c r="H3317">
        <v>-2.11076229269502</v>
      </c>
      <c r="I3317">
        <v>-66.881200990690701</v>
      </c>
      <c r="J3317">
        <v>2.16540420757444</v>
      </c>
      <c r="K3317">
        <v>3.2046626607350501</v>
      </c>
      <c r="L3317">
        <v>3.7813399954144802</v>
      </c>
      <c r="M3317">
        <v>28.780185223336499</v>
      </c>
      <c r="N3317">
        <v>0.65937019656107798</v>
      </c>
      <c r="O3317">
        <v>160.34482758620601</v>
      </c>
      <c r="P3317">
        <v>7.4074074074073897</v>
      </c>
      <c r="Q3317">
        <v>-1.0301866268528999E-2</v>
      </c>
    </row>
    <row r="3318" spans="1:17" hidden="1" x14ac:dyDescent="0.3">
      <c r="A3318" t="s">
        <v>6852</v>
      </c>
      <c r="B3318" t="s">
        <v>6853</v>
      </c>
      <c r="C3318" t="str">
        <f>IFERROR(VLOOKUP(Table1[[#This Row],[Ticker]],[1]!Table2[[Symbol]:[Industry]],2,FALSE),"-")</f>
        <v>-</v>
      </c>
      <c r="D3318" t="s">
        <v>429</v>
      </c>
      <c r="E3318">
        <v>57.220350719999999</v>
      </c>
      <c r="F3318">
        <v>3.84</v>
      </c>
      <c r="G3318">
        <v>-58.716783429055297</v>
      </c>
      <c r="H3318">
        <v>-0.68927309825904803</v>
      </c>
      <c r="I3318">
        <v>-41.176144124699</v>
      </c>
      <c r="J3318">
        <v>2.6323988230101798</v>
      </c>
      <c r="K3318">
        <v>3.99701378096796</v>
      </c>
      <c r="L3318">
        <v>5.0381649627304803</v>
      </c>
      <c r="M3318">
        <v>30.374595701548301</v>
      </c>
      <c r="N3318">
        <v>1.0896579171740299</v>
      </c>
      <c r="O3318">
        <v>65.8854166666666</v>
      </c>
      <c r="P3318">
        <v>18.1538461538461</v>
      </c>
      <c r="Q3318">
        <v>3.7112050393246998E-2</v>
      </c>
    </row>
    <row r="3319" spans="1:17" hidden="1" x14ac:dyDescent="0.3">
      <c r="A3319" t="s">
        <v>6854</v>
      </c>
      <c r="B3319" t="s">
        <v>6855</v>
      </c>
      <c r="C3319" t="str">
        <f>IFERROR(VLOOKUP(Table1[[#This Row],[Ticker]],[1]!Table2[[Symbol]:[Industry]],2,FALSE),"-")</f>
        <v>-</v>
      </c>
      <c r="D3319" t="s">
        <v>2952</v>
      </c>
      <c r="E3319">
        <v>57.113414507999998</v>
      </c>
      <c r="F3319">
        <v>41.33</v>
      </c>
      <c r="G3319">
        <v>-49.451027126534299</v>
      </c>
      <c r="H3319">
        <v>7.1715120587109098</v>
      </c>
      <c r="I3319">
        <v>-51.899353118955801</v>
      </c>
      <c r="J3319">
        <v>1.3367338301507401</v>
      </c>
      <c r="K3319">
        <v>45.199941951028897</v>
      </c>
      <c r="L3319">
        <v>52.0652272348336</v>
      </c>
      <c r="M3319">
        <v>33.355478533161701</v>
      </c>
      <c r="N3319">
        <v>0.61524487169782704</v>
      </c>
      <c r="O3319">
        <v>99.467699007984507</v>
      </c>
      <c r="P3319">
        <v>14.7736739794501</v>
      </c>
      <c r="Q3319">
        <v>7.0109446403268993E-2</v>
      </c>
    </row>
    <row r="3320" spans="1:17" hidden="1" x14ac:dyDescent="0.3">
      <c r="A3320" t="s">
        <v>6856</v>
      </c>
      <c r="B3320" t="s">
        <v>6857</v>
      </c>
      <c r="C3320" t="str">
        <f>IFERROR(VLOOKUP(Table1[[#This Row],[Ticker]],[1]!Table2[[Symbol]:[Industry]],2,FALSE),"-")</f>
        <v>-</v>
      </c>
      <c r="D3320" t="s">
        <v>530</v>
      </c>
      <c r="E3320">
        <v>57.07864</v>
      </c>
      <c r="F3320">
        <v>185.2</v>
      </c>
      <c r="G3320">
        <v>34.563893136415203</v>
      </c>
      <c r="H3320">
        <v>13.3163753255253</v>
      </c>
      <c r="I3320">
        <v>25.6862470411535</v>
      </c>
      <c r="J3320">
        <v>3.2507110127509402</v>
      </c>
      <c r="K3320">
        <v>169.33509851807401</v>
      </c>
      <c r="L3320">
        <v>141.40257297926999</v>
      </c>
      <c r="M3320">
        <v>55.157559809752897</v>
      </c>
      <c r="N3320">
        <v>0.52668862238240199</v>
      </c>
      <c r="O3320">
        <v>10.2591792656587</v>
      </c>
      <c r="P3320">
        <v>137.740693196405</v>
      </c>
      <c r="Q3320">
        <v>0.16488045586747199</v>
      </c>
    </row>
    <row r="3321" spans="1:17" hidden="1" x14ac:dyDescent="0.3">
      <c r="A3321" t="s">
        <v>6858</v>
      </c>
      <c r="B3321" t="s">
        <v>6859</v>
      </c>
      <c r="C3321" t="str">
        <f>IFERROR(VLOOKUP(Table1[[#This Row],[Ticker]],[1]!Table2[[Symbol]:[Industry]],2,FALSE),"-")</f>
        <v>-</v>
      </c>
      <c r="D3321" t="s">
        <v>212</v>
      </c>
      <c r="E3321">
        <v>56.961795939999902</v>
      </c>
      <c r="F3321">
        <v>55.1</v>
      </c>
      <c r="G3321">
        <v>-38.939372847378102</v>
      </c>
      <c r="H3321">
        <v>-5.90279310294535</v>
      </c>
      <c r="I3321">
        <v>-26.174997839354099</v>
      </c>
      <c r="J3321">
        <v>-0.190730428690494</v>
      </c>
      <c r="K3321">
        <v>59.058601661502699</v>
      </c>
      <c r="M3321">
        <v>26.7675547135775</v>
      </c>
      <c r="O3321">
        <v>35.027223230490002</v>
      </c>
      <c r="P3321">
        <v>11.878172588832401</v>
      </c>
    </row>
    <row r="3322" spans="1:17" hidden="1" x14ac:dyDescent="0.3">
      <c r="A3322" t="s">
        <v>6860</v>
      </c>
      <c r="B3322" t="s">
        <v>6861</v>
      </c>
      <c r="C3322" t="str">
        <f>IFERROR(VLOOKUP(Table1[[#This Row],[Ticker]],[1]!Table2[[Symbol]:[Industry]],2,FALSE),"-")</f>
        <v>-</v>
      </c>
      <c r="D3322" t="s">
        <v>396</v>
      </c>
      <c r="E3322">
        <v>56.8267636799999</v>
      </c>
      <c r="F3322">
        <v>104.9</v>
      </c>
      <c r="G3322">
        <v>-29.593884269391499</v>
      </c>
      <c r="H3322">
        <v>-3.5333328133446402</v>
      </c>
      <c r="I3322">
        <v>-19.312474742214199</v>
      </c>
      <c r="J3322">
        <v>-1.5065199023747</v>
      </c>
      <c r="K3322">
        <v>112.516228995524</v>
      </c>
      <c r="L3322">
        <v>111.909834823363</v>
      </c>
      <c r="M3322">
        <v>28.453145060215</v>
      </c>
      <c r="N3322">
        <v>1.0398620306070301</v>
      </c>
      <c r="O3322">
        <v>53.164918970447999</v>
      </c>
      <c r="P3322">
        <v>29.5061728395061</v>
      </c>
      <c r="Q3322">
        <v>2.4181625201501002E-2</v>
      </c>
    </row>
    <row r="3323" spans="1:17" hidden="1" x14ac:dyDescent="0.3">
      <c r="A3323" t="s">
        <v>6862</v>
      </c>
      <c r="B3323" t="s">
        <v>6863</v>
      </c>
      <c r="C3323" t="str">
        <f>IFERROR(VLOOKUP(Table1[[#This Row],[Ticker]],[1]!Table2[[Symbol]:[Industry]],2,FALSE),"-")</f>
        <v>-</v>
      </c>
      <c r="D3323" t="s">
        <v>6864</v>
      </c>
      <c r="E3323">
        <v>56.806978710000003</v>
      </c>
      <c r="F3323">
        <v>25.21</v>
      </c>
      <c r="G3323">
        <v>15.720043120748601</v>
      </c>
      <c r="H3323">
        <v>-12.437798264157299</v>
      </c>
      <c r="I3323">
        <v>-19.2818299146649</v>
      </c>
      <c r="J3323">
        <v>5.0264937158692797</v>
      </c>
      <c r="K3323">
        <v>27.237606819053202</v>
      </c>
      <c r="L3323">
        <v>25.301525077632601</v>
      </c>
      <c r="M3323">
        <v>27.504464648838798</v>
      </c>
      <c r="N3323">
        <v>1.0862848255200901</v>
      </c>
      <c r="O3323">
        <v>41.927806426021398</v>
      </c>
      <c r="P3323">
        <v>59.556962025316402</v>
      </c>
    </row>
    <row r="3324" spans="1:17" hidden="1" x14ac:dyDescent="0.3">
      <c r="A3324" t="s">
        <v>6865</v>
      </c>
      <c r="B3324" t="s">
        <v>6866</v>
      </c>
      <c r="C3324" t="str">
        <f>IFERROR(VLOOKUP(Table1[[#This Row],[Ticker]],[1]!Table2[[Symbol]:[Industry]],2,FALSE),"-")</f>
        <v>-</v>
      </c>
      <c r="D3324" t="s">
        <v>144</v>
      </c>
      <c r="E3324">
        <v>56.7</v>
      </c>
      <c r="F3324">
        <v>270</v>
      </c>
      <c r="G3324">
        <v>-66.111741412248605</v>
      </c>
      <c r="H3324">
        <v>1.0739510831011601</v>
      </c>
      <c r="I3324">
        <v>-40.542037018584303</v>
      </c>
      <c r="J3324">
        <v>0.968689861164577</v>
      </c>
      <c r="K3324">
        <v>296.791050008664</v>
      </c>
      <c r="M3324">
        <v>38.045990271494603</v>
      </c>
      <c r="N3324">
        <v>0.67055393586005796</v>
      </c>
      <c r="O3324">
        <v>85.185185185185105</v>
      </c>
      <c r="P3324">
        <v>9.2896174863387806</v>
      </c>
    </row>
    <row r="3325" spans="1:17" hidden="1" x14ac:dyDescent="0.3">
      <c r="A3325" t="s">
        <v>6867</v>
      </c>
      <c r="B3325" t="s">
        <v>6868</v>
      </c>
      <c r="C3325" t="str">
        <f>IFERROR(VLOOKUP(Table1[[#This Row],[Ticker]],[1]!Table2[[Symbol]:[Industry]],2,FALSE),"-")</f>
        <v>-</v>
      </c>
      <c r="D3325" t="s">
        <v>3048</v>
      </c>
      <c r="E3325">
        <v>56.661000000000001</v>
      </c>
      <c r="F3325">
        <v>101</v>
      </c>
      <c r="G3325">
        <v>7.4051685859032599</v>
      </c>
      <c r="H3325">
        <v>-8.7044061528831893</v>
      </c>
      <c r="I3325">
        <v>-3.0662711965180298</v>
      </c>
      <c r="J3325">
        <v>1.99974576178569</v>
      </c>
      <c r="K3325">
        <v>107.86821123073901</v>
      </c>
      <c r="L3325">
        <v>98.000588222061893</v>
      </c>
      <c r="M3325">
        <v>34.293460978559402</v>
      </c>
      <c r="N3325">
        <v>0.57366514733712604</v>
      </c>
      <c r="O3325">
        <v>58.396039603960297</v>
      </c>
      <c r="P3325">
        <v>39.811738648947902</v>
      </c>
    </row>
    <row r="3326" spans="1:17" hidden="1" x14ac:dyDescent="0.3">
      <c r="A3326" t="s">
        <v>6869</v>
      </c>
      <c r="B3326" t="s">
        <v>6870</v>
      </c>
      <c r="C3326" t="str">
        <f>IFERROR(VLOOKUP(Table1[[#This Row],[Ticker]],[1]!Table2[[Symbol]:[Industry]],2,FALSE),"-")</f>
        <v>-</v>
      </c>
      <c r="D3326" t="s">
        <v>848</v>
      </c>
      <c r="E3326">
        <v>56.630916300000003</v>
      </c>
      <c r="F3326">
        <v>112.35</v>
      </c>
      <c r="G3326">
        <v>12.795292459667699</v>
      </c>
      <c r="H3326">
        <v>4.3622393713894496</v>
      </c>
      <c r="I3326">
        <v>7.8102924053242599</v>
      </c>
      <c r="J3326">
        <v>-2.1835738088170999</v>
      </c>
      <c r="K3326">
        <v>105.559636087477</v>
      </c>
      <c r="L3326">
        <v>100.421674205014</v>
      </c>
      <c r="M3326">
        <v>54.489395065392301</v>
      </c>
      <c r="N3326">
        <v>1.65747981243567</v>
      </c>
      <c r="O3326">
        <v>21.406319537160599</v>
      </c>
      <c r="P3326">
        <v>51.619433198380499</v>
      </c>
      <c r="Q3326">
        <v>1.8974322944011E-2</v>
      </c>
    </row>
    <row r="3327" spans="1:17" hidden="1" x14ac:dyDescent="0.3">
      <c r="A3327" t="s">
        <v>6871</v>
      </c>
      <c r="B3327" t="s">
        <v>6872</v>
      </c>
      <c r="C3327" t="str">
        <f>IFERROR(VLOOKUP(Table1[[#This Row],[Ticker]],[1]!Table2[[Symbol]:[Industry]],2,FALSE),"-")</f>
        <v>-</v>
      </c>
      <c r="D3327" t="s">
        <v>396</v>
      </c>
      <c r="E3327">
        <v>56.480159999999998</v>
      </c>
      <c r="F3327">
        <v>52.25</v>
      </c>
      <c r="G3327">
        <v>-62.569348845465797</v>
      </c>
      <c r="H3327">
        <v>-20.407530398380299</v>
      </c>
      <c r="I3327">
        <v>-27.0903831640011</v>
      </c>
      <c r="J3327">
        <v>-2.6351748731349298</v>
      </c>
      <c r="K3327">
        <v>57.302416559891498</v>
      </c>
      <c r="M3327">
        <v>27.892911176577499</v>
      </c>
      <c r="N3327">
        <v>0.96753246753246702</v>
      </c>
      <c r="O3327">
        <v>66.507177033492795</v>
      </c>
      <c r="P3327">
        <v>6.30722278738555</v>
      </c>
    </row>
    <row r="3328" spans="1:17" hidden="1" x14ac:dyDescent="0.3">
      <c r="A3328" t="s">
        <v>6873</v>
      </c>
      <c r="B3328" t="s">
        <v>6874</v>
      </c>
      <c r="C3328" t="str">
        <f>IFERROR(VLOOKUP(Table1[[#This Row],[Ticker]],[1]!Table2[[Symbol]:[Industry]],2,FALSE),"-")</f>
        <v>-</v>
      </c>
      <c r="E3328">
        <v>56.440032000000002</v>
      </c>
      <c r="F3328">
        <v>160.05000000000001</v>
      </c>
      <c r="G3328">
        <v>20.934590634083399</v>
      </c>
      <c r="H3328">
        <v>-5.5156442926213796</v>
      </c>
      <c r="I3328">
        <v>13.5795438947787</v>
      </c>
      <c r="J3328">
        <v>-1.23609532020923</v>
      </c>
      <c r="K3328">
        <v>168.59708488933501</v>
      </c>
      <c r="L3328">
        <v>152.660172934987</v>
      </c>
      <c r="M3328">
        <v>33.010299848427302</v>
      </c>
      <c r="N3328">
        <v>0.66383124839940699</v>
      </c>
      <c r="O3328">
        <v>31.615120274913998</v>
      </c>
      <c r="P3328">
        <v>76.850828729281702</v>
      </c>
      <c r="Q3328">
        <v>0.127011322468222</v>
      </c>
    </row>
    <row r="3329" spans="1:17" hidden="1" x14ac:dyDescent="0.3">
      <c r="A3329" t="s">
        <v>6875</v>
      </c>
      <c r="B3329" t="s">
        <v>6876</v>
      </c>
      <c r="C3329" t="str">
        <f>IFERROR(VLOOKUP(Table1[[#This Row],[Ticker]],[1]!Table2[[Symbol]:[Industry]],2,FALSE),"-")</f>
        <v>-</v>
      </c>
      <c r="D3329" t="s">
        <v>72</v>
      </c>
      <c r="E3329">
        <v>56.395238239999998</v>
      </c>
      <c r="F3329">
        <v>62.6</v>
      </c>
      <c r="G3329">
        <v>34.424975730498197</v>
      </c>
      <c r="H3329">
        <v>46.311935145310798</v>
      </c>
      <c r="I3329">
        <v>9.6081838083047302</v>
      </c>
      <c r="J3329">
        <v>-1.33357813886593</v>
      </c>
      <c r="K3329">
        <v>50.937752919644602</v>
      </c>
      <c r="L3329">
        <v>45.474783277339498</v>
      </c>
      <c r="M3329">
        <v>49.089763009706701</v>
      </c>
      <c r="N3329">
        <v>7.3774259835751703</v>
      </c>
      <c r="O3329">
        <v>10.782747603833799</v>
      </c>
      <c r="P3329">
        <v>95.625</v>
      </c>
      <c r="Q3329">
        <v>3.2501836040489999E-2</v>
      </c>
    </row>
    <row r="3330" spans="1:17" hidden="1" x14ac:dyDescent="0.3">
      <c r="A3330" t="s">
        <v>6877</v>
      </c>
      <c r="B3330" t="s">
        <v>6878</v>
      </c>
      <c r="C3330" t="str">
        <f>IFERROR(VLOOKUP(Table1[[#This Row],[Ticker]],[1]!Table2[[Symbol]:[Industry]],2,FALSE),"-")</f>
        <v>-</v>
      </c>
      <c r="D3330" t="s">
        <v>176</v>
      </c>
      <c r="E3330">
        <v>56.352554670000004</v>
      </c>
      <c r="F3330">
        <v>58.33</v>
      </c>
      <c r="G3330">
        <v>-15.5949455466155</v>
      </c>
      <c r="H3330">
        <v>0.40949925585862601</v>
      </c>
      <c r="I3330">
        <v>-28.010019927172198</v>
      </c>
      <c r="J3330">
        <v>4.2928058816387704</v>
      </c>
      <c r="K3330">
        <v>60.387670974769499</v>
      </c>
      <c r="L3330">
        <v>62.659787015358397</v>
      </c>
      <c r="M3330">
        <v>39.073895085487102</v>
      </c>
      <c r="N3330">
        <v>1.08453452399998</v>
      </c>
      <c r="O3330">
        <v>45.7226127207269</v>
      </c>
      <c r="P3330">
        <v>12.1730769230769</v>
      </c>
      <c r="Q3330">
        <v>-3.770189093238E-3</v>
      </c>
    </row>
    <row r="3331" spans="1:17" hidden="1" x14ac:dyDescent="0.3">
      <c r="A3331" t="s">
        <v>6879</v>
      </c>
      <c r="B3331" t="s">
        <v>6880</v>
      </c>
      <c r="C3331" t="str">
        <f>IFERROR(VLOOKUP(Table1[[#This Row],[Ticker]],[1]!Table2[[Symbol]:[Industry]],2,FALSE),"-")</f>
        <v>-</v>
      </c>
      <c r="D3331" t="s">
        <v>383</v>
      </c>
      <c r="E3331">
        <v>56.316387263999999</v>
      </c>
      <c r="F3331">
        <v>38.4</v>
      </c>
      <c r="G3331">
        <v>-27.211842902609501</v>
      </c>
      <c r="H3331">
        <v>-8.6673679567496897</v>
      </c>
      <c r="I3331">
        <v>-31.4488577114214</v>
      </c>
      <c r="J3331">
        <v>-4.42302955359105</v>
      </c>
      <c r="K3331">
        <v>42.756484866114697</v>
      </c>
      <c r="L3331">
        <v>44.900966541646397</v>
      </c>
      <c r="M3331">
        <v>22.568892913362099</v>
      </c>
      <c r="N3331">
        <v>0.21876415691953599</v>
      </c>
      <c r="O3331">
        <v>54.962769328263597</v>
      </c>
      <c r="P3331">
        <v>23.759289246794101</v>
      </c>
      <c r="Q3331">
        <v>2.3358856094309998E-3</v>
      </c>
    </row>
    <row r="3332" spans="1:17" hidden="1" x14ac:dyDescent="0.3">
      <c r="A3332" t="s">
        <v>6881</v>
      </c>
      <c r="B3332" t="s">
        <v>6882</v>
      </c>
      <c r="C3332" t="str">
        <f>IFERROR(VLOOKUP(Table1[[#This Row],[Ticker]],[1]!Table2[[Symbol]:[Industry]],2,FALSE),"-")</f>
        <v>-</v>
      </c>
      <c r="D3332" t="s">
        <v>530</v>
      </c>
      <c r="E3332">
        <v>56.169582479999903</v>
      </c>
      <c r="F3332">
        <v>48.99</v>
      </c>
      <c r="G3332">
        <v>5.2943387316955697</v>
      </c>
      <c r="H3332">
        <v>-1.98604891689884</v>
      </c>
      <c r="I3332">
        <v>-8.36389459148449</v>
      </c>
      <c r="J3332">
        <v>3.0601456793284698</v>
      </c>
      <c r="K3332">
        <v>50.513716149510998</v>
      </c>
      <c r="L3332">
        <v>48.101382689116598</v>
      </c>
      <c r="M3332">
        <v>51.557288929981802</v>
      </c>
      <c r="N3332">
        <v>0.121632933238596</v>
      </c>
      <c r="O3332">
        <v>68.9732598489487</v>
      </c>
      <c r="P3332">
        <v>39.931448157669202</v>
      </c>
      <c r="Q3332">
        <v>0.16483584995872599</v>
      </c>
    </row>
    <row r="3333" spans="1:17" hidden="1" x14ac:dyDescent="0.3">
      <c r="A3333" t="s">
        <v>6883</v>
      </c>
      <c r="B3333" t="s">
        <v>6884</v>
      </c>
      <c r="C3333" t="str">
        <f>IFERROR(VLOOKUP(Table1[[#This Row],[Ticker]],[1]!Table2[[Symbol]:[Industry]],2,FALSE),"-")</f>
        <v>-</v>
      </c>
      <c r="D3333" t="s">
        <v>530</v>
      </c>
      <c r="E3333">
        <v>56.04945</v>
      </c>
      <c r="F3333">
        <v>1.1100000000000001</v>
      </c>
      <c r="G3333">
        <v>58.712614559648301</v>
      </c>
      <c r="H3333">
        <v>-12.104343490542201</v>
      </c>
      <c r="I3333">
        <v>-4.7759378327960302</v>
      </c>
      <c r="J3333">
        <v>-4.2954136242827596</v>
      </c>
      <c r="K3333">
        <v>1.12029434647691</v>
      </c>
      <c r="L3333">
        <v>0.97767437330568996</v>
      </c>
      <c r="M3333">
        <v>33.3797998614764</v>
      </c>
      <c r="N3333">
        <v>0.96479284499465201</v>
      </c>
      <c r="O3333">
        <v>27.027027027027</v>
      </c>
      <c r="P3333">
        <v>85</v>
      </c>
      <c r="Q3333">
        <v>6.1553301553828002E-2</v>
      </c>
    </row>
    <row r="3334" spans="1:17" hidden="1" x14ac:dyDescent="0.3">
      <c r="A3334" t="s">
        <v>6885</v>
      </c>
      <c r="B3334" t="s">
        <v>6886</v>
      </c>
      <c r="C3334" t="str">
        <f>IFERROR(VLOOKUP(Table1[[#This Row],[Ticker]],[1]!Table2[[Symbol]:[Industry]],2,FALSE),"-")</f>
        <v>-</v>
      </c>
      <c r="D3334" t="s">
        <v>376</v>
      </c>
      <c r="E3334">
        <v>55.977600000000002</v>
      </c>
      <c r="F3334">
        <v>59.5</v>
      </c>
      <c r="G3334">
        <v>12.5901503033416</v>
      </c>
      <c r="H3334">
        <v>-6.5414335322834498</v>
      </c>
      <c r="I3334">
        <v>-18.384960389187</v>
      </c>
      <c r="J3334">
        <v>-2.2904679614988899</v>
      </c>
      <c r="K3334">
        <v>63.5513007256747</v>
      </c>
      <c r="L3334">
        <v>59.647651994322601</v>
      </c>
      <c r="M3334">
        <v>35.6139744164268</v>
      </c>
      <c r="N3334">
        <v>0.178554176792699</v>
      </c>
      <c r="O3334">
        <v>35.714285714285701</v>
      </c>
      <c r="P3334">
        <v>89.792663476873997</v>
      </c>
      <c r="Q3334">
        <v>-1.3501873430759001E-2</v>
      </c>
    </row>
    <row r="3335" spans="1:17" hidden="1" x14ac:dyDescent="0.3">
      <c r="A3335" t="s">
        <v>6887</v>
      </c>
      <c r="B3335" t="s">
        <v>6888</v>
      </c>
      <c r="C3335" t="str">
        <f>IFERROR(VLOOKUP(Table1[[#This Row],[Ticker]],[1]!Table2[[Symbol]:[Industry]],2,FALSE),"-")</f>
        <v>-</v>
      </c>
      <c r="D3335" t="s">
        <v>116</v>
      </c>
      <c r="E3335">
        <v>55.963200000000001</v>
      </c>
      <c r="F3335">
        <v>8.9</v>
      </c>
      <c r="G3335">
        <v>-39.999219696359297</v>
      </c>
      <c r="H3335">
        <v>-1.8898249871513</v>
      </c>
      <c r="I3335">
        <v>-29.0629591372006</v>
      </c>
      <c r="J3335">
        <v>-1.2898295277895899</v>
      </c>
      <c r="K3335">
        <v>9.2665912861953892</v>
      </c>
      <c r="L3335">
        <v>9.9389141546900905</v>
      </c>
      <c r="M3335">
        <v>42.660223887883603</v>
      </c>
      <c r="N3335">
        <v>0.77617718236905997</v>
      </c>
      <c r="O3335">
        <v>71.910112359550496</v>
      </c>
      <c r="P3335">
        <v>5.9523809523809499</v>
      </c>
      <c r="Q3335">
        <v>1.0898054986959E-2</v>
      </c>
    </row>
    <row r="3336" spans="1:17" hidden="1" x14ac:dyDescent="0.3">
      <c r="A3336" t="s">
        <v>6889</v>
      </c>
      <c r="B3336" t="s">
        <v>6890</v>
      </c>
      <c r="C3336" t="str">
        <f>IFERROR(VLOOKUP(Table1[[#This Row],[Ticker]],[1]!Table2[[Symbol]:[Industry]],2,FALSE),"-")</f>
        <v>-</v>
      </c>
      <c r="D3336" t="s">
        <v>391</v>
      </c>
      <c r="E3336">
        <v>55.952014800000001</v>
      </c>
      <c r="F3336">
        <v>155.1</v>
      </c>
      <c r="G3336">
        <v>-12.4688842693915</v>
      </c>
      <c r="H3336">
        <v>0.51109930073717902</v>
      </c>
      <c r="I3336">
        <v>-24.443066820313302</v>
      </c>
      <c r="J3336">
        <v>2.5176029046428301</v>
      </c>
      <c r="K3336">
        <v>155.15188883657001</v>
      </c>
      <c r="L3336">
        <v>153.81495487672299</v>
      </c>
      <c r="M3336">
        <v>44.087355796656801</v>
      </c>
      <c r="N3336">
        <v>1.20164322717831</v>
      </c>
      <c r="O3336">
        <v>63.120567375886502</v>
      </c>
      <c r="P3336">
        <v>34.869565217391298</v>
      </c>
      <c r="Q3336">
        <v>7.2177374899668995E-2</v>
      </c>
    </row>
    <row r="3337" spans="1:17" hidden="1" x14ac:dyDescent="0.3">
      <c r="A3337" t="s">
        <v>6891</v>
      </c>
      <c r="B3337" t="s">
        <v>6892</v>
      </c>
      <c r="C3337" t="str">
        <f>IFERROR(VLOOKUP(Table1[[#This Row],[Ticker]],[1]!Table2[[Symbol]:[Industry]],2,FALSE),"-")</f>
        <v>-</v>
      </c>
      <c r="D3337" t="s">
        <v>133</v>
      </c>
      <c r="E3337">
        <v>55.93859595</v>
      </c>
      <c r="F3337">
        <v>40.5</v>
      </c>
      <c r="G3337">
        <v>-37.721335619519699</v>
      </c>
      <c r="H3337">
        <v>1.5570428705407799</v>
      </c>
      <c r="I3337">
        <v>-24.9569606114956</v>
      </c>
      <c r="J3337">
        <v>9.8092695713094997</v>
      </c>
      <c r="O3337">
        <v>20.370370370370299</v>
      </c>
      <c r="P3337">
        <v>8.2887700534759396</v>
      </c>
    </row>
    <row r="3338" spans="1:17" hidden="1" x14ac:dyDescent="0.3">
      <c r="A3338" t="s">
        <v>5989</v>
      </c>
      <c r="B3338" t="s">
        <v>6893</v>
      </c>
      <c r="C3338" t="str">
        <f>IFERROR(VLOOKUP(Table1[[#This Row],[Ticker]],[1]!Table2[[Symbol]:[Industry]],2,FALSE),"-")</f>
        <v>-</v>
      </c>
      <c r="D3338" t="s">
        <v>121</v>
      </c>
      <c r="E3338">
        <v>55.937595426000001</v>
      </c>
      <c r="F3338">
        <v>0.77</v>
      </c>
      <c r="G3338">
        <v>-31.489892672752799</v>
      </c>
      <c r="H3338">
        <v>-3.8040976973866298</v>
      </c>
      <c r="I3338">
        <v>-14.240223547081699</v>
      </c>
      <c r="J3338">
        <v>1.8767801198327101</v>
      </c>
      <c r="K3338">
        <v>0.79046806475662201</v>
      </c>
      <c r="L3338">
        <v>0.99095856825923001</v>
      </c>
      <c r="M3338">
        <v>26.770178242548599</v>
      </c>
      <c r="N3338">
        <v>1.4218279930601101</v>
      </c>
      <c r="O3338">
        <v>42.857142857142797</v>
      </c>
      <c r="P3338">
        <v>28.3333333333333</v>
      </c>
      <c r="Q3338">
        <v>-0.14339760345088601</v>
      </c>
    </row>
    <row r="3339" spans="1:17" hidden="1" x14ac:dyDescent="0.3">
      <c r="A3339" t="s">
        <v>6894</v>
      </c>
      <c r="B3339" t="s">
        <v>6895</v>
      </c>
      <c r="C3339" t="str">
        <f>IFERROR(VLOOKUP(Table1[[#This Row],[Ticker]],[1]!Table2[[Symbol]:[Industry]],2,FALSE),"-")</f>
        <v>-</v>
      </c>
      <c r="D3339" t="s">
        <v>6896</v>
      </c>
      <c r="E3339">
        <v>55.911824279999998</v>
      </c>
      <c r="F3339">
        <v>23.4</v>
      </c>
      <c r="G3339">
        <v>249.95114307168799</v>
      </c>
      <c r="H3339">
        <v>15.229857348046099</v>
      </c>
      <c r="I3339">
        <v>182.742859159685</v>
      </c>
      <c r="J3339">
        <v>12.138036694597099</v>
      </c>
      <c r="K3339">
        <v>21.457110021930198</v>
      </c>
      <c r="L3339">
        <v>14.4683117749635</v>
      </c>
      <c r="M3339">
        <v>61.674446989399001</v>
      </c>
      <c r="N3339">
        <v>0.643124069684471</v>
      </c>
      <c r="O3339">
        <v>16.025641025641001</v>
      </c>
      <c r="P3339">
        <v>273.20574162679401</v>
      </c>
      <c r="Q3339">
        <v>0.160925568019325</v>
      </c>
    </row>
    <row r="3340" spans="1:17" hidden="1" x14ac:dyDescent="0.3">
      <c r="A3340" t="s">
        <v>6897</v>
      </c>
      <c r="B3340" t="s">
        <v>6898</v>
      </c>
      <c r="C3340" t="str">
        <f>IFERROR(VLOOKUP(Table1[[#This Row],[Ticker]],[1]!Table2[[Symbol]:[Industry]],2,FALSE),"-")</f>
        <v>-</v>
      </c>
      <c r="D3340" t="s">
        <v>2479</v>
      </c>
      <c r="E3340">
        <v>55.853694300000001</v>
      </c>
      <c r="F3340">
        <v>3.83</v>
      </c>
      <c r="G3340">
        <v>13.0443338292358</v>
      </c>
      <c r="H3340">
        <v>-9.3125223468505194</v>
      </c>
      <c r="I3340">
        <v>-25.7557102727454</v>
      </c>
      <c r="J3340">
        <v>-0.74340745805145902</v>
      </c>
      <c r="K3340">
        <v>3.8569957820230498</v>
      </c>
      <c r="L3340">
        <v>3.5839735529547601</v>
      </c>
      <c r="M3340">
        <v>45.188568999963998</v>
      </c>
      <c r="N3340">
        <v>1.7961655738572</v>
      </c>
      <c r="O3340">
        <v>49.3472584856396</v>
      </c>
      <c r="P3340">
        <v>55.691056910569102</v>
      </c>
      <c r="Q3340">
        <v>5.8530191187532998E-2</v>
      </c>
    </row>
    <row r="3341" spans="1:17" hidden="1" x14ac:dyDescent="0.3">
      <c r="A3341" t="s">
        <v>6899</v>
      </c>
      <c r="B3341" t="s">
        <v>6900</v>
      </c>
      <c r="C3341" t="str">
        <f>IFERROR(VLOOKUP(Table1[[#This Row],[Ticker]],[1]!Table2[[Symbol]:[Industry]],2,FALSE),"-")</f>
        <v>-</v>
      </c>
      <c r="D3341" t="s">
        <v>429</v>
      </c>
      <c r="E3341">
        <v>55.851999999999997</v>
      </c>
      <c r="F3341">
        <v>20.56</v>
      </c>
      <c r="G3341">
        <v>13.4762434196236</v>
      </c>
      <c r="H3341">
        <v>1.0020895854652601</v>
      </c>
      <c r="I3341">
        <v>0.23511053768743601</v>
      </c>
      <c r="J3341">
        <v>-1.33357813886593</v>
      </c>
      <c r="K3341">
        <v>17.1583596402429</v>
      </c>
      <c r="L3341">
        <v>12.0803598238242</v>
      </c>
      <c r="M3341">
        <v>11.770803813895199</v>
      </c>
      <c r="N3341">
        <v>0.30884803298596403</v>
      </c>
      <c r="O3341">
        <v>5.7879377431906596</v>
      </c>
      <c r="P3341">
        <v>39.894022057059701</v>
      </c>
    </row>
    <row r="3342" spans="1:17" hidden="1" x14ac:dyDescent="0.3">
      <c r="A3342" t="s">
        <v>6901</v>
      </c>
      <c r="B3342" t="s">
        <v>6902</v>
      </c>
      <c r="C3342" t="str">
        <f>IFERROR(VLOOKUP(Table1[[#This Row],[Ticker]],[1]!Table2[[Symbol]:[Industry]],2,FALSE),"-")</f>
        <v>-</v>
      </c>
      <c r="D3342" t="s">
        <v>726</v>
      </c>
      <c r="E3342">
        <v>55.822607751999897</v>
      </c>
      <c r="F3342">
        <v>5.68</v>
      </c>
      <c r="G3342">
        <v>18.7454014448941</v>
      </c>
      <c r="H3342">
        <v>11.4251525618442</v>
      </c>
      <c r="I3342">
        <v>11.1371854464942</v>
      </c>
      <c r="J3342">
        <v>12.683887308312499</v>
      </c>
      <c r="K3342">
        <v>5.1232380921789504</v>
      </c>
      <c r="L3342">
        <v>4.5403766107922499</v>
      </c>
      <c r="M3342">
        <v>57.132263429899297</v>
      </c>
      <c r="N3342">
        <v>1.5748646969412901</v>
      </c>
      <c r="O3342">
        <v>9.8591549295774694</v>
      </c>
      <c r="P3342">
        <v>103.58422939067999</v>
      </c>
      <c r="Q3342">
        <v>8.7777790043258003E-2</v>
      </c>
    </row>
    <row r="3343" spans="1:17" hidden="1" x14ac:dyDescent="0.3">
      <c r="A3343" t="s">
        <v>6903</v>
      </c>
      <c r="B3343" t="s">
        <v>6904</v>
      </c>
      <c r="C3343" t="str">
        <f>IFERROR(VLOOKUP(Table1[[#This Row],[Ticker]],[1]!Table2[[Symbol]:[Industry]],2,FALSE),"-")</f>
        <v>-</v>
      </c>
      <c r="D3343" t="s">
        <v>124</v>
      </c>
      <c r="E3343">
        <v>55.597499999999997</v>
      </c>
      <c r="F3343">
        <v>74.13</v>
      </c>
      <c r="G3343">
        <v>41.478734778227498</v>
      </c>
      <c r="H3343">
        <v>0.43692725841011698</v>
      </c>
      <c r="I3343">
        <v>-22.814292145544201</v>
      </c>
      <c r="J3343">
        <v>12.1585380458225</v>
      </c>
      <c r="K3343">
        <v>72.529185392519295</v>
      </c>
      <c r="L3343">
        <v>64.119791068719707</v>
      </c>
      <c r="M3343">
        <v>48.775194351498101</v>
      </c>
      <c r="N3343">
        <v>1.0862166992404201</v>
      </c>
      <c r="O3343">
        <v>31.525698097936001</v>
      </c>
      <c r="P3343">
        <v>85.093632958801507</v>
      </c>
      <c r="Q3343">
        <v>9.1970568196916E-2</v>
      </c>
    </row>
    <row r="3344" spans="1:17" hidden="1" x14ac:dyDescent="0.3">
      <c r="A3344" t="s">
        <v>6905</v>
      </c>
      <c r="B3344" t="s">
        <v>6906</v>
      </c>
      <c r="C3344" t="str">
        <f>IFERROR(VLOOKUP(Table1[[#This Row],[Ticker]],[1]!Table2[[Symbol]:[Industry]],2,FALSE),"-")</f>
        <v>-</v>
      </c>
      <c r="D3344" t="s">
        <v>553</v>
      </c>
      <c r="E3344">
        <v>55.406238079999902</v>
      </c>
      <c r="F3344">
        <v>60.1</v>
      </c>
      <c r="G3344">
        <v>-2.20726723587115</v>
      </c>
      <c r="H3344">
        <v>8.7583947702710407</v>
      </c>
      <c r="I3344">
        <v>-29.053909183938099</v>
      </c>
      <c r="J3344">
        <v>7.3470546771078</v>
      </c>
      <c r="K3344">
        <v>59.928060162934401</v>
      </c>
      <c r="L3344">
        <v>58.851550882261797</v>
      </c>
      <c r="M3344">
        <v>44.887623249355201</v>
      </c>
      <c r="N3344">
        <v>2.6985520146292701</v>
      </c>
      <c r="O3344">
        <v>47.920133111480801</v>
      </c>
      <c r="P3344">
        <v>28.969957081545001</v>
      </c>
      <c r="Q3344">
        <v>-3.2874681817142003E-2</v>
      </c>
    </row>
    <row r="3345" spans="1:17" hidden="1" x14ac:dyDescent="0.3">
      <c r="A3345" t="s">
        <v>6907</v>
      </c>
      <c r="B3345" t="s">
        <v>6908</v>
      </c>
      <c r="C3345" t="str">
        <f>IFERROR(VLOOKUP(Table1[[#This Row],[Ticker]],[1]!Table2[[Symbol]:[Industry]],2,FALSE),"-")</f>
        <v>-</v>
      </c>
      <c r="D3345" t="s">
        <v>46</v>
      </c>
      <c r="E3345">
        <v>55.359479999999998</v>
      </c>
      <c r="F3345">
        <v>7.48</v>
      </c>
      <c r="G3345">
        <v>-95.744484542601199</v>
      </c>
      <c r="H3345">
        <v>7.3996576779867604</v>
      </c>
      <c r="I3345">
        <v>-62.998160055018197</v>
      </c>
      <c r="J3345">
        <v>4.5546696568893097</v>
      </c>
      <c r="K3345">
        <v>8.0931202830112898</v>
      </c>
      <c r="L3345">
        <v>11.7781615261892</v>
      </c>
      <c r="M3345">
        <v>45.588805210627797</v>
      </c>
      <c r="N3345">
        <v>1.1610901071651401</v>
      </c>
      <c r="O3345">
        <v>294.51871657753998</v>
      </c>
      <c r="P3345">
        <v>11.4754098360655</v>
      </c>
      <c r="Q3345">
        <v>3.0880419911968E-2</v>
      </c>
    </row>
    <row r="3346" spans="1:17" hidden="1" x14ac:dyDescent="0.3">
      <c r="A3346" t="s">
        <v>6909</v>
      </c>
      <c r="B3346" t="s">
        <v>6910</v>
      </c>
      <c r="C3346" t="str">
        <f>IFERROR(VLOOKUP(Table1[[#This Row],[Ticker]],[1]!Table2[[Symbol]:[Industry]],2,FALSE),"-")</f>
        <v>-</v>
      </c>
      <c r="D3346" t="s">
        <v>429</v>
      </c>
      <c r="E3346">
        <v>55.219599645000002</v>
      </c>
      <c r="F3346">
        <v>180.85</v>
      </c>
      <c r="G3346">
        <v>-5.7050372941373197</v>
      </c>
      <c r="H3346">
        <v>-21.451064884537701</v>
      </c>
      <c r="I3346">
        <v>-18.851003886580099</v>
      </c>
      <c r="J3346">
        <v>7.8620273650744803</v>
      </c>
      <c r="K3346">
        <v>203.12045576020799</v>
      </c>
      <c r="L3346">
        <v>206.96083127765601</v>
      </c>
      <c r="M3346">
        <v>42.7606355122631</v>
      </c>
      <c r="N3346">
        <v>5.1631859826634097</v>
      </c>
      <c r="O3346">
        <v>51.175006911805298</v>
      </c>
      <c r="P3346">
        <v>30.1079136690647</v>
      </c>
      <c r="Q3346">
        <v>4.79603770829E-3</v>
      </c>
    </row>
    <row r="3347" spans="1:17" hidden="1" x14ac:dyDescent="0.3">
      <c r="A3347" t="s">
        <v>6911</v>
      </c>
      <c r="B3347" t="s">
        <v>6912</v>
      </c>
      <c r="C3347" t="str">
        <f>IFERROR(VLOOKUP(Table1[[#This Row],[Ticker]],[1]!Table2[[Symbol]:[Industry]],2,FALSE),"-")</f>
        <v>-</v>
      </c>
      <c r="D3347" t="s">
        <v>72</v>
      </c>
      <c r="E3347">
        <v>55.216163999999999</v>
      </c>
      <c r="F3347">
        <v>19.03</v>
      </c>
      <c r="G3347">
        <v>-31.983615341676501</v>
      </c>
      <c r="H3347">
        <v>-1.8386702761221401</v>
      </c>
      <c r="I3347">
        <v>-35.123886913418303</v>
      </c>
      <c r="J3347">
        <v>1.42270118474111</v>
      </c>
      <c r="K3347">
        <v>20.186408835461499</v>
      </c>
      <c r="L3347">
        <v>20.850946422301799</v>
      </c>
      <c r="M3347">
        <v>66.913029405751701</v>
      </c>
      <c r="N3347">
        <v>0.33817612735978397</v>
      </c>
      <c r="O3347">
        <v>87.598528638990999</v>
      </c>
      <c r="P3347">
        <v>11.9411764705882</v>
      </c>
      <c r="Q3347">
        <v>0.13190347644206399</v>
      </c>
    </row>
    <row r="3348" spans="1:17" hidden="1" x14ac:dyDescent="0.3">
      <c r="A3348" t="s">
        <v>6913</v>
      </c>
      <c r="B3348" t="s">
        <v>6914</v>
      </c>
      <c r="C3348" t="str">
        <f>IFERROR(VLOOKUP(Table1[[#This Row],[Ticker]],[1]!Table2[[Symbol]:[Industry]],2,FALSE),"-")</f>
        <v>-</v>
      </c>
      <c r="D3348" t="s">
        <v>269</v>
      </c>
      <c r="E3348">
        <v>55.210577000000001</v>
      </c>
      <c r="F3348">
        <v>53</v>
      </c>
      <c r="G3348">
        <v>181.34310259431899</v>
      </c>
      <c r="I3348">
        <v>-17.994586548826899</v>
      </c>
      <c r="K3348">
        <v>53.706138190125102</v>
      </c>
      <c r="L3348">
        <v>38.513103008389599</v>
      </c>
      <c r="M3348">
        <v>19.721633824694301</v>
      </c>
      <c r="N3348">
        <v>2.5723472668810199E-2</v>
      </c>
      <c r="O3348">
        <v>50.943396226415103</v>
      </c>
      <c r="P3348">
        <v>218.31831831831801</v>
      </c>
    </row>
    <row r="3349" spans="1:17" hidden="1" x14ac:dyDescent="0.3">
      <c r="A3349" t="s">
        <v>6915</v>
      </c>
      <c r="B3349" t="s">
        <v>6916</v>
      </c>
      <c r="C3349" t="str">
        <f>IFERROR(VLOOKUP(Table1[[#This Row],[Ticker]],[1]!Table2[[Symbol]:[Industry]],2,FALSE),"-")</f>
        <v>-</v>
      </c>
      <c r="D3349" t="s">
        <v>769</v>
      </c>
      <c r="E3349">
        <v>55.207439999999998</v>
      </c>
      <c r="F3349">
        <v>54</v>
      </c>
      <c r="G3349">
        <v>-82.9560910924192</v>
      </c>
      <c r="H3349">
        <v>1.3216071949002</v>
      </c>
      <c r="I3349">
        <v>-52.425707418049498</v>
      </c>
      <c r="J3349">
        <v>10.880245490194101</v>
      </c>
      <c r="K3349">
        <v>53.376170469217698</v>
      </c>
      <c r="L3349">
        <v>76.552452901700093</v>
      </c>
      <c r="M3349">
        <v>49.325331015276298</v>
      </c>
      <c r="N3349">
        <v>0.69809725158562297</v>
      </c>
      <c r="O3349">
        <v>215.92592592592499</v>
      </c>
      <c r="P3349">
        <v>31.707317073170699</v>
      </c>
    </row>
    <row r="3350" spans="1:17" hidden="1" x14ac:dyDescent="0.3">
      <c r="A3350" t="s">
        <v>6917</v>
      </c>
      <c r="B3350" t="s">
        <v>6918</v>
      </c>
      <c r="C3350" t="str">
        <f>IFERROR(VLOOKUP(Table1[[#This Row],[Ticker]],[1]!Table2[[Symbol]:[Industry]],2,FALSE),"-")</f>
        <v>-</v>
      </c>
      <c r="D3350" t="s">
        <v>3565</v>
      </c>
      <c r="E3350">
        <v>55.201272000000003</v>
      </c>
      <c r="F3350">
        <v>1.05</v>
      </c>
      <c r="G3350">
        <v>48.876548985877797</v>
      </c>
      <c r="H3350">
        <v>-11.1211708681183</v>
      </c>
      <c r="I3350">
        <v>-6.5298275074777798</v>
      </c>
      <c r="J3350">
        <v>-9.0525190465766592</v>
      </c>
      <c r="K3350">
        <v>1.0709477419593101</v>
      </c>
      <c r="L3350">
        <v>0.97012879608212899</v>
      </c>
      <c r="M3350">
        <v>34.770369640490102</v>
      </c>
      <c r="N3350">
        <v>1.20187613798479</v>
      </c>
      <c r="O3350">
        <v>46.6666666666666</v>
      </c>
      <c r="P3350">
        <v>75</v>
      </c>
      <c r="Q3350">
        <v>3.0934350422441002E-2</v>
      </c>
    </row>
    <row r="3351" spans="1:17" hidden="1" x14ac:dyDescent="0.3">
      <c r="A3351" t="s">
        <v>6919</v>
      </c>
      <c r="B3351" t="s">
        <v>6920</v>
      </c>
      <c r="C3351" t="str">
        <f>IFERROR(VLOOKUP(Table1[[#This Row],[Ticker]],[1]!Table2[[Symbol]:[Industry]],2,FALSE),"-")</f>
        <v>-</v>
      </c>
      <c r="D3351" t="s">
        <v>530</v>
      </c>
      <c r="E3351">
        <v>55.124801400000003</v>
      </c>
      <c r="F3351">
        <v>42.89</v>
      </c>
      <c r="G3351">
        <v>82.947324521817194</v>
      </c>
      <c r="H3351">
        <v>10.322071383853</v>
      </c>
      <c r="I3351">
        <v>27.864615162595602</v>
      </c>
      <c r="J3351">
        <v>-5.0696523069806503</v>
      </c>
      <c r="K3351">
        <v>39.599060533716397</v>
      </c>
      <c r="L3351">
        <v>32.760837066173004</v>
      </c>
      <c r="M3351">
        <v>48.163548310391299</v>
      </c>
      <c r="N3351">
        <v>2.7374433262100002</v>
      </c>
      <c r="O3351">
        <v>20.074609466075898</v>
      </c>
      <c r="P3351">
        <v>119.386189258312</v>
      </c>
      <c r="Q3351">
        <v>7.6287701203832006E-2</v>
      </c>
    </row>
    <row r="3352" spans="1:17" hidden="1" x14ac:dyDescent="0.3">
      <c r="A3352" t="s">
        <v>6921</v>
      </c>
      <c r="B3352" t="s">
        <v>6922</v>
      </c>
      <c r="C3352" t="str">
        <f>IFERROR(VLOOKUP(Table1[[#This Row],[Ticker]],[1]!Table2[[Symbol]:[Industry]],2,FALSE),"-")</f>
        <v>-</v>
      </c>
      <c r="D3352" t="s">
        <v>354</v>
      </c>
      <c r="E3352">
        <v>55.100715000000001</v>
      </c>
      <c r="F3352">
        <v>102.75</v>
      </c>
      <c r="G3352">
        <v>-44.337547863861502</v>
      </c>
      <c r="H3352">
        <v>-1.4400153973457599</v>
      </c>
      <c r="I3352">
        <v>-34.855332122716597</v>
      </c>
      <c r="J3352">
        <v>8.7047349087285397E-2</v>
      </c>
      <c r="K3352">
        <v>105.272059294149</v>
      </c>
      <c r="L3352">
        <v>120.806714046959</v>
      </c>
      <c r="M3352">
        <v>47.035959487251397</v>
      </c>
      <c r="N3352">
        <v>1.88269022068586</v>
      </c>
      <c r="O3352">
        <v>103.406326034063</v>
      </c>
      <c r="P3352">
        <v>18.3346769549694</v>
      </c>
      <c r="Q3352">
        <v>0.123848076313685</v>
      </c>
    </row>
    <row r="3353" spans="1:17" hidden="1" x14ac:dyDescent="0.3">
      <c r="A3353" t="s">
        <v>6923</v>
      </c>
      <c r="B3353" t="s">
        <v>6924</v>
      </c>
      <c r="C3353" t="str">
        <f>IFERROR(VLOOKUP(Table1[[#This Row],[Ticker]],[1]!Table2[[Symbol]:[Industry]],2,FALSE),"-")</f>
        <v>-</v>
      </c>
      <c r="D3353" t="s">
        <v>383</v>
      </c>
      <c r="E3353">
        <v>55.083109</v>
      </c>
      <c r="F3353">
        <v>92.53</v>
      </c>
      <c r="G3353">
        <v>87.615957506881401</v>
      </c>
      <c r="H3353">
        <v>-4.42119454796679</v>
      </c>
      <c r="I3353">
        <v>-16.503428219504301</v>
      </c>
      <c r="J3353">
        <v>-4.9838666714688999E-2</v>
      </c>
      <c r="K3353">
        <v>98.086702676824302</v>
      </c>
      <c r="L3353">
        <v>92.178083715310606</v>
      </c>
      <c r="M3353">
        <v>28.703887043958701</v>
      </c>
      <c r="N3353">
        <v>0.83569543857043005</v>
      </c>
      <c r="O3353">
        <v>61.731330379336399</v>
      </c>
      <c r="P3353">
        <v>131.32499999999999</v>
      </c>
      <c r="Q3353">
        <v>0.14261138042354399</v>
      </c>
    </row>
    <row r="3354" spans="1:17" hidden="1" x14ac:dyDescent="0.3">
      <c r="A3354" t="s">
        <v>6925</v>
      </c>
      <c r="B3354" t="s">
        <v>6926</v>
      </c>
      <c r="C3354" t="str">
        <f>IFERROR(VLOOKUP(Table1[[#This Row],[Ticker]],[1]!Table2[[Symbol]:[Industry]],2,FALSE),"-")</f>
        <v>-</v>
      </c>
      <c r="D3354" t="s">
        <v>138</v>
      </c>
      <c r="E3354">
        <v>55.012121999999998</v>
      </c>
      <c r="F3354">
        <v>165</v>
      </c>
      <c r="G3354">
        <v>62.242871933932904</v>
      </c>
      <c r="H3354">
        <v>-0.123653707318001</v>
      </c>
      <c r="I3354">
        <v>61.188061751014097</v>
      </c>
      <c r="J3354">
        <v>6.2676029046428301</v>
      </c>
      <c r="K3354">
        <v>152.71495854677201</v>
      </c>
      <c r="L3354">
        <v>122.53836631242299</v>
      </c>
      <c r="M3354">
        <v>55.525606487161298</v>
      </c>
      <c r="N3354">
        <v>0.29732765007643303</v>
      </c>
      <c r="O3354">
        <v>9.0909090909090793</v>
      </c>
      <c r="P3354">
        <v>108.86075949367</v>
      </c>
      <c r="Q3354">
        <v>9.7012988212626994E-2</v>
      </c>
    </row>
    <row r="3355" spans="1:17" hidden="1" x14ac:dyDescent="0.3">
      <c r="A3355" t="s">
        <v>6927</v>
      </c>
      <c r="B3355" t="s">
        <v>6928</v>
      </c>
      <c r="C3355" t="str">
        <f>IFERROR(VLOOKUP(Table1[[#This Row],[Ticker]],[1]!Table2[[Symbol]:[Industry]],2,FALSE),"-")</f>
        <v>-</v>
      </c>
      <c r="D3355" t="s">
        <v>72</v>
      </c>
      <c r="E3355">
        <v>55.007192250000003</v>
      </c>
      <c r="F3355">
        <v>53.7</v>
      </c>
      <c r="G3355">
        <v>-63.660768791483498</v>
      </c>
      <c r="H3355">
        <v>-0.53924449420534704</v>
      </c>
      <c r="I3355">
        <v>-32.494580845556598</v>
      </c>
      <c r="J3355">
        <v>-4.0710723090323704</v>
      </c>
      <c r="K3355">
        <v>55.2267409891748</v>
      </c>
      <c r="L3355">
        <v>61.226715073429702</v>
      </c>
      <c r="M3355">
        <v>42.140196893392101</v>
      </c>
      <c r="N3355">
        <v>0.99401992927119498</v>
      </c>
      <c r="O3355">
        <v>73.109869646182403</v>
      </c>
      <c r="P3355">
        <v>9.5918367346938798</v>
      </c>
      <c r="Q3355">
        <v>2.1674192338209001E-2</v>
      </c>
    </row>
    <row r="3356" spans="1:17" hidden="1" x14ac:dyDescent="0.3">
      <c r="A3356" t="s">
        <v>6929</v>
      </c>
      <c r="B3356" t="s">
        <v>6930</v>
      </c>
      <c r="C3356" t="str">
        <f>IFERROR(VLOOKUP(Table1[[#This Row],[Ticker]],[1]!Table2[[Symbol]:[Industry]],2,FALSE),"-")</f>
        <v>-</v>
      </c>
      <c r="D3356" t="s">
        <v>711</v>
      </c>
      <c r="E3356">
        <v>54.986265107999998</v>
      </c>
      <c r="F3356">
        <v>409.58</v>
      </c>
      <c r="G3356">
        <v>4.4876588755775302</v>
      </c>
      <c r="H3356">
        <v>7.0132781099247401</v>
      </c>
      <c r="I3356">
        <v>-5.45893828705508</v>
      </c>
      <c r="J3356">
        <v>-0.46030133756000802</v>
      </c>
      <c r="K3356">
        <v>397.47788298319102</v>
      </c>
      <c r="L3356">
        <v>369.55315259724199</v>
      </c>
      <c r="M3356">
        <v>51.557362812998498</v>
      </c>
      <c r="N3356">
        <v>0.81380150508767402</v>
      </c>
      <c r="O3356">
        <v>6.9876458811465296</v>
      </c>
      <c r="P3356">
        <v>30.418723133259</v>
      </c>
    </row>
    <row r="3357" spans="1:17" hidden="1" x14ac:dyDescent="0.3">
      <c r="A3357" t="s">
        <v>6931</v>
      </c>
      <c r="B3357" t="s">
        <v>6932</v>
      </c>
      <c r="C3357" t="str">
        <f>IFERROR(VLOOKUP(Table1[[#This Row],[Ticker]],[1]!Table2[[Symbol]:[Industry]],2,FALSE),"-")</f>
        <v>-</v>
      </c>
      <c r="D3357" t="s">
        <v>121</v>
      </c>
      <c r="E3357">
        <v>54.96</v>
      </c>
      <c r="F3357">
        <v>18.32</v>
      </c>
      <c r="G3357">
        <v>-24.174014455592499</v>
      </c>
      <c r="H3357">
        <v>12.778014151627501</v>
      </c>
      <c r="I3357">
        <v>-31.422463512554302</v>
      </c>
      <c r="J3357">
        <v>21.751746497688501</v>
      </c>
      <c r="K3357">
        <v>16.576327793638999</v>
      </c>
      <c r="L3357">
        <v>17.876069641615999</v>
      </c>
      <c r="M3357">
        <v>69.808868676906201</v>
      </c>
      <c r="N3357">
        <v>1.9912929398389401</v>
      </c>
      <c r="O3357">
        <v>51.692139737991198</v>
      </c>
      <c r="P3357">
        <v>25.4794520547945</v>
      </c>
      <c r="Q3357">
        <v>8.3061866866940004E-3</v>
      </c>
    </row>
    <row r="3358" spans="1:17" hidden="1" x14ac:dyDescent="0.3">
      <c r="A3358" t="s">
        <v>6933</v>
      </c>
      <c r="B3358" t="s">
        <v>6934</v>
      </c>
      <c r="C3358" t="str">
        <f>IFERROR(VLOOKUP(Table1[[#This Row],[Ticker]],[1]!Table2[[Symbol]:[Industry]],2,FALSE),"-")</f>
        <v>-</v>
      </c>
      <c r="D3358" t="s">
        <v>6935</v>
      </c>
      <c r="E3358">
        <v>54.738250000000001</v>
      </c>
      <c r="F3358">
        <v>270</v>
      </c>
      <c r="G3358">
        <v>-16.111741412248598</v>
      </c>
      <c r="H3358">
        <v>5.6836741123477301</v>
      </c>
      <c r="I3358">
        <v>-3.3473664042246001</v>
      </c>
      <c r="J3358">
        <v>-5.9314711694312301</v>
      </c>
      <c r="M3358">
        <v>22.003097795982502</v>
      </c>
      <c r="O3358">
        <v>34.4444444444444</v>
      </c>
      <c r="P3358">
        <v>24.855491329479701</v>
      </c>
    </row>
    <row r="3359" spans="1:17" hidden="1" x14ac:dyDescent="0.3">
      <c r="A3359" t="s">
        <v>6936</v>
      </c>
      <c r="B3359" t="s">
        <v>6937</v>
      </c>
      <c r="C3359" t="str">
        <f>IFERROR(VLOOKUP(Table1[[#This Row],[Ticker]],[1]!Table2[[Symbol]:[Industry]],2,FALSE),"-")</f>
        <v>-</v>
      </c>
      <c r="D3359" t="s">
        <v>138</v>
      </c>
      <c r="E3359">
        <v>54.666871999999998</v>
      </c>
      <c r="F3359">
        <v>50.44</v>
      </c>
      <c r="G3359">
        <v>33.391364177813401</v>
      </c>
      <c r="H3359">
        <v>7.3031177497678303</v>
      </c>
      <c r="I3359">
        <v>31.036151312626401</v>
      </c>
      <c r="J3359">
        <v>-0.64984992554583698</v>
      </c>
      <c r="K3359">
        <v>47.448279425926998</v>
      </c>
      <c r="L3359">
        <v>40.750601598749697</v>
      </c>
      <c r="M3359">
        <v>46.392129026038297</v>
      </c>
      <c r="N3359">
        <v>0.34522799491398498</v>
      </c>
      <c r="O3359">
        <v>19.329896907216401</v>
      </c>
      <c r="P3359">
        <v>79.821746880570402</v>
      </c>
      <c r="Q3359">
        <v>3.3076749754108001E-2</v>
      </c>
    </row>
    <row r="3360" spans="1:17" hidden="1" x14ac:dyDescent="0.3">
      <c r="A3360" t="s">
        <v>6938</v>
      </c>
      <c r="B3360" t="s">
        <v>6939</v>
      </c>
      <c r="C3360" t="str">
        <f>IFERROR(VLOOKUP(Table1[[#This Row],[Ticker]],[1]!Table2[[Symbol]:[Industry]],2,FALSE),"-")</f>
        <v>-</v>
      </c>
      <c r="D3360" t="s">
        <v>138</v>
      </c>
      <c r="E3360">
        <v>54.655859999999997</v>
      </c>
      <c r="F3360">
        <v>14.54</v>
      </c>
      <c r="G3360">
        <v>-32.588761591820102</v>
      </c>
      <c r="H3360">
        <v>-7.0510489168988402</v>
      </c>
      <c r="I3360">
        <v>-30.5561938604407</v>
      </c>
      <c r="J3360">
        <v>-1.95746165313637</v>
      </c>
      <c r="K3360">
        <v>15.3050083889839</v>
      </c>
      <c r="L3360">
        <v>16.264256240191301</v>
      </c>
      <c r="M3360">
        <v>31.989398851354501</v>
      </c>
      <c r="N3360">
        <v>0.43841865722720402</v>
      </c>
      <c r="O3360">
        <v>77.441540577716594</v>
      </c>
      <c r="P3360">
        <v>16.787148594377499</v>
      </c>
      <c r="Q3360">
        <v>-3.8604140414662001E-2</v>
      </c>
    </row>
    <row r="3361" spans="1:17" hidden="1" x14ac:dyDescent="0.3">
      <c r="A3361" t="s">
        <v>6940</v>
      </c>
      <c r="B3361" t="s">
        <v>6941</v>
      </c>
      <c r="C3361" t="str">
        <f>IFERROR(VLOOKUP(Table1[[#This Row],[Ticker]],[1]!Table2[[Symbol]:[Industry]],2,FALSE),"-")</f>
        <v>-</v>
      </c>
      <c r="D3361" t="s">
        <v>277</v>
      </c>
      <c r="E3361">
        <v>54.462377500000002</v>
      </c>
      <c r="F3361">
        <v>162.55000000000001</v>
      </c>
      <c r="G3361">
        <v>11.2509868813857</v>
      </c>
      <c r="H3361">
        <v>0.31349480933691098</v>
      </c>
      <c r="I3361">
        <v>-24.711859430986699</v>
      </c>
      <c r="J3361">
        <v>2.8780526400925801</v>
      </c>
      <c r="K3361">
        <v>167.525170595031</v>
      </c>
      <c r="L3361">
        <v>159.014115914115</v>
      </c>
      <c r="M3361">
        <v>34.636221359207397</v>
      </c>
      <c r="N3361">
        <v>0.41055613629476201</v>
      </c>
      <c r="O3361">
        <v>41.494924638572698</v>
      </c>
      <c r="P3361">
        <v>50.300508552935703</v>
      </c>
      <c r="Q3361">
        <v>0.116876797771459</v>
      </c>
    </row>
    <row r="3362" spans="1:17" hidden="1" x14ac:dyDescent="0.3">
      <c r="A3362" t="s">
        <v>6942</v>
      </c>
      <c r="B3362" t="s">
        <v>6943</v>
      </c>
      <c r="C3362" t="str">
        <f>IFERROR(VLOOKUP(Table1[[#This Row],[Ticker]],[1]!Table2[[Symbol]:[Industry]],2,FALSE),"-")</f>
        <v>-</v>
      </c>
      <c r="D3362" t="s">
        <v>269</v>
      </c>
      <c r="E3362">
        <v>54.385968750000004</v>
      </c>
      <c r="F3362">
        <v>177.95</v>
      </c>
      <c r="G3362">
        <v>-12.0010818311295</v>
      </c>
      <c r="H3362">
        <v>3.7150075056701901</v>
      </c>
      <c r="I3362">
        <v>6.6977909408998002</v>
      </c>
      <c r="J3362">
        <v>-3.3381189985564999</v>
      </c>
      <c r="K3362">
        <v>171.06921284676</v>
      </c>
      <c r="L3362">
        <v>160.57440830076001</v>
      </c>
      <c r="M3362">
        <v>53.908577684876199</v>
      </c>
      <c r="N3362">
        <v>0.407895762243069</v>
      </c>
      <c r="O3362">
        <v>41.584714807530197</v>
      </c>
      <c r="P3362">
        <v>40.894695170229603</v>
      </c>
      <c r="Q3362">
        <v>7.5197525210437002E-2</v>
      </c>
    </row>
    <row r="3363" spans="1:17" hidden="1" x14ac:dyDescent="0.3">
      <c r="A3363" t="s">
        <v>6944</v>
      </c>
      <c r="B3363" t="s">
        <v>6945</v>
      </c>
      <c r="C3363" t="str">
        <f>IFERROR(VLOOKUP(Table1[[#This Row],[Ticker]],[1]!Table2[[Symbol]:[Industry]],2,FALSE),"-")</f>
        <v>-</v>
      </c>
      <c r="E3363">
        <v>54.381360000000001</v>
      </c>
      <c r="F3363">
        <v>110</v>
      </c>
      <c r="G3363">
        <v>132.85715930286801</v>
      </c>
      <c r="H3363">
        <v>-8.3537969613615797</v>
      </c>
      <c r="I3363">
        <v>354.42947214184397</v>
      </c>
      <c r="J3363">
        <v>3.1426029046428301</v>
      </c>
      <c r="K3363">
        <v>107.82035248717899</v>
      </c>
      <c r="L3363">
        <v>70.428549742809196</v>
      </c>
      <c r="M3363">
        <v>43.855016544365398</v>
      </c>
      <c r="N3363">
        <v>0.31294779688015101</v>
      </c>
      <c r="O3363">
        <v>21.772727272727199</v>
      </c>
      <c r="P3363">
        <v>472.02288091523599</v>
      </c>
      <c r="Q3363">
        <v>0.16069374384712501</v>
      </c>
    </row>
    <row r="3364" spans="1:17" hidden="1" x14ac:dyDescent="0.3">
      <c r="A3364" t="s">
        <v>6946</v>
      </c>
      <c r="B3364" t="s">
        <v>6947</v>
      </c>
      <c r="C3364" t="str">
        <f>IFERROR(VLOOKUP(Table1[[#This Row],[Ticker]],[1]!Table2[[Symbol]:[Industry]],2,FALSE),"-")</f>
        <v>-</v>
      </c>
      <c r="D3364" t="s">
        <v>4077</v>
      </c>
      <c r="E3364">
        <v>54.350824000000003</v>
      </c>
      <c r="F3364">
        <v>17.239999999999998</v>
      </c>
      <c r="G3364">
        <v>-37.611280124902102</v>
      </c>
      <c r="H3364">
        <v>40.593951083101103</v>
      </c>
      <c r="I3364">
        <v>-6.0686608578025396</v>
      </c>
      <c r="J3364">
        <v>13.522349740085801</v>
      </c>
      <c r="K3364">
        <v>14.360284778385701</v>
      </c>
      <c r="L3364">
        <v>15.146835225571801</v>
      </c>
      <c r="M3364">
        <v>84.656292589269597</v>
      </c>
      <c r="N3364">
        <v>1.1356564171049099</v>
      </c>
      <c r="O3364">
        <v>45.301624129930403</v>
      </c>
      <c r="P3364">
        <v>56.727272727272698</v>
      </c>
      <c r="Q3364">
        <v>0.13432007141073499</v>
      </c>
    </row>
    <row r="3365" spans="1:17" hidden="1" x14ac:dyDescent="0.3">
      <c r="A3365" t="s">
        <v>6948</v>
      </c>
      <c r="B3365" t="s">
        <v>6949</v>
      </c>
      <c r="C3365" t="str">
        <f>IFERROR(VLOOKUP(Table1[[#This Row],[Ticker]],[1]!Table2[[Symbol]:[Industry]],2,FALSE),"-")</f>
        <v>-</v>
      </c>
      <c r="D3365" t="s">
        <v>292</v>
      </c>
      <c r="E3365">
        <v>54.289574999999999</v>
      </c>
      <c r="F3365">
        <v>13.5</v>
      </c>
      <c r="G3365">
        <v>32.275355361944797</v>
      </c>
      <c r="H3365">
        <v>19.501469510619501</v>
      </c>
      <c r="I3365">
        <v>-43.922176209803602</v>
      </c>
      <c r="J3365">
        <v>-0.457397095357155</v>
      </c>
      <c r="K3365">
        <v>13.4843241626481</v>
      </c>
      <c r="L3365">
        <v>13.119713401849699</v>
      </c>
      <c r="M3365">
        <v>42.161460915827</v>
      </c>
      <c r="N3365">
        <v>1.2314723912627199</v>
      </c>
      <c r="O3365">
        <v>62.740740740740698</v>
      </c>
      <c r="P3365">
        <v>86.464088397789993</v>
      </c>
      <c r="Q3365">
        <v>6.0656067384265003E-2</v>
      </c>
    </row>
    <row r="3366" spans="1:17" hidden="1" x14ac:dyDescent="0.3">
      <c r="A3366" t="s">
        <v>6950</v>
      </c>
      <c r="B3366" t="s">
        <v>6951</v>
      </c>
      <c r="C3366" t="str">
        <f>IFERROR(VLOOKUP(Table1[[#This Row],[Ticker]],[1]!Table2[[Symbol]:[Industry]],2,FALSE),"-")</f>
        <v>-</v>
      </c>
      <c r="D3366" t="s">
        <v>429</v>
      </c>
      <c r="E3366">
        <v>54.2350894799999</v>
      </c>
      <c r="F3366">
        <v>85.8</v>
      </c>
      <c r="G3366">
        <v>-21.7761834161347</v>
      </c>
      <c r="H3366">
        <v>18.931093940244001</v>
      </c>
      <c r="I3366">
        <v>-28.698040515623202</v>
      </c>
      <c r="J3366">
        <v>4.1431914861613697</v>
      </c>
      <c r="K3366">
        <v>84.480825209685506</v>
      </c>
      <c r="L3366">
        <v>92.020273941264705</v>
      </c>
      <c r="M3366">
        <v>77.896214157720905</v>
      </c>
      <c r="N3366">
        <v>0.195134955014995</v>
      </c>
      <c r="O3366">
        <v>87.645687645687602</v>
      </c>
      <c r="P3366">
        <v>22.048364153627301</v>
      </c>
      <c r="Q3366">
        <v>1.9066340018362E-2</v>
      </c>
    </row>
    <row r="3367" spans="1:17" hidden="1" x14ac:dyDescent="0.3">
      <c r="A3367" t="s">
        <v>6952</v>
      </c>
      <c r="B3367" t="s">
        <v>6953</v>
      </c>
      <c r="C3367" t="str">
        <f>IFERROR(VLOOKUP(Table1[[#This Row],[Ticker]],[1]!Table2[[Symbol]:[Industry]],2,FALSE),"-")</f>
        <v>-</v>
      </c>
      <c r="D3367" t="s">
        <v>376</v>
      </c>
      <c r="E3367">
        <v>54.211247</v>
      </c>
      <c r="F3367">
        <v>110.9</v>
      </c>
      <c r="G3367">
        <v>25.5844834473099</v>
      </c>
      <c r="H3367">
        <v>3.2758621757476099</v>
      </c>
      <c r="I3367">
        <v>-34.086503257725902</v>
      </c>
      <c r="J3367">
        <v>-7.0033945697600599E-3</v>
      </c>
      <c r="K3367">
        <v>119.195070800091</v>
      </c>
      <c r="L3367">
        <v>113.30630994658399</v>
      </c>
      <c r="M3367">
        <v>29.722441641390301</v>
      </c>
      <c r="N3367">
        <v>1.9512575970708701</v>
      </c>
      <c r="O3367">
        <v>63.210099188458003</v>
      </c>
      <c r="P3367">
        <v>56.175186593437502</v>
      </c>
      <c r="Q3367">
        <v>5.8836575550990998E-2</v>
      </c>
    </row>
    <row r="3368" spans="1:17" hidden="1" x14ac:dyDescent="0.3">
      <c r="A3368" t="s">
        <v>6954</v>
      </c>
      <c r="B3368" t="s">
        <v>6955</v>
      </c>
      <c r="C3368" t="str">
        <f>IFERROR(VLOOKUP(Table1[[#This Row],[Ticker]],[1]!Table2[[Symbol]:[Industry]],2,FALSE),"-")</f>
        <v>-</v>
      </c>
      <c r="D3368" t="s">
        <v>501</v>
      </c>
      <c r="E3368">
        <v>54.204102239999997</v>
      </c>
      <c r="F3368">
        <v>36.369999999999997</v>
      </c>
      <c r="G3368">
        <v>-3.22159525477577</v>
      </c>
      <c r="H3368">
        <v>-3.0528732752279799</v>
      </c>
      <c r="I3368">
        <v>-23.5430564421331</v>
      </c>
      <c r="J3368">
        <v>0.83491059695053405</v>
      </c>
      <c r="K3368">
        <v>39.427503700973098</v>
      </c>
      <c r="L3368">
        <v>39.115261129695298</v>
      </c>
      <c r="M3368">
        <v>27.7253149209815</v>
      </c>
      <c r="N3368">
        <v>0.78030880124503399</v>
      </c>
      <c r="O3368">
        <v>53.973054715424801</v>
      </c>
      <c r="P3368">
        <v>34.703703703703702</v>
      </c>
      <c r="Q3368">
        <v>-6.6752733419164004E-2</v>
      </c>
    </row>
    <row r="3369" spans="1:17" hidden="1" x14ac:dyDescent="0.3">
      <c r="A3369" t="s">
        <v>6956</v>
      </c>
      <c r="B3369" t="s">
        <v>6957</v>
      </c>
      <c r="C3369" t="str">
        <f>IFERROR(VLOOKUP(Table1[[#This Row],[Ticker]],[1]!Table2[[Symbol]:[Industry]],2,FALSE),"-")</f>
        <v>-</v>
      </c>
      <c r="D3369" t="s">
        <v>46</v>
      </c>
      <c r="E3369">
        <v>54.142704000000002</v>
      </c>
      <c r="F3369">
        <v>27.36</v>
      </c>
      <c r="G3369">
        <v>93.888258587751295</v>
      </c>
      <c r="H3369">
        <v>-1.8032418993549799</v>
      </c>
      <c r="I3369">
        <v>-3.1961059000229199</v>
      </c>
      <c r="J3369">
        <v>7.0075184768754797</v>
      </c>
      <c r="K3369">
        <v>27.936056194935201</v>
      </c>
      <c r="L3369">
        <v>26.604360377247101</v>
      </c>
      <c r="M3369">
        <v>49.8072120568266</v>
      </c>
      <c r="N3369">
        <v>0.73928717364093899</v>
      </c>
      <c r="O3369">
        <v>24.269005847953199</v>
      </c>
      <c r="P3369">
        <v>127.99999999999901</v>
      </c>
    </row>
    <row r="3370" spans="1:17" hidden="1" x14ac:dyDescent="0.3">
      <c r="A3370" t="s">
        <v>6958</v>
      </c>
      <c r="B3370" t="s">
        <v>6959</v>
      </c>
      <c r="C3370" t="str">
        <f>IFERROR(VLOOKUP(Table1[[#This Row],[Ticker]],[1]!Table2[[Symbol]:[Industry]],2,FALSE),"-")</f>
        <v>-</v>
      </c>
      <c r="D3370" t="s">
        <v>54</v>
      </c>
      <c r="E3370">
        <v>54.08</v>
      </c>
      <c r="F3370">
        <v>54.08</v>
      </c>
      <c r="G3370">
        <v>48.373456030739902</v>
      </c>
      <c r="H3370">
        <v>-11.101322782313501</v>
      </c>
      <c r="I3370">
        <v>14.29057940631</v>
      </c>
      <c r="J3370">
        <v>-5.4567456295591104</v>
      </c>
      <c r="K3370">
        <v>58.544010620044901</v>
      </c>
      <c r="L3370">
        <v>48.195843495372799</v>
      </c>
      <c r="M3370">
        <v>20.635358745350601</v>
      </c>
      <c r="N3370">
        <v>0.42980491399036602</v>
      </c>
      <c r="O3370">
        <v>62.536982248520701</v>
      </c>
      <c r="P3370">
        <v>91.095406360423993</v>
      </c>
      <c r="Q3370">
        <v>5.5456843264026001E-2</v>
      </c>
    </row>
    <row r="3371" spans="1:17" hidden="1" x14ac:dyDescent="0.3">
      <c r="A3371" t="s">
        <v>6960</v>
      </c>
      <c r="B3371" t="s">
        <v>6961</v>
      </c>
      <c r="C3371" t="str">
        <f>IFERROR(VLOOKUP(Table1[[#This Row],[Ticker]],[1]!Table2[[Symbol]:[Industry]],2,FALSE),"-")</f>
        <v>-</v>
      </c>
      <c r="D3371" t="s">
        <v>711</v>
      </c>
      <c r="E3371">
        <v>53.792091599999999</v>
      </c>
      <c r="F3371">
        <v>888.05</v>
      </c>
      <c r="G3371">
        <v>-2.24213006699516</v>
      </c>
      <c r="H3371">
        <v>1.6590580566436599</v>
      </c>
      <c r="I3371">
        <v>0.196418773218383</v>
      </c>
      <c r="J3371">
        <v>2.2629530140520302</v>
      </c>
      <c r="K3371">
        <v>884.40475029288802</v>
      </c>
      <c r="L3371">
        <v>822.17319329670795</v>
      </c>
      <c r="M3371">
        <v>58.819350865168801</v>
      </c>
      <c r="N3371">
        <v>1.07870943282856</v>
      </c>
      <c r="O3371">
        <v>9.7911153651258402</v>
      </c>
      <c r="P3371">
        <v>26.125550347961902</v>
      </c>
      <c r="Q3371">
        <v>1.3226938830403E-2</v>
      </c>
    </row>
    <row r="3372" spans="1:17" hidden="1" x14ac:dyDescent="0.3">
      <c r="A3372" t="s">
        <v>6962</v>
      </c>
      <c r="B3372" t="s">
        <v>6963</v>
      </c>
      <c r="C3372" t="str">
        <f>IFERROR(VLOOKUP(Table1[[#This Row],[Ticker]],[1]!Table2[[Symbol]:[Industry]],2,FALSE),"-")</f>
        <v>-</v>
      </c>
      <c r="D3372" t="s">
        <v>46</v>
      </c>
      <c r="E3372">
        <v>53.753</v>
      </c>
      <c r="F3372">
        <v>49</v>
      </c>
      <c r="G3372">
        <v>72.510483346612105</v>
      </c>
      <c r="H3372">
        <v>-9.6728613030554804</v>
      </c>
      <c r="I3372">
        <v>38.5365404431858</v>
      </c>
      <c r="J3372">
        <v>-1.22898179481071</v>
      </c>
      <c r="K3372">
        <v>48.678145055867098</v>
      </c>
      <c r="L3372">
        <v>38.410132900159603</v>
      </c>
      <c r="M3372">
        <v>40.893178818587899</v>
      </c>
      <c r="N3372">
        <v>0.32935916542473898</v>
      </c>
      <c r="O3372">
        <v>40.714285714285701</v>
      </c>
      <c r="P3372">
        <v>109.401709401709</v>
      </c>
      <c r="Q3372">
        <v>0.107999673583752</v>
      </c>
    </row>
    <row r="3373" spans="1:17" hidden="1" x14ac:dyDescent="0.3">
      <c r="A3373" t="s">
        <v>6964</v>
      </c>
      <c r="B3373" t="s">
        <v>6965</v>
      </c>
      <c r="C3373" t="str">
        <f>IFERROR(VLOOKUP(Table1[[#This Row],[Ticker]],[1]!Table2[[Symbol]:[Industry]],2,FALSE),"-")</f>
        <v>-</v>
      </c>
      <c r="D3373" t="s">
        <v>543</v>
      </c>
      <c r="E3373">
        <v>53.668224000000002</v>
      </c>
      <c r="F3373">
        <v>76.319999999999993</v>
      </c>
      <c r="G3373">
        <v>94.802544302037006</v>
      </c>
      <c r="H3373">
        <v>39.711553262937599</v>
      </c>
      <c r="I3373">
        <v>11.621776452918199</v>
      </c>
      <c r="J3373">
        <v>-6.5912823703423804</v>
      </c>
      <c r="K3373">
        <v>66.652223086226599</v>
      </c>
      <c r="L3373">
        <v>58.1802341736607</v>
      </c>
      <c r="M3373">
        <v>47.782155843006002</v>
      </c>
      <c r="N3373">
        <v>2.9866666666666601</v>
      </c>
      <c r="O3373">
        <v>22.444968553459098</v>
      </c>
      <c r="P3373">
        <v>125.798816568047</v>
      </c>
    </row>
    <row r="3374" spans="1:17" hidden="1" x14ac:dyDescent="0.3">
      <c r="A3374" t="s">
        <v>6966</v>
      </c>
      <c r="B3374" t="s">
        <v>6967</v>
      </c>
      <c r="C3374" t="str">
        <f>IFERROR(VLOOKUP(Table1[[#This Row],[Ticker]],[1]!Table2[[Symbol]:[Industry]],2,FALSE),"-")</f>
        <v>-</v>
      </c>
      <c r="D3374" t="s">
        <v>383</v>
      </c>
      <c r="E3374">
        <v>53.578074999999998</v>
      </c>
      <c r="F3374">
        <v>128.5</v>
      </c>
      <c r="G3374">
        <v>-52.455700483480399</v>
      </c>
      <c r="H3374">
        <v>-8.6760489168988393</v>
      </c>
      <c r="I3374">
        <v>-27.048665105523298</v>
      </c>
      <c r="J3374">
        <v>0.334910596950526</v>
      </c>
      <c r="K3374">
        <v>136.333889534826</v>
      </c>
      <c r="L3374">
        <v>142.50441580782899</v>
      </c>
      <c r="M3374">
        <v>42.696270670955201</v>
      </c>
      <c r="N3374">
        <v>0.670886075949367</v>
      </c>
      <c r="O3374">
        <v>63.424124513618601</v>
      </c>
      <c r="P3374">
        <v>10.728134424816799</v>
      </c>
    </row>
    <row r="3375" spans="1:17" hidden="1" x14ac:dyDescent="0.3">
      <c r="A3375" t="s">
        <v>6968</v>
      </c>
      <c r="B3375" t="s">
        <v>6969</v>
      </c>
      <c r="C3375" t="str">
        <f>IFERROR(VLOOKUP(Table1[[#This Row],[Ticker]],[1]!Table2[[Symbol]:[Industry]],2,FALSE),"-")</f>
        <v>-</v>
      </c>
      <c r="D3375" t="s">
        <v>5223</v>
      </c>
      <c r="E3375">
        <v>53.569897599999997</v>
      </c>
      <c r="F3375">
        <v>71</v>
      </c>
      <c r="G3375">
        <v>-70.583975409705204</v>
      </c>
      <c r="H3375">
        <v>-8.4197198029747895</v>
      </c>
      <c r="I3375">
        <v>-50.064691632188101</v>
      </c>
      <c r="J3375">
        <v>2.60717393311891E-2</v>
      </c>
      <c r="K3375">
        <v>82.946719642434999</v>
      </c>
      <c r="L3375">
        <v>103.48620045159601</v>
      </c>
      <c r="M3375">
        <v>46.3076547894252</v>
      </c>
      <c r="N3375">
        <v>0.14500836586726101</v>
      </c>
      <c r="O3375">
        <v>125.352112676056</v>
      </c>
      <c r="P3375">
        <v>12.6984126984126</v>
      </c>
      <c r="Q3375">
        <v>6.1828779695280002E-3</v>
      </c>
    </row>
    <row r="3376" spans="1:17" hidden="1" x14ac:dyDescent="0.3">
      <c r="A3376" t="s">
        <v>6970</v>
      </c>
      <c r="B3376" t="s">
        <v>6971</v>
      </c>
      <c r="C3376" t="str">
        <f>IFERROR(VLOOKUP(Table1[[#This Row],[Ticker]],[1]!Table2[[Symbol]:[Industry]],2,FALSE),"-")</f>
        <v>-</v>
      </c>
      <c r="D3376" t="s">
        <v>925</v>
      </c>
      <c r="E3376">
        <v>53.50836125</v>
      </c>
      <c r="F3376">
        <v>96.13</v>
      </c>
      <c r="G3376">
        <v>-1.26221276830377</v>
      </c>
      <c r="H3376">
        <v>3.97471444187978</v>
      </c>
      <c r="I3376">
        <v>-4.2692290719436299</v>
      </c>
      <c r="J3376">
        <v>5.2748683013307902</v>
      </c>
      <c r="K3376">
        <v>90.557190526063593</v>
      </c>
      <c r="L3376">
        <v>86.586368760151402</v>
      </c>
      <c r="M3376">
        <v>62.1332674029439</v>
      </c>
      <c r="N3376">
        <v>0.63550467075485995</v>
      </c>
      <c r="O3376">
        <v>9.3311141163008298</v>
      </c>
      <c r="P3376">
        <v>39.217958001448203</v>
      </c>
      <c r="Q3376">
        <v>8.4697271592113002E-2</v>
      </c>
    </row>
    <row r="3377" spans="1:17" hidden="1" x14ac:dyDescent="0.3">
      <c r="A3377" t="s">
        <v>6972</v>
      </c>
      <c r="B3377" t="s">
        <v>6973</v>
      </c>
      <c r="C3377" t="str">
        <f>IFERROR(VLOOKUP(Table1[[#This Row],[Ticker]],[1]!Table2[[Symbol]:[Industry]],2,FALSE),"-")</f>
        <v>-</v>
      </c>
      <c r="D3377" t="s">
        <v>553</v>
      </c>
      <c r="E3377">
        <v>53.305984199999997</v>
      </c>
      <c r="F3377">
        <v>108.6</v>
      </c>
      <c r="G3377">
        <v>104.32293706937</v>
      </c>
      <c r="H3377">
        <v>4.6253529522600303</v>
      </c>
      <c r="I3377">
        <v>45.186381957505297</v>
      </c>
      <c r="J3377">
        <v>-1.42242724178265</v>
      </c>
      <c r="K3377">
        <v>101.999869202735</v>
      </c>
      <c r="L3377">
        <v>79.756800631890002</v>
      </c>
      <c r="M3377">
        <v>47.913745599827301</v>
      </c>
      <c r="N3377">
        <v>0.86076620822851801</v>
      </c>
      <c r="O3377">
        <v>10.220994475138101</v>
      </c>
      <c r="P3377">
        <v>148.85426214482101</v>
      </c>
      <c r="Q3377">
        <v>8.9092379271481004E-2</v>
      </c>
    </row>
    <row r="3378" spans="1:17" hidden="1" x14ac:dyDescent="0.3">
      <c r="A3378" t="s">
        <v>6974</v>
      </c>
      <c r="B3378" t="s">
        <v>6975</v>
      </c>
      <c r="C3378" t="str">
        <f>IFERROR(VLOOKUP(Table1[[#This Row],[Ticker]],[1]!Table2[[Symbol]:[Industry]],2,FALSE),"-")</f>
        <v>-</v>
      </c>
      <c r="D3378" t="s">
        <v>46</v>
      </c>
      <c r="E3378">
        <v>53.260275</v>
      </c>
      <c r="F3378">
        <v>73.209999999999994</v>
      </c>
      <c r="G3378">
        <v>14.0742328086158</v>
      </c>
      <c r="H3378">
        <v>1.8572409003335399</v>
      </c>
      <c r="I3378">
        <v>-30.870865200154</v>
      </c>
      <c r="J3378">
        <v>-1.0757593782355599</v>
      </c>
      <c r="K3378">
        <v>77.259334907603005</v>
      </c>
      <c r="L3378">
        <v>77.013309225381207</v>
      </c>
      <c r="M3378">
        <v>33.734151161191697</v>
      </c>
      <c r="N3378">
        <v>0.77534421714828805</v>
      </c>
      <c r="O3378">
        <v>51.618631334517097</v>
      </c>
      <c r="P3378">
        <v>60.548245614034997</v>
      </c>
      <c r="Q3378">
        <v>5.1287968597532999E-2</v>
      </c>
    </row>
    <row r="3379" spans="1:17" hidden="1" x14ac:dyDescent="0.3">
      <c r="A3379" t="s">
        <v>6976</v>
      </c>
      <c r="B3379" t="s">
        <v>6977</v>
      </c>
      <c r="C3379" t="str">
        <f>IFERROR(VLOOKUP(Table1[[#This Row],[Ticker]],[1]!Table2[[Symbol]:[Industry]],2,FALSE),"-")</f>
        <v>-</v>
      </c>
      <c r="D3379" t="s">
        <v>625</v>
      </c>
      <c r="E3379">
        <v>53.240567779999999</v>
      </c>
      <c r="F3379">
        <v>319.85000000000002</v>
      </c>
      <c r="G3379">
        <v>22.164814947962999</v>
      </c>
      <c r="H3379">
        <v>-9.3275087709134397</v>
      </c>
      <c r="I3379">
        <v>-12.2109179701882</v>
      </c>
      <c r="J3379">
        <v>-1.3035048797883</v>
      </c>
      <c r="K3379">
        <v>314.07059098340301</v>
      </c>
      <c r="L3379">
        <v>284.93374253439401</v>
      </c>
      <c r="M3379">
        <v>43.875181239917701</v>
      </c>
      <c r="N3379">
        <v>0.50868185110399</v>
      </c>
      <c r="O3379">
        <v>28.497733312490201</v>
      </c>
      <c r="P3379">
        <v>53.038277511961702</v>
      </c>
      <c r="Q3379">
        <v>-2.8728863825583002E-2</v>
      </c>
    </row>
    <row r="3380" spans="1:17" hidden="1" x14ac:dyDescent="0.3">
      <c r="A3380" t="s">
        <v>6978</v>
      </c>
      <c r="B3380" t="s">
        <v>6979</v>
      </c>
      <c r="C3380" t="str">
        <f>IFERROR(VLOOKUP(Table1[[#This Row],[Ticker]],[1]!Table2[[Symbol]:[Industry]],2,FALSE),"-")</f>
        <v>-</v>
      </c>
      <c r="D3380" t="s">
        <v>467</v>
      </c>
      <c r="E3380">
        <v>53.171579789999903</v>
      </c>
      <c r="F3380">
        <v>4.97</v>
      </c>
      <c r="G3380">
        <v>121.57298765179</v>
      </c>
      <c r="H3380">
        <v>0.44502026549111001</v>
      </c>
      <c r="I3380">
        <v>84.411737237231904</v>
      </c>
      <c r="J3380">
        <v>9.4206298104724393</v>
      </c>
      <c r="K3380">
        <v>4.4524388195868703</v>
      </c>
      <c r="L3380">
        <v>3.5248334493760001</v>
      </c>
      <c r="M3380">
        <v>81.324004787859295</v>
      </c>
      <c r="N3380">
        <v>0.33786818617855802</v>
      </c>
      <c r="O3380">
        <v>10.261569416499</v>
      </c>
      <c r="P3380">
        <v>179.21348314606701</v>
      </c>
      <c r="Q3380">
        <v>9.6397202539931004E-2</v>
      </c>
    </row>
    <row r="3381" spans="1:17" hidden="1" x14ac:dyDescent="0.3">
      <c r="A3381" t="s">
        <v>6980</v>
      </c>
      <c r="B3381" t="s">
        <v>6981</v>
      </c>
      <c r="C3381" t="str">
        <f>IFERROR(VLOOKUP(Table1[[#This Row],[Ticker]],[1]!Table2[[Symbol]:[Industry]],2,FALSE),"-")</f>
        <v>-</v>
      </c>
      <c r="D3381" t="s">
        <v>138</v>
      </c>
      <c r="E3381">
        <v>53.125</v>
      </c>
      <c r="F3381">
        <v>21.25</v>
      </c>
      <c r="G3381">
        <v>-23.955533134545</v>
      </c>
      <c r="H3381">
        <v>10.669910679060701</v>
      </c>
      <c r="I3381">
        <v>-40.358210345761599</v>
      </c>
      <c r="J3381">
        <v>2.7752934464242802</v>
      </c>
      <c r="K3381">
        <v>21.285439611684399</v>
      </c>
      <c r="L3381">
        <v>22.5582007819377</v>
      </c>
      <c r="M3381">
        <v>46.754323615051497</v>
      </c>
      <c r="N3381">
        <v>1.39092457963951</v>
      </c>
      <c r="O3381">
        <v>76.188235294117604</v>
      </c>
      <c r="P3381">
        <v>16.438356164383499</v>
      </c>
      <c r="Q3381">
        <v>8.9993626488585998E-2</v>
      </c>
    </row>
    <row r="3382" spans="1:17" hidden="1" x14ac:dyDescent="0.3">
      <c r="A3382" t="s">
        <v>6982</v>
      </c>
      <c r="B3382" t="s">
        <v>6983</v>
      </c>
      <c r="C3382" t="str">
        <f>IFERROR(VLOOKUP(Table1[[#This Row],[Ticker]],[1]!Table2[[Symbol]:[Industry]],2,FALSE),"-")</f>
        <v>-</v>
      </c>
      <c r="D3382" t="s">
        <v>116</v>
      </c>
      <c r="E3382">
        <v>53.097964040000001</v>
      </c>
      <c r="F3382">
        <v>2.2000000000000002</v>
      </c>
      <c r="G3382">
        <v>-5.5931859894901201</v>
      </c>
      <c r="H3382">
        <v>-1.87035303188851</v>
      </c>
      <c r="I3382">
        <v>-12.2495918825592</v>
      </c>
      <c r="J3382">
        <v>1.0670674632677399</v>
      </c>
      <c r="K3382">
        <v>2.80531640952095</v>
      </c>
      <c r="L3382">
        <v>2.8492677430408602</v>
      </c>
      <c r="M3382">
        <v>15.3874106226971</v>
      </c>
      <c r="N3382">
        <v>1</v>
      </c>
      <c r="Q3382">
        <v>-0.13535727796024799</v>
      </c>
    </row>
    <row r="3383" spans="1:17" hidden="1" x14ac:dyDescent="0.3">
      <c r="A3383" t="s">
        <v>6984</v>
      </c>
      <c r="B3383" t="s">
        <v>6985</v>
      </c>
      <c r="C3383" t="str">
        <f>IFERROR(VLOOKUP(Table1[[#This Row],[Ticker]],[1]!Table2[[Symbol]:[Industry]],2,FALSE),"-")</f>
        <v>-</v>
      </c>
      <c r="D3383" t="s">
        <v>625</v>
      </c>
      <c r="E3383">
        <v>53.072038650000003</v>
      </c>
      <c r="F3383">
        <v>30.95</v>
      </c>
      <c r="G3383">
        <v>29.584907617733698</v>
      </c>
      <c r="H3383">
        <v>6.3864510831011696</v>
      </c>
      <c r="I3383">
        <v>-5.2181147035443303</v>
      </c>
      <c r="J3383">
        <v>15.4385042708541</v>
      </c>
      <c r="K3383">
        <v>31.683305658500402</v>
      </c>
      <c r="L3383">
        <v>29.1689517245117</v>
      </c>
      <c r="M3383">
        <v>41.759391878933101</v>
      </c>
      <c r="N3383">
        <v>2.90746714745947</v>
      </c>
      <c r="O3383">
        <v>25.363489499192202</v>
      </c>
      <c r="P3383">
        <v>62.894736842105203</v>
      </c>
      <c r="Q3383">
        <v>2.1149369778359999E-2</v>
      </c>
    </row>
    <row r="3384" spans="1:17" hidden="1" x14ac:dyDescent="0.3">
      <c r="A3384" t="s">
        <v>6986</v>
      </c>
      <c r="B3384" t="s">
        <v>6987</v>
      </c>
      <c r="C3384" t="str">
        <f>IFERROR(VLOOKUP(Table1[[#This Row],[Ticker]],[1]!Table2[[Symbol]:[Industry]],2,FALSE),"-")</f>
        <v>-</v>
      </c>
      <c r="D3384" t="s">
        <v>625</v>
      </c>
      <c r="E3384">
        <v>53.067</v>
      </c>
      <c r="F3384">
        <v>3.5</v>
      </c>
      <c r="G3384">
        <v>95.495401444894199</v>
      </c>
      <c r="H3384">
        <v>-10.761797709169301</v>
      </c>
      <c r="I3384">
        <v>-47.990223547081698</v>
      </c>
      <c r="J3384">
        <v>-2.7852321469035499</v>
      </c>
      <c r="K3384">
        <v>3.9033684051233801</v>
      </c>
      <c r="L3384">
        <v>3.7728370465833998</v>
      </c>
      <c r="M3384">
        <v>36.772651638627103</v>
      </c>
      <c r="N3384">
        <v>1.78717218860752</v>
      </c>
      <c r="O3384">
        <v>118.571428571428</v>
      </c>
      <c r="P3384">
        <v>118.75</v>
      </c>
      <c r="Q3384">
        <v>7.2859235034331005E-2</v>
      </c>
    </row>
    <row r="3385" spans="1:17" hidden="1" x14ac:dyDescent="0.3">
      <c r="A3385" t="s">
        <v>6988</v>
      </c>
      <c r="B3385" t="s">
        <v>6989</v>
      </c>
      <c r="C3385" t="str">
        <f>IFERROR(VLOOKUP(Table1[[#This Row],[Ticker]],[1]!Table2[[Symbol]:[Industry]],2,FALSE),"-")</f>
        <v>-</v>
      </c>
      <c r="D3385" t="s">
        <v>625</v>
      </c>
      <c r="E3385">
        <v>52.829340000000002</v>
      </c>
      <c r="F3385">
        <v>134.69999999999999</v>
      </c>
      <c r="G3385">
        <v>20.640284470211899</v>
      </c>
      <c r="H3385">
        <v>1.4647148486429</v>
      </c>
      <c r="I3385">
        <v>-19.0752252437224</v>
      </c>
      <c r="J3385">
        <v>1.98835316697234</v>
      </c>
      <c r="K3385">
        <v>131.15966896494501</v>
      </c>
      <c r="L3385">
        <v>130.07948276847699</v>
      </c>
      <c r="M3385">
        <v>53.238591238194402</v>
      </c>
      <c r="N3385">
        <v>1.5706266571021399</v>
      </c>
      <c r="O3385">
        <v>26.206384558277598</v>
      </c>
      <c r="P3385">
        <v>57.451782583284597</v>
      </c>
      <c r="Q3385">
        <v>3.1386748069533003E-2</v>
      </c>
    </row>
    <row r="3386" spans="1:17" hidden="1" x14ac:dyDescent="0.3">
      <c r="A3386" t="s">
        <v>6990</v>
      </c>
      <c r="B3386" t="s">
        <v>6991</v>
      </c>
      <c r="C3386" t="str">
        <f>IFERROR(VLOOKUP(Table1[[#This Row],[Ticker]],[1]!Table2[[Symbol]:[Industry]],2,FALSE),"-")</f>
        <v>-</v>
      </c>
      <c r="D3386" t="s">
        <v>138</v>
      </c>
      <c r="E3386">
        <v>52.695203399999997</v>
      </c>
      <c r="F3386">
        <v>31.05</v>
      </c>
      <c r="G3386">
        <v>44.040660065583801</v>
      </c>
      <c r="H3386">
        <v>12.9762198440086</v>
      </c>
      <c r="I3386">
        <v>-27.044913146651702</v>
      </c>
      <c r="J3386">
        <v>-1.72386593808713</v>
      </c>
      <c r="K3386">
        <v>30.8780355687169</v>
      </c>
      <c r="L3386">
        <v>28.604291826768499</v>
      </c>
      <c r="M3386">
        <v>42.224354122113702</v>
      </c>
      <c r="N3386">
        <v>1.4904333724515599</v>
      </c>
      <c r="O3386">
        <v>21.803542673107799</v>
      </c>
      <c r="P3386">
        <v>97.142857142857096</v>
      </c>
      <c r="Q3386">
        <v>7.8369581464982005E-2</v>
      </c>
    </row>
    <row r="3387" spans="1:17" hidden="1" x14ac:dyDescent="0.3">
      <c r="A3387" t="s">
        <v>6992</v>
      </c>
      <c r="B3387" t="s">
        <v>6993</v>
      </c>
      <c r="C3387" t="str">
        <f>IFERROR(VLOOKUP(Table1[[#This Row],[Ticker]],[1]!Table2[[Symbol]:[Industry]],2,FALSE),"-")</f>
        <v>-</v>
      </c>
      <c r="D3387" t="s">
        <v>292</v>
      </c>
      <c r="E3387">
        <v>52.650115759999998</v>
      </c>
      <c r="F3387">
        <v>61.82</v>
      </c>
      <c r="G3387">
        <v>-2.7242807543649099</v>
      </c>
      <c r="H3387">
        <v>-2.80897287630463</v>
      </c>
      <c r="I3387">
        <v>-11.940885112520901</v>
      </c>
      <c r="J3387">
        <v>5.3318132252057602</v>
      </c>
      <c r="K3387">
        <v>65.623760030282</v>
      </c>
      <c r="L3387">
        <v>61.935624125534503</v>
      </c>
      <c r="M3387">
        <v>41.320079155663599</v>
      </c>
      <c r="N3387">
        <v>0.51109534568691395</v>
      </c>
      <c r="O3387">
        <v>22.937560659980502</v>
      </c>
      <c r="P3387">
        <v>37.316748111950197</v>
      </c>
      <c r="Q3387">
        <v>0.12676148792918099</v>
      </c>
    </row>
    <row r="3388" spans="1:17" hidden="1" x14ac:dyDescent="0.3">
      <c r="A3388" t="s">
        <v>6994</v>
      </c>
      <c r="B3388" t="s">
        <v>6995</v>
      </c>
      <c r="C3388" t="str">
        <f>IFERROR(VLOOKUP(Table1[[#This Row],[Ticker]],[1]!Table2[[Symbol]:[Industry]],2,FALSE),"-")</f>
        <v>-</v>
      </c>
      <c r="D3388" t="s">
        <v>1422</v>
      </c>
      <c r="E3388">
        <v>52.497408</v>
      </c>
      <c r="F3388">
        <v>29.44</v>
      </c>
      <c r="G3388">
        <v>7.12626946969492</v>
      </c>
      <c r="H3388">
        <v>-2.75169959109137</v>
      </c>
      <c r="I3388">
        <v>-15.1534359823149</v>
      </c>
      <c r="J3388">
        <v>9.26717037869129</v>
      </c>
      <c r="K3388">
        <v>31.5559178564029</v>
      </c>
      <c r="L3388">
        <v>30.403911933261998</v>
      </c>
      <c r="M3388">
        <v>42.5375094039887</v>
      </c>
      <c r="N3388">
        <v>1.0729733697197801</v>
      </c>
      <c r="O3388">
        <v>58.152173913043399</v>
      </c>
      <c r="P3388">
        <v>81.169230769230694</v>
      </c>
      <c r="Q3388">
        <v>8.0903551120302994E-2</v>
      </c>
    </row>
    <row r="3389" spans="1:17" hidden="1" x14ac:dyDescent="0.3">
      <c r="A3389" t="s">
        <v>6996</v>
      </c>
      <c r="B3389" t="s">
        <v>6997</v>
      </c>
      <c r="C3389" t="str">
        <f>IFERROR(VLOOKUP(Table1[[#This Row],[Ticker]],[1]!Table2[[Symbol]:[Industry]],2,FALSE),"-")</f>
        <v>-</v>
      </c>
      <c r="D3389" t="s">
        <v>625</v>
      </c>
      <c r="E3389">
        <v>52.489524160000002</v>
      </c>
      <c r="F3389">
        <v>19.12</v>
      </c>
      <c r="G3389">
        <v>14.2993582794265</v>
      </c>
      <c r="H3389">
        <v>18.9930262276098</v>
      </c>
      <c r="I3389">
        <v>-5.7231002594105096</v>
      </c>
      <c r="J3389">
        <v>20.316640813890299</v>
      </c>
      <c r="K3389">
        <v>17.562073481890899</v>
      </c>
      <c r="L3389">
        <v>16.550028857260799</v>
      </c>
      <c r="M3389">
        <v>50.842238737055098</v>
      </c>
      <c r="N3389">
        <v>3.8435205929913301</v>
      </c>
      <c r="O3389">
        <v>23.953974895397401</v>
      </c>
      <c r="P3389">
        <v>44.301886792452798</v>
      </c>
      <c r="Q3389">
        <v>3.7686371628651003E-2</v>
      </c>
    </row>
    <row r="3390" spans="1:17" hidden="1" x14ac:dyDescent="0.3">
      <c r="A3390" t="s">
        <v>6998</v>
      </c>
      <c r="B3390" t="s">
        <v>6999</v>
      </c>
      <c r="C3390" t="str">
        <f>IFERROR(VLOOKUP(Table1[[#This Row],[Ticker]],[1]!Table2[[Symbol]:[Industry]],2,FALSE),"-")</f>
        <v>-</v>
      </c>
      <c r="D3390" t="s">
        <v>72</v>
      </c>
      <c r="E3390">
        <v>52.135599999999997</v>
      </c>
      <c r="F3390">
        <v>36.08</v>
      </c>
      <c r="G3390">
        <v>-31.213782228575099</v>
      </c>
      <c r="H3390">
        <v>-0.21195862962113399</v>
      </c>
      <c r="I3390">
        <v>-6.2428961850476599</v>
      </c>
      <c r="J3390">
        <v>1.6679988631354601</v>
      </c>
      <c r="K3390">
        <v>36.3059536418017</v>
      </c>
      <c r="L3390">
        <v>37.533183557412798</v>
      </c>
      <c r="M3390">
        <v>48.792821055052798</v>
      </c>
      <c r="N3390">
        <v>2.0569342035494</v>
      </c>
      <c r="O3390">
        <v>18.4589800443459</v>
      </c>
      <c r="P3390">
        <v>28.857142857142801</v>
      </c>
      <c r="Q3390">
        <v>-6.7378683749151999E-2</v>
      </c>
    </row>
    <row r="3391" spans="1:17" hidden="1" x14ac:dyDescent="0.3">
      <c r="A3391" t="s">
        <v>7000</v>
      </c>
      <c r="B3391" t="s">
        <v>7001</v>
      </c>
      <c r="C3391" t="str">
        <f>IFERROR(VLOOKUP(Table1[[#This Row],[Ticker]],[1]!Table2[[Symbol]:[Industry]],2,FALSE),"-")</f>
        <v>-</v>
      </c>
      <c r="D3391" t="s">
        <v>46</v>
      </c>
      <c r="E3391">
        <v>52.124000000000002</v>
      </c>
      <c r="F3391">
        <v>66.400000000000006</v>
      </c>
      <c r="G3391">
        <v>34.840639540132301</v>
      </c>
      <c r="H3391">
        <v>-14.0959518295201</v>
      </c>
      <c r="I3391">
        <v>6.0010045230936901</v>
      </c>
      <c r="J3391">
        <v>4.8893277954725303</v>
      </c>
      <c r="K3391">
        <v>67.169020172062503</v>
      </c>
      <c r="L3391">
        <v>58.208722974436597</v>
      </c>
      <c r="M3391">
        <v>28.062376342406498</v>
      </c>
      <c r="N3391">
        <v>0.503164556962025</v>
      </c>
      <c r="O3391">
        <v>30.271084337349301</v>
      </c>
      <c r="P3391">
        <v>71.798188874514906</v>
      </c>
      <c r="Q3391">
        <v>9.5934259003754005E-2</v>
      </c>
    </row>
    <row r="3392" spans="1:17" hidden="1" x14ac:dyDescent="0.3">
      <c r="A3392" t="s">
        <v>7002</v>
      </c>
      <c r="B3392" t="s">
        <v>7003</v>
      </c>
      <c r="C3392" t="str">
        <f>IFERROR(VLOOKUP(Table1[[#This Row],[Ticker]],[1]!Table2[[Symbol]:[Industry]],2,FALSE),"-")</f>
        <v>-</v>
      </c>
      <c r="D3392" t="s">
        <v>46</v>
      </c>
      <c r="E3392">
        <v>51.818359999999998</v>
      </c>
      <c r="F3392">
        <v>288.2</v>
      </c>
      <c r="G3392">
        <v>233.207986478907</v>
      </c>
      <c r="H3392">
        <v>80.080162263225304</v>
      </c>
      <c r="I3392">
        <v>244.34848613033699</v>
      </c>
      <c r="J3392">
        <v>24.5922447082669</v>
      </c>
      <c r="K3392">
        <v>182.70083387046799</v>
      </c>
      <c r="L3392">
        <v>123.18408281229</v>
      </c>
      <c r="M3392">
        <v>99.682016623685399</v>
      </c>
      <c r="N3392">
        <v>0.75358851674641103</v>
      </c>
      <c r="O3392">
        <v>0</v>
      </c>
      <c r="P3392">
        <v>292.91070211315599</v>
      </c>
    </row>
    <row r="3393" spans="1:17" hidden="1" x14ac:dyDescent="0.3">
      <c r="A3393" t="s">
        <v>7004</v>
      </c>
      <c r="B3393" t="s">
        <v>7005</v>
      </c>
      <c r="C3393" t="str">
        <f>IFERROR(VLOOKUP(Table1[[#This Row],[Ticker]],[1]!Table2[[Symbol]:[Industry]],2,FALSE),"-")</f>
        <v>-</v>
      </c>
      <c r="D3393" t="s">
        <v>530</v>
      </c>
      <c r="E3393">
        <v>51.766800000000003</v>
      </c>
      <c r="F3393">
        <v>3.58</v>
      </c>
      <c r="G3393">
        <v>252.856903967959</v>
      </c>
      <c r="H3393">
        <v>-25.252579529143699</v>
      </c>
      <c r="I3393">
        <v>0.74718208843012002</v>
      </c>
      <c r="J3393">
        <v>3.42038068242061</v>
      </c>
      <c r="K3393">
        <v>4.5534232949588898</v>
      </c>
      <c r="L3393">
        <v>3.86655932321134</v>
      </c>
      <c r="M3393">
        <v>38.162272295919699</v>
      </c>
      <c r="N3393">
        <v>1.5052264126494099</v>
      </c>
      <c r="O3393">
        <v>130.72625698324001</v>
      </c>
      <c r="P3393">
        <v>315.79775072032697</v>
      </c>
      <c r="Q3393">
        <v>0.120740369461884</v>
      </c>
    </row>
    <row r="3394" spans="1:17" hidden="1" x14ac:dyDescent="0.3">
      <c r="A3394" t="s">
        <v>7006</v>
      </c>
      <c r="B3394" t="s">
        <v>7007</v>
      </c>
      <c r="C3394" t="str">
        <f>IFERROR(VLOOKUP(Table1[[#This Row],[Ticker]],[1]!Table2[[Symbol]:[Industry]],2,FALSE),"-")</f>
        <v>-</v>
      </c>
      <c r="D3394" t="s">
        <v>1464</v>
      </c>
      <c r="E3394">
        <v>51.651704000000002</v>
      </c>
      <c r="F3394">
        <v>32.24</v>
      </c>
      <c r="G3394">
        <v>15.651045563808401</v>
      </c>
      <c r="H3394">
        <v>3.0584472071321702</v>
      </c>
      <c r="I3394">
        <v>21.101613187612099</v>
      </c>
      <c r="J3394">
        <v>9.2393770981912198</v>
      </c>
      <c r="K3394">
        <v>29.343508530161301</v>
      </c>
      <c r="L3394">
        <v>25.462422901316799</v>
      </c>
      <c r="M3394">
        <v>57.831700032074899</v>
      </c>
      <c r="N3394">
        <v>0.337948691087681</v>
      </c>
      <c r="O3394">
        <v>14.1439205955334</v>
      </c>
      <c r="P3394">
        <v>67.9166666666666</v>
      </c>
      <c r="Q3394">
        <v>4.5920592661959997E-2</v>
      </c>
    </row>
    <row r="3395" spans="1:17" hidden="1" x14ac:dyDescent="0.3">
      <c r="A3395" t="s">
        <v>7008</v>
      </c>
      <c r="B3395" t="s">
        <v>7009</v>
      </c>
      <c r="C3395" t="str">
        <f>IFERROR(VLOOKUP(Table1[[#This Row],[Ticker]],[1]!Table2[[Symbol]:[Industry]],2,FALSE),"-")</f>
        <v>-</v>
      </c>
      <c r="D3395" t="s">
        <v>124</v>
      </c>
      <c r="E3395">
        <v>51.644150000000003</v>
      </c>
      <c r="F3395">
        <v>5.14</v>
      </c>
      <c r="G3395">
        <v>20.3208204393075</v>
      </c>
      <c r="H3395">
        <v>1.0739510831011601</v>
      </c>
      <c r="I3395">
        <v>-22.626975683833798</v>
      </c>
      <c r="J3395">
        <v>-2.1205549900939999</v>
      </c>
      <c r="K3395">
        <v>5.3253124611660496</v>
      </c>
      <c r="L3395">
        <v>5.3647032715630196</v>
      </c>
      <c r="M3395">
        <v>35.6111173953609</v>
      </c>
      <c r="N3395">
        <v>1.5835999993715699</v>
      </c>
      <c r="O3395">
        <v>85.992217898832706</v>
      </c>
      <c r="P3395">
        <v>58.153846153846096</v>
      </c>
      <c r="Q3395">
        <v>7.6491938450207006E-2</v>
      </c>
    </row>
    <row r="3396" spans="1:17" hidden="1" x14ac:dyDescent="0.3">
      <c r="A3396" t="s">
        <v>7010</v>
      </c>
      <c r="B3396" t="s">
        <v>7011</v>
      </c>
      <c r="C3396" t="str">
        <f>IFERROR(VLOOKUP(Table1[[#This Row],[Ticker]],[1]!Table2[[Symbol]:[Industry]],2,FALSE),"-")</f>
        <v>-</v>
      </c>
      <c r="D3396" t="s">
        <v>625</v>
      </c>
      <c r="E3396">
        <v>51.596827145999903</v>
      </c>
      <c r="F3396">
        <v>47.79</v>
      </c>
      <c r="G3396">
        <v>-0.30630938608083702</v>
      </c>
      <c r="H3396">
        <v>-7.97985225641645</v>
      </c>
      <c r="I3396">
        <v>-16.489436765020301</v>
      </c>
      <c r="J3396">
        <v>1.1826029046428399</v>
      </c>
      <c r="K3396">
        <v>50.437016124862502</v>
      </c>
      <c r="L3396">
        <v>50.5516657960546</v>
      </c>
      <c r="M3396">
        <v>42.6269924274375</v>
      </c>
      <c r="N3396">
        <v>1.0048772955223</v>
      </c>
      <c r="O3396">
        <v>47.897049591964802</v>
      </c>
      <c r="P3396">
        <v>35.767045454545404</v>
      </c>
      <c r="Q3396">
        <v>0.138962506441693</v>
      </c>
    </row>
    <row r="3397" spans="1:17" hidden="1" x14ac:dyDescent="0.3">
      <c r="A3397" t="s">
        <v>7012</v>
      </c>
      <c r="B3397" t="s">
        <v>7013</v>
      </c>
      <c r="C3397" t="str">
        <f>IFERROR(VLOOKUP(Table1[[#This Row],[Ticker]],[1]!Table2[[Symbol]:[Industry]],2,FALSE),"-")</f>
        <v>-</v>
      </c>
      <c r="D3397" t="s">
        <v>269</v>
      </c>
      <c r="E3397">
        <v>51.389519999999997</v>
      </c>
      <c r="F3397">
        <v>15.75</v>
      </c>
      <c r="G3397">
        <v>78.082354403008907</v>
      </c>
      <c r="H3397">
        <v>-10.0383139206916</v>
      </c>
      <c r="I3397">
        <v>28.528241159368701</v>
      </c>
      <c r="J3397">
        <v>-1.33357813886593</v>
      </c>
      <c r="K3397">
        <v>13.8842458287798</v>
      </c>
      <c r="L3397">
        <v>11.5838156676213</v>
      </c>
      <c r="M3397">
        <v>66.911468519258804</v>
      </c>
      <c r="N3397">
        <v>0.53075824716888198</v>
      </c>
      <c r="O3397">
        <v>12.5079365079364</v>
      </c>
      <c r="P3397">
        <v>114.71912851865601</v>
      </c>
      <c r="Q3397">
        <v>9.1612284963215995E-2</v>
      </c>
    </row>
    <row r="3398" spans="1:17" hidden="1" x14ac:dyDescent="0.3">
      <c r="A3398" t="s">
        <v>7014</v>
      </c>
      <c r="B3398" t="s">
        <v>7015</v>
      </c>
      <c r="C3398" t="str">
        <f>IFERROR(VLOOKUP(Table1[[#This Row],[Ticker]],[1]!Table2[[Symbol]:[Industry]],2,FALSE),"-")</f>
        <v>-</v>
      </c>
      <c r="D3398" t="s">
        <v>920</v>
      </c>
      <c r="E3398">
        <v>51.355800000000002</v>
      </c>
      <c r="F3398">
        <v>166.2</v>
      </c>
      <c r="G3398">
        <v>482.20988231921098</v>
      </c>
      <c r="H3398">
        <v>-4.0994269929614697</v>
      </c>
      <c r="I3398">
        <v>261.73821990196598</v>
      </c>
      <c r="J3398">
        <v>2.76069926186964</v>
      </c>
      <c r="K3398">
        <v>176.12186629240699</v>
      </c>
      <c r="L3398">
        <v>115.702024064998</v>
      </c>
      <c r="M3398">
        <v>35.862142465782298</v>
      </c>
      <c r="N3398">
        <v>0.290495192079191</v>
      </c>
      <c r="O3398">
        <v>41.877256317689501</v>
      </c>
      <c r="P3398">
        <v>505.464480874316</v>
      </c>
    </row>
    <row r="3399" spans="1:17" hidden="1" x14ac:dyDescent="0.3">
      <c r="A3399" t="s">
        <v>7016</v>
      </c>
      <c r="B3399" t="s">
        <v>7017</v>
      </c>
      <c r="C3399" t="str">
        <f>IFERROR(VLOOKUP(Table1[[#This Row],[Ticker]],[1]!Table2[[Symbol]:[Industry]],2,FALSE),"-")</f>
        <v>-</v>
      </c>
      <c r="D3399" t="s">
        <v>158</v>
      </c>
      <c r="E3399">
        <v>51.308659200000001</v>
      </c>
      <c r="F3399">
        <v>30.08</v>
      </c>
      <c r="G3399">
        <v>0.53140967534686401</v>
      </c>
      <c r="H3399">
        <v>15.863443706346899</v>
      </c>
      <c r="I3399">
        <v>-9.7197042841001799</v>
      </c>
      <c r="J3399">
        <v>0.103089226831288</v>
      </c>
      <c r="K3399">
        <v>29.923209247308399</v>
      </c>
      <c r="L3399">
        <v>28.0250004107506</v>
      </c>
      <c r="M3399">
        <v>39.581641336085397</v>
      </c>
      <c r="N3399">
        <v>1.50074657775722</v>
      </c>
      <c r="O3399">
        <v>34.474734042553202</v>
      </c>
      <c r="P3399">
        <v>39.582366589327101</v>
      </c>
      <c r="Q3399">
        <v>-4.5344149588429E-2</v>
      </c>
    </row>
    <row r="3400" spans="1:17" hidden="1" x14ac:dyDescent="0.3">
      <c r="A3400" t="s">
        <v>7018</v>
      </c>
      <c r="B3400" t="s">
        <v>7019</v>
      </c>
      <c r="C3400" t="str">
        <f>IFERROR(VLOOKUP(Table1[[#This Row],[Ticker]],[1]!Table2[[Symbol]:[Industry]],2,FALSE),"-")</f>
        <v>-</v>
      </c>
      <c r="D3400" t="s">
        <v>376</v>
      </c>
      <c r="E3400">
        <v>50.841494640000001</v>
      </c>
      <c r="F3400">
        <v>30.2</v>
      </c>
      <c r="G3400">
        <v>5.8052305047232604</v>
      </c>
      <c r="H3400">
        <v>-1.8446357064533501</v>
      </c>
      <c r="I3400">
        <v>-21.666694135317002</v>
      </c>
      <c r="J3400">
        <v>5.5737212190674699</v>
      </c>
      <c r="K3400">
        <v>32.707888595077797</v>
      </c>
      <c r="L3400">
        <v>32.383893700789898</v>
      </c>
      <c r="M3400">
        <v>32.514669162940898</v>
      </c>
      <c r="N3400">
        <v>0.35262511519788298</v>
      </c>
      <c r="O3400">
        <v>60.264900662251598</v>
      </c>
      <c r="P3400">
        <v>39.491916859122398</v>
      </c>
      <c r="Q3400">
        <v>5.8008476029981E-2</v>
      </c>
    </row>
    <row r="3401" spans="1:17" hidden="1" x14ac:dyDescent="0.3">
      <c r="A3401" t="s">
        <v>7020</v>
      </c>
      <c r="B3401" t="s">
        <v>7021</v>
      </c>
      <c r="C3401" t="str">
        <f>IFERROR(VLOOKUP(Table1[[#This Row],[Ticker]],[1]!Table2[[Symbol]:[Industry]],2,FALSE),"-")</f>
        <v>-</v>
      </c>
      <c r="D3401" t="s">
        <v>429</v>
      </c>
      <c r="E3401">
        <v>50.817156699999998</v>
      </c>
      <c r="F3401">
        <v>39.01</v>
      </c>
      <c r="G3401">
        <v>33.727292792982702</v>
      </c>
      <c r="H3401">
        <v>-7.8546203454702601</v>
      </c>
      <c r="I3401">
        <v>-34.373150376349997</v>
      </c>
      <c r="J3401">
        <v>5.06106813246058</v>
      </c>
      <c r="K3401">
        <v>38.275666825508502</v>
      </c>
      <c r="L3401">
        <v>38.292191225818797</v>
      </c>
      <c r="M3401">
        <v>62.930473993053297</v>
      </c>
      <c r="N3401">
        <v>0.46725853397147799</v>
      </c>
      <c r="O3401">
        <v>62.650602409638502</v>
      </c>
      <c r="P3401">
        <v>68.874458874458796</v>
      </c>
      <c r="Q3401">
        <v>-2.3263095327557999E-2</v>
      </c>
    </row>
    <row r="3402" spans="1:17" hidden="1" x14ac:dyDescent="0.3">
      <c r="A3402" t="s">
        <v>7022</v>
      </c>
      <c r="B3402" t="s">
        <v>7023</v>
      </c>
      <c r="C3402" t="str">
        <f>IFERROR(VLOOKUP(Table1[[#This Row],[Ticker]],[1]!Table2[[Symbol]:[Industry]],2,FALSE),"-")</f>
        <v>-</v>
      </c>
      <c r="D3402" t="s">
        <v>429</v>
      </c>
      <c r="E3402">
        <v>50.702880624999999</v>
      </c>
      <c r="F3402">
        <v>98.05</v>
      </c>
      <c r="G3402">
        <v>222.722818523228</v>
      </c>
      <c r="H3402">
        <v>2.7035002411674198</v>
      </c>
      <c r="I3402">
        <v>50.273836134833303</v>
      </c>
      <c r="J3402">
        <v>11.3554426964299</v>
      </c>
      <c r="K3402">
        <v>89.957465011200398</v>
      </c>
      <c r="L3402">
        <v>73.451949491975398</v>
      </c>
      <c r="M3402">
        <v>85.084836319880495</v>
      </c>
      <c r="N3402">
        <v>1.17540415803405</v>
      </c>
      <c r="O3402">
        <v>53.442121366649602</v>
      </c>
      <c r="P3402">
        <v>251.181948424068</v>
      </c>
      <c r="Q3402">
        <v>0.113268963539307</v>
      </c>
    </row>
    <row r="3403" spans="1:17" hidden="1" x14ac:dyDescent="0.3">
      <c r="A3403" t="s">
        <v>7024</v>
      </c>
      <c r="B3403" t="s">
        <v>7025</v>
      </c>
      <c r="C3403" t="str">
        <f>IFERROR(VLOOKUP(Table1[[#This Row],[Ticker]],[1]!Table2[[Symbol]:[Industry]],2,FALSE),"-")</f>
        <v>-</v>
      </c>
      <c r="D3403" t="s">
        <v>625</v>
      </c>
      <c r="E3403">
        <v>50.681128220999902</v>
      </c>
      <c r="F3403">
        <v>4.8899999999999997</v>
      </c>
      <c r="G3403">
        <v>89.354097097068106</v>
      </c>
      <c r="H3403">
        <v>97.530643996487001</v>
      </c>
      <c r="I3403">
        <v>3.2307066854763802</v>
      </c>
      <c r="J3403">
        <v>8.8629418876936903</v>
      </c>
      <c r="K3403">
        <v>3.2607685433919</v>
      </c>
      <c r="L3403">
        <v>3.4447083483243901</v>
      </c>
      <c r="M3403">
        <v>77.611150431415297</v>
      </c>
      <c r="N3403">
        <v>0.67051322445936301</v>
      </c>
      <c r="O3403">
        <v>8.3844580777096205</v>
      </c>
      <c r="P3403">
        <v>157.36842105263099</v>
      </c>
      <c r="Q3403">
        <v>4.9139191198879998E-3</v>
      </c>
    </row>
    <row r="3404" spans="1:17" hidden="1" x14ac:dyDescent="0.3">
      <c r="A3404" t="s">
        <v>7026</v>
      </c>
      <c r="B3404" t="s">
        <v>7027</v>
      </c>
      <c r="C3404" t="str">
        <f>IFERROR(VLOOKUP(Table1[[#This Row],[Ticker]],[1]!Table2[[Symbol]:[Industry]],2,FALSE),"-")</f>
        <v>-</v>
      </c>
      <c r="D3404" t="s">
        <v>72</v>
      </c>
      <c r="E3404">
        <v>50.629739999999998</v>
      </c>
      <c r="F3404">
        <v>24.99</v>
      </c>
      <c r="G3404">
        <v>102.286917690381</v>
      </c>
      <c r="H3404">
        <v>8.0608506464199401</v>
      </c>
      <c r="I3404">
        <v>41.794968409042497</v>
      </c>
      <c r="J3404">
        <v>0.51939145790197905</v>
      </c>
      <c r="K3404">
        <v>24.594693216974299</v>
      </c>
      <c r="L3404">
        <v>19.7631763867324</v>
      </c>
      <c r="M3404">
        <v>43.790225973494003</v>
      </c>
      <c r="N3404">
        <v>0.27122133962598299</v>
      </c>
      <c r="O3404">
        <v>18.047218887555001</v>
      </c>
      <c r="P3404">
        <v>163.052631578947</v>
      </c>
      <c r="Q3404">
        <v>6.034470022387E-2</v>
      </c>
    </row>
    <row r="3405" spans="1:17" hidden="1" x14ac:dyDescent="0.3">
      <c r="A3405" t="s">
        <v>7028</v>
      </c>
      <c r="B3405" t="s">
        <v>7029</v>
      </c>
      <c r="C3405" t="str">
        <f>IFERROR(VLOOKUP(Table1[[#This Row],[Ticker]],[1]!Table2[[Symbol]:[Industry]],2,FALSE),"-")</f>
        <v>-</v>
      </c>
      <c r="D3405" t="s">
        <v>2569</v>
      </c>
      <c r="E3405">
        <v>50.6</v>
      </c>
      <c r="F3405">
        <v>40.479999999999997</v>
      </c>
      <c r="G3405">
        <v>11.678734778227501</v>
      </c>
      <c r="H3405">
        <v>1.0257699219351799</v>
      </c>
      <c r="I3405">
        <v>-21.601334658192801</v>
      </c>
      <c r="J3405">
        <v>0.78910796465695898</v>
      </c>
      <c r="K3405">
        <v>44.104712987488803</v>
      </c>
      <c r="L3405">
        <v>43.061826182027197</v>
      </c>
      <c r="M3405">
        <v>34.091635203080997</v>
      </c>
      <c r="N3405">
        <v>0.25449847258248598</v>
      </c>
      <c r="O3405">
        <v>67.119565217391298</v>
      </c>
      <c r="P3405">
        <v>52.180451127819502</v>
      </c>
      <c r="Q3405">
        <v>8.8668042699745001E-2</v>
      </c>
    </row>
    <row r="3406" spans="1:17" hidden="1" x14ac:dyDescent="0.3">
      <c r="A3406" t="s">
        <v>7030</v>
      </c>
      <c r="B3406" t="s">
        <v>7031</v>
      </c>
      <c r="C3406" t="str">
        <f>IFERROR(VLOOKUP(Table1[[#This Row],[Ticker]],[1]!Table2[[Symbol]:[Industry]],2,FALSE),"-")</f>
        <v>-</v>
      </c>
      <c r="D3406" t="s">
        <v>7032</v>
      </c>
      <c r="E3406">
        <v>50.597760000000001</v>
      </c>
      <c r="F3406">
        <v>190</v>
      </c>
      <c r="G3406">
        <v>128.90200396646</v>
      </c>
      <c r="H3406">
        <v>36.052180400953098</v>
      </c>
      <c r="I3406">
        <v>203.300032439706</v>
      </c>
      <c r="J3406">
        <v>3.4932907924227101</v>
      </c>
      <c r="K3406">
        <v>145.57974863266401</v>
      </c>
      <c r="L3406">
        <v>99.557564347743295</v>
      </c>
      <c r="M3406">
        <v>75.703735261062207</v>
      </c>
      <c r="N3406">
        <v>0.48341937177355798</v>
      </c>
      <c r="O3406">
        <v>3.5526315789473601</v>
      </c>
      <c r="P3406">
        <v>280</v>
      </c>
    </row>
    <row r="3407" spans="1:17" hidden="1" x14ac:dyDescent="0.3">
      <c r="A3407" t="s">
        <v>7033</v>
      </c>
      <c r="B3407" t="s">
        <v>7034</v>
      </c>
      <c r="C3407" t="str">
        <f>IFERROR(VLOOKUP(Table1[[#This Row],[Ticker]],[1]!Table2[[Symbol]:[Industry]],2,FALSE),"-")</f>
        <v>-</v>
      </c>
      <c r="D3407" t="s">
        <v>2569</v>
      </c>
      <c r="E3407">
        <v>50.428800000000003</v>
      </c>
      <c r="F3407">
        <v>41.2</v>
      </c>
      <c r="G3407">
        <v>-55.901320804574397</v>
      </c>
      <c r="H3407">
        <v>-3.0017727476338001</v>
      </c>
      <c r="I3407">
        <v>-42.165182087711898</v>
      </c>
      <c r="J3407">
        <v>3.3053936023172499</v>
      </c>
      <c r="K3407">
        <v>44.372458572390897</v>
      </c>
      <c r="L3407">
        <v>48.667488556675799</v>
      </c>
      <c r="M3407">
        <v>34.557923979054699</v>
      </c>
      <c r="N3407">
        <v>0.22652757078986499</v>
      </c>
      <c r="O3407">
        <v>86.771844660194105</v>
      </c>
      <c r="P3407">
        <v>1.1042944785276201</v>
      </c>
    </row>
    <row r="3408" spans="1:17" hidden="1" x14ac:dyDescent="0.3">
      <c r="A3408" t="s">
        <v>7035</v>
      </c>
      <c r="B3408" t="s">
        <v>7036</v>
      </c>
      <c r="C3408" t="str">
        <f>IFERROR(VLOOKUP(Table1[[#This Row],[Ticker]],[1]!Table2[[Symbol]:[Industry]],2,FALSE),"-")</f>
        <v>-</v>
      </c>
      <c r="D3408" t="s">
        <v>2206</v>
      </c>
      <c r="E3408">
        <v>50.426250000000003</v>
      </c>
      <c r="F3408">
        <v>197.75</v>
      </c>
      <c r="G3408">
        <v>136.94276986594599</v>
      </c>
      <c r="H3408">
        <v>74.538863363802903</v>
      </c>
      <c r="I3408">
        <v>133.344548339478</v>
      </c>
      <c r="J3408">
        <v>20.7109738915631</v>
      </c>
      <c r="K3408">
        <v>127.165098569393</v>
      </c>
      <c r="L3408">
        <v>93.930257868944693</v>
      </c>
      <c r="M3408">
        <v>99.962741763321304</v>
      </c>
      <c r="N3408">
        <v>2.8444444444444401</v>
      </c>
      <c r="O3408">
        <v>1.1378002528444799</v>
      </c>
      <c r="P3408">
        <v>246.929824561403</v>
      </c>
    </row>
    <row r="3409" spans="1:17" hidden="1" x14ac:dyDescent="0.3">
      <c r="A3409" t="s">
        <v>7037</v>
      </c>
      <c r="B3409" t="s">
        <v>7038</v>
      </c>
      <c r="C3409" t="str">
        <f>IFERROR(VLOOKUP(Table1[[#This Row],[Ticker]],[1]!Table2[[Symbol]:[Industry]],2,FALSE),"-")</f>
        <v>-</v>
      </c>
      <c r="E3409">
        <v>50.371200000000002</v>
      </c>
      <c r="F3409">
        <v>69.959999999999994</v>
      </c>
      <c r="G3409">
        <v>-46.027531549917597</v>
      </c>
      <c r="H3409">
        <v>-3.3149378057877201</v>
      </c>
      <c r="I3409">
        <v>-21.130152018150799</v>
      </c>
      <c r="J3409">
        <v>5.5069151723008298</v>
      </c>
      <c r="K3409">
        <v>71.037678745109403</v>
      </c>
      <c r="L3409">
        <v>77.6601726990896</v>
      </c>
      <c r="M3409">
        <v>52.613886206973397</v>
      </c>
      <c r="N3409">
        <v>0.79699918006856396</v>
      </c>
      <c r="O3409">
        <v>39.0794739851343</v>
      </c>
      <c r="P3409">
        <v>6.8091603053435001</v>
      </c>
      <c r="Q3409">
        <v>8.6273091225410006E-2</v>
      </c>
    </row>
    <row r="3410" spans="1:17" hidden="1" x14ac:dyDescent="0.3">
      <c r="A3410" t="s">
        <v>7039</v>
      </c>
      <c r="B3410" t="s">
        <v>7040</v>
      </c>
      <c r="C3410" t="str">
        <f>IFERROR(VLOOKUP(Table1[[#This Row],[Ticker]],[1]!Table2[[Symbol]:[Industry]],2,FALSE),"-")</f>
        <v>-</v>
      </c>
      <c r="D3410" t="s">
        <v>5932</v>
      </c>
      <c r="E3410">
        <v>50.329479999999997</v>
      </c>
      <c r="F3410">
        <v>188</v>
      </c>
      <c r="G3410">
        <v>-29.254598555105801</v>
      </c>
      <c r="H3410">
        <v>30.2808476348252</v>
      </c>
      <c r="I3410">
        <v>-42.620187445998702</v>
      </c>
      <c r="J3410">
        <v>2.5325233290460099</v>
      </c>
      <c r="K3410">
        <v>166.35945680037199</v>
      </c>
      <c r="L3410">
        <v>198.89453876508099</v>
      </c>
      <c r="M3410">
        <v>69.653393640840207</v>
      </c>
      <c r="N3410">
        <v>1.06178977272727</v>
      </c>
      <c r="O3410">
        <v>75</v>
      </c>
      <c r="P3410">
        <v>51.186168073984703</v>
      </c>
    </row>
    <row r="3411" spans="1:17" hidden="1" x14ac:dyDescent="0.3">
      <c r="A3411" t="s">
        <v>7041</v>
      </c>
      <c r="B3411" t="s">
        <v>7042</v>
      </c>
      <c r="C3411" t="str">
        <f>IFERROR(VLOOKUP(Table1[[#This Row],[Ticker]],[1]!Table2[[Symbol]:[Industry]],2,FALSE),"-")</f>
        <v>-</v>
      </c>
      <c r="D3411" t="s">
        <v>6579</v>
      </c>
      <c r="E3411">
        <v>50.294323200000001</v>
      </c>
      <c r="F3411">
        <v>34.68</v>
      </c>
      <c r="G3411">
        <v>-29.524868825376</v>
      </c>
      <c r="H3411">
        <v>10.108218995873701</v>
      </c>
      <c r="I3411">
        <v>5.1097764529182399</v>
      </c>
      <c r="J3411">
        <v>4.59187826696167</v>
      </c>
      <c r="K3411">
        <v>34.553062205041698</v>
      </c>
      <c r="L3411">
        <v>33.057069248820198</v>
      </c>
      <c r="M3411">
        <v>50.118946626991701</v>
      </c>
      <c r="N3411">
        <v>0.88276395281933195</v>
      </c>
      <c r="O3411">
        <v>31.833910034601999</v>
      </c>
      <c r="P3411">
        <v>28.3493708364174</v>
      </c>
      <c r="Q3411">
        <v>0.12089103102356399</v>
      </c>
    </row>
    <row r="3412" spans="1:17" hidden="1" x14ac:dyDescent="0.3">
      <c r="A3412" t="s">
        <v>7043</v>
      </c>
      <c r="B3412" t="s">
        <v>7044</v>
      </c>
      <c r="C3412" t="str">
        <f>IFERROR(VLOOKUP(Table1[[#This Row],[Ticker]],[1]!Table2[[Symbol]:[Industry]],2,FALSE),"-")</f>
        <v>-</v>
      </c>
      <c r="D3412" t="s">
        <v>467</v>
      </c>
      <c r="E3412">
        <v>50.242080000000001</v>
      </c>
      <c r="F3412">
        <v>114</v>
      </c>
      <c r="G3412">
        <v>40.303507614191098</v>
      </c>
      <c r="H3412">
        <v>-3.92604891689883</v>
      </c>
      <c r="I3412">
        <v>-23.9298590823892</v>
      </c>
      <c r="J3412">
        <v>-1.8573970953571599</v>
      </c>
      <c r="K3412">
        <v>102.79279515579699</v>
      </c>
      <c r="L3412">
        <v>66.989262896745203</v>
      </c>
      <c r="M3412">
        <v>3.5650856562572399</v>
      </c>
      <c r="N3412">
        <v>0.66666666666666596</v>
      </c>
      <c r="O3412">
        <v>21.578947368421002</v>
      </c>
      <c r="P3412">
        <v>63.558106169296899</v>
      </c>
    </row>
    <row r="3413" spans="1:17" hidden="1" x14ac:dyDescent="0.3">
      <c r="A3413" t="s">
        <v>7045</v>
      </c>
      <c r="B3413" t="s">
        <v>7046</v>
      </c>
      <c r="C3413" t="str">
        <f>IFERROR(VLOOKUP(Table1[[#This Row],[Ticker]],[1]!Table2[[Symbol]:[Industry]],2,FALSE),"-")</f>
        <v>-</v>
      </c>
      <c r="D3413" t="s">
        <v>429</v>
      </c>
      <c r="E3413">
        <v>50.216745469999999</v>
      </c>
      <c r="F3413">
        <v>0.86</v>
      </c>
      <c r="G3413">
        <v>-43.624968925476097</v>
      </c>
      <c r="H3413">
        <v>-14.164144154994</v>
      </c>
      <c r="I3413">
        <v>-12.762950819808999</v>
      </c>
      <c r="J3413">
        <v>-0.118266660574555</v>
      </c>
      <c r="K3413">
        <v>0.88200369536588397</v>
      </c>
      <c r="L3413">
        <v>0.86509578141378396</v>
      </c>
      <c r="M3413">
        <v>27.864773748899399</v>
      </c>
      <c r="N3413">
        <v>0.53467846594798296</v>
      </c>
      <c r="O3413">
        <v>56.976744186046503</v>
      </c>
      <c r="P3413">
        <v>30.303030303030202</v>
      </c>
      <c r="Q3413">
        <v>0.100770974507377</v>
      </c>
    </row>
    <row r="3414" spans="1:17" hidden="1" x14ac:dyDescent="0.3">
      <c r="A3414" t="s">
        <v>7047</v>
      </c>
      <c r="B3414" t="s">
        <v>7048</v>
      </c>
      <c r="C3414" t="str">
        <f>IFERROR(VLOOKUP(Table1[[#This Row],[Ticker]],[1]!Table2[[Symbol]:[Industry]],2,FALSE),"-")</f>
        <v>-</v>
      </c>
      <c r="D3414" t="s">
        <v>383</v>
      </c>
      <c r="E3414">
        <v>50.211376000000001</v>
      </c>
      <c r="F3414">
        <v>94.81</v>
      </c>
      <c r="G3414">
        <v>-4.7420985551057901</v>
      </c>
      <c r="H3414">
        <v>14.2799212323548</v>
      </c>
      <c r="I3414">
        <v>-22.1716394762852</v>
      </c>
      <c r="J3414">
        <v>13.386788951154401</v>
      </c>
      <c r="K3414">
        <v>86.982797416682502</v>
      </c>
      <c r="L3414">
        <v>98.138905339252702</v>
      </c>
      <c r="M3414">
        <v>99.955644787397901</v>
      </c>
      <c r="N3414">
        <v>0.36519786096256601</v>
      </c>
      <c r="O3414">
        <v>41.757198607741799</v>
      </c>
      <c r="P3414">
        <v>18.512499999999999</v>
      </c>
    </row>
    <row r="3415" spans="1:17" hidden="1" x14ac:dyDescent="0.3">
      <c r="A3415" t="s">
        <v>7049</v>
      </c>
      <c r="B3415" t="s">
        <v>7050</v>
      </c>
      <c r="C3415" t="str">
        <f>IFERROR(VLOOKUP(Table1[[#This Row],[Ticker]],[1]!Table2[[Symbol]:[Industry]],2,FALSE),"-")</f>
        <v>-</v>
      </c>
      <c r="D3415" t="s">
        <v>4046</v>
      </c>
      <c r="E3415">
        <v>50.192802700000001</v>
      </c>
      <c r="F3415">
        <v>56.99</v>
      </c>
      <c r="G3415">
        <v>-30.1641052522635</v>
      </c>
      <c r="H3415">
        <v>-5.8515147554081599</v>
      </c>
      <c r="I3415">
        <v>-31.774753933822002</v>
      </c>
      <c r="J3415">
        <v>2.5950668170370501</v>
      </c>
      <c r="K3415">
        <v>60.714230345774702</v>
      </c>
      <c r="L3415">
        <v>58.154269843505901</v>
      </c>
      <c r="M3415">
        <v>29.759638406123798</v>
      </c>
      <c r="N3415">
        <v>1.31762477345212</v>
      </c>
      <c r="O3415">
        <v>41.165116687138003</v>
      </c>
      <c r="P3415">
        <v>34.347006129184301</v>
      </c>
      <c r="Q3415">
        <v>4.2083060991522002E-2</v>
      </c>
    </row>
    <row r="3416" spans="1:17" hidden="1" x14ac:dyDescent="0.3">
      <c r="A3416" t="s">
        <v>7051</v>
      </c>
      <c r="B3416" t="s">
        <v>7052</v>
      </c>
      <c r="C3416" t="str">
        <f>IFERROR(VLOOKUP(Table1[[#This Row],[Ticker]],[1]!Table2[[Symbol]:[Industry]],2,FALSE),"-")</f>
        <v>-</v>
      </c>
      <c r="D3416" t="s">
        <v>292</v>
      </c>
      <c r="E3416">
        <v>50.184631600000003</v>
      </c>
      <c r="F3416">
        <v>90.25</v>
      </c>
      <c r="G3416">
        <v>39.387318907500003</v>
      </c>
      <c r="H3416">
        <v>15.512926218782001</v>
      </c>
      <c r="I3416">
        <v>-3.0497473566055602</v>
      </c>
      <c r="J3416">
        <v>26.6207453532333</v>
      </c>
      <c r="K3416">
        <v>77.120990706775004</v>
      </c>
      <c r="L3416">
        <v>74.849758860715696</v>
      </c>
      <c r="M3416">
        <v>85.082700793367096</v>
      </c>
      <c r="N3416">
        <v>3.04041090406779</v>
      </c>
      <c r="O3416">
        <v>26.315789473684202</v>
      </c>
      <c r="P3416">
        <v>106.28571428571399</v>
      </c>
      <c r="Q3416">
        <v>6.6584568179869005E-2</v>
      </c>
    </row>
    <row r="3417" spans="1:17" hidden="1" x14ac:dyDescent="0.3">
      <c r="A3417" t="s">
        <v>7053</v>
      </c>
      <c r="B3417" t="s">
        <v>7054</v>
      </c>
      <c r="C3417" t="str">
        <f>IFERROR(VLOOKUP(Table1[[#This Row],[Ticker]],[1]!Table2[[Symbol]:[Industry]],2,FALSE),"-")</f>
        <v>-</v>
      </c>
      <c r="D3417" t="s">
        <v>1467</v>
      </c>
      <c r="E3417">
        <v>50.153440000000003</v>
      </c>
      <c r="F3417">
        <v>66.8</v>
      </c>
      <c r="G3417">
        <v>-52.190768767871702</v>
      </c>
      <c r="H3417">
        <v>-12.3071719754412</v>
      </c>
      <c r="I3417">
        <v>-20.5238935807517</v>
      </c>
      <c r="J3417">
        <v>3.0048618578108899</v>
      </c>
      <c r="K3417">
        <v>71.589782636887904</v>
      </c>
      <c r="L3417">
        <v>70.188322383920905</v>
      </c>
      <c r="M3417">
        <v>32.958135395945497</v>
      </c>
      <c r="N3417">
        <v>0.84275618374558303</v>
      </c>
      <c r="O3417">
        <v>56.736526946107801</v>
      </c>
      <c r="P3417">
        <v>23.9332096474953</v>
      </c>
      <c r="Q3417">
        <v>5.9445451644958E-2</v>
      </c>
    </row>
    <row r="3418" spans="1:17" hidden="1" x14ac:dyDescent="0.3">
      <c r="A3418" t="s">
        <v>7055</v>
      </c>
      <c r="B3418" t="s">
        <v>7056</v>
      </c>
      <c r="C3418" t="str">
        <f>IFERROR(VLOOKUP(Table1[[#This Row],[Ticker]],[1]!Table2[[Symbol]:[Industry]],2,FALSE),"-")</f>
        <v>-</v>
      </c>
      <c r="D3418" t="s">
        <v>133</v>
      </c>
      <c r="E3418">
        <v>49.99</v>
      </c>
      <c r="F3418">
        <v>2</v>
      </c>
      <c r="G3418">
        <v>126.745401444894</v>
      </c>
      <c r="H3418">
        <v>69.450019459169496</v>
      </c>
      <c r="I3418">
        <v>56.176443119584903</v>
      </c>
      <c r="J3418">
        <v>9.6290893911293196</v>
      </c>
      <c r="K3418">
        <v>1.45919632531217</v>
      </c>
      <c r="L3418">
        <v>1.1779532989339201</v>
      </c>
      <c r="M3418">
        <v>99.052764346962803</v>
      </c>
      <c r="N3418">
        <v>0.574367878987183</v>
      </c>
      <c r="O3418">
        <v>0</v>
      </c>
      <c r="P3418">
        <v>233.333333333333</v>
      </c>
      <c r="Q3418">
        <v>5.2756151033399997E-3</v>
      </c>
    </row>
    <row r="3419" spans="1:17" hidden="1" x14ac:dyDescent="0.3">
      <c r="A3419" t="s">
        <v>7057</v>
      </c>
      <c r="B3419" t="s">
        <v>7058</v>
      </c>
      <c r="C3419" t="str">
        <f>IFERROR(VLOOKUP(Table1[[#This Row],[Ticker]],[1]!Table2[[Symbol]:[Industry]],2,FALSE),"-")</f>
        <v>-</v>
      </c>
      <c r="D3419" t="s">
        <v>133</v>
      </c>
      <c r="E3419">
        <v>49.957139231999903</v>
      </c>
      <c r="F3419">
        <v>24.58</v>
      </c>
      <c r="G3419">
        <v>122.79144749094</v>
      </c>
      <c r="H3419">
        <v>18.4347372319078</v>
      </c>
      <c r="I3419">
        <v>88.055818456149197</v>
      </c>
      <c r="J3419">
        <v>4.8457659216744604</v>
      </c>
      <c r="K3419">
        <v>22.233053692008401</v>
      </c>
      <c r="L3419">
        <v>16.7343688401027</v>
      </c>
      <c r="M3419">
        <v>52.9569697696042</v>
      </c>
      <c r="N3419">
        <v>0.53549111428726903</v>
      </c>
      <c r="O3419">
        <v>16.273393002441001</v>
      </c>
      <c r="P3419">
        <v>171.90265486725599</v>
      </c>
    </row>
    <row r="3420" spans="1:17" hidden="1" x14ac:dyDescent="0.3">
      <c r="A3420" t="s">
        <v>7059</v>
      </c>
      <c r="B3420" t="s">
        <v>7060</v>
      </c>
      <c r="C3420" t="str">
        <f>IFERROR(VLOOKUP(Table1[[#This Row],[Ticker]],[1]!Table2[[Symbol]:[Industry]],2,FALSE),"-")</f>
        <v>-</v>
      </c>
      <c r="D3420" t="s">
        <v>1467</v>
      </c>
      <c r="E3420">
        <v>49.937347979999998</v>
      </c>
      <c r="F3420">
        <v>9.49</v>
      </c>
      <c r="G3420">
        <v>-83.347113273356399</v>
      </c>
      <c r="H3420">
        <v>-2.3406830632402902</v>
      </c>
      <c r="I3420">
        <v>-52.905272090771</v>
      </c>
      <c r="J3420">
        <v>3.4465542724240001</v>
      </c>
      <c r="K3420">
        <v>10.1497852314819</v>
      </c>
      <c r="L3420">
        <v>14.3183491188917</v>
      </c>
      <c r="M3420">
        <v>26.628642205855598</v>
      </c>
      <c r="N3420">
        <v>0.51848117986285402</v>
      </c>
      <c r="O3420">
        <v>158.06111696522601</v>
      </c>
      <c r="P3420">
        <v>6.0335195530726304</v>
      </c>
      <c r="Q3420">
        <v>0.20935935313763701</v>
      </c>
    </row>
    <row r="3421" spans="1:17" hidden="1" x14ac:dyDescent="0.3">
      <c r="A3421" t="s">
        <v>7061</v>
      </c>
      <c r="B3421" t="s">
        <v>7062</v>
      </c>
      <c r="C3421" t="str">
        <f>IFERROR(VLOOKUP(Table1[[#This Row],[Ticker]],[1]!Table2[[Symbol]:[Industry]],2,FALSE),"-")</f>
        <v>-</v>
      </c>
      <c r="D3421" t="s">
        <v>7063</v>
      </c>
      <c r="E3421">
        <v>49.867126650000003</v>
      </c>
      <c r="F3421">
        <v>346.35</v>
      </c>
      <c r="G3421">
        <v>-26.724498220657601</v>
      </c>
      <c r="H3421">
        <v>3.71436622351629</v>
      </c>
      <c r="I3421">
        <v>-14.734072040308099</v>
      </c>
      <c r="J3421">
        <v>13.3885045439871</v>
      </c>
      <c r="K3421">
        <v>350.24935059500598</v>
      </c>
      <c r="L3421">
        <v>392.113040070887</v>
      </c>
      <c r="M3421">
        <v>81.602060741298899</v>
      </c>
      <c r="N3421">
        <v>0.65934563568436499</v>
      </c>
      <c r="O3421">
        <v>102.093258264761</v>
      </c>
      <c r="P3421">
        <v>30.157835400225402</v>
      </c>
      <c r="Q3421">
        <v>1.9254719593009E-2</v>
      </c>
    </row>
    <row r="3422" spans="1:17" hidden="1" x14ac:dyDescent="0.3">
      <c r="A3422" t="s">
        <v>7064</v>
      </c>
      <c r="B3422" t="s">
        <v>7065</v>
      </c>
      <c r="C3422" t="str">
        <f>IFERROR(VLOOKUP(Table1[[#This Row],[Ticker]],[1]!Table2[[Symbol]:[Industry]],2,FALSE),"-")</f>
        <v>-</v>
      </c>
      <c r="D3422" t="s">
        <v>525</v>
      </c>
      <c r="E3422">
        <v>49.629098624999997</v>
      </c>
      <c r="F3422">
        <v>34.75</v>
      </c>
      <c r="G3422">
        <v>0.63131944845925503</v>
      </c>
      <c r="H3422">
        <v>9.5645171208369995</v>
      </c>
      <c r="I3422">
        <v>-20.089599197445899</v>
      </c>
      <c r="J3422">
        <v>3.4333005790614401</v>
      </c>
      <c r="K3422">
        <v>32.695020469953199</v>
      </c>
      <c r="L3422">
        <v>32.544193056349101</v>
      </c>
      <c r="M3422">
        <v>69.269476789203594</v>
      </c>
      <c r="N3422">
        <v>0.42255323802929501</v>
      </c>
      <c r="O3422">
        <v>36.690647482014299</v>
      </c>
      <c r="P3422">
        <v>51.086956521739097</v>
      </c>
      <c r="Q3422">
        <v>-4.8486113556245998E-2</v>
      </c>
    </row>
    <row r="3423" spans="1:17" hidden="1" x14ac:dyDescent="0.3">
      <c r="A3423" t="s">
        <v>7066</v>
      </c>
      <c r="B3423" t="s">
        <v>7067</v>
      </c>
      <c r="C3423" t="str">
        <f>IFERROR(VLOOKUP(Table1[[#This Row],[Ticker]],[1]!Table2[[Symbol]:[Industry]],2,FALSE),"-")</f>
        <v>-</v>
      </c>
      <c r="D3423" t="s">
        <v>383</v>
      </c>
      <c r="E3423">
        <v>49.577341605000001</v>
      </c>
      <c r="F3423">
        <v>33.549999999999997</v>
      </c>
      <c r="G3423">
        <v>-65.159360459867699</v>
      </c>
      <c r="H3423">
        <v>-2.0246404661946098</v>
      </c>
      <c r="I3423">
        <v>-52.394985451843603</v>
      </c>
      <c r="J3423">
        <v>0.18068471000248801</v>
      </c>
      <c r="K3423">
        <v>34.605269417581098</v>
      </c>
      <c r="M3423">
        <v>40.4331449440052</v>
      </c>
      <c r="N3423">
        <v>1.0517355371900801</v>
      </c>
      <c r="O3423">
        <v>83.01043219076</v>
      </c>
      <c r="P3423">
        <v>11.4617940199335</v>
      </c>
    </row>
    <row r="3424" spans="1:17" hidden="1" x14ac:dyDescent="0.3">
      <c r="A3424" t="s">
        <v>7068</v>
      </c>
      <c r="B3424" t="s">
        <v>7069</v>
      </c>
      <c r="C3424" t="str">
        <f>IFERROR(VLOOKUP(Table1[[#This Row],[Ticker]],[1]!Table2[[Symbol]:[Industry]],2,FALSE),"-")</f>
        <v>-</v>
      </c>
      <c r="D3424" t="s">
        <v>396</v>
      </c>
      <c r="E3424">
        <v>49.449399999999997</v>
      </c>
      <c r="F3424">
        <v>27.17</v>
      </c>
      <c r="G3424">
        <v>48.056876854730199</v>
      </c>
      <c r="H3424">
        <v>-12.0659250173227</v>
      </c>
      <c r="I3424">
        <v>5.5712886272027502</v>
      </c>
      <c r="J3424">
        <v>10.0876049118688</v>
      </c>
      <c r="K3424">
        <v>27.735901378765099</v>
      </c>
      <c r="L3424">
        <v>25.080873525613502</v>
      </c>
      <c r="M3424">
        <v>60.791058823550003</v>
      </c>
      <c r="N3424">
        <v>0.41110961371348398</v>
      </c>
      <c r="O3424">
        <v>43.503864556496097</v>
      </c>
      <c r="P3424">
        <v>96.884057971014499</v>
      </c>
      <c r="Q3424">
        <v>9.3024992117444999E-2</v>
      </c>
    </row>
    <row r="3425" spans="1:17" hidden="1" x14ac:dyDescent="0.3">
      <c r="A3425" t="s">
        <v>7070</v>
      </c>
      <c r="B3425" t="s">
        <v>7071</v>
      </c>
      <c r="C3425" t="str">
        <f>IFERROR(VLOOKUP(Table1[[#This Row],[Ticker]],[1]!Table2[[Symbol]:[Industry]],2,FALSE),"-")</f>
        <v>-</v>
      </c>
      <c r="D3425" t="s">
        <v>383</v>
      </c>
      <c r="E3425">
        <v>49.292099999999998</v>
      </c>
      <c r="F3425">
        <v>130</v>
      </c>
      <c r="G3425">
        <v>-37.047702003381602</v>
      </c>
      <c r="H3425">
        <v>2.0263320354821199</v>
      </c>
      <c r="I3425">
        <v>-30.857758003436999</v>
      </c>
      <c r="J3425">
        <v>2.7450604398795599</v>
      </c>
      <c r="K3425">
        <v>135.22053236746501</v>
      </c>
      <c r="L3425">
        <v>138.611221103124</v>
      </c>
      <c r="M3425">
        <v>20.321431340137099</v>
      </c>
      <c r="N3425">
        <v>0.67998095412432602</v>
      </c>
      <c r="O3425">
        <v>92.307692307692307</v>
      </c>
      <c r="P3425">
        <v>23.222748815165801</v>
      </c>
      <c r="Q3425">
        <v>3.1225616857380002E-2</v>
      </c>
    </row>
    <row r="3426" spans="1:17" hidden="1" x14ac:dyDescent="0.3">
      <c r="A3426" t="s">
        <v>7072</v>
      </c>
      <c r="B3426" t="s">
        <v>7073</v>
      </c>
      <c r="C3426" t="str">
        <f>IFERROR(VLOOKUP(Table1[[#This Row],[Ticker]],[1]!Table2[[Symbol]:[Industry]],2,FALSE),"-")</f>
        <v>-</v>
      </c>
      <c r="D3426" t="s">
        <v>429</v>
      </c>
      <c r="E3426">
        <v>49.278995000000002</v>
      </c>
      <c r="F3426">
        <v>2.2999999999999998</v>
      </c>
      <c r="G3426">
        <v>-8.2545985551058099</v>
      </c>
      <c r="H3426">
        <v>-19.5927155835655</v>
      </c>
      <c r="I3426">
        <v>-37.007795432065699</v>
      </c>
      <c r="J3426">
        <v>-1.2750677780880899</v>
      </c>
      <c r="K3426">
        <v>2.3649778647389401</v>
      </c>
      <c r="L3426">
        <v>2.3504388078359901</v>
      </c>
      <c r="M3426">
        <v>37.686135518436302</v>
      </c>
      <c r="N3426">
        <v>0.92431416003901801</v>
      </c>
      <c r="O3426">
        <v>54.347826086956502</v>
      </c>
      <c r="P3426">
        <v>22.3404255319148</v>
      </c>
      <c r="Q3426">
        <v>6.6918222893683002E-2</v>
      </c>
    </row>
    <row r="3427" spans="1:17" hidden="1" x14ac:dyDescent="0.3">
      <c r="A3427" t="s">
        <v>7074</v>
      </c>
      <c r="B3427" t="s">
        <v>7075</v>
      </c>
      <c r="C3427" t="str">
        <f>IFERROR(VLOOKUP(Table1[[#This Row],[Ticker]],[1]!Table2[[Symbol]:[Industry]],2,FALSE),"-")</f>
        <v>-</v>
      </c>
      <c r="D3427" t="s">
        <v>3003</v>
      </c>
      <c r="E3427">
        <v>49.233180288</v>
      </c>
      <c r="F3427">
        <v>7.36</v>
      </c>
      <c r="G3427">
        <v>28.4979787644818</v>
      </c>
      <c r="H3427">
        <v>12.286072295222301</v>
      </c>
      <c r="I3427">
        <v>7.2697764529182498</v>
      </c>
      <c r="J3427">
        <v>5.0870473490872703</v>
      </c>
      <c r="K3427">
        <v>7.0690055985261298</v>
      </c>
      <c r="L3427">
        <v>6.7705230907367504</v>
      </c>
      <c r="M3427">
        <v>59.023684157501002</v>
      </c>
      <c r="N3427">
        <v>1.23439333589992</v>
      </c>
      <c r="O3427">
        <v>19.565217391304301</v>
      </c>
      <c r="P3427">
        <v>60</v>
      </c>
      <c r="Q3427">
        <v>5.4209847721498998E-2</v>
      </c>
    </row>
    <row r="3428" spans="1:17" hidden="1" x14ac:dyDescent="0.3">
      <c r="A3428" t="s">
        <v>7076</v>
      </c>
      <c r="B3428" t="s">
        <v>7077</v>
      </c>
      <c r="C3428" t="str">
        <f>IFERROR(VLOOKUP(Table1[[#This Row],[Ticker]],[1]!Table2[[Symbol]:[Industry]],2,FALSE),"-")</f>
        <v>-</v>
      </c>
      <c r="D3428" t="s">
        <v>101</v>
      </c>
      <c r="E3428">
        <v>49.148062500000002</v>
      </c>
      <c r="F3428">
        <v>867</v>
      </c>
      <c r="G3428">
        <v>28.944119956260799</v>
      </c>
      <c r="H3428">
        <v>-8.6379586288085495</v>
      </c>
      <c r="I3428">
        <v>-15.215498272356401</v>
      </c>
      <c r="J3428">
        <v>8.3329143233279499</v>
      </c>
      <c r="K3428">
        <v>969.73974745935595</v>
      </c>
      <c r="M3428">
        <v>9.3132146044199999E-4</v>
      </c>
      <c r="N3428">
        <v>0.55555555555555503</v>
      </c>
      <c r="O3428">
        <v>57.439446366782001</v>
      </c>
      <c r="P3428">
        <v>52.1987185113666</v>
      </c>
    </row>
    <row r="3429" spans="1:17" hidden="1" x14ac:dyDescent="0.3">
      <c r="A3429" t="s">
        <v>7078</v>
      </c>
      <c r="B3429" t="s">
        <v>7079</v>
      </c>
      <c r="C3429" t="str">
        <f>IFERROR(VLOOKUP(Table1[[#This Row],[Ticker]],[1]!Table2[[Symbol]:[Industry]],2,FALSE),"-")</f>
        <v>-</v>
      </c>
      <c r="D3429" t="s">
        <v>133</v>
      </c>
      <c r="E3429">
        <v>49.079735534999998</v>
      </c>
      <c r="F3429">
        <v>3.45</v>
      </c>
      <c r="K3429">
        <v>3.4677458506360201</v>
      </c>
      <c r="L3429">
        <v>4.1767796842679701</v>
      </c>
      <c r="M3429">
        <v>60.755946489344097</v>
      </c>
      <c r="N3429">
        <v>1</v>
      </c>
      <c r="Q3429">
        <v>-4.7233022382218999E-2</v>
      </c>
    </row>
    <row r="3430" spans="1:17" hidden="1" x14ac:dyDescent="0.3">
      <c r="A3430" t="s">
        <v>7080</v>
      </c>
      <c r="B3430" t="s">
        <v>7081</v>
      </c>
      <c r="C3430" t="str">
        <f>IFERROR(VLOOKUP(Table1[[#This Row],[Ticker]],[1]!Table2[[Symbol]:[Industry]],2,FALSE),"-")</f>
        <v>-</v>
      </c>
      <c r="D3430" t="s">
        <v>124</v>
      </c>
      <c r="E3430">
        <v>48.96</v>
      </c>
      <c r="F3430">
        <v>45</v>
      </c>
      <c r="G3430">
        <v>24.528652676421199</v>
      </c>
      <c r="H3430">
        <v>-6.8672253874870597</v>
      </c>
      <c r="I3430">
        <v>-16.740223547081701</v>
      </c>
      <c r="J3430">
        <v>8.6482208821709303</v>
      </c>
      <c r="K3430">
        <v>45.378825000151899</v>
      </c>
      <c r="L3430">
        <v>40.911552547137703</v>
      </c>
      <c r="M3430">
        <v>44.967087304317602</v>
      </c>
      <c r="N3430">
        <v>0.38326686297166002</v>
      </c>
      <c r="O3430">
        <v>31.1111111111111</v>
      </c>
      <c r="P3430">
        <v>73.076923076922995</v>
      </c>
      <c r="Q3430">
        <v>7.8912703830475994E-2</v>
      </c>
    </row>
    <row r="3431" spans="1:17" hidden="1" x14ac:dyDescent="0.3">
      <c r="A3431" t="s">
        <v>7082</v>
      </c>
      <c r="B3431" t="s">
        <v>7083</v>
      </c>
      <c r="C3431" t="str">
        <f>IFERROR(VLOOKUP(Table1[[#This Row],[Ticker]],[1]!Table2[[Symbol]:[Industry]],2,FALSE),"-")</f>
        <v>-</v>
      </c>
      <c r="D3431" t="s">
        <v>51</v>
      </c>
      <c r="E3431">
        <v>48.875</v>
      </c>
      <c r="F3431">
        <v>3.91</v>
      </c>
      <c r="G3431">
        <v>-36.442875642139498</v>
      </c>
      <c r="H3431">
        <v>-5.1610609073065001</v>
      </c>
      <c r="I3431">
        <v>-30.694305179734801</v>
      </c>
      <c r="J3431">
        <v>-1.25837509046717</v>
      </c>
      <c r="K3431">
        <v>4.0656021704759304</v>
      </c>
      <c r="L3431">
        <v>4.1625717208084803</v>
      </c>
      <c r="M3431">
        <v>25.996407692593401</v>
      </c>
      <c r="N3431">
        <v>0.88341203818185998</v>
      </c>
      <c r="O3431">
        <v>61.381074168797902</v>
      </c>
      <c r="P3431">
        <v>13.662790697674399</v>
      </c>
      <c r="Q3431">
        <v>9.1113309398982004E-2</v>
      </c>
    </row>
    <row r="3432" spans="1:17" hidden="1" x14ac:dyDescent="0.3">
      <c r="A3432" t="s">
        <v>7084</v>
      </c>
      <c r="B3432" t="s">
        <v>7085</v>
      </c>
      <c r="C3432" t="str">
        <f>IFERROR(VLOOKUP(Table1[[#This Row],[Ticker]],[1]!Table2[[Symbol]:[Industry]],2,FALSE),"-")</f>
        <v>-</v>
      </c>
      <c r="D3432" t="s">
        <v>553</v>
      </c>
      <c r="E3432">
        <v>48.813417119999997</v>
      </c>
      <c r="F3432">
        <v>62.06</v>
      </c>
      <c r="G3432">
        <v>21.643837120822202</v>
      </c>
      <c r="H3432">
        <v>12.2029833411656</v>
      </c>
      <c r="I3432">
        <v>-6.8322980418203398</v>
      </c>
      <c r="J3432">
        <v>22.656913399005301</v>
      </c>
      <c r="K3432">
        <v>59.533089661993102</v>
      </c>
      <c r="L3432">
        <v>56.152889271047798</v>
      </c>
      <c r="M3432">
        <v>49.925161480741998</v>
      </c>
      <c r="N3432">
        <v>2.2055480037987598</v>
      </c>
      <c r="O3432">
        <v>17.950370609087901</v>
      </c>
      <c r="P3432">
        <v>65.935828877005306</v>
      </c>
      <c r="Q3432">
        <v>0.119415271306961</v>
      </c>
    </row>
    <row r="3433" spans="1:17" hidden="1" x14ac:dyDescent="0.3">
      <c r="A3433" t="s">
        <v>7086</v>
      </c>
      <c r="B3433" t="s">
        <v>7087</v>
      </c>
      <c r="C3433" t="str">
        <f>IFERROR(VLOOKUP(Table1[[#This Row],[Ticker]],[1]!Table2[[Symbol]:[Industry]],2,FALSE),"-")</f>
        <v>-</v>
      </c>
      <c r="D3433" t="s">
        <v>1566</v>
      </c>
      <c r="E3433">
        <v>48.787791587999997</v>
      </c>
      <c r="F3433">
        <v>31.14</v>
      </c>
      <c r="G3433">
        <v>79.611850956294802</v>
      </c>
      <c r="H3433">
        <v>40.476810628937898</v>
      </c>
      <c r="I3433">
        <v>-36.698754352768901</v>
      </c>
      <c r="J3433">
        <v>12.296373072571701</v>
      </c>
      <c r="K3433">
        <v>26.767286211356701</v>
      </c>
      <c r="L3433">
        <v>25.0812148543706</v>
      </c>
      <c r="M3433">
        <v>57.974031623621599</v>
      </c>
      <c r="N3433">
        <v>3.3384313067295501</v>
      </c>
      <c r="O3433">
        <v>41.297366730892698</v>
      </c>
      <c r="P3433">
        <v>105.544554455445</v>
      </c>
      <c r="Q3433">
        <v>9.3332226273442995E-2</v>
      </c>
    </row>
    <row r="3434" spans="1:17" hidden="1" x14ac:dyDescent="0.3">
      <c r="A3434" t="s">
        <v>7088</v>
      </c>
      <c r="B3434" t="s">
        <v>7089</v>
      </c>
      <c r="C3434" t="str">
        <f>IFERROR(VLOOKUP(Table1[[#This Row],[Ticker]],[1]!Table2[[Symbol]:[Industry]],2,FALSE),"-")</f>
        <v>-</v>
      </c>
      <c r="D3434" t="s">
        <v>138</v>
      </c>
      <c r="E3434">
        <v>48.720288109999998</v>
      </c>
      <c r="F3434">
        <v>38.950000000000003</v>
      </c>
      <c r="G3434">
        <v>3.4532739237491201</v>
      </c>
      <c r="H3434">
        <v>-16.7530531363081</v>
      </c>
      <c r="I3434">
        <v>-5.3903854467039798</v>
      </c>
      <c r="J3434">
        <v>3.1426029046428301</v>
      </c>
      <c r="K3434">
        <v>41.983514144268298</v>
      </c>
      <c r="L3434">
        <v>40.2629419810279</v>
      </c>
      <c r="M3434">
        <v>14.014406261990001</v>
      </c>
      <c r="N3434">
        <v>1.9201002834096299</v>
      </c>
      <c r="O3434">
        <v>36.842105263157798</v>
      </c>
      <c r="P3434">
        <v>29.8333333333333</v>
      </c>
      <c r="Q3434">
        <v>-7.8733729657169994E-3</v>
      </c>
    </row>
    <row r="3435" spans="1:17" hidden="1" x14ac:dyDescent="0.3">
      <c r="A3435" t="s">
        <v>7090</v>
      </c>
      <c r="B3435" t="s">
        <v>7091</v>
      </c>
      <c r="C3435" t="str">
        <f>IFERROR(VLOOKUP(Table1[[#This Row],[Ticker]],[1]!Table2[[Symbol]:[Industry]],2,FALSE),"-")</f>
        <v>-</v>
      </c>
      <c r="D3435" t="s">
        <v>75</v>
      </c>
      <c r="E3435">
        <v>48.711669774999997</v>
      </c>
      <c r="F3435">
        <v>15.53</v>
      </c>
      <c r="G3435">
        <v>-31.632179676049699</v>
      </c>
      <c r="H3435">
        <v>2.8665247066606998</v>
      </c>
      <c r="I3435">
        <v>-20.199525872663099</v>
      </c>
      <c r="J3435">
        <v>5.8557811992164801</v>
      </c>
      <c r="K3435">
        <v>15.9737471301592</v>
      </c>
      <c r="L3435">
        <v>16.682176470808301</v>
      </c>
      <c r="M3435">
        <v>44.382394943934798</v>
      </c>
      <c r="N3435">
        <v>1.2270290470954599</v>
      </c>
      <c r="O3435">
        <v>35.222150676110701</v>
      </c>
    </row>
    <row r="3436" spans="1:17" hidden="1" x14ac:dyDescent="0.3">
      <c r="A3436" t="s">
        <v>7092</v>
      </c>
      <c r="B3436" t="s">
        <v>7093</v>
      </c>
      <c r="C3436" t="str">
        <f>IFERROR(VLOOKUP(Table1[[#This Row],[Ticker]],[1]!Table2[[Symbol]:[Industry]],2,FALSE),"-")</f>
        <v>-</v>
      </c>
      <c r="D3436" t="s">
        <v>269</v>
      </c>
      <c r="E3436">
        <v>48.631236983999997</v>
      </c>
      <c r="F3436">
        <v>45.54</v>
      </c>
      <c r="G3436">
        <v>-26.216456641617601</v>
      </c>
      <c r="H3436">
        <v>-2.1734611352873099</v>
      </c>
      <c r="I3436">
        <v>-14.7777393100073</v>
      </c>
      <c r="J3436">
        <v>-4.9368417540536402</v>
      </c>
      <c r="K3436">
        <v>47.705787414147402</v>
      </c>
      <c r="L3436">
        <v>46.338904137700098</v>
      </c>
      <c r="M3436">
        <v>33.392998645835902</v>
      </c>
      <c r="N3436">
        <v>1.6603535513063801</v>
      </c>
      <c r="O3436">
        <v>31.313131313131301</v>
      </c>
      <c r="P3436">
        <v>30.188679245283002</v>
      </c>
      <c r="Q3436">
        <v>-5.6959653382257003E-2</v>
      </c>
    </row>
    <row r="3437" spans="1:17" hidden="1" x14ac:dyDescent="0.3">
      <c r="A3437" t="s">
        <v>7094</v>
      </c>
      <c r="B3437" t="s">
        <v>7095</v>
      </c>
      <c r="C3437" t="str">
        <f>IFERROR(VLOOKUP(Table1[[#This Row],[Ticker]],[1]!Table2[[Symbol]:[Industry]],2,FALSE),"-")</f>
        <v>-</v>
      </c>
      <c r="D3437" t="s">
        <v>277</v>
      </c>
      <c r="E3437">
        <v>48.610444800000003</v>
      </c>
      <c r="F3437">
        <v>23.93</v>
      </c>
      <c r="G3437">
        <v>-54.863629706863399</v>
      </c>
      <c r="H3437">
        <v>2.5445393183952598</v>
      </c>
      <c r="I3437">
        <v>-30.483536820234502</v>
      </c>
      <c r="J3437">
        <v>-8.0379781913483406</v>
      </c>
      <c r="K3437">
        <v>24.398002218258501</v>
      </c>
      <c r="L3437">
        <v>28.002212279651001</v>
      </c>
      <c r="M3437">
        <v>44.138901161204402</v>
      </c>
      <c r="N3437">
        <v>1.42135272110787</v>
      </c>
      <c r="O3437">
        <v>54.617634768073501</v>
      </c>
      <c r="P3437">
        <v>13.144208037825001</v>
      </c>
      <c r="Q3437">
        <v>-9.8828694203209999E-2</v>
      </c>
    </row>
    <row r="3438" spans="1:17" hidden="1" x14ac:dyDescent="0.3">
      <c r="A3438" t="s">
        <v>7096</v>
      </c>
      <c r="B3438" t="s">
        <v>7097</v>
      </c>
      <c r="C3438" t="str">
        <f>IFERROR(VLOOKUP(Table1[[#This Row],[Ticker]],[1]!Table2[[Symbol]:[Industry]],2,FALSE),"-")</f>
        <v>-</v>
      </c>
      <c r="D3438" t="s">
        <v>72</v>
      </c>
      <c r="E3438">
        <v>48.604750000000003</v>
      </c>
      <c r="F3438">
        <v>115</v>
      </c>
      <c r="G3438">
        <v>95.127475125106898</v>
      </c>
      <c r="H3438">
        <v>-17.538929313218699</v>
      </c>
      <c r="I3438">
        <v>-47.493784215391798</v>
      </c>
      <c r="J3438">
        <v>-4.7468644561901501</v>
      </c>
      <c r="K3438">
        <v>132.06281308695799</v>
      </c>
      <c r="L3438">
        <v>114.188174954076</v>
      </c>
      <c r="M3438">
        <v>30.3376397218506</v>
      </c>
      <c r="N3438">
        <v>0.87126098117372297</v>
      </c>
      <c r="O3438">
        <v>71.956521739130395</v>
      </c>
      <c r="P3438">
        <v>118.382073680212</v>
      </c>
      <c r="Q3438">
        <v>0.280477613391661</v>
      </c>
    </row>
    <row r="3439" spans="1:17" hidden="1" x14ac:dyDescent="0.3">
      <c r="A3439" t="s">
        <v>7098</v>
      </c>
      <c r="B3439" t="s">
        <v>7099</v>
      </c>
      <c r="C3439" t="str">
        <f>IFERROR(VLOOKUP(Table1[[#This Row],[Ticker]],[1]!Table2[[Symbol]:[Industry]],2,FALSE),"-")</f>
        <v>-</v>
      </c>
      <c r="D3439" t="s">
        <v>2175</v>
      </c>
      <c r="E3439">
        <v>48.601849999999999</v>
      </c>
      <c r="F3439">
        <v>970</v>
      </c>
      <c r="G3439">
        <v>538.63554132889203</v>
      </c>
      <c r="H3439">
        <v>4.8616677533344097</v>
      </c>
      <c r="I3439">
        <v>91.593109786251503</v>
      </c>
      <c r="J3439">
        <v>5.0173075205121798</v>
      </c>
      <c r="K3439">
        <v>913.35042479642595</v>
      </c>
      <c r="L3439">
        <v>631.55005875381596</v>
      </c>
      <c r="M3439">
        <v>46.869992410607999</v>
      </c>
      <c r="N3439">
        <v>0.65056616555906799</v>
      </c>
      <c r="O3439">
        <v>23.711340206185501</v>
      </c>
      <c r="P3439">
        <v>739.463435742103</v>
      </c>
      <c r="Q3439">
        <v>0.45645593152351599</v>
      </c>
    </row>
    <row r="3440" spans="1:17" hidden="1" x14ac:dyDescent="0.3">
      <c r="A3440" t="s">
        <v>7100</v>
      </c>
      <c r="B3440" t="s">
        <v>7101</v>
      </c>
      <c r="C3440" t="str">
        <f>IFERROR(VLOOKUP(Table1[[#This Row],[Ticker]],[1]!Table2[[Symbol]:[Industry]],2,FALSE),"-")</f>
        <v>-</v>
      </c>
      <c r="D3440" t="s">
        <v>1524</v>
      </c>
      <c r="E3440">
        <v>48.545625000000001</v>
      </c>
      <c r="F3440">
        <v>106.25</v>
      </c>
      <c r="G3440">
        <v>-6.4963567968640401</v>
      </c>
      <c r="H3440">
        <v>8.15921615062787</v>
      </c>
      <c r="I3440">
        <v>1.35188171607614</v>
      </c>
      <c r="J3440">
        <v>8.1327214817179296</v>
      </c>
      <c r="K3440">
        <v>98.933789420143299</v>
      </c>
      <c r="L3440">
        <v>95.7567525802272</v>
      </c>
      <c r="M3440">
        <v>99.999969978679999</v>
      </c>
      <c r="N3440">
        <v>0.293023255813953</v>
      </c>
      <c r="O3440">
        <v>0</v>
      </c>
      <c r="P3440">
        <v>17.728531855955602</v>
      </c>
    </row>
    <row r="3441" spans="1:17" hidden="1" x14ac:dyDescent="0.3">
      <c r="A3441" t="s">
        <v>7102</v>
      </c>
      <c r="B3441" t="s">
        <v>7103</v>
      </c>
      <c r="C3441" t="str">
        <f>IFERROR(VLOOKUP(Table1[[#This Row],[Ticker]],[1]!Table2[[Symbol]:[Industry]],2,FALSE),"-")</f>
        <v>-</v>
      </c>
      <c r="D3441" t="s">
        <v>51</v>
      </c>
      <c r="E3441">
        <v>48.5</v>
      </c>
      <c r="F3441">
        <v>48.5</v>
      </c>
      <c r="G3441">
        <v>-55.893487443994601</v>
      </c>
      <c r="H3441">
        <v>4.5686879252064099</v>
      </c>
      <c r="I3441">
        <v>-64.321732352412496</v>
      </c>
      <c r="J3441">
        <v>9.8961316777155801</v>
      </c>
      <c r="K3441">
        <v>47.198271382322403</v>
      </c>
      <c r="L3441">
        <v>60.7107713666094</v>
      </c>
      <c r="M3441">
        <v>63.9559243967961</v>
      </c>
      <c r="N3441">
        <v>0.72867632114971204</v>
      </c>
      <c r="O3441">
        <v>151.54639175257699</v>
      </c>
      <c r="P3441">
        <v>24.358974358974301</v>
      </c>
      <c r="Q3441">
        <v>1.7819919767046999E-2</v>
      </c>
    </row>
    <row r="3442" spans="1:17" hidden="1" x14ac:dyDescent="0.3">
      <c r="A3442" t="s">
        <v>7104</v>
      </c>
      <c r="B3442" t="s">
        <v>7105</v>
      </c>
      <c r="C3442" t="str">
        <f>IFERROR(VLOOKUP(Table1[[#This Row],[Ticker]],[1]!Table2[[Symbol]:[Industry]],2,FALSE),"-")</f>
        <v>-</v>
      </c>
      <c r="D3442" t="s">
        <v>1614</v>
      </c>
      <c r="E3442">
        <v>48.463604760000003</v>
      </c>
      <c r="F3442">
        <v>48.45</v>
      </c>
      <c r="G3442">
        <v>44.102914398262001</v>
      </c>
      <c r="H3442">
        <v>111.38322943361599</v>
      </c>
      <c r="I3442">
        <v>127.59331453645601</v>
      </c>
      <c r="J3442">
        <v>16.602002237234601</v>
      </c>
      <c r="K3442">
        <v>33.217646360890697</v>
      </c>
      <c r="L3442">
        <v>25.923885158431801</v>
      </c>
      <c r="M3442">
        <v>73.409310362618299</v>
      </c>
      <c r="N3442">
        <v>1.9470293486041499</v>
      </c>
      <c r="O3442">
        <v>12.487100103199101</v>
      </c>
      <c r="P3442">
        <v>169.91643454038999</v>
      </c>
      <c r="Q3442">
        <v>0.21230725908772699</v>
      </c>
    </row>
    <row r="3443" spans="1:17" hidden="1" x14ac:dyDescent="0.3">
      <c r="A3443" t="s">
        <v>7106</v>
      </c>
      <c r="B3443" t="s">
        <v>7107</v>
      </c>
      <c r="C3443" t="str">
        <f>IFERROR(VLOOKUP(Table1[[#This Row],[Ticker]],[1]!Table2[[Symbol]:[Industry]],2,FALSE),"-")</f>
        <v>-</v>
      </c>
      <c r="D3443" t="s">
        <v>825</v>
      </c>
      <c r="E3443">
        <v>48.339707400000002</v>
      </c>
      <c r="F3443">
        <v>22.27</v>
      </c>
      <c r="G3443">
        <v>74.877074042758906</v>
      </c>
      <c r="H3443">
        <v>-8.4001401775330198</v>
      </c>
      <c r="I3443">
        <v>-13.1988299254129</v>
      </c>
      <c r="J3443">
        <v>3.1426029046428301</v>
      </c>
      <c r="K3443">
        <v>21.3876893962175</v>
      </c>
      <c r="L3443">
        <v>18.393678552744099</v>
      </c>
      <c r="M3443">
        <v>42.960336646636698</v>
      </c>
      <c r="N3443">
        <v>1.8524016543230599</v>
      </c>
      <c r="O3443">
        <v>18.6798383475527</v>
      </c>
      <c r="P3443">
        <v>110.094339622641</v>
      </c>
      <c r="Q3443">
        <v>8.4138663695052004E-2</v>
      </c>
    </row>
    <row r="3444" spans="1:17" hidden="1" x14ac:dyDescent="0.3">
      <c r="A3444" t="s">
        <v>7108</v>
      </c>
      <c r="B3444" t="s">
        <v>7109</v>
      </c>
      <c r="C3444" t="str">
        <f>IFERROR(VLOOKUP(Table1[[#This Row],[Ticker]],[1]!Table2[[Symbol]:[Industry]],2,FALSE),"-")</f>
        <v>-</v>
      </c>
      <c r="D3444" t="s">
        <v>269</v>
      </c>
      <c r="E3444">
        <v>48.334859999999999</v>
      </c>
      <c r="F3444">
        <v>639.35</v>
      </c>
      <c r="G3444">
        <v>-3.91722104693967</v>
      </c>
      <c r="H3444">
        <v>7.7173077264577996</v>
      </c>
      <c r="I3444">
        <v>-3.0364420344766998</v>
      </c>
      <c r="J3444">
        <v>3.1426029046428301</v>
      </c>
      <c r="K3444">
        <v>584.92694410703496</v>
      </c>
      <c r="L3444">
        <v>567.89658345587804</v>
      </c>
      <c r="M3444">
        <v>77.136466669906</v>
      </c>
      <c r="N3444">
        <v>1.2126315789473601</v>
      </c>
      <c r="O3444">
        <v>37.178384296551101</v>
      </c>
      <c r="P3444">
        <v>66.389069616135302</v>
      </c>
    </row>
    <row r="3445" spans="1:17" hidden="1" x14ac:dyDescent="0.3">
      <c r="A3445" t="s">
        <v>7110</v>
      </c>
      <c r="B3445" t="s">
        <v>7111</v>
      </c>
      <c r="C3445" t="str">
        <f>IFERROR(VLOOKUP(Table1[[#This Row],[Ticker]],[1]!Table2[[Symbol]:[Industry]],2,FALSE),"-")</f>
        <v>-</v>
      </c>
      <c r="D3445" t="s">
        <v>1464</v>
      </c>
      <c r="E3445">
        <v>48.25</v>
      </c>
      <c r="F3445">
        <v>19.3</v>
      </c>
      <c r="G3445">
        <v>-20.649601213266301</v>
      </c>
      <c r="H3445">
        <v>-2.64919927489405</v>
      </c>
      <c r="I3445">
        <v>-33.5057799890442</v>
      </c>
      <c r="J3445">
        <v>-0.80977804773810502</v>
      </c>
      <c r="K3445">
        <v>20.600747207624099</v>
      </c>
      <c r="L3445">
        <v>20.872441238518</v>
      </c>
      <c r="M3445">
        <v>25.261646001294999</v>
      </c>
      <c r="N3445">
        <v>1.2263768800732699</v>
      </c>
      <c r="O3445">
        <v>44.041450777202002</v>
      </c>
      <c r="P3445">
        <v>12.4708624708624</v>
      </c>
      <c r="Q3445">
        <v>1.4872140626365001E-2</v>
      </c>
    </row>
    <row r="3446" spans="1:17" hidden="1" x14ac:dyDescent="0.3">
      <c r="A3446" t="s">
        <v>7112</v>
      </c>
      <c r="B3446" t="s">
        <v>7113</v>
      </c>
      <c r="C3446" t="str">
        <f>IFERROR(VLOOKUP(Table1[[#This Row],[Ticker]],[1]!Table2[[Symbol]:[Industry]],2,FALSE),"-")</f>
        <v>-</v>
      </c>
      <c r="D3446" t="s">
        <v>138</v>
      </c>
      <c r="E3446">
        <v>48.116379469999998</v>
      </c>
      <c r="F3446">
        <v>160.85</v>
      </c>
      <c r="G3446">
        <v>38.745602875048199</v>
      </c>
      <c r="H3446">
        <v>-1.51875316772789</v>
      </c>
      <c r="I3446">
        <v>4.1978334939164599</v>
      </c>
      <c r="J3446">
        <v>-3.47589420518374</v>
      </c>
      <c r="K3446">
        <v>161.35307927765299</v>
      </c>
      <c r="L3446">
        <v>143.05957809874101</v>
      </c>
      <c r="M3446">
        <v>43.179899581384397</v>
      </c>
      <c r="N3446">
        <v>1.1127004450948099</v>
      </c>
      <c r="O3446">
        <v>18.0603046316443</v>
      </c>
      <c r="P3446">
        <v>72.771213748657303</v>
      </c>
      <c r="Q3446">
        <v>5.4565475982309E-2</v>
      </c>
    </row>
    <row r="3447" spans="1:17" hidden="1" x14ac:dyDescent="0.3">
      <c r="A3447" t="s">
        <v>7114</v>
      </c>
      <c r="B3447" t="s">
        <v>7115</v>
      </c>
      <c r="C3447" t="str">
        <f>IFERROR(VLOOKUP(Table1[[#This Row],[Ticker]],[1]!Table2[[Symbol]:[Industry]],2,FALSE),"-")</f>
        <v>-</v>
      </c>
      <c r="D3447" t="s">
        <v>51</v>
      </c>
      <c r="E3447">
        <v>48.041858407999896</v>
      </c>
      <c r="F3447">
        <v>19.22</v>
      </c>
      <c r="G3447">
        <v>-40.941964722129299</v>
      </c>
      <c r="H3447">
        <v>-15.654065276817001</v>
      </c>
      <c r="I3447">
        <v>-23.874630937798301</v>
      </c>
      <c r="J3447">
        <v>-4.9386612037092998</v>
      </c>
      <c r="K3447">
        <v>22.0646320651888</v>
      </c>
      <c r="L3447">
        <v>22.311052770792202</v>
      </c>
      <c r="M3447">
        <v>32.697721071898499</v>
      </c>
      <c r="N3447">
        <v>0.69579327410652703</v>
      </c>
      <c r="O3447">
        <v>40.218522372528597</v>
      </c>
      <c r="P3447">
        <v>19.750778816199301</v>
      </c>
      <c r="Q3447">
        <v>6.2331508188780999E-2</v>
      </c>
    </row>
    <row r="3448" spans="1:17" hidden="1" x14ac:dyDescent="0.3">
      <c r="A3448" t="s">
        <v>7116</v>
      </c>
      <c r="B3448" t="s">
        <v>7117</v>
      </c>
      <c r="C3448" t="str">
        <f>IFERROR(VLOOKUP(Table1[[#This Row],[Ticker]],[1]!Table2[[Symbol]:[Industry]],2,FALSE),"-")</f>
        <v>-</v>
      </c>
      <c r="E3448">
        <v>47.973196053999999</v>
      </c>
      <c r="F3448">
        <v>16.670000000000002</v>
      </c>
      <c r="G3448">
        <v>30.268041506290999</v>
      </c>
      <c r="H3448">
        <v>-19.286229006943799</v>
      </c>
      <c r="I3448">
        <v>-27.244280975296402</v>
      </c>
      <c r="J3448">
        <v>-5.36314422179393</v>
      </c>
      <c r="K3448">
        <v>20.851781212374199</v>
      </c>
      <c r="L3448">
        <v>20.975665536911801</v>
      </c>
      <c r="M3448">
        <v>42.7545348490397</v>
      </c>
      <c r="N3448">
        <v>1.9534284251928</v>
      </c>
      <c r="O3448">
        <v>114.95700859828</v>
      </c>
      <c r="P3448">
        <v>66.561199000832602</v>
      </c>
      <c r="Q3448">
        <v>8.7592180336840006E-2</v>
      </c>
    </row>
    <row r="3449" spans="1:17" hidden="1" x14ac:dyDescent="0.3">
      <c r="A3449" t="s">
        <v>7118</v>
      </c>
      <c r="B3449" t="s">
        <v>7119</v>
      </c>
      <c r="C3449" t="str">
        <f>IFERROR(VLOOKUP(Table1[[#This Row],[Ticker]],[1]!Table2[[Symbol]:[Industry]],2,FALSE),"-")</f>
        <v>-</v>
      </c>
      <c r="D3449" t="s">
        <v>942</v>
      </c>
      <c r="E3449">
        <v>47.96902</v>
      </c>
      <c r="F3449">
        <v>9.1300000000000008</v>
      </c>
      <c r="G3449">
        <v>73.937626066924395</v>
      </c>
      <c r="H3449">
        <v>-7.8301585059399299</v>
      </c>
      <c r="I3449">
        <v>67.482486004575193</v>
      </c>
      <c r="J3449">
        <v>-8.0215192327617402</v>
      </c>
      <c r="K3449">
        <v>8.4123763254052903</v>
      </c>
      <c r="L3449">
        <v>6.2856914366670704</v>
      </c>
      <c r="M3449">
        <v>26.779244106857099</v>
      </c>
      <c r="N3449">
        <v>1.1548781446948799</v>
      </c>
      <c r="O3449">
        <v>29.463307776560701</v>
      </c>
      <c r="P3449">
        <v>128.25</v>
      </c>
      <c r="Q3449">
        <v>8.1990488162350002E-3</v>
      </c>
    </row>
    <row r="3450" spans="1:17" hidden="1" x14ac:dyDescent="0.3">
      <c r="A3450" t="s">
        <v>7120</v>
      </c>
      <c r="B3450" t="s">
        <v>7121</v>
      </c>
      <c r="C3450" t="str">
        <f>IFERROR(VLOOKUP(Table1[[#This Row],[Ticker]],[1]!Table2[[Symbol]:[Industry]],2,FALSE),"-")</f>
        <v>-</v>
      </c>
      <c r="D3450" t="s">
        <v>625</v>
      </c>
      <c r="E3450">
        <v>47.96</v>
      </c>
      <c r="F3450">
        <v>8.7200000000000006</v>
      </c>
      <c r="G3450">
        <v>-18.194357591250299</v>
      </c>
      <c r="H3450">
        <v>10.1431634936023</v>
      </c>
      <c r="I3450">
        <v>-7.2949572748923801</v>
      </c>
      <c r="J3450">
        <v>2.0603518223917598</v>
      </c>
      <c r="K3450">
        <v>8.38389784746958</v>
      </c>
      <c r="L3450">
        <v>8.1464841211410803</v>
      </c>
      <c r="M3450">
        <v>48.786107379026298</v>
      </c>
      <c r="N3450">
        <v>0.63548415938146596</v>
      </c>
      <c r="O3450">
        <v>34.403669724770602</v>
      </c>
      <c r="P3450">
        <v>34.153846153846096</v>
      </c>
      <c r="Q3450">
        <v>-8.6710257069640001E-3</v>
      </c>
    </row>
    <row r="3451" spans="1:17" hidden="1" x14ac:dyDescent="0.3">
      <c r="A3451" t="s">
        <v>7122</v>
      </c>
      <c r="B3451" t="s">
        <v>7123</v>
      </c>
      <c r="C3451" t="str">
        <f>IFERROR(VLOOKUP(Table1[[#This Row],[Ticker]],[1]!Table2[[Symbol]:[Industry]],2,FALSE),"-")</f>
        <v>-</v>
      </c>
      <c r="D3451" t="s">
        <v>46</v>
      </c>
      <c r="E3451">
        <v>47.8536</v>
      </c>
      <c r="F3451">
        <v>152.4</v>
      </c>
      <c r="G3451">
        <v>228.059371016125</v>
      </c>
      <c r="H3451">
        <v>-4.3054021507296802</v>
      </c>
      <c r="I3451">
        <v>61.713166283426702</v>
      </c>
      <c r="J3451">
        <v>10.0270426657949</v>
      </c>
      <c r="K3451">
        <v>142.77204171204701</v>
      </c>
      <c r="L3451">
        <v>109.094680507671</v>
      </c>
      <c r="M3451">
        <v>58.420713651671001</v>
      </c>
      <c r="N3451">
        <v>1.0081952336857201</v>
      </c>
      <c r="O3451">
        <v>13.1561679790026</v>
      </c>
      <c r="P3451">
        <v>273.987730061349</v>
      </c>
      <c r="Q3451">
        <v>0.113739258336629</v>
      </c>
    </row>
    <row r="3452" spans="1:17" hidden="1" x14ac:dyDescent="0.3">
      <c r="A3452" t="s">
        <v>7124</v>
      </c>
      <c r="B3452" t="s">
        <v>7125</v>
      </c>
      <c r="C3452" t="str">
        <f>IFERROR(VLOOKUP(Table1[[#This Row],[Ticker]],[1]!Table2[[Symbol]:[Industry]],2,FALSE),"-")</f>
        <v>-</v>
      </c>
      <c r="D3452" t="s">
        <v>625</v>
      </c>
      <c r="E3452">
        <v>47.807050521999997</v>
      </c>
      <c r="F3452">
        <v>0.77</v>
      </c>
      <c r="G3452">
        <v>-53.885229185736399</v>
      </c>
      <c r="H3452">
        <v>3.6713536805037599</v>
      </c>
      <c r="I3452">
        <v>-67.231796580789606</v>
      </c>
      <c r="J3452">
        <v>-2.8097780477380998</v>
      </c>
      <c r="K3452">
        <v>0.84704243824778203</v>
      </c>
      <c r="L3452">
        <v>1.1049091359486201</v>
      </c>
      <c r="M3452">
        <v>27.961421714129301</v>
      </c>
      <c r="N3452">
        <v>0.50072682435187399</v>
      </c>
      <c r="O3452">
        <v>159.74025974025901</v>
      </c>
      <c r="P3452">
        <v>5.4794520547945202</v>
      </c>
      <c r="Q3452">
        <v>4.8701572487522E-2</v>
      </c>
    </row>
    <row r="3453" spans="1:17" hidden="1" x14ac:dyDescent="0.3">
      <c r="A3453" t="s">
        <v>7126</v>
      </c>
      <c r="B3453" t="s">
        <v>7127</v>
      </c>
      <c r="C3453" t="str">
        <f>IFERROR(VLOOKUP(Table1[[#This Row],[Ticker]],[1]!Table2[[Symbol]:[Industry]],2,FALSE),"-")</f>
        <v>-</v>
      </c>
      <c r="D3453" t="s">
        <v>4371</v>
      </c>
      <c r="E3453">
        <v>47.735379999999999</v>
      </c>
      <c r="F3453">
        <v>76.45</v>
      </c>
      <c r="G3453">
        <v>-12.4574971058304</v>
      </c>
      <c r="H3453">
        <v>-13.161160716766</v>
      </c>
      <c r="I3453">
        <v>-38.128652321336297</v>
      </c>
      <c r="J3453">
        <v>-5.3816001650147696</v>
      </c>
      <c r="K3453">
        <v>85.105711068228601</v>
      </c>
      <c r="L3453">
        <v>88.423702461568098</v>
      </c>
      <c r="M3453">
        <v>36.574727071198303</v>
      </c>
      <c r="N3453">
        <v>1.1356233343204001</v>
      </c>
      <c r="O3453">
        <v>75.683453237410006</v>
      </c>
      <c r="P3453">
        <v>23.8257207644962</v>
      </c>
    </row>
    <row r="3454" spans="1:17" hidden="1" x14ac:dyDescent="0.3">
      <c r="A3454" t="s">
        <v>7128</v>
      </c>
      <c r="B3454" t="s">
        <v>7129</v>
      </c>
      <c r="C3454" t="str">
        <f>IFERROR(VLOOKUP(Table1[[#This Row],[Ticker]],[1]!Table2[[Symbol]:[Industry]],2,FALSE),"-")</f>
        <v>-</v>
      </c>
      <c r="D3454" t="s">
        <v>7130</v>
      </c>
      <c r="E3454">
        <v>47.533133999999997</v>
      </c>
      <c r="F3454">
        <v>151.80000000000001</v>
      </c>
      <c r="G3454">
        <v>55.543988017332303</v>
      </c>
      <c r="H3454">
        <v>38.837108977838</v>
      </c>
      <c r="I3454">
        <v>5.6536173098425202</v>
      </c>
      <c r="J3454">
        <v>34.0176029046428</v>
      </c>
      <c r="K3454">
        <v>128.02678137502201</v>
      </c>
      <c r="L3454">
        <v>119.82000300594299</v>
      </c>
      <c r="M3454">
        <v>71.041292422118104</v>
      </c>
      <c r="N3454">
        <v>3.48842709427946</v>
      </c>
      <c r="O3454">
        <v>11.2648221343873</v>
      </c>
      <c r="P3454">
        <v>122.907488986784</v>
      </c>
      <c r="Q3454">
        <v>0.12557265889073199</v>
      </c>
    </row>
    <row r="3455" spans="1:17" hidden="1" x14ac:dyDescent="0.3">
      <c r="A3455" t="s">
        <v>7131</v>
      </c>
      <c r="B3455" t="s">
        <v>7132</v>
      </c>
      <c r="C3455" t="str">
        <f>IFERROR(VLOOKUP(Table1[[#This Row],[Ticker]],[1]!Table2[[Symbol]:[Industry]],2,FALSE),"-")</f>
        <v>-</v>
      </c>
      <c r="D3455" t="s">
        <v>308</v>
      </c>
      <c r="E3455">
        <v>47.531827200000002</v>
      </c>
      <c r="F3455">
        <v>16.23</v>
      </c>
      <c r="G3455">
        <v>46.693045423951702</v>
      </c>
      <c r="H3455">
        <v>2.2022171163553201</v>
      </c>
      <c r="I3455">
        <v>-12.719139209732299</v>
      </c>
      <c r="J3455">
        <v>4.93578879824714</v>
      </c>
      <c r="K3455">
        <v>16.261854113116701</v>
      </c>
      <c r="L3455">
        <v>15.029140996684101</v>
      </c>
      <c r="M3455">
        <v>41.970687193978797</v>
      </c>
      <c r="N3455">
        <v>1.31282237492118</v>
      </c>
      <c r="O3455">
        <v>25.077017868145401</v>
      </c>
      <c r="P3455">
        <v>74.516129032257993</v>
      </c>
      <c r="Q3455">
        <v>6.9822338453850996E-2</v>
      </c>
    </row>
    <row r="3456" spans="1:17" hidden="1" x14ac:dyDescent="0.3">
      <c r="A3456" t="s">
        <v>7133</v>
      </c>
      <c r="B3456" t="s">
        <v>7134</v>
      </c>
      <c r="C3456" t="str">
        <f>IFERROR(VLOOKUP(Table1[[#This Row],[Ticker]],[1]!Table2[[Symbol]:[Industry]],2,FALSE),"-")</f>
        <v>-</v>
      </c>
      <c r="D3456" t="s">
        <v>429</v>
      </c>
      <c r="E3456">
        <v>47.512147374999998</v>
      </c>
      <c r="F3456">
        <v>154.55000000000001</v>
      </c>
      <c r="G3456">
        <v>-23.254598555105801</v>
      </c>
      <c r="H3456">
        <v>133.70413252579101</v>
      </c>
      <c r="I3456">
        <v>171.535323898173</v>
      </c>
      <c r="J3456">
        <v>-6.4071533328105597</v>
      </c>
      <c r="M3456">
        <v>54.450578118291098</v>
      </c>
      <c r="N3456">
        <v>1.03792877153119</v>
      </c>
      <c r="O3456">
        <v>17.373018440634102</v>
      </c>
    </row>
    <row r="3457" spans="1:17" hidden="1" x14ac:dyDescent="0.3">
      <c r="A3457" t="s">
        <v>7135</v>
      </c>
      <c r="B3457" t="s">
        <v>7136</v>
      </c>
      <c r="C3457" t="str">
        <f>IFERROR(VLOOKUP(Table1[[#This Row],[Ticker]],[1]!Table2[[Symbol]:[Industry]],2,FALSE),"-")</f>
        <v>-</v>
      </c>
      <c r="D3457" t="s">
        <v>553</v>
      </c>
      <c r="E3457">
        <v>47.46</v>
      </c>
      <c r="F3457">
        <v>158.19999999999999</v>
      </c>
      <c r="G3457">
        <v>134.06485492569999</v>
      </c>
      <c r="H3457">
        <v>28.1530170396763</v>
      </c>
      <c r="I3457">
        <v>98.024340839368705</v>
      </c>
      <c r="J3457">
        <v>9.0852258554625003</v>
      </c>
      <c r="K3457">
        <v>136.74675646418399</v>
      </c>
      <c r="L3457">
        <v>112.213237209517</v>
      </c>
      <c r="M3457">
        <v>78.567132662477604</v>
      </c>
      <c r="N3457">
        <v>0.49453390456492802</v>
      </c>
      <c r="O3457">
        <v>3.9823008849557602</v>
      </c>
      <c r="P3457">
        <v>170.890410958904</v>
      </c>
      <c r="Q3457">
        <v>8.1438268602996994E-2</v>
      </c>
    </row>
    <row r="3458" spans="1:17" hidden="1" x14ac:dyDescent="0.3">
      <c r="A3458" t="s">
        <v>7137</v>
      </c>
      <c r="B3458" t="s">
        <v>7138</v>
      </c>
      <c r="C3458" t="str">
        <f>IFERROR(VLOOKUP(Table1[[#This Row],[Ticker]],[1]!Table2[[Symbol]:[Industry]],2,FALSE),"-")</f>
        <v>-</v>
      </c>
      <c r="D3458" t="s">
        <v>51</v>
      </c>
      <c r="E3458">
        <v>47.43</v>
      </c>
      <c r="F3458">
        <v>38.75</v>
      </c>
      <c r="G3458">
        <v>43.268822158258999</v>
      </c>
      <c r="H3458">
        <v>13.155032164182201</v>
      </c>
      <c r="I3458">
        <v>-6.4074945650779798</v>
      </c>
      <c r="J3458">
        <v>8.1299446767947305</v>
      </c>
      <c r="K3458">
        <v>38.2382592604216</v>
      </c>
      <c r="L3458">
        <v>34.2429711199105</v>
      </c>
      <c r="M3458">
        <v>47.322920233363902</v>
      </c>
      <c r="N3458">
        <v>1.83113470210546</v>
      </c>
      <c r="O3458">
        <v>30.812903225806402</v>
      </c>
      <c r="P3458">
        <v>78.160919540229798</v>
      </c>
      <c r="Q3458">
        <v>3.7867648518888998E-2</v>
      </c>
    </row>
    <row r="3459" spans="1:17" hidden="1" x14ac:dyDescent="0.3">
      <c r="A3459" t="s">
        <v>7139</v>
      </c>
      <c r="B3459" t="s">
        <v>7140</v>
      </c>
      <c r="C3459" t="str">
        <f>IFERROR(VLOOKUP(Table1[[#This Row],[Ticker]],[1]!Table2[[Symbol]:[Industry]],2,FALSE),"-")</f>
        <v>-</v>
      </c>
      <c r="E3459">
        <v>47.380403919999999</v>
      </c>
      <c r="F3459">
        <v>75.83</v>
      </c>
      <c r="G3459">
        <v>-7.8360293009201101</v>
      </c>
      <c r="H3459">
        <v>6.6735064533943396</v>
      </c>
      <c r="I3459">
        <v>-31.722175349304599</v>
      </c>
      <c r="J3459">
        <v>7.2521919457387298</v>
      </c>
      <c r="K3459">
        <v>75.005265125493096</v>
      </c>
      <c r="L3459">
        <v>72.632650154299199</v>
      </c>
      <c r="M3459">
        <v>61.092708804080203</v>
      </c>
      <c r="N3459">
        <v>1.2361320342968101</v>
      </c>
      <c r="O3459">
        <v>54.292496373466903</v>
      </c>
      <c r="P3459">
        <v>110.05540166204899</v>
      </c>
    </row>
    <row r="3460" spans="1:17" hidden="1" x14ac:dyDescent="0.3">
      <c r="A3460" t="s">
        <v>7141</v>
      </c>
      <c r="B3460" t="s">
        <v>7142</v>
      </c>
      <c r="C3460" t="str">
        <f>IFERROR(VLOOKUP(Table1[[#This Row],[Ticker]],[1]!Table2[[Symbol]:[Industry]],2,FALSE),"-")</f>
        <v>-</v>
      </c>
      <c r="D3460" t="s">
        <v>3565</v>
      </c>
      <c r="E3460">
        <v>47.355380799999999</v>
      </c>
      <c r="F3460">
        <v>47.84</v>
      </c>
      <c r="G3460">
        <v>16.5058454998168</v>
      </c>
      <c r="H3460">
        <v>-0.90644499611468599</v>
      </c>
      <c r="I3460">
        <v>-2.6210014501257102</v>
      </c>
      <c r="J3460">
        <v>1.53617720183159</v>
      </c>
      <c r="K3460">
        <v>48.861467708788197</v>
      </c>
      <c r="L3460">
        <v>45.3480224496411</v>
      </c>
      <c r="M3460">
        <v>39.467103696813297</v>
      </c>
      <c r="N3460">
        <v>1.25949893685864</v>
      </c>
      <c r="O3460">
        <v>40.050167224080198</v>
      </c>
      <c r="P3460">
        <v>58.936877076411903</v>
      </c>
      <c r="Q3460">
        <v>9.8348729680736005E-2</v>
      </c>
    </row>
    <row r="3461" spans="1:17" hidden="1" x14ac:dyDescent="0.3">
      <c r="A3461" t="s">
        <v>7143</v>
      </c>
      <c r="B3461" t="s">
        <v>7144</v>
      </c>
      <c r="C3461" t="str">
        <f>IFERROR(VLOOKUP(Table1[[#This Row],[Ticker]],[1]!Table2[[Symbol]:[Industry]],2,FALSE),"-")</f>
        <v>-</v>
      </c>
      <c r="D3461" t="s">
        <v>75</v>
      </c>
      <c r="E3461">
        <v>47.305432500000002</v>
      </c>
      <c r="F3461">
        <v>264.35000000000002</v>
      </c>
      <c r="G3461">
        <v>177.14312871762101</v>
      </c>
      <c r="H3461">
        <v>13.210594410069101</v>
      </c>
      <c r="I3461">
        <v>136.56585121927299</v>
      </c>
      <c r="J3461">
        <v>7.6098889295489496</v>
      </c>
      <c r="K3461">
        <v>262.221594499574</v>
      </c>
      <c r="L3461">
        <v>151.60981716417899</v>
      </c>
      <c r="M3461">
        <v>59.7386958038119</v>
      </c>
      <c r="N3461">
        <v>1.3978437375216199</v>
      </c>
      <c r="O3461">
        <v>43.7488178551163</v>
      </c>
      <c r="P3461">
        <v>211</v>
      </c>
    </row>
    <row r="3462" spans="1:17" hidden="1" x14ac:dyDescent="0.3">
      <c r="A3462" t="s">
        <v>7145</v>
      </c>
      <c r="B3462" t="s">
        <v>7146</v>
      </c>
      <c r="C3462" t="str">
        <f>IFERROR(VLOOKUP(Table1[[#This Row],[Ticker]],[1]!Table2[[Symbol]:[Industry]],2,FALSE),"-")</f>
        <v>-</v>
      </c>
      <c r="D3462" t="s">
        <v>429</v>
      </c>
      <c r="E3462">
        <v>47.300750000000001</v>
      </c>
      <c r="F3462">
        <v>12.53</v>
      </c>
      <c r="G3462">
        <v>-93.1271640756636</v>
      </c>
      <c r="H3462">
        <v>10.867765516090801</v>
      </c>
      <c r="I3462">
        <v>-31.8829462572448</v>
      </c>
      <c r="J3462">
        <v>-4.5163566329294103</v>
      </c>
      <c r="K3462">
        <v>13.260126908699201</v>
      </c>
      <c r="L3462">
        <v>17.777646129013899</v>
      </c>
      <c r="M3462">
        <v>21.892191217530002</v>
      </c>
      <c r="N3462">
        <v>0.369556281166175</v>
      </c>
      <c r="O3462">
        <v>251.077414205905</v>
      </c>
      <c r="P3462">
        <v>50.963855421686702</v>
      </c>
      <c r="Q3462">
        <v>9.6119332323479998E-3</v>
      </c>
    </row>
    <row r="3463" spans="1:17" hidden="1" x14ac:dyDescent="0.3">
      <c r="A3463" t="s">
        <v>7147</v>
      </c>
      <c r="B3463" t="s">
        <v>7148</v>
      </c>
      <c r="C3463" t="str">
        <f>IFERROR(VLOOKUP(Table1[[#This Row],[Ticker]],[1]!Table2[[Symbol]:[Industry]],2,FALSE),"-")</f>
        <v>-</v>
      </c>
      <c r="D3463" t="s">
        <v>21</v>
      </c>
      <c r="E3463">
        <v>47.09</v>
      </c>
      <c r="F3463">
        <v>47.09</v>
      </c>
      <c r="G3463">
        <v>121.36877806827</v>
      </c>
      <c r="H3463">
        <v>75.274302576950006</v>
      </c>
      <c r="I3463">
        <v>81.635439447614203</v>
      </c>
      <c r="J3463">
        <v>-4.4980978035196504</v>
      </c>
      <c r="K3463">
        <v>35.922244386055603</v>
      </c>
      <c r="L3463">
        <v>28.7913268753009</v>
      </c>
      <c r="M3463">
        <v>51.877150378424197</v>
      </c>
      <c r="N3463">
        <v>1.80394815634293</v>
      </c>
      <c r="O3463">
        <v>25.6105330218729</v>
      </c>
      <c r="P3463">
        <v>154.953979426096</v>
      </c>
    </row>
    <row r="3464" spans="1:17" hidden="1" x14ac:dyDescent="0.3">
      <c r="A3464" t="s">
        <v>7149</v>
      </c>
      <c r="B3464" t="s">
        <v>7150</v>
      </c>
      <c r="C3464" t="str">
        <f>IFERROR(VLOOKUP(Table1[[#This Row],[Ticker]],[1]!Table2[[Symbol]:[Industry]],2,FALSE),"-")</f>
        <v>-</v>
      </c>
      <c r="D3464" t="s">
        <v>138</v>
      </c>
      <c r="E3464">
        <v>47.088181675000001</v>
      </c>
      <c r="F3464">
        <v>14.27</v>
      </c>
      <c r="G3464">
        <v>25.8572091773915</v>
      </c>
      <c r="H3464">
        <v>1.6841205746265799</v>
      </c>
      <c r="I3464">
        <v>-3.19699046437499</v>
      </c>
      <c r="J3464">
        <v>6.5572370509843001</v>
      </c>
      <c r="K3464">
        <v>14.9161540962037</v>
      </c>
      <c r="L3464">
        <v>14.1271422542652</v>
      </c>
      <c r="M3464">
        <v>39.576230796070703</v>
      </c>
      <c r="N3464">
        <v>0.67733886712310898</v>
      </c>
      <c r="O3464">
        <v>39.103013314646098</v>
      </c>
      <c r="P3464">
        <v>65.930232558139494</v>
      </c>
      <c r="Q3464">
        <v>5.6670416675947001E-2</v>
      </c>
    </row>
    <row r="3465" spans="1:17" hidden="1" x14ac:dyDescent="0.3">
      <c r="A3465" t="s">
        <v>7151</v>
      </c>
      <c r="B3465" t="s">
        <v>7152</v>
      </c>
      <c r="C3465" t="str">
        <f>IFERROR(VLOOKUP(Table1[[#This Row],[Ticker]],[1]!Table2[[Symbol]:[Industry]],2,FALSE),"-")</f>
        <v>-</v>
      </c>
      <c r="D3465" t="s">
        <v>1126</v>
      </c>
      <c r="E3465">
        <v>46.890479999999997</v>
      </c>
      <c r="F3465">
        <v>106.4</v>
      </c>
      <c r="G3465">
        <v>-20.897696198203398</v>
      </c>
      <c r="H3465">
        <v>-0.29108634534445499</v>
      </c>
      <c r="I3465">
        <v>13.8814889017785</v>
      </c>
      <c r="J3465">
        <v>3.1426029046428301</v>
      </c>
      <c r="K3465">
        <v>103.856889782561</v>
      </c>
      <c r="L3465">
        <v>89.184181306662097</v>
      </c>
      <c r="M3465">
        <v>40.064462719495303</v>
      </c>
      <c r="N3465">
        <v>0.58063687724704605</v>
      </c>
      <c r="O3465">
        <v>29.7744360902255</v>
      </c>
      <c r="P3465">
        <v>51.9565838331905</v>
      </c>
      <c r="Q3465">
        <v>1.4030638301266E-2</v>
      </c>
    </row>
    <row r="3466" spans="1:17" hidden="1" x14ac:dyDescent="0.3">
      <c r="A3466" t="s">
        <v>7153</v>
      </c>
      <c r="B3466" t="s">
        <v>7154</v>
      </c>
      <c r="C3466" t="str">
        <f>IFERROR(VLOOKUP(Table1[[#This Row],[Ticker]],[1]!Table2[[Symbol]:[Industry]],2,FALSE),"-")</f>
        <v>-</v>
      </c>
      <c r="D3466" t="s">
        <v>7130</v>
      </c>
      <c r="E3466">
        <v>46.727609600000001</v>
      </c>
      <c r="F3466">
        <v>56.56</v>
      </c>
      <c r="G3466">
        <v>-20.735113327627001</v>
      </c>
      <c r="H3466">
        <v>3.0634798789126698</v>
      </c>
      <c r="I3466">
        <v>-36.020177464132402</v>
      </c>
      <c r="J3466">
        <v>-4.4621401783611097</v>
      </c>
      <c r="K3466">
        <v>60.316817561617803</v>
      </c>
      <c r="L3466">
        <v>63.116189083309202</v>
      </c>
      <c r="M3466">
        <v>34.978875467966198</v>
      </c>
      <c r="N3466">
        <v>1.47598862396806</v>
      </c>
      <c r="O3466">
        <v>63.384016973125803</v>
      </c>
      <c r="P3466">
        <v>15.4285714285714</v>
      </c>
      <c r="Q3466">
        <v>-6.2833423933238999E-2</v>
      </c>
    </row>
    <row r="3467" spans="1:17" hidden="1" x14ac:dyDescent="0.3">
      <c r="A3467" t="s">
        <v>7155</v>
      </c>
      <c r="B3467" t="s">
        <v>7156</v>
      </c>
      <c r="C3467" t="str">
        <f>IFERROR(VLOOKUP(Table1[[#This Row],[Ticker]],[1]!Table2[[Symbol]:[Industry]],2,FALSE),"-")</f>
        <v>-</v>
      </c>
      <c r="D3467" t="s">
        <v>920</v>
      </c>
      <c r="E3467">
        <v>46.639007999999997</v>
      </c>
      <c r="F3467">
        <v>1.17</v>
      </c>
      <c r="G3467">
        <v>-11.826027126534299</v>
      </c>
      <c r="H3467">
        <v>-7.9486053078762904</v>
      </c>
      <c r="I3467">
        <v>-31.9667336141958</v>
      </c>
      <c r="J3467">
        <v>0.72324806593315805</v>
      </c>
      <c r="K3467">
        <v>1.21206365666031</v>
      </c>
      <c r="L3467">
        <v>1.22545292312022</v>
      </c>
      <c r="M3467">
        <v>34.029110069752399</v>
      </c>
      <c r="N3467">
        <v>0.95390743225122898</v>
      </c>
      <c r="O3467">
        <v>61.538461538461497</v>
      </c>
      <c r="P3467">
        <v>67.142857142857096</v>
      </c>
      <c r="Q3467">
        <v>-0.14988354226512601</v>
      </c>
    </row>
    <row r="3468" spans="1:17" hidden="1" x14ac:dyDescent="0.3">
      <c r="A3468" t="s">
        <v>7157</v>
      </c>
      <c r="B3468" t="s">
        <v>7158</v>
      </c>
      <c r="C3468" t="str">
        <f>IFERROR(VLOOKUP(Table1[[#This Row],[Ticker]],[1]!Table2[[Symbol]:[Industry]],2,FALSE),"-")</f>
        <v>-</v>
      </c>
      <c r="D3468" t="s">
        <v>1202</v>
      </c>
      <c r="E3468">
        <v>46.554749999999999</v>
      </c>
      <c r="F3468">
        <v>8.91</v>
      </c>
      <c r="G3468">
        <v>54.2354412855316</v>
      </c>
      <c r="H3468">
        <v>20.2947303038803</v>
      </c>
      <c r="I3468">
        <v>20.539188217624101</v>
      </c>
      <c r="J3468">
        <v>-6.8573970953571504</v>
      </c>
      <c r="K3468">
        <v>8.7868129937293507</v>
      </c>
      <c r="L3468">
        <v>7.8254814349174699</v>
      </c>
      <c r="M3468">
        <v>42.737550361483699</v>
      </c>
      <c r="N3468">
        <v>1.6989193357574299</v>
      </c>
      <c r="O3468">
        <v>21.773288439955</v>
      </c>
      <c r="P3468">
        <v>86.401673640167303</v>
      </c>
      <c r="Q3468">
        <v>0.14966650014814301</v>
      </c>
    </row>
    <row r="3469" spans="1:17" hidden="1" x14ac:dyDescent="0.3">
      <c r="A3469" t="s">
        <v>7159</v>
      </c>
      <c r="B3469" t="s">
        <v>7160</v>
      </c>
      <c r="C3469" t="str">
        <f>IFERROR(VLOOKUP(Table1[[#This Row],[Ticker]],[1]!Table2[[Symbol]:[Industry]],2,FALSE),"-")</f>
        <v>-</v>
      </c>
      <c r="D3469" t="s">
        <v>700</v>
      </c>
      <c r="E3469">
        <v>46.512</v>
      </c>
      <c r="F3469">
        <v>0.76</v>
      </c>
      <c r="G3469">
        <v>-43.254598555105702</v>
      </c>
      <c r="H3469">
        <v>-44.0649378057877</v>
      </c>
      <c r="I3469">
        <v>-41.399314456172597</v>
      </c>
      <c r="J3469">
        <v>1.8926029046428301</v>
      </c>
      <c r="K3469">
        <v>0.93777970455005799</v>
      </c>
      <c r="L3469">
        <v>1.03362842961362</v>
      </c>
      <c r="M3469">
        <v>27.546514862706299</v>
      </c>
      <c r="N3469">
        <v>0.335473282110408</v>
      </c>
      <c r="O3469">
        <v>123.684210526315</v>
      </c>
      <c r="P3469">
        <v>4.1095890410958802</v>
      </c>
      <c r="Q3469">
        <v>-2.8394790792903999E-2</v>
      </c>
    </row>
    <row r="3470" spans="1:17" hidden="1" x14ac:dyDescent="0.3">
      <c r="A3470" t="s">
        <v>7161</v>
      </c>
      <c r="B3470" t="s">
        <v>7162</v>
      </c>
      <c r="C3470" t="str">
        <f>IFERROR(VLOOKUP(Table1[[#This Row],[Ticker]],[1]!Table2[[Symbol]:[Industry]],2,FALSE),"-")</f>
        <v>-</v>
      </c>
      <c r="D3470" t="s">
        <v>553</v>
      </c>
      <c r="E3470">
        <v>46.439382000000002</v>
      </c>
      <c r="F3470">
        <v>76.62</v>
      </c>
      <c r="G3470">
        <v>3.9366365046551501</v>
      </c>
      <c r="H3470">
        <v>-10.614937805787701</v>
      </c>
      <c r="I3470">
        <v>-25.902014229351501</v>
      </c>
      <c r="J3470">
        <v>-0.70448153765088595</v>
      </c>
      <c r="K3470">
        <v>79.252909659985605</v>
      </c>
      <c r="L3470">
        <v>78.634205667496204</v>
      </c>
      <c r="M3470">
        <v>37.675503503810702</v>
      </c>
      <c r="N3470">
        <v>0.55064400254128298</v>
      </c>
      <c r="O3470">
        <v>48.6557034716784</v>
      </c>
      <c r="P3470">
        <v>36.821428571428498</v>
      </c>
      <c r="Q3470">
        <v>0.18404473349929901</v>
      </c>
    </row>
    <row r="3471" spans="1:17" hidden="1" x14ac:dyDescent="0.3">
      <c r="A3471" t="s">
        <v>7163</v>
      </c>
      <c r="B3471" t="s">
        <v>7164</v>
      </c>
      <c r="C3471" t="str">
        <f>IFERROR(VLOOKUP(Table1[[#This Row],[Ticker]],[1]!Table2[[Symbol]:[Industry]],2,FALSE),"-")</f>
        <v>-</v>
      </c>
      <c r="D3471" t="s">
        <v>625</v>
      </c>
      <c r="E3471">
        <v>46.412999999999997</v>
      </c>
      <c r="F3471">
        <v>28.65</v>
      </c>
      <c r="G3471">
        <v>-0.87100180158166995</v>
      </c>
      <c r="H3471">
        <v>7.0739510831011598</v>
      </c>
      <c r="I3471">
        <v>-26.423322138631001</v>
      </c>
      <c r="J3471">
        <v>2.2604575270846099</v>
      </c>
      <c r="K3471">
        <v>29.108793939588001</v>
      </c>
      <c r="L3471">
        <v>31.515754049298899</v>
      </c>
      <c r="M3471">
        <v>45.798869012094499</v>
      </c>
      <c r="N3471">
        <v>0.53353151819170797</v>
      </c>
      <c r="O3471">
        <v>171.692844677137</v>
      </c>
      <c r="P3471">
        <v>22.383596753524099</v>
      </c>
      <c r="Q3471">
        <v>0.189327781622359</v>
      </c>
    </row>
    <row r="3472" spans="1:17" hidden="1" x14ac:dyDescent="0.3">
      <c r="A3472" t="s">
        <v>7165</v>
      </c>
      <c r="B3472" t="s">
        <v>7166</v>
      </c>
      <c r="C3472" t="str">
        <f>IFERROR(VLOOKUP(Table1[[#This Row],[Ticker]],[1]!Table2[[Symbol]:[Industry]],2,FALSE),"-")</f>
        <v>-</v>
      </c>
      <c r="D3472" t="s">
        <v>3650</v>
      </c>
      <c r="E3472">
        <v>46.409558257999997</v>
      </c>
      <c r="F3472">
        <v>96.53</v>
      </c>
      <c r="G3472">
        <v>121.03159331847201</v>
      </c>
      <c r="H3472">
        <v>14.5758724275407</v>
      </c>
      <c r="I3472">
        <v>52.493175833968003</v>
      </c>
      <c r="J3472">
        <v>-1.33357813886593</v>
      </c>
      <c r="K3472">
        <v>85.711281717241704</v>
      </c>
      <c r="L3472">
        <v>71.243636084812593</v>
      </c>
      <c r="M3472">
        <v>34.525352080170002</v>
      </c>
      <c r="N3472">
        <v>0.26503191654989799</v>
      </c>
      <c r="O3472">
        <v>12.037708484408901</v>
      </c>
      <c r="P3472">
        <v>147.83055198973</v>
      </c>
      <c r="Q3472">
        <v>0.147451419573146</v>
      </c>
    </row>
    <row r="3473" spans="1:17" hidden="1" x14ac:dyDescent="0.3">
      <c r="A3473" t="s">
        <v>7167</v>
      </c>
      <c r="B3473" t="s">
        <v>7168</v>
      </c>
      <c r="C3473" t="str">
        <f>IFERROR(VLOOKUP(Table1[[#This Row],[Ticker]],[1]!Table2[[Symbol]:[Industry]],2,FALSE),"-")</f>
        <v>-</v>
      </c>
      <c r="D3473" t="s">
        <v>133</v>
      </c>
      <c r="E3473">
        <v>46.408053375000001</v>
      </c>
      <c r="F3473">
        <v>128.75</v>
      </c>
      <c r="G3473">
        <v>-27.954820612840798</v>
      </c>
      <c r="H3473">
        <v>11.9072844164344</v>
      </c>
      <c r="I3473">
        <v>-12.8413801644499</v>
      </c>
      <c r="J3473">
        <v>10.4006674207718</v>
      </c>
      <c r="K3473">
        <v>124.57441915526999</v>
      </c>
      <c r="L3473">
        <v>126.49147646795601</v>
      </c>
      <c r="M3473">
        <v>49.217630845308499</v>
      </c>
      <c r="N3473">
        <v>2.8926353071454298</v>
      </c>
      <c r="O3473">
        <v>26.601941747572798</v>
      </c>
      <c r="P3473">
        <v>25</v>
      </c>
      <c r="Q3473">
        <v>0.13969340540479699</v>
      </c>
    </row>
    <row r="3474" spans="1:17" hidden="1" x14ac:dyDescent="0.3">
      <c r="A3474" t="s">
        <v>7169</v>
      </c>
      <c r="B3474" t="s">
        <v>7170</v>
      </c>
      <c r="C3474" t="str">
        <f>IFERROR(VLOOKUP(Table1[[#This Row],[Ticker]],[1]!Table2[[Symbol]:[Industry]],2,FALSE),"-")</f>
        <v>-</v>
      </c>
      <c r="D3474" t="s">
        <v>2479</v>
      </c>
      <c r="E3474">
        <v>46.183725039999999</v>
      </c>
      <c r="F3474">
        <v>64.88</v>
      </c>
      <c r="G3474">
        <v>111.392779383411</v>
      </c>
      <c r="H3474">
        <v>10.464976724126799</v>
      </c>
      <c r="I3474">
        <v>31.169165099206399</v>
      </c>
      <c r="J3474">
        <v>-3.4702059896161097E-2</v>
      </c>
      <c r="K3474">
        <v>62.729697168740501</v>
      </c>
      <c r="L3474">
        <v>49.470435730887303</v>
      </c>
      <c r="M3474">
        <v>36.679453690822797</v>
      </c>
      <c r="N3474">
        <v>0.92488557711979802</v>
      </c>
      <c r="O3474">
        <v>24.553020961775601</v>
      </c>
      <c r="P3474">
        <v>156.95049504950401</v>
      </c>
      <c r="Q3474">
        <v>0.116161097297275</v>
      </c>
    </row>
    <row r="3475" spans="1:17" hidden="1" x14ac:dyDescent="0.3">
      <c r="A3475" t="s">
        <v>7171</v>
      </c>
      <c r="B3475" t="s">
        <v>7172</v>
      </c>
      <c r="C3475" t="str">
        <f>IFERROR(VLOOKUP(Table1[[#This Row],[Ticker]],[1]!Table2[[Symbol]:[Industry]],2,FALSE),"-")</f>
        <v>-</v>
      </c>
      <c r="D3475" t="s">
        <v>383</v>
      </c>
      <c r="E3475">
        <v>46.169851211999998</v>
      </c>
      <c r="F3475">
        <v>5.86</v>
      </c>
      <c r="G3475">
        <v>-72.430661000899306</v>
      </c>
      <c r="H3475">
        <v>-12.886595199144599</v>
      </c>
      <c r="I3475">
        <v>-37.875601490080498</v>
      </c>
      <c r="J3475">
        <v>-6.1373970953571604</v>
      </c>
      <c r="K3475">
        <v>6.0455187130716901</v>
      </c>
      <c r="L3475">
        <v>7.0274673193849697</v>
      </c>
      <c r="M3475">
        <v>40.555524295194303</v>
      </c>
      <c r="N3475">
        <v>1.24952250984557</v>
      </c>
      <c r="O3475">
        <v>101.194539249146</v>
      </c>
      <c r="P3475">
        <v>23.368421052631501</v>
      </c>
      <c r="Q3475">
        <v>-6.0859192624236003E-2</v>
      </c>
    </row>
    <row r="3476" spans="1:17" hidden="1" x14ac:dyDescent="0.3">
      <c r="A3476" t="s">
        <v>7173</v>
      </c>
      <c r="B3476" t="s">
        <v>7174</v>
      </c>
      <c r="C3476" t="str">
        <f>IFERROR(VLOOKUP(Table1[[#This Row],[Ticker]],[1]!Table2[[Symbol]:[Industry]],2,FALSE),"-")</f>
        <v>-</v>
      </c>
      <c r="D3476" t="s">
        <v>1715</v>
      </c>
      <c r="E3476">
        <v>45.916578399999999</v>
      </c>
      <c r="F3476">
        <v>75.319999999999993</v>
      </c>
      <c r="G3476">
        <v>335.45429304050901</v>
      </c>
      <c r="H3476">
        <v>-4.03716002800995</v>
      </c>
      <c r="I3476">
        <v>-0.48584206614120001</v>
      </c>
      <c r="J3476">
        <v>-1.96850820646827</v>
      </c>
      <c r="K3476">
        <v>80.830918067727296</v>
      </c>
      <c r="L3476">
        <v>65.167105913433801</v>
      </c>
      <c r="M3476">
        <v>40.330386674103501</v>
      </c>
      <c r="N3476">
        <v>0.75742622005791505</v>
      </c>
      <c r="O3476">
        <v>31.8374933616569</v>
      </c>
      <c r="P3476">
        <v>358.708891595615</v>
      </c>
      <c r="Q3476">
        <v>0.17178428785458799</v>
      </c>
    </row>
    <row r="3477" spans="1:17" hidden="1" x14ac:dyDescent="0.3">
      <c r="A3477" t="s">
        <v>7175</v>
      </c>
      <c r="B3477" t="s">
        <v>7176</v>
      </c>
      <c r="C3477" t="str">
        <f>IFERROR(VLOOKUP(Table1[[#This Row],[Ticker]],[1]!Table2[[Symbol]:[Industry]],2,FALSE),"-")</f>
        <v>-</v>
      </c>
      <c r="D3477" t="s">
        <v>51</v>
      </c>
      <c r="E3477">
        <v>45.916500895999903</v>
      </c>
      <c r="F3477">
        <v>22.96</v>
      </c>
      <c r="G3477">
        <v>-5.66176884960002</v>
      </c>
      <c r="H3477">
        <v>13.7969557779368</v>
      </c>
      <c r="I3477">
        <v>-14.823556880415</v>
      </c>
      <c r="J3477">
        <v>-3.14155010082164</v>
      </c>
      <c r="K3477">
        <v>22.788035414439602</v>
      </c>
      <c r="L3477">
        <v>20.887639284543202</v>
      </c>
      <c r="M3477">
        <v>34.015068460945201</v>
      </c>
      <c r="N3477">
        <v>1.33248590970678</v>
      </c>
      <c r="O3477">
        <v>31.097560975609699</v>
      </c>
      <c r="P3477">
        <v>124</v>
      </c>
      <c r="Q3477">
        <v>0.132444812934046</v>
      </c>
    </row>
    <row r="3478" spans="1:17" hidden="1" x14ac:dyDescent="0.3">
      <c r="A3478" t="s">
        <v>7177</v>
      </c>
      <c r="B3478" t="s">
        <v>7178</v>
      </c>
      <c r="C3478" t="str">
        <f>IFERROR(VLOOKUP(Table1[[#This Row],[Ticker]],[1]!Table2[[Symbol]:[Industry]],2,FALSE),"-")</f>
        <v>-</v>
      </c>
      <c r="D3478" t="s">
        <v>1467</v>
      </c>
      <c r="E3478">
        <v>45.799750000000003</v>
      </c>
      <c r="F3478">
        <v>83.5</v>
      </c>
      <c r="G3478">
        <v>14.761930370513999</v>
      </c>
      <c r="H3478">
        <v>18.600603535126702</v>
      </c>
      <c r="I3478">
        <v>22.2812822567026</v>
      </c>
      <c r="J3478">
        <v>18.778966541006401</v>
      </c>
      <c r="K3478">
        <v>70.857848430044598</v>
      </c>
      <c r="L3478">
        <v>62.532121432245702</v>
      </c>
      <c r="M3478">
        <v>78.220241928471694</v>
      </c>
      <c r="N3478">
        <v>1.3518274910148</v>
      </c>
      <c r="O3478">
        <v>2.99401197604789</v>
      </c>
      <c r="P3478">
        <v>72.342621259029897</v>
      </c>
      <c r="Q3478">
        <v>7.5086125195827996E-2</v>
      </c>
    </row>
    <row r="3479" spans="1:17" hidden="1" x14ac:dyDescent="0.3">
      <c r="A3479" t="s">
        <v>7179</v>
      </c>
      <c r="B3479" t="s">
        <v>7180</v>
      </c>
      <c r="C3479" t="str">
        <f>IFERROR(VLOOKUP(Table1[[#This Row],[Ticker]],[1]!Table2[[Symbol]:[Industry]],2,FALSE),"-")</f>
        <v>-</v>
      </c>
      <c r="D3479" t="s">
        <v>467</v>
      </c>
      <c r="E3479">
        <v>45.73419088</v>
      </c>
      <c r="F3479">
        <v>17.36</v>
      </c>
      <c r="G3479">
        <v>2.9999468994396401</v>
      </c>
      <c r="H3479">
        <v>-1.09391995636519</v>
      </c>
      <c r="I3479">
        <v>-31.401385278288998</v>
      </c>
      <c r="J3479">
        <v>-4.22581814798873</v>
      </c>
      <c r="K3479">
        <v>18.0471899779361</v>
      </c>
      <c r="L3479">
        <v>18.128018582035299</v>
      </c>
      <c r="M3479">
        <v>38.0376392586655</v>
      </c>
      <c r="N3479">
        <v>1.4549233112894899</v>
      </c>
      <c r="O3479">
        <v>57.546082949308698</v>
      </c>
      <c r="P3479">
        <v>57.104072398189999</v>
      </c>
      <c r="Q3479">
        <v>-0.126894068590892</v>
      </c>
    </row>
    <row r="3480" spans="1:17" hidden="1" x14ac:dyDescent="0.3">
      <c r="A3480" t="s">
        <v>7181</v>
      </c>
      <c r="B3480" t="s">
        <v>7182</v>
      </c>
      <c r="C3480" t="str">
        <f>IFERROR(VLOOKUP(Table1[[#This Row],[Ticker]],[1]!Table2[[Symbol]:[Industry]],2,FALSE),"-")</f>
        <v>-</v>
      </c>
      <c r="D3480" t="s">
        <v>354</v>
      </c>
      <c r="E3480">
        <v>45.713813939999902</v>
      </c>
      <c r="F3480">
        <v>27.3</v>
      </c>
      <c r="G3480">
        <v>4.9144155294012304</v>
      </c>
      <c r="H3480">
        <v>-16.217115199319501</v>
      </c>
      <c r="I3480">
        <v>-31.359788764472999</v>
      </c>
      <c r="J3480">
        <v>5.6426029046428301</v>
      </c>
      <c r="K3480">
        <v>32.271114895111801</v>
      </c>
      <c r="L3480">
        <v>32.210978061159302</v>
      </c>
      <c r="M3480">
        <v>36.957864398650798</v>
      </c>
      <c r="N3480">
        <v>0.63678499947329603</v>
      </c>
      <c r="O3480">
        <v>124.72527472527401</v>
      </c>
      <c r="P3480">
        <v>81.395348837209298</v>
      </c>
      <c r="Q3480">
        <v>0.127910536922996</v>
      </c>
    </row>
    <row r="3481" spans="1:17" hidden="1" x14ac:dyDescent="0.3">
      <c r="A3481" t="s">
        <v>7183</v>
      </c>
      <c r="B3481" t="s">
        <v>7184</v>
      </c>
      <c r="C3481" t="str">
        <f>IFERROR(VLOOKUP(Table1[[#This Row],[Ticker]],[1]!Table2[[Symbol]:[Industry]],2,FALSE),"-")</f>
        <v>-</v>
      </c>
      <c r="D3481" t="s">
        <v>625</v>
      </c>
      <c r="E3481">
        <v>45.640228895999897</v>
      </c>
      <c r="F3481">
        <v>77.760000000000005</v>
      </c>
      <c r="G3481">
        <v>-45.572280872788099</v>
      </c>
      <c r="H3481">
        <v>3.4001689265603798</v>
      </c>
      <c r="I3481">
        <v>-4.3187325585508702</v>
      </c>
      <c r="J3481">
        <v>4.0602817170585004</v>
      </c>
      <c r="K3481">
        <v>74.8445161725475</v>
      </c>
      <c r="L3481">
        <v>81.318345709197402</v>
      </c>
      <c r="M3481">
        <v>54.450856645084997</v>
      </c>
      <c r="N3481">
        <v>0.29337768648180002</v>
      </c>
      <c r="O3481">
        <v>78.690843621399097</v>
      </c>
      <c r="P3481">
        <v>26.748166259168698</v>
      </c>
      <c r="Q3481">
        <v>5.0110574915622E-2</v>
      </c>
    </row>
    <row r="3482" spans="1:17" hidden="1" x14ac:dyDescent="0.3">
      <c r="A3482" t="s">
        <v>7185</v>
      </c>
      <c r="B3482" t="s">
        <v>7186</v>
      </c>
      <c r="C3482" t="str">
        <f>IFERROR(VLOOKUP(Table1[[#This Row],[Ticker]],[1]!Table2[[Symbol]:[Industry]],2,FALSE),"-")</f>
        <v>-</v>
      </c>
      <c r="D3482" t="s">
        <v>232</v>
      </c>
      <c r="E3482">
        <v>45.52928</v>
      </c>
      <c r="F3482">
        <v>158</v>
      </c>
      <c r="G3482">
        <v>2909.3749599861599</v>
      </c>
      <c r="H3482">
        <v>-1.6235440999431401</v>
      </c>
      <c r="I3482">
        <v>238.37266009168999</v>
      </c>
      <c r="J3482">
        <v>8.3509362379761694</v>
      </c>
      <c r="K3482">
        <v>149.677279771397</v>
      </c>
      <c r="L3482">
        <v>98.196987003832504</v>
      </c>
      <c r="M3482">
        <v>65.614789032442701</v>
      </c>
      <c r="N3482">
        <v>0.44002980696087701</v>
      </c>
      <c r="O3482">
        <v>27.879746835443001</v>
      </c>
      <c r="P3482">
        <v>2932.6295585412599</v>
      </c>
    </row>
    <row r="3483" spans="1:17" hidden="1" x14ac:dyDescent="0.3">
      <c r="A3483" t="s">
        <v>7187</v>
      </c>
      <c r="B3483" t="s">
        <v>7188</v>
      </c>
      <c r="C3483" t="str">
        <f>IFERROR(VLOOKUP(Table1[[#This Row],[Ticker]],[1]!Table2[[Symbol]:[Industry]],2,FALSE),"-")</f>
        <v>-</v>
      </c>
      <c r="D3483" t="s">
        <v>144</v>
      </c>
      <c r="E3483">
        <v>45.518888259999997</v>
      </c>
      <c r="F3483">
        <v>2.2599999999999998</v>
      </c>
      <c r="G3483">
        <v>-79.703196685946907</v>
      </c>
      <c r="H3483">
        <v>-18.5812213306919</v>
      </c>
      <c r="I3483">
        <v>-31.191977933046601</v>
      </c>
      <c r="J3483">
        <v>0.63214265359681099</v>
      </c>
      <c r="K3483">
        <v>2.36503913489884</v>
      </c>
      <c r="L3483">
        <v>3.08781265672468</v>
      </c>
      <c r="M3483">
        <v>25.285138687206501</v>
      </c>
      <c r="N3483">
        <v>1.07068594226325</v>
      </c>
      <c r="O3483">
        <v>136.72566371681401</v>
      </c>
      <c r="P3483">
        <v>25.5555555555555</v>
      </c>
      <c r="Q3483">
        <v>-0.17708866563832801</v>
      </c>
    </row>
    <row r="3484" spans="1:17" hidden="1" x14ac:dyDescent="0.3">
      <c r="A3484" t="s">
        <v>7189</v>
      </c>
      <c r="B3484" t="s">
        <v>7190</v>
      </c>
      <c r="C3484" t="str">
        <f>IFERROR(VLOOKUP(Table1[[#This Row],[Ticker]],[1]!Table2[[Symbol]:[Industry]],2,FALSE),"-")</f>
        <v>-</v>
      </c>
      <c r="D3484" t="s">
        <v>625</v>
      </c>
      <c r="E3484">
        <v>45.283875080000001</v>
      </c>
      <c r="F3484">
        <v>154.44999999999999</v>
      </c>
      <c r="G3484">
        <v>-39.337184808841201</v>
      </c>
      <c r="H3484">
        <v>-0.269798916898843</v>
      </c>
      <c r="I3484">
        <v>-19.690693858663099</v>
      </c>
      <c r="J3484">
        <v>-3.8950884970061699</v>
      </c>
      <c r="K3484">
        <v>157.04888155510301</v>
      </c>
      <c r="L3484">
        <v>165.12291292595799</v>
      </c>
      <c r="M3484">
        <v>39.124792444520601</v>
      </c>
      <c r="N3484">
        <v>2.14410715858061</v>
      </c>
      <c r="O3484">
        <v>34.477177079961102</v>
      </c>
      <c r="P3484">
        <v>12.7372262773722</v>
      </c>
      <c r="Q3484">
        <v>1.2049465645278E-2</v>
      </c>
    </row>
    <row r="3485" spans="1:17" hidden="1" x14ac:dyDescent="0.3">
      <c r="A3485" t="s">
        <v>7191</v>
      </c>
      <c r="B3485" t="s">
        <v>7192</v>
      </c>
      <c r="C3485" t="str">
        <f>IFERROR(VLOOKUP(Table1[[#This Row],[Ticker]],[1]!Table2[[Symbol]:[Industry]],2,FALSE),"-")</f>
        <v>-</v>
      </c>
      <c r="D3485" t="s">
        <v>277</v>
      </c>
      <c r="E3485">
        <v>45.174999999999997</v>
      </c>
      <c r="F3485">
        <v>32.5</v>
      </c>
      <c r="G3485">
        <v>-40.452050784405102</v>
      </c>
      <c r="H3485">
        <v>-5.9912663082031701</v>
      </c>
      <c r="I3485">
        <v>-16.965043690966599</v>
      </c>
      <c r="J3485">
        <v>0.30169381373374698</v>
      </c>
      <c r="K3485">
        <v>34.1357399211321</v>
      </c>
      <c r="L3485">
        <v>34.657588514637602</v>
      </c>
      <c r="M3485">
        <v>30.7181013825527</v>
      </c>
      <c r="N3485">
        <v>0.50109325338683097</v>
      </c>
      <c r="O3485">
        <v>41.846153846153797</v>
      </c>
      <c r="P3485">
        <v>20.370370370370299</v>
      </c>
      <c r="Q3485">
        <v>-8.3539468156673999E-2</v>
      </c>
    </row>
    <row r="3486" spans="1:17" hidden="1" x14ac:dyDescent="0.3">
      <c r="A3486" t="s">
        <v>7193</v>
      </c>
      <c r="B3486" t="s">
        <v>7194</v>
      </c>
      <c r="C3486" t="str">
        <f>IFERROR(VLOOKUP(Table1[[#This Row],[Ticker]],[1]!Table2[[Symbol]:[Industry]],2,FALSE),"-")</f>
        <v>-</v>
      </c>
      <c r="D3486" t="s">
        <v>4077</v>
      </c>
      <c r="E3486">
        <v>45.148601499999998</v>
      </c>
      <c r="F3486">
        <v>150.35</v>
      </c>
      <c r="G3486">
        <v>-46.837826001103203</v>
      </c>
      <c r="H3486">
        <v>-0.53895214270529102</v>
      </c>
      <c r="I3486">
        <v>-32.990223547081698</v>
      </c>
      <c r="J3486">
        <v>4.8092695713094997</v>
      </c>
      <c r="K3486">
        <v>153.086888323029</v>
      </c>
      <c r="L3486">
        <v>166.26823938563101</v>
      </c>
      <c r="M3486">
        <v>48.909544912828302</v>
      </c>
      <c r="N3486">
        <v>0.42749270733615102</v>
      </c>
      <c r="O3486">
        <v>80.246092450947799</v>
      </c>
      <c r="P3486">
        <v>12.790697674418499</v>
      </c>
      <c r="Q3486">
        <v>8.7984162586666997E-2</v>
      </c>
    </row>
    <row r="3487" spans="1:17" hidden="1" x14ac:dyDescent="0.3">
      <c r="A3487" t="s">
        <v>7195</v>
      </c>
      <c r="B3487" t="s">
        <v>7196</v>
      </c>
      <c r="C3487" t="str">
        <f>IFERROR(VLOOKUP(Table1[[#This Row],[Ticker]],[1]!Table2[[Symbol]:[Industry]],2,FALSE),"-")</f>
        <v>-</v>
      </c>
      <c r="D3487" t="s">
        <v>711</v>
      </c>
      <c r="E3487">
        <v>45.057158311999999</v>
      </c>
      <c r="F3487">
        <v>22.25</v>
      </c>
      <c r="G3487">
        <v>18.194861076172</v>
      </c>
      <c r="H3487">
        <v>8.7811735746183608</v>
      </c>
      <c r="I3487">
        <v>9.1977807563071607</v>
      </c>
      <c r="J3487">
        <v>3.9592998193433799</v>
      </c>
      <c r="K3487">
        <v>20.726761292560202</v>
      </c>
      <c r="L3487">
        <v>18.676268159962898</v>
      </c>
      <c r="M3487">
        <v>37.579943371070499</v>
      </c>
      <c r="N3487">
        <v>1.1329284515054601</v>
      </c>
      <c r="O3487">
        <v>3.1460674157303301</v>
      </c>
      <c r="P3487">
        <v>53.979238754325202</v>
      </c>
    </row>
    <row r="3488" spans="1:17" hidden="1" x14ac:dyDescent="0.3">
      <c r="A3488" t="s">
        <v>7197</v>
      </c>
      <c r="B3488" t="s">
        <v>7198</v>
      </c>
      <c r="C3488" t="str">
        <f>IFERROR(VLOOKUP(Table1[[#This Row],[Ticker]],[1]!Table2[[Symbol]:[Industry]],2,FALSE),"-")</f>
        <v>-</v>
      </c>
      <c r="D3488" t="s">
        <v>54</v>
      </c>
      <c r="E3488">
        <v>45.033285599999999</v>
      </c>
      <c r="F3488">
        <v>64.77</v>
      </c>
      <c r="G3488">
        <v>19.161070650552499</v>
      </c>
      <c r="H3488">
        <v>17.1247985407282</v>
      </c>
      <c r="I3488">
        <v>-18.838886346006301</v>
      </c>
      <c r="J3488">
        <v>21.1943270425738</v>
      </c>
      <c r="K3488">
        <v>60.792189979035399</v>
      </c>
      <c r="L3488">
        <v>57.436105785387603</v>
      </c>
      <c r="M3488">
        <v>57.304087082850302</v>
      </c>
      <c r="N3488">
        <v>2.0202630717520398</v>
      </c>
      <c r="O3488">
        <v>21.1980855334259</v>
      </c>
      <c r="P3488">
        <v>59.925925925925903</v>
      </c>
      <c r="Q3488">
        <v>9.6068577835368998E-2</v>
      </c>
    </row>
    <row r="3489" spans="1:17" hidden="1" x14ac:dyDescent="0.3">
      <c r="A3489" t="s">
        <v>7199</v>
      </c>
      <c r="B3489" t="s">
        <v>7200</v>
      </c>
      <c r="C3489" t="str">
        <f>IFERROR(VLOOKUP(Table1[[#This Row],[Ticker]],[1]!Table2[[Symbol]:[Industry]],2,FALSE),"-")</f>
        <v>-</v>
      </c>
      <c r="D3489" t="s">
        <v>2206</v>
      </c>
      <c r="E3489">
        <v>45.008800000000001</v>
      </c>
      <c r="F3489">
        <v>127</v>
      </c>
      <c r="G3489">
        <v>179.126353825846</v>
      </c>
      <c r="H3489">
        <v>73.378390829401297</v>
      </c>
      <c r="I3489">
        <v>106.492520344939</v>
      </c>
      <c r="J3489">
        <v>16.3370473490872</v>
      </c>
      <c r="K3489">
        <v>84.137873206280801</v>
      </c>
      <c r="L3489">
        <v>66.612717167037601</v>
      </c>
      <c r="M3489">
        <v>91.502916600662402</v>
      </c>
      <c r="N3489">
        <v>0.91866028708133896</v>
      </c>
      <c r="O3489">
        <v>0.196850393700787</v>
      </c>
      <c r="P3489">
        <v>284.84848484848402</v>
      </c>
      <c r="Q3489">
        <v>9.2875195164519003E-2</v>
      </c>
    </row>
    <row r="3490" spans="1:17" hidden="1" x14ac:dyDescent="0.3">
      <c r="A3490" t="s">
        <v>7201</v>
      </c>
      <c r="B3490" t="s">
        <v>7202</v>
      </c>
      <c r="C3490" t="str">
        <f>IFERROR(VLOOKUP(Table1[[#This Row],[Ticker]],[1]!Table2[[Symbol]:[Industry]],2,FALSE),"-")</f>
        <v>-</v>
      </c>
      <c r="D3490" t="s">
        <v>405</v>
      </c>
      <c r="E3490">
        <v>44.829222713999997</v>
      </c>
      <c r="F3490">
        <v>15.66</v>
      </c>
      <c r="G3490">
        <v>153.91354303781401</v>
      </c>
      <c r="H3490">
        <v>-10.0495194397019</v>
      </c>
      <c r="I3490">
        <v>148.35275165952899</v>
      </c>
      <c r="J3490">
        <v>-7.53375260122636</v>
      </c>
      <c r="K3490">
        <v>17.833640895263599</v>
      </c>
      <c r="L3490">
        <v>14.3598933564629</v>
      </c>
      <c r="M3490">
        <v>37.463639734338599</v>
      </c>
      <c r="N3490">
        <v>0.64141665871322195</v>
      </c>
      <c r="O3490">
        <v>84.865900383141707</v>
      </c>
      <c r="P3490">
        <v>210.09900990099001</v>
      </c>
      <c r="Q3490">
        <v>7.3410055834141993E-2</v>
      </c>
    </row>
    <row r="3491" spans="1:17" hidden="1" x14ac:dyDescent="0.3">
      <c r="A3491" t="s">
        <v>7203</v>
      </c>
      <c r="B3491" t="s">
        <v>7204</v>
      </c>
      <c r="C3491" t="str">
        <f>IFERROR(VLOOKUP(Table1[[#This Row],[Ticker]],[1]!Table2[[Symbol]:[Industry]],2,FALSE),"-")</f>
        <v>-</v>
      </c>
      <c r="D3491" t="s">
        <v>215</v>
      </c>
      <c r="E3491">
        <v>44.793107999999997</v>
      </c>
      <c r="F3491">
        <v>29.88</v>
      </c>
      <c r="G3491">
        <v>-3.2545985551057899</v>
      </c>
      <c r="H3491">
        <v>13.8375874467375</v>
      </c>
      <c r="I3491">
        <v>-17.173546470254699</v>
      </c>
      <c r="J3491">
        <v>4.8147340521838196</v>
      </c>
      <c r="K3491">
        <v>29.169328351299999</v>
      </c>
      <c r="L3491">
        <v>28.399057549098998</v>
      </c>
      <c r="M3491">
        <v>44.231551617703701</v>
      </c>
      <c r="N3491">
        <v>2.13711498519217</v>
      </c>
      <c r="O3491">
        <v>18.808567603748301</v>
      </c>
      <c r="P3491">
        <v>27.1489361702127</v>
      </c>
      <c r="Q3491">
        <v>1.5293503551239999E-3</v>
      </c>
    </row>
    <row r="3492" spans="1:17" hidden="1" x14ac:dyDescent="0.3">
      <c r="A3492" t="s">
        <v>7205</v>
      </c>
      <c r="B3492" t="s">
        <v>7206</v>
      </c>
      <c r="C3492" t="str">
        <f>IFERROR(VLOOKUP(Table1[[#This Row],[Ticker]],[1]!Table2[[Symbol]:[Industry]],2,FALSE),"-")</f>
        <v>-</v>
      </c>
      <c r="D3492" t="s">
        <v>530</v>
      </c>
      <c r="E3492">
        <v>44.739410064999902</v>
      </c>
      <c r="F3492">
        <v>29.33</v>
      </c>
      <c r="G3492">
        <v>-13.4044112891882</v>
      </c>
      <c r="H3492">
        <v>4.79393755587762</v>
      </c>
      <c r="I3492">
        <v>-13.531545861131301</v>
      </c>
      <c r="J3492">
        <v>-4.1987868234538297</v>
      </c>
      <c r="K3492">
        <v>29.372331392608601</v>
      </c>
      <c r="L3492">
        <v>28.8715852205552</v>
      </c>
      <c r="M3492">
        <v>44.7844143545816</v>
      </c>
      <c r="N3492">
        <v>2.9506494638167702</v>
      </c>
      <c r="O3492">
        <v>25.400613706102899</v>
      </c>
      <c r="P3492">
        <v>31.230425055928301</v>
      </c>
      <c r="Q3492">
        <v>4.7943827118955E-2</v>
      </c>
    </row>
    <row r="3493" spans="1:17" hidden="1" x14ac:dyDescent="0.3">
      <c r="A3493" t="s">
        <v>7207</v>
      </c>
      <c r="B3493" t="s">
        <v>7208</v>
      </c>
      <c r="C3493" t="str">
        <f>IFERROR(VLOOKUP(Table1[[#This Row],[Ticker]],[1]!Table2[[Symbol]:[Industry]],2,FALSE),"-")</f>
        <v>-</v>
      </c>
      <c r="D3493" t="s">
        <v>6833</v>
      </c>
      <c r="E3493">
        <v>44.606760000000001</v>
      </c>
      <c r="F3493">
        <v>77.55</v>
      </c>
      <c r="G3493">
        <v>92.162068111560799</v>
      </c>
      <c r="H3493">
        <v>6.0698893446771098</v>
      </c>
      <c r="I3493">
        <v>12.254315864124299</v>
      </c>
      <c r="J3493">
        <v>3.1426029046428301</v>
      </c>
      <c r="K3493">
        <v>73.409592294779699</v>
      </c>
      <c r="L3493">
        <v>64.075917463702197</v>
      </c>
      <c r="M3493">
        <v>86.011706119723598</v>
      </c>
      <c r="N3493">
        <v>0</v>
      </c>
      <c r="O3493">
        <v>0</v>
      </c>
      <c r="P3493">
        <v>169.270833333333</v>
      </c>
    </row>
    <row r="3494" spans="1:17" hidden="1" x14ac:dyDescent="0.3">
      <c r="A3494" t="s">
        <v>7209</v>
      </c>
      <c r="B3494" t="s">
        <v>7210</v>
      </c>
      <c r="C3494" t="str">
        <f>IFERROR(VLOOKUP(Table1[[#This Row],[Ticker]],[1]!Table2[[Symbol]:[Industry]],2,FALSE),"-")</f>
        <v>-</v>
      </c>
      <c r="D3494" t="s">
        <v>625</v>
      </c>
      <c r="E3494">
        <v>44.586640000000003</v>
      </c>
      <c r="F3494">
        <v>14.42</v>
      </c>
      <c r="G3494">
        <v>6.8898057770241596</v>
      </c>
      <c r="H3494">
        <v>8.7882367973868707</v>
      </c>
      <c r="I3494">
        <v>10.482930815334299</v>
      </c>
      <c r="J3494">
        <v>6.2889777336442103</v>
      </c>
      <c r="K3494">
        <v>14.0195676100111</v>
      </c>
      <c r="L3494">
        <v>13.082444805034701</v>
      </c>
      <c r="M3494">
        <v>44.0694315212859</v>
      </c>
      <c r="N3494">
        <v>3.8980695282222402</v>
      </c>
      <c r="O3494">
        <v>28.779472954230201</v>
      </c>
      <c r="P3494">
        <v>41.2340842311459</v>
      </c>
      <c r="Q3494">
        <v>4.7290543622865E-2</v>
      </c>
    </row>
    <row r="3495" spans="1:17" hidden="1" x14ac:dyDescent="0.3">
      <c r="A3495" t="s">
        <v>7211</v>
      </c>
      <c r="B3495" t="s">
        <v>7212</v>
      </c>
      <c r="C3495" t="str">
        <f>IFERROR(VLOOKUP(Table1[[#This Row],[Ticker]],[1]!Table2[[Symbol]:[Industry]],2,FALSE),"-")</f>
        <v>-</v>
      </c>
      <c r="D3495" t="s">
        <v>95</v>
      </c>
      <c r="E3495">
        <v>44.487524925999999</v>
      </c>
      <c r="F3495">
        <v>85.93</v>
      </c>
      <c r="G3495">
        <v>102.283459187676</v>
      </c>
      <c r="H3495">
        <v>18.829346766554401</v>
      </c>
      <c r="I3495">
        <v>16.964537651375601</v>
      </c>
      <c r="J3495">
        <v>28.6640752972808</v>
      </c>
      <c r="K3495">
        <v>69.726044807709201</v>
      </c>
      <c r="L3495">
        <v>65.383099156507697</v>
      </c>
      <c r="M3495">
        <v>91.258915402371102</v>
      </c>
      <c r="N3495">
        <v>2.8369332839275998</v>
      </c>
      <c r="O3495">
        <v>16.1294076573955</v>
      </c>
      <c r="P3495">
        <v>200.980735551663</v>
      </c>
      <c r="Q3495">
        <v>7.7733250084574004E-2</v>
      </c>
    </row>
    <row r="3496" spans="1:17" hidden="1" x14ac:dyDescent="0.3">
      <c r="A3496" t="s">
        <v>7213</v>
      </c>
      <c r="B3496" t="s">
        <v>7214</v>
      </c>
      <c r="C3496" t="str">
        <f>IFERROR(VLOOKUP(Table1[[#This Row],[Ticker]],[1]!Table2[[Symbol]:[Industry]],2,FALSE),"-")</f>
        <v>-</v>
      </c>
      <c r="D3496" t="s">
        <v>530</v>
      </c>
      <c r="E3496">
        <v>44.487299</v>
      </c>
      <c r="F3496">
        <v>38.049999999999997</v>
      </c>
      <c r="G3496">
        <v>-61.304093833516703</v>
      </c>
      <c r="H3496">
        <v>-10.7452330403828</v>
      </c>
      <c r="I3496">
        <v>-31.037310621627501</v>
      </c>
      <c r="J3496">
        <v>-3.0942083497534001</v>
      </c>
      <c r="K3496">
        <v>45.784458925681001</v>
      </c>
      <c r="L3496">
        <v>49.282597437030503</v>
      </c>
      <c r="M3496">
        <v>38.988640968735801</v>
      </c>
      <c r="N3496">
        <v>2.9371163913609499</v>
      </c>
      <c r="O3496">
        <v>111.511169513797</v>
      </c>
      <c r="P3496">
        <v>27.727425310506799</v>
      </c>
      <c r="Q3496">
        <v>0.18274670207583299</v>
      </c>
    </row>
    <row r="3497" spans="1:17" hidden="1" x14ac:dyDescent="0.3">
      <c r="A3497" t="s">
        <v>7215</v>
      </c>
      <c r="B3497" t="s">
        <v>7216</v>
      </c>
      <c r="C3497" t="str">
        <f>IFERROR(VLOOKUP(Table1[[#This Row],[Ticker]],[1]!Table2[[Symbol]:[Industry]],2,FALSE),"-")</f>
        <v>-</v>
      </c>
      <c r="D3497" t="s">
        <v>625</v>
      </c>
      <c r="E3497">
        <v>44.405127999999998</v>
      </c>
      <c r="F3497">
        <v>60.08</v>
      </c>
      <c r="G3497">
        <v>91.087178112749996</v>
      </c>
      <c r="H3497">
        <v>8.7703796545297301</v>
      </c>
      <c r="I3497">
        <v>36.010629903296199</v>
      </c>
      <c r="J3497">
        <v>-2.6230220953571499</v>
      </c>
      <c r="K3497">
        <v>58.0949465062371</v>
      </c>
      <c r="L3497">
        <v>48.319330513814897</v>
      </c>
      <c r="M3497">
        <v>43.863689820562698</v>
      </c>
      <c r="N3497">
        <v>0.62914712581563703</v>
      </c>
      <c r="O3497">
        <v>16.4946737683089</v>
      </c>
      <c r="P3497">
        <v>152.96842105263099</v>
      </c>
      <c r="Q3497">
        <v>5.6389440211811998E-2</v>
      </c>
    </row>
    <row r="3498" spans="1:17" hidden="1" x14ac:dyDescent="0.3">
      <c r="A3498" t="s">
        <v>7217</v>
      </c>
      <c r="B3498" t="s">
        <v>7218</v>
      </c>
      <c r="C3498" t="str">
        <f>IFERROR(VLOOKUP(Table1[[#This Row],[Ticker]],[1]!Table2[[Symbol]:[Industry]],2,FALSE),"-")</f>
        <v>-</v>
      </c>
      <c r="D3498" t="s">
        <v>553</v>
      </c>
      <c r="E3498">
        <v>44.399016000000003</v>
      </c>
      <c r="F3498">
        <v>23.6</v>
      </c>
      <c r="G3498">
        <v>-59.470814771321997</v>
      </c>
      <c r="H3498">
        <v>-4.7260489168988302</v>
      </c>
      <c r="I3498">
        <v>-45.296853381335801</v>
      </c>
      <c r="J3498">
        <v>-1.3198717403875699</v>
      </c>
      <c r="K3498">
        <v>25.456956011687598</v>
      </c>
      <c r="L3498">
        <v>29.043339288940199</v>
      </c>
      <c r="M3498">
        <v>19.772009688925898</v>
      </c>
      <c r="N3498">
        <v>1.1031175059952001</v>
      </c>
      <c r="O3498">
        <v>82.203389830508399</v>
      </c>
      <c r="P3498">
        <v>0.42553191489362802</v>
      </c>
    </row>
    <row r="3499" spans="1:17" hidden="1" x14ac:dyDescent="0.3">
      <c r="A3499" t="s">
        <v>7219</v>
      </c>
      <c r="B3499" t="s">
        <v>7220</v>
      </c>
      <c r="C3499" t="str">
        <f>IFERROR(VLOOKUP(Table1[[#This Row],[Ticker]],[1]!Table2[[Symbol]:[Industry]],2,FALSE),"-")</f>
        <v>-</v>
      </c>
      <c r="D3499" t="s">
        <v>1202</v>
      </c>
      <c r="E3499">
        <v>44.36631474</v>
      </c>
      <c r="F3499">
        <v>32.6</v>
      </c>
      <c r="G3499">
        <v>-75.207435695857399</v>
      </c>
      <c r="H3499">
        <v>-1.22666241383135</v>
      </c>
      <c r="I3499">
        <v>-49.555644107829401</v>
      </c>
      <c r="J3499">
        <v>4.57572392375112</v>
      </c>
      <c r="K3499">
        <v>34.389716226256297</v>
      </c>
      <c r="L3499">
        <v>49.175999999999902</v>
      </c>
      <c r="M3499">
        <v>53.009281265372401</v>
      </c>
      <c r="N3499">
        <v>0.51163419913419905</v>
      </c>
      <c r="O3499">
        <v>121.16564417177899</v>
      </c>
      <c r="P3499">
        <v>12.027491408934701</v>
      </c>
    </row>
    <row r="3500" spans="1:17" hidden="1" x14ac:dyDescent="0.3">
      <c r="A3500" t="s">
        <v>7221</v>
      </c>
      <c r="B3500" t="s">
        <v>7222</v>
      </c>
      <c r="C3500" t="str">
        <f>IFERROR(VLOOKUP(Table1[[#This Row],[Ticker]],[1]!Table2[[Symbol]:[Industry]],2,FALSE),"-")</f>
        <v>-</v>
      </c>
      <c r="D3500" t="s">
        <v>269</v>
      </c>
      <c r="E3500">
        <v>44.328234449999997</v>
      </c>
      <c r="F3500">
        <v>2.0499999999999998</v>
      </c>
      <c r="G3500">
        <v>115.58035290120399</v>
      </c>
      <c r="H3500">
        <v>-5.44778804733361</v>
      </c>
      <c r="I3500">
        <v>-68.653488853204195</v>
      </c>
      <c r="J3500">
        <v>-1.3018415398015999</v>
      </c>
      <c r="K3500">
        <v>2.2973419245271498</v>
      </c>
      <c r="L3500">
        <v>2.4007387620716001</v>
      </c>
      <c r="M3500">
        <v>36.392496841849997</v>
      </c>
      <c r="N3500">
        <v>0.72823092585938398</v>
      </c>
      <c r="O3500">
        <v>197.56097560975601</v>
      </c>
      <c r="P3500">
        <v>145.508982035928</v>
      </c>
    </row>
    <row r="3501" spans="1:17" hidden="1" x14ac:dyDescent="0.3">
      <c r="A3501" t="s">
        <v>7223</v>
      </c>
      <c r="B3501" t="s">
        <v>7224</v>
      </c>
      <c r="C3501" t="str">
        <f>IFERROR(VLOOKUP(Table1[[#This Row],[Ticker]],[1]!Table2[[Symbol]:[Industry]],2,FALSE),"-")</f>
        <v>-</v>
      </c>
      <c r="D3501" t="s">
        <v>942</v>
      </c>
      <c r="E3501">
        <v>44.190719999999999</v>
      </c>
      <c r="F3501">
        <v>8.2200000000000006</v>
      </c>
      <c r="G3501">
        <v>-91.566086604450405</v>
      </c>
      <c r="H3501">
        <v>-30.181176070303199</v>
      </c>
      <c r="I3501">
        <v>-78.801711596426301</v>
      </c>
      <c r="J3501">
        <v>-4.4648943390175697</v>
      </c>
      <c r="K3501">
        <v>14.231811295287899</v>
      </c>
      <c r="M3501">
        <v>8.8979121092237004E-2</v>
      </c>
      <c r="O3501">
        <v>248.66180048661701</v>
      </c>
      <c r="P3501">
        <v>0</v>
      </c>
    </row>
    <row r="3502" spans="1:17" hidden="1" x14ac:dyDescent="0.3">
      <c r="A3502" t="s">
        <v>7225</v>
      </c>
      <c r="B3502" t="s">
        <v>7226</v>
      </c>
      <c r="C3502" t="str">
        <f>IFERROR(VLOOKUP(Table1[[#This Row],[Ticker]],[1]!Table2[[Symbol]:[Industry]],2,FALSE),"-")</f>
        <v>-</v>
      </c>
      <c r="D3502" t="s">
        <v>269</v>
      </c>
      <c r="E3502">
        <v>44.16</v>
      </c>
      <c r="F3502">
        <v>690</v>
      </c>
      <c r="G3502">
        <v>-30.4440531250163</v>
      </c>
      <c r="H3502">
        <v>-12.823618914985399</v>
      </c>
      <c r="I3502">
        <v>-25.723638780496898</v>
      </c>
      <c r="J3502">
        <v>1.9279095049648101</v>
      </c>
      <c r="K3502">
        <v>731.15829443420705</v>
      </c>
      <c r="L3502">
        <v>756.63886787961303</v>
      </c>
      <c r="M3502">
        <v>44.965978763550503</v>
      </c>
      <c r="N3502">
        <v>0.91809951731654604</v>
      </c>
      <c r="O3502">
        <v>36.956521739130402</v>
      </c>
      <c r="P3502">
        <v>14.999999999999901</v>
      </c>
      <c r="Q3502">
        <v>0.101615426427053</v>
      </c>
    </row>
    <row r="3503" spans="1:17" hidden="1" x14ac:dyDescent="0.3">
      <c r="A3503" t="s">
        <v>7227</v>
      </c>
      <c r="B3503" t="s">
        <v>7228</v>
      </c>
      <c r="C3503" t="str">
        <f>IFERROR(VLOOKUP(Table1[[#This Row],[Ticker]],[1]!Table2[[Symbol]:[Industry]],2,FALSE),"-")</f>
        <v>-</v>
      </c>
      <c r="D3503" t="s">
        <v>920</v>
      </c>
      <c r="E3503">
        <v>44.1252</v>
      </c>
      <c r="F3503">
        <v>1.03</v>
      </c>
      <c r="G3503">
        <v>-84.386674026803902</v>
      </c>
      <c r="H3503">
        <v>-14.3732033884435</v>
      </c>
      <c r="I3503">
        <v>-51.633080689938801</v>
      </c>
      <c r="J3503">
        <v>-0.56110079906086796</v>
      </c>
      <c r="K3503">
        <v>1.09030426806158</v>
      </c>
      <c r="L3503">
        <v>1.4394790694508499</v>
      </c>
      <c r="M3503">
        <v>33.782550856535003</v>
      </c>
      <c r="N3503">
        <v>0.53294772209628105</v>
      </c>
      <c r="O3503">
        <v>157.28155339805801</v>
      </c>
      <c r="P3503">
        <v>8.4210526315789505</v>
      </c>
      <c r="Q3503">
        <v>-3.4806345093679997E-2</v>
      </c>
    </row>
    <row r="3504" spans="1:17" hidden="1" x14ac:dyDescent="0.3">
      <c r="A3504" t="s">
        <v>7229</v>
      </c>
      <c r="B3504" t="s">
        <v>7230</v>
      </c>
      <c r="C3504" t="str">
        <f>IFERROR(VLOOKUP(Table1[[#This Row],[Ticker]],[1]!Table2[[Symbol]:[Industry]],2,FALSE),"-")</f>
        <v>-</v>
      </c>
      <c r="D3504" t="s">
        <v>4314</v>
      </c>
      <c r="E3504">
        <v>44.076184263999998</v>
      </c>
      <c r="F3504">
        <v>63.28</v>
      </c>
      <c r="G3504">
        <v>-15.268250432238901</v>
      </c>
      <c r="H3504">
        <v>19.352211952666298</v>
      </c>
      <c r="I3504">
        <v>-1.8177179657662601</v>
      </c>
      <c r="J3504">
        <v>11.094983857023699</v>
      </c>
      <c r="K3504">
        <v>59.754220240413602</v>
      </c>
      <c r="L3504">
        <v>57.866841735245302</v>
      </c>
      <c r="M3504">
        <v>48.595479737981101</v>
      </c>
      <c r="N3504">
        <v>2.4618989366525601</v>
      </c>
      <c r="O3504">
        <v>35.903919089759803</v>
      </c>
      <c r="P3504">
        <v>65.135699373695203</v>
      </c>
      <c r="Q3504">
        <v>0.10478259768372999</v>
      </c>
    </row>
    <row r="3505" spans="1:17" hidden="1" x14ac:dyDescent="0.3">
      <c r="A3505" t="s">
        <v>7231</v>
      </c>
      <c r="B3505" t="s">
        <v>3350</v>
      </c>
      <c r="C3505" t="str">
        <f>IFERROR(VLOOKUP(Table1[[#This Row],[Ticker]],[1]!Table2[[Symbol]:[Industry]],2,FALSE),"-")</f>
        <v>-</v>
      </c>
      <c r="D3505" t="s">
        <v>7232</v>
      </c>
      <c r="E3505">
        <v>44.0457696</v>
      </c>
      <c r="F3505">
        <v>95.76</v>
      </c>
      <c r="G3505">
        <v>56.295401444894097</v>
      </c>
      <c r="H3505">
        <v>61.826007487331403</v>
      </c>
      <c r="I3505">
        <v>34.271681214822998</v>
      </c>
      <c r="J3505">
        <v>8.1426029046428408</v>
      </c>
      <c r="K3505">
        <v>75.510174466664694</v>
      </c>
      <c r="L3505">
        <v>65.844130132145906</v>
      </c>
      <c r="M3505">
        <v>81.372587004345405</v>
      </c>
      <c r="N3505">
        <v>2.1435406698564501</v>
      </c>
      <c r="O3505">
        <v>0.24018379281536201</v>
      </c>
      <c r="P3505">
        <v>192.69485481405999</v>
      </c>
    </row>
    <row r="3506" spans="1:17" hidden="1" x14ac:dyDescent="0.3">
      <c r="A3506" t="s">
        <v>7233</v>
      </c>
      <c r="B3506" t="s">
        <v>7234</v>
      </c>
      <c r="C3506" t="str">
        <f>IFERROR(VLOOKUP(Table1[[#This Row],[Ticker]],[1]!Table2[[Symbol]:[Industry]],2,FALSE),"-")</f>
        <v>-</v>
      </c>
      <c r="D3506" t="s">
        <v>1467</v>
      </c>
      <c r="E3506">
        <v>44</v>
      </c>
      <c r="F3506">
        <v>44</v>
      </c>
      <c r="G3506">
        <v>-41.742927565850501</v>
      </c>
      <c r="H3506">
        <v>-9.9967559876058996</v>
      </c>
      <c r="I3506">
        <v>-27.938628800364999</v>
      </c>
      <c r="J3506">
        <v>-7.0206624014796004</v>
      </c>
      <c r="K3506">
        <v>47.137788312734997</v>
      </c>
      <c r="L3506">
        <v>49.946833539059398</v>
      </c>
      <c r="M3506">
        <v>29.870106138088101</v>
      </c>
      <c r="N3506">
        <v>1.37498180198437</v>
      </c>
      <c r="O3506">
        <v>60.340909090909001</v>
      </c>
      <c r="P3506">
        <v>4.2654028436018798</v>
      </c>
      <c r="Q3506">
        <v>-0.133531514716138</v>
      </c>
    </row>
    <row r="3507" spans="1:17" hidden="1" x14ac:dyDescent="0.3">
      <c r="A3507" t="s">
        <v>7235</v>
      </c>
      <c r="B3507" t="s">
        <v>7236</v>
      </c>
      <c r="C3507" t="str">
        <f>IFERROR(VLOOKUP(Table1[[#This Row],[Ticker]],[1]!Table2[[Symbol]:[Industry]],2,FALSE),"-")</f>
        <v>-</v>
      </c>
      <c r="D3507" t="s">
        <v>1676</v>
      </c>
      <c r="E3507">
        <v>43.96922</v>
      </c>
      <c r="F3507">
        <v>23.78</v>
      </c>
      <c r="G3507">
        <v>-23.756690605314901</v>
      </c>
      <c r="H3507">
        <v>6.4498435652515198</v>
      </c>
      <c r="I3507">
        <v>-41.821439256004602</v>
      </c>
      <c r="J3507">
        <v>1.5189777229715999E-2</v>
      </c>
      <c r="K3507">
        <v>25.433923723372398</v>
      </c>
      <c r="L3507">
        <v>27.160891417737901</v>
      </c>
      <c r="M3507">
        <v>25.9682417481831</v>
      </c>
      <c r="N3507">
        <v>1.11125519404378</v>
      </c>
      <c r="O3507">
        <v>72.413793103448199</v>
      </c>
      <c r="P3507">
        <v>5.2212389380530801</v>
      </c>
      <c r="Q3507">
        <v>-2.0862632406921999E-2</v>
      </c>
    </row>
    <row r="3508" spans="1:17" hidden="1" x14ac:dyDescent="0.3">
      <c r="A3508" t="s">
        <v>7237</v>
      </c>
      <c r="B3508" t="s">
        <v>7238</v>
      </c>
      <c r="C3508" t="str">
        <f>IFERROR(VLOOKUP(Table1[[#This Row],[Ticker]],[1]!Table2[[Symbol]:[Industry]],2,FALSE),"-")</f>
        <v>-</v>
      </c>
      <c r="D3508" t="s">
        <v>391</v>
      </c>
      <c r="E3508">
        <v>43.949213999999998</v>
      </c>
      <c r="F3508">
        <v>43.98</v>
      </c>
      <c r="G3508">
        <v>-53.445074745581898</v>
      </c>
      <c r="H3508">
        <v>-2.5287144729171702</v>
      </c>
      <c r="I3508">
        <v>-49.500069615588203</v>
      </c>
      <c r="J3508">
        <v>4.0362384756977496</v>
      </c>
      <c r="K3508">
        <v>45.493960920796098</v>
      </c>
      <c r="L3508">
        <v>53.698978908568897</v>
      </c>
      <c r="M3508">
        <v>37.221944971147799</v>
      </c>
      <c r="N3508">
        <v>0.55778079651470203</v>
      </c>
      <c r="O3508">
        <v>85.084129149613503</v>
      </c>
      <c r="P3508">
        <v>18.704453441295499</v>
      </c>
      <c r="Q3508">
        <v>-1.5198564198303E-2</v>
      </c>
    </row>
    <row r="3509" spans="1:17" hidden="1" x14ac:dyDescent="0.3">
      <c r="A3509" t="s">
        <v>7239</v>
      </c>
      <c r="B3509" t="s">
        <v>7240</v>
      </c>
      <c r="C3509" t="str">
        <f>IFERROR(VLOOKUP(Table1[[#This Row],[Ticker]],[1]!Table2[[Symbol]:[Industry]],2,FALSE),"-")</f>
        <v>-</v>
      </c>
      <c r="D3509" t="s">
        <v>7241</v>
      </c>
      <c r="E3509">
        <v>43.897493009999998</v>
      </c>
      <c r="F3509">
        <v>30.95</v>
      </c>
      <c r="G3509">
        <v>-20.019108228221199</v>
      </c>
      <c r="H3509">
        <v>-16.980562545305901</v>
      </c>
      <c r="I3509">
        <v>-44.554987074989697</v>
      </c>
      <c r="J3509">
        <v>-7.2729247060733799</v>
      </c>
      <c r="K3509">
        <v>36.135285315068501</v>
      </c>
      <c r="L3509">
        <v>39.0203376785947</v>
      </c>
      <c r="M3509">
        <v>23.880367491130901</v>
      </c>
      <c r="N3509">
        <v>0.83196506458204</v>
      </c>
      <c r="O3509">
        <v>80.872374798061301</v>
      </c>
      <c r="P3509">
        <v>16.091522880720099</v>
      </c>
      <c r="Q3509">
        <v>4.6182790634013003E-2</v>
      </c>
    </row>
    <row r="3510" spans="1:17" hidden="1" x14ac:dyDescent="0.3">
      <c r="A3510" t="s">
        <v>7242</v>
      </c>
      <c r="B3510" t="s">
        <v>7243</v>
      </c>
      <c r="C3510" t="str">
        <f>IFERROR(VLOOKUP(Table1[[#This Row],[Ticker]],[1]!Table2[[Symbol]:[Industry]],2,FALSE),"-")</f>
        <v>-</v>
      </c>
      <c r="D3510" t="s">
        <v>46</v>
      </c>
      <c r="E3510">
        <v>43.838798447999999</v>
      </c>
      <c r="F3510">
        <v>19.28</v>
      </c>
      <c r="G3510">
        <v>-23.098754399261601</v>
      </c>
      <c r="H3510">
        <v>-20.313804018939599</v>
      </c>
      <c r="I3510">
        <v>-19.546827320666601</v>
      </c>
      <c r="J3510">
        <v>-1.0365015729691001</v>
      </c>
      <c r="K3510">
        <v>21.312675728963701</v>
      </c>
      <c r="L3510">
        <v>21.197910181720399</v>
      </c>
      <c r="M3510">
        <v>27.839256921438398</v>
      </c>
      <c r="N3510">
        <v>0.88066233904052005</v>
      </c>
      <c r="O3510">
        <v>38.744813278008202</v>
      </c>
      <c r="P3510">
        <v>10.804597701149399</v>
      </c>
      <c r="Q3510">
        <v>-2.583666109202E-2</v>
      </c>
    </row>
    <row r="3511" spans="1:17" hidden="1" x14ac:dyDescent="0.3">
      <c r="A3511" t="s">
        <v>7244</v>
      </c>
      <c r="B3511" t="s">
        <v>7245</v>
      </c>
      <c r="C3511" t="str">
        <f>IFERROR(VLOOKUP(Table1[[#This Row],[Ticker]],[1]!Table2[[Symbol]:[Industry]],2,FALSE),"-")</f>
        <v>-</v>
      </c>
      <c r="D3511" t="s">
        <v>396</v>
      </c>
      <c r="E3511">
        <v>43.778860000000002</v>
      </c>
      <c r="F3511">
        <v>28.45</v>
      </c>
      <c r="G3511">
        <v>30.5291852286779</v>
      </c>
      <c r="H3511">
        <v>-13.166555246012701</v>
      </c>
      <c r="I3511">
        <v>-35.225673282531403</v>
      </c>
      <c r="J3511">
        <v>-1.7696777971115401</v>
      </c>
      <c r="K3511">
        <v>32.264376729561903</v>
      </c>
      <c r="L3511">
        <v>31.553767262834199</v>
      </c>
      <c r="M3511">
        <v>39.730135764429903</v>
      </c>
      <c r="N3511">
        <v>1.8514150943396199</v>
      </c>
      <c r="O3511">
        <v>98.066783831282905</v>
      </c>
      <c r="P3511">
        <v>58.0555555555555</v>
      </c>
      <c r="Q3511">
        <v>0.113437770246438</v>
      </c>
    </row>
    <row r="3512" spans="1:17" hidden="1" x14ac:dyDescent="0.3">
      <c r="A3512" t="s">
        <v>7246</v>
      </c>
      <c r="B3512" t="s">
        <v>7247</v>
      </c>
      <c r="C3512" t="str">
        <f>IFERROR(VLOOKUP(Table1[[#This Row],[Ticker]],[1]!Table2[[Symbol]:[Industry]],2,FALSE),"-")</f>
        <v>-</v>
      </c>
      <c r="D3512" t="s">
        <v>7248</v>
      </c>
      <c r="E3512">
        <v>43.725830500000001</v>
      </c>
      <c r="F3512">
        <v>47.5</v>
      </c>
      <c r="G3512">
        <v>-12.917780901214901</v>
      </c>
      <c r="H3512">
        <v>35.320526425566896</v>
      </c>
      <c r="I3512">
        <v>8.1115242681492106</v>
      </c>
      <c r="J3512">
        <v>-2.3540219748171398</v>
      </c>
      <c r="K3512">
        <v>41.6930715799786</v>
      </c>
      <c r="M3512">
        <v>50.976659209772897</v>
      </c>
      <c r="N3512">
        <v>0.57289577148359105</v>
      </c>
      <c r="O3512">
        <v>21.157894736842099</v>
      </c>
      <c r="P3512">
        <v>77.238805970149201</v>
      </c>
    </row>
    <row r="3513" spans="1:17" hidden="1" x14ac:dyDescent="0.3">
      <c r="A3513" t="s">
        <v>7249</v>
      </c>
      <c r="B3513" t="s">
        <v>7250</v>
      </c>
      <c r="C3513" t="str">
        <f>IFERROR(VLOOKUP(Table1[[#This Row],[Ticker]],[1]!Table2[[Symbol]:[Industry]],2,FALSE),"-")</f>
        <v>-</v>
      </c>
      <c r="D3513" t="s">
        <v>269</v>
      </c>
      <c r="E3513">
        <v>43.69573312</v>
      </c>
      <c r="F3513">
        <v>96.2</v>
      </c>
      <c r="G3513">
        <v>11.762945304543299</v>
      </c>
      <c r="H3513">
        <v>-10.847757101952199</v>
      </c>
      <c r="I3513">
        <v>4.0335859767277702</v>
      </c>
      <c r="J3513">
        <v>3.0921233488629301</v>
      </c>
      <c r="K3513">
        <v>98.016773624451801</v>
      </c>
      <c r="L3513">
        <v>83.691443266434206</v>
      </c>
      <c r="M3513">
        <v>33.169012521802401</v>
      </c>
      <c r="N3513">
        <v>0.241725523497856</v>
      </c>
      <c r="O3513">
        <v>27.546777546777498</v>
      </c>
      <c r="P3513">
        <v>84.220605132133301</v>
      </c>
      <c r="Q3513">
        <v>8.7396598160198999E-2</v>
      </c>
    </row>
    <row r="3514" spans="1:17" hidden="1" x14ac:dyDescent="0.3">
      <c r="A3514" t="s">
        <v>7251</v>
      </c>
      <c r="B3514" t="s">
        <v>7252</v>
      </c>
      <c r="C3514" t="str">
        <f>IFERROR(VLOOKUP(Table1[[#This Row],[Ticker]],[1]!Table2[[Symbol]:[Industry]],2,FALSE),"-")</f>
        <v>-</v>
      </c>
      <c r="D3514" t="s">
        <v>133</v>
      </c>
      <c r="E3514">
        <v>43.598434300000001</v>
      </c>
      <c r="F3514">
        <v>4.5999999999999996</v>
      </c>
      <c r="G3514">
        <v>68.412068111560799</v>
      </c>
      <c r="H3514">
        <v>10.228880660565901</v>
      </c>
      <c r="I3514">
        <v>-20.294145115709199</v>
      </c>
      <c r="J3514">
        <v>-3.1073970953571499</v>
      </c>
      <c r="K3514">
        <v>4.4100305940605304</v>
      </c>
      <c r="L3514">
        <v>4.1546487225636097</v>
      </c>
      <c r="M3514">
        <v>51.044924096801502</v>
      </c>
      <c r="N3514">
        <v>1.5183752222378599</v>
      </c>
      <c r="O3514">
        <v>64.130434782608702</v>
      </c>
      <c r="Q3514">
        <v>2.2333131942744999E-2</v>
      </c>
    </row>
    <row r="3515" spans="1:17" hidden="1" x14ac:dyDescent="0.3">
      <c r="A3515" t="s">
        <v>7253</v>
      </c>
      <c r="B3515" t="s">
        <v>7254</v>
      </c>
      <c r="C3515" t="str">
        <f>IFERROR(VLOOKUP(Table1[[#This Row],[Ticker]],[1]!Table2[[Symbol]:[Industry]],2,FALSE),"-")</f>
        <v>-</v>
      </c>
      <c r="D3515" t="s">
        <v>27</v>
      </c>
      <c r="E3515">
        <v>43.56377088</v>
      </c>
      <c r="F3515">
        <v>40.74</v>
      </c>
      <c r="G3515">
        <v>66.233773537917401</v>
      </c>
      <c r="H3515">
        <v>9.4388740045062693</v>
      </c>
      <c r="I3515">
        <v>1.1262148090826301</v>
      </c>
      <c r="J3515">
        <v>-2.1159035027809199</v>
      </c>
      <c r="K3515">
        <v>38.329168397823601</v>
      </c>
      <c r="L3515">
        <v>34.694815847925497</v>
      </c>
      <c r="M3515">
        <v>50.121174305025797</v>
      </c>
      <c r="N3515">
        <v>3.2481463412452301</v>
      </c>
      <c r="O3515">
        <v>39.788905252822701</v>
      </c>
      <c r="P3515">
        <v>96.811594202898505</v>
      </c>
      <c r="Q3515">
        <v>5.3257075386891999E-2</v>
      </c>
    </row>
    <row r="3516" spans="1:17" hidden="1" x14ac:dyDescent="0.3">
      <c r="A3516" t="s">
        <v>7255</v>
      </c>
      <c r="B3516" t="s">
        <v>7256</v>
      </c>
      <c r="C3516" t="str">
        <f>IFERROR(VLOOKUP(Table1[[#This Row],[Ticker]],[1]!Table2[[Symbol]:[Industry]],2,FALSE),"-")</f>
        <v>-</v>
      </c>
      <c r="D3516" t="s">
        <v>138</v>
      </c>
      <c r="E3516">
        <v>43.56</v>
      </c>
      <c r="F3516">
        <v>4.84</v>
      </c>
      <c r="G3516">
        <v>52.935877635370304</v>
      </c>
      <c r="H3516">
        <v>7.3239510831011501</v>
      </c>
      <c r="I3516">
        <v>-17.4133004701586</v>
      </c>
      <c r="J3516">
        <v>-2.2377310471196799</v>
      </c>
      <c r="K3516">
        <v>4.7272582080564796</v>
      </c>
      <c r="L3516">
        <v>4.2717052595894804</v>
      </c>
      <c r="M3516">
        <v>34.204982281513097</v>
      </c>
      <c r="N3516">
        <v>0.82698647128800595</v>
      </c>
      <c r="O3516">
        <v>23.1404958677686</v>
      </c>
      <c r="P3516">
        <v>81.954887218045002</v>
      </c>
      <c r="Q3516">
        <v>7.5367077965214996E-2</v>
      </c>
    </row>
    <row r="3517" spans="1:17" hidden="1" x14ac:dyDescent="0.3">
      <c r="A3517" t="s">
        <v>7257</v>
      </c>
      <c r="B3517" t="s">
        <v>7258</v>
      </c>
      <c r="C3517" t="str">
        <f>IFERROR(VLOOKUP(Table1[[#This Row],[Ticker]],[1]!Table2[[Symbol]:[Industry]],2,FALSE),"-")</f>
        <v>-</v>
      </c>
      <c r="D3517" t="s">
        <v>530</v>
      </c>
      <c r="E3517">
        <v>43.333620000000003</v>
      </c>
      <c r="F3517">
        <v>11</v>
      </c>
      <c r="G3517">
        <v>52.536540685400503</v>
      </c>
      <c r="H3517">
        <v>-2.25354453861513</v>
      </c>
      <c r="I3517">
        <v>5.2992501371287704</v>
      </c>
      <c r="J3517">
        <v>1.2759362379761601</v>
      </c>
      <c r="K3517">
        <v>10.6976701542899</v>
      </c>
      <c r="L3517">
        <v>9.3314612087427609</v>
      </c>
      <c r="M3517">
        <v>44.323133368639603</v>
      </c>
      <c r="N3517">
        <v>0.450122334639243</v>
      </c>
      <c r="O3517">
        <v>32.545454545454497</v>
      </c>
      <c r="P3517">
        <v>90.311418685121097</v>
      </c>
      <c r="Q3517">
        <v>9.1149275747606007E-2</v>
      </c>
    </row>
    <row r="3518" spans="1:17" hidden="1" x14ac:dyDescent="0.3">
      <c r="A3518" t="s">
        <v>7259</v>
      </c>
      <c r="B3518" t="s">
        <v>7260</v>
      </c>
      <c r="C3518" t="str">
        <f>IFERROR(VLOOKUP(Table1[[#This Row],[Ticker]],[1]!Table2[[Symbol]:[Industry]],2,FALSE),"-")</f>
        <v>-</v>
      </c>
      <c r="D3518" t="s">
        <v>530</v>
      </c>
      <c r="E3518">
        <v>43.247086000000003</v>
      </c>
      <c r="F3518">
        <v>150.19999999999999</v>
      </c>
      <c r="G3518">
        <v>0.87763284985286905</v>
      </c>
      <c r="H3518">
        <v>-3.48385151273343</v>
      </c>
      <c r="I3518">
        <v>-9.0037370605952702</v>
      </c>
      <c r="J3518">
        <v>7.1557607993796699</v>
      </c>
      <c r="K3518">
        <v>157.27109932823601</v>
      </c>
      <c r="L3518">
        <v>146.36836203829699</v>
      </c>
      <c r="M3518">
        <v>36.351378227782803</v>
      </c>
      <c r="N3518">
        <v>1.0087020312225099</v>
      </c>
      <c r="O3518">
        <v>39.547270306258298</v>
      </c>
      <c r="P3518">
        <v>36.856492027334802</v>
      </c>
      <c r="Q3518">
        <v>0.16331375359122599</v>
      </c>
    </row>
    <row r="3519" spans="1:17" hidden="1" x14ac:dyDescent="0.3">
      <c r="A3519" t="s">
        <v>7261</v>
      </c>
      <c r="B3519" t="s">
        <v>7262</v>
      </c>
      <c r="C3519" t="str">
        <f>IFERROR(VLOOKUP(Table1[[#This Row],[Ticker]],[1]!Table2[[Symbol]:[Industry]],2,FALSE),"-")</f>
        <v>-</v>
      </c>
      <c r="D3519" t="s">
        <v>158</v>
      </c>
      <c r="E3519">
        <v>43.215062000000003</v>
      </c>
      <c r="F3519">
        <v>42.61</v>
      </c>
      <c r="G3519">
        <v>12.2799926398627</v>
      </c>
      <c r="H3519">
        <v>-1.4650244180124199</v>
      </c>
      <c r="I3519">
        <v>2.3540561139351999</v>
      </c>
      <c r="J3519">
        <v>4.4388992009391197</v>
      </c>
      <c r="K3519">
        <v>44.956642095215997</v>
      </c>
      <c r="L3519">
        <v>42.434820981871397</v>
      </c>
      <c r="M3519">
        <v>38.432555856728797</v>
      </c>
      <c r="N3519">
        <v>0.62176608809419698</v>
      </c>
      <c r="O3519">
        <v>55.245247594461397</v>
      </c>
      <c r="P3519">
        <v>62.015209125475202</v>
      </c>
      <c r="Q3519">
        <v>6.4927690984750999E-2</v>
      </c>
    </row>
    <row r="3520" spans="1:17" hidden="1" x14ac:dyDescent="0.3">
      <c r="A3520" t="s">
        <v>7263</v>
      </c>
      <c r="B3520" t="s">
        <v>7264</v>
      </c>
      <c r="C3520" t="str">
        <f>IFERROR(VLOOKUP(Table1[[#This Row],[Ticker]],[1]!Table2[[Symbol]:[Industry]],2,FALSE),"-")</f>
        <v>-</v>
      </c>
      <c r="D3520" t="s">
        <v>5403</v>
      </c>
      <c r="E3520">
        <v>43.2</v>
      </c>
      <c r="F3520">
        <v>8</v>
      </c>
      <c r="G3520">
        <v>35.305527712811298</v>
      </c>
      <c r="H3520">
        <v>-5.6601103336031704</v>
      </c>
      <c r="I3520">
        <v>59.066801469948103</v>
      </c>
      <c r="J3520">
        <v>21.235234859811101</v>
      </c>
      <c r="K3520">
        <v>6.7670069058978504</v>
      </c>
      <c r="L3520">
        <v>5.5025692985270203</v>
      </c>
      <c r="M3520">
        <v>75.528168758528594</v>
      </c>
      <c r="N3520">
        <v>1.0050063003323599</v>
      </c>
      <c r="O3520">
        <v>3</v>
      </c>
      <c r="P3520">
        <v>158.064516129032</v>
      </c>
    </row>
    <row r="3521" spans="1:17" hidden="1" x14ac:dyDescent="0.3">
      <c r="A3521" t="s">
        <v>7265</v>
      </c>
      <c r="B3521" t="s">
        <v>7266</v>
      </c>
      <c r="C3521" t="str">
        <f>IFERROR(VLOOKUP(Table1[[#This Row],[Ticker]],[1]!Table2[[Symbol]:[Industry]],2,FALSE),"-")</f>
        <v>-</v>
      </c>
      <c r="D3521" t="s">
        <v>292</v>
      </c>
      <c r="E3521">
        <v>43.1519823</v>
      </c>
      <c r="F3521">
        <v>16.66</v>
      </c>
      <c r="G3521">
        <v>-23.588351703720399</v>
      </c>
      <c r="H3521">
        <v>-6.7638867547366699</v>
      </c>
      <c r="I3521">
        <v>-39.959920516778702</v>
      </c>
      <c r="J3521">
        <v>1.6975161994405199</v>
      </c>
      <c r="K3521">
        <v>18.5577045785225</v>
      </c>
      <c r="L3521">
        <v>20.331438300564599</v>
      </c>
      <c r="M3521">
        <v>13.0819182409295</v>
      </c>
      <c r="N3521">
        <v>0.26107687510502697</v>
      </c>
      <c r="O3521">
        <v>124.679345422379</v>
      </c>
      <c r="P3521">
        <v>11.438127090301</v>
      </c>
      <c r="Q3521">
        <v>-3.9276686073657002E-2</v>
      </c>
    </row>
    <row r="3522" spans="1:17" hidden="1" x14ac:dyDescent="0.3">
      <c r="A3522" t="s">
        <v>7267</v>
      </c>
      <c r="B3522" t="s">
        <v>7268</v>
      </c>
      <c r="C3522" t="str">
        <f>IFERROR(VLOOKUP(Table1[[#This Row],[Ticker]],[1]!Table2[[Symbol]:[Industry]],2,FALSE),"-")</f>
        <v>-</v>
      </c>
      <c r="D3522" t="s">
        <v>711</v>
      </c>
      <c r="E3522">
        <v>43.024297066000003</v>
      </c>
      <c r="F3522">
        <v>78.94</v>
      </c>
      <c r="G3522">
        <v>-12.1341030596103</v>
      </c>
      <c r="H3522">
        <v>-7.0261961923038303</v>
      </c>
      <c r="I3522">
        <v>3.5519607927044299</v>
      </c>
      <c r="J3522">
        <v>3.8377369662118501</v>
      </c>
      <c r="K3522">
        <v>84.6236074964023</v>
      </c>
      <c r="L3522">
        <v>78.699644352235694</v>
      </c>
      <c r="M3522">
        <v>57.290049328383198</v>
      </c>
      <c r="N3522">
        <v>1.57340555702818</v>
      </c>
      <c r="O3522">
        <v>26.6784899923993</v>
      </c>
      <c r="P3522">
        <v>19.425113464447801</v>
      </c>
    </row>
    <row r="3523" spans="1:17" hidden="1" x14ac:dyDescent="0.3">
      <c r="A3523" t="s">
        <v>7269</v>
      </c>
      <c r="B3523" t="s">
        <v>7270</v>
      </c>
      <c r="C3523" t="str">
        <f>IFERROR(VLOOKUP(Table1[[#This Row],[Ticker]],[1]!Table2[[Symbol]:[Industry]],2,FALSE),"-")</f>
        <v>-</v>
      </c>
      <c r="D3523" t="s">
        <v>396</v>
      </c>
      <c r="E3523">
        <v>43.011139999999997</v>
      </c>
      <c r="F3523">
        <v>61.55</v>
      </c>
      <c r="G3523">
        <v>-49.320664621171801</v>
      </c>
      <c r="H3523">
        <v>-0.410423916898843</v>
      </c>
      <c r="I3523">
        <v>-22.1515080824244</v>
      </c>
      <c r="J3523">
        <v>1.19859046296321</v>
      </c>
      <c r="K3523">
        <v>65.010896333184704</v>
      </c>
      <c r="L3523">
        <v>68.742039141322095</v>
      </c>
      <c r="M3523">
        <v>41.342714420760302</v>
      </c>
      <c r="N3523">
        <v>0.89230769230769202</v>
      </c>
      <c r="O3523">
        <v>65.475223395613298</v>
      </c>
      <c r="P3523">
        <v>16.682464454976198</v>
      </c>
      <c r="Q3523">
        <v>4.4644463693028998E-2</v>
      </c>
    </row>
    <row r="3524" spans="1:17" hidden="1" x14ac:dyDescent="0.3">
      <c r="A3524" t="s">
        <v>7271</v>
      </c>
      <c r="B3524" t="s">
        <v>7272</v>
      </c>
      <c r="C3524" t="str">
        <f>IFERROR(VLOOKUP(Table1[[#This Row],[Ticker]],[1]!Table2[[Symbol]:[Industry]],2,FALSE),"-")</f>
        <v>-</v>
      </c>
      <c r="D3524" t="s">
        <v>518</v>
      </c>
      <c r="E3524">
        <v>42.993690999999998</v>
      </c>
      <c r="F3524">
        <v>82.55</v>
      </c>
      <c r="G3524">
        <v>-58.433240094171303</v>
      </c>
      <c r="H3524">
        <v>5.5922235083503304</v>
      </c>
      <c r="I3524">
        <v>-45.668865086147299</v>
      </c>
      <c r="J3524">
        <v>18.380698142738002</v>
      </c>
      <c r="K3524">
        <v>79.704259754101002</v>
      </c>
      <c r="M3524">
        <v>67.866447832477206</v>
      </c>
      <c r="N3524">
        <v>0.89025893958076396</v>
      </c>
      <c r="O3524">
        <v>61.962447001816997</v>
      </c>
      <c r="P3524">
        <v>44.192139737991198</v>
      </c>
    </row>
    <row r="3525" spans="1:17" hidden="1" x14ac:dyDescent="0.3">
      <c r="A3525" t="s">
        <v>7273</v>
      </c>
      <c r="B3525" t="s">
        <v>7274</v>
      </c>
      <c r="C3525" t="str">
        <f>IFERROR(VLOOKUP(Table1[[#This Row],[Ticker]],[1]!Table2[[Symbol]:[Industry]],2,FALSE),"-")</f>
        <v>-</v>
      </c>
      <c r="D3525" t="s">
        <v>625</v>
      </c>
      <c r="E3525">
        <v>42.882176344000001</v>
      </c>
      <c r="F3525">
        <v>8.1199999999999992</v>
      </c>
      <c r="G3525">
        <v>-29.055062592228701</v>
      </c>
      <c r="H3525">
        <v>0.58435499986983597</v>
      </c>
      <c r="I3525">
        <v>-11.223719879600001</v>
      </c>
      <c r="J3525">
        <v>7.6413175575991401</v>
      </c>
      <c r="K3525">
        <v>8.0001896809549908</v>
      </c>
      <c r="L3525">
        <v>8.3262455508313096</v>
      </c>
      <c r="M3525">
        <v>58.220964653206998</v>
      </c>
      <c r="N3525">
        <v>1.20161133255158</v>
      </c>
      <c r="O3525">
        <v>55.788177339901402</v>
      </c>
      <c r="P3525">
        <v>54.6666666666666</v>
      </c>
      <c r="Q3525">
        <v>-7.2852453771102998E-2</v>
      </c>
    </row>
    <row r="3526" spans="1:17" hidden="1" x14ac:dyDescent="0.3">
      <c r="A3526" t="s">
        <v>7275</v>
      </c>
      <c r="B3526" t="s">
        <v>7276</v>
      </c>
      <c r="C3526" t="str">
        <f>IFERROR(VLOOKUP(Table1[[#This Row],[Ticker]],[1]!Table2[[Symbol]:[Industry]],2,FALSE),"-")</f>
        <v>-</v>
      </c>
      <c r="D3526" t="s">
        <v>429</v>
      </c>
      <c r="E3526">
        <v>42.860999999999997</v>
      </c>
      <c r="F3526">
        <v>27.3</v>
      </c>
      <c r="G3526">
        <v>426.04117609278097</v>
      </c>
      <c r="H3526">
        <v>106.45968616315901</v>
      </c>
      <c r="I3526">
        <v>162.23704918019001</v>
      </c>
      <c r="J3526">
        <v>14.9049791422665</v>
      </c>
      <c r="K3526">
        <v>18.041951229167498</v>
      </c>
      <c r="L3526">
        <v>12.2895405353598</v>
      </c>
      <c r="M3526">
        <v>78.104103373852297</v>
      </c>
      <c r="N3526">
        <v>2.5860871153687901</v>
      </c>
      <c r="O3526">
        <v>8.5347985347985205</v>
      </c>
      <c r="P3526">
        <v>496.06986899563299</v>
      </c>
      <c r="Q3526">
        <v>0.120192513102176</v>
      </c>
    </row>
    <row r="3527" spans="1:17" hidden="1" x14ac:dyDescent="0.3">
      <c r="A3527" t="s">
        <v>7277</v>
      </c>
      <c r="B3527" t="s">
        <v>7278</v>
      </c>
      <c r="C3527" t="str">
        <f>IFERROR(VLOOKUP(Table1[[#This Row],[Ticker]],[1]!Table2[[Symbol]:[Industry]],2,FALSE),"-")</f>
        <v>-</v>
      </c>
      <c r="D3527" t="s">
        <v>553</v>
      </c>
      <c r="E3527">
        <v>42.840435599999999</v>
      </c>
      <c r="F3527">
        <v>24.94</v>
      </c>
      <c r="G3527">
        <v>-49.793626537432701</v>
      </c>
      <c r="H3527">
        <v>3.95856646771654</v>
      </c>
      <c r="I3527">
        <v>-38.200368474617903</v>
      </c>
      <c r="J3527">
        <v>1.5605572828621099</v>
      </c>
      <c r="K3527">
        <v>26.583444312508998</v>
      </c>
      <c r="L3527">
        <v>28.932904932811098</v>
      </c>
      <c r="M3527">
        <v>31.4995321682559</v>
      </c>
      <c r="N3527">
        <v>1.0059221077737099</v>
      </c>
      <c r="O3527">
        <v>73.215717722533995</v>
      </c>
      <c r="Q3527">
        <v>3.1710970140093997E-2</v>
      </c>
    </row>
    <row r="3528" spans="1:17" hidden="1" x14ac:dyDescent="0.3">
      <c r="A3528" t="s">
        <v>7279</v>
      </c>
      <c r="B3528" t="s">
        <v>7280</v>
      </c>
      <c r="C3528" t="str">
        <f>IFERROR(VLOOKUP(Table1[[#This Row],[Ticker]],[1]!Table2[[Symbol]:[Industry]],2,FALSE),"-")</f>
        <v>-</v>
      </c>
      <c r="D3528" t="s">
        <v>138</v>
      </c>
      <c r="E3528">
        <v>42.659765520000001</v>
      </c>
      <c r="F3528">
        <v>28.58</v>
      </c>
      <c r="G3528">
        <v>95.246930496881902</v>
      </c>
      <c r="H3528">
        <v>59.473108534391301</v>
      </c>
      <c r="I3528">
        <v>55.769229623366101</v>
      </c>
      <c r="J3528">
        <v>-0.66296153411635905</v>
      </c>
      <c r="K3528">
        <v>22.138402403870199</v>
      </c>
      <c r="L3528">
        <v>18.403669700991699</v>
      </c>
      <c r="M3528">
        <v>59.916525290720799</v>
      </c>
      <c r="N3528">
        <v>1.9696373840282</v>
      </c>
      <c r="O3528">
        <v>15.080475857242799</v>
      </c>
      <c r="P3528">
        <v>129.37399678972699</v>
      </c>
      <c r="Q3528">
        <v>0.11833387415878199</v>
      </c>
    </row>
    <row r="3529" spans="1:17" hidden="1" x14ac:dyDescent="0.3">
      <c r="A3529" t="s">
        <v>7281</v>
      </c>
      <c r="B3529" t="s">
        <v>7282</v>
      </c>
      <c r="C3529" t="str">
        <f>IFERROR(VLOOKUP(Table1[[#This Row],[Ticker]],[1]!Table2[[Symbol]:[Industry]],2,FALSE),"-")</f>
        <v>-</v>
      </c>
      <c r="D3529" t="s">
        <v>920</v>
      </c>
      <c r="E3529">
        <v>42.558847999999998</v>
      </c>
      <c r="F3529">
        <v>74.56</v>
      </c>
      <c r="G3529">
        <v>20.130016829509501</v>
      </c>
      <c r="H3529">
        <v>20.195963268697099</v>
      </c>
      <c r="I3529">
        <v>5.8824937933271899</v>
      </c>
      <c r="J3529">
        <v>-9.8140180999233593</v>
      </c>
      <c r="K3529">
        <v>69.056373242820399</v>
      </c>
      <c r="L3529">
        <v>63.737221463266899</v>
      </c>
      <c r="M3529">
        <v>49.119247343397497</v>
      </c>
      <c r="N3529">
        <v>0.89516840484082605</v>
      </c>
      <c r="O3529">
        <v>17.489270386266</v>
      </c>
      <c r="P3529">
        <v>48.792656156455799</v>
      </c>
      <c r="Q3529">
        <v>2.0759069071494999E-2</v>
      </c>
    </row>
    <row r="3530" spans="1:17" hidden="1" x14ac:dyDescent="0.3">
      <c r="A3530" t="s">
        <v>7283</v>
      </c>
      <c r="B3530" t="s">
        <v>7284</v>
      </c>
      <c r="C3530" t="str">
        <f>IFERROR(VLOOKUP(Table1[[#This Row],[Ticker]],[1]!Table2[[Symbol]:[Industry]],2,FALSE),"-")</f>
        <v>-</v>
      </c>
      <c r="D3530" t="s">
        <v>625</v>
      </c>
      <c r="E3530">
        <v>42.495821999999997</v>
      </c>
      <c r="F3530">
        <v>42.2</v>
      </c>
      <c r="G3530">
        <v>-55.190082426073502</v>
      </c>
      <c r="H3530">
        <v>2.2170803996050799</v>
      </c>
      <c r="I3530">
        <v>-41.625993782068598</v>
      </c>
      <c r="J3530">
        <v>-4.53131013883542</v>
      </c>
      <c r="K3530">
        <v>44.065940763109502</v>
      </c>
      <c r="L3530">
        <v>53.3324750335644</v>
      </c>
      <c r="M3530">
        <v>44.613789361706097</v>
      </c>
      <c r="N3530">
        <v>1.4132896668280801</v>
      </c>
      <c r="O3530">
        <v>80.331753554502299</v>
      </c>
      <c r="P3530">
        <v>16.735822959889301</v>
      </c>
      <c r="Q3530">
        <v>2.1751396654023002E-2</v>
      </c>
    </row>
    <row r="3531" spans="1:17" hidden="1" x14ac:dyDescent="0.3">
      <c r="A3531" t="s">
        <v>7285</v>
      </c>
      <c r="B3531" t="s">
        <v>7286</v>
      </c>
      <c r="C3531" t="str">
        <f>IFERROR(VLOOKUP(Table1[[#This Row],[Ticker]],[1]!Table2[[Symbol]:[Industry]],2,FALSE),"-")</f>
        <v>-</v>
      </c>
      <c r="D3531" t="s">
        <v>429</v>
      </c>
      <c r="E3531">
        <v>42.39</v>
      </c>
      <c r="F3531">
        <v>4.71</v>
      </c>
      <c r="G3531">
        <v>54.705099177891597</v>
      </c>
      <c r="H3531">
        <v>-3.0844647584829898</v>
      </c>
      <c r="I3531">
        <v>4.0154490623185701</v>
      </c>
      <c r="J3531">
        <v>-5.73970953571643E-2</v>
      </c>
      <c r="K3531">
        <v>4.9088523498355103</v>
      </c>
      <c r="L3531">
        <v>4.0465530925762998</v>
      </c>
      <c r="M3531">
        <v>26.745250676323799</v>
      </c>
      <c r="N3531">
        <v>0.47540908082516897</v>
      </c>
      <c r="O3531">
        <v>38.570417551309198</v>
      </c>
      <c r="P3531">
        <v>101.85714285714199</v>
      </c>
      <c r="Q3531">
        <v>6.8816444508273997E-2</v>
      </c>
    </row>
    <row r="3532" spans="1:17" hidden="1" x14ac:dyDescent="0.3">
      <c r="A3532" t="s">
        <v>7287</v>
      </c>
      <c r="B3532" t="s">
        <v>7288</v>
      </c>
      <c r="C3532" t="str">
        <f>IFERROR(VLOOKUP(Table1[[#This Row],[Ticker]],[1]!Table2[[Symbol]:[Industry]],2,FALSE),"-")</f>
        <v>-</v>
      </c>
      <c r="D3532" t="s">
        <v>6579</v>
      </c>
      <c r="E3532">
        <v>42.365154167999997</v>
      </c>
      <c r="F3532">
        <v>35.46</v>
      </c>
      <c r="G3532">
        <v>74.845960104112095</v>
      </c>
      <c r="H3532">
        <v>129.05126677308201</v>
      </c>
      <c r="I3532">
        <v>63.333305864682899</v>
      </c>
      <c r="J3532">
        <v>13.0787925126647</v>
      </c>
      <c r="K3532">
        <v>22.503010752471798</v>
      </c>
      <c r="L3532">
        <v>18.318409121462999</v>
      </c>
      <c r="M3532">
        <v>78.635941100279098</v>
      </c>
      <c r="N3532">
        <v>2.2534951167847601</v>
      </c>
      <c r="O3532">
        <v>2.28426395939087</v>
      </c>
      <c r="P3532">
        <v>166.61654135338301</v>
      </c>
      <c r="Q3532">
        <v>0.153615420268914</v>
      </c>
    </row>
    <row r="3533" spans="1:17" hidden="1" x14ac:dyDescent="0.3">
      <c r="A3533" t="s">
        <v>7289</v>
      </c>
      <c r="B3533" t="s">
        <v>7290</v>
      </c>
      <c r="C3533" t="str">
        <f>IFERROR(VLOOKUP(Table1[[#This Row],[Ticker]],[1]!Table2[[Symbol]:[Industry]],2,FALSE),"-")</f>
        <v>-</v>
      </c>
      <c r="D3533" t="s">
        <v>138</v>
      </c>
      <c r="E3533">
        <v>42.233047999999997</v>
      </c>
      <c r="F3533">
        <v>29.48</v>
      </c>
      <c r="G3533">
        <v>102.64578458665601</v>
      </c>
      <c r="H3533">
        <v>8.3084485884468506</v>
      </c>
      <c r="I3533">
        <v>-38.323760878783098</v>
      </c>
      <c r="J3533">
        <v>8.6475117405474595</v>
      </c>
      <c r="K3533">
        <v>29.005047322276202</v>
      </c>
      <c r="L3533">
        <v>26.4806549960289</v>
      </c>
      <c r="M3533">
        <v>63.527571363817003</v>
      </c>
      <c r="N3533">
        <v>1.5549651462176599</v>
      </c>
      <c r="O3533">
        <v>52.476255088195401</v>
      </c>
      <c r="P3533">
        <v>170.45871559632999</v>
      </c>
      <c r="Q3533">
        <v>0.13599143600266</v>
      </c>
    </row>
    <row r="3534" spans="1:17" hidden="1" x14ac:dyDescent="0.3">
      <c r="A3534" t="s">
        <v>7291</v>
      </c>
      <c r="B3534" t="s">
        <v>7292</v>
      </c>
      <c r="C3534" t="str">
        <f>IFERROR(VLOOKUP(Table1[[#This Row],[Ticker]],[1]!Table2[[Symbol]:[Industry]],2,FALSE),"-")</f>
        <v>-</v>
      </c>
      <c r="D3534" t="s">
        <v>7293</v>
      </c>
      <c r="E3534">
        <v>42.185538493999999</v>
      </c>
      <c r="F3534">
        <v>7.81</v>
      </c>
      <c r="G3534">
        <v>-7.3792276352244999</v>
      </c>
      <c r="H3534">
        <v>7.9160563462590501</v>
      </c>
      <c r="I3534">
        <v>-27.0500526069108</v>
      </c>
      <c r="J3534">
        <v>6.4504909453552903</v>
      </c>
      <c r="K3534">
        <v>7.6601800007687801</v>
      </c>
      <c r="L3534">
        <v>8.2835364727178593</v>
      </c>
      <c r="M3534">
        <v>55.481498196222503</v>
      </c>
      <c r="N3534">
        <v>1.3733099238497899</v>
      </c>
      <c r="O3534">
        <v>33.03457106274</v>
      </c>
      <c r="P3534">
        <v>19.236641221374001</v>
      </c>
      <c r="Q3534">
        <v>-3.7929990579503997E-2</v>
      </c>
    </row>
    <row r="3535" spans="1:17" hidden="1" x14ac:dyDescent="0.3">
      <c r="A3535" t="s">
        <v>7294</v>
      </c>
      <c r="B3535" t="s">
        <v>7295</v>
      </c>
      <c r="C3535" t="str">
        <f>IFERROR(VLOOKUP(Table1[[#This Row],[Ticker]],[1]!Table2[[Symbol]:[Industry]],2,FALSE),"-")</f>
        <v>-</v>
      </c>
      <c r="E3535">
        <v>42.132280000000002</v>
      </c>
      <c r="F3535">
        <v>39.799999999999997</v>
      </c>
      <c r="G3535">
        <v>4.7608404928195602</v>
      </c>
      <c r="H3535">
        <v>4.5835902328787199</v>
      </c>
      <c r="I3535">
        <v>-9.6541455131319101</v>
      </c>
      <c r="J3535">
        <v>7.84260290464284</v>
      </c>
      <c r="K3535">
        <v>39.491492435263503</v>
      </c>
      <c r="L3535">
        <v>37.964136970404397</v>
      </c>
      <c r="M3535">
        <v>49.7665295454645</v>
      </c>
      <c r="N3535">
        <v>2.6034919606797202</v>
      </c>
      <c r="O3535">
        <v>32.914572864321599</v>
      </c>
      <c r="P3535">
        <v>47.352832284339101</v>
      </c>
      <c r="Q3535">
        <v>0.10203066392818901</v>
      </c>
    </row>
    <row r="3536" spans="1:17" hidden="1" x14ac:dyDescent="0.3">
      <c r="A3536" t="s">
        <v>7296</v>
      </c>
      <c r="B3536" t="s">
        <v>7297</v>
      </c>
      <c r="C3536" t="str">
        <f>IFERROR(VLOOKUP(Table1[[#This Row],[Ticker]],[1]!Table2[[Symbol]:[Industry]],2,FALSE),"-")</f>
        <v>-</v>
      </c>
      <c r="D3536" t="s">
        <v>553</v>
      </c>
      <c r="E3536">
        <v>42.078149099999997</v>
      </c>
      <c r="F3536">
        <v>39</v>
      </c>
      <c r="G3536">
        <v>-54.491624324611799</v>
      </c>
      <c r="H3536">
        <v>1.8605784184010601</v>
      </c>
      <c r="I3536">
        <v>-42.1458585521816</v>
      </c>
      <c r="J3536">
        <v>-1.94998968794976</v>
      </c>
      <c r="K3536">
        <v>40.354769619242802</v>
      </c>
      <c r="L3536">
        <v>43.5784302065126</v>
      </c>
      <c r="M3536">
        <v>24.968197712529001</v>
      </c>
      <c r="N3536">
        <v>0.24854368932038801</v>
      </c>
      <c r="O3536">
        <v>99.962263905425502</v>
      </c>
      <c r="P3536">
        <v>20.630992885864501</v>
      </c>
      <c r="Q3536">
        <v>0.17319629586009899</v>
      </c>
    </row>
    <row r="3537" spans="1:17" hidden="1" x14ac:dyDescent="0.3">
      <c r="A3537" t="s">
        <v>7298</v>
      </c>
      <c r="B3537" t="s">
        <v>7299</v>
      </c>
      <c r="C3537" t="str">
        <f>IFERROR(VLOOKUP(Table1[[#This Row],[Ticker]],[1]!Table2[[Symbol]:[Industry]],2,FALSE),"-")</f>
        <v>-</v>
      </c>
      <c r="D3537" t="s">
        <v>21</v>
      </c>
      <c r="E3537">
        <v>42.065728526999997</v>
      </c>
      <c r="F3537">
        <v>53.07</v>
      </c>
      <c r="G3537">
        <v>54.534346168512201</v>
      </c>
      <c r="H3537">
        <v>-1.99056504593108</v>
      </c>
      <c r="I3537">
        <v>-13.9993144561726</v>
      </c>
      <c r="J3537">
        <v>-5.6278474242490404</v>
      </c>
      <c r="K3537">
        <v>54.448716527393998</v>
      </c>
      <c r="L3537">
        <v>51.694328497518001</v>
      </c>
      <c r="M3537">
        <v>44.244949025935199</v>
      </c>
      <c r="N3537">
        <v>2.35708786829532</v>
      </c>
      <c r="O3537">
        <v>74.863387978142001</v>
      </c>
      <c r="P3537">
        <v>83</v>
      </c>
      <c r="Q3537">
        <v>0.17890380848880499</v>
      </c>
    </row>
    <row r="3538" spans="1:17" hidden="1" x14ac:dyDescent="0.3">
      <c r="A3538" t="s">
        <v>7300</v>
      </c>
      <c r="B3538" t="s">
        <v>7301</v>
      </c>
      <c r="C3538" t="str">
        <f>IFERROR(VLOOKUP(Table1[[#This Row],[Ticker]],[1]!Table2[[Symbol]:[Industry]],2,FALSE),"-")</f>
        <v>-</v>
      </c>
      <c r="D3538" t="s">
        <v>7302</v>
      </c>
      <c r="E3538">
        <v>41.755411819999999</v>
      </c>
      <c r="F3538">
        <v>49.9</v>
      </c>
      <c r="G3538">
        <v>704.27442300376595</v>
      </c>
      <c r="H3538">
        <v>5.3450943045206198</v>
      </c>
      <c r="I3538">
        <v>13.639129686749</v>
      </c>
      <c r="J3538">
        <v>10.823094456102099</v>
      </c>
      <c r="K3538">
        <v>45.9853975346143</v>
      </c>
      <c r="L3538">
        <v>37.370871955669202</v>
      </c>
      <c r="M3538">
        <v>74.854416547437097</v>
      </c>
      <c r="N3538">
        <v>1.5889850737423299</v>
      </c>
      <c r="O3538">
        <v>26.773547094188299</v>
      </c>
      <c r="P3538">
        <v>727.52902155887205</v>
      </c>
      <c r="Q3538">
        <v>0.16764002389368099</v>
      </c>
    </row>
    <row r="3539" spans="1:17" hidden="1" x14ac:dyDescent="0.3">
      <c r="A3539" t="s">
        <v>7303</v>
      </c>
      <c r="B3539" t="s">
        <v>7304</v>
      </c>
      <c r="C3539" t="str">
        <f>IFERROR(VLOOKUP(Table1[[#This Row],[Ticker]],[1]!Table2[[Symbol]:[Industry]],2,FALSE),"-")</f>
        <v>-</v>
      </c>
      <c r="E3539">
        <v>41.645299999999999</v>
      </c>
      <c r="F3539">
        <v>79.400000000000006</v>
      </c>
      <c r="G3539">
        <v>-5.6075397315763702</v>
      </c>
      <c r="H3539">
        <v>1.0739510831011601</v>
      </c>
      <c r="I3539">
        <v>-7.9459900458548303</v>
      </c>
      <c r="J3539">
        <v>3.1426029046428301</v>
      </c>
      <c r="K3539">
        <v>78.965894511280794</v>
      </c>
      <c r="L3539">
        <v>75.291787738796401</v>
      </c>
      <c r="M3539">
        <v>56.494979839340203</v>
      </c>
      <c r="N3539">
        <v>0</v>
      </c>
      <c r="O3539">
        <v>2.3929471032745502</v>
      </c>
      <c r="P3539">
        <v>17.647058823529399</v>
      </c>
    </row>
    <row r="3540" spans="1:17" hidden="1" x14ac:dyDescent="0.3">
      <c r="A3540" t="s">
        <v>7305</v>
      </c>
      <c r="B3540" t="s">
        <v>7306</v>
      </c>
      <c r="C3540" t="str">
        <f>IFERROR(VLOOKUP(Table1[[#This Row],[Ticker]],[1]!Table2[[Symbol]:[Industry]],2,FALSE),"-")</f>
        <v>-</v>
      </c>
      <c r="D3540" t="s">
        <v>711</v>
      </c>
      <c r="E3540">
        <v>41.638247819999997</v>
      </c>
      <c r="F3540">
        <v>156.41</v>
      </c>
      <c r="G3540">
        <v>13.9110596050274</v>
      </c>
      <c r="H3540">
        <v>5.5985412470355902</v>
      </c>
      <c r="I3540">
        <v>3.1055350410510099</v>
      </c>
      <c r="J3540">
        <v>1.2047376324189001</v>
      </c>
      <c r="K3540">
        <v>152.52170978599801</v>
      </c>
      <c r="L3540">
        <v>138.62268516624101</v>
      </c>
      <c r="M3540">
        <v>54.966471854101101</v>
      </c>
      <c r="N3540">
        <v>0.45654369162658398</v>
      </c>
      <c r="O3540">
        <v>6.2272233233169301</v>
      </c>
      <c r="P3540">
        <v>40.152329749103899</v>
      </c>
      <c r="Q3540">
        <v>4.2502533627336997E-2</v>
      </c>
    </row>
    <row r="3541" spans="1:17" hidden="1" x14ac:dyDescent="0.3">
      <c r="A3541" t="s">
        <v>7307</v>
      </c>
      <c r="B3541" t="s">
        <v>7308</v>
      </c>
      <c r="C3541" t="str">
        <f>IFERROR(VLOOKUP(Table1[[#This Row],[Ticker]],[1]!Table2[[Symbol]:[Industry]],2,FALSE),"-")</f>
        <v>-</v>
      </c>
      <c r="D3541" t="s">
        <v>2858</v>
      </c>
      <c r="E3541">
        <v>41.579738999999996</v>
      </c>
      <c r="F3541">
        <v>37.85</v>
      </c>
      <c r="G3541">
        <v>11.6830128530938</v>
      </c>
      <c r="H3541">
        <v>39.711100858265397</v>
      </c>
      <c r="I3541">
        <v>-7.7207421460499699</v>
      </c>
      <c r="J3541">
        <v>13.5558260451387</v>
      </c>
      <c r="K3541">
        <v>33.157411199652302</v>
      </c>
      <c r="L3541">
        <v>32.259921060424901</v>
      </c>
      <c r="M3541">
        <v>55.577170497398697</v>
      </c>
      <c r="N3541">
        <v>2.8869889727505602</v>
      </c>
      <c r="O3541">
        <v>20.132100396301102</v>
      </c>
      <c r="P3541">
        <v>52.008032128514003</v>
      </c>
      <c r="Q3541">
        <v>1.2753948114228E-2</v>
      </c>
    </row>
    <row r="3542" spans="1:17" hidden="1" x14ac:dyDescent="0.3">
      <c r="A3542" t="s">
        <v>7309</v>
      </c>
      <c r="B3542" t="s">
        <v>7310</v>
      </c>
      <c r="C3542" t="str">
        <f>IFERROR(VLOOKUP(Table1[[#This Row],[Ticker]],[1]!Table2[[Symbol]:[Industry]],2,FALSE),"-")</f>
        <v>-</v>
      </c>
      <c r="D3542" t="s">
        <v>625</v>
      </c>
      <c r="E3542">
        <v>41.575503869999999</v>
      </c>
      <c r="F3542">
        <v>11.94</v>
      </c>
      <c r="G3542">
        <v>-57.829941020859202</v>
      </c>
      <c r="H3542">
        <v>-7.2532950819828299</v>
      </c>
      <c r="I3542">
        <v>-66.349742955584503</v>
      </c>
      <c r="J3542">
        <v>10.133225240533701</v>
      </c>
      <c r="K3542">
        <v>16.710271499227598</v>
      </c>
      <c r="L3542">
        <v>20.562508674868798</v>
      </c>
      <c r="M3542">
        <v>34.971827093886297</v>
      </c>
      <c r="N3542">
        <v>1.3142210117090201</v>
      </c>
      <c r="O3542">
        <v>174.70686767169099</v>
      </c>
      <c r="P3542">
        <v>4.27947598253275</v>
      </c>
      <c r="Q3542">
        <v>-1.3507507645605999E-2</v>
      </c>
    </row>
    <row r="3543" spans="1:17" hidden="1" x14ac:dyDescent="0.3">
      <c r="A3543" t="s">
        <v>7311</v>
      </c>
      <c r="B3543" t="s">
        <v>7312</v>
      </c>
      <c r="C3543" t="str">
        <f>IFERROR(VLOOKUP(Table1[[#This Row],[Ticker]],[1]!Table2[[Symbol]:[Industry]],2,FALSE),"-")</f>
        <v>-</v>
      </c>
      <c r="D3543" t="s">
        <v>3900</v>
      </c>
      <c r="E3543">
        <v>41.37895125</v>
      </c>
      <c r="F3543">
        <v>315.89999999999998</v>
      </c>
      <c r="G3543">
        <v>212.80923123212801</v>
      </c>
      <c r="H3543">
        <v>35.689335698485699</v>
      </c>
      <c r="I3543">
        <v>205.40977645291801</v>
      </c>
      <c r="J3543">
        <v>-11.090193790042999</v>
      </c>
      <c r="K3543">
        <v>244.58887643373899</v>
      </c>
      <c r="L3543">
        <v>153.318343103503</v>
      </c>
      <c r="M3543">
        <v>46.312590276566397</v>
      </c>
      <c r="N3543">
        <v>2.04076850984067</v>
      </c>
      <c r="O3543">
        <v>26.938904716682501</v>
      </c>
      <c r="P3543">
        <v>319.800664451827</v>
      </c>
    </row>
    <row r="3544" spans="1:17" hidden="1" x14ac:dyDescent="0.3">
      <c r="A3544" t="s">
        <v>7313</v>
      </c>
      <c r="B3544" t="s">
        <v>7314</v>
      </c>
      <c r="C3544" t="str">
        <f>IFERROR(VLOOKUP(Table1[[#This Row],[Ticker]],[1]!Table2[[Symbol]:[Industry]],2,FALSE),"-")</f>
        <v>-</v>
      </c>
      <c r="D3544" t="s">
        <v>429</v>
      </c>
      <c r="E3544">
        <v>41.292900000000003</v>
      </c>
      <c r="F3544">
        <v>3.87</v>
      </c>
      <c r="G3544">
        <v>18.503643203135901</v>
      </c>
      <c r="H3544">
        <v>24.4505744597245</v>
      </c>
      <c r="I3544">
        <v>40.093434040466903</v>
      </c>
      <c r="J3544">
        <v>20.789661728172199</v>
      </c>
      <c r="K3544">
        <v>3.24703058623101</v>
      </c>
      <c r="L3544">
        <v>2.8912431263971099</v>
      </c>
      <c r="M3544">
        <v>78.860022635100606</v>
      </c>
      <c r="N3544">
        <v>1.90535837489981</v>
      </c>
      <c r="O3544">
        <v>16.279069767441801</v>
      </c>
      <c r="P3544">
        <v>125</v>
      </c>
      <c r="Q3544">
        <v>3.3270894469455997E-2</v>
      </c>
    </row>
    <row r="3545" spans="1:17" hidden="1" x14ac:dyDescent="0.3">
      <c r="A3545" t="s">
        <v>7315</v>
      </c>
      <c r="B3545" t="s">
        <v>7316</v>
      </c>
      <c r="C3545" t="str">
        <f>IFERROR(VLOOKUP(Table1[[#This Row],[Ticker]],[1]!Table2[[Symbol]:[Industry]],2,FALSE),"-")</f>
        <v>-</v>
      </c>
      <c r="D3545" t="s">
        <v>625</v>
      </c>
      <c r="E3545">
        <v>41.282513999999999</v>
      </c>
      <c r="F3545">
        <v>98.28</v>
      </c>
      <c r="G3545">
        <v>126.31371023107999</v>
      </c>
      <c r="H3545">
        <v>15.499378955961699</v>
      </c>
      <c r="I3545">
        <v>118.067915987801</v>
      </c>
      <c r="J3545">
        <v>15.4401433965444</v>
      </c>
      <c r="K3545">
        <v>71.4208293647076</v>
      </c>
      <c r="L3545">
        <v>53.443920638775197</v>
      </c>
      <c r="M3545">
        <v>80.2189971711976</v>
      </c>
      <c r="N3545">
        <v>1.0230631539777699</v>
      </c>
      <c r="O3545">
        <v>0</v>
      </c>
      <c r="P3545">
        <v>186.948905109489</v>
      </c>
      <c r="Q3545">
        <v>0.165044259008296</v>
      </c>
    </row>
    <row r="3546" spans="1:17" hidden="1" x14ac:dyDescent="0.3">
      <c r="A3546" t="s">
        <v>7317</v>
      </c>
      <c r="B3546" t="s">
        <v>7318</v>
      </c>
      <c r="C3546" t="str">
        <f>IFERROR(VLOOKUP(Table1[[#This Row],[Ticker]],[1]!Table2[[Symbol]:[Industry]],2,FALSE),"-")</f>
        <v>-</v>
      </c>
      <c r="D3546" t="s">
        <v>3355</v>
      </c>
      <c r="E3546">
        <v>41.25</v>
      </c>
      <c r="F3546">
        <v>125</v>
      </c>
      <c r="G3546">
        <v>14.1080388075315</v>
      </c>
      <c r="H3546">
        <v>1.0739510831011601</v>
      </c>
      <c r="I3546">
        <v>-7.9555668331124201</v>
      </c>
      <c r="J3546">
        <v>3.1426029046428301</v>
      </c>
      <c r="K3546">
        <v>124.832623257639</v>
      </c>
      <c r="L3546">
        <v>115.93819135060799</v>
      </c>
      <c r="M3546">
        <v>99.999999993730199</v>
      </c>
      <c r="O3546">
        <v>0</v>
      </c>
      <c r="P3546">
        <v>37.362637362637301</v>
      </c>
    </row>
    <row r="3547" spans="1:17" hidden="1" x14ac:dyDescent="0.3">
      <c r="A3547" t="s">
        <v>7319</v>
      </c>
      <c r="B3547" t="s">
        <v>7320</v>
      </c>
      <c r="C3547" t="str">
        <f>IFERROR(VLOOKUP(Table1[[#This Row],[Ticker]],[1]!Table2[[Symbol]:[Industry]],2,FALSE),"-")</f>
        <v>-</v>
      </c>
      <c r="D3547" t="s">
        <v>1417</v>
      </c>
      <c r="E3547">
        <v>41.183041000000003</v>
      </c>
      <c r="F3547">
        <v>46.03</v>
      </c>
      <c r="G3547">
        <v>-20.851928922180299</v>
      </c>
      <c r="H3547">
        <v>1.5698188516961999</v>
      </c>
      <c r="I3547">
        <v>-41.583037918339201</v>
      </c>
      <c r="J3547">
        <v>0.46153047567125699</v>
      </c>
      <c r="K3547">
        <v>46.511000995807301</v>
      </c>
      <c r="L3547">
        <v>47.8399807509239</v>
      </c>
      <c r="M3547">
        <v>34.470774604675299</v>
      </c>
      <c r="N3547">
        <v>1.1230122905892499</v>
      </c>
      <c r="O3547">
        <v>99.326526178579101</v>
      </c>
      <c r="P3547">
        <v>24.4054054054054</v>
      </c>
      <c r="Q3547">
        <v>-3.8946217347586E-2</v>
      </c>
    </row>
    <row r="3548" spans="1:17" hidden="1" x14ac:dyDescent="0.3">
      <c r="A3548" t="s">
        <v>7321</v>
      </c>
      <c r="B3548" t="s">
        <v>7322</v>
      </c>
      <c r="C3548" t="str">
        <f>IFERROR(VLOOKUP(Table1[[#This Row],[Ticker]],[1]!Table2[[Symbol]:[Industry]],2,FALSE),"-")</f>
        <v>-</v>
      </c>
      <c r="D3548" t="s">
        <v>46</v>
      </c>
      <c r="E3548">
        <v>41.04675855</v>
      </c>
      <c r="F3548">
        <v>34.299999999999997</v>
      </c>
      <c r="G3548">
        <v>-20.096703818263698</v>
      </c>
      <c r="H3548">
        <v>-2.1719239507100201</v>
      </c>
      <c r="I3548">
        <v>-46.354097892631401</v>
      </c>
      <c r="J3548">
        <v>3.6201309945304798</v>
      </c>
      <c r="K3548">
        <v>36.632925532831699</v>
      </c>
      <c r="L3548">
        <v>36.2221381778647</v>
      </c>
      <c r="M3548">
        <v>36.167490636401702</v>
      </c>
      <c r="N3548">
        <v>0.804942985208144</v>
      </c>
      <c r="O3548">
        <v>63.702623906705497</v>
      </c>
      <c r="P3548">
        <v>44.725738396624401</v>
      </c>
      <c r="Q3548">
        <v>0.103111120426724</v>
      </c>
    </row>
    <row r="3549" spans="1:17" hidden="1" x14ac:dyDescent="0.3">
      <c r="A3549" t="s">
        <v>7323</v>
      </c>
      <c r="B3549" t="s">
        <v>7324</v>
      </c>
      <c r="C3549" t="str">
        <f>IFERROR(VLOOKUP(Table1[[#This Row],[Ticker]],[1]!Table2[[Symbol]:[Industry]],2,FALSE),"-")</f>
        <v>-</v>
      </c>
      <c r="D3549" t="s">
        <v>232</v>
      </c>
      <c r="E3549">
        <v>41.019282850000003</v>
      </c>
      <c r="F3549">
        <v>59.15</v>
      </c>
      <c r="G3549">
        <v>59.872336429414297</v>
      </c>
      <c r="H3549">
        <v>-11.748451275041701</v>
      </c>
      <c r="I3549">
        <v>-44.029549389778303</v>
      </c>
      <c r="J3549">
        <v>4.6876672823252399</v>
      </c>
      <c r="K3549">
        <v>64.187539507715002</v>
      </c>
      <c r="L3549">
        <v>63.847873800098398</v>
      </c>
      <c r="M3549">
        <v>40.195497305549999</v>
      </c>
      <c r="N3549">
        <v>0.225705329153605</v>
      </c>
      <c r="O3549">
        <v>99.492814877430206</v>
      </c>
      <c r="P3549">
        <v>83.126934984520105</v>
      </c>
    </row>
    <row r="3550" spans="1:17" hidden="1" x14ac:dyDescent="0.3">
      <c r="A3550" t="s">
        <v>7325</v>
      </c>
      <c r="B3550" t="s">
        <v>7326</v>
      </c>
      <c r="C3550" t="str">
        <f>IFERROR(VLOOKUP(Table1[[#This Row],[Ticker]],[1]!Table2[[Symbol]:[Industry]],2,FALSE),"-")</f>
        <v>-</v>
      </c>
      <c r="D3550" t="s">
        <v>21</v>
      </c>
      <c r="E3550">
        <v>40.948079999999997</v>
      </c>
      <c r="F3550">
        <v>139.85</v>
      </c>
      <c r="G3550">
        <v>-12.657524612836101</v>
      </c>
      <c r="H3550">
        <v>-27.935847782293301</v>
      </c>
      <c r="I3550">
        <v>-13.0337775540503</v>
      </c>
      <c r="J3550">
        <v>1.4640314760714099</v>
      </c>
      <c r="K3550">
        <v>151.61819493340701</v>
      </c>
      <c r="L3550">
        <v>153.25949534189499</v>
      </c>
      <c r="M3550">
        <v>44.778535673523997</v>
      </c>
      <c r="N3550">
        <v>0.86826489437455501</v>
      </c>
      <c r="O3550">
        <v>46.585627457990697</v>
      </c>
      <c r="P3550">
        <v>35.908649173955197</v>
      </c>
    </row>
    <row r="3551" spans="1:17" hidden="1" x14ac:dyDescent="0.3">
      <c r="A3551" t="s">
        <v>7327</v>
      </c>
      <c r="B3551" t="s">
        <v>7328</v>
      </c>
      <c r="C3551" t="str">
        <f>IFERROR(VLOOKUP(Table1[[#This Row],[Ticker]],[1]!Table2[[Symbol]:[Industry]],2,FALSE),"-")</f>
        <v>-</v>
      </c>
      <c r="E3551">
        <v>40.937600000000003</v>
      </c>
      <c r="F3551">
        <v>58.15</v>
      </c>
      <c r="G3551">
        <v>68.7863525677475</v>
      </c>
      <c r="H3551">
        <v>9.3526079723331108</v>
      </c>
      <c r="I3551">
        <v>-22.980817978985399</v>
      </c>
      <c r="J3551">
        <v>-6.79319163789327</v>
      </c>
      <c r="K3551">
        <v>54.830396102707503</v>
      </c>
      <c r="L3551">
        <v>50.098369812041497</v>
      </c>
      <c r="M3551">
        <v>48.416495633070603</v>
      </c>
      <c r="N3551">
        <v>0.92368511921802099</v>
      </c>
      <c r="O3551">
        <v>35.511607910576103</v>
      </c>
      <c r="P3551">
        <v>101.97985411601201</v>
      </c>
      <c r="Q3551">
        <v>4.1460857105100001E-4</v>
      </c>
    </row>
    <row r="3552" spans="1:17" hidden="1" x14ac:dyDescent="0.3">
      <c r="A3552" t="s">
        <v>7329</v>
      </c>
      <c r="B3552" t="s">
        <v>7330</v>
      </c>
      <c r="C3552" t="str">
        <f>IFERROR(VLOOKUP(Table1[[#This Row],[Ticker]],[1]!Table2[[Symbol]:[Industry]],2,FALSE),"-")</f>
        <v>-</v>
      </c>
      <c r="D3552" t="s">
        <v>700</v>
      </c>
      <c r="E3552">
        <v>40.837955000000001</v>
      </c>
      <c r="F3552">
        <v>179</v>
      </c>
      <c r="G3552">
        <v>53.973124217171403</v>
      </c>
      <c r="H3552">
        <v>10.603362847807</v>
      </c>
      <c r="I3552">
        <v>71.883693926173393</v>
      </c>
      <c r="J3552">
        <v>-10.2527459325664</v>
      </c>
      <c r="K3552">
        <v>165.66755238761399</v>
      </c>
      <c r="L3552">
        <v>127.106731825734</v>
      </c>
      <c r="M3552">
        <v>39.719503643829803</v>
      </c>
      <c r="N3552">
        <v>4.6427743566990998</v>
      </c>
      <c r="O3552">
        <v>47.625698324022302</v>
      </c>
      <c r="P3552">
        <v>110.588235294117</v>
      </c>
      <c r="Q3552">
        <v>0.14439666537800699</v>
      </c>
    </row>
    <row r="3553" spans="1:17" hidden="1" x14ac:dyDescent="0.3">
      <c r="A3553" t="s">
        <v>7331</v>
      </c>
      <c r="B3553" t="s">
        <v>7332</v>
      </c>
      <c r="C3553" t="str">
        <f>IFERROR(VLOOKUP(Table1[[#This Row],[Ticker]],[1]!Table2[[Symbol]:[Industry]],2,FALSE),"-")</f>
        <v>-</v>
      </c>
      <c r="D3553" t="s">
        <v>133</v>
      </c>
      <c r="E3553">
        <v>40.813311419999998</v>
      </c>
      <c r="F3553">
        <v>73.8</v>
      </c>
      <c r="G3553">
        <v>-24.985623854706301</v>
      </c>
      <c r="H3553">
        <v>-7.5174194752744601</v>
      </c>
      <c r="I3553">
        <v>-22.622620260976198</v>
      </c>
      <c r="J3553">
        <v>3.1842695713095002</v>
      </c>
      <c r="K3553">
        <v>75.175461859314296</v>
      </c>
      <c r="L3553">
        <v>81.160866717797205</v>
      </c>
      <c r="M3553">
        <v>51.409666478383599</v>
      </c>
      <c r="N3553">
        <v>2.3554642034620201</v>
      </c>
      <c r="O3553">
        <v>26.747967479674799</v>
      </c>
      <c r="P3553">
        <v>16.2204724409448</v>
      </c>
      <c r="Q3553">
        <v>7.9064506231473999E-2</v>
      </c>
    </row>
    <row r="3554" spans="1:17" hidden="1" x14ac:dyDescent="0.3">
      <c r="A3554" t="s">
        <v>7333</v>
      </c>
      <c r="B3554" t="s">
        <v>7334</v>
      </c>
      <c r="C3554" t="str">
        <f>IFERROR(VLOOKUP(Table1[[#This Row],[Ticker]],[1]!Table2[[Symbol]:[Industry]],2,FALSE),"-")</f>
        <v>-</v>
      </c>
      <c r="D3554" t="s">
        <v>993</v>
      </c>
      <c r="E3554">
        <v>40.693249999999999</v>
      </c>
      <c r="F3554">
        <v>85.67</v>
      </c>
      <c r="G3554">
        <v>27.175603376413001</v>
      </c>
      <c r="H3554">
        <v>11.087702802066</v>
      </c>
      <c r="I3554">
        <v>18.6280884348323</v>
      </c>
      <c r="J3554">
        <v>-3.6370581123063199</v>
      </c>
      <c r="K3554">
        <v>78.803514906899906</v>
      </c>
      <c r="L3554">
        <v>68.536014808020198</v>
      </c>
      <c r="M3554">
        <v>52.2893421688497</v>
      </c>
      <c r="N3554">
        <v>2.04851331225785</v>
      </c>
      <c r="O3554">
        <v>18.256098984475301</v>
      </c>
      <c r="P3554">
        <v>65.866408518876995</v>
      </c>
      <c r="Q3554">
        <v>0.118797642251847</v>
      </c>
    </row>
    <row r="3555" spans="1:17" hidden="1" x14ac:dyDescent="0.3">
      <c r="A3555" t="s">
        <v>7335</v>
      </c>
      <c r="B3555" t="s">
        <v>7336</v>
      </c>
      <c r="C3555" t="str">
        <f>IFERROR(VLOOKUP(Table1[[#This Row],[Ticker]],[1]!Table2[[Symbol]:[Industry]],2,FALSE),"-")</f>
        <v>-</v>
      </c>
      <c r="D3555" t="s">
        <v>2388</v>
      </c>
      <c r="E3555">
        <v>40.612499999999997</v>
      </c>
      <c r="F3555">
        <v>270.75</v>
      </c>
      <c r="G3555">
        <v>-44.776337685540497</v>
      </c>
      <c r="H3555">
        <v>-15.0778582725916</v>
      </c>
      <c r="I3555">
        <v>-13.185641336839099</v>
      </c>
      <c r="J3555">
        <v>1.4184649736083501</v>
      </c>
      <c r="K3555">
        <v>275.63044080219402</v>
      </c>
      <c r="L3555">
        <v>268.24766543366599</v>
      </c>
      <c r="M3555">
        <v>31.8033078977356</v>
      </c>
      <c r="N3555">
        <v>0.85106382978723405</v>
      </c>
      <c r="O3555">
        <v>43.601108033240997</v>
      </c>
      <c r="P3555">
        <v>35.307346326836502</v>
      </c>
    </row>
    <row r="3556" spans="1:17" hidden="1" x14ac:dyDescent="0.3">
      <c r="A3556" t="s">
        <v>7337</v>
      </c>
      <c r="B3556" t="s">
        <v>7338</v>
      </c>
      <c r="C3556" t="str">
        <f>IFERROR(VLOOKUP(Table1[[#This Row],[Ticker]],[1]!Table2[[Symbol]:[Industry]],2,FALSE),"-")</f>
        <v>-</v>
      </c>
      <c r="D3556" t="s">
        <v>383</v>
      </c>
      <c r="E3556">
        <v>40.502829599999998</v>
      </c>
      <c r="F3556">
        <v>27</v>
      </c>
      <c r="G3556">
        <v>-14.820863615346701</v>
      </c>
      <c r="H3556">
        <v>10.7393785923948</v>
      </c>
      <c r="I3556">
        <v>26.635220840932401</v>
      </c>
      <c r="J3556">
        <v>14.463357621623899</v>
      </c>
      <c r="K3556">
        <v>25.677348784558198</v>
      </c>
      <c r="L3556">
        <v>22.808782598311598</v>
      </c>
      <c r="M3556">
        <v>48.674049208103</v>
      </c>
      <c r="N3556">
        <v>0.342028660994178</v>
      </c>
      <c r="O3556">
        <v>9.2592592592592506</v>
      </c>
      <c r="P3556">
        <v>80</v>
      </c>
    </row>
    <row r="3557" spans="1:17" hidden="1" x14ac:dyDescent="0.3">
      <c r="A3557" t="s">
        <v>7339</v>
      </c>
      <c r="B3557" t="s">
        <v>7340</v>
      </c>
      <c r="C3557" t="str">
        <f>IFERROR(VLOOKUP(Table1[[#This Row],[Ticker]],[1]!Table2[[Symbol]:[Industry]],2,FALSE),"-")</f>
        <v>-</v>
      </c>
      <c r="D3557" t="s">
        <v>4990</v>
      </c>
      <c r="E3557">
        <v>40.487411000000002</v>
      </c>
      <c r="F3557">
        <v>37.97</v>
      </c>
      <c r="G3557">
        <v>44.754251002416297</v>
      </c>
      <c r="H3557">
        <v>71.843181852331895</v>
      </c>
      <c r="I3557">
        <v>79.5498164929582</v>
      </c>
      <c r="J3557">
        <v>10.1592070824682</v>
      </c>
      <c r="K3557">
        <v>28.287770418557699</v>
      </c>
      <c r="L3557">
        <v>23.809754046622501</v>
      </c>
      <c r="M3557">
        <v>67.479643883752502</v>
      </c>
      <c r="N3557">
        <v>2.06183403025967</v>
      </c>
      <c r="O3557">
        <v>10.1922570450355</v>
      </c>
      <c r="P3557">
        <v>141.84713375796099</v>
      </c>
      <c r="Q3557">
        <v>0.104380169780752</v>
      </c>
    </row>
    <row r="3558" spans="1:17" hidden="1" x14ac:dyDescent="0.3">
      <c r="A3558" t="s">
        <v>7341</v>
      </c>
      <c r="B3558" t="s">
        <v>7342</v>
      </c>
      <c r="C3558" t="str">
        <f>IFERROR(VLOOKUP(Table1[[#This Row],[Ticker]],[1]!Table2[[Symbol]:[Industry]],2,FALSE),"-")</f>
        <v>-</v>
      </c>
      <c r="D3558" t="s">
        <v>625</v>
      </c>
      <c r="E3558">
        <v>40.477774945</v>
      </c>
      <c r="F3558">
        <v>14.45</v>
      </c>
      <c r="G3558">
        <v>212.79191307280101</v>
      </c>
      <c r="H3558">
        <v>34.763271471450601</v>
      </c>
      <c r="I3558">
        <v>106.151455613338</v>
      </c>
      <c r="J3558">
        <v>13.3026029046428</v>
      </c>
      <c r="K3558">
        <v>7.8133450244403297</v>
      </c>
      <c r="L3558">
        <v>5.1398786494944497</v>
      </c>
      <c r="M3558">
        <v>100</v>
      </c>
      <c r="N3558">
        <v>2.6148915330269298</v>
      </c>
      <c r="O3558">
        <v>0</v>
      </c>
      <c r="P3558">
        <v>253.30073349633199</v>
      </c>
    </row>
    <row r="3559" spans="1:17" hidden="1" x14ac:dyDescent="0.3">
      <c r="A3559" t="s">
        <v>7343</v>
      </c>
      <c r="B3559" t="s">
        <v>7344</v>
      </c>
      <c r="C3559" t="str">
        <f>IFERROR(VLOOKUP(Table1[[#This Row],[Ticker]],[1]!Table2[[Symbol]:[Industry]],2,FALSE),"-")</f>
        <v>-</v>
      </c>
      <c r="D3559" t="s">
        <v>2893</v>
      </c>
      <c r="E3559">
        <v>40.469688208000001</v>
      </c>
      <c r="F3559">
        <v>27.92</v>
      </c>
      <c r="G3559">
        <v>497.18984588933802</v>
      </c>
      <c r="H3559">
        <v>46.095137523779101</v>
      </c>
      <c r="I3559">
        <v>171.52997847312</v>
      </c>
      <c r="J3559">
        <v>11.278463884105699</v>
      </c>
      <c r="K3559">
        <v>19.2072126356124</v>
      </c>
      <c r="L3559">
        <v>11.3916445966094</v>
      </c>
      <c r="M3559">
        <v>99.986981492664597</v>
      </c>
      <c r="N3559">
        <v>0.47806138992511799</v>
      </c>
      <c r="O3559">
        <v>0</v>
      </c>
      <c r="P3559">
        <v>524.60850111856803</v>
      </c>
      <c r="Q3559">
        <v>0.208075336682845</v>
      </c>
    </row>
    <row r="3560" spans="1:17" hidden="1" x14ac:dyDescent="0.3">
      <c r="A3560" t="s">
        <v>7345</v>
      </c>
      <c r="B3560" t="s">
        <v>7346</v>
      </c>
      <c r="C3560" t="str">
        <f>IFERROR(VLOOKUP(Table1[[#This Row],[Ticker]],[1]!Table2[[Symbol]:[Industry]],2,FALSE),"-")</f>
        <v>-</v>
      </c>
      <c r="D3560" t="s">
        <v>625</v>
      </c>
      <c r="E3560">
        <v>40.466999999999999</v>
      </c>
      <c r="F3560">
        <v>82</v>
      </c>
      <c r="G3560">
        <v>25.8363105358032</v>
      </c>
      <c r="H3560">
        <v>47.863748796381699</v>
      </c>
      <c r="I3560">
        <v>63.977861559301203</v>
      </c>
      <c r="J3560">
        <v>3.1426029046428301</v>
      </c>
      <c r="K3560">
        <v>65.359956063295002</v>
      </c>
      <c r="M3560">
        <v>87.513448480385506</v>
      </c>
      <c r="N3560">
        <v>1.1554621848739399</v>
      </c>
      <c r="O3560">
        <v>6.8292682926829098</v>
      </c>
      <c r="P3560">
        <v>75.213675213675202</v>
      </c>
    </row>
    <row r="3561" spans="1:17" hidden="1" x14ac:dyDescent="0.3">
      <c r="A3561" t="s">
        <v>7347</v>
      </c>
      <c r="B3561" t="s">
        <v>7348</v>
      </c>
      <c r="C3561" t="str">
        <f>IFERROR(VLOOKUP(Table1[[#This Row],[Ticker]],[1]!Table2[[Symbol]:[Industry]],2,FALSE),"-")</f>
        <v>-</v>
      </c>
      <c r="D3561" t="s">
        <v>1676</v>
      </c>
      <c r="E3561">
        <v>40.339199999999998</v>
      </c>
      <c r="F3561">
        <v>30.56</v>
      </c>
      <c r="G3561">
        <v>-45.275522260132497</v>
      </c>
      <c r="H3561">
        <v>-0.60202657053012099</v>
      </c>
      <c r="I3561">
        <v>-33.044709102074101</v>
      </c>
      <c r="J3561">
        <v>4.1952344835902</v>
      </c>
      <c r="K3561">
        <v>32.286523676864498</v>
      </c>
      <c r="L3561">
        <v>35.731822619276301</v>
      </c>
      <c r="M3561">
        <v>41.406462682355503</v>
      </c>
      <c r="N3561">
        <v>0.92901572944278299</v>
      </c>
      <c r="O3561">
        <v>61.780104712041897</v>
      </c>
      <c r="P3561">
        <v>3.06913996627318</v>
      </c>
      <c r="Q3561">
        <v>0.135590462526789</v>
      </c>
    </row>
    <row r="3562" spans="1:17" hidden="1" x14ac:dyDescent="0.3">
      <c r="A3562" t="s">
        <v>7349</v>
      </c>
      <c r="B3562" t="s">
        <v>7350</v>
      </c>
      <c r="C3562" t="str">
        <f>IFERROR(VLOOKUP(Table1[[#This Row],[Ticker]],[1]!Table2[[Symbol]:[Industry]],2,FALSE),"-")</f>
        <v>-</v>
      </c>
      <c r="D3562" t="s">
        <v>1467</v>
      </c>
      <c r="E3562">
        <v>40.305968999999997</v>
      </c>
      <c r="F3562">
        <v>76.45</v>
      </c>
      <c r="G3562">
        <v>-46.804598555105798</v>
      </c>
      <c r="H3562">
        <v>8.4072844164344893</v>
      </c>
      <c r="I3562">
        <v>-33.119512080630898</v>
      </c>
      <c r="J3562">
        <v>5.0413370818580203</v>
      </c>
      <c r="K3562">
        <v>77.690568058367006</v>
      </c>
      <c r="L3562">
        <v>86.275974055661393</v>
      </c>
      <c r="M3562">
        <v>49.701783579730602</v>
      </c>
      <c r="N3562">
        <v>0.71722675417550197</v>
      </c>
      <c r="O3562">
        <v>57.069980379332797</v>
      </c>
      <c r="P3562">
        <v>17.615384615384599</v>
      </c>
      <c r="Q3562">
        <v>0.104465218040208</v>
      </c>
    </row>
    <row r="3563" spans="1:17" hidden="1" x14ac:dyDescent="0.3">
      <c r="A3563" t="s">
        <v>7351</v>
      </c>
      <c r="B3563" t="s">
        <v>7352</v>
      </c>
      <c r="C3563" t="str">
        <f>IFERROR(VLOOKUP(Table1[[#This Row],[Ticker]],[1]!Table2[[Symbol]:[Industry]],2,FALSE),"-")</f>
        <v>-</v>
      </c>
      <c r="D3563" t="s">
        <v>1422</v>
      </c>
      <c r="E3563">
        <v>40.131</v>
      </c>
      <c r="F3563">
        <v>95.55</v>
      </c>
      <c r="G3563">
        <v>23.768020309334801</v>
      </c>
      <c r="H3563">
        <v>-0.13964114990854801</v>
      </c>
      <c r="I3563">
        <v>12.009776452918199</v>
      </c>
      <c r="J3563">
        <v>1.9290106716331299</v>
      </c>
      <c r="K3563">
        <v>98.300181181709505</v>
      </c>
      <c r="L3563">
        <v>84.176358656881504</v>
      </c>
      <c r="M3563">
        <v>33.4585243761288</v>
      </c>
      <c r="N3563">
        <v>0.87487931399276697</v>
      </c>
      <c r="O3563">
        <v>27.681841967556199</v>
      </c>
      <c r="P3563">
        <v>66.463414634146304</v>
      </c>
      <c r="Q3563">
        <v>0.14790149614579901</v>
      </c>
    </row>
    <row r="3564" spans="1:17" hidden="1" x14ac:dyDescent="0.3">
      <c r="A3564" t="s">
        <v>7353</v>
      </c>
      <c r="B3564" t="s">
        <v>7354</v>
      </c>
      <c r="C3564" t="str">
        <f>IFERROR(VLOOKUP(Table1[[#This Row],[Ticker]],[1]!Table2[[Symbol]:[Industry]],2,FALSE),"-")</f>
        <v>-</v>
      </c>
      <c r="D3564" t="s">
        <v>467</v>
      </c>
      <c r="E3564">
        <v>40.072041614999897</v>
      </c>
      <c r="F3564">
        <v>8.35</v>
      </c>
      <c r="G3564">
        <v>18.752204165982601</v>
      </c>
      <c r="H3564">
        <v>-16.596731647822502</v>
      </c>
      <c r="I3564">
        <v>-34.718898683197899</v>
      </c>
      <c r="J3564">
        <v>1.70029521233513</v>
      </c>
      <c r="K3564">
        <v>8.5153214828248398</v>
      </c>
      <c r="L3564">
        <v>8.1612379303422795</v>
      </c>
      <c r="M3564">
        <v>44.587216138029298</v>
      </c>
      <c r="N3564">
        <v>0.58917944592271698</v>
      </c>
      <c r="O3564">
        <v>59.880239520958</v>
      </c>
      <c r="P3564">
        <v>53.211009174311897</v>
      </c>
      <c r="Q3564">
        <v>6.2186306474022998E-2</v>
      </c>
    </row>
    <row r="3565" spans="1:17" hidden="1" x14ac:dyDescent="0.3">
      <c r="A3565" t="s">
        <v>7355</v>
      </c>
      <c r="B3565" t="s">
        <v>7356</v>
      </c>
      <c r="C3565" t="str">
        <f>IFERROR(VLOOKUP(Table1[[#This Row],[Ticker]],[1]!Table2[[Symbol]:[Industry]],2,FALSE),"-")</f>
        <v>-</v>
      </c>
      <c r="E3565">
        <v>40.060944983999903</v>
      </c>
      <c r="F3565">
        <v>23.93</v>
      </c>
      <c r="G3565">
        <v>-7.7065541321217399</v>
      </c>
      <c r="H3565">
        <v>16.050909608446698</v>
      </c>
      <c r="I3565">
        <v>-28.453884842933601</v>
      </c>
      <c r="J3565">
        <v>7.3179682491104803</v>
      </c>
      <c r="K3565">
        <v>22.552073726394799</v>
      </c>
      <c r="L3565">
        <v>23.2234150721996</v>
      </c>
      <c r="M3565">
        <v>49.711103695612898</v>
      </c>
      <c r="N3565">
        <v>1.62100490969984</v>
      </c>
      <c r="O3565">
        <v>33.723359799414901</v>
      </c>
      <c r="P3565">
        <v>37.925072046109399</v>
      </c>
      <c r="Q3565">
        <v>6.3452496397154001E-2</v>
      </c>
    </row>
    <row r="3566" spans="1:17" hidden="1" x14ac:dyDescent="0.3">
      <c r="A3566" t="s">
        <v>7357</v>
      </c>
      <c r="B3566" t="s">
        <v>7358</v>
      </c>
      <c r="C3566" t="str">
        <f>IFERROR(VLOOKUP(Table1[[#This Row],[Ticker]],[1]!Table2[[Symbol]:[Industry]],2,FALSE),"-")</f>
        <v>-</v>
      </c>
      <c r="E3566">
        <v>40.052678129999997</v>
      </c>
      <c r="F3566">
        <v>7.65</v>
      </c>
      <c r="G3566">
        <v>18.412068111560799</v>
      </c>
      <c r="H3566">
        <v>-6.6092640469224904</v>
      </c>
      <c r="I3566">
        <v>-28.054878719495498</v>
      </c>
      <c r="J3566">
        <v>-1.38062447922024</v>
      </c>
      <c r="K3566">
        <v>8.23110165979055</v>
      </c>
      <c r="L3566">
        <v>7.8956040904729399</v>
      </c>
      <c r="M3566">
        <v>32.4956165903154</v>
      </c>
      <c r="N3566">
        <v>0.52731609534005597</v>
      </c>
      <c r="O3566">
        <v>54.901960784313701</v>
      </c>
      <c r="P3566">
        <v>51.185770750988098</v>
      </c>
      <c r="Q3566">
        <v>7.4872173188364005E-2</v>
      </c>
    </row>
    <row r="3567" spans="1:17" hidden="1" x14ac:dyDescent="0.3">
      <c r="A3567" t="s">
        <v>7359</v>
      </c>
      <c r="B3567" t="s">
        <v>7360</v>
      </c>
      <c r="C3567" t="str">
        <f>IFERROR(VLOOKUP(Table1[[#This Row],[Ticker]],[1]!Table2[[Symbol]:[Industry]],2,FALSE),"-")</f>
        <v>-</v>
      </c>
      <c r="D3567" t="s">
        <v>769</v>
      </c>
      <c r="E3567">
        <v>39.91722</v>
      </c>
      <c r="F3567">
        <v>141.4</v>
      </c>
      <c r="G3567">
        <v>-69.130196641230199</v>
      </c>
      <c r="H3567">
        <v>6.1464148512171004</v>
      </c>
      <c r="I3567">
        <v>-56.365821633206103</v>
      </c>
      <c r="J3567">
        <v>8.2150666727587804</v>
      </c>
      <c r="M3567">
        <v>45.665308063971601</v>
      </c>
      <c r="O3567">
        <v>104.20792079207899</v>
      </c>
      <c r="P3567">
        <v>13.1199999999999</v>
      </c>
    </row>
    <row r="3568" spans="1:17" hidden="1" x14ac:dyDescent="0.3">
      <c r="A3568" t="s">
        <v>7361</v>
      </c>
      <c r="B3568" t="s">
        <v>7362</v>
      </c>
      <c r="C3568" t="str">
        <f>IFERROR(VLOOKUP(Table1[[#This Row],[Ticker]],[1]!Table2[[Symbol]:[Industry]],2,FALSE),"-")</f>
        <v>-</v>
      </c>
      <c r="D3568" t="s">
        <v>848</v>
      </c>
      <c r="E3568">
        <v>39.912402</v>
      </c>
      <c r="F3568">
        <v>109.4</v>
      </c>
      <c r="G3568">
        <v>4.1027937615414602</v>
      </c>
      <c r="H3568">
        <v>-9.2679653373294002</v>
      </c>
      <c r="I3568">
        <v>-12.942296663443701</v>
      </c>
      <c r="J3568">
        <v>-4.6698970953571601</v>
      </c>
      <c r="K3568">
        <v>112.633638217616</v>
      </c>
      <c r="L3568">
        <v>104.86424648914399</v>
      </c>
      <c r="M3568">
        <v>43.149017276113902</v>
      </c>
      <c r="N3568">
        <v>0.256462602734151</v>
      </c>
      <c r="O3568">
        <v>46.252285191956098</v>
      </c>
      <c r="P3568">
        <v>48.924584808058803</v>
      </c>
      <c r="Q3568">
        <v>6.0702740671682999E-2</v>
      </c>
    </row>
    <row r="3569" spans="1:17" hidden="1" x14ac:dyDescent="0.3">
      <c r="A3569" t="s">
        <v>7363</v>
      </c>
      <c r="B3569" t="s">
        <v>7364</v>
      </c>
      <c r="C3569" t="str">
        <f>IFERROR(VLOOKUP(Table1[[#This Row],[Ticker]],[1]!Table2[[Symbol]:[Industry]],2,FALSE),"-")</f>
        <v>-</v>
      </c>
      <c r="D3569" t="s">
        <v>530</v>
      </c>
      <c r="E3569">
        <v>39.898166728</v>
      </c>
      <c r="F3569">
        <v>49.97</v>
      </c>
      <c r="G3569">
        <v>0.37231881253397597</v>
      </c>
      <c r="H3569">
        <v>4.7739906557168998</v>
      </c>
      <c r="I3569">
        <v>-25.012974145781701</v>
      </c>
      <c r="J3569">
        <v>2.0293953574730201</v>
      </c>
      <c r="K3569">
        <v>51.162950746858897</v>
      </c>
      <c r="L3569">
        <v>51.006121246030403</v>
      </c>
      <c r="M3569">
        <v>36.092215873586298</v>
      </c>
      <c r="N3569">
        <v>0.48398914453951603</v>
      </c>
      <c r="O3569">
        <v>22.0732439463678</v>
      </c>
      <c r="P3569">
        <v>38.844123367602101</v>
      </c>
      <c r="Q3569">
        <v>5.3387306851873997E-2</v>
      </c>
    </row>
    <row r="3570" spans="1:17" hidden="1" x14ac:dyDescent="0.3">
      <c r="A3570" t="s">
        <v>7365</v>
      </c>
      <c r="B3570" t="s">
        <v>7366</v>
      </c>
      <c r="C3570" t="str">
        <f>IFERROR(VLOOKUP(Table1[[#This Row],[Ticker]],[1]!Table2[[Symbol]:[Industry]],2,FALSE),"-")</f>
        <v>-</v>
      </c>
      <c r="D3570" t="s">
        <v>530</v>
      </c>
      <c r="E3570">
        <v>39.892569870999999</v>
      </c>
      <c r="F3570">
        <v>5.39</v>
      </c>
      <c r="G3570">
        <v>65.206939906432595</v>
      </c>
      <c r="H3570">
        <v>0.892462879834376</v>
      </c>
      <c r="I3570">
        <v>31.726135291968301</v>
      </c>
      <c r="J3570">
        <v>-4.2648045027645702</v>
      </c>
      <c r="K3570">
        <v>5.6293779945363802</v>
      </c>
      <c r="L3570">
        <v>4.48357877577347</v>
      </c>
      <c r="M3570">
        <v>17.418631649373701</v>
      </c>
      <c r="N3570">
        <v>0.61191284509602495</v>
      </c>
      <c r="O3570">
        <v>36.549165120593699</v>
      </c>
      <c r="P3570">
        <v>110.546875</v>
      </c>
      <c r="Q3570">
        <v>7.5508898299552998E-2</v>
      </c>
    </row>
    <row r="3571" spans="1:17" hidden="1" x14ac:dyDescent="0.3">
      <c r="A3571" t="s">
        <v>7367</v>
      </c>
      <c r="B3571" t="s">
        <v>7368</v>
      </c>
      <c r="C3571" t="str">
        <f>IFERROR(VLOOKUP(Table1[[#This Row],[Ticker]],[1]!Table2[[Symbol]:[Industry]],2,FALSE),"-")</f>
        <v>-</v>
      </c>
      <c r="D3571" t="s">
        <v>130</v>
      </c>
      <c r="E3571">
        <v>39.882856239320702</v>
      </c>
      <c r="F3571">
        <v>31.7</v>
      </c>
      <c r="M3571">
        <v>8.5813433096764804</v>
      </c>
      <c r="N3571">
        <v>1</v>
      </c>
    </row>
    <row r="3572" spans="1:17" hidden="1" x14ac:dyDescent="0.3">
      <c r="A3572" t="s">
        <v>7369</v>
      </c>
      <c r="B3572" t="s">
        <v>7370</v>
      </c>
      <c r="C3572" t="str">
        <f>IFERROR(VLOOKUP(Table1[[#This Row],[Ticker]],[1]!Table2[[Symbol]:[Industry]],2,FALSE),"-")</f>
        <v>-</v>
      </c>
      <c r="D3572" t="s">
        <v>308</v>
      </c>
      <c r="E3572">
        <v>39.866399999999999</v>
      </c>
      <c r="F3572">
        <v>11.76</v>
      </c>
      <c r="G3572">
        <v>-62.510796902213201</v>
      </c>
      <c r="H3572">
        <v>13.733331775268701</v>
      </c>
      <c r="I3572">
        <v>-51.660808839727999</v>
      </c>
      <c r="J3572">
        <v>7.5307885586512704</v>
      </c>
      <c r="K3572">
        <v>11.1517720748733</v>
      </c>
      <c r="L3572">
        <v>13.475668087701701</v>
      </c>
      <c r="M3572">
        <v>56.765422086183897</v>
      </c>
      <c r="N3572">
        <v>1.3040757045149101</v>
      </c>
      <c r="O3572">
        <v>98.809523809523796</v>
      </c>
      <c r="P3572">
        <v>24.1816261879619</v>
      </c>
      <c r="Q3572">
        <v>1.555834530778E-3</v>
      </c>
    </row>
    <row r="3573" spans="1:17" hidden="1" x14ac:dyDescent="0.3">
      <c r="A3573" t="s">
        <v>7371</v>
      </c>
      <c r="B3573" t="s">
        <v>7372</v>
      </c>
      <c r="C3573" t="str">
        <f>IFERROR(VLOOKUP(Table1[[#This Row],[Ticker]],[1]!Table2[[Symbol]:[Industry]],2,FALSE),"-")</f>
        <v>-</v>
      </c>
      <c r="D3573" t="s">
        <v>21</v>
      </c>
      <c r="E3573">
        <v>39.808372499999997</v>
      </c>
      <c r="F3573">
        <v>126.75</v>
      </c>
      <c r="G3573">
        <v>-1.02701899869307</v>
      </c>
      <c r="H3573">
        <v>4.9808505012225197</v>
      </c>
      <c r="I3573">
        <v>29.952989749317101</v>
      </c>
      <c r="J3573">
        <v>4.1827710844388702E-2</v>
      </c>
      <c r="K3573">
        <v>124.10915347397101</v>
      </c>
      <c r="L3573">
        <v>113.026169634041</v>
      </c>
      <c r="M3573">
        <v>60.611874872941399</v>
      </c>
      <c r="N3573">
        <v>0.36657120615493</v>
      </c>
      <c r="O3573">
        <v>40.394477317554198</v>
      </c>
      <c r="P3573">
        <v>71.981004070556295</v>
      </c>
      <c r="Q3573">
        <v>1.8393962956023999E-2</v>
      </c>
    </row>
    <row r="3574" spans="1:17" hidden="1" x14ac:dyDescent="0.3">
      <c r="A3574" t="s">
        <v>7373</v>
      </c>
      <c r="B3574" t="s">
        <v>7374</v>
      </c>
      <c r="C3574" t="str">
        <f>IFERROR(VLOOKUP(Table1[[#This Row],[Ticker]],[1]!Table2[[Symbol]:[Industry]],2,FALSE),"-")</f>
        <v>-</v>
      </c>
      <c r="E3574">
        <v>39.711599999999997</v>
      </c>
      <c r="F3574">
        <v>36.770000000000003</v>
      </c>
      <c r="G3574">
        <v>1548.10903780853</v>
      </c>
      <c r="H3574">
        <v>37.938036124862698</v>
      </c>
      <c r="I3574">
        <v>593.91590672111704</v>
      </c>
      <c r="J3574">
        <v>11.3034189862509</v>
      </c>
      <c r="K3574">
        <v>25.677142365704299</v>
      </c>
      <c r="L3574">
        <v>13.6063409660293</v>
      </c>
      <c r="M3574">
        <v>100</v>
      </c>
      <c r="N3574">
        <v>1.6023617287101799</v>
      </c>
      <c r="O3574">
        <v>0</v>
      </c>
      <c r="P3574">
        <v>1571.3636363636299</v>
      </c>
    </row>
    <row r="3575" spans="1:17" hidden="1" x14ac:dyDescent="0.3">
      <c r="A3575" t="s">
        <v>7375</v>
      </c>
      <c r="B3575" t="s">
        <v>7376</v>
      </c>
      <c r="C3575" t="str">
        <f>IFERROR(VLOOKUP(Table1[[#This Row],[Ticker]],[1]!Table2[[Symbol]:[Industry]],2,FALSE),"-")</f>
        <v>-</v>
      </c>
      <c r="D3575" t="s">
        <v>46</v>
      </c>
      <c r="E3575">
        <v>39.703487559999999</v>
      </c>
      <c r="F3575">
        <v>58.13</v>
      </c>
      <c r="G3575">
        <v>-58.844626255936802</v>
      </c>
      <c r="H3575">
        <v>-10.382039320257601</v>
      </c>
      <c r="I3575">
        <v>-46.080251247912699</v>
      </c>
      <c r="J3575">
        <v>-5.4118406832575898E-2</v>
      </c>
      <c r="K3575">
        <v>64.702985120245302</v>
      </c>
      <c r="M3575">
        <v>24.839034287114799</v>
      </c>
      <c r="N3575">
        <v>0.32505804607965699</v>
      </c>
      <c r="O3575">
        <v>63.4268019955272</v>
      </c>
      <c r="P3575">
        <v>19.118852459016399</v>
      </c>
    </row>
    <row r="3576" spans="1:17" hidden="1" x14ac:dyDescent="0.3">
      <c r="A3576" t="s">
        <v>7377</v>
      </c>
      <c r="B3576" t="s">
        <v>7378</v>
      </c>
      <c r="C3576" t="str">
        <f>IFERROR(VLOOKUP(Table1[[#This Row],[Ticker]],[1]!Table2[[Symbol]:[Industry]],2,FALSE),"-")</f>
        <v>-</v>
      </c>
      <c r="D3576" t="s">
        <v>5403</v>
      </c>
      <c r="E3576">
        <v>39.651441599999998</v>
      </c>
      <c r="F3576">
        <v>13.74</v>
      </c>
      <c r="G3576">
        <v>-72.572696601548799</v>
      </c>
      <c r="H3576">
        <v>6.0926776748614602</v>
      </c>
      <c r="I3576">
        <v>-45.709459756416898</v>
      </c>
      <c r="J3576">
        <v>6.84082775671384</v>
      </c>
      <c r="K3576">
        <v>13.4017417273707</v>
      </c>
      <c r="L3576">
        <v>17.251353467345499</v>
      </c>
      <c r="M3576">
        <v>50.669728179720302</v>
      </c>
      <c r="N3576">
        <v>1.12697846693118</v>
      </c>
      <c r="O3576">
        <v>230.78602620087301</v>
      </c>
      <c r="P3576">
        <v>37.675350701402799</v>
      </c>
      <c r="Q3576">
        <v>0.23965022650482201</v>
      </c>
    </row>
    <row r="3577" spans="1:17" hidden="1" x14ac:dyDescent="0.3">
      <c r="A3577" t="s">
        <v>7379</v>
      </c>
      <c r="B3577" t="s">
        <v>7380</v>
      </c>
      <c r="C3577" t="str">
        <f>IFERROR(VLOOKUP(Table1[[#This Row],[Ticker]],[1]!Table2[[Symbol]:[Industry]],2,FALSE),"-")</f>
        <v>-</v>
      </c>
      <c r="D3577" t="s">
        <v>1524</v>
      </c>
      <c r="E3577">
        <v>39.483330000000002</v>
      </c>
      <c r="F3577">
        <v>644.1</v>
      </c>
      <c r="G3577">
        <v>8.3017739939138</v>
      </c>
      <c r="H3577">
        <v>14.0739510831011</v>
      </c>
      <c r="I3577">
        <v>31.726601359078501</v>
      </c>
      <c r="J3577">
        <v>3.1426029046428301</v>
      </c>
      <c r="K3577">
        <v>590.17876800899398</v>
      </c>
      <c r="L3577">
        <v>530.73492510563096</v>
      </c>
      <c r="M3577">
        <v>91.844366883209801</v>
      </c>
      <c r="N3577">
        <v>0.33749999999999902</v>
      </c>
      <c r="O3577">
        <v>13.825492935879501</v>
      </c>
      <c r="P3577">
        <v>78.9166666666666</v>
      </c>
    </row>
    <row r="3578" spans="1:17" hidden="1" x14ac:dyDescent="0.3">
      <c r="A3578" t="s">
        <v>7381</v>
      </c>
      <c r="B3578" t="s">
        <v>7382</v>
      </c>
      <c r="C3578" t="str">
        <f>IFERROR(VLOOKUP(Table1[[#This Row],[Ticker]],[1]!Table2[[Symbol]:[Industry]],2,FALSE),"-")</f>
        <v>-</v>
      </c>
      <c r="D3578" t="s">
        <v>625</v>
      </c>
      <c r="E3578">
        <v>39.297719999999998</v>
      </c>
      <c r="F3578">
        <v>77</v>
      </c>
      <c r="G3578">
        <v>-55.888019377502999</v>
      </c>
      <c r="H3578">
        <v>-13.3704933613432</v>
      </c>
      <c r="I3578">
        <v>-43.123644369478903</v>
      </c>
      <c r="J3578">
        <v>0.61095733502258498</v>
      </c>
      <c r="K3578">
        <v>83.801338845270806</v>
      </c>
      <c r="M3578">
        <v>39.393267692910399</v>
      </c>
      <c r="O3578">
        <v>63.649350649350602</v>
      </c>
      <c r="P3578">
        <v>10.1573676680972</v>
      </c>
    </row>
    <row r="3579" spans="1:17" hidden="1" x14ac:dyDescent="0.3">
      <c r="A3579" t="s">
        <v>7383</v>
      </c>
      <c r="B3579" t="s">
        <v>7384</v>
      </c>
      <c r="C3579" t="str">
        <f>IFERROR(VLOOKUP(Table1[[#This Row],[Ticker]],[1]!Table2[[Symbol]:[Industry]],2,FALSE),"-")</f>
        <v>-</v>
      </c>
      <c r="D3579" t="s">
        <v>625</v>
      </c>
      <c r="E3579">
        <v>39.277455000000003</v>
      </c>
      <c r="F3579">
        <v>37.5</v>
      </c>
      <c r="G3579">
        <v>-15.7431306651975</v>
      </c>
      <c r="H3579">
        <v>3.8051032879375701</v>
      </c>
      <c r="I3579">
        <v>-33.170635918215702</v>
      </c>
      <c r="J3579">
        <v>3.1149174118410698</v>
      </c>
      <c r="K3579">
        <v>36.981559189808301</v>
      </c>
      <c r="L3579">
        <v>37.119090744380202</v>
      </c>
      <c r="M3579">
        <v>84.074716111732002</v>
      </c>
      <c r="N3579">
        <v>0.27165688554239098</v>
      </c>
      <c r="O3579">
        <v>47.466666666666598</v>
      </c>
      <c r="P3579">
        <v>21.3985108449336</v>
      </c>
    </row>
    <row r="3580" spans="1:17" hidden="1" x14ac:dyDescent="0.3">
      <c r="A3580" t="s">
        <v>7385</v>
      </c>
      <c r="B3580" t="s">
        <v>7386</v>
      </c>
      <c r="C3580" t="str">
        <f>IFERROR(VLOOKUP(Table1[[#This Row],[Ticker]],[1]!Table2[[Symbol]:[Industry]],2,FALSE),"-")</f>
        <v>-</v>
      </c>
      <c r="D3580" t="s">
        <v>292</v>
      </c>
      <c r="E3580">
        <v>39.251072000000001</v>
      </c>
      <c r="F3580">
        <v>90.88</v>
      </c>
      <c r="G3580">
        <v>-24.632786292490501</v>
      </c>
      <c r="H3580">
        <v>0.34448708056389599</v>
      </c>
      <c r="I3580">
        <v>-18.692243749101898</v>
      </c>
      <c r="J3580">
        <v>9.2442978198970795</v>
      </c>
      <c r="K3580">
        <v>94.131829041758806</v>
      </c>
      <c r="L3580">
        <v>94.786455991704599</v>
      </c>
      <c r="M3580">
        <v>41.782273506975002</v>
      </c>
      <c r="N3580">
        <v>1.1474460613808599</v>
      </c>
      <c r="O3580">
        <v>57.240316901408399</v>
      </c>
      <c r="P3580">
        <v>19.578947368421002</v>
      </c>
      <c r="Q3580">
        <v>0.10372777058887001</v>
      </c>
    </row>
    <row r="3581" spans="1:17" hidden="1" x14ac:dyDescent="0.3">
      <c r="A3581" t="s">
        <v>7387</v>
      </c>
      <c r="B3581" t="s">
        <v>7388</v>
      </c>
      <c r="C3581" t="str">
        <f>IFERROR(VLOOKUP(Table1[[#This Row],[Ticker]],[1]!Table2[[Symbol]:[Industry]],2,FALSE),"-")</f>
        <v>-</v>
      </c>
      <c r="D3581" t="s">
        <v>711</v>
      </c>
      <c r="E3581">
        <v>39.201162959999998</v>
      </c>
      <c r="F3581">
        <v>51.29</v>
      </c>
      <c r="G3581">
        <v>-10.702480933863701</v>
      </c>
      <c r="H3581">
        <v>-2.01635239580335</v>
      </c>
      <c r="I3581">
        <v>-0.26026438095237597</v>
      </c>
      <c r="J3581">
        <v>2.5164169463885502</v>
      </c>
      <c r="K3581">
        <v>52.0584543358951</v>
      </c>
      <c r="L3581">
        <v>48.984055157567099</v>
      </c>
      <c r="M3581">
        <v>73.375507359077204</v>
      </c>
      <c r="N3581">
        <v>0.47744091526667698</v>
      </c>
      <c r="O3581">
        <v>6.72645739910313</v>
      </c>
      <c r="P3581">
        <v>25.097560975609699</v>
      </c>
      <c r="Q3581">
        <v>8.5918559496748995E-2</v>
      </c>
    </row>
    <row r="3582" spans="1:17" hidden="1" x14ac:dyDescent="0.3">
      <c r="A3582" t="s">
        <v>7389</v>
      </c>
      <c r="B3582" t="s">
        <v>7390</v>
      </c>
      <c r="C3582" t="str">
        <f>IFERROR(VLOOKUP(Table1[[#This Row],[Ticker]],[1]!Table2[[Symbol]:[Industry]],2,FALSE),"-")</f>
        <v>-</v>
      </c>
      <c r="D3582" t="s">
        <v>7391</v>
      </c>
      <c r="E3582">
        <v>39.197878199999998</v>
      </c>
      <c r="F3582">
        <v>94.02</v>
      </c>
      <c r="G3582">
        <v>70.122612469163997</v>
      </c>
      <c r="H3582">
        <v>10.6572844164344</v>
      </c>
      <c r="I3582">
        <v>30.131972085583499</v>
      </c>
      <c r="J3582">
        <v>14.0595808537933</v>
      </c>
      <c r="K3582">
        <v>88.025938231723401</v>
      </c>
      <c r="L3582">
        <v>77.296420538472205</v>
      </c>
      <c r="M3582">
        <v>62.881709833876897</v>
      </c>
      <c r="N3582">
        <v>1.60428856857428</v>
      </c>
      <c r="O3582">
        <v>39.183152520740201</v>
      </c>
      <c r="P3582">
        <v>133.880597014925</v>
      </c>
      <c r="Q3582">
        <v>7.9137591028795001E-2</v>
      </c>
    </row>
    <row r="3583" spans="1:17" hidden="1" x14ac:dyDescent="0.3">
      <c r="A3583" t="s">
        <v>7392</v>
      </c>
      <c r="B3583" t="s">
        <v>7393</v>
      </c>
      <c r="C3583" t="str">
        <f>IFERROR(VLOOKUP(Table1[[#This Row],[Ticker]],[1]!Table2[[Symbol]:[Industry]],2,FALSE),"-")</f>
        <v>-</v>
      </c>
      <c r="D3583" t="s">
        <v>1365</v>
      </c>
      <c r="E3583">
        <v>39.126760500000003</v>
      </c>
      <c r="F3583">
        <v>34.5</v>
      </c>
      <c r="G3583">
        <v>-59.660128509022798</v>
      </c>
      <c r="H3583">
        <v>-2.7495783286635298</v>
      </c>
      <c r="I3583">
        <v>-46.895753500998801</v>
      </c>
      <c r="J3583">
        <v>-9.5409751994960104</v>
      </c>
      <c r="K3583">
        <v>34.677033581794703</v>
      </c>
      <c r="M3583">
        <v>59.540607097212799</v>
      </c>
      <c r="N3583">
        <v>1.0452411438326901</v>
      </c>
      <c r="O3583">
        <v>70.434782608695599</v>
      </c>
      <c r="P3583">
        <v>17.948717948717899</v>
      </c>
    </row>
    <row r="3584" spans="1:17" hidden="1" x14ac:dyDescent="0.3">
      <c r="A3584" t="s">
        <v>7394</v>
      </c>
      <c r="B3584" t="s">
        <v>7395</v>
      </c>
      <c r="C3584" t="str">
        <f>IFERROR(VLOOKUP(Table1[[#This Row],[Ticker]],[1]!Table2[[Symbol]:[Industry]],2,FALSE),"-")</f>
        <v>-</v>
      </c>
      <c r="D3584" t="s">
        <v>1380</v>
      </c>
      <c r="E3584">
        <v>39.056453099999999</v>
      </c>
      <c r="F3584">
        <v>87.03</v>
      </c>
      <c r="G3584">
        <v>7.4745290548716596</v>
      </c>
      <c r="H3584">
        <v>3.7081339757201701</v>
      </c>
      <c r="I3584">
        <v>1.7858965111143801</v>
      </c>
      <c r="J3584">
        <v>-1.33357813886593</v>
      </c>
      <c r="K3584">
        <v>84.297511087153893</v>
      </c>
      <c r="L3584">
        <v>71.894140829476797</v>
      </c>
      <c r="M3584">
        <v>32.287102587135102</v>
      </c>
      <c r="N3584">
        <v>0.21833548538560801</v>
      </c>
      <c r="O3584">
        <v>15.902562334827</v>
      </c>
      <c r="P3584">
        <v>50.831889081455699</v>
      </c>
      <c r="Q3584">
        <v>0.15800823604709199</v>
      </c>
    </row>
    <row r="3585" spans="1:17" hidden="1" x14ac:dyDescent="0.3">
      <c r="A3585" t="s">
        <v>7396</v>
      </c>
      <c r="B3585" t="s">
        <v>7397</v>
      </c>
      <c r="C3585" t="str">
        <f>IFERROR(VLOOKUP(Table1[[#This Row],[Ticker]],[1]!Table2[[Symbol]:[Industry]],2,FALSE),"-")</f>
        <v>-</v>
      </c>
      <c r="D3585" t="s">
        <v>176</v>
      </c>
      <c r="E3585">
        <v>38.902001544000001</v>
      </c>
      <c r="F3585">
        <v>13.74</v>
      </c>
      <c r="G3585">
        <v>-86.972581127062398</v>
      </c>
      <c r="H3585">
        <v>-11.6029719938219</v>
      </c>
      <c r="I3585">
        <v>-64.289820050107906</v>
      </c>
      <c r="J3585">
        <v>1.3432949461653301</v>
      </c>
      <c r="K3585">
        <v>16.2715729771061</v>
      </c>
      <c r="L3585">
        <v>24.336012968008301</v>
      </c>
      <c r="M3585">
        <v>13.1459803696841</v>
      </c>
      <c r="N3585">
        <v>0.68420117383876999</v>
      </c>
      <c r="O3585">
        <v>219.86899563318701</v>
      </c>
      <c r="P3585">
        <v>0.291970802919716</v>
      </c>
      <c r="Q3585">
        <v>-0.10683961272017201</v>
      </c>
    </row>
    <row r="3586" spans="1:17" hidden="1" x14ac:dyDescent="0.3">
      <c r="A3586" t="s">
        <v>7398</v>
      </c>
      <c r="B3586" t="s">
        <v>7399</v>
      </c>
      <c r="C3586" t="str">
        <f>IFERROR(VLOOKUP(Table1[[#This Row],[Ticker]],[1]!Table2[[Symbol]:[Industry]],2,FALSE),"-")</f>
        <v>-</v>
      </c>
      <c r="D3586" t="s">
        <v>625</v>
      </c>
      <c r="E3586">
        <v>38.842500000000001</v>
      </c>
      <c r="F3586">
        <v>258.95</v>
      </c>
      <c r="G3586">
        <v>76.321509344701497</v>
      </c>
      <c r="H3586">
        <v>24.523834532984601</v>
      </c>
      <c r="I3586">
        <v>-24.317178621956899</v>
      </c>
      <c r="J3586">
        <v>-2.16760628541615</v>
      </c>
      <c r="K3586">
        <v>245.43270899144099</v>
      </c>
      <c r="L3586">
        <v>233.45174975310599</v>
      </c>
      <c r="M3586">
        <v>52.073999542786403</v>
      </c>
      <c r="N3586">
        <v>1.6293927387696101</v>
      </c>
      <c r="O3586">
        <v>36.4935315698011</v>
      </c>
      <c r="P3586">
        <v>114.807133969307</v>
      </c>
      <c r="Q3586">
        <v>8.6148475270229993E-2</v>
      </c>
    </row>
    <row r="3587" spans="1:17" hidden="1" x14ac:dyDescent="0.3">
      <c r="A3587" t="s">
        <v>7400</v>
      </c>
      <c r="B3587" t="s">
        <v>7401</v>
      </c>
      <c r="C3587" t="str">
        <f>IFERROR(VLOOKUP(Table1[[#This Row],[Ticker]],[1]!Table2[[Symbol]:[Industry]],2,FALSE),"-")</f>
        <v>-</v>
      </c>
      <c r="D3587" t="s">
        <v>292</v>
      </c>
      <c r="E3587">
        <v>38.816699999999997</v>
      </c>
      <c r="F3587">
        <v>174.85</v>
      </c>
      <c r="G3587">
        <v>38.120574495194099</v>
      </c>
      <c r="H3587">
        <v>3.86642609779839</v>
      </c>
      <c r="I3587">
        <v>24.061527126254099</v>
      </c>
      <c r="J3587">
        <v>3.3431759705454098</v>
      </c>
      <c r="K3587">
        <v>162.21114840198999</v>
      </c>
      <c r="L3587">
        <v>133.24401907068</v>
      </c>
      <c r="M3587">
        <v>50.530051549866101</v>
      </c>
      <c r="N3587">
        <v>0.225219941348973</v>
      </c>
      <c r="O3587">
        <v>13.8404346582785</v>
      </c>
      <c r="P3587">
        <v>106.67848699763501</v>
      </c>
    </row>
    <row r="3588" spans="1:17" hidden="1" x14ac:dyDescent="0.3">
      <c r="A3588" t="s">
        <v>7402</v>
      </c>
      <c r="B3588" t="s">
        <v>7403</v>
      </c>
      <c r="C3588" t="str">
        <f>IFERROR(VLOOKUP(Table1[[#This Row],[Ticker]],[1]!Table2[[Symbol]:[Industry]],2,FALSE),"-")</f>
        <v>-</v>
      </c>
      <c r="D3588" t="s">
        <v>158</v>
      </c>
      <c r="E3588">
        <v>38.80667364</v>
      </c>
      <c r="F3588">
        <v>96.6</v>
      </c>
      <c r="G3588">
        <v>175.81660887523401</v>
      </c>
      <c r="H3588">
        <v>68.399053963759599</v>
      </c>
      <c r="I3588">
        <v>53.238590012240202</v>
      </c>
      <c r="J3588">
        <v>4.0559355761409002</v>
      </c>
      <c r="K3588">
        <v>84.020161192859504</v>
      </c>
      <c r="L3588">
        <v>63.972158273423901</v>
      </c>
      <c r="M3588">
        <v>43.498257604297699</v>
      </c>
      <c r="N3588">
        <v>1.2978057630855599</v>
      </c>
      <c r="O3588">
        <v>41.469979296066199</v>
      </c>
      <c r="P3588">
        <v>220.823646629026</v>
      </c>
      <c r="Q3588">
        <v>0.14000030177466599</v>
      </c>
    </row>
    <row r="3589" spans="1:17" hidden="1" x14ac:dyDescent="0.3">
      <c r="A3589" t="s">
        <v>7404</v>
      </c>
      <c r="B3589" t="s">
        <v>7405</v>
      </c>
      <c r="C3589" t="str">
        <f>IFERROR(VLOOKUP(Table1[[#This Row],[Ticker]],[1]!Table2[[Symbol]:[Industry]],2,FALSE),"-")</f>
        <v>-</v>
      </c>
      <c r="D3589" t="s">
        <v>133</v>
      </c>
      <c r="E3589">
        <v>38.668658999999998</v>
      </c>
      <c r="F3589">
        <v>72.42</v>
      </c>
      <c r="G3589">
        <v>204.88314498816499</v>
      </c>
      <c r="H3589">
        <v>-1.8177686621217599</v>
      </c>
      <c r="I3589">
        <v>-16.095020210272502</v>
      </c>
      <c r="J3589">
        <v>5.9615940025656897</v>
      </c>
      <c r="K3589">
        <v>73.777925607991193</v>
      </c>
      <c r="L3589">
        <v>57.753365879777398</v>
      </c>
      <c r="M3589">
        <v>35.157317143841802</v>
      </c>
      <c r="N3589">
        <v>0.53657465137135396</v>
      </c>
      <c r="O3589">
        <v>29.7845898922949</v>
      </c>
      <c r="P3589">
        <v>235.277777777777</v>
      </c>
      <c r="Q3589">
        <v>0.13141122647113501</v>
      </c>
    </row>
    <row r="3590" spans="1:17" hidden="1" x14ac:dyDescent="0.3">
      <c r="A3590" t="s">
        <v>7406</v>
      </c>
      <c r="B3590" t="s">
        <v>7407</v>
      </c>
      <c r="C3590" t="str">
        <f>IFERROR(VLOOKUP(Table1[[#This Row],[Ticker]],[1]!Table2[[Symbol]:[Industry]],2,FALSE),"-")</f>
        <v>-</v>
      </c>
      <c r="D3590" t="s">
        <v>46</v>
      </c>
      <c r="E3590">
        <v>38.660129999999903</v>
      </c>
      <c r="F3590">
        <v>30.75</v>
      </c>
      <c r="K3590">
        <v>26.2695652130257</v>
      </c>
      <c r="L3590">
        <v>18.751713502708899</v>
      </c>
      <c r="M3590">
        <v>99.999990516182706</v>
      </c>
      <c r="N3590">
        <v>1</v>
      </c>
      <c r="Q3590">
        <v>6.2078155048784001E-2</v>
      </c>
    </row>
    <row r="3591" spans="1:17" hidden="1" x14ac:dyDescent="0.3">
      <c r="A3591" t="s">
        <v>7408</v>
      </c>
      <c r="B3591" t="s">
        <v>7409</v>
      </c>
      <c r="C3591" t="str">
        <f>IFERROR(VLOOKUP(Table1[[#This Row],[Ticker]],[1]!Table2[[Symbol]:[Industry]],2,FALSE),"-")</f>
        <v>-</v>
      </c>
      <c r="D3591" t="s">
        <v>711</v>
      </c>
      <c r="E3591">
        <v>38.618346535999997</v>
      </c>
      <c r="F3591">
        <v>145.51</v>
      </c>
      <c r="G3591">
        <v>26.5086785136467</v>
      </c>
      <c r="H3591">
        <v>-0.78604891689883405</v>
      </c>
      <c r="I3591">
        <v>15.754787731765999</v>
      </c>
      <c r="J3591">
        <v>-8.7128848308406504E-3</v>
      </c>
      <c r="K3591">
        <v>145.80354829890001</v>
      </c>
      <c r="L3591">
        <v>126.70233915231</v>
      </c>
      <c r="M3591">
        <v>44.752496423100702</v>
      </c>
      <c r="N3591">
        <v>1.1001476779313599</v>
      </c>
      <c r="O3591">
        <v>7.2091265205140598</v>
      </c>
      <c r="P3591">
        <v>81.207970112079593</v>
      </c>
    </row>
    <row r="3592" spans="1:17" hidden="1" x14ac:dyDescent="0.3">
      <c r="A3592" t="s">
        <v>7410</v>
      </c>
      <c r="B3592" t="s">
        <v>7411</v>
      </c>
      <c r="C3592" t="str">
        <f>IFERROR(VLOOKUP(Table1[[#This Row],[Ticker]],[1]!Table2[[Symbol]:[Industry]],2,FALSE),"-")</f>
        <v>-</v>
      </c>
      <c r="D3592" t="s">
        <v>711</v>
      </c>
      <c r="E3592">
        <v>38.500961535999998</v>
      </c>
      <c r="F3592">
        <v>20.99</v>
      </c>
      <c r="G3592">
        <v>24.043647058929199</v>
      </c>
      <c r="H3592">
        <v>6.8930055332838604E-4</v>
      </c>
      <c r="I3592">
        <v>5.7978650955775102</v>
      </c>
      <c r="J3592">
        <v>0.16777452935678699</v>
      </c>
      <c r="K3592">
        <v>20.9017920327667</v>
      </c>
      <c r="L3592">
        <v>18.4923819014627</v>
      </c>
      <c r="M3592">
        <v>45.204362990631097</v>
      </c>
      <c r="N3592">
        <v>1.7611961488826</v>
      </c>
      <c r="O3592">
        <v>7.6703191996188904</v>
      </c>
      <c r="P3592">
        <v>51.0071942446042</v>
      </c>
    </row>
    <row r="3593" spans="1:17" hidden="1" x14ac:dyDescent="0.3">
      <c r="A3593" t="s">
        <v>7412</v>
      </c>
      <c r="B3593" t="s">
        <v>7413</v>
      </c>
      <c r="C3593" t="str">
        <f>IFERROR(VLOOKUP(Table1[[#This Row],[Ticker]],[1]!Table2[[Symbol]:[Industry]],2,FALSE),"-")</f>
        <v>-</v>
      </c>
      <c r="D3593" t="s">
        <v>553</v>
      </c>
      <c r="E3593">
        <v>38.489182368000002</v>
      </c>
      <c r="F3593">
        <v>64.48</v>
      </c>
      <c r="G3593">
        <v>60.973972873465598</v>
      </c>
      <c r="H3593">
        <v>13.3864728828918</v>
      </c>
      <c r="I3593">
        <v>-20.017373820689102</v>
      </c>
      <c r="J3593">
        <v>7.5693906458460196</v>
      </c>
      <c r="K3593">
        <v>65.9946475570232</v>
      </c>
      <c r="L3593">
        <v>62.687797106353798</v>
      </c>
      <c r="M3593">
        <v>54.575837927951298</v>
      </c>
      <c r="N3593">
        <v>0.96640392152075905</v>
      </c>
      <c r="O3593">
        <v>51.923076923076799</v>
      </c>
      <c r="P3593">
        <v>94.744790093627302</v>
      </c>
      <c r="Q3593">
        <v>2.8095856273751999E-2</v>
      </c>
    </row>
    <row r="3594" spans="1:17" hidden="1" x14ac:dyDescent="0.3">
      <c r="A3594" t="s">
        <v>7414</v>
      </c>
      <c r="B3594" t="s">
        <v>7415</v>
      </c>
      <c r="C3594" t="str">
        <f>IFERROR(VLOOKUP(Table1[[#This Row],[Ticker]],[1]!Table2[[Symbol]:[Industry]],2,FALSE),"-")</f>
        <v>-</v>
      </c>
      <c r="D3594" t="s">
        <v>292</v>
      </c>
      <c r="E3594">
        <v>38.477347299999998</v>
      </c>
      <c r="F3594">
        <v>20.29</v>
      </c>
      <c r="G3594">
        <v>-17.577515221772401</v>
      </c>
      <c r="H3594">
        <v>-19.567558350861098</v>
      </c>
      <c r="I3594">
        <v>-16.771978743386502</v>
      </c>
      <c r="J3594">
        <v>7.2000002326982502</v>
      </c>
      <c r="K3594">
        <v>23.871947580426401</v>
      </c>
      <c r="L3594">
        <v>23.226194472958799</v>
      </c>
      <c r="M3594">
        <v>41.488853377800197</v>
      </c>
      <c r="N3594">
        <v>0.44914309289385901</v>
      </c>
      <c r="O3594">
        <v>92.607195662888103</v>
      </c>
    </row>
    <row r="3595" spans="1:17" hidden="1" x14ac:dyDescent="0.3">
      <c r="A3595" t="s">
        <v>7416</v>
      </c>
      <c r="B3595" t="s">
        <v>7417</v>
      </c>
      <c r="C3595" t="str">
        <f>IFERROR(VLOOKUP(Table1[[#This Row],[Ticker]],[1]!Table2[[Symbol]:[Industry]],2,FALSE),"-")</f>
        <v>-</v>
      </c>
      <c r="E3595">
        <v>38.43</v>
      </c>
      <c r="F3595">
        <v>12.81</v>
      </c>
      <c r="G3595">
        <v>42.766073279519503</v>
      </c>
      <c r="H3595">
        <v>-7.520864742274</v>
      </c>
      <c r="I3595">
        <v>-25.317351206656198</v>
      </c>
      <c r="J3595">
        <v>-4.1238330815163202</v>
      </c>
      <c r="K3595">
        <v>13.508320642629201</v>
      </c>
      <c r="L3595">
        <v>12.6528232629129</v>
      </c>
      <c r="M3595">
        <v>28.4100509110608</v>
      </c>
      <c r="N3595">
        <v>0.64827050458048596</v>
      </c>
      <c r="O3595">
        <v>74.785323965651799</v>
      </c>
      <c r="P3595">
        <v>88.382352941176407</v>
      </c>
      <c r="Q3595">
        <v>7.1992905880179994E-2</v>
      </c>
    </row>
    <row r="3596" spans="1:17" hidden="1" x14ac:dyDescent="0.3">
      <c r="A3596" t="s">
        <v>7418</v>
      </c>
      <c r="B3596" t="s">
        <v>7419</v>
      </c>
      <c r="C3596" t="str">
        <f>IFERROR(VLOOKUP(Table1[[#This Row],[Ticker]],[1]!Table2[[Symbol]:[Industry]],2,FALSE),"-")</f>
        <v>-</v>
      </c>
      <c r="D3596" t="s">
        <v>1467</v>
      </c>
      <c r="E3596">
        <v>38.413464374999997</v>
      </c>
      <c r="F3596">
        <v>35.75</v>
      </c>
      <c r="G3596">
        <v>-33.655601061371399</v>
      </c>
      <c r="H3596">
        <v>-4.84710154847778</v>
      </c>
      <c r="I3596">
        <v>-22.436036354963498</v>
      </c>
      <c r="J3596">
        <v>3.4231078134787398</v>
      </c>
      <c r="K3596">
        <v>36.287009671367798</v>
      </c>
      <c r="L3596">
        <v>37.595147701407498</v>
      </c>
      <c r="M3596">
        <v>38.937233306024702</v>
      </c>
      <c r="N3596">
        <v>0.92198581560283599</v>
      </c>
      <c r="O3596">
        <v>46.713286713286699</v>
      </c>
      <c r="P3596">
        <v>23.488773747841101</v>
      </c>
    </row>
    <row r="3597" spans="1:17" hidden="1" x14ac:dyDescent="0.3">
      <c r="A3597" t="s">
        <v>7420</v>
      </c>
      <c r="B3597" t="s">
        <v>7421</v>
      </c>
      <c r="C3597" t="str">
        <f>IFERROR(VLOOKUP(Table1[[#This Row],[Ticker]],[1]!Table2[[Symbol]:[Industry]],2,FALSE),"-")</f>
        <v>-</v>
      </c>
      <c r="D3597" t="s">
        <v>54</v>
      </c>
      <c r="E3597">
        <v>38.402999999999999</v>
      </c>
      <c r="F3597">
        <v>90.36</v>
      </c>
      <c r="G3597">
        <v>142.66653152140901</v>
      </c>
      <c r="H3597">
        <v>33.311197548989298</v>
      </c>
      <c r="I3597">
        <v>73.917939718224304</v>
      </c>
      <c r="J3597">
        <v>24.661947722490901</v>
      </c>
      <c r="K3597">
        <v>61.233615138076303</v>
      </c>
      <c r="L3597">
        <v>51.984726558761203</v>
      </c>
      <c r="M3597">
        <v>95.140598593216097</v>
      </c>
      <c r="N3597">
        <v>1.31256235413117</v>
      </c>
      <c r="O3597">
        <v>0</v>
      </c>
      <c r="P3597">
        <v>211.586206896551</v>
      </c>
      <c r="Q3597">
        <v>0.14384493324473799</v>
      </c>
    </row>
    <row r="3598" spans="1:17" hidden="1" x14ac:dyDescent="0.3">
      <c r="A3598" t="s">
        <v>7422</v>
      </c>
      <c r="B3598" t="s">
        <v>7423</v>
      </c>
      <c r="C3598" t="str">
        <f>IFERROR(VLOOKUP(Table1[[#This Row],[Ticker]],[1]!Table2[[Symbol]:[Industry]],2,FALSE),"-")</f>
        <v>-</v>
      </c>
      <c r="D3598" t="s">
        <v>429</v>
      </c>
      <c r="E3598">
        <v>38.304000000000002</v>
      </c>
      <c r="F3598">
        <v>45.6</v>
      </c>
      <c r="G3598">
        <v>545.41541012177095</v>
      </c>
      <c r="H3598">
        <v>43.5739510831011</v>
      </c>
      <c r="I3598">
        <v>496.86756646584899</v>
      </c>
      <c r="J3598">
        <v>11.3276562854257</v>
      </c>
      <c r="K3598">
        <v>34.670140291829597</v>
      </c>
      <c r="L3598">
        <v>22.015470692122399</v>
      </c>
      <c r="M3598">
        <v>100</v>
      </c>
      <c r="N3598">
        <v>1.73553719008264</v>
      </c>
      <c r="O3598">
        <v>0</v>
      </c>
      <c r="P3598">
        <v>568.67000867687602</v>
      </c>
    </row>
    <row r="3599" spans="1:17" hidden="1" x14ac:dyDescent="0.3">
      <c r="A3599" t="s">
        <v>7424</v>
      </c>
      <c r="B3599" t="s">
        <v>7425</v>
      </c>
      <c r="C3599" t="str">
        <f>IFERROR(VLOOKUP(Table1[[#This Row],[Ticker]],[1]!Table2[[Symbol]:[Industry]],2,FALSE),"-")</f>
        <v>-</v>
      </c>
      <c r="D3599" t="s">
        <v>5583</v>
      </c>
      <c r="E3599">
        <v>38.25</v>
      </c>
      <c r="F3599">
        <v>37.5</v>
      </c>
      <c r="G3599">
        <v>-13.5092078615149</v>
      </c>
      <c r="H3599">
        <v>6.9463395641852799</v>
      </c>
      <c r="I3599">
        <v>-36.232797804507499</v>
      </c>
      <c r="J3599">
        <v>0.54520030724024104</v>
      </c>
      <c r="K3599">
        <v>37.487465245907998</v>
      </c>
      <c r="L3599">
        <v>38.155013462151601</v>
      </c>
      <c r="M3599">
        <v>55.236714314976702</v>
      </c>
      <c r="N3599">
        <v>1.12532734754956</v>
      </c>
      <c r="O3599">
        <v>43.733333333333299</v>
      </c>
      <c r="P3599">
        <v>33.976420150053599</v>
      </c>
      <c r="Q3599">
        <v>3.0398510970609999E-2</v>
      </c>
    </row>
    <row r="3600" spans="1:17" hidden="1" x14ac:dyDescent="0.3">
      <c r="A3600" t="s">
        <v>7426</v>
      </c>
      <c r="B3600" t="s">
        <v>7427</v>
      </c>
      <c r="C3600" t="str">
        <f>IFERROR(VLOOKUP(Table1[[#This Row],[Ticker]],[1]!Table2[[Symbol]:[Industry]],2,FALSE),"-")</f>
        <v>-</v>
      </c>
      <c r="D3600" t="s">
        <v>2175</v>
      </c>
      <c r="E3600">
        <v>38.200000000000003</v>
      </c>
      <c r="F3600">
        <v>191</v>
      </c>
      <c r="G3600">
        <v>-3.12881239158378</v>
      </c>
      <c r="H3600">
        <v>0.55311774976782702</v>
      </c>
      <c r="I3600">
        <v>-25.601334658192801</v>
      </c>
      <c r="J3600">
        <v>3.1426029046428301</v>
      </c>
      <c r="K3600">
        <v>194.062180133607</v>
      </c>
      <c r="L3600">
        <v>192.39534497212199</v>
      </c>
      <c r="M3600">
        <v>46.270668432251803</v>
      </c>
      <c r="N3600">
        <v>0.35</v>
      </c>
      <c r="O3600">
        <v>26.701570680628201</v>
      </c>
      <c r="P3600">
        <v>27.206127206127199</v>
      </c>
      <c r="Q3600">
        <v>0.14832648066517201</v>
      </c>
    </row>
    <row r="3601" spans="1:17" hidden="1" x14ac:dyDescent="0.3">
      <c r="A3601" t="s">
        <v>7428</v>
      </c>
      <c r="B3601" t="s">
        <v>7429</v>
      </c>
      <c r="C3601" t="str">
        <f>IFERROR(VLOOKUP(Table1[[#This Row],[Ticker]],[1]!Table2[[Symbol]:[Industry]],2,FALSE),"-")</f>
        <v>-</v>
      </c>
      <c r="D3601" t="s">
        <v>4990</v>
      </c>
      <c r="E3601">
        <v>38.193901199999999</v>
      </c>
      <c r="F3601">
        <v>144.30000000000001</v>
      </c>
      <c r="G3601">
        <v>-3.7514929650436799</v>
      </c>
      <c r="H3601">
        <v>-8.7385489168988304</v>
      </c>
      <c r="I3601">
        <v>9.01288204298036</v>
      </c>
      <c r="J3601">
        <v>4.5124659183414799</v>
      </c>
      <c r="K3601">
        <v>144.95552937725699</v>
      </c>
      <c r="M3601">
        <v>48.749615723032697</v>
      </c>
      <c r="N3601">
        <v>0.40552584670231701</v>
      </c>
      <c r="O3601">
        <v>17.9140679140679</v>
      </c>
      <c r="P3601">
        <v>29.766187050359701</v>
      </c>
    </row>
    <row r="3602" spans="1:17" hidden="1" x14ac:dyDescent="0.3">
      <c r="A3602" t="s">
        <v>7430</v>
      </c>
      <c r="B3602" t="s">
        <v>7431</v>
      </c>
      <c r="C3602" t="str">
        <f>IFERROR(VLOOKUP(Table1[[#This Row],[Ticker]],[1]!Table2[[Symbol]:[Industry]],2,FALSE),"-")</f>
        <v>-</v>
      </c>
      <c r="D3602" t="s">
        <v>2952</v>
      </c>
      <c r="E3602">
        <v>38.19</v>
      </c>
      <c r="F3602">
        <v>47.5</v>
      </c>
      <c r="G3602">
        <v>-29.1392825257814</v>
      </c>
      <c r="H3602">
        <v>-1.12165769933397</v>
      </c>
      <c r="I3602">
        <v>-31.191392161439001</v>
      </c>
      <c r="J3602">
        <v>7.3757447893482198</v>
      </c>
      <c r="K3602">
        <v>50.132915865690002</v>
      </c>
      <c r="L3602">
        <v>55.529823642708799</v>
      </c>
      <c r="M3602">
        <v>37.974609875366603</v>
      </c>
      <c r="N3602">
        <v>0.60663670929830604</v>
      </c>
      <c r="O3602">
        <v>74.736842105263094</v>
      </c>
      <c r="P3602">
        <v>10.1832521456738</v>
      </c>
    </row>
    <row r="3603" spans="1:17" hidden="1" x14ac:dyDescent="0.3">
      <c r="A3603" t="s">
        <v>7432</v>
      </c>
      <c r="B3603" t="s">
        <v>7433</v>
      </c>
      <c r="C3603" t="str">
        <f>IFERROR(VLOOKUP(Table1[[#This Row],[Ticker]],[1]!Table2[[Symbol]:[Industry]],2,FALSE),"-")</f>
        <v>-</v>
      </c>
      <c r="E3603">
        <v>38.178848674999998</v>
      </c>
      <c r="F3603">
        <v>13.7</v>
      </c>
      <c r="G3603">
        <v>41.805642408749598</v>
      </c>
      <c r="H3603">
        <v>8.1289141675966494</v>
      </c>
      <c r="I3603">
        <v>29.305694820265099</v>
      </c>
      <c r="J3603">
        <v>17.216029478069402</v>
      </c>
      <c r="K3603">
        <v>11.4283985225207</v>
      </c>
      <c r="L3603">
        <v>10.436279199020101</v>
      </c>
      <c r="M3603">
        <v>64.685278890049105</v>
      </c>
      <c r="N3603">
        <v>0.99751991148146102</v>
      </c>
      <c r="O3603">
        <v>6.5693430656934302</v>
      </c>
    </row>
    <row r="3604" spans="1:17" hidden="1" x14ac:dyDescent="0.3">
      <c r="A3604" t="s">
        <v>7434</v>
      </c>
      <c r="B3604" t="s">
        <v>7435</v>
      </c>
      <c r="C3604" t="str">
        <f>IFERROR(VLOOKUP(Table1[[#This Row],[Ticker]],[1]!Table2[[Symbol]:[Industry]],2,FALSE),"-")</f>
        <v>-</v>
      </c>
      <c r="D3604" t="s">
        <v>467</v>
      </c>
      <c r="E3604">
        <v>38.116501937999999</v>
      </c>
      <c r="F3604">
        <v>5.66</v>
      </c>
      <c r="G3604">
        <v>-53.3780553452292</v>
      </c>
      <c r="H3604">
        <v>-4.9770043309115701</v>
      </c>
      <c r="I3604">
        <v>-56.067146624004799</v>
      </c>
      <c r="J3604">
        <v>7.38288559015521</v>
      </c>
      <c r="K3604">
        <v>6.4309985163521102</v>
      </c>
      <c r="L3604">
        <v>8.9987452348114001</v>
      </c>
      <c r="M3604">
        <v>31.718247255519898</v>
      </c>
      <c r="N3604">
        <v>0.20706051430601199</v>
      </c>
      <c r="O3604">
        <v>94.346289752650094</v>
      </c>
      <c r="P3604">
        <v>5.9925093632958903</v>
      </c>
      <c r="Q3604">
        <v>-0.21990661599003899</v>
      </c>
    </row>
    <row r="3605" spans="1:17" hidden="1" x14ac:dyDescent="0.3">
      <c r="A3605" t="s">
        <v>7436</v>
      </c>
      <c r="B3605" t="s">
        <v>7437</v>
      </c>
      <c r="C3605" t="str">
        <f>IFERROR(VLOOKUP(Table1[[#This Row],[Ticker]],[1]!Table2[[Symbol]:[Industry]],2,FALSE),"-")</f>
        <v>-</v>
      </c>
      <c r="E3605">
        <v>38.082417229999997</v>
      </c>
      <c r="F3605">
        <v>73.099999999999994</v>
      </c>
      <c r="G3605">
        <v>0.64370652963995301</v>
      </c>
      <c r="H3605">
        <v>-10.5283880981853</v>
      </c>
      <c r="I3605">
        <v>15.5442592115389</v>
      </c>
      <c r="J3605">
        <v>3.71479186006531</v>
      </c>
      <c r="K3605">
        <v>74.369174177275497</v>
      </c>
      <c r="L3605">
        <v>64.2726737249004</v>
      </c>
      <c r="M3605">
        <v>37.806881976826901</v>
      </c>
      <c r="N3605">
        <v>0.29151199311686898</v>
      </c>
      <c r="O3605">
        <v>66.785225718194198</v>
      </c>
      <c r="P3605">
        <v>121.515151515151</v>
      </c>
      <c r="Q3605">
        <v>5.2012380157744002E-2</v>
      </c>
    </row>
    <row r="3606" spans="1:17" hidden="1" x14ac:dyDescent="0.3">
      <c r="A3606" t="s">
        <v>7438</v>
      </c>
      <c r="B3606" t="s">
        <v>7439</v>
      </c>
      <c r="C3606" t="str">
        <f>IFERROR(VLOOKUP(Table1[[#This Row],[Ticker]],[1]!Table2[[Symbol]:[Industry]],2,FALSE),"-")</f>
        <v>-</v>
      </c>
      <c r="D3606" t="s">
        <v>2479</v>
      </c>
      <c r="E3606">
        <v>37.803872400000003</v>
      </c>
      <c r="F3606">
        <v>51</v>
      </c>
      <c r="G3606">
        <v>107.30598010673801</v>
      </c>
      <c r="H3606">
        <v>39.633951083101103</v>
      </c>
      <c r="I3606">
        <v>-26.732627882768998</v>
      </c>
      <c r="J3606">
        <v>18.3532459201639</v>
      </c>
      <c r="K3606">
        <v>42.980167568450298</v>
      </c>
      <c r="L3606">
        <v>41.893453237396599</v>
      </c>
      <c r="M3606">
        <v>81.423162737074904</v>
      </c>
      <c r="N3606">
        <v>2.13194588631423</v>
      </c>
      <c r="O3606">
        <v>31.9411764705882</v>
      </c>
      <c r="P3606">
        <v>164.66009340944399</v>
      </c>
      <c r="Q3606">
        <v>0.116365732614698</v>
      </c>
    </row>
    <row r="3607" spans="1:17" hidden="1" x14ac:dyDescent="0.3">
      <c r="A3607" t="s">
        <v>7440</v>
      </c>
      <c r="B3607" t="s">
        <v>7441</v>
      </c>
      <c r="C3607" t="str">
        <f>IFERROR(VLOOKUP(Table1[[#This Row],[Ticker]],[1]!Table2[[Symbol]:[Industry]],2,FALSE),"-")</f>
        <v>-</v>
      </c>
      <c r="D3607" t="s">
        <v>7232</v>
      </c>
      <c r="E3607">
        <v>37.790866872000002</v>
      </c>
      <c r="F3607">
        <v>104.94</v>
      </c>
      <c r="G3607">
        <v>-26.979369197307602</v>
      </c>
      <c r="H3607">
        <v>-13.678282873032</v>
      </c>
      <c r="I3607">
        <v>-22.305349597501898</v>
      </c>
      <c r="J3607">
        <v>5.9241895843685999</v>
      </c>
      <c r="K3607">
        <v>123.173352068425</v>
      </c>
      <c r="L3607">
        <v>128.05980082648199</v>
      </c>
      <c r="M3607">
        <v>37.9352258653104</v>
      </c>
      <c r="N3607">
        <v>3.3</v>
      </c>
      <c r="O3607">
        <v>51.515151515151501</v>
      </c>
      <c r="P3607">
        <v>10.463157894736799</v>
      </c>
    </row>
    <row r="3608" spans="1:17" hidden="1" x14ac:dyDescent="0.3">
      <c r="A3608" t="s">
        <v>7442</v>
      </c>
      <c r="B3608" t="s">
        <v>7443</v>
      </c>
      <c r="C3608" t="str">
        <f>IFERROR(VLOOKUP(Table1[[#This Row],[Ticker]],[1]!Table2[[Symbol]:[Industry]],2,FALSE),"-")</f>
        <v>-</v>
      </c>
      <c r="E3608">
        <v>37.787999999999997</v>
      </c>
      <c r="F3608">
        <v>31.49</v>
      </c>
      <c r="G3608">
        <v>-4.7820628139470296</v>
      </c>
      <c r="H3608">
        <v>-3.41361714006438</v>
      </c>
      <c r="I3608">
        <v>-17.407161176404799</v>
      </c>
      <c r="J3608">
        <v>1.61087423943496</v>
      </c>
      <c r="K3608">
        <v>32.155718457451997</v>
      </c>
      <c r="M3608">
        <v>50.440577371374999</v>
      </c>
      <c r="N3608">
        <v>1.22722254143967</v>
      </c>
      <c r="O3608">
        <v>51.667195935217499</v>
      </c>
      <c r="P3608">
        <v>18.472535741158701</v>
      </c>
    </row>
    <row r="3609" spans="1:17" hidden="1" x14ac:dyDescent="0.3">
      <c r="A3609" t="s">
        <v>7444</v>
      </c>
      <c r="B3609" t="s">
        <v>7445</v>
      </c>
      <c r="C3609" t="str">
        <f>IFERROR(VLOOKUP(Table1[[#This Row],[Ticker]],[1]!Table2[[Symbol]:[Industry]],2,FALSE),"-")</f>
        <v>-</v>
      </c>
      <c r="D3609" t="s">
        <v>432</v>
      </c>
      <c r="E3609">
        <v>37.769806799999998</v>
      </c>
      <c r="F3609">
        <v>2.46</v>
      </c>
      <c r="G3609">
        <v>17.316830016322701</v>
      </c>
      <c r="H3609">
        <v>0.29574096636964198</v>
      </c>
      <c r="I3609">
        <v>-22.633080689938801</v>
      </c>
      <c r="J3609">
        <v>3.1426029046428301</v>
      </c>
      <c r="K3609">
        <v>2.4882351072861599</v>
      </c>
      <c r="L3609">
        <v>2.4096438510124898</v>
      </c>
      <c r="M3609">
        <v>45.999472942167898</v>
      </c>
      <c r="N3609">
        <v>0.99277769388544701</v>
      </c>
      <c r="O3609">
        <v>48.3739837398373</v>
      </c>
      <c r="P3609">
        <v>49.090909090909001</v>
      </c>
      <c r="Q3609">
        <v>5.1665163139496997E-2</v>
      </c>
    </row>
    <row r="3610" spans="1:17" hidden="1" x14ac:dyDescent="0.3">
      <c r="A3610" t="s">
        <v>7446</v>
      </c>
      <c r="B3610" t="s">
        <v>7447</v>
      </c>
      <c r="C3610" t="str">
        <f>IFERROR(VLOOKUP(Table1[[#This Row],[Ticker]],[1]!Table2[[Symbol]:[Industry]],2,FALSE),"-")</f>
        <v>-</v>
      </c>
      <c r="D3610" t="s">
        <v>625</v>
      </c>
      <c r="E3610">
        <v>37.731593420999999</v>
      </c>
      <c r="F3610">
        <v>14.31</v>
      </c>
      <c r="G3610">
        <v>-21.331521632028799</v>
      </c>
      <c r="H3610">
        <v>5.31855539964792</v>
      </c>
      <c r="I3610">
        <v>-29.1834053652635</v>
      </c>
      <c r="J3610">
        <v>-3.3735261276152202</v>
      </c>
      <c r="K3610">
        <v>14.441447526489499</v>
      </c>
      <c r="L3610">
        <v>15.897695566586499</v>
      </c>
      <c r="M3610">
        <v>47.643581785362301</v>
      </c>
      <c r="N3610">
        <v>0.53880100449164003</v>
      </c>
      <c r="O3610">
        <v>53.738644304681998</v>
      </c>
      <c r="P3610">
        <v>22.832618025751</v>
      </c>
      <c r="Q3610">
        <v>-1.6949014381574999E-2</v>
      </c>
    </row>
    <row r="3611" spans="1:17" hidden="1" x14ac:dyDescent="0.3">
      <c r="A3611" t="s">
        <v>7448</v>
      </c>
      <c r="B3611" t="s">
        <v>7449</v>
      </c>
      <c r="C3611" t="str">
        <f>IFERROR(VLOOKUP(Table1[[#This Row],[Ticker]],[1]!Table2[[Symbol]:[Industry]],2,FALSE),"-")</f>
        <v>-</v>
      </c>
      <c r="D3611" t="s">
        <v>51</v>
      </c>
      <c r="E3611">
        <v>37.68</v>
      </c>
      <c r="F3611">
        <v>37.68</v>
      </c>
      <c r="G3611">
        <v>-14.289879064070499</v>
      </c>
      <c r="H3611">
        <v>-2.21219654076133</v>
      </c>
      <c r="I3611">
        <v>-28.541550210848602</v>
      </c>
      <c r="J3611">
        <v>3.1949041598729502</v>
      </c>
      <c r="K3611">
        <v>38.552003993683002</v>
      </c>
      <c r="L3611">
        <v>37.946614841702498</v>
      </c>
      <c r="M3611">
        <v>32.781679236396698</v>
      </c>
      <c r="N3611">
        <v>0.47535264965443003</v>
      </c>
      <c r="O3611">
        <v>63.2165605095541</v>
      </c>
      <c r="P3611">
        <v>25.349301397205501</v>
      </c>
      <c r="Q3611">
        <v>2.5142286275514E-2</v>
      </c>
    </row>
    <row r="3612" spans="1:17" hidden="1" x14ac:dyDescent="0.3">
      <c r="A3612" t="s">
        <v>7450</v>
      </c>
      <c r="B3612" t="s">
        <v>7451</v>
      </c>
      <c r="C3612" t="str">
        <f>IFERROR(VLOOKUP(Table1[[#This Row],[Ticker]],[1]!Table2[[Symbol]:[Industry]],2,FALSE),"-")</f>
        <v>-</v>
      </c>
      <c r="D3612" t="s">
        <v>54</v>
      </c>
      <c r="E3612">
        <v>37.661513249999999</v>
      </c>
      <c r="F3612">
        <v>42.27</v>
      </c>
      <c r="G3612">
        <v>-18.599981075531598</v>
      </c>
      <c r="H3612">
        <v>-9.0202897545951704</v>
      </c>
      <c r="I3612">
        <v>-23.335584371824002</v>
      </c>
      <c r="J3612">
        <v>10.8986270010283</v>
      </c>
      <c r="K3612">
        <v>42.898317213995398</v>
      </c>
      <c r="L3612">
        <v>43.465757850918003</v>
      </c>
      <c r="M3612">
        <v>52.796040455652303</v>
      </c>
      <c r="N3612">
        <v>1.24842877309603</v>
      </c>
      <c r="O3612">
        <v>40.761769576531798</v>
      </c>
      <c r="P3612">
        <v>17.384059983337899</v>
      </c>
      <c r="Q3612">
        <v>9.0087385821603E-2</v>
      </c>
    </row>
    <row r="3613" spans="1:17" hidden="1" x14ac:dyDescent="0.3">
      <c r="A3613" t="s">
        <v>7452</v>
      </c>
      <c r="B3613" t="s">
        <v>7453</v>
      </c>
      <c r="C3613" t="str">
        <f>IFERROR(VLOOKUP(Table1[[#This Row],[Ticker]],[1]!Table2[[Symbol]:[Industry]],2,FALSE),"-")</f>
        <v>-</v>
      </c>
      <c r="D3613" t="s">
        <v>1566</v>
      </c>
      <c r="E3613">
        <v>37.625100000000003</v>
      </c>
      <c r="F3613">
        <v>37.549999999999997</v>
      </c>
      <c r="G3613">
        <v>58.286790598081602</v>
      </c>
      <c r="H3613">
        <v>13.6601579796528</v>
      </c>
      <c r="I3613">
        <v>-27.525132959366299</v>
      </c>
      <c r="J3613">
        <v>15.021529232455499</v>
      </c>
      <c r="K3613">
        <v>37.645287887797203</v>
      </c>
      <c r="L3613">
        <v>35.684889357934601</v>
      </c>
      <c r="M3613">
        <v>54.098164661414998</v>
      </c>
      <c r="N3613">
        <v>1.6544640957947101</v>
      </c>
      <c r="O3613">
        <v>54.407456724367499</v>
      </c>
      <c r="P3613">
        <v>92.4654023577652</v>
      </c>
      <c r="Q3613">
        <v>3.9883432866350002E-2</v>
      </c>
    </row>
    <row r="3614" spans="1:17" hidden="1" x14ac:dyDescent="0.3">
      <c r="A3614" t="s">
        <v>7454</v>
      </c>
      <c r="B3614" t="s">
        <v>7455</v>
      </c>
      <c r="C3614" t="str">
        <f>IFERROR(VLOOKUP(Table1[[#This Row],[Ticker]],[1]!Table2[[Symbol]:[Industry]],2,FALSE),"-")</f>
        <v>-</v>
      </c>
      <c r="D3614" t="s">
        <v>429</v>
      </c>
      <c r="E3614">
        <v>37.607500000000002</v>
      </c>
      <c r="F3614">
        <v>107.45</v>
      </c>
      <c r="G3614">
        <v>198.837727583982</v>
      </c>
      <c r="H3614">
        <v>-3.86967424213735</v>
      </c>
      <c r="I3614">
        <v>39.2658740138938</v>
      </c>
      <c r="J3614">
        <v>-7.7517060384465903</v>
      </c>
      <c r="K3614">
        <v>103.26123259047399</v>
      </c>
      <c r="L3614">
        <v>73.1071677933366</v>
      </c>
      <c r="M3614">
        <v>41.425441727792297</v>
      </c>
      <c r="N3614">
        <v>0.63634925201380899</v>
      </c>
      <c r="O3614">
        <v>41.451838064215899</v>
      </c>
      <c r="P3614">
        <v>222.09232613908799</v>
      </c>
      <c r="Q3614">
        <v>0.216094892036202</v>
      </c>
    </row>
    <row r="3615" spans="1:17" hidden="1" x14ac:dyDescent="0.3">
      <c r="A3615" t="s">
        <v>7456</v>
      </c>
      <c r="B3615" t="s">
        <v>7457</v>
      </c>
      <c r="C3615" t="str">
        <f>IFERROR(VLOOKUP(Table1[[#This Row],[Ticker]],[1]!Table2[[Symbol]:[Industry]],2,FALSE),"-")</f>
        <v>-</v>
      </c>
      <c r="D3615" t="s">
        <v>556</v>
      </c>
      <c r="E3615">
        <v>37.59953625</v>
      </c>
      <c r="F3615">
        <v>3.75</v>
      </c>
      <c r="G3615">
        <v>-44.966498346337502</v>
      </c>
      <c r="H3615">
        <v>-4.2024308264465704</v>
      </c>
      <c r="I3615">
        <v>-40.1337507515845</v>
      </c>
      <c r="J3615">
        <v>3.4085603514513498</v>
      </c>
      <c r="K3615">
        <v>3.91362658024567</v>
      </c>
      <c r="L3615">
        <v>4.5331181612414602</v>
      </c>
      <c r="M3615">
        <v>31.6713771653362</v>
      </c>
      <c r="N3615">
        <v>0.83598655054399396</v>
      </c>
      <c r="O3615">
        <v>118.666666666666</v>
      </c>
      <c r="P3615">
        <v>3.8781163434903099</v>
      </c>
      <c r="Q3615">
        <v>0.115982610627015</v>
      </c>
    </row>
    <row r="3616" spans="1:17" hidden="1" x14ac:dyDescent="0.3">
      <c r="A3616" t="s">
        <v>7458</v>
      </c>
      <c r="B3616" t="s">
        <v>7459</v>
      </c>
      <c r="C3616" t="str">
        <f>IFERROR(VLOOKUP(Table1[[#This Row],[Ticker]],[1]!Table2[[Symbol]:[Industry]],2,FALSE),"-")</f>
        <v>-</v>
      </c>
      <c r="D3616" t="s">
        <v>383</v>
      </c>
      <c r="E3616">
        <v>37.508152500000001</v>
      </c>
      <c r="F3616">
        <v>110.25</v>
      </c>
      <c r="G3616">
        <v>4.9132693825831097</v>
      </c>
      <c r="H3616">
        <v>11.323690937419499</v>
      </c>
      <c r="I3616">
        <v>0.81719694761789796</v>
      </c>
      <c r="J3616">
        <v>2.62617097976021</v>
      </c>
      <c r="K3616">
        <v>101.17836590673301</v>
      </c>
      <c r="L3616">
        <v>95.853910441271196</v>
      </c>
      <c r="M3616">
        <v>63.1310765078888</v>
      </c>
      <c r="N3616">
        <v>0.96059650534457997</v>
      </c>
      <c r="O3616">
        <v>8.6621315192743698</v>
      </c>
      <c r="P3616">
        <v>39.011473962930197</v>
      </c>
      <c r="Q3616">
        <v>2.0834792977633E-2</v>
      </c>
    </row>
    <row r="3617" spans="1:17" hidden="1" x14ac:dyDescent="0.3">
      <c r="A3617" t="s">
        <v>7460</v>
      </c>
      <c r="B3617" t="s">
        <v>7461</v>
      </c>
      <c r="C3617" t="str">
        <f>IFERROR(VLOOKUP(Table1[[#This Row],[Ticker]],[1]!Table2[[Symbol]:[Industry]],2,FALSE),"-")</f>
        <v>-</v>
      </c>
      <c r="D3617" t="s">
        <v>711</v>
      </c>
      <c r="E3617">
        <v>37.354653050000003</v>
      </c>
      <c r="F3617">
        <v>260.76</v>
      </c>
      <c r="G3617">
        <v>0.92274322307410295</v>
      </c>
      <c r="H3617">
        <v>2.9577277699375699</v>
      </c>
      <c r="I3617">
        <v>1.1269325183236001</v>
      </c>
      <c r="J3617">
        <v>2.6482709960756599</v>
      </c>
      <c r="K3617">
        <v>258.97892148573902</v>
      </c>
      <c r="L3617">
        <v>239.62293380828601</v>
      </c>
      <c r="M3617">
        <v>62.782489239617902</v>
      </c>
      <c r="N3617">
        <v>0.68436217278878198</v>
      </c>
      <c r="O3617">
        <v>5.4609602699800597</v>
      </c>
      <c r="P3617">
        <v>31.7635169277412</v>
      </c>
      <c r="Q3617">
        <v>1.5022786694405E-2</v>
      </c>
    </row>
    <row r="3618" spans="1:17" hidden="1" x14ac:dyDescent="0.3">
      <c r="A3618" t="s">
        <v>7462</v>
      </c>
      <c r="B3618" t="s">
        <v>7463</v>
      </c>
      <c r="C3618" t="str">
        <f>IFERROR(VLOOKUP(Table1[[#This Row],[Ticker]],[1]!Table2[[Symbol]:[Industry]],2,FALSE),"-")</f>
        <v>-</v>
      </c>
      <c r="D3618" t="s">
        <v>4077</v>
      </c>
      <c r="E3618">
        <v>37.31643012</v>
      </c>
      <c r="F3618">
        <v>22.87</v>
      </c>
      <c r="G3618">
        <v>-33.286069837560497</v>
      </c>
      <c r="H3618">
        <v>-21.094333706542798</v>
      </c>
      <c r="I3618">
        <v>-4.6595895813251396</v>
      </c>
      <c r="J3618">
        <v>-1.7229034244710799</v>
      </c>
      <c r="K3618">
        <v>25.874711497863199</v>
      </c>
      <c r="L3618">
        <v>23.817057162431698</v>
      </c>
      <c r="M3618">
        <v>9.1860137125416497</v>
      </c>
      <c r="N3618">
        <v>0.61492978566149303</v>
      </c>
      <c r="O3618">
        <v>51.202448622649698</v>
      </c>
      <c r="P3618">
        <v>27.0555555555555</v>
      </c>
    </row>
    <row r="3619" spans="1:17" hidden="1" x14ac:dyDescent="0.3">
      <c r="A3619" t="s">
        <v>7464</v>
      </c>
      <c r="B3619" t="s">
        <v>7465</v>
      </c>
      <c r="C3619" t="str">
        <f>IFERROR(VLOOKUP(Table1[[#This Row],[Ticker]],[1]!Table2[[Symbol]:[Industry]],2,FALSE),"-")</f>
        <v>-</v>
      </c>
      <c r="D3619" t="s">
        <v>1380</v>
      </c>
      <c r="E3619">
        <v>37.271520000000002</v>
      </c>
      <c r="F3619">
        <v>54.3</v>
      </c>
      <c r="G3619">
        <v>-52.844847517761401</v>
      </c>
      <c r="H3619">
        <v>-5.53734459796196</v>
      </c>
      <c r="I3619">
        <v>-28.229959950656902</v>
      </c>
      <c r="J3619">
        <v>-5.7095371731781697</v>
      </c>
      <c r="K3619">
        <v>55.613617505880903</v>
      </c>
      <c r="M3619">
        <v>34.1064270159983</v>
      </c>
      <c r="N3619">
        <v>0.43700672318035599</v>
      </c>
      <c r="O3619">
        <v>63.977900552486197</v>
      </c>
      <c r="P3619">
        <v>25.549132947976801</v>
      </c>
    </row>
    <row r="3620" spans="1:17" hidden="1" x14ac:dyDescent="0.3">
      <c r="A3620" t="s">
        <v>7466</v>
      </c>
      <c r="B3620" t="s">
        <v>7467</v>
      </c>
      <c r="C3620" t="str">
        <f>IFERROR(VLOOKUP(Table1[[#This Row],[Ticker]],[1]!Table2[[Symbol]:[Industry]],2,FALSE),"-")</f>
        <v>-</v>
      </c>
      <c r="D3620" t="s">
        <v>3355</v>
      </c>
      <c r="E3620">
        <v>37.247510505999998</v>
      </c>
      <c r="F3620">
        <v>25.81</v>
      </c>
      <c r="G3620">
        <v>-22.630816878692499</v>
      </c>
      <c r="H3620">
        <v>0.343181852331924</v>
      </c>
      <c r="I3620">
        <v>-35.176538107922099</v>
      </c>
      <c r="J3620">
        <v>-3.0028516408117101</v>
      </c>
      <c r="K3620">
        <v>26.884247651067898</v>
      </c>
      <c r="L3620">
        <v>27.4698293573108</v>
      </c>
      <c r="M3620">
        <v>32.274933324066701</v>
      </c>
      <c r="N3620">
        <v>1.26</v>
      </c>
      <c r="O3620">
        <v>39.480821387059201</v>
      </c>
      <c r="P3620">
        <v>41.0382513661202</v>
      </c>
      <c r="Q3620">
        <v>2.2634720068684E-2</v>
      </c>
    </row>
    <row r="3621" spans="1:17" hidden="1" x14ac:dyDescent="0.3">
      <c r="A3621" t="s">
        <v>7468</v>
      </c>
      <c r="B3621" t="s">
        <v>7469</v>
      </c>
      <c r="C3621" t="str">
        <f>IFERROR(VLOOKUP(Table1[[#This Row],[Ticker]],[1]!Table2[[Symbol]:[Industry]],2,FALSE),"-")</f>
        <v>-</v>
      </c>
      <c r="D3621" t="s">
        <v>1524</v>
      </c>
      <c r="E3621">
        <v>37.239917456000001</v>
      </c>
      <c r="F3621">
        <v>91.16</v>
      </c>
      <c r="G3621">
        <v>81.002627526005497</v>
      </c>
      <c r="H3621">
        <v>39.195163204313197</v>
      </c>
      <c r="I3621">
        <v>57.701658371737402</v>
      </c>
      <c r="J3621">
        <v>1.4283171903571199</v>
      </c>
      <c r="K3621">
        <v>83.288832442626898</v>
      </c>
      <c r="L3621">
        <v>65.224784253417297</v>
      </c>
      <c r="M3621">
        <v>45.197720067077299</v>
      </c>
      <c r="N3621">
        <v>0.25989057239057201</v>
      </c>
      <c r="O3621">
        <v>27.906976744186</v>
      </c>
      <c r="P3621">
        <v>156.06741573033699</v>
      </c>
      <c r="Q3621">
        <v>0.14260213226822199</v>
      </c>
    </row>
    <row r="3622" spans="1:17" hidden="1" x14ac:dyDescent="0.3">
      <c r="A3622" t="s">
        <v>7470</v>
      </c>
      <c r="B3622" t="s">
        <v>7471</v>
      </c>
      <c r="C3622" t="str">
        <f>IFERROR(VLOOKUP(Table1[[#This Row],[Ticker]],[1]!Table2[[Symbol]:[Industry]],2,FALSE),"-")</f>
        <v>-</v>
      </c>
      <c r="D3622" t="s">
        <v>191</v>
      </c>
      <c r="E3622">
        <v>37.17118</v>
      </c>
      <c r="F3622">
        <v>59</v>
      </c>
      <c r="G3622">
        <v>36.940894249672901</v>
      </c>
      <c r="H3622">
        <v>-5.4624054454367501</v>
      </c>
      <c r="I3622">
        <v>-5.1518911064461399</v>
      </c>
      <c r="J3622">
        <v>2.7592695713095101</v>
      </c>
      <c r="K3622">
        <v>60.045073187105302</v>
      </c>
      <c r="L3622">
        <v>55.704142059536203</v>
      </c>
      <c r="M3622">
        <v>34.849440470066199</v>
      </c>
      <c r="N3622">
        <v>0.88316920697650303</v>
      </c>
      <c r="O3622">
        <v>21.864406779661</v>
      </c>
      <c r="P3622">
        <v>90.261206062560404</v>
      </c>
      <c r="Q3622">
        <v>4.1665702302080998E-2</v>
      </c>
    </row>
    <row r="3623" spans="1:17" hidden="1" x14ac:dyDescent="0.3">
      <c r="A3623" t="s">
        <v>7472</v>
      </c>
      <c r="B3623" t="s">
        <v>7473</v>
      </c>
      <c r="C3623" t="str">
        <f>IFERROR(VLOOKUP(Table1[[#This Row],[Ticker]],[1]!Table2[[Symbol]:[Industry]],2,FALSE),"-")</f>
        <v>-</v>
      </c>
      <c r="D3623" t="s">
        <v>124</v>
      </c>
      <c r="E3623">
        <v>37.098234959999999</v>
      </c>
      <c r="F3623">
        <v>35.97</v>
      </c>
      <c r="G3623">
        <v>51.781897795259098</v>
      </c>
      <c r="H3623">
        <v>-8.9538337110387793</v>
      </c>
      <c r="I3623">
        <v>-5.0063525793398203</v>
      </c>
      <c r="J3623">
        <v>-3.1205549900940102</v>
      </c>
      <c r="K3623">
        <v>37.196376066918397</v>
      </c>
      <c r="L3623">
        <v>33.964807177063598</v>
      </c>
      <c r="M3623">
        <v>18.491930846422601</v>
      </c>
      <c r="N3623">
        <v>0.31848949191193499</v>
      </c>
      <c r="O3623">
        <v>37.3366694467611</v>
      </c>
      <c r="P3623">
        <v>83.989769820971802</v>
      </c>
      <c r="Q3623">
        <v>5.1547830254014999E-2</v>
      </c>
    </row>
    <row r="3624" spans="1:17" hidden="1" x14ac:dyDescent="0.3">
      <c r="A3624" t="s">
        <v>7474</v>
      </c>
      <c r="B3624" t="s">
        <v>7475</v>
      </c>
      <c r="C3624" t="str">
        <f>IFERROR(VLOOKUP(Table1[[#This Row],[Ticker]],[1]!Table2[[Symbol]:[Industry]],2,FALSE),"-")</f>
        <v>-</v>
      </c>
      <c r="D3624" t="s">
        <v>383</v>
      </c>
      <c r="E3624">
        <v>37.069063200000002</v>
      </c>
      <c r="F3624">
        <v>61.68</v>
      </c>
      <c r="G3624">
        <v>32.306561596218202</v>
      </c>
      <c r="H3624">
        <v>-4.4187791269149903</v>
      </c>
      <c r="I3624">
        <v>-21.805823834644599</v>
      </c>
      <c r="J3624">
        <v>4.3887088236459499</v>
      </c>
      <c r="K3624">
        <v>55.236166580669703</v>
      </c>
      <c r="L3624">
        <v>53.927896231903397</v>
      </c>
      <c r="M3624">
        <v>65.836601753603205</v>
      </c>
      <c r="N3624">
        <v>0.74873681379905899</v>
      </c>
      <c r="O3624">
        <v>53.047989623865099</v>
      </c>
      <c r="Q3624">
        <v>4.6936292202475E-2</v>
      </c>
    </row>
    <row r="3625" spans="1:17" hidden="1" x14ac:dyDescent="0.3">
      <c r="A3625" t="s">
        <v>7476</v>
      </c>
      <c r="B3625" t="s">
        <v>7477</v>
      </c>
      <c r="C3625" t="str">
        <f>IFERROR(VLOOKUP(Table1[[#This Row],[Ticker]],[1]!Table2[[Symbol]:[Industry]],2,FALSE),"-")</f>
        <v>-</v>
      </c>
      <c r="D3625" t="s">
        <v>292</v>
      </c>
      <c r="E3625">
        <v>37.024340100000003</v>
      </c>
      <c r="F3625">
        <v>83.27</v>
      </c>
      <c r="G3625">
        <v>48.3436510802348</v>
      </c>
      <c r="H3625">
        <v>13.934809340578401</v>
      </c>
      <c r="I3625">
        <v>-14.0347619462477</v>
      </c>
      <c r="J3625">
        <v>-2.05674171578314</v>
      </c>
      <c r="K3625">
        <v>77.413122340633393</v>
      </c>
      <c r="L3625">
        <v>73.296189729843903</v>
      </c>
      <c r="M3625">
        <v>51.260186150907799</v>
      </c>
      <c r="N3625">
        <v>3.0189883399682298</v>
      </c>
      <c r="O3625">
        <v>37.000120091269302</v>
      </c>
      <c r="P3625">
        <v>93.426248548199695</v>
      </c>
      <c r="Q3625">
        <v>1.8398202355618998E-2</v>
      </c>
    </row>
    <row r="3626" spans="1:17" hidden="1" x14ac:dyDescent="0.3">
      <c r="A3626" t="s">
        <v>7478</v>
      </c>
      <c r="B3626" t="s">
        <v>7479</v>
      </c>
      <c r="C3626" t="str">
        <f>IFERROR(VLOOKUP(Table1[[#This Row],[Ticker]],[1]!Table2[[Symbol]:[Industry]],2,FALSE),"-")</f>
        <v>-</v>
      </c>
      <c r="D3626" t="s">
        <v>429</v>
      </c>
      <c r="E3626">
        <v>37</v>
      </c>
      <c r="F3626">
        <v>200</v>
      </c>
      <c r="G3626">
        <v>70.825944870415796</v>
      </c>
      <c r="H3626">
        <v>16.6295066386567</v>
      </c>
      <c r="I3626">
        <v>89.609826477930696</v>
      </c>
      <c r="J3626">
        <v>2.1902219522618802</v>
      </c>
      <c r="K3626">
        <v>186.30747810563699</v>
      </c>
      <c r="L3626">
        <v>142.616791057136</v>
      </c>
      <c r="M3626">
        <v>46.981732368904197</v>
      </c>
      <c r="N3626">
        <v>0.79386852036981004</v>
      </c>
      <c r="O3626">
        <v>12.1</v>
      </c>
      <c r="P3626">
        <v>152.84450063211099</v>
      </c>
      <c r="Q3626">
        <v>0.15879339343368901</v>
      </c>
    </row>
    <row r="3627" spans="1:17" hidden="1" x14ac:dyDescent="0.3">
      <c r="A3627" t="s">
        <v>7480</v>
      </c>
      <c r="B3627" t="s">
        <v>7481</v>
      </c>
      <c r="C3627" t="str">
        <f>IFERROR(VLOOKUP(Table1[[#This Row],[Ticker]],[1]!Table2[[Symbol]:[Industry]],2,FALSE),"-")</f>
        <v>-</v>
      </c>
      <c r="D3627" t="s">
        <v>920</v>
      </c>
      <c r="E3627">
        <v>36.976565286000003</v>
      </c>
      <c r="F3627">
        <v>72.180000000000007</v>
      </c>
      <c r="G3627">
        <v>-26.860367785874999</v>
      </c>
      <c r="H3627">
        <v>5.2476205508882598</v>
      </c>
      <c r="I3627">
        <v>-20.299045238947201</v>
      </c>
      <c r="J3627">
        <v>-1.2532839848173101</v>
      </c>
      <c r="K3627">
        <v>73.832643463088004</v>
      </c>
      <c r="L3627">
        <v>74.813193774187297</v>
      </c>
      <c r="M3627">
        <v>37.455020513421999</v>
      </c>
      <c r="N3627">
        <v>0.32798400822067297</v>
      </c>
      <c r="O3627">
        <v>21.293987254087</v>
      </c>
      <c r="P3627">
        <v>16.419354838709602</v>
      </c>
      <c r="Q3627">
        <v>-8.5994873974050007E-3</v>
      </c>
    </row>
    <row r="3628" spans="1:17" hidden="1" x14ac:dyDescent="0.3">
      <c r="A3628" t="s">
        <v>7482</v>
      </c>
      <c r="B3628" t="s">
        <v>7483</v>
      </c>
      <c r="C3628" t="str">
        <f>IFERROR(VLOOKUP(Table1[[#This Row],[Ticker]],[1]!Table2[[Symbol]:[Industry]],2,FALSE),"-")</f>
        <v>-</v>
      </c>
      <c r="D3628" t="s">
        <v>1467</v>
      </c>
      <c r="E3628">
        <v>36.920333800000002</v>
      </c>
      <c r="F3628">
        <v>24.5</v>
      </c>
      <c r="G3628">
        <v>20.8630485037177</v>
      </c>
      <c r="H3628">
        <v>26.6837071806621</v>
      </c>
      <c r="I3628">
        <v>18.457144873970801</v>
      </c>
      <c r="J3628">
        <v>6.7643332869365898</v>
      </c>
      <c r="K3628">
        <v>23.2893684018442</v>
      </c>
      <c r="L3628">
        <v>20.8626943882707</v>
      </c>
      <c r="M3628">
        <v>46.392170910846602</v>
      </c>
      <c r="N3628">
        <v>1.3535845239600399</v>
      </c>
      <c r="O3628">
        <v>24.8979591836734</v>
      </c>
      <c r="P3628">
        <v>81.481481481481495</v>
      </c>
    </row>
    <row r="3629" spans="1:17" hidden="1" x14ac:dyDescent="0.3">
      <c r="A3629" t="s">
        <v>7484</v>
      </c>
      <c r="B3629" t="s">
        <v>7485</v>
      </c>
      <c r="C3629" t="str">
        <f>IFERROR(VLOOKUP(Table1[[#This Row],[Ticker]],[1]!Table2[[Symbol]:[Industry]],2,FALSE),"-")</f>
        <v>-</v>
      </c>
      <c r="D3629" t="s">
        <v>292</v>
      </c>
      <c r="E3629">
        <v>36.905105300000002</v>
      </c>
      <c r="F3629">
        <v>18.829999999999998</v>
      </c>
      <c r="G3629">
        <v>19.939317794703999</v>
      </c>
      <c r="H3629">
        <v>5.62903582886387</v>
      </c>
      <c r="I3629">
        <v>-20.908872452885699</v>
      </c>
      <c r="J3629">
        <v>-6.2237882799301696</v>
      </c>
      <c r="K3629">
        <v>19.120567091128599</v>
      </c>
      <c r="L3629">
        <v>17.2866854016522</v>
      </c>
      <c r="M3629">
        <v>35.143169759307803</v>
      </c>
      <c r="N3629">
        <v>1.0176081924845399</v>
      </c>
      <c r="O3629">
        <v>26.075411577270302</v>
      </c>
      <c r="P3629">
        <v>56.9166666666666</v>
      </c>
      <c r="Q3629">
        <v>5.5303446011456002E-2</v>
      </c>
    </row>
    <row r="3630" spans="1:17" hidden="1" x14ac:dyDescent="0.3">
      <c r="A3630" t="s">
        <v>7486</v>
      </c>
      <c r="B3630" t="s">
        <v>7487</v>
      </c>
      <c r="C3630" t="str">
        <f>IFERROR(VLOOKUP(Table1[[#This Row],[Ticker]],[1]!Table2[[Symbol]:[Industry]],2,FALSE),"-")</f>
        <v>-</v>
      </c>
      <c r="D3630" t="s">
        <v>625</v>
      </c>
      <c r="E3630">
        <v>36.852167725000001</v>
      </c>
      <c r="F3630">
        <v>26.03</v>
      </c>
      <c r="G3630">
        <v>66.745401444894199</v>
      </c>
      <c r="H3630">
        <v>-9.4506390808332696</v>
      </c>
      <c r="I3630">
        <v>3.6764431195849099</v>
      </c>
      <c r="J3630">
        <v>-2.6239716809925202</v>
      </c>
      <c r="K3630">
        <v>26.390584157143</v>
      </c>
      <c r="L3630">
        <v>22.2617869678867</v>
      </c>
      <c r="M3630">
        <v>25.237653121435699</v>
      </c>
      <c r="N3630">
        <v>0.185535626025672</v>
      </c>
      <c r="O3630">
        <v>41.183250096042997</v>
      </c>
      <c r="P3630">
        <v>92.814814814814795</v>
      </c>
      <c r="Q3630">
        <v>6.2566544240204996E-2</v>
      </c>
    </row>
    <row r="3631" spans="1:17" hidden="1" x14ac:dyDescent="0.3">
      <c r="A3631" t="s">
        <v>7488</v>
      </c>
      <c r="B3631" t="s">
        <v>7489</v>
      </c>
      <c r="C3631" t="str">
        <f>IFERROR(VLOOKUP(Table1[[#This Row],[Ticker]],[1]!Table2[[Symbol]:[Industry]],2,FALSE),"-")</f>
        <v>-</v>
      </c>
      <c r="D3631" t="s">
        <v>176</v>
      </c>
      <c r="E3631">
        <v>36.80586168</v>
      </c>
      <c r="F3631">
        <v>54.95</v>
      </c>
      <c r="G3631">
        <v>-70.188446937529704</v>
      </c>
      <c r="H3631">
        <v>-21.0935366016279</v>
      </c>
      <c r="I3631">
        <v>-47.618370000170998</v>
      </c>
      <c r="J3631">
        <v>-17.001801427487099</v>
      </c>
      <c r="K3631">
        <v>71.6284495146501</v>
      </c>
      <c r="M3631">
        <v>22.307079212711599</v>
      </c>
      <c r="N3631">
        <v>1.1422637590861799</v>
      </c>
      <c r="O3631">
        <v>163.87625113739699</v>
      </c>
      <c r="P3631">
        <v>2.5186567164179099</v>
      </c>
    </row>
    <row r="3632" spans="1:17" hidden="1" x14ac:dyDescent="0.3">
      <c r="A3632" t="s">
        <v>7490</v>
      </c>
      <c r="B3632" t="s">
        <v>7491</v>
      </c>
      <c r="C3632" t="str">
        <f>IFERROR(VLOOKUP(Table1[[#This Row],[Ticker]],[1]!Table2[[Symbol]:[Industry]],2,FALSE),"-")</f>
        <v>-</v>
      </c>
      <c r="D3632" t="s">
        <v>711</v>
      </c>
      <c r="E3632">
        <v>36.765885388999997</v>
      </c>
      <c r="F3632">
        <v>255.21</v>
      </c>
      <c r="G3632">
        <v>40.247227314584698</v>
      </c>
      <c r="H3632">
        <v>-0.42721260968394498</v>
      </c>
      <c r="I3632">
        <v>17.6336782552175</v>
      </c>
      <c r="J3632">
        <v>-2.37181570000832</v>
      </c>
      <c r="K3632">
        <v>254.11206140128999</v>
      </c>
      <c r="L3632">
        <v>218.219227609738</v>
      </c>
      <c r="M3632">
        <v>30.790198502182001</v>
      </c>
      <c r="N3632">
        <v>1.4004282715752601</v>
      </c>
      <c r="O3632">
        <v>8.5380666901767093</v>
      </c>
      <c r="P3632">
        <v>65.936280884265202</v>
      </c>
    </row>
    <row r="3633" spans="1:17" hidden="1" x14ac:dyDescent="0.3">
      <c r="A3633" t="s">
        <v>7492</v>
      </c>
      <c r="B3633" t="s">
        <v>7493</v>
      </c>
      <c r="C3633" t="str">
        <f>IFERROR(VLOOKUP(Table1[[#This Row],[Ticker]],[1]!Table2[[Symbol]:[Industry]],2,FALSE),"-")</f>
        <v>-</v>
      </c>
      <c r="D3633" t="s">
        <v>2952</v>
      </c>
      <c r="E3633">
        <v>36.762</v>
      </c>
      <c r="F3633">
        <v>44</v>
      </c>
      <c r="G3633">
        <v>14.998917612704201</v>
      </c>
      <c r="H3633">
        <v>4.2430643675400903</v>
      </c>
      <c r="I3633">
        <v>1.6804681573063101</v>
      </c>
      <c r="J3633">
        <v>1.10459823389672</v>
      </c>
      <c r="K3633">
        <v>38.498354086649002</v>
      </c>
      <c r="L3633">
        <v>30.843230144257799</v>
      </c>
      <c r="M3633">
        <v>85.038190553113694</v>
      </c>
      <c r="N3633">
        <v>0.28650413002930902</v>
      </c>
      <c r="O3633">
        <v>0.34090909090909099</v>
      </c>
      <c r="P3633">
        <v>109.52380952380901</v>
      </c>
    </row>
    <row r="3634" spans="1:17" hidden="1" x14ac:dyDescent="0.3">
      <c r="A3634" t="s">
        <v>7494</v>
      </c>
      <c r="B3634" t="s">
        <v>7495</v>
      </c>
      <c r="C3634" t="str">
        <f>IFERROR(VLOOKUP(Table1[[#This Row],[Ticker]],[1]!Table2[[Symbol]:[Industry]],2,FALSE),"-")</f>
        <v>-</v>
      </c>
      <c r="D3634" t="s">
        <v>109</v>
      </c>
      <c r="E3634">
        <v>36.672926400000001</v>
      </c>
      <c r="F3634">
        <v>36.46</v>
      </c>
      <c r="G3634">
        <v>-45.481561012443599</v>
      </c>
      <c r="H3634">
        <v>-0.28243189562223803</v>
      </c>
      <c r="I3634">
        <v>-20.3542532133363</v>
      </c>
      <c r="J3634">
        <v>3.49433450637444</v>
      </c>
      <c r="K3634">
        <v>36.848353975969701</v>
      </c>
      <c r="L3634">
        <v>38.977365932972198</v>
      </c>
      <c r="M3634">
        <v>44.618051294725497</v>
      </c>
      <c r="N3634">
        <v>0.324521650567071</v>
      </c>
      <c r="O3634">
        <v>54.498080087767399</v>
      </c>
      <c r="P3634">
        <v>33.945628214548101</v>
      </c>
      <c r="Q3634">
        <v>2.3227481712229998E-2</v>
      </c>
    </row>
    <row r="3635" spans="1:17" hidden="1" x14ac:dyDescent="0.3">
      <c r="A3635" t="s">
        <v>7496</v>
      </c>
      <c r="B3635" t="s">
        <v>7497</v>
      </c>
      <c r="C3635" t="str">
        <f>IFERROR(VLOOKUP(Table1[[#This Row],[Ticker]],[1]!Table2[[Symbol]:[Industry]],2,FALSE),"-")</f>
        <v>-</v>
      </c>
      <c r="D3635" t="s">
        <v>95</v>
      </c>
      <c r="E3635">
        <v>36.655780499999999</v>
      </c>
      <c r="F3635">
        <v>7.95</v>
      </c>
      <c r="G3635">
        <v>-55.995715306374798</v>
      </c>
      <c r="H3635">
        <v>-6.4260489168988402</v>
      </c>
      <c r="I3635">
        <v>-37.150740152247799</v>
      </c>
      <c r="J3635">
        <v>1.6898184010108801</v>
      </c>
      <c r="K3635">
        <v>8.5849375274130697</v>
      </c>
      <c r="L3635">
        <v>9.9777919863307698</v>
      </c>
      <c r="M3635">
        <v>31.6747225882668</v>
      </c>
      <c r="N3635">
        <v>0.64812631511115903</v>
      </c>
      <c r="O3635">
        <v>80.503144654088004</v>
      </c>
      <c r="P3635">
        <v>10.878661087866099</v>
      </c>
      <c r="Q3635">
        <v>1.0145392957542999E-2</v>
      </c>
    </row>
    <row r="3636" spans="1:17" hidden="1" x14ac:dyDescent="0.3">
      <c r="A3636" t="s">
        <v>7498</v>
      </c>
      <c r="B3636" t="s">
        <v>7499</v>
      </c>
      <c r="C3636" t="str">
        <f>IFERROR(VLOOKUP(Table1[[#This Row],[Ticker]],[1]!Table2[[Symbol]:[Industry]],2,FALSE),"-")</f>
        <v>-</v>
      </c>
      <c r="D3636" t="s">
        <v>313</v>
      </c>
      <c r="E3636">
        <v>36.629395000000002</v>
      </c>
      <c r="F3636">
        <v>73.25</v>
      </c>
      <c r="G3636">
        <v>-7.0986712909626499</v>
      </c>
      <c r="H3636">
        <v>18.0912854327171</v>
      </c>
      <c r="I3636">
        <v>-31.015467125249199</v>
      </c>
      <c r="J3636">
        <v>3.66265963389553</v>
      </c>
      <c r="K3636">
        <v>73.093889032045098</v>
      </c>
      <c r="L3636">
        <v>94.665534198651002</v>
      </c>
      <c r="M3636">
        <v>99.859924016838605</v>
      </c>
      <c r="N3636">
        <v>2.2706270627062701</v>
      </c>
      <c r="O3636">
        <v>33.105802047781502</v>
      </c>
      <c r="P3636">
        <v>47.920032310177596</v>
      </c>
      <c r="Q3636">
        <v>-7.8386316761157995E-2</v>
      </c>
    </row>
    <row r="3637" spans="1:17" hidden="1" x14ac:dyDescent="0.3">
      <c r="A3637" t="s">
        <v>7500</v>
      </c>
      <c r="B3637" t="s">
        <v>7501</v>
      </c>
      <c r="C3637" t="str">
        <f>IFERROR(VLOOKUP(Table1[[#This Row],[Ticker]],[1]!Table2[[Symbol]:[Industry]],2,FALSE),"-")</f>
        <v>-</v>
      </c>
      <c r="D3637" t="s">
        <v>51</v>
      </c>
      <c r="E3637">
        <v>36.517028713999999</v>
      </c>
      <c r="F3637">
        <v>22.39</v>
      </c>
      <c r="G3637">
        <v>33.538118531728898</v>
      </c>
      <c r="H3637">
        <v>7.9220236454594204</v>
      </c>
      <c r="I3637">
        <v>2.5905845337263198</v>
      </c>
      <c r="J3637">
        <v>20.824920586960499</v>
      </c>
      <c r="K3637">
        <v>20.256207316902898</v>
      </c>
      <c r="L3637">
        <v>18.448937529608799</v>
      </c>
      <c r="M3637">
        <v>57.141444088864603</v>
      </c>
      <c r="N3637">
        <v>1.7959686152531</v>
      </c>
      <c r="O3637">
        <v>11.612326931665899</v>
      </c>
      <c r="P3637">
        <v>88.151260504201602</v>
      </c>
      <c r="Q3637">
        <v>6.7773506842619E-2</v>
      </c>
    </row>
    <row r="3638" spans="1:17" hidden="1" x14ac:dyDescent="0.3">
      <c r="A3638" t="s">
        <v>7502</v>
      </c>
      <c r="B3638" t="s">
        <v>7503</v>
      </c>
      <c r="C3638" t="str">
        <f>IFERROR(VLOOKUP(Table1[[#This Row],[Ticker]],[1]!Table2[[Symbol]:[Industry]],2,FALSE),"-")</f>
        <v>-</v>
      </c>
      <c r="D3638" t="s">
        <v>429</v>
      </c>
      <c r="E3638">
        <v>36.507991013999998</v>
      </c>
      <c r="F3638">
        <v>21.78</v>
      </c>
      <c r="G3638">
        <v>428.13780650818501</v>
      </c>
      <c r="H3638">
        <v>-6.3427155835655098</v>
      </c>
      <c r="I3638">
        <v>-22.8090641267918</v>
      </c>
      <c r="J3638">
        <v>-4.5816495870515102</v>
      </c>
      <c r="K3638">
        <v>23.525302671067202</v>
      </c>
      <c r="L3638">
        <v>20.004284726768802</v>
      </c>
      <c r="M3638">
        <v>19.391382021648901</v>
      </c>
      <c r="N3638">
        <v>0.188588094250178</v>
      </c>
      <c r="O3638">
        <v>86.317722681359001</v>
      </c>
      <c r="P3638">
        <v>556.02409638554195</v>
      </c>
    </row>
    <row r="3639" spans="1:17" hidden="1" x14ac:dyDescent="0.3">
      <c r="A3639" t="s">
        <v>7504</v>
      </c>
      <c r="B3639" t="s">
        <v>7505</v>
      </c>
      <c r="C3639" t="str">
        <f>IFERROR(VLOOKUP(Table1[[#This Row],[Ticker]],[1]!Table2[[Symbol]:[Industry]],2,FALSE),"-")</f>
        <v>-</v>
      </c>
      <c r="D3639" t="s">
        <v>429</v>
      </c>
      <c r="E3639">
        <v>36.467756919999999</v>
      </c>
      <c r="F3639">
        <v>0.7</v>
      </c>
      <c r="G3639">
        <v>13.582221362563899</v>
      </c>
      <c r="H3639">
        <v>-10.3825092991336</v>
      </c>
      <c r="I3639">
        <v>-46.946411181193298</v>
      </c>
      <c r="J3639">
        <v>-1.33357813886593</v>
      </c>
      <c r="K3639">
        <v>0.90110385816976102</v>
      </c>
      <c r="L3639">
        <v>0.83943233785842697</v>
      </c>
      <c r="M3639">
        <v>57.516165891690697</v>
      </c>
      <c r="N3639">
        <v>0.79178075387958502</v>
      </c>
      <c r="O3639">
        <v>82.857142857142804</v>
      </c>
      <c r="P3639">
        <v>52.173913043478201</v>
      </c>
      <c r="Q3639">
        <v>7.0276975286267002E-2</v>
      </c>
    </row>
    <row r="3640" spans="1:17" hidden="1" x14ac:dyDescent="0.3">
      <c r="A3640" t="s">
        <v>7506</v>
      </c>
      <c r="B3640" t="s">
        <v>7507</v>
      </c>
      <c r="C3640" t="str">
        <f>IFERROR(VLOOKUP(Table1[[#This Row],[Ticker]],[1]!Table2[[Symbol]:[Industry]],2,FALSE),"-")</f>
        <v>-</v>
      </c>
      <c r="D3640" t="s">
        <v>429</v>
      </c>
      <c r="E3640">
        <v>36.463079</v>
      </c>
      <c r="F3640">
        <v>69.98</v>
      </c>
      <c r="G3640">
        <v>-40.261239921329697</v>
      </c>
      <c r="H3640">
        <v>5.9907551604508802</v>
      </c>
      <c r="I3640">
        <v>4.7221570917065296</v>
      </c>
      <c r="J3640">
        <v>5.4821262267659403</v>
      </c>
      <c r="K3640">
        <v>65.547566167089499</v>
      </c>
      <c r="L3640">
        <v>64.903121750214495</v>
      </c>
      <c r="M3640">
        <v>59.4854201231568</v>
      </c>
      <c r="N3640">
        <v>1.36339220314153</v>
      </c>
      <c r="O3640">
        <v>34.895684481280298</v>
      </c>
      <c r="P3640">
        <v>33.549618320610698</v>
      </c>
    </row>
    <row r="3641" spans="1:17" hidden="1" x14ac:dyDescent="0.3">
      <c r="A3641" t="s">
        <v>7508</v>
      </c>
      <c r="B3641" t="s">
        <v>7509</v>
      </c>
      <c r="C3641" t="str">
        <f>IFERROR(VLOOKUP(Table1[[#This Row],[Ticker]],[1]!Table2[[Symbol]:[Industry]],2,FALSE),"-")</f>
        <v>-</v>
      </c>
      <c r="D3641" t="s">
        <v>1524</v>
      </c>
      <c r="E3641">
        <v>36.435078028</v>
      </c>
      <c r="F3641">
        <v>0.86</v>
      </c>
      <c r="G3641">
        <v>-17.081759048932899</v>
      </c>
      <c r="H3641">
        <v>-6.3728574275371299</v>
      </c>
      <c r="I3641">
        <v>-31.591140978274399</v>
      </c>
      <c r="J3641">
        <v>-2.2921797040528098</v>
      </c>
      <c r="K3641">
        <v>0.88492237718441602</v>
      </c>
      <c r="L3641">
        <v>0.93057239508822298</v>
      </c>
      <c r="M3641">
        <v>37.794234672887498</v>
      </c>
      <c r="N3641">
        <v>0.914766080917782</v>
      </c>
      <c r="O3641">
        <v>56.976744186046503</v>
      </c>
      <c r="P3641">
        <v>8.86075949367088</v>
      </c>
      <c r="Q3641">
        <v>-9.5547842937280004E-3</v>
      </c>
    </row>
    <row r="3642" spans="1:17" hidden="1" x14ac:dyDescent="0.3">
      <c r="A3642" t="s">
        <v>7510</v>
      </c>
      <c r="B3642" t="s">
        <v>7511</v>
      </c>
      <c r="C3642" t="str">
        <f>IFERROR(VLOOKUP(Table1[[#This Row],[Ticker]],[1]!Table2[[Symbol]:[Industry]],2,FALSE),"-")</f>
        <v>-</v>
      </c>
      <c r="E3642">
        <v>36.422145</v>
      </c>
      <c r="F3642">
        <v>5.7</v>
      </c>
      <c r="G3642">
        <v>-39.554158026471399</v>
      </c>
      <c r="H3642">
        <v>-4.8863138175610903</v>
      </c>
      <c r="I3642">
        <v>-49.067809753978203</v>
      </c>
      <c r="J3642">
        <v>1.07363738740145</v>
      </c>
      <c r="K3642">
        <v>6.4009759628233596</v>
      </c>
      <c r="L3642">
        <v>5.4963673208105401</v>
      </c>
      <c r="M3642">
        <v>42.730663514851898</v>
      </c>
      <c r="N3642">
        <v>2.4549619595577599</v>
      </c>
      <c r="O3642">
        <v>70.877192982456094</v>
      </c>
      <c r="P3642">
        <v>5.3604436229205099</v>
      </c>
    </row>
    <row r="3643" spans="1:17" hidden="1" x14ac:dyDescent="0.3">
      <c r="A3643" t="s">
        <v>7512</v>
      </c>
      <c r="B3643" t="s">
        <v>7513</v>
      </c>
      <c r="C3643" t="str">
        <f>IFERROR(VLOOKUP(Table1[[#This Row],[Ticker]],[1]!Table2[[Symbol]:[Industry]],2,FALSE),"-")</f>
        <v>-</v>
      </c>
      <c r="D3643" t="s">
        <v>625</v>
      </c>
      <c r="E3643">
        <v>36.370813750000003</v>
      </c>
      <c r="F3643">
        <v>35.450000000000003</v>
      </c>
      <c r="G3643">
        <v>23.051633388765399</v>
      </c>
      <c r="H3643">
        <v>-9.6140096048595201</v>
      </c>
      <c r="I3643">
        <v>-24.717177333677402</v>
      </c>
      <c r="J3643">
        <v>-3.65226889022895</v>
      </c>
      <c r="K3643">
        <v>37.049531230159403</v>
      </c>
      <c r="L3643">
        <v>34.694690143250902</v>
      </c>
      <c r="M3643">
        <v>27.613606462755602</v>
      </c>
      <c r="N3643">
        <v>1.5580603655988401</v>
      </c>
      <c r="O3643">
        <v>23.554301833568299</v>
      </c>
      <c r="P3643">
        <v>60.407239819004502</v>
      </c>
      <c r="Q3643">
        <v>2.4580835800752002E-2</v>
      </c>
    </row>
    <row r="3644" spans="1:17" hidden="1" x14ac:dyDescent="0.3">
      <c r="A3644" t="s">
        <v>7514</v>
      </c>
      <c r="B3644" t="s">
        <v>7515</v>
      </c>
      <c r="C3644" t="str">
        <f>IFERROR(VLOOKUP(Table1[[#This Row],[Ticker]],[1]!Table2[[Symbol]:[Industry]],2,FALSE),"-")</f>
        <v>-</v>
      </c>
      <c r="D3644" t="s">
        <v>138</v>
      </c>
      <c r="E3644">
        <v>36.368048792000003</v>
      </c>
      <c r="F3644">
        <v>6.32</v>
      </c>
      <c r="G3644">
        <v>4.4221691216618702</v>
      </c>
      <c r="H3644">
        <v>-5.4974774883274096</v>
      </c>
      <c r="I3644">
        <v>-33.884162941021103</v>
      </c>
      <c r="J3644">
        <v>2.6859819000766199</v>
      </c>
      <c r="K3644">
        <v>6.6640498335122196</v>
      </c>
      <c r="L3644">
        <v>6.5307803245852796</v>
      </c>
      <c r="M3644">
        <v>31.728091357519101</v>
      </c>
      <c r="N3644">
        <v>0.83503303662439099</v>
      </c>
      <c r="O3644">
        <v>70.0949367088607</v>
      </c>
      <c r="P3644">
        <v>27.6767676767676</v>
      </c>
      <c r="Q3644">
        <v>-2.9909478913802998E-2</v>
      </c>
    </row>
    <row r="3645" spans="1:17" hidden="1" x14ac:dyDescent="0.3">
      <c r="A3645" t="s">
        <v>7516</v>
      </c>
      <c r="B3645" t="s">
        <v>7517</v>
      </c>
      <c r="C3645" t="str">
        <f>IFERROR(VLOOKUP(Table1[[#This Row],[Ticker]],[1]!Table2[[Symbol]:[Industry]],2,FALSE),"-")</f>
        <v>-</v>
      </c>
      <c r="D3645" t="s">
        <v>6935</v>
      </c>
      <c r="E3645">
        <v>36.300960000000003</v>
      </c>
      <c r="F3645">
        <v>162</v>
      </c>
      <c r="G3645">
        <v>14.149981597565899</v>
      </c>
      <c r="H3645">
        <v>-8.4395624304123498</v>
      </c>
      <c r="I3645">
        <v>12.0977446708524</v>
      </c>
      <c r="J3645">
        <v>6.1896943173852303</v>
      </c>
      <c r="K3645">
        <v>149.13007545066</v>
      </c>
      <c r="L3645">
        <v>125.28301703124001</v>
      </c>
      <c r="M3645">
        <v>35.966105924254002</v>
      </c>
      <c r="N3645">
        <v>0.32065775950668002</v>
      </c>
      <c r="O3645">
        <v>27.993827160493801</v>
      </c>
      <c r="P3645">
        <v>61.838161838161803</v>
      </c>
    </row>
    <row r="3646" spans="1:17" hidden="1" x14ac:dyDescent="0.3">
      <c r="A3646" t="s">
        <v>7518</v>
      </c>
      <c r="B3646" t="s">
        <v>7519</v>
      </c>
      <c r="C3646" t="str">
        <f>IFERROR(VLOOKUP(Table1[[#This Row],[Ticker]],[1]!Table2[[Symbol]:[Industry]],2,FALSE),"-")</f>
        <v>-</v>
      </c>
      <c r="E3646">
        <v>36.249569999999999</v>
      </c>
      <c r="F3646">
        <v>3.53</v>
      </c>
      <c r="G3646">
        <v>39.418212504802</v>
      </c>
      <c r="H3646">
        <v>-12.520518962981701</v>
      </c>
      <c r="I3646">
        <v>-9.0534419378863493</v>
      </c>
      <c r="J3646">
        <v>-21.0998213377814</v>
      </c>
      <c r="K3646">
        <v>4.0355288083185599</v>
      </c>
      <c r="L3646">
        <v>3.84149085034784</v>
      </c>
      <c r="M3646">
        <v>21.9280540710085</v>
      </c>
      <c r="N3646">
        <v>1.53864057167747</v>
      </c>
      <c r="O3646">
        <v>99.7167138810198</v>
      </c>
      <c r="P3646">
        <v>69.711538461538396</v>
      </c>
      <c r="Q3646">
        <v>-3.6767517577359E-2</v>
      </c>
    </row>
    <row r="3647" spans="1:17" hidden="1" x14ac:dyDescent="0.3">
      <c r="A3647" t="s">
        <v>7520</v>
      </c>
      <c r="B3647" t="s">
        <v>7521</v>
      </c>
      <c r="C3647" t="str">
        <f>IFERROR(VLOOKUP(Table1[[#This Row],[Ticker]],[1]!Table2[[Symbol]:[Industry]],2,FALSE),"-")</f>
        <v>-</v>
      </c>
      <c r="E3647">
        <v>36.21</v>
      </c>
      <c r="F3647">
        <v>60.35</v>
      </c>
      <c r="G3647">
        <v>404.28036647985903</v>
      </c>
      <c r="H3647">
        <v>-15.086702422685001</v>
      </c>
      <c r="I3647">
        <v>72.222461890399302</v>
      </c>
      <c r="J3647">
        <v>3.8293262532366898</v>
      </c>
      <c r="K3647">
        <v>59.288333583891799</v>
      </c>
      <c r="L3647">
        <v>42.693953202034898</v>
      </c>
      <c r="M3647">
        <v>48.2302388296971</v>
      </c>
      <c r="N3647">
        <v>0.966863755461148</v>
      </c>
      <c r="O3647">
        <v>21.7067108533554</v>
      </c>
      <c r="P3647">
        <v>448.636363636363</v>
      </c>
      <c r="Q3647">
        <v>0.106723276635351</v>
      </c>
    </row>
    <row r="3648" spans="1:17" hidden="1" x14ac:dyDescent="0.3">
      <c r="A3648" t="s">
        <v>7522</v>
      </c>
      <c r="B3648" t="s">
        <v>7523</v>
      </c>
      <c r="C3648" t="str">
        <f>IFERROR(VLOOKUP(Table1[[#This Row],[Ticker]],[1]!Table2[[Symbol]:[Industry]],2,FALSE),"-")</f>
        <v>-</v>
      </c>
      <c r="D3648" t="s">
        <v>804</v>
      </c>
      <c r="E3648">
        <v>36.206054999999999</v>
      </c>
      <c r="F3648">
        <v>40.35</v>
      </c>
      <c r="G3648">
        <v>114.098342621364</v>
      </c>
      <c r="H3648">
        <v>26.2647907777576</v>
      </c>
      <c r="I3648">
        <v>66.872413815555603</v>
      </c>
      <c r="J3648">
        <v>2.1764193297636099</v>
      </c>
      <c r="K3648">
        <v>34.453796550148901</v>
      </c>
      <c r="L3648">
        <v>26.867807069763899</v>
      </c>
      <c r="M3648">
        <v>60.168513492226403</v>
      </c>
      <c r="N3648">
        <v>1.4546831955922801</v>
      </c>
      <c r="O3648">
        <v>4.0892193308550198</v>
      </c>
      <c r="P3648">
        <v>164.59016393442599</v>
      </c>
    </row>
    <row r="3649" spans="1:17" hidden="1" x14ac:dyDescent="0.3">
      <c r="A3649" t="s">
        <v>7524</v>
      </c>
      <c r="B3649" t="s">
        <v>7525</v>
      </c>
      <c r="C3649" t="str">
        <f>IFERROR(VLOOKUP(Table1[[#This Row],[Ticker]],[1]!Table2[[Symbol]:[Industry]],2,FALSE),"-")</f>
        <v>-</v>
      </c>
      <c r="D3649" t="s">
        <v>4585</v>
      </c>
      <c r="E3649">
        <v>36.153358019999999</v>
      </c>
      <c r="F3649">
        <v>53.1</v>
      </c>
      <c r="G3649">
        <v>-33.101797196871502</v>
      </c>
      <c r="H3649">
        <v>14.0526744873564</v>
      </c>
      <c r="I3649">
        <v>-36.6889726784229</v>
      </c>
      <c r="J3649">
        <v>0.21755720080371299</v>
      </c>
      <c r="K3649">
        <v>51.156341160737703</v>
      </c>
      <c r="M3649">
        <v>51.217826618132101</v>
      </c>
      <c r="N3649">
        <v>2.24874511991076</v>
      </c>
      <c r="O3649">
        <v>69.114877589453798</v>
      </c>
      <c r="P3649">
        <v>22.068965517241299</v>
      </c>
    </row>
    <row r="3650" spans="1:17" hidden="1" x14ac:dyDescent="0.3">
      <c r="A3650" t="s">
        <v>7526</v>
      </c>
      <c r="B3650" t="s">
        <v>7527</v>
      </c>
      <c r="C3650" t="str">
        <f>IFERROR(VLOOKUP(Table1[[#This Row],[Ticker]],[1]!Table2[[Symbol]:[Industry]],2,FALSE),"-")</f>
        <v>-</v>
      </c>
      <c r="D3650" t="s">
        <v>7528</v>
      </c>
      <c r="E3650">
        <v>36.068300000000001</v>
      </c>
      <c r="F3650">
        <v>29.3</v>
      </c>
      <c r="G3650">
        <v>269.50679554676998</v>
      </c>
      <c r="H3650">
        <v>48.278592433312099</v>
      </c>
      <c r="I3650">
        <v>98.646107644923902</v>
      </c>
      <c r="J3650">
        <v>24.5432118650604</v>
      </c>
      <c r="K3650">
        <v>20.111864519990899</v>
      </c>
      <c r="L3650">
        <v>14.8176831768768</v>
      </c>
      <c r="M3650">
        <v>87.161864988676498</v>
      </c>
      <c r="N3650">
        <v>3.6988893459481602</v>
      </c>
      <c r="O3650">
        <v>0</v>
      </c>
      <c r="P3650">
        <v>365.079365079365</v>
      </c>
    </row>
    <row r="3651" spans="1:17" hidden="1" x14ac:dyDescent="0.3">
      <c r="A3651" t="s">
        <v>7529</v>
      </c>
      <c r="B3651" t="s">
        <v>7530</v>
      </c>
      <c r="C3651" t="str">
        <f>IFERROR(VLOOKUP(Table1[[#This Row],[Ticker]],[1]!Table2[[Symbol]:[Industry]],2,FALSE),"-")</f>
        <v>-</v>
      </c>
      <c r="D3651" t="s">
        <v>804</v>
      </c>
      <c r="E3651">
        <v>36.018749999999997</v>
      </c>
      <c r="F3651">
        <v>85</v>
      </c>
      <c r="G3651">
        <v>-26.111741412248598</v>
      </c>
      <c r="H3651">
        <v>1.0739510831011601</v>
      </c>
      <c r="I3651">
        <v>10.506217734057</v>
      </c>
      <c r="J3651">
        <v>3.1426029046428301</v>
      </c>
      <c r="K3651">
        <v>73.395031061163095</v>
      </c>
      <c r="M3651">
        <v>86.249356129260605</v>
      </c>
      <c r="N3651">
        <v>1</v>
      </c>
      <c r="O3651">
        <v>8.3529411764705799</v>
      </c>
      <c r="P3651">
        <v>39.802631578947299</v>
      </c>
    </row>
    <row r="3652" spans="1:17" hidden="1" x14ac:dyDescent="0.3">
      <c r="A3652" t="s">
        <v>7531</v>
      </c>
      <c r="B3652" t="s">
        <v>7532</v>
      </c>
      <c r="C3652" t="str">
        <f>IFERROR(VLOOKUP(Table1[[#This Row],[Ticker]],[1]!Table2[[Symbol]:[Industry]],2,FALSE),"-")</f>
        <v>-</v>
      </c>
      <c r="D3652" t="s">
        <v>1202</v>
      </c>
      <c r="E3652">
        <v>35.715679999999999</v>
      </c>
      <c r="F3652">
        <v>14.56</v>
      </c>
      <c r="G3652">
        <v>30.723735803104201</v>
      </c>
      <c r="H3652">
        <v>19.9754050410979</v>
      </c>
      <c r="I3652">
        <v>47.882662614984902</v>
      </c>
      <c r="J3652">
        <v>3.9645207128620199</v>
      </c>
      <c r="K3652">
        <v>12.049131511520301</v>
      </c>
      <c r="L3652">
        <v>9.9746411767557799</v>
      </c>
      <c r="M3652">
        <v>68.0836734732422</v>
      </c>
      <c r="N3652">
        <v>0.81580988877600102</v>
      </c>
      <c r="O3652">
        <v>2.9532967032966901</v>
      </c>
      <c r="P3652">
        <v>136.13371406488099</v>
      </c>
      <c r="Q3652">
        <v>5.9421922310383998E-2</v>
      </c>
    </row>
    <row r="3653" spans="1:17" hidden="1" x14ac:dyDescent="0.3">
      <c r="A3653" t="s">
        <v>7533</v>
      </c>
      <c r="B3653" t="s">
        <v>7534</v>
      </c>
      <c r="C3653" t="str">
        <f>IFERROR(VLOOKUP(Table1[[#This Row],[Ticker]],[1]!Table2[[Symbol]:[Industry]],2,FALSE),"-")</f>
        <v>-</v>
      </c>
      <c r="E3653">
        <v>35.608754257999998</v>
      </c>
      <c r="F3653">
        <v>46.34</v>
      </c>
      <c r="G3653">
        <v>-45.943954577795097</v>
      </c>
      <c r="H3653">
        <v>-12.8357511263128</v>
      </c>
      <c r="I3653">
        <v>0.636874774261174</v>
      </c>
      <c r="J3653">
        <v>-6.6056347590026698</v>
      </c>
      <c r="K3653">
        <v>47.010050207010899</v>
      </c>
      <c r="L3653">
        <v>46.8738227467</v>
      </c>
      <c r="M3653">
        <v>54.842362801214001</v>
      </c>
      <c r="N3653">
        <v>0.93730116699953603</v>
      </c>
      <c r="O3653">
        <v>60.552438498057803</v>
      </c>
      <c r="P3653">
        <v>66.0336796847008</v>
      </c>
      <c r="Q3653">
        <v>0.14874376523529301</v>
      </c>
    </row>
    <row r="3654" spans="1:17" hidden="1" x14ac:dyDescent="0.3">
      <c r="A3654" t="s">
        <v>7535</v>
      </c>
      <c r="B3654" t="s">
        <v>7536</v>
      </c>
      <c r="C3654" t="str">
        <f>IFERROR(VLOOKUP(Table1[[#This Row],[Ticker]],[1]!Table2[[Symbol]:[Industry]],2,FALSE),"-")</f>
        <v>-</v>
      </c>
      <c r="D3654" t="s">
        <v>138</v>
      </c>
      <c r="E3654">
        <v>35.597450000000002</v>
      </c>
      <c r="F3654">
        <v>95.95</v>
      </c>
      <c r="G3654">
        <v>-39.819815946410102</v>
      </c>
      <c r="H3654">
        <v>17.1659051060896</v>
      </c>
      <c r="I3654">
        <v>-20.901054546148</v>
      </c>
      <c r="J3654">
        <v>2.1622107477800898</v>
      </c>
      <c r="K3654">
        <v>98.473993346599698</v>
      </c>
      <c r="L3654">
        <v>73.491265753024095</v>
      </c>
      <c r="M3654">
        <v>43.513672338216402</v>
      </c>
      <c r="N3654">
        <v>0.60997658987020098</v>
      </c>
      <c r="O3654">
        <v>39.499739447628897</v>
      </c>
      <c r="P3654">
        <v>23.886378308586099</v>
      </c>
      <c r="Q3654">
        <v>0.103183892917572</v>
      </c>
    </row>
    <row r="3655" spans="1:17" hidden="1" x14ac:dyDescent="0.3">
      <c r="A3655" t="s">
        <v>7537</v>
      </c>
      <c r="B3655" t="s">
        <v>7538</v>
      </c>
      <c r="C3655" t="str">
        <f>IFERROR(VLOOKUP(Table1[[#This Row],[Ticker]],[1]!Table2[[Symbol]:[Industry]],2,FALSE),"-")</f>
        <v>-</v>
      </c>
      <c r="D3655" t="s">
        <v>1380</v>
      </c>
      <c r="E3655">
        <v>35.472788999999999</v>
      </c>
      <c r="F3655">
        <v>9</v>
      </c>
      <c r="G3655">
        <v>107.51463221412401</v>
      </c>
      <c r="H3655">
        <v>16.779472555493701</v>
      </c>
      <c r="I3655">
        <v>-11.042709734927</v>
      </c>
      <c r="J3655">
        <v>-1.4120529658025101</v>
      </c>
      <c r="K3655">
        <v>8.9795464089252501</v>
      </c>
      <c r="L3655">
        <v>8.3116072501992004</v>
      </c>
      <c r="M3655">
        <v>46.069907003813299</v>
      </c>
      <c r="N3655">
        <v>0.82801217440578601</v>
      </c>
      <c r="O3655">
        <v>27.7777777777777</v>
      </c>
      <c r="P3655">
        <v>162.390670553935</v>
      </c>
      <c r="Q3655">
        <v>7.7875170539836003E-2</v>
      </c>
    </row>
    <row r="3656" spans="1:17" hidden="1" x14ac:dyDescent="0.3">
      <c r="A3656" t="s">
        <v>7539</v>
      </c>
      <c r="B3656" t="s">
        <v>7540</v>
      </c>
      <c r="C3656" t="str">
        <f>IFERROR(VLOOKUP(Table1[[#This Row],[Ticker]],[1]!Table2[[Symbol]:[Industry]],2,FALSE),"-")</f>
        <v>-</v>
      </c>
      <c r="D3656" t="s">
        <v>196</v>
      </c>
      <c r="E3656">
        <v>35.467128000000002</v>
      </c>
      <c r="F3656">
        <v>56.19</v>
      </c>
      <c r="G3656">
        <v>-27.693374065309801</v>
      </c>
      <c r="H3656">
        <v>-0.26055286773291297</v>
      </c>
      <c r="I3656">
        <v>-8.5120021314737695</v>
      </c>
      <c r="J3656">
        <v>7.2174315766191199</v>
      </c>
      <c r="K3656">
        <v>56.838400188717102</v>
      </c>
      <c r="L3656">
        <v>60.965752458996</v>
      </c>
      <c r="M3656">
        <v>60.190728264660002</v>
      </c>
      <c r="N3656">
        <v>1.26</v>
      </c>
      <c r="O3656">
        <v>80.886278697277106</v>
      </c>
      <c r="P3656">
        <v>51.864864864864799</v>
      </c>
      <c r="Q3656">
        <v>-4.2595217989952E-2</v>
      </c>
    </row>
    <row r="3657" spans="1:17" hidden="1" x14ac:dyDescent="0.3">
      <c r="A3657" t="s">
        <v>7541</v>
      </c>
      <c r="B3657" t="s">
        <v>7542</v>
      </c>
      <c r="C3657" t="str">
        <f>IFERROR(VLOOKUP(Table1[[#This Row],[Ticker]],[1]!Table2[[Symbol]:[Industry]],2,FALSE),"-")</f>
        <v>-</v>
      </c>
      <c r="D3657" t="s">
        <v>429</v>
      </c>
      <c r="E3657">
        <v>35.448343999999999</v>
      </c>
      <c r="F3657">
        <v>0.89</v>
      </c>
      <c r="G3657">
        <v>-23.254598555105801</v>
      </c>
      <c r="H3657">
        <v>-8.7299704855262892</v>
      </c>
      <c r="I3657">
        <v>-22.3714116658936</v>
      </c>
      <c r="J3657">
        <v>3.1426029046428301</v>
      </c>
      <c r="K3657">
        <v>0.94004370918806102</v>
      </c>
      <c r="L3657">
        <v>0.93816552022131705</v>
      </c>
      <c r="M3657">
        <v>37.927171844819497</v>
      </c>
      <c r="N3657">
        <v>0.49276709346278402</v>
      </c>
      <c r="O3657">
        <v>38.202247191011203</v>
      </c>
      <c r="P3657">
        <v>20.270270270270199</v>
      </c>
      <c r="Q3657">
        <v>0.102705356917955</v>
      </c>
    </row>
    <row r="3658" spans="1:17" hidden="1" x14ac:dyDescent="0.3">
      <c r="A3658" t="s">
        <v>7543</v>
      </c>
      <c r="B3658" t="s">
        <v>7544</v>
      </c>
      <c r="C3658" t="str">
        <f>IFERROR(VLOOKUP(Table1[[#This Row],[Ticker]],[1]!Table2[[Symbol]:[Industry]],2,FALSE),"-")</f>
        <v>-</v>
      </c>
      <c r="D3658" t="s">
        <v>7545</v>
      </c>
      <c r="E3658">
        <v>35.367196800000002</v>
      </c>
      <c r="F3658">
        <v>25.44</v>
      </c>
      <c r="G3658">
        <v>59.766984178707098</v>
      </c>
      <c r="H3658">
        <v>-2.5213046618951198</v>
      </c>
      <c r="I3658">
        <v>-10.9597071151568</v>
      </c>
      <c r="J3658">
        <v>-3.6315906437442398</v>
      </c>
      <c r="K3658">
        <v>26.203307455084801</v>
      </c>
      <c r="L3658">
        <v>23.6248689454012</v>
      </c>
      <c r="M3658">
        <v>39.055579158410097</v>
      </c>
      <c r="N3658">
        <v>1.4068175993374801</v>
      </c>
      <c r="O3658">
        <v>13.9937106918238</v>
      </c>
      <c r="P3658">
        <v>117.435897435897</v>
      </c>
      <c r="Q3658">
        <v>-7.3610909178590004E-3</v>
      </c>
    </row>
    <row r="3659" spans="1:17" hidden="1" x14ac:dyDescent="0.3">
      <c r="A3659" t="s">
        <v>7546</v>
      </c>
      <c r="B3659" t="s">
        <v>7547</v>
      </c>
      <c r="C3659" t="str">
        <f>IFERROR(VLOOKUP(Table1[[#This Row],[Ticker]],[1]!Table2[[Symbol]:[Industry]],2,FALSE),"-")</f>
        <v>-</v>
      </c>
      <c r="D3659" t="s">
        <v>1297</v>
      </c>
      <c r="E3659">
        <v>35.335546641000001</v>
      </c>
      <c r="F3659">
        <v>999.99</v>
      </c>
      <c r="G3659">
        <v>-23.254598555105801</v>
      </c>
      <c r="H3659">
        <v>1.0729510831011599</v>
      </c>
      <c r="I3659">
        <v>-10.490223547081699</v>
      </c>
      <c r="J3659">
        <v>3.1416029046428302</v>
      </c>
      <c r="K3659">
        <v>999.99335602081499</v>
      </c>
      <c r="L3659">
        <v>999.99291999865204</v>
      </c>
      <c r="M3659">
        <v>45.349584451913898</v>
      </c>
      <c r="N3659">
        <v>0.74887043145803101</v>
      </c>
      <c r="O3659">
        <v>4.5010450104500999</v>
      </c>
      <c r="P3659">
        <v>0.88171500630516098</v>
      </c>
      <c r="Q3659">
        <v>-0.10191173764686701</v>
      </c>
    </row>
    <row r="3660" spans="1:17" hidden="1" x14ac:dyDescent="0.3">
      <c r="A3660" t="s">
        <v>7548</v>
      </c>
      <c r="B3660" t="s">
        <v>7549</v>
      </c>
      <c r="C3660" t="str">
        <f>IFERROR(VLOOKUP(Table1[[#This Row],[Ticker]],[1]!Table2[[Symbol]:[Industry]],2,FALSE),"-")</f>
        <v>-</v>
      </c>
      <c r="D3660" t="s">
        <v>138</v>
      </c>
      <c r="E3660">
        <v>35.300699999999999</v>
      </c>
      <c r="F3660">
        <v>30.5</v>
      </c>
      <c r="G3660">
        <v>-31.525275246835101</v>
      </c>
      <c r="I3660">
        <v>-18.760900238811001</v>
      </c>
      <c r="M3660">
        <v>0</v>
      </c>
      <c r="N3660">
        <v>1</v>
      </c>
      <c r="O3660">
        <v>9.01639344262294</v>
      </c>
      <c r="P3660">
        <v>0</v>
      </c>
    </row>
    <row r="3661" spans="1:17" hidden="1" x14ac:dyDescent="0.3">
      <c r="A3661" t="s">
        <v>7550</v>
      </c>
      <c r="B3661" t="s">
        <v>7551</v>
      </c>
      <c r="C3661" t="str">
        <f>IFERROR(VLOOKUP(Table1[[#This Row],[Ticker]],[1]!Table2[[Symbol]:[Industry]],2,FALSE),"-")</f>
        <v>-</v>
      </c>
      <c r="D3661" t="s">
        <v>590</v>
      </c>
      <c r="E3661">
        <v>35.266220625000003</v>
      </c>
      <c r="F3661">
        <v>14.25</v>
      </c>
      <c r="G3661">
        <v>-73.254598555105801</v>
      </c>
      <c r="H3661">
        <v>-4.2065769697041198</v>
      </c>
      <c r="I3661">
        <v>-38.155198166371001</v>
      </c>
      <c r="J3661">
        <v>2.1081201460221402</v>
      </c>
      <c r="K3661">
        <v>14.8358499101251</v>
      </c>
      <c r="L3661">
        <v>17.096118368396102</v>
      </c>
      <c r="M3661">
        <v>46.2259788837248</v>
      </c>
      <c r="N3661">
        <v>0.68705357142857104</v>
      </c>
      <c r="O3661">
        <v>110.526315789473</v>
      </c>
      <c r="P3661">
        <v>7.5471698113207504</v>
      </c>
    </row>
    <row r="3662" spans="1:17" hidden="1" x14ac:dyDescent="0.3">
      <c r="A3662" t="s">
        <v>7552</v>
      </c>
      <c r="B3662" t="s">
        <v>7553</v>
      </c>
      <c r="C3662" t="str">
        <f>IFERROR(VLOOKUP(Table1[[#This Row],[Ticker]],[1]!Table2[[Symbol]:[Industry]],2,FALSE),"-")</f>
        <v>-</v>
      </c>
      <c r="D3662" t="s">
        <v>54</v>
      </c>
      <c r="E3662">
        <v>35.116043507999997</v>
      </c>
      <c r="F3662">
        <v>15.08</v>
      </c>
      <c r="G3662">
        <v>-91.890205876237204</v>
      </c>
      <c r="H3662">
        <v>-23.378240151958501</v>
      </c>
      <c r="I3662">
        <v>-68.601334658192798</v>
      </c>
      <c r="J3662">
        <v>-5.4718549266824699</v>
      </c>
      <c r="K3662">
        <v>20.708155200787001</v>
      </c>
      <c r="L3662">
        <v>27.9057083473711</v>
      </c>
      <c r="M3662">
        <v>14.5768046198306</v>
      </c>
      <c r="N3662">
        <v>0.41058079925332203</v>
      </c>
      <c r="O3662">
        <v>290.25198938992003</v>
      </c>
      <c r="P3662">
        <v>3.0054644808742998</v>
      </c>
      <c r="Q3662">
        <v>-7.2465005502825003E-2</v>
      </c>
    </row>
    <row r="3663" spans="1:17" hidden="1" x14ac:dyDescent="0.3">
      <c r="A3663" t="s">
        <v>7554</v>
      </c>
      <c r="B3663" t="s">
        <v>7555</v>
      </c>
      <c r="C3663" t="str">
        <f>IFERROR(VLOOKUP(Table1[[#This Row],[Ticker]],[1]!Table2[[Symbol]:[Industry]],2,FALSE),"-")</f>
        <v>-</v>
      </c>
      <c r="D3663" t="s">
        <v>383</v>
      </c>
      <c r="E3663">
        <v>34.888690572000002</v>
      </c>
      <c r="F3663">
        <v>86.61</v>
      </c>
      <c r="G3663">
        <v>-31.797365186573501</v>
      </c>
      <c r="H3663">
        <v>0.95307196222204005</v>
      </c>
      <c r="I3663">
        <v>-19.846581474868199</v>
      </c>
      <c r="J3663">
        <v>3.0327007175893201</v>
      </c>
      <c r="K3663">
        <v>89.894401396472404</v>
      </c>
      <c r="L3663">
        <v>91.400685176740097</v>
      </c>
      <c r="M3663">
        <v>35.262616640718903</v>
      </c>
      <c r="N3663">
        <v>0.89025454426930895</v>
      </c>
      <c r="O3663">
        <v>32.779124812377297</v>
      </c>
      <c r="P3663">
        <v>11.038461538461499</v>
      </c>
      <c r="Q3663">
        <v>-2.5531194613658E-2</v>
      </c>
    </row>
    <row r="3664" spans="1:17" hidden="1" x14ac:dyDescent="0.3">
      <c r="A3664" t="s">
        <v>7556</v>
      </c>
      <c r="B3664" t="s">
        <v>7557</v>
      </c>
      <c r="C3664" t="str">
        <f>IFERROR(VLOOKUP(Table1[[#This Row],[Ticker]],[1]!Table2[[Symbol]:[Industry]],2,FALSE),"-")</f>
        <v>-</v>
      </c>
      <c r="D3664" t="s">
        <v>51</v>
      </c>
      <c r="E3664">
        <v>34.875410000000002</v>
      </c>
      <c r="F3664">
        <v>47</v>
      </c>
      <c r="G3664">
        <v>72.497171540687603</v>
      </c>
      <c r="H3664">
        <v>-1.72412784778212</v>
      </c>
      <c r="I3664">
        <v>54.769973358684702</v>
      </c>
      <c r="J3664">
        <v>-1.40937577077238</v>
      </c>
      <c r="K3664">
        <v>49.452412846053903</v>
      </c>
      <c r="L3664">
        <v>42.629668017649799</v>
      </c>
      <c r="M3664">
        <v>46.7272702648403</v>
      </c>
      <c r="N3664">
        <v>0.60878567544017803</v>
      </c>
      <c r="O3664">
        <v>50.872340425531902</v>
      </c>
      <c r="P3664">
        <v>182.28228228228201</v>
      </c>
      <c r="Q3664">
        <v>0.111804923846316</v>
      </c>
    </row>
    <row r="3665" spans="1:17" hidden="1" x14ac:dyDescent="0.3">
      <c r="A3665" t="s">
        <v>7558</v>
      </c>
      <c r="B3665" t="s">
        <v>7559</v>
      </c>
      <c r="C3665" t="str">
        <f>IFERROR(VLOOKUP(Table1[[#This Row],[Ticker]],[1]!Table2[[Symbol]:[Industry]],2,FALSE),"-")</f>
        <v>-</v>
      </c>
      <c r="D3665" t="s">
        <v>525</v>
      </c>
      <c r="E3665">
        <v>34.845999999999997</v>
      </c>
      <c r="F3665">
        <v>49.78</v>
      </c>
      <c r="G3665">
        <v>-81.316940593858902</v>
      </c>
      <c r="H3665">
        <v>47.619405628555697</v>
      </c>
      <c r="I3665">
        <v>-22.368432079565299</v>
      </c>
      <c r="J3665">
        <v>29.994903146773598</v>
      </c>
      <c r="K3665">
        <v>40.238397664794199</v>
      </c>
      <c r="L3665">
        <v>45.718223821591799</v>
      </c>
      <c r="M3665">
        <v>63.946262222203799</v>
      </c>
      <c r="N3665">
        <v>2.9554332441708802</v>
      </c>
      <c r="O3665">
        <v>138.449176376054</v>
      </c>
      <c r="P3665">
        <v>48.552670844524002</v>
      </c>
      <c r="Q3665">
        <v>1.17249863519E-2</v>
      </c>
    </row>
    <row r="3666" spans="1:17" hidden="1" x14ac:dyDescent="0.3">
      <c r="A3666" t="s">
        <v>7560</v>
      </c>
      <c r="B3666" t="s">
        <v>7561</v>
      </c>
      <c r="C3666" t="str">
        <f>IFERROR(VLOOKUP(Table1[[#This Row],[Ticker]],[1]!Table2[[Symbol]:[Industry]],2,FALSE),"-")</f>
        <v>-</v>
      </c>
      <c r="D3666" t="s">
        <v>530</v>
      </c>
      <c r="E3666">
        <v>34.730033900000002</v>
      </c>
      <c r="F3666">
        <v>67.63</v>
      </c>
      <c r="G3666">
        <v>-42.694741497333297</v>
      </c>
      <c r="H3666">
        <v>-0.91155616327565703</v>
      </c>
      <c r="I3666">
        <v>0.124758461423311</v>
      </c>
      <c r="J3666">
        <v>4.9796756346533702</v>
      </c>
      <c r="K3666">
        <v>66.928186538977997</v>
      </c>
      <c r="L3666">
        <v>68.169248120295094</v>
      </c>
      <c r="M3666">
        <v>49.873046620616201</v>
      </c>
      <c r="N3666">
        <v>1.3373644169491901</v>
      </c>
      <c r="O3666">
        <v>35.812509241460802</v>
      </c>
      <c r="P3666">
        <v>23.9780018331805</v>
      </c>
      <c r="Q3666">
        <v>0.16871750652078901</v>
      </c>
    </row>
    <row r="3667" spans="1:17" hidden="1" x14ac:dyDescent="0.3">
      <c r="A3667" t="s">
        <v>7562</v>
      </c>
      <c r="B3667" t="s">
        <v>7563</v>
      </c>
      <c r="C3667" t="str">
        <f>IFERROR(VLOOKUP(Table1[[#This Row],[Ticker]],[1]!Table2[[Symbol]:[Industry]],2,FALSE),"-")</f>
        <v>-</v>
      </c>
      <c r="D3667" t="s">
        <v>7032</v>
      </c>
      <c r="E3667">
        <v>34.68</v>
      </c>
      <c r="F3667">
        <v>34</v>
      </c>
      <c r="G3667">
        <v>-53.511008811516</v>
      </c>
      <c r="H3667">
        <v>-1.73160447245438</v>
      </c>
      <c r="I3667">
        <v>-41.803354860212998</v>
      </c>
      <c r="J3667">
        <v>4.5628927597153002</v>
      </c>
      <c r="K3667">
        <v>35.6499096674778</v>
      </c>
      <c r="L3667">
        <v>40.579534935470299</v>
      </c>
      <c r="M3667">
        <v>46.106577317206103</v>
      </c>
      <c r="N3667">
        <v>0.68989386248269402</v>
      </c>
      <c r="O3667">
        <v>70.294117647058798</v>
      </c>
      <c r="P3667">
        <v>17.241379310344801</v>
      </c>
    </row>
    <row r="3668" spans="1:17" hidden="1" x14ac:dyDescent="0.3">
      <c r="A3668" t="s">
        <v>7564</v>
      </c>
      <c r="B3668" t="s">
        <v>7565</v>
      </c>
      <c r="C3668" t="str">
        <f>IFERROR(VLOOKUP(Table1[[#This Row],[Ticker]],[1]!Table2[[Symbol]:[Industry]],2,FALSE),"-")</f>
        <v>-</v>
      </c>
      <c r="D3668" t="s">
        <v>21</v>
      </c>
      <c r="E3668">
        <v>34.62509025</v>
      </c>
      <c r="F3668">
        <v>136.9</v>
      </c>
      <c r="G3668">
        <v>16.739265848207399</v>
      </c>
      <c r="H3668">
        <v>-7.0219038391786297</v>
      </c>
      <c r="I3668">
        <v>2.0457402835799798</v>
      </c>
      <c r="J3668">
        <v>-12.342805076298101</v>
      </c>
      <c r="K3668">
        <v>156.95040595071899</v>
      </c>
      <c r="L3668">
        <v>135.06921212717401</v>
      </c>
      <c r="M3668">
        <v>25.9600271582933</v>
      </c>
      <c r="N3668">
        <v>0.82030475207923503</v>
      </c>
      <c r="O3668">
        <v>78.195763330898401</v>
      </c>
      <c r="P3668">
        <v>94.986469163936704</v>
      </c>
      <c r="Q3668">
        <v>0.14295336203360301</v>
      </c>
    </row>
    <row r="3669" spans="1:17" hidden="1" x14ac:dyDescent="0.3">
      <c r="A3669" t="s">
        <v>7566</v>
      </c>
      <c r="B3669" t="s">
        <v>7567</v>
      </c>
      <c r="C3669" t="str">
        <f>IFERROR(VLOOKUP(Table1[[#This Row],[Ticker]],[1]!Table2[[Symbol]:[Industry]],2,FALSE),"-")</f>
        <v>-</v>
      </c>
      <c r="D3669" t="s">
        <v>7568</v>
      </c>
      <c r="E3669">
        <v>34.618485999999997</v>
      </c>
      <c r="F3669">
        <v>29.5</v>
      </c>
      <c r="G3669">
        <v>34.499412140081297</v>
      </c>
      <c r="H3669">
        <v>-33.5114044771436</v>
      </c>
      <c r="I3669">
        <v>116.43285337599499</v>
      </c>
      <c r="J3669">
        <v>-6.0548194737988696</v>
      </c>
      <c r="K3669">
        <v>39.529738384607903</v>
      </c>
      <c r="L3669">
        <v>28.597358230811999</v>
      </c>
      <c r="M3669">
        <v>5.9597572051935801</v>
      </c>
      <c r="N3669">
        <v>0.45935871816630602</v>
      </c>
      <c r="O3669">
        <v>86.440677966101603</v>
      </c>
      <c r="P3669">
        <v>138.48019401778399</v>
      </c>
    </row>
    <row r="3670" spans="1:17" hidden="1" x14ac:dyDescent="0.3">
      <c r="A3670" t="s">
        <v>7569</v>
      </c>
      <c r="B3670" t="s">
        <v>7570</v>
      </c>
      <c r="C3670" t="str">
        <f>IFERROR(VLOOKUP(Table1[[#This Row],[Ticker]],[1]!Table2[[Symbol]:[Industry]],2,FALSE),"-")</f>
        <v>-</v>
      </c>
      <c r="D3670" t="s">
        <v>1524</v>
      </c>
      <c r="E3670">
        <v>34.576597499999998</v>
      </c>
      <c r="F3670">
        <v>58.53</v>
      </c>
      <c r="G3670">
        <v>-12.8414689569167</v>
      </c>
      <c r="H3670">
        <v>6.7157000252732297</v>
      </c>
      <c r="I3670">
        <v>-21.7411712347239</v>
      </c>
      <c r="J3670">
        <v>6.5420852169810502</v>
      </c>
      <c r="K3670">
        <v>57.892846662455</v>
      </c>
      <c r="L3670">
        <v>55.821209666823201</v>
      </c>
      <c r="M3670">
        <v>45.705393016405999</v>
      </c>
      <c r="N3670">
        <v>1.5792551630298699</v>
      </c>
      <c r="O3670">
        <v>28.139415684264399</v>
      </c>
      <c r="P3670">
        <v>37.717647058823502</v>
      </c>
      <c r="Q3670">
        <v>4.1928446470779E-2</v>
      </c>
    </row>
    <row r="3671" spans="1:17" hidden="1" x14ac:dyDescent="0.3">
      <c r="A3671" t="s">
        <v>7571</v>
      </c>
      <c r="B3671" t="s">
        <v>7572</v>
      </c>
      <c r="C3671" t="str">
        <f>IFERROR(VLOOKUP(Table1[[#This Row],[Ticker]],[1]!Table2[[Symbol]:[Industry]],2,FALSE),"-")</f>
        <v>-</v>
      </c>
      <c r="D3671" t="s">
        <v>46</v>
      </c>
      <c r="E3671">
        <v>34.445520000000002</v>
      </c>
      <c r="F3671">
        <v>6.66</v>
      </c>
      <c r="G3671">
        <v>-25.3710006715079</v>
      </c>
      <c r="H3671">
        <v>-4.6952796861295996</v>
      </c>
      <c r="I3671">
        <v>8.6511002454048302</v>
      </c>
      <c r="J3671">
        <v>-2.2367074401847402</v>
      </c>
      <c r="K3671">
        <v>6.7472321535948803</v>
      </c>
      <c r="L3671">
        <v>6.4735662889440801</v>
      </c>
      <c r="M3671">
        <v>32.918129224352199</v>
      </c>
      <c r="N3671">
        <v>1.3878759360355899</v>
      </c>
      <c r="O3671">
        <v>51.351351351351298</v>
      </c>
      <c r="P3671">
        <v>52.054794520547901</v>
      </c>
      <c r="Q3671">
        <v>8.918151540502E-3</v>
      </c>
    </row>
    <row r="3672" spans="1:17" hidden="1" x14ac:dyDescent="0.3">
      <c r="A3672" t="s">
        <v>7573</v>
      </c>
      <c r="B3672" t="s">
        <v>7574</v>
      </c>
      <c r="C3672" t="str">
        <f>IFERROR(VLOOKUP(Table1[[#This Row],[Ticker]],[1]!Table2[[Symbol]:[Industry]],2,FALSE),"-")</f>
        <v>-</v>
      </c>
      <c r="D3672" t="s">
        <v>2858</v>
      </c>
      <c r="E3672">
        <v>34.444800000000001</v>
      </c>
      <c r="F3672">
        <v>11.04</v>
      </c>
      <c r="G3672">
        <v>-36.000088219745599</v>
      </c>
      <c r="H3672">
        <v>11.2707209301084</v>
      </c>
      <c r="I3672">
        <v>-39.810408276478299</v>
      </c>
      <c r="J3672">
        <v>-10.8351357712646</v>
      </c>
      <c r="K3672">
        <v>11.5874360429363</v>
      </c>
      <c r="M3672">
        <v>21.1637689261287</v>
      </c>
      <c r="N3672">
        <v>0.62451248277633697</v>
      </c>
      <c r="O3672">
        <v>41.032608695652101</v>
      </c>
      <c r="P3672">
        <v>19.869706840390801</v>
      </c>
    </row>
    <row r="3673" spans="1:17" hidden="1" x14ac:dyDescent="0.3">
      <c r="A3673" t="s">
        <v>7575</v>
      </c>
      <c r="B3673" t="s">
        <v>7576</v>
      </c>
      <c r="C3673" t="str">
        <f>IFERROR(VLOOKUP(Table1[[#This Row],[Ticker]],[1]!Table2[[Symbol]:[Industry]],2,FALSE),"-")</f>
        <v>-</v>
      </c>
      <c r="D3673" t="s">
        <v>429</v>
      </c>
      <c r="E3673">
        <v>34.357751999999998</v>
      </c>
      <c r="F3673">
        <v>0.94</v>
      </c>
      <c r="G3673">
        <v>23.6204014448941</v>
      </c>
      <c r="H3673">
        <v>-2.9664529573028799</v>
      </c>
      <c r="I3673">
        <v>-29.455740788461</v>
      </c>
      <c r="J3673">
        <v>3.1426029046428301</v>
      </c>
      <c r="K3673">
        <v>0.972577680784659</v>
      </c>
      <c r="L3673">
        <v>0.96584371919367196</v>
      </c>
      <c r="M3673">
        <v>39.4722919894961</v>
      </c>
      <c r="N3673">
        <v>0.90675386813431202</v>
      </c>
      <c r="O3673">
        <v>40.425531914893597</v>
      </c>
      <c r="P3673">
        <v>59.322033898305001</v>
      </c>
      <c r="Q3673">
        <v>3.645848908247E-2</v>
      </c>
    </row>
    <row r="3674" spans="1:17" hidden="1" x14ac:dyDescent="0.3">
      <c r="A3674" t="s">
        <v>7577</v>
      </c>
      <c r="B3674" t="s">
        <v>7578</v>
      </c>
      <c r="C3674" t="str">
        <f>IFERROR(VLOOKUP(Table1[[#This Row],[Ticker]],[1]!Table2[[Symbol]:[Industry]],2,FALSE),"-")</f>
        <v>-</v>
      </c>
      <c r="D3674" t="s">
        <v>72</v>
      </c>
      <c r="E3674">
        <v>34.322969999999998</v>
      </c>
      <c r="F3674">
        <v>0.6</v>
      </c>
      <c r="G3674">
        <v>-33.854853982947397</v>
      </c>
      <c r="H3674">
        <v>-13.9945420675837</v>
      </c>
      <c r="I3674">
        <v>-56.477877868069399</v>
      </c>
      <c r="J3674">
        <v>-1.47278171074178</v>
      </c>
      <c r="K3674">
        <v>0.86293578947631899</v>
      </c>
      <c r="L3674">
        <v>0.97924465888982004</v>
      </c>
      <c r="M3674">
        <v>33.243700360681601</v>
      </c>
      <c r="N3674">
        <v>0.48916711521009698</v>
      </c>
      <c r="O3674">
        <v>201.666666666666</v>
      </c>
      <c r="P3674">
        <v>5.26315789473683</v>
      </c>
      <c r="Q3674">
        <v>9.4411017621105001E-2</v>
      </c>
    </row>
    <row r="3675" spans="1:17" hidden="1" x14ac:dyDescent="0.3">
      <c r="A3675" t="s">
        <v>7579</v>
      </c>
      <c r="B3675" t="s">
        <v>7580</v>
      </c>
      <c r="C3675" t="str">
        <f>IFERROR(VLOOKUP(Table1[[#This Row],[Ticker]],[1]!Table2[[Symbol]:[Industry]],2,FALSE),"-")</f>
        <v>-</v>
      </c>
      <c r="D3675" t="s">
        <v>590</v>
      </c>
      <c r="E3675">
        <v>34.271999999999998</v>
      </c>
      <c r="F3675">
        <v>112</v>
      </c>
      <c r="G3675">
        <v>51.745401444894199</v>
      </c>
      <c r="H3675">
        <v>-3.9705593026555102</v>
      </c>
      <c r="I3675">
        <v>-17.195762905682301</v>
      </c>
      <c r="J3675">
        <v>3.1426029046428301</v>
      </c>
      <c r="K3675">
        <v>118.583098987979</v>
      </c>
      <c r="L3675">
        <v>112.034747349623</v>
      </c>
      <c r="M3675">
        <v>6.0198736705232E-2</v>
      </c>
      <c r="N3675">
        <v>0</v>
      </c>
      <c r="O3675">
        <v>24.0178571428571</v>
      </c>
      <c r="P3675">
        <v>75</v>
      </c>
    </row>
    <row r="3676" spans="1:17" hidden="1" x14ac:dyDescent="0.3">
      <c r="A3676" t="s">
        <v>7581</v>
      </c>
      <c r="B3676" t="s">
        <v>7582</v>
      </c>
      <c r="C3676" t="str">
        <f>IFERROR(VLOOKUP(Table1[[#This Row],[Ticker]],[1]!Table2[[Symbol]:[Industry]],2,FALSE),"-")</f>
        <v>-</v>
      </c>
      <c r="D3676" t="s">
        <v>277</v>
      </c>
      <c r="E3676">
        <v>34.256988479999997</v>
      </c>
      <c r="F3676">
        <v>34.32</v>
      </c>
      <c r="G3676">
        <v>19.745401444894199</v>
      </c>
      <c r="H3676">
        <v>-8.5676440708614798</v>
      </c>
      <c r="I3676">
        <v>-23.516072508054801</v>
      </c>
      <c r="J3676">
        <v>3.70440065745181</v>
      </c>
      <c r="K3676">
        <v>36.943455955418003</v>
      </c>
      <c r="L3676">
        <v>35.685902996764199</v>
      </c>
      <c r="M3676">
        <v>37.859428478589699</v>
      </c>
      <c r="N3676">
        <v>1.1232503815611601</v>
      </c>
      <c r="O3676">
        <v>87.937062937062905</v>
      </c>
      <c r="P3676">
        <v>52.4655708573966</v>
      </c>
      <c r="Q3676">
        <v>-3.4565720314700003E-2</v>
      </c>
    </row>
    <row r="3677" spans="1:17" hidden="1" x14ac:dyDescent="0.3">
      <c r="A3677" t="s">
        <v>7583</v>
      </c>
      <c r="B3677" t="s">
        <v>7584</v>
      </c>
      <c r="C3677" t="str">
        <f>IFERROR(VLOOKUP(Table1[[#This Row],[Ticker]],[1]!Table2[[Symbol]:[Industry]],2,FALSE),"-")</f>
        <v>-</v>
      </c>
      <c r="D3677" t="s">
        <v>429</v>
      </c>
      <c r="E3677">
        <v>34.219756433999997</v>
      </c>
      <c r="F3677">
        <v>13.47</v>
      </c>
      <c r="G3677">
        <v>-2.98674141224864</v>
      </c>
      <c r="H3677">
        <v>-16.077947651075998</v>
      </c>
      <c r="I3677">
        <v>-32.853335939012503</v>
      </c>
      <c r="J3677">
        <v>-5.6378849002351998</v>
      </c>
      <c r="K3677">
        <v>13.880678201690399</v>
      </c>
      <c r="L3677">
        <v>14.5976071334296</v>
      </c>
      <c r="M3677">
        <v>47.1611112385892</v>
      </c>
      <c r="N3677">
        <v>1.34479755246328</v>
      </c>
      <c r="O3677">
        <v>80.400890868596804</v>
      </c>
      <c r="P3677">
        <v>34.565434565434501</v>
      </c>
      <c r="Q3677">
        <v>6.2120068055734001E-2</v>
      </c>
    </row>
    <row r="3678" spans="1:17" hidden="1" x14ac:dyDescent="0.3">
      <c r="A3678" t="s">
        <v>7585</v>
      </c>
      <c r="B3678" t="s">
        <v>7586</v>
      </c>
      <c r="C3678" t="str">
        <f>IFERROR(VLOOKUP(Table1[[#This Row],[Ticker]],[1]!Table2[[Symbol]:[Industry]],2,FALSE),"-")</f>
        <v>-</v>
      </c>
      <c r="D3678" t="s">
        <v>292</v>
      </c>
      <c r="E3678">
        <v>34.136508505000002</v>
      </c>
      <c r="F3678">
        <v>45.65</v>
      </c>
      <c r="G3678">
        <v>-4.3124411814737096</v>
      </c>
      <c r="H3678">
        <v>-8.0633038188596107</v>
      </c>
      <c r="I3678">
        <v>-15.662637340185199</v>
      </c>
      <c r="J3678">
        <v>0.393389893100351</v>
      </c>
      <c r="K3678">
        <v>48.363959865287597</v>
      </c>
      <c r="L3678">
        <v>49.094142991821997</v>
      </c>
      <c r="M3678">
        <v>40.642777883370101</v>
      </c>
      <c r="N3678">
        <v>0.59680708396545701</v>
      </c>
      <c r="O3678">
        <v>46.703176341730497</v>
      </c>
      <c r="P3678">
        <v>28.014582164890601</v>
      </c>
      <c r="Q3678">
        <v>2.7416901345614E-2</v>
      </c>
    </row>
    <row r="3679" spans="1:17" hidden="1" x14ac:dyDescent="0.3">
      <c r="A3679" t="s">
        <v>7587</v>
      </c>
      <c r="B3679" t="s">
        <v>7588</v>
      </c>
      <c r="C3679" t="str">
        <f>IFERROR(VLOOKUP(Table1[[#This Row],[Ticker]],[1]!Table2[[Symbol]:[Industry]],2,FALSE),"-")</f>
        <v>-</v>
      </c>
      <c r="D3679" t="s">
        <v>467</v>
      </c>
      <c r="E3679">
        <v>34.084139579999999</v>
      </c>
      <c r="F3679">
        <v>123.3</v>
      </c>
      <c r="G3679">
        <v>-29.7746895331194</v>
      </c>
      <c r="H3679">
        <v>1.11635990413593</v>
      </c>
      <c r="I3679">
        <v>-26.182531239389402</v>
      </c>
      <c r="J3679">
        <v>9.8846843526066408</v>
      </c>
      <c r="K3679">
        <v>119.462289182728</v>
      </c>
      <c r="L3679">
        <v>128.66967379966599</v>
      </c>
      <c r="M3679">
        <v>61.075756911083303</v>
      </c>
      <c r="N3679">
        <v>1.7098596124003</v>
      </c>
      <c r="O3679">
        <v>62.20600162206</v>
      </c>
      <c r="P3679">
        <v>19.418886198547199</v>
      </c>
      <c r="Q3679">
        <v>6.7687079966809005E-2</v>
      </c>
    </row>
    <row r="3680" spans="1:17" hidden="1" x14ac:dyDescent="0.3">
      <c r="A3680" t="s">
        <v>7589</v>
      </c>
      <c r="B3680" t="s">
        <v>7590</v>
      </c>
      <c r="C3680" t="str">
        <f>IFERROR(VLOOKUP(Table1[[#This Row],[Ticker]],[1]!Table2[[Symbol]:[Industry]],2,FALSE),"-")</f>
        <v>-</v>
      </c>
      <c r="D3680" t="s">
        <v>1676</v>
      </c>
      <c r="E3680">
        <v>34.07458879</v>
      </c>
      <c r="F3680">
        <v>51.49</v>
      </c>
      <c r="G3680">
        <v>-80.238725539232703</v>
      </c>
      <c r="H3680">
        <v>-4.0501623920761398</v>
      </c>
      <c r="I3680">
        <v>-67.4743505312087</v>
      </c>
      <c r="J3680">
        <v>-1.38906524879159</v>
      </c>
      <c r="K3680">
        <v>60.031108825641397</v>
      </c>
      <c r="M3680">
        <v>32.2378385167762</v>
      </c>
      <c r="O3680">
        <v>132.472324723247</v>
      </c>
      <c r="P3680">
        <v>12.6449354626996</v>
      </c>
    </row>
    <row r="3681" spans="1:17" hidden="1" x14ac:dyDescent="0.3">
      <c r="A3681" t="s">
        <v>7591</v>
      </c>
      <c r="B3681" t="s">
        <v>7592</v>
      </c>
      <c r="C3681" t="str">
        <f>IFERROR(VLOOKUP(Table1[[#This Row],[Ticker]],[1]!Table2[[Symbol]:[Industry]],2,FALSE),"-")</f>
        <v>-</v>
      </c>
      <c r="D3681" t="s">
        <v>51</v>
      </c>
      <c r="E3681">
        <v>34.040607699999903</v>
      </c>
      <c r="F3681">
        <v>5.5</v>
      </c>
      <c r="G3681">
        <v>-5.5931859894901201</v>
      </c>
      <c r="H3681">
        <v>-1.87035303188851</v>
      </c>
      <c r="I3681">
        <v>-12.2495918825592</v>
      </c>
      <c r="J3681">
        <v>1.0670674632677399</v>
      </c>
      <c r="K3681">
        <v>3.84060084798248</v>
      </c>
      <c r="L3681">
        <v>2.670549716824</v>
      </c>
      <c r="M3681">
        <v>38.443217552922597</v>
      </c>
      <c r="N3681">
        <v>1</v>
      </c>
      <c r="Q3681">
        <v>2.0202940921462999E-2</v>
      </c>
    </row>
    <row r="3682" spans="1:17" hidden="1" x14ac:dyDescent="0.3">
      <c r="A3682" t="s">
        <v>7593</v>
      </c>
      <c r="B3682" t="s">
        <v>7594</v>
      </c>
      <c r="C3682" t="str">
        <f>IFERROR(VLOOKUP(Table1[[#This Row],[Ticker]],[1]!Table2[[Symbol]:[Industry]],2,FALSE),"-")</f>
        <v>-</v>
      </c>
      <c r="E3682">
        <v>34.015099790000001</v>
      </c>
      <c r="F3682">
        <v>56.47</v>
      </c>
      <c r="G3682">
        <v>-64.736463840079793</v>
      </c>
      <c r="H3682">
        <v>-20.322537279495801</v>
      </c>
      <c r="I3682">
        <v>-26.105884037219202</v>
      </c>
      <c r="J3682">
        <v>1.02395883684622</v>
      </c>
      <c r="K3682">
        <v>59.464504852255203</v>
      </c>
      <c r="L3682">
        <v>64.671894693349401</v>
      </c>
      <c r="M3682">
        <v>35.389282609505401</v>
      </c>
      <c r="N3682">
        <v>0.490677864026698</v>
      </c>
      <c r="O3682">
        <v>80.538338941030602</v>
      </c>
      <c r="P3682">
        <v>33.5935651762479</v>
      </c>
      <c r="Q3682">
        <v>6.6216940135401997E-2</v>
      </c>
    </row>
    <row r="3683" spans="1:17" hidden="1" x14ac:dyDescent="0.3">
      <c r="A3683" t="s">
        <v>7595</v>
      </c>
      <c r="B3683" t="s">
        <v>7596</v>
      </c>
      <c r="C3683" t="str">
        <f>IFERROR(VLOOKUP(Table1[[#This Row],[Ticker]],[1]!Table2[[Symbol]:[Industry]],2,FALSE),"-")</f>
        <v>-</v>
      </c>
      <c r="D3683" t="s">
        <v>95</v>
      </c>
      <c r="E3683">
        <v>33.918999999999997</v>
      </c>
      <c r="F3683">
        <v>1.07</v>
      </c>
      <c r="G3683">
        <v>9.6865779154824203</v>
      </c>
      <c r="H3683">
        <v>-1.5122558134505599</v>
      </c>
      <c r="I3683">
        <v>8.3986653418071402</v>
      </c>
      <c r="J3683">
        <v>3.1426029046428301</v>
      </c>
      <c r="K3683">
        <v>0.97683759820002003</v>
      </c>
      <c r="L3683">
        <v>0.98099789148388195</v>
      </c>
      <c r="M3683">
        <v>18.402325536418601</v>
      </c>
      <c r="N3683">
        <v>0.34653338608374801</v>
      </c>
      <c r="O3683">
        <v>24.299065420560702</v>
      </c>
      <c r="P3683">
        <v>52.857142857142797</v>
      </c>
      <c r="Q3683">
        <v>1.2426031734885001E-2</v>
      </c>
    </row>
    <row r="3684" spans="1:17" hidden="1" x14ac:dyDescent="0.3">
      <c r="A3684" t="s">
        <v>7597</v>
      </c>
      <c r="B3684" t="s">
        <v>7598</v>
      </c>
      <c r="C3684" t="str">
        <f>IFERROR(VLOOKUP(Table1[[#This Row],[Ticker]],[1]!Table2[[Symbol]:[Industry]],2,FALSE),"-")</f>
        <v>-</v>
      </c>
      <c r="D3684" t="s">
        <v>260</v>
      </c>
      <c r="E3684">
        <v>33.846256080000003</v>
      </c>
      <c r="F3684">
        <v>6.12</v>
      </c>
      <c r="G3684">
        <v>271.584111122313</v>
      </c>
      <c r="H3684">
        <v>36.6487883932963</v>
      </c>
      <c r="I3684">
        <v>116.17644311958399</v>
      </c>
      <c r="J3684">
        <v>6.9632009112873599</v>
      </c>
      <c r="K3684">
        <v>4.7650130600685303</v>
      </c>
      <c r="L3684">
        <v>3.2370313751720898</v>
      </c>
      <c r="M3684">
        <v>70.888780644625797</v>
      </c>
      <c r="N3684">
        <v>1.8693481396835501</v>
      </c>
      <c r="O3684">
        <v>4.2483660130718999</v>
      </c>
      <c r="P3684">
        <v>482.85714285714198</v>
      </c>
      <c r="Q3684">
        <v>0.20476771823828099</v>
      </c>
    </row>
    <row r="3685" spans="1:17" hidden="1" x14ac:dyDescent="0.3">
      <c r="A3685" t="s">
        <v>7599</v>
      </c>
      <c r="B3685" t="s">
        <v>7600</v>
      </c>
      <c r="C3685" t="str">
        <f>IFERROR(VLOOKUP(Table1[[#This Row],[Ticker]],[1]!Table2[[Symbol]:[Industry]],2,FALSE),"-")</f>
        <v>-</v>
      </c>
      <c r="D3685" t="s">
        <v>3565</v>
      </c>
      <c r="E3685">
        <v>33.835181800000001</v>
      </c>
      <c r="F3685">
        <v>70.7</v>
      </c>
      <c r="G3685">
        <v>83.168759109127706</v>
      </c>
      <c r="H3685">
        <v>12.820132786769801</v>
      </c>
      <c r="I3685">
        <v>21.044660173848399</v>
      </c>
      <c r="J3685">
        <v>10.672905934945801</v>
      </c>
      <c r="K3685">
        <v>66.171633468708905</v>
      </c>
      <c r="L3685">
        <v>57.171674616295299</v>
      </c>
      <c r="M3685">
        <v>62.7584605250672</v>
      </c>
      <c r="N3685">
        <v>0.74512026796998299</v>
      </c>
      <c r="O3685">
        <v>11.032531824611</v>
      </c>
      <c r="P3685">
        <v>115.548780487804</v>
      </c>
      <c r="Q3685">
        <v>0.108574009207768</v>
      </c>
    </row>
    <row r="3686" spans="1:17" hidden="1" x14ac:dyDescent="0.3">
      <c r="A3686" t="s">
        <v>7601</v>
      </c>
      <c r="B3686" t="s">
        <v>7602</v>
      </c>
      <c r="C3686" t="str">
        <f>IFERROR(VLOOKUP(Table1[[#This Row],[Ticker]],[1]!Table2[[Symbol]:[Industry]],2,FALSE),"-")</f>
        <v>-</v>
      </c>
      <c r="D3686" t="s">
        <v>54</v>
      </c>
      <c r="E3686">
        <v>33.83365062</v>
      </c>
      <c r="F3686">
        <v>51.59</v>
      </c>
      <c r="G3686">
        <v>33.506264404480902</v>
      </c>
      <c r="H3686">
        <v>15.510199765925099</v>
      </c>
      <c r="I3686">
        <v>-11.5260954058962</v>
      </c>
      <c r="J3686">
        <v>29.657048384605499</v>
      </c>
      <c r="K3686">
        <v>45.689127186184898</v>
      </c>
      <c r="L3686">
        <v>44.1745212744447</v>
      </c>
      <c r="M3686">
        <v>68.981925662874104</v>
      </c>
      <c r="N3686">
        <v>3.1646699512281802</v>
      </c>
      <c r="O3686">
        <v>40.4535762744717</v>
      </c>
      <c r="P3686">
        <v>63.7777777777777</v>
      </c>
      <c r="Q3686">
        <v>6.2442220760096E-2</v>
      </c>
    </row>
    <row r="3687" spans="1:17" hidden="1" x14ac:dyDescent="0.3">
      <c r="A3687" t="s">
        <v>7603</v>
      </c>
      <c r="B3687" t="s">
        <v>7604</v>
      </c>
      <c r="C3687" t="str">
        <f>IFERROR(VLOOKUP(Table1[[#This Row],[Ticker]],[1]!Table2[[Symbol]:[Industry]],2,FALSE),"-")</f>
        <v>-</v>
      </c>
      <c r="D3687" t="s">
        <v>1524</v>
      </c>
      <c r="E3687">
        <v>33.813000000000002</v>
      </c>
      <c r="F3687">
        <v>33.15</v>
      </c>
      <c r="G3687">
        <v>-34.854598555105802</v>
      </c>
      <c r="H3687">
        <v>8.3725844067417405</v>
      </c>
      <c r="I3687">
        <v>-26.246259125226601</v>
      </c>
      <c r="J3687">
        <v>14.9269106901623</v>
      </c>
      <c r="K3687">
        <v>34.092923335013403</v>
      </c>
      <c r="L3687">
        <v>36.215877350822304</v>
      </c>
      <c r="M3687">
        <v>42.256575091320002</v>
      </c>
      <c r="N3687">
        <v>4.9611072796816398</v>
      </c>
      <c r="O3687">
        <v>67.420814479637997</v>
      </c>
      <c r="P3687">
        <v>11.993243243243199</v>
      </c>
      <c r="Q3687">
        <v>7.7875370264834001E-2</v>
      </c>
    </row>
    <row r="3688" spans="1:17" hidden="1" x14ac:dyDescent="0.3">
      <c r="A3688" t="s">
        <v>7605</v>
      </c>
      <c r="B3688" t="s">
        <v>7606</v>
      </c>
      <c r="C3688" t="str">
        <f>IFERROR(VLOOKUP(Table1[[#This Row],[Ticker]],[1]!Table2[[Symbol]:[Industry]],2,FALSE),"-")</f>
        <v>-</v>
      </c>
      <c r="D3688" t="s">
        <v>625</v>
      </c>
      <c r="E3688">
        <v>33.751456415</v>
      </c>
      <c r="F3688">
        <v>17.350000000000001</v>
      </c>
      <c r="G3688">
        <v>128.194676807213</v>
      </c>
      <c r="H3688">
        <v>16.247747874544999</v>
      </c>
      <c r="I3688">
        <v>-4.9549437417289504</v>
      </c>
      <c r="J3688">
        <v>5.2160626202826501</v>
      </c>
      <c r="K3688">
        <v>14.9872909763246</v>
      </c>
      <c r="L3688">
        <v>12.460039482635199</v>
      </c>
      <c r="M3688">
        <v>70.386215266593197</v>
      </c>
      <c r="N3688">
        <v>1.5815920609852501</v>
      </c>
      <c r="O3688">
        <v>30.086455331412001</v>
      </c>
      <c r="P3688">
        <v>189.166666666666</v>
      </c>
      <c r="Q3688">
        <v>0.142278295086955</v>
      </c>
    </row>
    <row r="3689" spans="1:17" hidden="1" x14ac:dyDescent="0.3">
      <c r="A3689" t="s">
        <v>7607</v>
      </c>
      <c r="B3689" t="s">
        <v>7608</v>
      </c>
      <c r="C3689" t="str">
        <f>IFERROR(VLOOKUP(Table1[[#This Row],[Ticker]],[1]!Table2[[Symbol]:[Industry]],2,FALSE),"-")</f>
        <v>-</v>
      </c>
      <c r="D3689" t="s">
        <v>260</v>
      </c>
      <c r="E3689">
        <v>33.723352079999998</v>
      </c>
      <c r="F3689">
        <v>84.99</v>
      </c>
      <c r="G3689">
        <v>-22.076027126534299</v>
      </c>
      <c r="H3689">
        <v>8.2690730343206802</v>
      </c>
      <c r="I3689">
        <v>-10.490223547081699</v>
      </c>
      <c r="J3689">
        <v>2.46463680294793</v>
      </c>
      <c r="K3689">
        <v>83.4553846112005</v>
      </c>
      <c r="L3689">
        <v>81.904110989962405</v>
      </c>
      <c r="M3689">
        <v>47.172837389307603</v>
      </c>
      <c r="N3689">
        <v>0.67971724308664005</v>
      </c>
      <c r="O3689">
        <v>27.250264737027798</v>
      </c>
      <c r="P3689">
        <v>17.066115702479301</v>
      </c>
      <c r="Q3689">
        <v>-7.3597117156757999E-2</v>
      </c>
    </row>
    <row r="3690" spans="1:17" hidden="1" x14ac:dyDescent="0.3">
      <c r="A3690" t="s">
        <v>7609</v>
      </c>
      <c r="B3690" t="s">
        <v>7610</v>
      </c>
      <c r="C3690" t="str">
        <f>IFERROR(VLOOKUP(Table1[[#This Row],[Ticker]],[1]!Table2[[Symbol]:[Industry]],2,FALSE),"-")</f>
        <v>-</v>
      </c>
      <c r="D3690" t="s">
        <v>2952</v>
      </c>
      <c r="E3690">
        <v>33.688070000000003</v>
      </c>
      <c r="F3690">
        <v>70.33</v>
      </c>
      <c r="G3690">
        <v>-97.278605941994002</v>
      </c>
      <c r="H3690">
        <v>-8.0618513860346397</v>
      </c>
      <c r="I3690">
        <v>-84.514230933969998</v>
      </c>
      <c r="J3690">
        <v>-3.3377020508844901</v>
      </c>
      <c r="K3690">
        <v>96.871757593732994</v>
      </c>
      <c r="M3690">
        <v>30.255138939450202</v>
      </c>
      <c r="N3690">
        <v>0.20714184094465701</v>
      </c>
      <c r="O3690">
        <v>325.49409924640901</v>
      </c>
      <c r="P3690">
        <v>15.087547046309901</v>
      </c>
    </row>
    <row r="3691" spans="1:17" hidden="1" x14ac:dyDescent="0.3">
      <c r="A3691" t="s">
        <v>7611</v>
      </c>
      <c r="B3691" t="s">
        <v>7612</v>
      </c>
      <c r="C3691" t="str">
        <f>IFERROR(VLOOKUP(Table1[[#This Row],[Ticker]],[1]!Table2[[Symbol]:[Industry]],2,FALSE),"-")</f>
        <v>-</v>
      </c>
      <c r="D3691" t="s">
        <v>133</v>
      </c>
      <c r="E3691">
        <v>33.452399999999997</v>
      </c>
      <c r="F3691">
        <v>61</v>
      </c>
      <c r="G3691">
        <v>-5.9469062474134899</v>
      </c>
      <c r="H3691">
        <v>-0.14062381568426399</v>
      </c>
      <c r="I3691">
        <v>-2.7163719569757401</v>
      </c>
      <c r="J3691">
        <v>9.7859595479994699</v>
      </c>
      <c r="K3691">
        <v>59.344164524860602</v>
      </c>
      <c r="L3691">
        <v>61.847791590455998</v>
      </c>
      <c r="M3691">
        <v>53.029493376213203</v>
      </c>
      <c r="N3691">
        <v>0.436879432624113</v>
      </c>
      <c r="O3691">
        <v>96.639344262294998</v>
      </c>
      <c r="P3691">
        <v>31.1827956989247</v>
      </c>
    </row>
    <row r="3692" spans="1:17" hidden="1" x14ac:dyDescent="0.3">
      <c r="A3692" t="s">
        <v>7613</v>
      </c>
      <c r="B3692" t="s">
        <v>7614</v>
      </c>
      <c r="C3692" t="str">
        <f>IFERROR(VLOOKUP(Table1[[#This Row],[Ticker]],[1]!Table2[[Symbol]:[Industry]],2,FALSE),"-")</f>
        <v>-</v>
      </c>
      <c r="D3692" t="s">
        <v>543</v>
      </c>
      <c r="E3692">
        <v>33.434199999999997</v>
      </c>
      <c r="F3692">
        <v>4.45</v>
      </c>
      <c r="K3692">
        <v>4.2784012200506201</v>
      </c>
      <c r="L3692">
        <v>4.6367428745490402</v>
      </c>
      <c r="M3692">
        <v>37.211772227299498</v>
      </c>
      <c r="N3692">
        <v>1</v>
      </c>
      <c r="Q3692">
        <v>4.2811073451381999E-2</v>
      </c>
    </row>
    <row r="3693" spans="1:17" hidden="1" x14ac:dyDescent="0.3">
      <c r="A3693" t="s">
        <v>7615</v>
      </c>
      <c r="B3693" t="s">
        <v>7616</v>
      </c>
      <c r="C3693" t="str">
        <f>IFERROR(VLOOKUP(Table1[[#This Row],[Ticker]],[1]!Table2[[Symbol]:[Industry]],2,FALSE),"-")</f>
        <v>-</v>
      </c>
      <c r="E3693">
        <v>33.26644915</v>
      </c>
      <c r="F3693">
        <v>68.290000000000006</v>
      </c>
      <c r="G3693">
        <v>-45.7492075665687</v>
      </c>
      <c r="H3693">
        <v>8.9015536817384504</v>
      </c>
      <c r="I3693">
        <v>-18.206439763297901</v>
      </c>
      <c r="J3693">
        <v>-5.5763776453236202</v>
      </c>
      <c r="K3693">
        <v>67.832910503795006</v>
      </c>
      <c r="L3693">
        <v>68.863974132403499</v>
      </c>
      <c r="M3693">
        <v>43.697343130117098</v>
      </c>
      <c r="N3693">
        <v>0.52533140384168997</v>
      </c>
      <c r="O3693">
        <v>44.940694098696703</v>
      </c>
      <c r="P3693">
        <v>36.58</v>
      </c>
      <c r="Q3693">
        <v>0.13195799381373899</v>
      </c>
    </row>
    <row r="3694" spans="1:17" hidden="1" x14ac:dyDescent="0.3">
      <c r="A3694" t="s">
        <v>7617</v>
      </c>
      <c r="B3694" t="s">
        <v>7618</v>
      </c>
      <c r="C3694" t="str">
        <f>IFERROR(VLOOKUP(Table1[[#This Row],[Ticker]],[1]!Table2[[Symbol]:[Industry]],2,FALSE),"-")</f>
        <v>-</v>
      </c>
      <c r="D3694" t="s">
        <v>1715</v>
      </c>
      <c r="E3694">
        <v>33.258679731999997</v>
      </c>
      <c r="F3694">
        <v>39.880000000000003</v>
      </c>
      <c r="G3694">
        <v>-59.056272734114103</v>
      </c>
      <c r="H3694">
        <v>8.62658266204852</v>
      </c>
      <c r="I3694">
        <v>-35.654419456257898</v>
      </c>
      <c r="J3694">
        <v>2.4621654805845101</v>
      </c>
      <c r="K3694">
        <v>39.605231484580202</v>
      </c>
      <c r="L3694">
        <v>44.471552327047803</v>
      </c>
      <c r="M3694">
        <v>43.690092434884903</v>
      </c>
      <c r="N3694">
        <v>0.79843169881550002</v>
      </c>
      <c r="O3694">
        <v>77.532597793380106</v>
      </c>
      <c r="P3694">
        <v>28.231511254019299</v>
      </c>
      <c r="Q3694">
        <v>-2.4118457699577999E-2</v>
      </c>
    </row>
    <row r="3695" spans="1:17" hidden="1" x14ac:dyDescent="0.3">
      <c r="A3695" t="s">
        <v>7619</v>
      </c>
      <c r="B3695" t="s">
        <v>7620</v>
      </c>
      <c r="C3695" t="str">
        <f>IFERROR(VLOOKUP(Table1[[#This Row],[Ticker]],[1]!Table2[[Symbol]:[Industry]],2,FALSE),"-")</f>
        <v>-</v>
      </c>
      <c r="D3695" t="s">
        <v>7568</v>
      </c>
      <c r="E3695">
        <v>33.030084000000002</v>
      </c>
      <c r="F3695">
        <v>16.89</v>
      </c>
      <c r="G3695">
        <v>-73.636502197878997</v>
      </c>
      <c r="H3695">
        <v>-11.3704933613432</v>
      </c>
      <c r="I3695">
        <v>-55.988771465765197</v>
      </c>
      <c r="J3695">
        <v>1.6426029046428401</v>
      </c>
      <c r="K3695">
        <v>18.5768483152982</v>
      </c>
      <c r="L3695">
        <v>21.4872049713683</v>
      </c>
      <c r="M3695">
        <v>22.433545889592999</v>
      </c>
      <c r="N3695">
        <v>0.479709264354299</v>
      </c>
      <c r="O3695">
        <v>105.624629958555</v>
      </c>
      <c r="P3695">
        <v>12.375249500998001</v>
      </c>
      <c r="Q3695">
        <v>5.1968118976809002E-2</v>
      </c>
    </row>
    <row r="3696" spans="1:17" hidden="1" x14ac:dyDescent="0.3">
      <c r="A3696" t="s">
        <v>7621</v>
      </c>
      <c r="B3696" t="s">
        <v>7622</v>
      </c>
      <c r="C3696" t="str">
        <f>IFERROR(VLOOKUP(Table1[[#This Row],[Ticker]],[1]!Table2[[Symbol]:[Industry]],2,FALSE),"-")</f>
        <v>-</v>
      </c>
      <c r="D3696" t="s">
        <v>530</v>
      </c>
      <c r="E3696">
        <v>32.945914999999999</v>
      </c>
      <c r="F3696">
        <v>58.99</v>
      </c>
      <c r="G3696">
        <v>22.399722432548501</v>
      </c>
      <c r="H3696">
        <v>10.147921643935801</v>
      </c>
      <c r="I3696">
        <v>2.4092979840187301</v>
      </c>
      <c r="J3696">
        <v>25.8165341703595</v>
      </c>
      <c r="K3696">
        <v>53.942767495422999</v>
      </c>
      <c r="L3696">
        <v>54.386561005233602</v>
      </c>
      <c r="M3696">
        <v>79.990316944173401</v>
      </c>
      <c r="N3696">
        <v>4.2183899528268398</v>
      </c>
      <c r="O3696">
        <v>47.448720122054503</v>
      </c>
      <c r="P3696">
        <v>53.022049286640701</v>
      </c>
      <c r="Q3696">
        <v>4.7707548131964997E-2</v>
      </c>
    </row>
    <row r="3697" spans="1:17" hidden="1" x14ac:dyDescent="0.3">
      <c r="A3697" t="s">
        <v>7623</v>
      </c>
      <c r="B3697" t="s">
        <v>7624</v>
      </c>
      <c r="C3697" t="str">
        <f>IFERROR(VLOOKUP(Table1[[#This Row],[Ticker]],[1]!Table2[[Symbol]:[Industry]],2,FALSE),"-")</f>
        <v>-</v>
      </c>
      <c r="E3697">
        <v>32.914000000000001</v>
      </c>
      <c r="F3697">
        <v>47.02</v>
      </c>
      <c r="G3697">
        <v>276.575333417683</v>
      </c>
      <c r="H3697">
        <v>-14.137847922215199</v>
      </c>
      <c r="I3697">
        <v>-37.782631154937</v>
      </c>
      <c r="J3697">
        <v>-1.9447459147082899</v>
      </c>
      <c r="K3697">
        <v>55.997561696125899</v>
      </c>
      <c r="L3697">
        <v>51.015117282323097</v>
      </c>
      <c r="M3697">
        <v>29.188796413488902</v>
      </c>
      <c r="N3697">
        <v>1.0668826577857899</v>
      </c>
      <c r="O3697">
        <v>90.301999149298098</v>
      </c>
      <c r="P3697">
        <v>351.68107588856799</v>
      </c>
    </row>
    <row r="3698" spans="1:17" hidden="1" x14ac:dyDescent="0.3">
      <c r="A3698" t="s">
        <v>7625</v>
      </c>
      <c r="B3698" t="s">
        <v>7626</v>
      </c>
      <c r="C3698" t="str">
        <f>IFERROR(VLOOKUP(Table1[[#This Row],[Ticker]],[1]!Table2[[Symbol]:[Industry]],2,FALSE),"-")</f>
        <v>-</v>
      </c>
      <c r="D3698" t="s">
        <v>2952</v>
      </c>
      <c r="E3698">
        <v>32.848540440000001</v>
      </c>
      <c r="F3698">
        <v>25.98</v>
      </c>
      <c r="G3698">
        <v>-53.038382338889498</v>
      </c>
      <c r="H3698">
        <v>-0.47966771189694501</v>
      </c>
      <c r="I3698">
        <v>-64.750786927363393</v>
      </c>
      <c r="J3698">
        <v>7.0626029046428398</v>
      </c>
      <c r="K3698">
        <v>27.3236237315895</v>
      </c>
      <c r="L3698">
        <v>35.114213692750397</v>
      </c>
      <c r="M3698">
        <v>48.9051889326321</v>
      </c>
      <c r="N3698">
        <v>1.04112554112554</v>
      </c>
      <c r="O3698">
        <v>163.664357197844</v>
      </c>
      <c r="P3698">
        <v>10.5531914893617</v>
      </c>
      <c r="Q3698">
        <v>1.9490255799095E-2</v>
      </c>
    </row>
    <row r="3699" spans="1:17" hidden="1" x14ac:dyDescent="0.3">
      <c r="A3699" t="s">
        <v>7627</v>
      </c>
      <c r="B3699" t="s">
        <v>7628</v>
      </c>
      <c r="C3699" t="str">
        <f>IFERROR(VLOOKUP(Table1[[#This Row],[Ticker]],[1]!Table2[[Symbol]:[Industry]],2,FALSE),"-")</f>
        <v>-</v>
      </c>
      <c r="D3699" t="s">
        <v>260</v>
      </c>
      <c r="E3699">
        <v>32.799779999999998</v>
      </c>
      <c r="F3699">
        <v>26</v>
      </c>
      <c r="G3699">
        <v>26.170688801215999</v>
      </c>
      <c r="H3699">
        <v>-3.2581788807977499</v>
      </c>
      <c r="I3699">
        <v>28.176443119584899</v>
      </c>
      <c r="J3699">
        <v>5.6174675604819697</v>
      </c>
      <c r="K3699">
        <v>24.873699112037599</v>
      </c>
      <c r="L3699">
        <v>21.0600182616454</v>
      </c>
      <c r="M3699">
        <v>44.779872444961399</v>
      </c>
      <c r="N3699">
        <v>0.64984775393447602</v>
      </c>
      <c r="O3699">
        <v>20.346153846153801</v>
      </c>
      <c r="P3699">
        <v>84.397163120567299</v>
      </c>
      <c r="Q3699">
        <v>9.2767023377372998E-2</v>
      </c>
    </row>
    <row r="3700" spans="1:17" hidden="1" x14ac:dyDescent="0.3">
      <c r="A3700" t="s">
        <v>7629</v>
      </c>
      <c r="B3700" t="s">
        <v>7630</v>
      </c>
      <c r="C3700" t="str">
        <f>IFERROR(VLOOKUP(Table1[[#This Row],[Ticker]],[1]!Table2[[Symbol]:[Industry]],2,FALSE),"-")</f>
        <v>-</v>
      </c>
      <c r="D3700" t="s">
        <v>429</v>
      </c>
      <c r="E3700">
        <v>32.766489999999997</v>
      </c>
      <c r="F3700">
        <v>54.5</v>
      </c>
      <c r="G3700">
        <v>200.571901741982</v>
      </c>
      <c r="H3700">
        <v>18.481120003470298</v>
      </c>
      <c r="I3700">
        <v>25.998631950038199</v>
      </c>
      <c r="J3700">
        <v>-0.52065880722753499</v>
      </c>
      <c r="K3700">
        <v>48.167145052718901</v>
      </c>
      <c r="L3700">
        <v>36.4680357524717</v>
      </c>
      <c r="M3700">
        <v>50.635840600257097</v>
      </c>
      <c r="N3700">
        <v>0.33839518060541002</v>
      </c>
      <c r="O3700">
        <v>24.7706422018348</v>
      </c>
      <c r="P3700">
        <v>286.52482269503503</v>
      </c>
      <c r="Q3700">
        <v>7.6509450666818996E-2</v>
      </c>
    </row>
    <row r="3701" spans="1:17" hidden="1" x14ac:dyDescent="0.3">
      <c r="A3701" t="s">
        <v>7631</v>
      </c>
      <c r="B3701" t="s">
        <v>7632</v>
      </c>
      <c r="C3701" t="str">
        <f>IFERROR(VLOOKUP(Table1[[#This Row],[Ticker]],[1]!Table2[[Symbol]:[Industry]],2,FALSE),"-")</f>
        <v>-</v>
      </c>
      <c r="D3701" t="s">
        <v>46</v>
      </c>
      <c r="E3701">
        <v>32.750158419999998</v>
      </c>
      <c r="F3701">
        <v>945.7</v>
      </c>
      <c r="G3701">
        <v>71.735092166543694</v>
      </c>
      <c r="H3701">
        <v>8.5409592684121396</v>
      </c>
      <c r="I3701">
        <v>-14.800655602125699</v>
      </c>
      <c r="J3701">
        <v>-7.0899552348920398</v>
      </c>
      <c r="K3701">
        <v>891.89629255338502</v>
      </c>
      <c r="L3701">
        <v>776.06353587250499</v>
      </c>
      <c r="M3701">
        <v>39.313688219674603</v>
      </c>
      <c r="N3701">
        <v>0.37823844623235198</v>
      </c>
      <c r="O3701">
        <v>29.285185576821402</v>
      </c>
      <c r="P3701">
        <v>103.37634408602101</v>
      </c>
      <c r="Q3701">
        <v>9.7036447822797994E-2</v>
      </c>
    </row>
    <row r="3702" spans="1:17" hidden="1" x14ac:dyDescent="0.3">
      <c r="A3702" t="s">
        <v>7633</v>
      </c>
      <c r="B3702" t="s">
        <v>7634</v>
      </c>
      <c r="C3702" t="str">
        <f>IFERROR(VLOOKUP(Table1[[#This Row],[Ticker]],[1]!Table2[[Symbol]:[Industry]],2,FALSE),"-")</f>
        <v>-</v>
      </c>
      <c r="D3702" t="s">
        <v>920</v>
      </c>
      <c r="E3702">
        <v>32.710335999999998</v>
      </c>
      <c r="F3702">
        <v>1.6</v>
      </c>
      <c r="G3702">
        <v>-2.9538466754065502</v>
      </c>
      <c r="H3702">
        <v>-12.295032874118</v>
      </c>
      <c r="I3702">
        <v>-6.5941196509778504</v>
      </c>
      <c r="J3702">
        <v>1.92309070952089</v>
      </c>
      <c r="K3702">
        <v>1.57384270333913</v>
      </c>
      <c r="L3702">
        <v>1.5851067152604299</v>
      </c>
      <c r="M3702">
        <v>36.949116309651899</v>
      </c>
      <c r="N3702">
        <v>1.05374737295887</v>
      </c>
      <c r="O3702">
        <v>23.749999999999901</v>
      </c>
      <c r="P3702">
        <v>45.454545454545404</v>
      </c>
      <c r="Q3702">
        <v>-7.934852096219E-2</v>
      </c>
    </row>
    <row r="3703" spans="1:17" hidden="1" x14ac:dyDescent="0.3">
      <c r="A3703" t="s">
        <v>7635</v>
      </c>
      <c r="B3703" t="s">
        <v>7636</v>
      </c>
      <c r="C3703" t="str">
        <f>IFERROR(VLOOKUP(Table1[[#This Row],[Ticker]],[1]!Table2[[Symbol]:[Industry]],2,FALSE),"-")</f>
        <v>-</v>
      </c>
      <c r="E3703">
        <v>32.682843060000003</v>
      </c>
      <c r="F3703">
        <v>184.45</v>
      </c>
      <c r="G3703">
        <v>70.903296181736195</v>
      </c>
      <c r="H3703">
        <v>-3.5624816506206498</v>
      </c>
      <c r="I3703">
        <v>21.071830661192099</v>
      </c>
      <c r="J3703">
        <v>-15.173369317579301</v>
      </c>
      <c r="K3703">
        <v>188.81930611200301</v>
      </c>
      <c r="L3703">
        <v>144.969044521185</v>
      </c>
      <c r="M3703">
        <v>36.906556577788301</v>
      </c>
      <c r="N3703">
        <v>1.3241234818476399</v>
      </c>
      <c r="O3703">
        <v>41.745730550284598</v>
      </c>
      <c r="P3703">
        <v>136.171574903969</v>
      </c>
      <c r="Q3703">
        <v>0.107715919289244</v>
      </c>
    </row>
    <row r="3704" spans="1:17" hidden="1" x14ac:dyDescent="0.3">
      <c r="A3704" t="s">
        <v>7637</v>
      </c>
      <c r="B3704" t="s">
        <v>7638</v>
      </c>
      <c r="C3704" t="str">
        <f>IFERROR(VLOOKUP(Table1[[#This Row],[Ticker]],[1]!Table2[[Symbol]:[Industry]],2,FALSE),"-")</f>
        <v>-</v>
      </c>
      <c r="D3704" t="s">
        <v>2206</v>
      </c>
      <c r="E3704">
        <v>32.663571009999998</v>
      </c>
      <c r="F3704">
        <v>58.31</v>
      </c>
      <c r="G3704">
        <v>-37.302357989068</v>
      </c>
      <c r="H3704">
        <v>-5.5472610381109497</v>
      </c>
      <c r="I3704">
        <v>-7.6688516549992203</v>
      </c>
      <c r="J3704">
        <v>3.3539850184639799</v>
      </c>
      <c r="K3704">
        <v>60.196227163828297</v>
      </c>
      <c r="L3704">
        <v>58.728291369479699</v>
      </c>
      <c r="M3704">
        <v>36.761352452135498</v>
      </c>
      <c r="N3704">
        <v>0.61559002076289204</v>
      </c>
      <c r="O3704">
        <v>35.139770193791797</v>
      </c>
      <c r="P3704">
        <v>36.397660818713398</v>
      </c>
      <c r="Q3704">
        <v>1.1299028480583E-2</v>
      </c>
    </row>
    <row r="3705" spans="1:17" hidden="1" x14ac:dyDescent="0.3">
      <c r="A3705" t="s">
        <v>7639</v>
      </c>
      <c r="B3705" t="s">
        <v>7640</v>
      </c>
      <c r="C3705" t="str">
        <f>IFERROR(VLOOKUP(Table1[[#This Row],[Ticker]],[1]!Table2[[Symbol]:[Industry]],2,FALSE),"-")</f>
        <v>-</v>
      </c>
      <c r="E3705">
        <v>32.531951800000002</v>
      </c>
      <c r="F3705">
        <v>65.06</v>
      </c>
      <c r="G3705">
        <v>107.046286400646</v>
      </c>
      <c r="H3705">
        <v>58.499238439423003</v>
      </c>
      <c r="I3705">
        <v>46.659534907024501</v>
      </c>
      <c r="J3705">
        <v>-3.4585973135786401</v>
      </c>
      <c r="K3705">
        <v>49.893298689539101</v>
      </c>
      <c r="L3705">
        <v>40.959624031261903</v>
      </c>
      <c r="M3705">
        <v>55.9601581840327</v>
      </c>
      <c r="N3705">
        <v>3.0435381707164701</v>
      </c>
      <c r="O3705">
        <v>24.792499231478601</v>
      </c>
      <c r="P3705">
        <v>140.962962962962</v>
      </c>
      <c r="Q3705">
        <v>9.8478632004369002E-2</v>
      </c>
    </row>
    <row r="3706" spans="1:17" hidden="1" x14ac:dyDescent="0.3">
      <c r="A3706" t="s">
        <v>7641</v>
      </c>
      <c r="B3706" t="s">
        <v>7642</v>
      </c>
      <c r="C3706" t="str">
        <f>IFERROR(VLOOKUP(Table1[[#This Row],[Ticker]],[1]!Table2[[Symbol]:[Industry]],2,FALSE),"-")</f>
        <v>-</v>
      </c>
      <c r="D3706" t="s">
        <v>5625</v>
      </c>
      <c r="E3706">
        <v>32.427</v>
      </c>
      <c r="F3706">
        <v>60.05</v>
      </c>
      <c r="G3706">
        <v>-59.547830042481102</v>
      </c>
      <c r="H3706">
        <v>-2.3541811228942202</v>
      </c>
      <c r="I3706">
        <v>-45.8090516384216</v>
      </c>
      <c r="J3706">
        <v>0.53795174185214101</v>
      </c>
      <c r="K3706">
        <v>66.896601762979799</v>
      </c>
      <c r="L3706">
        <v>76.763739022775695</v>
      </c>
      <c r="M3706">
        <v>13.3034722432613</v>
      </c>
      <c r="N3706">
        <v>0.97238204833141495</v>
      </c>
      <c r="O3706">
        <v>81.432139883430494</v>
      </c>
      <c r="P3706">
        <v>0.92436974789915605</v>
      </c>
    </row>
    <row r="3707" spans="1:17" hidden="1" x14ac:dyDescent="0.3">
      <c r="A3707" t="s">
        <v>7643</v>
      </c>
      <c r="B3707" t="s">
        <v>7644</v>
      </c>
      <c r="C3707" t="str">
        <f>IFERROR(VLOOKUP(Table1[[#This Row],[Ticker]],[1]!Table2[[Symbol]:[Industry]],2,FALSE),"-")</f>
        <v>-</v>
      </c>
      <c r="D3707" t="s">
        <v>625</v>
      </c>
      <c r="E3707">
        <v>32.345859335999997</v>
      </c>
      <c r="F3707">
        <v>82.01</v>
      </c>
      <c r="G3707">
        <v>-0.65032287862201299</v>
      </c>
      <c r="H3707">
        <v>0.72307389011870704</v>
      </c>
      <c r="I3707">
        <v>-24.6158779973435</v>
      </c>
      <c r="J3707">
        <v>3.7329216767797901</v>
      </c>
      <c r="K3707">
        <v>81.683988212629203</v>
      </c>
      <c r="L3707">
        <v>78.320263158413894</v>
      </c>
      <c r="M3707">
        <v>42.681697411514897</v>
      </c>
      <c r="N3707">
        <v>0.22774317394216401</v>
      </c>
      <c r="O3707">
        <v>42.653334959151302</v>
      </c>
      <c r="P3707">
        <v>33.893877551020402</v>
      </c>
      <c r="Q3707">
        <v>9.9668143454700008E-3</v>
      </c>
    </row>
    <row r="3708" spans="1:17" hidden="1" x14ac:dyDescent="0.3">
      <c r="A3708" t="s">
        <v>7645</v>
      </c>
      <c r="B3708" t="s">
        <v>7646</v>
      </c>
      <c r="C3708" t="str">
        <f>IFERROR(VLOOKUP(Table1[[#This Row],[Ticker]],[1]!Table2[[Symbol]:[Industry]],2,FALSE),"-")</f>
        <v>-</v>
      </c>
      <c r="E3708">
        <v>32.275199999999998</v>
      </c>
      <c r="F3708">
        <v>16.809999999999999</v>
      </c>
      <c r="G3708">
        <v>107.901031298215</v>
      </c>
      <c r="H3708">
        <v>-16.8459707918988</v>
      </c>
      <c r="I3708">
        <v>-45.791122177156701</v>
      </c>
      <c r="J3708">
        <v>1.1600956160131</v>
      </c>
      <c r="K3708">
        <v>24.977845740000902</v>
      </c>
      <c r="L3708">
        <v>26.4570099313367</v>
      </c>
      <c r="M3708">
        <v>22.395259444630501</v>
      </c>
      <c r="N3708">
        <v>0.70152062544098104</v>
      </c>
      <c r="O3708">
        <v>332.77810826888702</v>
      </c>
      <c r="P3708">
        <v>183.06671289188199</v>
      </c>
    </row>
    <row r="3709" spans="1:17" hidden="1" x14ac:dyDescent="0.3">
      <c r="A3709" t="s">
        <v>7647</v>
      </c>
      <c r="B3709" t="s">
        <v>7648</v>
      </c>
      <c r="C3709" t="str">
        <f>IFERROR(VLOOKUP(Table1[[#This Row],[Ticker]],[1]!Table2[[Symbol]:[Industry]],2,FALSE),"-")</f>
        <v>-</v>
      </c>
      <c r="E3709">
        <v>32.226701800000001</v>
      </c>
      <c r="F3709">
        <v>41.2</v>
      </c>
      <c r="G3709">
        <v>83.884667407689506</v>
      </c>
      <c r="H3709">
        <v>114.915912935962</v>
      </c>
      <c r="I3709">
        <v>84.585534028675795</v>
      </c>
      <c r="J3709">
        <v>27.714031476071401</v>
      </c>
      <c r="K3709">
        <v>26.370665031504199</v>
      </c>
      <c r="L3709">
        <v>21.2476647129802</v>
      </c>
      <c r="M3709">
        <v>88.396011601785403</v>
      </c>
      <c r="N3709">
        <v>2.5844917479100298</v>
      </c>
      <c r="O3709">
        <v>0</v>
      </c>
      <c r="P3709">
        <v>174.666666666666</v>
      </c>
      <c r="Q3709">
        <v>5.275047106189E-3</v>
      </c>
    </row>
    <row r="3710" spans="1:17" hidden="1" x14ac:dyDescent="0.3">
      <c r="A3710" t="s">
        <v>7649</v>
      </c>
      <c r="B3710" t="s">
        <v>7650</v>
      </c>
      <c r="C3710" t="str">
        <f>IFERROR(VLOOKUP(Table1[[#This Row],[Ticker]],[1]!Table2[[Symbol]:[Industry]],2,FALSE),"-")</f>
        <v>-</v>
      </c>
      <c r="D3710" t="s">
        <v>2175</v>
      </c>
      <c r="E3710">
        <v>32.222999999999999</v>
      </c>
      <c r="F3710">
        <v>69</v>
      </c>
      <c r="G3710">
        <v>49.245401444894199</v>
      </c>
      <c r="H3710">
        <v>18.838422140985301</v>
      </c>
      <c r="I3710">
        <v>25.4703675859231</v>
      </c>
      <c r="J3710">
        <v>-13.7939027971732</v>
      </c>
      <c r="K3710">
        <v>52.264863046377499</v>
      </c>
      <c r="L3710">
        <v>50.524499940481199</v>
      </c>
      <c r="M3710">
        <v>70.330986015669097</v>
      </c>
      <c r="N3710">
        <v>2.0686868686868598</v>
      </c>
      <c r="O3710">
        <v>15.072463768115901</v>
      </c>
      <c r="P3710">
        <v>95.744680851063805</v>
      </c>
    </row>
    <row r="3711" spans="1:17" hidden="1" x14ac:dyDescent="0.3">
      <c r="A3711" t="s">
        <v>7651</v>
      </c>
      <c r="B3711" t="s">
        <v>7652</v>
      </c>
      <c r="C3711" t="str">
        <f>IFERROR(VLOOKUP(Table1[[#This Row],[Ticker]],[1]!Table2[[Symbol]:[Industry]],2,FALSE),"-")</f>
        <v>-</v>
      </c>
      <c r="D3711" t="s">
        <v>625</v>
      </c>
      <c r="E3711">
        <v>32.171999999999997</v>
      </c>
      <c r="F3711">
        <v>168</v>
      </c>
      <c r="G3711">
        <v>57.5460902094228</v>
      </c>
      <c r="H3711">
        <v>4.1414357456778399</v>
      </c>
      <c r="I3711">
        <v>16.397993975576799</v>
      </c>
      <c r="J3711">
        <v>13.4874304908497</v>
      </c>
      <c r="K3711">
        <v>150.77886051908899</v>
      </c>
      <c r="L3711">
        <v>134.404369878941</v>
      </c>
      <c r="M3711">
        <v>80.723232937864495</v>
      </c>
      <c r="N3711">
        <v>0.57105723569107703</v>
      </c>
      <c r="O3711">
        <v>12.470238095238001</v>
      </c>
      <c r="P3711">
        <v>90.800681431005103</v>
      </c>
      <c r="Q3711">
        <v>0.151421466418517</v>
      </c>
    </row>
    <row r="3712" spans="1:17" hidden="1" x14ac:dyDescent="0.3">
      <c r="A3712" t="s">
        <v>7653</v>
      </c>
      <c r="B3712" t="s">
        <v>7654</v>
      </c>
      <c r="C3712" t="str">
        <f>IFERROR(VLOOKUP(Table1[[#This Row],[Ticker]],[1]!Table2[[Symbol]:[Industry]],2,FALSE),"-")</f>
        <v>-</v>
      </c>
      <c r="E3712">
        <v>32.159750000000003</v>
      </c>
      <c r="F3712">
        <v>7.99</v>
      </c>
      <c r="G3712">
        <v>6.8756946045033303</v>
      </c>
      <c r="H3712">
        <v>25.028935005930698</v>
      </c>
      <c r="I3712">
        <v>-9.2227964241413094</v>
      </c>
      <c r="J3712">
        <v>3.1426029046428301</v>
      </c>
      <c r="K3712">
        <v>7.1258019197820497</v>
      </c>
      <c r="L3712">
        <v>6.4634028248564599</v>
      </c>
      <c r="M3712">
        <v>69.701437064782994</v>
      </c>
      <c r="N3712">
        <v>1.0253994577757199</v>
      </c>
      <c r="O3712">
        <v>20.6508135168961</v>
      </c>
      <c r="P3712">
        <v>58.846918489065601</v>
      </c>
      <c r="Q3712">
        <v>8.7019086672183998E-2</v>
      </c>
    </row>
    <row r="3713" spans="1:17" hidden="1" x14ac:dyDescent="0.3">
      <c r="A3713" t="s">
        <v>7655</v>
      </c>
      <c r="B3713" t="s">
        <v>7656</v>
      </c>
      <c r="C3713" t="str">
        <f>IFERROR(VLOOKUP(Table1[[#This Row],[Ticker]],[1]!Table2[[Symbol]:[Industry]],2,FALSE),"-")</f>
        <v>-</v>
      </c>
      <c r="D3713" t="s">
        <v>2479</v>
      </c>
      <c r="E3713">
        <v>32.024428499999999</v>
      </c>
      <c r="F3713">
        <v>15</v>
      </c>
      <c r="G3713">
        <v>76.2134865512771</v>
      </c>
      <c r="H3713">
        <v>32.681580510894001</v>
      </c>
      <c r="I3713">
        <v>52.553254713787801</v>
      </c>
      <c r="J3713">
        <v>12.998554383035501</v>
      </c>
      <c r="K3713">
        <v>11.1396441664462</v>
      </c>
      <c r="L3713">
        <v>9.4491756838611796</v>
      </c>
      <c r="M3713">
        <v>90.489102809346903</v>
      </c>
      <c r="N3713">
        <v>1.45047460612584</v>
      </c>
      <c r="O3713">
        <v>1.4</v>
      </c>
      <c r="P3713">
        <v>118.978102189781</v>
      </c>
    </row>
    <row r="3714" spans="1:17" hidden="1" x14ac:dyDescent="0.3">
      <c r="A3714" t="s">
        <v>7657</v>
      </c>
      <c r="B3714" t="s">
        <v>7658</v>
      </c>
      <c r="C3714" t="str">
        <f>IFERROR(VLOOKUP(Table1[[#This Row],[Ticker]],[1]!Table2[[Symbol]:[Industry]],2,FALSE),"-")</f>
        <v>-</v>
      </c>
      <c r="D3714" t="s">
        <v>625</v>
      </c>
      <c r="E3714">
        <v>31.9827189999999</v>
      </c>
      <c r="F3714">
        <v>7.6</v>
      </c>
      <c r="G3714">
        <v>-5.5931859894901201</v>
      </c>
      <c r="H3714">
        <v>-1.87035303188851</v>
      </c>
      <c r="I3714">
        <v>-12.2495918825592</v>
      </c>
      <c r="J3714">
        <v>1.0670674632677399</v>
      </c>
      <c r="K3714">
        <v>10.0372087729983</v>
      </c>
      <c r="L3714">
        <v>10.066633630706701</v>
      </c>
      <c r="M3714">
        <v>25.7607462659657</v>
      </c>
      <c r="N3714">
        <v>1</v>
      </c>
      <c r="Q3714">
        <v>-9.4079221239847993E-2</v>
      </c>
    </row>
    <row r="3715" spans="1:17" hidden="1" x14ac:dyDescent="0.3">
      <c r="A3715" t="s">
        <v>7659</v>
      </c>
      <c r="B3715" t="s">
        <v>7660</v>
      </c>
      <c r="C3715" t="str">
        <f>IFERROR(VLOOKUP(Table1[[#This Row],[Ticker]],[1]!Table2[[Symbol]:[Industry]],2,FALSE),"-")</f>
        <v>-</v>
      </c>
      <c r="D3715" t="s">
        <v>383</v>
      </c>
      <c r="E3715">
        <v>31.979954056</v>
      </c>
      <c r="F3715">
        <v>24.92</v>
      </c>
      <c r="G3715">
        <v>2.1006020708001301</v>
      </c>
      <c r="H3715">
        <v>-10.5202518154495</v>
      </c>
      <c r="I3715">
        <v>-9.05545975558781</v>
      </c>
      <c r="J3715">
        <v>-4.5307515480146696</v>
      </c>
      <c r="K3715">
        <v>29.003717981132699</v>
      </c>
      <c r="L3715">
        <v>26.986749225777601</v>
      </c>
      <c r="M3715">
        <v>10.7467872406257</v>
      </c>
      <c r="N3715">
        <v>1.2771947150362</v>
      </c>
      <c r="O3715">
        <v>70.345104333868306</v>
      </c>
      <c r="P3715">
        <v>43.744716610146398</v>
      </c>
      <c r="Q3715">
        <v>0.14647635964103201</v>
      </c>
    </row>
    <row r="3716" spans="1:17" hidden="1" x14ac:dyDescent="0.3">
      <c r="A3716" t="s">
        <v>7661</v>
      </c>
      <c r="B3716" t="s">
        <v>7662</v>
      </c>
      <c r="C3716" t="str">
        <f>IFERROR(VLOOKUP(Table1[[#This Row],[Ticker]],[1]!Table2[[Symbol]:[Industry]],2,FALSE),"-")</f>
        <v>-</v>
      </c>
      <c r="D3716" t="s">
        <v>711</v>
      </c>
      <c r="E3716">
        <v>31.948726656000002</v>
      </c>
      <c r="F3716">
        <v>320.66000000000003</v>
      </c>
      <c r="G3716">
        <v>15.427142059228601</v>
      </c>
      <c r="H3716">
        <v>3.3584653851788602</v>
      </c>
      <c r="I3716">
        <v>4.0352952214456996</v>
      </c>
      <c r="J3716">
        <v>1.3103739981781199</v>
      </c>
      <c r="K3716">
        <v>311.84412281566802</v>
      </c>
      <c r="L3716">
        <v>284.43294936580702</v>
      </c>
      <c r="M3716">
        <v>50.554369654686603</v>
      </c>
      <c r="N3716">
        <v>0.56165461447904297</v>
      </c>
      <c r="O3716">
        <v>2.8441339736792601</v>
      </c>
      <c r="P3716">
        <v>40.424786511933398</v>
      </c>
    </row>
    <row r="3717" spans="1:17" hidden="1" x14ac:dyDescent="0.3">
      <c r="A3717" t="s">
        <v>7663</v>
      </c>
      <c r="B3717" t="s">
        <v>7664</v>
      </c>
      <c r="C3717" t="str">
        <f>IFERROR(VLOOKUP(Table1[[#This Row],[Ticker]],[1]!Table2[[Symbol]:[Industry]],2,FALSE),"-")</f>
        <v>-</v>
      </c>
      <c r="E3717">
        <v>31.891529500000001</v>
      </c>
      <c r="F3717">
        <v>10.3</v>
      </c>
      <c r="G3717">
        <v>-9.6934078164067898</v>
      </c>
      <c r="H3717">
        <v>-20.631475273487901</v>
      </c>
      <c r="I3717">
        <v>-1.8404345175458801</v>
      </c>
      <c r="J3717">
        <v>7.2663142448490197</v>
      </c>
      <c r="K3717">
        <v>10.810007816398</v>
      </c>
      <c r="L3717">
        <v>9.4206946119710402</v>
      </c>
      <c r="M3717">
        <v>45.113227932221697</v>
      </c>
      <c r="N3717">
        <v>0.84211663018364502</v>
      </c>
      <c r="O3717">
        <v>31.941747572815501</v>
      </c>
      <c r="P3717">
        <v>67.207792207792195</v>
      </c>
    </row>
    <row r="3718" spans="1:17" hidden="1" x14ac:dyDescent="0.3">
      <c r="A3718" t="s">
        <v>7665</v>
      </c>
      <c r="B3718" t="s">
        <v>7666</v>
      </c>
      <c r="C3718" t="str">
        <f>IFERROR(VLOOKUP(Table1[[#This Row],[Ticker]],[1]!Table2[[Symbol]:[Industry]],2,FALSE),"-")</f>
        <v>-</v>
      </c>
      <c r="D3718" t="s">
        <v>920</v>
      </c>
      <c r="E3718">
        <v>31.87772</v>
      </c>
      <c r="F3718">
        <v>30.77</v>
      </c>
      <c r="G3718">
        <v>96.531115730608406</v>
      </c>
      <c r="H3718">
        <v>10.8366629475079</v>
      </c>
      <c r="I3718">
        <v>23.817938827427099</v>
      </c>
      <c r="J3718">
        <v>13.166388157785899</v>
      </c>
      <c r="K3718">
        <v>28.036883056716601</v>
      </c>
      <c r="L3718">
        <v>26.089415363916199</v>
      </c>
      <c r="M3718">
        <v>57.185737083743497</v>
      </c>
      <c r="N3718">
        <v>0.581538461538461</v>
      </c>
      <c r="O3718">
        <v>23.4644133896652</v>
      </c>
      <c r="P3718">
        <v>119.78571428571399</v>
      </c>
    </row>
    <row r="3719" spans="1:17" hidden="1" x14ac:dyDescent="0.3">
      <c r="A3719" t="s">
        <v>7667</v>
      </c>
      <c r="B3719" t="s">
        <v>7668</v>
      </c>
      <c r="C3719" t="str">
        <f>IFERROR(VLOOKUP(Table1[[#This Row],[Ticker]],[1]!Table2[[Symbol]:[Industry]],2,FALSE),"-")</f>
        <v>-</v>
      </c>
      <c r="D3719" t="s">
        <v>396</v>
      </c>
      <c r="E3719">
        <v>31.815000000000001</v>
      </c>
      <c r="F3719">
        <v>25</v>
      </c>
      <c r="G3719">
        <v>-42.609437264783203</v>
      </c>
      <c r="H3719">
        <v>-3.9082553225927898</v>
      </c>
      <c r="I3719">
        <v>-39.968361769930802</v>
      </c>
      <c r="J3719">
        <v>3.8973198857749098</v>
      </c>
      <c r="K3719">
        <v>29.400514806441901</v>
      </c>
      <c r="M3719">
        <v>29.9618033509607</v>
      </c>
      <c r="N3719">
        <v>1.0437956204379499</v>
      </c>
      <c r="O3719">
        <v>105.8</v>
      </c>
      <c r="P3719">
        <v>7.2961373390557798</v>
      </c>
    </row>
    <row r="3720" spans="1:17" hidden="1" x14ac:dyDescent="0.3">
      <c r="A3720" t="s">
        <v>7669</v>
      </c>
      <c r="B3720" t="s">
        <v>7670</v>
      </c>
      <c r="C3720" t="str">
        <f>IFERROR(VLOOKUP(Table1[[#This Row],[Ticker]],[1]!Table2[[Symbol]:[Industry]],2,FALSE),"-")</f>
        <v>-</v>
      </c>
      <c r="D3720" t="s">
        <v>711</v>
      </c>
      <c r="E3720">
        <v>31.730069843999999</v>
      </c>
      <c r="F3720">
        <v>231.42</v>
      </c>
      <c r="G3720">
        <v>13.429590211062701</v>
      </c>
      <c r="H3720">
        <v>7.3114471930020102</v>
      </c>
      <c r="I3720">
        <v>7.1969204724463198</v>
      </c>
      <c r="J3720">
        <v>4.5773596751666501</v>
      </c>
      <c r="K3720">
        <v>224.02133116212099</v>
      </c>
      <c r="L3720">
        <v>202.336002882835</v>
      </c>
      <c r="M3720">
        <v>48.807085432446698</v>
      </c>
      <c r="N3720">
        <v>0.246596439662463</v>
      </c>
      <c r="O3720">
        <v>4.7446201711174503</v>
      </c>
      <c r="P3720">
        <v>49.197343820514398</v>
      </c>
      <c r="Q3720">
        <v>5.0860317588420001E-3</v>
      </c>
    </row>
    <row r="3721" spans="1:17" hidden="1" x14ac:dyDescent="0.3">
      <c r="A3721" t="s">
        <v>7671</v>
      </c>
      <c r="B3721" t="s">
        <v>7672</v>
      </c>
      <c r="C3721" t="str">
        <f>IFERROR(VLOOKUP(Table1[[#This Row],[Ticker]],[1]!Table2[[Symbol]:[Industry]],2,FALSE),"-")</f>
        <v>-</v>
      </c>
      <c r="D3721" t="s">
        <v>232</v>
      </c>
      <c r="E3721">
        <v>31.724</v>
      </c>
      <c r="F3721">
        <v>79.31</v>
      </c>
      <c r="G3721">
        <v>142.084979899226</v>
      </c>
      <c r="H3721">
        <v>31.789398237572701</v>
      </c>
      <c r="I3721">
        <v>140.490789111146</v>
      </c>
      <c r="J3721">
        <v>24.945633207673101</v>
      </c>
      <c r="K3721">
        <v>63.806852320776201</v>
      </c>
      <c r="L3721">
        <v>50.5253497774236</v>
      </c>
      <c r="M3721">
        <v>85.370834057742996</v>
      </c>
      <c r="N3721">
        <v>0.83708310468873803</v>
      </c>
      <c r="O3721">
        <v>8.5613415710502991</v>
      </c>
      <c r="P3721">
        <v>193.631988152536</v>
      </c>
      <c r="Q3721">
        <v>4.4274300466512997E-2</v>
      </c>
    </row>
    <row r="3722" spans="1:17" hidden="1" x14ac:dyDescent="0.3">
      <c r="A3722" t="s">
        <v>7673</v>
      </c>
      <c r="B3722" t="s">
        <v>7674</v>
      </c>
      <c r="C3722" t="str">
        <f>IFERROR(VLOOKUP(Table1[[#This Row],[Ticker]],[1]!Table2[[Symbol]:[Industry]],2,FALSE),"-")</f>
        <v>-</v>
      </c>
      <c r="D3722" t="s">
        <v>277</v>
      </c>
      <c r="E3722">
        <v>31.702439999999999</v>
      </c>
      <c r="F3722">
        <v>30.8</v>
      </c>
      <c r="G3722">
        <v>-5.9659466129885104</v>
      </c>
      <c r="H3722">
        <v>4.5118683060651001</v>
      </c>
      <c r="I3722">
        <v>-23.729660166799999</v>
      </c>
      <c r="J3722">
        <v>4.1530331523612096</v>
      </c>
      <c r="K3722">
        <v>30.835599216997199</v>
      </c>
      <c r="L3722">
        <v>32.755949672681197</v>
      </c>
      <c r="M3722">
        <v>44.885849691757898</v>
      </c>
      <c r="N3722">
        <v>0.28475115502125597</v>
      </c>
      <c r="O3722">
        <v>60.714285714285701</v>
      </c>
      <c r="P3722">
        <v>23.2</v>
      </c>
      <c r="Q3722">
        <v>-4.6430039573260003E-3</v>
      </c>
    </row>
    <row r="3723" spans="1:17" hidden="1" x14ac:dyDescent="0.3">
      <c r="A3723" t="s">
        <v>7675</v>
      </c>
      <c r="B3723" t="s">
        <v>7676</v>
      </c>
      <c r="C3723" t="str">
        <f>IFERROR(VLOOKUP(Table1[[#This Row],[Ticker]],[1]!Table2[[Symbol]:[Industry]],2,FALSE),"-")</f>
        <v>-</v>
      </c>
      <c r="D3723" t="s">
        <v>383</v>
      </c>
      <c r="E3723">
        <v>31.630585889999999</v>
      </c>
      <c r="F3723">
        <v>63.3</v>
      </c>
      <c r="G3723">
        <v>-44.864505675848797</v>
      </c>
      <c r="H3723">
        <v>2.6124126215626902</v>
      </c>
      <c r="I3723">
        <v>-32.1001306678247</v>
      </c>
      <c r="J3723">
        <v>11.3393242161182</v>
      </c>
      <c r="K3723">
        <v>66.886879653318104</v>
      </c>
      <c r="M3723">
        <v>42.190879930854699</v>
      </c>
      <c r="N3723">
        <v>1.7779565567176101</v>
      </c>
      <c r="O3723">
        <v>40.600315955766199</v>
      </c>
      <c r="P3723">
        <v>26.9554753309265</v>
      </c>
    </row>
    <row r="3724" spans="1:17" hidden="1" x14ac:dyDescent="0.3">
      <c r="A3724" t="s">
        <v>7677</v>
      </c>
      <c r="B3724" t="s">
        <v>7678</v>
      </c>
      <c r="C3724" t="str">
        <f>IFERROR(VLOOKUP(Table1[[#This Row],[Ticker]],[1]!Table2[[Symbol]:[Industry]],2,FALSE),"-")</f>
        <v>-</v>
      </c>
      <c r="D3724" t="s">
        <v>625</v>
      </c>
      <c r="E3724">
        <v>31.547705000000001</v>
      </c>
      <c r="F3724">
        <v>160.1</v>
      </c>
      <c r="G3724">
        <v>-9.6682204068262596</v>
      </c>
      <c r="H3724">
        <v>-0.37575305891066701</v>
      </c>
      <c r="I3724">
        <v>-13.9863055241763</v>
      </c>
      <c r="J3724">
        <v>-8.2669715634422598</v>
      </c>
      <c r="K3724">
        <v>166.292348300849</v>
      </c>
      <c r="L3724">
        <v>163.29260653582</v>
      </c>
      <c r="M3724">
        <v>40.450498460480802</v>
      </c>
      <c r="N3724">
        <v>1.3714165466383399</v>
      </c>
      <c r="O3724">
        <v>36.4772017489069</v>
      </c>
      <c r="P3724">
        <v>26.162332545311202</v>
      </c>
      <c r="Q3724">
        <v>-1.2267600038550999E-2</v>
      </c>
    </row>
    <row r="3725" spans="1:17" hidden="1" x14ac:dyDescent="0.3">
      <c r="A3725" t="s">
        <v>7679</v>
      </c>
      <c r="B3725" t="s">
        <v>7680</v>
      </c>
      <c r="C3725" t="str">
        <f>IFERROR(VLOOKUP(Table1[[#This Row],[Ticker]],[1]!Table2[[Symbol]:[Industry]],2,FALSE),"-")</f>
        <v>-</v>
      </c>
      <c r="D3725" t="s">
        <v>711</v>
      </c>
      <c r="E3725">
        <v>31.504857428999902</v>
      </c>
      <c r="F3725">
        <v>247.67</v>
      </c>
      <c r="G3725">
        <v>0.40727482216600902</v>
      </c>
      <c r="H3725">
        <v>4.2708559904519996</v>
      </c>
      <c r="I3725">
        <v>1.1231157949642001</v>
      </c>
      <c r="J3725">
        <v>3.0952693609381901</v>
      </c>
      <c r="K3725">
        <v>245.18958489292001</v>
      </c>
      <c r="L3725">
        <v>226.72755258880699</v>
      </c>
      <c r="M3725">
        <v>51.891311594454301</v>
      </c>
      <c r="N3725">
        <v>0.624538857674385</v>
      </c>
      <c r="O3725">
        <v>11.8423708967577</v>
      </c>
      <c r="P3725">
        <v>30.044631136781302</v>
      </c>
      <c r="Q3725">
        <v>1.5187022887975E-2</v>
      </c>
    </row>
    <row r="3726" spans="1:17" hidden="1" x14ac:dyDescent="0.3">
      <c r="A3726" t="s">
        <v>7681</v>
      </c>
      <c r="B3726" t="s">
        <v>7682</v>
      </c>
      <c r="C3726" t="str">
        <f>IFERROR(VLOOKUP(Table1[[#This Row],[Ticker]],[1]!Table2[[Symbol]:[Industry]],2,FALSE),"-")</f>
        <v>-</v>
      </c>
      <c r="D3726" t="s">
        <v>4585</v>
      </c>
      <c r="E3726">
        <v>31.5</v>
      </c>
      <c r="F3726">
        <v>30</v>
      </c>
      <c r="G3726">
        <v>-48.254598555105801</v>
      </c>
      <c r="H3726">
        <v>0.59318185233193399</v>
      </c>
      <c r="I3726">
        <v>-50.490223547081698</v>
      </c>
      <c r="J3726">
        <v>-0.57832732791529795</v>
      </c>
      <c r="K3726">
        <v>33.480414364997301</v>
      </c>
      <c r="L3726">
        <v>40.436514629239703</v>
      </c>
      <c r="M3726">
        <v>31.710490931028101</v>
      </c>
      <c r="N3726">
        <v>0.81626120358514698</v>
      </c>
      <c r="O3726">
        <v>105.666666666666</v>
      </c>
      <c r="P3726">
        <v>11.1111111111111</v>
      </c>
      <c r="Q3726">
        <v>-0.18352290701252599</v>
      </c>
    </row>
    <row r="3727" spans="1:17" hidden="1" x14ac:dyDescent="0.3">
      <c r="A3727" t="s">
        <v>7683</v>
      </c>
      <c r="B3727" t="s">
        <v>7684</v>
      </c>
      <c r="C3727" t="str">
        <f>IFERROR(VLOOKUP(Table1[[#This Row],[Ticker]],[1]!Table2[[Symbol]:[Industry]],2,FALSE),"-")</f>
        <v>-</v>
      </c>
      <c r="D3727" t="s">
        <v>4990</v>
      </c>
      <c r="E3727">
        <v>31.476150000000001</v>
      </c>
      <c r="F3727">
        <v>56.5</v>
      </c>
      <c r="G3727">
        <v>-37.518634973922197</v>
      </c>
      <c r="H3727">
        <v>100.370247379397</v>
      </c>
      <c r="I3727">
        <v>3.6511905943323901</v>
      </c>
      <c r="J3727">
        <v>24.664734792628298</v>
      </c>
      <c r="K3727">
        <v>35.1487875290522</v>
      </c>
      <c r="L3727">
        <v>39.846669612340001</v>
      </c>
      <c r="M3727">
        <v>97.170492510027799</v>
      </c>
      <c r="N3727">
        <v>2.31004901960784</v>
      </c>
      <c r="O3727">
        <v>75.982300884955706</v>
      </c>
      <c r="P3727">
        <v>143.84980578334</v>
      </c>
    </row>
    <row r="3728" spans="1:17" hidden="1" x14ac:dyDescent="0.3">
      <c r="A3728" t="s">
        <v>7685</v>
      </c>
      <c r="B3728" t="s">
        <v>7686</v>
      </c>
      <c r="C3728" t="str">
        <f>IFERROR(VLOOKUP(Table1[[#This Row],[Ticker]],[1]!Table2[[Symbol]:[Industry]],2,FALSE),"-")</f>
        <v>-</v>
      </c>
      <c r="D3728" t="s">
        <v>269</v>
      </c>
      <c r="E3728">
        <v>31.431627500000001</v>
      </c>
      <c r="F3728">
        <v>104.65</v>
      </c>
      <c r="G3728">
        <v>459.75375799085498</v>
      </c>
      <c r="H3728">
        <v>2.6922280940483301</v>
      </c>
      <c r="I3728">
        <v>19.171528404349299</v>
      </c>
      <c r="J3728">
        <v>1.12332800790121</v>
      </c>
      <c r="K3728">
        <v>107.58408361459099</v>
      </c>
      <c r="L3728">
        <v>87.715296958598202</v>
      </c>
      <c r="M3728">
        <v>41.659128317103303</v>
      </c>
      <c r="N3728">
        <v>0.740036483432709</v>
      </c>
      <c r="O3728">
        <v>20.401337792642099</v>
      </c>
      <c r="P3728">
        <v>609.010840108401</v>
      </c>
    </row>
    <row r="3729" spans="1:17" hidden="1" x14ac:dyDescent="0.3">
      <c r="A3729" t="s">
        <v>7687</v>
      </c>
      <c r="B3729" t="s">
        <v>7688</v>
      </c>
      <c r="C3729" t="str">
        <f>IFERROR(VLOOKUP(Table1[[#This Row],[Ticker]],[1]!Table2[[Symbol]:[Industry]],2,FALSE),"-")</f>
        <v>-</v>
      </c>
      <c r="D3729" t="s">
        <v>1566</v>
      </c>
      <c r="E3729">
        <v>31.421551672</v>
      </c>
      <c r="F3729">
        <v>6.26</v>
      </c>
      <c r="G3729">
        <v>12.8323579666333</v>
      </c>
      <c r="H3729">
        <v>-10.560397947369699</v>
      </c>
      <c r="I3729">
        <v>-17.057387726186199</v>
      </c>
      <c r="J3729">
        <v>1.9042128117635799</v>
      </c>
      <c r="K3729">
        <v>6.4800368041445804</v>
      </c>
      <c r="L3729">
        <v>5.9547651326418398</v>
      </c>
      <c r="M3729">
        <v>7.3747386626260996</v>
      </c>
      <c r="N3729">
        <v>0.47528471917774801</v>
      </c>
      <c r="O3729">
        <v>34.824281150159699</v>
      </c>
      <c r="P3729">
        <v>42.272727272727202</v>
      </c>
      <c r="Q3729">
        <v>5.2855491164765997E-2</v>
      </c>
    </row>
    <row r="3730" spans="1:17" hidden="1" x14ac:dyDescent="0.3">
      <c r="A3730" t="s">
        <v>7689</v>
      </c>
      <c r="B3730" t="s">
        <v>7690</v>
      </c>
      <c r="C3730" t="str">
        <f>IFERROR(VLOOKUP(Table1[[#This Row],[Ticker]],[1]!Table2[[Symbol]:[Industry]],2,FALSE),"-")</f>
        <v>-</v>
      </c>
      <c r="D3730" t="s">
        <v>124</v>
      </c>
      <c r="E3730">
        <v>31.387921250000002</v>
      </c>
      <c r="F3730">
        <v>17.09</v>
      </c>
      <c r="G3730">
        <v>-25.5974556979629</v>
      </c>
      <c r="H3730">
        <v>9.6453796545297408</v>
      </c>
      <c r="I3730">
        <v>-14.8015337374512</v>
      </c>
      <c r="J3730">
        <v>3.8493166855615701</v>
      </c>
      <c r="K3730">
        <v>17.793924169403699</v>
      </c>
      <c r="L3730">
        <v>18.229776881367702</v>
      </c>
      <c r="M3730">
        <v>57.286686304400398</v>
      </c>
      <c r="N3730">
        <v>0.29397688386895998</v>
      </c>
      <c r="O3730">
        <v>109.713282621416</v>
      </c>
      <c r="P3730">
        <v>13.4041141340411</v>
      </c>
      <c r="Q3730">
        <v>1.7238419546133001E-2</v>
      </c>
    </row>
    <row r="3731" spans="1:17" hidden="1" x14ac:dyDescent="0.3">
      <c r="A3731" t="s">
        <v>7691</v>
      </c>
      <c r="B3731" t="s">
        <v>7692</v>
      </c>
      <c r="C3731" t="str">
        <f>IFERROR(VLOOKUP(Table1[[#This Row],[Ticker]],[1]!Table2[[Symbol]:[Industry]],2,FALSE),"-")</f>
        <v>-</v>
      </c>
      <c r="D3731" t="s">
        <v>556</v>
      </c>
      <c r="E3731">
        <v>31.383044999999999</v>
      </c>
      <c r="F3731">
        <v>8.1</v>
      </c>
      <c r="G3731">
        <v>214.24540144489399</v>
      </c>
      <c r="H3731">
        <v>14.867054531377001</v>
      </c>
      <c r="I3731">
        <v>43.795490738632502</v>
      </c>
      <c r="J3731">
        <v>-1.0385817643466999</v>
      </c>
      <c r="K3731">
        <v>7.7387790082862002</v>
      </c>
      <c r="L3731">
        <v>5.8315718466417596</v>
      </c>
      <c r="M3731">
        <v>32.922410891724503</v>
      </c>
      <c r="N3731">
        <v>0.620858787174973</v>
      </c>
      <c r="O3731">
        <v>25.432098765432102</v>
      </c>
      <c r="P3731">
        <v>237.5</v>
      </c>
      <c r="Q3731">
        <v>0.120402633521361</v>
      </c>
    </row>
    <row r="3732" spans="1:17" hidden="1" x14ac:dyDescent="0.3">
      <c r="A3732" t="s">
        <v>7693</v>
      </c>
      <c r="B3732" t="s">
        <v>7694</v>
      </c>
      <c r="C3732" t="str">
        <f>IFERROR(VLOOKUP(Table1[[#This Row],[Ticker]],[1]!Table2[[Symbol]:[Industry]],2,FALSE),"-")</f>
        <v>-</v>
      </c>
      <c r="D3732" t="s">
        <v>138</v>
      </c>
      <c r="E3732">
        <v>31.377961899999999</v>
      </c>
      <c r="F3732">
        <v>96.61</v>
      </c>
      <c r="G3732">
        <v>49.263258587751302</v>
      </c>
      <c r="H3732">
        <v>11.463873098698</v>
      </c>
      <c r="I3732">
        <v>53.0338116594179</v>
      </c>
      <c r="J3732">
        <v>-4.8381951751651302</v>
      </c>
      <c r="K3732">
        <v>80.870319460364101</v>
      </c>
      <c r="L3732">
        <v>68.035198795368203</v>
      </c>
      <c r="M3732">
        <v>67.168498774340094</v>
      </c>
      <c r="N3732">
        <v>2.6371596446295298</v>
      </c>
      <c r="O3732">
        <v>14.832833040057899</v>
      </c>
      <c r="P3732">
        <v>133.979171712279</v>
      </c>
      <c r="Q3732">
        <v>3.9764226668694003E-2</v>
      </c>
    </row>
    <row r="3733" spans="1:17" hidden="1" x14ac:dyDescent="0.3">
      <c r="A3733" t="s">
        <v>7695</v>
      </c>
      <c r="B3733" t="s">
        <v>7696</v>
      </c>
      <c r="C3733" t="str">
        <f>IFERROR(VLOOKUP(Table1[[#This Row],[Ticker]],[1]!Table2[[Symbol]:[Industry]],2,FALSE),"-")</f>
        <v>-</v>
      </c>
      <c r="D3733" t="s">
        <v>21</v>
      </c>
      <c r="E3733">
        <v>31.335000000000001</v>
      </c>
      <c r="F3733">
        <v>41.78</v>
      </c>
      <c r="G3733">
        <v>7.7582581397828703</v>
      </c>
      <c r="H3733">
        <v>1.2820435686503</v>
      </c>
      <c r="I3733">
        <v>2.4286953718371702</v>
      </c>
      <c r="J3733">
        <v>6.3330790951190297</v>
      </c>
      <c r="K3733">
        <v>41.780185156210599</v>
      </c>
      <c r="L3733">
        <v>38.747101494695698</v>
      </c>
      <c r="M3733">
        <v>46.367289997625797</v>
      </c>
      <c r="N3733">
        <v>1.13871635041386</v>
      </c>
      <c r="O3733">
        <v>26.1369076112972</v>
      </c>
      <c r="P3733">
        <v>57.6009053187476</v>
      </c>
      <c r="Q3733">
        <v>4.0614575089854998E-2</v>
      </c>
    </row>
    <row r="3734" spans="1:17" hidden="1" x14ac:dyDescent="0.3">
      <c r="A3734" t="s">
        <v>7697</v>
      </c>
      <c r="B3734" t="s">
        <v>7698</v>
      </c>
      <c r="C3734" t="str">
        <f>IFERROR(VLOOKUP(Table1[[#This Row],[Ticker]],[1]!Table2[[Symbol]:[Industry]],2,FALSE),"-")</f>
        <v>-</v>
      </c>
      <c r="E3734">
        <v>31.300319200000001</v>
      </c>
      <c r="F3734">
        <v>12.14</v>
      </c>
      <c r="G3734">
        <v>9.2781525365972595</v>
      </c>
      <c r="H3734">
        <v>12.4517288608789</v>
      </c>
      <c r="I3734">
        <v>-3.52987112417425</v>
      </c>
      <c r="J3734">
        <v>3.5432439302838499</v>
      </c>
      <c r="K3734">
        <v>11.5841637469797</v>
      </c>
      <c r="L3734">
        <v>10.9775178169449</v>
      </c>
      <c r="M3734">
        <v>53.563099793534299</v>
      </c>
      <c r="N3734">
        <v>1.3465541690560401</v>
      </c>
      <c r="O3734">
        <v>22.322899505765999</v>
      </c>
      <c r="P3734">
        <v>48.774509803921497</v>
      </c>
      <c r="Q3734">
        <v>-2.4223791265862001E-2</v>
      </c>
    </row>
    <row r="3735" spans="1:17" hidden="1" x14ac:dyDescent="0.3">
      <c r="A3735" t="s">
        <v>7699</v>
      </c>
      <c r="B3735" t="s">
        <v>7700</v>
      </c>
      <c r="C3735" t="str">
        <f>IFERROR(VLOOKUP(Table1[[#This Row],[Ticker]],[1]!Table2[[Symbol]:[Industry]],2,FALSE),"-")</f>
        <v>-</v>
      </c>
      <c r="D3735" t="s">
        <v>429</v>
      </c>
      <c r="E3735">
        <v>31.265566799999998</v>
      </c>
      <c r="F3735">
        <v>15.99</v>
      </c>
      <c r="G3735">
        <v>44.707586318843703</v>
      </c>
      <c r="H3735">
        <v>-5.6120954285267297</v>
      </c>
      <c r="I3735">
        <v>-22.0010149139882</v>
      </c>
      <c r="J3735">
        <v>-0.112369970583196</v>
      </c>
      <c r="K3735">
        <v>17.241012350281601</v>
      </c>
      <c r="L3735">
        <v>16.0458352858405</v>
      </c>
      <c r="M3735">
        <v>35.760822192883502</v>
      </c>
      <c r="N3735">
        <v>0.179963044586399</v>
      </c>
      <c r="O3735">
        <v>42.839274546591597</v>
      </c>
      <c r="P3735">
        <v>90.811455847255303</v>
      </c>
      <c r="Q3735">
        <v>9.5521206571862999E-2</v>
      </c>
    </row>
    <row r="3736" spans="1:17" hidden="1" x14ac:dyDescent="0.3">
      <c r="A3736" t="s">
        <v>7701</v>
      </c>
      <c r="B3736" t="s">
        <v>7702</v>
      </c>
      <c r="C3736" t="str">
        <f>IFERROR(VLOOKUP(Table1[[#This Row],[Ticker]],[1]!Table2[[Symbol]:[Industry]],2,FALSE),"-")</f>
        <v>-</v>
      </c>
      <c r="D3736" t="s">
        <v>2206</v>
      </c>
      <c r="E3736">
        <v>31.260484125000001</v>
      </c>
      <c r="F3736">
        <v>167.05</v>
      </c>
      <c r="G3736">
        <v>-52.917756449842599</v>
      </c>
      <c r="H3736">
        <v>14.710314719464799</v>
      </c>
      <c r="I3736">
        <v>-23.823556880415001</v>
      </c>
      <c r="J3736">
        <v>1.7912515532914799</v>
      </c>
      <c r="K3736">
        <v>164.032513300701</v>
      </c>
      <c r="M3736">
        <v>37.2547122485093</v>
      </c>
      <c r="N3736">
        <v>0.85310583844308097</v>
      </c>
      <c r="O3736">
        <v>52.648907512720697</v>
      </c>
      <c r="P3736">
        <v>36.926229508196698</v>
      </c>
    </row>
    <row r="3737" spans="1:17" hidden="1" x14ac:dyDescent="0.3">
      <c r="A3737" t="s">
        <v>7703</v>
      </c>
      <c r="B3737" t="s">
        <v>7704</v>
      </c>
      <c r="C3737" t="str">
        <f>IFERROR(VLOOKUP(Table1[[#This Row],[Ticker]],[1]!Table2[[Symbol]:[Industry]],2,FALSE),"-")</f>
        <v>-</v>
      </c>
      <c r="D3737" t="s">
        <v>1297</v>
      </c>
      <c r="E3737">
        <v>31.257184429999999</v>
      </c>
      <c r="F3737">
        <v>57.34</v>
      </c>
      <c r="G3737">
        <v>-14.2431917109993</v>
      </c>
      <c r="H3737">
        <v>3.09307966971115</v>
      </c>
      <c r="I3737">
        <v>-5.79787372053437</v>
      </c>
      <c r="J3737">
        <v>4.0182596471997503</v>
      </c>
      <c r="K3737">
        <v>56.412830835478204</v>
      </c>
      <c r="L3737">
        <v>55.057337337529198</v>
      </c>
      <c r="M3737">
        <v>56.093149880285502</v>
      </c>
      <c r="N3737">
        <v>0.95339527783727296</v>
      </c>
      <c r="O3737">
        <v>1.5870247645622499</v>
      </c>
      <c r="P3737">
        <v>12.3212536728697</v>
      </c>
    </row>
    <row r="3738" spans="1:17" hidden="1" x14ac:dyDescent="0.3">
      <c r="A3738" t="s">
        <v>7705</v>
      </c>
      <c r="B3738" t="s">
        <v>7706</v>
      </c>
      <c r="C3738" t="str">
        <f>IFERROR(VLOOKUP(Table1[[#This Row],[Ticker]],[1]!Table2[[Symbol]:[Industry]],2,FALSE),"-")</f>
        <v>-</v>
      </c>
      <c r="D3738" t="s">
        <v>7707</v>
      </c>
      <c r="E3738">
        <v>31.244194799999999</v>
      </c>
      <c r="F3738">
        <v>84</v>
      </c>
      <c r="G3738">
        <v>67.221591921084595</v>
      </c>
      <c r="H3738">
        <v>16.142444233786001</v>
      </c>
      <c r="I3738">
        <v>79.985966929108699</v>
      </c>
      <c r="J3738">
        <v>-0.47185492668246898</v>
      </c>
      <c r="K3738">
        <v>67.895741762139195</v>
      </c>
      <c r="M3738">
        <v>54.069139954578603</v>
      </c>
      <c r="N3738">
        <v>0.15253545556575801</v>
      </c>
      <c r="O3738">
        <v>7.1428571428571397</v>
      </c>
      <c r="P3738">
        <v>160.869565217391</v>
      </c>
    </row>
    <row r="3739" spans="1:17" hidden="1" x14ac:dyDescent="0.3">
      <c r="A3739" t="s">
        <v>7708</v>
      </c>
      <c r="B3739" t="s">
        <v>7709</v>
      </c>
      <c r="C3739" t="str">
        <f>IFERROR(VLOOKUP(Table1[[#This Row],[Ticker]],[1]!Table2[[Symbol]:[Industry]],2,FALSE),"-")</f>
        <v>-</v>
      </c>
      <c r="D3739" t="s">
        <v>5403</v>
      </c>
      <c r="E3739">
        <v>31.2439684</v>
      </c>
      <c r="F3739">
        <v>4</v>
      </c>
      <c r="G3739">
        <v>22.730802904748199</v>
      </c>
      <c r="H3739">
        <v>-17.935949906997799</v>
      </c>
      <c r="I3739">
        <v>-32.970843702120497</v>
      </c>
      <c r="J3739">
        <v>-12.8738242000799</v>
      </c>
      <c r="K3739">
        <v>5.0120392081614602</v>
      </c>
      <c r="L3739">
        <v>4.9214311570782501</v>
      </c>
      <c r="M3739">
        <v>8.1810890380257195</v>
      </c>
      <c r="N3739">
        <v>1.1106671943234001</v>
      </c>
      <c r="O3739">
        <v>83.5</v>
      </c>
      <c r="P3739">
        <v>118.579234972677</v>
      </c>
      <c r="Q3739">
        <v>6.7484482584510994E-2</v>
      </c>
    </row>
    <row r="3740" spans="1:17" hidden="1" x14ac:dyDescent="0.3">
      <c r="A3740" t="s">
        <v>7710</v>
      </c>
      <c r="B3740" t="s">
        <v>7711</v>
      </c>
      <c r="C3740" t="str">
        <f>IFERROR(VLOOKUP(Table1[[#This Row],[Ticker]],[1]!Table2[[Symbol]:[Industry]],2,FALSE),"-")</f>
        <v>-</v>
      </c>
      <c r="D3740" t="s">
        <v>1676</v>
      </c>
      <c r="E3740">
        <v>31.216000000000001</v>
      </c>
      <c r="F3740">
        <v>39.020000000000003</v>
      </c>
      <c r="G3740">
        <v>-27.523489624781899</v>
      </c>
      <c r="H3740">
        <v>4.5676219691771101</v>
      </c>
      <c r="I3740">
        <v>-37.2407397851144</v>
      </c>
      <c r="J3740">
        <v>3.3386813360154002</v>
      </c>
      <c r="K3740">
        <v>40.991244533778001</v>
      </c>
      <c r="L3740">
        <v>43.334005204669303</v>
      </c>
      <c r="M3740">
        <v>39.777736870987198</v>
      </c>
      <c r="N3740">
        <v>0.930981947553429</v>
      </c>
      <c r="O3740">
        <v>50.435674013326398</v>
      </c>
      <c r="P3740">
        <v>8.3888888888888893</v>
      </c>
      <c r="Q3740">
        <v>3.2971530503220998E-2</v>
      </c>
    </row>
    <row r="3741" spans="1:17" hidden="1" x14ac:dyDescent="0.3">
      <c r="A3741" t="s">
        <v>7712</v>
      </c>
      <c r="B3741" t="s">
        <v>7713</v>
      </c>
      <c r="C3741" t="str">
        <f>IFERROR(VLOOKUP(Table1[[#This Row],[Ticker]],[1]!Table2[[Symbol]:[Industry]],2,FALSE),"-")</f>
        <v>-</v>
      </c>
      <c r="D3741" t="s">
        <v>133</v>
      </c>
      <c r="E3741">
        <v>31.166262400000001</v>
      </c>
      <c r="F3741">
        <v>39.130000000000003</v>
      </c>
      <c r="G3741">
        <v>4.12170352822754</v>
      </c>
      <c r="H3741">
        <v>-13.8843822502321</v>
      </c>
      <c r="I3741">
        <v>-33.809839459290203</v>
      </c>
      <c r="J3741">
        <v>-6.3875389393287803</v>
      </c>
      <c r="K3741">
        <v>45.793101258165002</v>
      </c>
      <c r="L3741">
        <v>41.872669122514999</v>
      </c>
      <c r="M3741">
        <v>24.828202860149901</v>
      </c>
      <c r="N3741">
        <v>2.8704335595290398</v>
      </c>
      <c r="O3741">
        <v>56.912854587273102</v>
      </c>
      <c r="P3741">
        <v>48.388320060674999</v>
      </c>
      <c r="Q3741">
        <v>7.2591873421408007E-2</v>
      </c>
    </row>
    <row r="3742" spans="1:17" hidden="1" x14ac:dyDescent="0.3">
      <c r="A3742" t="s">
        <v>7714</v>
      </c>
      <c r="B3742" t="s">
        <v>7715</v>
      </c>
      <c r="C3742" t="str">
        <f>IFERROR(VLOOKUP(Table1[[#This Row],[Ticker]],[1]!Table2[[Symbol]:[Industry]],2,FALSE),"-")</f>
        <v>-</v>
      </c>
      <c r="D3742" t="s">
        <v>51</v>
      </c>
      <c r="E3742">
        <v>31.1650724</v>
      </c>
      <c r="F3742">
        <v>45.65</v>
      </c>
      <c r="G3742">
        <v>61.563215210076301</v>
      </c>
      <c r="H3742">
        <v>-15.359489892858599</v>
      </c>
      <c r="I3742">
        <v>13.1220158247027</v>
      </c>
      <c r="J3742">
        <v>-6.3052975619201401</v>
      </c>
      <c r="K3742">
        <v>48.371395905675897</v>
      </c>
      <c r="L3742">
        <v>38.595530768017497</v>
      </c>
      <c r="M3742">
        <v>16.021228675499401</v>
      </c>
      <c r="N3742">
        <v>0.42463396601878001</v>
      </c>
      <c r="O3742">
        <v>41.8400876232201</v>
      </c>
      <c r="P3742">
        <v>96.344086021505305</v>
      </c>
      <c r="Q3742">
        <v>5.6686376723339003E-2</v>
      </c>
    </row>
    <row r="3743" spans="1:17" hidden="1" x14ac:dyDescent="0.3">
      <c r="A3743" t="s">
        <v>7716</v>
      </c>
      <c r="B3743" t="s">
        <v>7717</v>
      </c>
      <c r="C3743" t="str">
        <f>IFERROR(VLOOKUP(Table1[[#This Row],[Ticker]],[1]!Table2[[Symbol]:[Industry]],2,FALSE),"-")</f>
        <v>-</v>
      </c>
      <c r="D3743" t="s">
        <v>2479</v>
      </c>
      <c r="E3743">
        <v>31.161563999999998</v>
      </c>
      <c r="F3743">
        <v>43.85</v>
      </c>
      <c r="G3743">
        <v>68.901404950590901</v>
      </c>
      <c r="H3743">
        <v>19.4072844164344</v>
      </c>
      <c r="I3743">
        <v>-43.389994013799402</v>
      </c>
      <c r="J3743">
        <v>-3.6250738630339301</v>
      </c>
      <c r="K3743">
        <v>45.55301434682</v>
      </c>
      <c r="L3743">
        <v>44.1317999245355</v>
      </c>
      <c r="M3743">
        <v>39.5777642647652</v>
      </c>
      <c r="N3743">
        <v>0.96731254520238696</v>
      </c>
      <c r="O3743">
        <v>58.107183580387598</v>
      </c>
      <c r="P3743">
        <v>96.021457308895805</v>
      </c>
      <c r="Q3743">
        <v>7.6938599779264996E-2</v>
      </c>
    </row>
    <row r="3744" spans="1:17" hidden="1" x14ac:dyDescent="0.3">
      <c r="A3744" t="s">
        <v>7718</v>
      </c>
      <c r="B3744" t="s">
        <v>7719</v>
      </c>
      <c r="C3744" t="str">
        <f>IFERROR(VLOOKUP(Table1[[#This Row],[Ticker]],[1]!Table2[[Symbol]:[Industry]],2,FALSE),"-")</f>
        <v>-</v>
      </c>
      <c r="D3744" t="s">
        <v>124</v>
      </c>
      <c r="E3744">
        <v>31.158192757999998</v>
      </c>
      <c r="F3744">
        <v>29.26</v>
      </c>
      <c r="G3744">
        <v>-30.454091101886601</v>
      </c>
      <c r="H3744">
        <v>2.3157586029355901</v>
      </c>
      <c r="I3744">
        <v>-11.2701489455218</v>
      </c>
      <c r="J3744">
        <v>-10.406734356034599</v>
      </c>
      <c r="K3744">
        <v>29.1723802248029</v>
      </c>
      <c r="L3744">
        <v>31.1881903788871</v>
      </c>
      <c r="M3744">
        <v>48.083743832401602</v>
      </c>
      <c r="N3744">
        <v>0.81941090735060496</v>
      </c>
      <c r="O3744">
        <v>67.464114832535799</v>
      </c>
      <c r="P3744">
        <v>20.859149111937199</v>
      </c>
    </row>
    <row r="3745" spans="1:17" hidden="1" x14ac:dyDescent="0.3">
      <c r="A3745" t="s">
        <v>7720</v>
      </c>
      <c r="B3745" t="s">
        <v>7721</v>
      </c>
      <c r="C3745" t="str">
        <f>IFERROR(VLOOKUP(Table1[[#This Row],[Ticker]],[1]!Table2[[Symbol]:[Industry]],2,FALSE),"-")</f>
        <v>-</v>
      </c>
      <c r="D3745" t="s">
        <v>75</v>
      </c>
      <c r="E3745">
        <v>31.108274548000001</v>
      </c>
      <c r="F3745">
        <v>10.58</v>
      </c>
      <c r="G3745">
        <v>53.078734778227499</v>
      </c>
      <c r="H3745">
        <v>-4.6040150185937501</v>
      </c>
      <c r="I3745">
        <v>-1.41805859862813</v>
      </c>
      <c r="J3745">
        <v>-0.32660784991048802</v>
      </c>
      <c r="K3745">
        <v>10.8225380921191</v>
      </c>
      <c r="L3745">
        <v>9.6830644412999405</v>
      </c>
      <c r="M3745">
        <v>34.161578962741999</v>
      </c>
      <c r="N3745">
        <v>1.1323834424714601</v>
      </c>
      <c r="O3745">
        <v>36.578449905482003</v>
      </c>
      <c r="P3745">
        <v>79.322033898304994</v>
      </c>
      <c r="Q3745">
        <v>9.80985471709E-3</v>
      </c>
    </row>
    <row r="3746" spans="1:17" hidden="1" x14ac:dyDescent="0.3">
      <c r="A3746" t="s">
        <v>7722</v>
      </c>
      <c r="B3746" t="s">
        <v>7723</v>
      </c>
      <c r="C3746" t="str">
        <f>IFERROR(VLOOKUP(Table1[[#This Row],[Ticker]],[1]!Table2[[Symbol]:[Industry]],2,FALSE),"-")</f>
        <v>-</v>
      </c>
      <c r="D3746" t="s">
        <v>95</v>
      </c>
      <c r="E3746">
        <v>31.090569475999999</v>
      </c>
      <c r="F3746">
        <v>87.11</v>
      </c>
      <c r="G3746">
        <v>317.36249805592098</v>
      </c>
      <c r="H3746">
        <v>12.386345192315201</v>
      </c>
      <c r="I3746">
        <v>287.27233353054299</v>
      </c>
      <c r="J3746">
        <v>2.4565563930149201</v>
      </c>
      <c r="K3746">
        <v>80.876644902371595</v>
      </c>
      <c r="L3746">
        <v>52.890812205120099</v>
      </c>
      <c r="M3746">
        <v>55.603108339478098</v>
      </c>
      <c r="N3746">
        <v>0.62682254082563305</v>
      </c>
      <c r="O3746">
        <v>18.126506715646801</v>
      </c>
      <c r="P3746">
        <v>412.41176470588198</v>
      </c>
      <c r="Q3746">
        <v>0.17608337932997001</v>
      </c>
    </row>
    <row r="3747" spans="1:17" hidden="1" x14ac:dyDescent="0.3">
      <c r="A3747" t="s">
        <v>7724</v>
      </c>
      <c r="B3747" t="s">
        <v>7725</v>
      </c>
      <c r="C3747" t="str">
        <f>IFERROR(VLOOKUP(Table1[[#This Row],[Ticker]],[1]!Table2[[Symbol]:[Industry]],2,FALSE),"-")</f>
        <v>-</v>
      </c>
      <c r="D3747" t="s">
        <v>376</v>
      </c>
      <c r="E3747">
        <v>31.077320768</v>
      </c>
      <c r="F3747">
        <v>54.08</v>
      </c>
      <c r="G3747">
        <v>26.055175050636802</v>
      </c>
      <c r="H3747">
        <v>-2.4653747595954698</v>
      </c>
      <c r="I3747">
        <v>47.361498577845197</v>
      </c>
      <c r="J3747">
        <v>-9.4634371360765304</v>
      </c>
      <c r="K3747">
        <v>55.144206010156303</v>
      </c>
      <c r="L3747">
        <v>46.511900137832697</v>
      </c>
      <c r="M3747">
        <v>31.294581196081001</v>
      </c>
      <c r="N3747">
        <v>1.2759493670886</v>
      </c>
      <c r="O3747">
        <v>36.9267751479289</v>
      </c>
      <c r="P3747">
        <v>95.942028985507207</v>
      </c>
    </row>
    <row r="3748" spans="1:17" hidden="1" x14ac:dyDescent="0.3">
      <c r="A3748" t="s">
        <v>7726</v>
      </c>
      <c r="B3748" t="s">
        <v>7727</v>
      </c>
      <c r="C3748" t="str">
        <f>IFERROR(VLOOKUP(Table1[[#This Row],[Ticker]],[1]!Table2[[Symbol]:[Industry]],2,FALSE),"-")</f>
        <v>-</v>
      </c>
      <c r="D3748" t="s">
        <v>46</v>
      </c>
      <c r="E3748">
        <v>31.069399400000002</v>
      </c>
      <c r="F3748">
        <v>62.1</v>
      </c>
      <c r="G3748">
        <v>-52.846435289799601</v>
      </c>
      <c r="H3748">
        <v>-16.9458508970968</v>
      </c>
      <c r="I3748">
        <v>-40.082060281775597</v>
      </c>
      <c r="J3748">
        <v>-4.5153896604129198</v>
      </c>
      <c r="M3748">
        <v>4.4184130624482201</v>
      </c>
      <c r="O3748">
        <v>47.9066022544283</v>
      </c>
      <c r="P3748">
        <v>0.97560975609756095</v>
      </c>
    </row>
    <row r="3749" spans="1:17" hidden="1" x14ac:dyDescent="0.3">
      <c r="A3749" t="s">
        <v>7728</v>
      </c>
      <c r="B3749" t="s">
        <v>7729</v>
      </c>
      <c r="C3749" t="str">
        <f>IFERROR(VLOOKUP(Table1[[#This Row],[Ticker]],[1]!Table2[[Symbol]:[Industry]],2,FALSE),"-")</f>
        <v>-</v>
      </c>
      <c r="D3749" t="s">
        <v>3650</v>
      </c>
      <c r="E3749">
        <v>31.040460400000001</v>
      </c>
      <c r="F3749">
        <v>60.47</v>
      </c>
      <c r="G3749">
        <v>30.222558805300199</v>
      </c>
      <c r="H3749">
        <v>7.5476881188990799</v>
      </c>
      <c r="I3749">
        <v>-1.4370224650258501</v>
      </c>
      <c r="J3749">
        <v>4.17434893638886</v>
      </c>
      <c r="K3749">
        <v>64.540799682636205</v>
      </c>
      <c r="L3749">
        <v>59.764634403177098</v>
      </c>
      <c r="M3749">
        <v>35.2341127387418</v>
      </c>
      <c r="N3749">
        <v>1.5450398517330901</v>
      </c>
      <c r="O3749">
        <v>61.617330907888203</v>
      </c>
      <c r="P3749">
        <v>72.771428571428501</v>
      </c>
      <c r="Q3749">
        <v>7.4675111761634994E-2</v>
      </c>
    </row>
    <row r="3750" spans="1:17" hidden="1" x14ac:dyDescent="0.3">
      <c r="A3750" t="s">
        <v>7730</v>
      </c>
      <c r="B3750" t="s">
        <v>7731</v>
      </c>
      <c r="C3750" t="str">
        <f>IFERROR(VLOOKUP(Table1[[#This Row],[Ticker]],[1]!Table2[[Symbol]:[Industry]],2,FALSE),"-")</f>
        <v>-</v>
      </c>
      <c r="D3750" t="s">
        <v>4046</v>
      </c>
      <c r="E3750">
        <v>30.947184450000002</v>
      </c>
      <c r="F3750">
        <v>12.39</v>
      </c>
      <c r="G3750">
        <v>0.52162522111798204</v>
      </c>
      <c r="H3750">
        <v>-19.655415519585901</v>
      </c>
      <c r="I3750">
        <v>-10.003605542215499</v>
      </c>
      <c r="J3750">
        <v>-2.6368647759655199</v>
      </c>
      <c r="K3750">
        <v>13.935455046834001</v>
      </c>
      <c r="L3750">
        <v>12.9650634614854</v>
      </c>
      <c r="M3750">
        <v>31.7687005310862</v>
      </c>
      <c r="N3750">
        <v>1.0920000000000001</v>
      </c>
      <c r="O3750">
        <v>71.751412429378504</v>
      </c>
      <c r="P3750">
        <v>27.731958762886599</v>
      </c>
      <c r="Q3750">
        <v>-6.319899321352E-3</v>
      </c>
    </row>
    <row r="3751" spans="1:17" hidden="1" x14ac:dyDescent="0.3">
      <c r="A3751" t="s">
        <v>7732</v>
      </c>
      <c r="B3751" t="s">
        <v>7733</v>
      </c>
      <c r="C3751" t="str">
        <f>IFERROR(VLOOKUP(Table1[[#This Row],[Ticker]],[1]!Table2[[Symbol]:[Industry]],2,FALSE),"-")</f>
        <v>-</v>
      </c>
      <c r="D3751" t="s">
        <v>1715</v>
      </c>
      <c r="E3751">
        <v>30.92388</v>
      </c>
      <c r="F3751">
        <v>31.2</v>
      </c>
      <c r="G3751">
        <v>38.823323522816203</v>
      </c>
      <c r="H3751">
        <v>-17.635403594237498</v>
      </c>
      <c r="I3751">
        <v>-0.320732021658026</v>
      </c>
      <c r="J3751">
        <v>8.7306470891782393</v>
      </c>
      <c r="K3751">
        <v>31.9849838554887</v>
      </c>
      <c r="L3751">
        <v>28.201169711465599</v>
      </c>
      <c r="M3751">
        <v>42.376986406148902</v>
      </c>
      <c r="N3751">
        <v>0.13707098654389599</v>
      </c>
      <c r="O3751">
        <v>28.1410256410256</v>
      </c>
      <c r="P3751">
        <v>69.565217391304301</v>
      </c>
      <c r="Q3751">
        <v>0.119501348944045</v>
      </c>
    </row>
    <row r="3752" spans="1:17" hidden="1" x14ac:dyDescent="0.3">
      <c r="A3752" t="s">
        <v>7734</v>
      </c>
      <c r="B3752" t="s">
        <v>7735</v>
      </c>
      <c r="C3752" t="str">
        <f>IFERROR(VLOOKUP(Table1[[#This Row],[Ticker]],[1]!Table2[[Symbol]:[Industry]],2,FALSE),"-")</f>
        <v>-</v>
      </c>
      <c r="D3752" t="s">
        <v>86</v>
      </c>
      <c r="E3752">
        <v>30.890345400000001</v>
      </c>
      <c r="F3752">
        <v>47.49</v>
      </c>
      <c r="G3752">
        <v>0.99971855635417795</v>
      </c>
      <c r="H3752">
        <v>33.027726949803601</v>
      </c>
      <c r="I3752">
        <v>13.7640935643782</v>
      </c>
      <c r="J3752">
        <v>-4.56416401265039</v>
      </c>
      <c r="M3752">
        <v>43.047786281687998</v>
      </c>
      <c r="O3752">
        <v>19.393556538218501</v>
      </c>
      <c r="P3752">
        <v>35.685714285714297</v>
      </c>
    </row>
    <row r="3753" spans="1:17" hidden="1" x14ac:dyDescent="0.3">
      <c r="A3753" t="s">
        <v>7736</v>
      </c>
      <c r="B3753" t="s">
        <v>7737</v>
      </c>
      <c r="C3753" t="str">
        <f>IFERROR(VLOOKUP(Table1[[#This Row],[Ticker]],[1]!Table2[[Symbol]:[Industry]],2,FALSE),"-")</f>
        <v>-</v>
      </c>
      <c r="D3753" t="s">
        <v>133</v>
      </c>
      <c r="E3753">
        <v>30.863993004000001</v>
      </c>
      <c r="F3753">
        <v>3.51</v>
      </c>
      <c r="G3753">
        <v>-22.968884269391499</v>
      </c>
      <c r="H3753">
        <v>2.4438140967997901</v>
      </c>
      <c r="I3753">
        <v>-50.490223547081698</v>
      </c>
      <c r="J3753">
        <v>6.4945582119054102</v>
      </c>
      <c r="K3753">
        <v>3.6215430075422401</v>
      </c>
      <c r="L3753">
        <v>3.79416013804176</v>
      </c>
      <c r="M3753">
        <v>46.793690318393097</v>
      </c>
      <c r="N3753">
        <v>1.21846593860536</v>
      </c>
      <c r="O3753">
        <v>82.336182336182304</v>
      </c>
      <c r="P3753">
        <v>29.999999999999901</v>
      </c>
      <c r="Q3753">
        <v>0.102760844300865</v>
      </c>
    </row>
    <row r="3754" spans="1:17" hidden="1" x14ac:dyDescent="0.3">
      <c r="A3754" t="s">
        <v>7738</v>
      </c>
      <c r="B3754" t="s">
        <v>7739</v>
      </c>
      <c r="C3754" t="str">
        <f>IFERROR(VLOOKUP(Table1[[#This Row],[Ticker]],[1]!Table2[[Symbol]:[Industry]],2,FALSE),"-")</f>
        <v>-</v>
      </c>
      <c r="D3754" t="s">
        <v>590</v>
      </c>
      <c r="E3754">
        <v>30.8355</v>
      </c>
      <c r="F3754">
        <v>6.1</v>
      </c>
      <c r="G3754">
        <v>-17.167642033366601</v>
      </c>
      <c r="H3754">
        <v>10.475660484810501</v>
      </c>
      <c r="I3754">
        <v>-24.5747305893352</v>
      </c>
      <c r="J3754">
        <v>3.1426029046428301</v>
      </c>
      <c r="K3754">
        <v>5.7830760555089604</v>
      </c>
      <c r="L3754">
        <v>5.8708030791685397</v>
      </c>
      <c r="M3754">
        <v>51.264753490065402</v>
      </c>
      <c r="N3754">
        <v>1.87700534759358</v>
      </c>
      <c r="O3754">
        <v>44.262295081967203</v>
      </c>
      <c r="P3754">
        <v>27.0833333333333</v>
      </c>
      <c r="Q3754">
        <v>-2.8575753684649999E-2</v>
      </c>
    </row>
    <row r="3755" spans="1:17" hidden="1" x14ac:dyDescent="0.3">
      <c r="A3755" t="s">
        <v>7740</v>
      </c>
      <c r="B3755" t="s">
        <v>7741</v>
      </c>
      <c r="C3755" t="str">
        <f>IFERROR(VLOOKUP(Table1[[#This Row],[Ticker]],[1]!Table2[[Symbol]:[Industry]],2,FALSE),"-")</f>
        <v>-</v>
      </c>
      <c r="D3755" t="s">
        <v>386</v>
      </c>
      <c r="E3755">
        <v>30.835035000000001</v>
      </c>
      <c r="F3755">
        <v>42</v>
      </c>
      <c r="G3755">
        <v>-41.383253525866003</v>
      </c>
      <c r="H3755">
        <v>12.3477431768054</v>
      </c>
      <c r="I3755">
        <v>10.0262757355581</v>
      </c>
      <c r="J3755">
        <v>-0.28814677769515701</v>
      </c>
      <c r="K3755">
        <v>35.394618339697601</v>
      </c>
      <c r="L3755">
        <v>38.053960365559703</v>
      </c>
      <c r="M3755">
        <v>71.404667086468095</v>
      </c>
      <c r="N3755">
        <v>1.84848484848484</v>
      </c>
      <c r="O3755">
        <v>28.095238095237999</v>
      </c>
      <c r="P3755">
        <v>46.596858638743399</v>
      </c>
    </row>
    <row r="3756" spans="1:17" hidden="1" x14ac:dyDescent="0.3">
      <c r="A3756" t="s">
        <v>7742</v>
      </c>
      <c r="B3756" t="s">
        <v>7743</v>
      </c>
      <c r="C3756" t="str">
        <f>IFERROR(VLOOKUP(Table1[[#This Row],[Ticker]],[1]!Table2[[Symbol]:[Industry]],2,FALSE),"-")</f>
        <v>-</v>
      </c>
      <c r="D3756" t="s">
        <v>625</v>
      </c>
      <c r="E3756">
        <v>30.827316400000001</v>
      </c>
      <c r="F3756">
        <v>38.9</v>
      </c>
      <c r="G3756">
        <v>-37.306741727885203</v>
      </c>
      <c r="H3756">
        <v>-1.1265379144538401</v>
      </c>
      <c r="I3756">
        <v>-21.758471722264201</v>
      </c>
      <c r="J3756">
        <v>-1.5512260207800801</v>
      </c>
      <c r="K3756">
        <v>38.651339807879502</v>
      </c>
      <c r="L3756">
        <v>40.452879823315698</v>
      </c>
      <c r="M3756">
        <v>47.832390224368801</v>
      </c>
      <c r="N3756">
        <v>0.90829610805849303</v>
      </c>
      <c r="O3756">
        <v>31.105398457583501</v>
      </c>
      <c r="P3756">
        <v>21.562499999999901</v>
      </c>
      <c r="Q3756">
        <v>-3.2639052368652999E-2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121</v>
      </c>
      <c r="E3757">
        <v>30.79</v>
      </c>
      <c r="F3757">
        <v>323.25</v>
      </c>
      <c r="G3757">
        <v>-13.305618963269</v>
      </c>
      <c r="H3757">
        <v>1.0739510831011601</v>
      </c>
      <c r="I3757">
        <v>-0.54124395524501701</v>
      </c>
      <c r="J3757">
        <v>3.1426029046428301</v>
      </c>
      <c r="K3757">
        <v>322.06901355277301</v>
      </c>
      <c r="L3757">
        <v>310.97049840829698</v>
      </c>
      <c r="M3757">
        <v>0.32897047686164199</v>
      </c>
      <c r="N3757">
        <v>0</v>
      </c>
      <c r="O3757">
        <v>0.26295436968291003</v>
      </c>
      <c r="P3757">
        <v>9.9489795918367303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625</v>
      </c>
      <c r="E3758">
        <v>30.78660193</v>
      </c>
      <c r="F3758">
        <v>14.35</v>
      </c>
      <c r="G3758">
        <v>-87.289686274404005</v>
      </c>
      <c r="H3758">
        <v>-10.6907547992517</v>
      </c>
      <c r="I3758">
        <v>-62.335861130974301</v>
      </c>
      <c r="J3758">
        <v>-3.68969523200313</v>
      </c>
      <c r="K3758">
        <v>17.1595839402714</v>
      </c>
      <c r="M3758">
        <v>16.975691681748199</v>
      </c>
      <c r="N3758">
        <v>0.82866043613707097</v>
      </c>
      <c r="O3758">
        <v>192.68292682926801</v>
      </c>
      <c r="P3758">
        <v>0.70175438596491402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429</v>
      </c>
      <c r="E3759">
        <v>30.78</v>
      </c>
      <c r="F3759">
        <v>57</v>
      </c>
      <c r="G3759">
        <v>113.25992426646999</v>
      </c>
      <c r="H3759">
        <v>0.32181433096441198</v>
      </c>
      <c r="I3759">
        <v>25.321070234190501</v>
      </c>
      <c r="J3759">
        <v>5.2889786963388197</v>
      </c>
      <c r="K3759">
        <v>56.743073113855502</v>
      </c>
      <c r="L3759">
        <v>46.016136268803898</v>
      </c>
      <c r="M3759">
        <v>47.378856808336899</v>
      </c>
      <c r="N3759">
        <v>0.49157103126846302</v>
      </c>
      <c r="O3759">
        <v>49.157894736842003</v>
      </c>
      <c r="P3759">
        <v>177.50730282375801</v>
      </c>
      <c r="Q3759">
        <v>0.219798574394067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E3760">
        <v>30.745939</v>
      </c>
      <c r="F3760">
        <v>415</v>
      </c>
      <c r="G3760">
        <v>945.50666850644404</v>
      </c>
      <c r="H3760">
        <v>14.316735463406699</v>
      </c>
      <c r="I3760">
        <v>172.97972180810899</v>
      </c>
      <c r="J3760">
        <v>12.278136037994299</v>
      </c>
      <c r="K3760">
        <v>341.67896245307497</v>
      </c>
      <c r="L3760">
        <v>223.89412433824799</v>
      </c>
      <c r="M3760">
        <v>91.543348295519905</v>
      </c>
      <c r="N3760">
        <v>0.77562304862837905</v>
      </c>
      <c r="O3760">
        <v>1.25301204819276</v>
      </c>
      <c r="P3760">
        <v>968.76126706155003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4196</v>
      </c>
      <c r="E3761">
        <v>30.687374999999999</v>
      </c>
      <c r="F3761">
        <v>182.5</v>
      </c>
      <c r="G3761">
        <v>-45.263145563652799</v>
      </c>
      <c r="H3761">
        <v>12.3544388879792</v>
      </c>
      <c r="I3761">
        <v>-13.3899309160628</v>
      </c>
      <c r="J3761">
        <v>4.5596631991691003</v>
      </c>
      <c r="K3761">
        <v>168.8004582785</v>
      </c>
      <c r="L3761">
        <v>174.297844680097</v>
      </c>
      <c r="M3761">
        <v>55.811779158290101</v>
      </c>
      <c r="N3761">
        <v>0.64505119453924897</v>
      </c>
      <c r="O3761">
        <v>39.178082191780803</v>
      </c>
      <c r="P3761">
        <v>49.590163934426201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2479</v>
      </c>
      <c r="E3762">
        <v>30.669081427999998</v>
      </c>
      <c r="F3762">
        <v>38.86</v>
      </c>
      <c r="G3762">
        <v>-3.2792975362728298</v>
      </c>
      <c r="H3762">
        <v>2.6528984515222098</v>
      </c>
      <c r="I3762">
        <v>30.818867362009101</v>
      </c>
      <c r="J3762">
        <v>-5.6044420126148298</v>
      </c>
      <c r="K3762">
        <v>38.0089834950927</v>
      </c>
      <c r="L3762">
        <v>33.331865078132402</v>
      </c>
      <c r="M3762">
        <v>52.430122031404998</v>
      </c>
      <c r="N3762">
        <v>0.84160521044326797</v>
      </c>
      <c r="O3762">
        <v>31.240349974266501</v>
      </c>
      <c r="P3762">
        <v>61.849229487713401</v>
      </c>
      <c r="Q3762">
        <v>9.1888446855561995E-2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429</v>
      </c>
      <c r="E3763">
        <v>30.6182425199998</v>
      </c>
      <c r="F3763">
        <v>244.45</v>
      </c>
      <c r="G3763">
        <v>-23.254598555105801</v>
      </c>
      <c r="H3763">
        <v>1.0739510831011601</v>
      </c>
      <c r="I3763">
        <v>-10.490223547081699</v>
      </c>
      <c r="J3763">
        <v>3.1426029046428301</v>
      </c>
      <c r="K3763">
        <v>244.45</v>
      </c>
      <c r="L3763">
        <v>244.44999999999899</v>
      </c>
      <c r="M3763">
        <v>50</v>
      </c>
      <c r="O3763">
        <v>0</v>
      </c>
      <c r="P3763">
        <v>0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625</v>
      </c>
      <c r="E3764">
        <v>30.545522927999901</v>
      </c>
      <c r="F3764">
        <v>4.28</v>
      </c>
      <c r="G3764">
        <v>-73.196119022942</v>
      </c>
      <c r="H3764">
        <v>19.96283997199</v>
      </c>
      <c r="I3764">
        <v>0.67860762174942102</v>
      </c>
      <c r="J3764">
        <v>12.3262763740306</v>
      </c>
      <c r="K3764">
        <v>3.7627095020403498</v>
      </c>
      <c r="L3764">
        <v>4.07269095852073</v>
      </c>
      <c r="M3764">
        <v>84.858210004330601</v>
      </c>
      <c r="N3764">
        <v>1.2645682212946801</v>
      </c>
      <c r="O3764">
        <v>110.28037383177499</v>
      </c>
      <c r="P3764">
        <v>45.084745762711798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212</v>
      </c>
      <c r="E3765">
        <v>30.545071799999999</v>
      </c>
      <c r="F3765">
        <v>17.25</v>
      </c>
      <c r="G3765">
        <v>-4.0312840820085599E-2</v>
      </c>
      <c r="H3765">
        <v>12.0616054040888</v>
      </c>
      <c r="I3765">
        <v>-29.618212295323598</v>
      </c>
      <c r="J3765">
        <v>13.652744269117299</v>
      </c>
      <c r="K3765">
        <v>15.994937833822901</v>
      </c>
      <c r="L3765">
        <v>16.040253399056699</v>
      </c>
      <c r="M3765">
        <v>64.966007117622596</v>
      </c>
      <c r="N3765">
        <v>2.2857142857142798</v>
      </c>
      <c r="O3765">
        <v>55.072463768115902</v>
      </c>
      <c r="P3765">
        <v>43.869891576313599</v>
      </c>
      <c r="Q3765">
        <v>4.2996984339020002E-2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1524</v>
      </c>
      <c r="E3766">
        <v>30.494324832</v>
      </c>
      <c r="F3766">
        <v>2.4900000000000002</v>
      </c>
      <c r="G3766">
        <v>15.078734778227499</v>
      </c>
      <c r="H3766">
        <v>8.6369762931851994</v>
      </c>
      <c r="I3766">
        <v>-51.204509261367399</v>
      </c>
      <c r="J3766">
        <v>5.5426029046428402</v>
      </c>
      <c r="K3766">
        <v>3.1937316760037802</v>
      </c>
      <c r="L3766">
        <v>3.2008009690949799</v>
      </c>
      <c r="M3766">
        <v>41.365307309287701</v>
      </c>
      <c r="N3766">
        <v>1.2888600136736099</v>
      </c>
      <c r="O3766">
        <v>84.738955823293097</v>
      </c>
      <c r="P3766">
        <v>46.470588235294102</v>
      </c>
      <c r="Q3766">
        <v>5.1339463638859998E-3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43</v>
      </c>
      <c r="E3767">
        <v>30.442</v>
      </c>
      <c r="F3767">
        <v>761.05</v>
      </c>
      <c r="G3767">
        <v>230.31102281539299</v>
      </c>
      <c r="H3767">
        <v>-12.205646470205799</v>
      </c>
      <c r="I3767">
        <v>35.865545683687401</v>
      </c>
      <c r="J3767">
        <v>2.9452344835902</v>
      </c>
      <c r="K3767">
        <v>654.49893224493701</v>
      </c>
      <c r="L3767">
        <v>520.01281689380698</v>
      </c>
      <c r="M3767">
        <v>53.872762402694299</v>
      </c>
      <c r="N3767">
        <v>0.86892323093286605</v>
      </c>
      <c r="O3767">
        <v>14.926745943104899</v>
      </c>
      <c r="P3767">
        <v>253.565621370499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72</v>
      </c>
      <c r="E3768">
        <v>30.428523279</v>
      </c>
      <c r="F3768">
        <v>48.51</v>
      </c>
      <c r="G3768">
        <v>-15.214509468246099</v>
      </c>
      <c r="H3768">
        <v>1.92425758893465</v>
      </c>
      <c r="I3768">
        <v>-51.661700626878002</v>
      </c>
      <c r="J3768">
        <v>2.1525038947418502</v>
      </c>
      <c r="K3768">
        <v>48.507564529592898</v>
      </c>
      <c r="L3768">
        <v>53.125443906322403</v>
      </c>
      <c r="M3768">
        <v>46.295620892824402</v>
      </c>
      <c r="N3768">
        <v>0.31876924720081101</v>
      </c>
      <c r="O3768">
        <v>167.47062461348099</v>
      </c>
      <c r="P3768">
        <v>30.508474576271102</v>
      </c>
      <c r="Q3768">
        <v>7.3862505447390994E-2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E3769">
        <v>30.423999999999999</v>
      </c>
      <c r="F3769">
        <v>76.06</v>
      </c>
      <c r="G3769">
        <v>17.492995819431499</v>
      </c>
      <c r="H3769">
        <v>-6.5543031599561499E-2</v>
      </c>
      <c r="I3769">
        <v>-19.1049057530171</v>
      </c>
      <c r="J3769">
        <v>2.45077900527177</v>
      </c>
      <c r="K3769">
        <v>81.012161446971504</v>
      </c>
      <c r="L3769">
        <v>78.7234136850292</v>
      </c>
      <c r="M3769">
        <v>30.6153308250287</v>
      </c>
      <c r="N3769">
        <v>0.42219875744066898</v>
      </c>
      <c r="O3769">
        <v>51.196423875887398</v>
      </c>
      <c r="P3769">
        <v>44.600760456273697</v>
      </c>
      <c r="Q3769">
        <v>0.108333257925795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E3770">
        <v>30.382857026</v>
      </c>
      <c r="F3770">
        <v>8.18</v>
      </c>
      <c r="G3770">
        <v>-93.713247886994495</v>
      </c>
      <c r="H3770">
        <v>-6.4908157562770796</v>
      </c>
      <c r="I3770">
        <v>-53.566076017506198</v>
      </c>
      <c r="J3770">
        <v>-0.94341860073351302</v>
      </c>
      <c r="K3770">
        <v>9.4288323754252694</v>
      </c>
      <c r="L3770">
        <v>11.9557320489091</v>
      </c>
      <c r="M3770">
        <v>29.7700909275665</v>
      </c>
      <c r="N3770">
        <v>1.19017674345738</v>
      </c>
      <c r="O3770">
        <v>294.743276283618</v>
      </c>
      <c r="P3770">
        <v>0.98765432098766304</v>
      </c>
      <c r="Q3770">
        <v>6.7204858125474998E-2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D3771" t="s">
        <v>396</v>
      </c>
      <c r="E3771">
        <v>30.362015</v>
      </c>
      <c r="F3771">
        <v>84.25</v>
      </c>
      <c r="G3771">
        <v>-59.908733893451597</v>
      </c>
      <c r="H3771">
        <v>6.7625738375921696</v>
      </c>
      <c r="I3771">
        <v>-8.18299828903681</v>
      </c>
      <c r="J3771">
        <v>6.7369516394626405E-2</v>
      </c>
      <c r="K3771">
        <v>83.995131052432697</v>
      </c>
      <c r="M3771">
        <v>35.871547572422003</v>
      </c>
      <c r="N3771">
        <v>0.161514195583596</v>
      </c>
      <c r="O3771">
        <v>66.172106824925805</v>
      </c>
      <c r="P3771">
        <v>55.730129390018398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D3772" t="s">
        <v>530</v>
      </c>
      <c r="E3772">
        <v>30.33960188</v>
      </c>
      <c r="F3772">
        <v>77.27</v>
      </c>
      <c r="G3772">
        <v>48.685766375913303</v>
      </c>
      <c r="H3772">
        <v>18.282041797167899</v>
      </c>
      <c r="I3772">
        <v>18.3145772530515</v>
      </c>
      <c r="J3772">
        <v>5.4019611934128804</v>
      </c>
      <c r="K3772">
        <v>68.472762725392499</v>
      </c>
      <c r="L3772">
        <v>57.452144177755599</v>
      </c>
      <c r="M3772">
        <v>61.620250619555797</v>
      </c>
      <c r="N3772">
        <v>2.6207924112447598</v>
      </c>
      <c r="O3772">
        <v>13.0581079332211</v>
      </c>
      <c r="P3772">
        <v>134.15151515151501</v>
      </c>
      <c r="Q3772">
        <v>0.117079359473253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2175</v>
      </c>
      <c r="E3773">
        <v>30.33279435</v>
      </c>
      <c r="F3773">
        <v>96.29</v>
      </c>
      <c r="G3773">
        <v>72.7755317380538</v>
      </c>
      <c r="H3773">
        <v>-4.7783480344092997</v>
      </c>
      <c r="I3773">
        <v>-35.322385920227703</v>
      </c>
      <c r="J3773">
        <v>12.888136201881601</v>
      </c>
      <c r="K3773">
        <v>110.90645204401901</v>
      </c>
      <c r="L3773">
        <v>112.93509539951999</v>
      </c>
      <c r="M3773">
        <v>40.131165388175503</v>
      </c>
      <c r="N3773">
        <v>3.4909090909090899</v>
      </c>
      <c r="O3773">
        <v>107.18662374078301</v>
      </c>
      <c r="P3773">
        <v>113.50332594235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7232</v>
      </c>
      <c r="E3774">
        <v>30.32787562</v>
      </c>
      <c r="F3774">
        <v>530.6</v>
      </c>
      <c r="G3774">
        <v>27.8704370472866</v>
      </c>
      <c r="H3774">
        <v>-19.3663004892258</v>
      </c>
      <c r="I3774">
        <v>-36.795779102637297</v>
      </c>
      <c r="J3774">
        <v>-2.45441202073029</v>
      </c>
      <c r="K3774">
        <v>620.31600921642701</v>
      </c>
      <c r="L3774">
        <v>710.40418193047697</v>
      </c>
      <c r="M3774">
        <v>40.454370947948398</v>
      </c>
      <c r="N3774">
        <v>0.26679493346159999</v>
      </c>
      <c r="O3774">
        <v>138.23030531473799</v>
      </c>
      <c r="P3774">
        <v>51.125035602392401</v>
      </c>
      <c r="Q3774">
        <v>7.4162049602974997E-2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D3775" t="s">
        <v>252</v>
      </c>
      <c r="E3775">
        <v>30.279015000000001</v>
      </c>
      <c r="F3775">
        <v>31.59</v>
      </c>
      <c r="G3775">
        <v>52.765431799319501</v>
      </c>
      <c r="H3775">
        <v>12.276220859596499</v>
      </c>
      <c r="I3775">
        <v>52.888753653971499</v>
      </c>
      <c r="J3775">
        <v>-1.33357813886593</v>
      </c>
      <c r="K3775">
        <v>24.0896096880982</v>
      </c>
      <c r="L3775">
        <v>20.166421009262699</v>
      </c>
      <c r="M3775">
        <v>99.508122192923807</v>
      </c>
      <c r="N3775">
        <v>3.5685320356853198</v>
      </c>
      <c r="O3775">
        <v>0</v>
      </c>
      <c r="P3775">
        <v>80.514285714285705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1202</v>
      </c>
      <c r="E3776">
        <v>30.260612099999999</v>
      </c>
      <c r="F3776">
        <v>17.79</v>
      </c>
      <c r="G3776">
        <v>-68.684046407866504</v>
      </c>
      <c r="H3776">
        <v>301.71634937003898</v>
      </c>
      <c r="I3776">
        <v>-53.743812063828102</v>
      </c>
      <c r="J3776">
        <v>-1.5926313112431001</v>
      </c>
      <c r="K3776">
        <v>19.980440445363701</v>
      </c>
      <c r="L3776">
        <v>24.9443754102894</v>
      </c>
      <c r="M3776">
        <v>34.003125021494903</v>
      </c>
      <c r="N3776">
        <v>1.6996925429879499</v>
      </c>
      <c r="O3776">
        <v>137.492973580663</v>
      </c>
      <c r="P3776">
        <v>15.2948801036941</v>
      </c>
      <c r="Q3776">
        <v>-1.621159862872E-3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212</v>
      </c>
      <c r="E3777">
        <v>30.248000000000001</v>
      </c>
      <c r="F3777">
        <v>0.45</v>
      </c>
      <c r="G3777">
        <v>-5.5931859894901201</v>
      </c>
      <c r="H3777">
        <v>-1.87035303188851</v>
      </c>
      <c r="I3777">
        <v>-12.2495918825592</v>
      </c>
      <c r="J3777">
        <v>1.0670674632677399</v>
      </c>
      <c r="K3777">
        <v>0.59267168328142406</v>
      </c>
      <c r="L3777">
        <v>0.50771284078795198</v>
      </c>
      <c r="M3777">
        <v>92.112121951265095</v>
      </c>
      <c r="N3777">
        <v>1</v>
      </c>
      <c r="Q3777">
        <v>4.6288916988924997E-2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5583</v>
      </c>
      <c r="E3778">
        <v>30.180624999999999</v>
      </c>
      <c r="F3778">
        <v>56.15</v>
      </c>
      <c r="G3778">
        <v>44.859173899984</v>
      </c>
      <c r="H3778">
        <v>-5.8373639016083203</v>
      </c>
      <c r="I3778">
        <v>-26.933675928034098</v>
      </c>
      <c r="J3778">
        <v>4.6092695713095004</v>
      </c>
      <c r="K3778">
        <v>62.487627730440103</v>
      </c>
      <c r="L3778">
        <v>63.205444723132203</v>
      </c>
      <c r="M3778">
        <v>25.830109721190301</v>
      </c>
      <c r="N3778">
        <v>0.91786986343616395</v>
      </c>
      <c r="O3778">
        <v>68.958147818343704</v>
      </c>
      <c r="P3778">
        <v>72.769230769230703</v>
      </c>
      <c r="Q3778">
        <v>9.2315303367142998E-2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1744</v>
      </c>
      <c r="E3779">
        <v>30.180239895</v>
      </c>
      <c r="F3779">
        <v>20.170000000000002</v>
      </c>
      <c r="G3779">
        <v>35.689451878306301</v>
      </c>
      <c r="H3779">
        <v>-2.46257753486067</v>
      </c>
      <c r="I3779">
        <v>-35.952159984627897</v>
      </c>
      <c r="J3779">
        <v>1.1761783147519999E-2</v>
      </c>
      <c r="K3779">
        <v>20.784503434207199</v>
      </c>
      <c r="L3779">
        <v>19.842491303467799</v>
      </c>
      <c r="M3779">
        <v>38.537708118881099</v>
      </c>
      <c r="N3779">
        <v>0.85540333423342596</v>
      </c>
      <c r="O3779">
        <v>63.6093207734258</v>
      </c>
      <c r="P3779">
        <v>66.694214876033001</v>
      </c>
      <c r="Q3779">
        <v>4.1797725459811003E-2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E3780">
        <v>30.136288</v>
      </c>
      <c r="F3780">
        <v>22.12</v>
      </c>
      <c r="G3780">
        <v>-23.254598555105801</v>
      </c>
      <c r="H3780">
        <v>1.0739510831011601</v>
      </c>
      <c r="I3780">
        <v>36.9764431195849</v>
      </c>
      <c r="K3780">
        <v>19.375004189490902</v>
      </c>
      <c r="M3780">
        <v>100</v>
      </c>
      <c r="N3780">
        <v>25.174999999999901</v>
      </c>
      <c r="O3780">
        <v>0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D3781" t="s">
        <v>158</v>
      </c>
      <c r="E3781">
        <v>30.12397</v>
      </c>
      <c r="F3781">
        <v>105.55</v>
      </c>
      <c r="G3781">
        <v>-3.24322845845998</v>
      </c>
      <c r="H3781">
        <v>1.5260306491047699</v>
      </c>
      <c r="I3781">
        <v>-39.651297372585098</v>
      </c>
      <c r="J3781">
        <v>8.4007743873524507</v>
      </c>
      <c r="K3781">
        <v>115.555746135588</v>
      </c>
      <c r="L3781">
        <v>111.287829206388</v>
      </c>
      <c r="M3781">
        <v>35.943963305589499</v>
      </c>
      <c r="N3781">
        <v>0.87692307692307603</v>
      </c>
      <c r="O3781">
        <v>57.934628138322999</v>
      </c>
      <c r="P3781">
        <v>29.509202453987701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292</v>
      </c>
      <c r="E3782">
        <v>29.966999999999999</v>
      </c>
      <c r="F3782">
        <v>71.349999999999994</v>
      </c>
      <c r="G3782">
        <v>46.5859156081886</v>
      </c>
      <c r="H3782">
        <v>-27.240063669269698</v>
      </c>
      <c r="I3782">
        <v>63.874390333661097</v>
      </c>
      <c r="J3782">
        <v>-7.8711315623290403</v>
      </c>
      <c r="K3782">
        <v>74.704702124313897</v>
      </c>
      <c r="L3782">
        <v>66.305280985378403</v>
      </c>
      <c r="M3782">
        <v>45.193273539034003</v>
      </c>
      <c r="N3782">
        <v>0.32573080629617701</v>
      </c>
      <c r="O3782">
        <v>33.146461107217903</v>
      </c>
      <c r="P3782">
        <v>105.73817762399</v>
      </c>
      <c r="Q3782">
        <v>6.3197069825858002E-2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D3783" t="s">
        <v>46</v>
      </c>
      <c r="E3783">
        <v>29.956487500000001</v>
      </c>
      <c r="F3783">
        <v>1.25</v>
      </c>
      <c r="G3783">
        <v>23.8042249743059</v>
      </c>
      <c r="H3783">
        <v>-14.310664301514199</v>
      </c>
      <c r="I3783">
        <v>-27.156890213748401</v>
      </c>
      <c r="J3783">
        <v>2.3907232053947101</v>
      </c>
      <c r="K3783">
        <v>1.27485377004922</v>
      </c>
      <c r="L3783">
        <v>1.06506973724584</v>
      </c>
      <c r="M3783">
        <v>5.7480848594591301</v>
      </c>
      <c r="N3783">
        <v>1.61707474051769</v>
      </c>
      <c r="O3783">
        <v>31.999999999999901</v>
      </c>
      <c r="P3783">
        <v>78.571428571428498</v>
      </c>
      <c r="Q3783">
        <v>7.1365656711226994E-2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D3784" t="s">
        <v>405</v>
      </c>
      <c r="E3784">
        <v>29.94173</v>
      </c>
      <c r="F3784">
        <v>25.31</v>
      </c>
      <c r="G3784">
        <v>264.34111354290297</v>
      </c>
      <c r="H3784">
        <v>59.868539028980599</v>
      </c>
      <c r="I3784">
        <v>41.887861943586501</v>
      </c>
      <c r="J3784">
        <v>31.984918273904299</v>
      </c>
      <c r="K3784">
        <v>18.125529078243002</v>
      </c>
      <c r="L3784">
        <v>14.1334856750189</v>
      </c>
      <c r="M3784">
        <v>73.987210240765194</v>
      </c>
      <c r="N3784">
        <v>1.97624240889049</v>
      </c>
      <c r="O3784">
        <v>2.6471750296325598</v>
      </c>
      <c r="P3784">
        <v>324.66442953020101</v>
      </c>
      <c r="Q3784">
        <v>0.16489211419774399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700</v>
      </c>
      <c r="E3785">
        <v>29.936254000000002</v>
      </c>
      <c r="F3785">
        <v>229</v>
      </c>
      <c r="G3785">
        <v>29.412068111560799</v>
      </c>
      <c r="H3785">
        <v>7.9712725116725798</v>
      </c>
      <c r="I3785">
        <v>11.3506915899227</v>
      </c>
      <c r="J3785">
        <v>5.8887947089766604</v>
      </c>
      <c r="K3785">
        <v>220.74314777779799</v>
      </c>
      <c r="L3785">
        <v>198.19449683875101</v>
      </c>
      <c r="M3785">
        <v>49.268775195750202</v>
      </c>
      <c r="N3785">
        <v>1.1303915943676399</v>
      </c>
      <c r="O3785">
        <v>14.4323144104803</v>
      </c>
      <c r="P3785">
        <v>61.210841253079799</v>
      </c>
      <c r="Q3785">
        <v>8.4797270206256006E-2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E3786">
        <v>29.903533424999999</v>
      </c>
      <c r="F3786">
        <v>47.59</v>
      </c>
      <c r="G3786">
        <v>299.76762366711603</v>
      </c>
      <c r="H3786">
        <v>6.3382731357443802</v>
      </c>
      <c r="I3786">
        <v>54.9251396785004</v>
      </c>
      <c r="J3786">
        <v>19.357499119539</v>
      </c>
      <c r="K3786">
        <v>43.302583393409101</v>
      </c>
      <c r="L3786">
        <v>35.262323136189998</v>
      </c>
      <c r="M3786">
        <v>74.485460427862293</v>
      </c>
      <c r="N3786">
        <v>0.83440085025645705</v>
      </c>
      <c r="O3786">
        <v>18.869510401344801</v>
      </c>
      <c r="P3786">
        <v>323.02222222222201</v>
      </c>
      <c r="Q3786">
        <v>9.9075315530383998E-2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625</v>
      </c>
      <c r="E3787">
        <v>29.878617599999998</v>
      </c>
      <c r="F3787">
        <v>32</v>
      </c>
      <c r="G3787">
        <v>-18.164286568242002</v>
      </c>
      <c r="H3787">
        <v>-2.2076193827646602</v>
      </c>
      <c r="I3787">
        <v>-23.391693334778999</v>
      </c>
      <c r="J3787">
        <v>0.23083819876047901</v>
      </c>
      <c r="K3787">
        <v>33.381943129220801</v>
      </c>
      <c r="L3787">
        <v>31.661703804460799</v>
      </c>
      <c r="M3787">
        <v>38.424247849423303</v>
      </c>
      <c r="N3787">
        <v>0.231416539481968</v>
      </c>
      <c r="O3787">
        <v>26.687499999999901</v>
      </c>
      <c r="P3787">
        <v>42.0328450954283</v>
      </c>
      <c r="Q3787">
        <v>4.5245318433997997E-2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E3788">
        <v>29.842400000000001</v>
      </c>
      <c r="F3788">
        <v>53.29</v>
      </c>
      <c r="G3788">
        <v>114.22311980496499</v>
      </c>
      <c r="H3788">
        <v>80.196337096128204</v>
      </c>
      <c r="I3788">
        <v>107.91141579718</v>
      </c>
      <c r="J3788">
        <v>17.801369637142201</v>
      </c>
      <c r="K3788">
        <v>36.697321929506799</v>
      </c>
      <c r="L3788">
        <v>29.6619765812776</v>
      </c>
      <c r="M3788">
        <v>95.685194261844103</v>
      </c>
      <c r="N3788">
        <v>0.61561067850248796</v>
      </c>
      <c r="O3788">
        <v>0</v>
      </c>
      <c r="P3788">
        <v>163.55093966369901</v>
      </c>
      <c r="Q3788">
        <v>0.14879490044931201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383</v>
      </c>
      <c r="E3789">
        <v>29.84</v>
      </c>
      <c r="F3789">
        <v>14.92</v>
      </c>
      <c r="G3789">
        <v>1.39034714247146</v>
      </c>
      <c r="H3789">
        <v>-7.43420742505735</v>
      </c>
      <c r="I3789">
        <v>-27.4629558787456</v>
      </c>
      <c r="J3789">
        <v>1.3289693836922301</v>
      </c>
      <c r="K3789">
        <v>15.6783651172286</v>
      </c>
      <c r="L3789">
        <v>14.8696893979807</v>
      </c>
      <c r="M3789">
        <v>31.984226670948299</v>
      </c>
      <c r="N3789">
        <v>0.203645568917319</v>
      </c>
      <c r="O3789">
        <v>40.750670241286798</v>
      </c>
      <c r="P3789">
        <v>39.439252336448597</v>
      </c>
      <c r="Q3789">
        <v>1.6341585015448998E-2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429</v>
      </c>
      <c r="E3790">
        <v>29.814800160000001</v>
      </c>
      <c r="F3790">
        <v>8.76</v>
      </c>
      <c r="G3790">
        <v>-30.063109193403601</v>
      </c>
      <c r="H3790">
        <v>-1.25679253510082</v>
      </c>
      <c r="I3790">
        <v>-22.183771934178498</v>
      </c>
      <c r="J3790">
        <v>0.92038068242062399</v>
      </c>
      <c r="K3790">
        <v>8.8716535391091096</v>
      </c>
      <c r="L3790">
        <v>9.1843330677942294</v>
      </c>
      <c r="M3790">
        <v>44.571790607896197</v>
      </c>
      <c r="N3790">
        <v>0.85354062170516598</v>
      </c>
      <c r="O3790">
        <v>24.8858447488584</v>
      </c>
      <c r="P3790">
        <v>4.2857142857142696</v>
      </c>
      <c r="Q3790">
        <v>0.129108497847993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292</v>
      </c>
      <c r="E3791">
        <v>29.673736592000001</v>
      </c>
      <c r="F3791">
        <v>5.68</v>
      </c>
      <c r="G3791">
        <v>11.6622660529702</v>
      </c>
      <c r="H3791">
        <v>-5.7057099338479897</v>
      </c>
      <c r="I3791">
        <v>-11.0156175926159</v>
      </c>
      <c r="J3791">
        <v>4.9944547564946804</v>
      </c>
      <c r="K3791">
        <v>5.6975280686770997</v>
      </c>
      <c r="L3791">
        <v>5.5289557882801104</v>
      </c>
      <c r="M3791">
        <v>48.459499348547297</v>
      </c>
      <c r="N3791">
        <v>1.1943186542262101</v>
      </c>
      <c r="O3791">
        <v>19.7183098591549</v>
      </c>
      <c r="P3791">
        <v>48.691099476439703</v>
      </c>
      <c r="Q3791">
        <v>7.4076675606287001E-2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D3792" t="s">
        <v>124</v>
      </c>
      <c r="E3792">
        <v>29.64</v>
      </c>
      <c r="F3792">
        <v>2.08</v>
      </c>
      <c r="G3792">
        <v>46.411148148359402</v>
      </c>
      <c r="H3792">
        <v>-33.185308176158102</v>
      </c>
      <c r="I3792">
        <v>1.48916927720528</v>
      </c>
      <c r="J3792">
        <v>-5.4410880824816301</v>
      </c>
      <c r="K3792">
        <v>2.6329359488226598</v>
      </c>
      <c r="L3792">
        <v>2.3079986776711099</v>
      </c>
      <c r="M3792">
        <v>6.4049661247910903</v>
      </c>
      <c r="N3792">
        <v>0.92123891401134705</v>
      </c>
      <c r="O3792">
        <v>64.903846153846104</v>
      </c>
      <c r="P3792">
        <v>86.632321373811706</v>
      </c>
      <c r="Q3792">
        <v>6.2074638748863001E-2</v>
      </c>
    </row>
    <row r="3793" spans="1:17" hidden="1" x14ac:dyDescent="0.3">
      <c r="A3793" t="s">
        <v>7816</v>
      </c>
      <c r="B3793" t="s">
        <v>7817</v>
      </c>
      <c r="C3793" t="str">
        <f>IFERROR(VLOOKUP(Table1[[#This Row],[Ticker]],[1]!Table2[[Symbol]:[Industry]],2,FALSE),"-")</f>
        <v>-</v>
      </c>
      <c r="D3793" t="s">
        <v>711</v>
      </c>
      <c r="E3793">
        <v>29.575091889999999</v>
      </c>
      <c r="F3793">
        <v>40.380000000000003</v>
      </c>
      <c r="G3793">
        <v>4.9358776353703897</v>
      </c>
      <c r="H3793">
        <v>6.2165172745471704</v>
      </c>
      <c r="I3793">
        <v>-5.5798572181651398</v>
      </c>
      <c r="J3793">
        <v>-0.922437745763665</v>
      </c>
      <c r="K3793">
        <v>39.164735407248997</v>
      </c>
      <c r="L3793">
        <v>36.431825885878801</v>
      </c>
      <c r="M3793">
        <v>56.725246441840902</v>
      </c>
      <c r="N3793">
        <v>0.48822936255377197</v>
      </c>
      <c r="O3793">
        <v>8.9648340762753698</v>
      </c>
      <c r="P3793">
        <v>51.633496057078403</v>
      </c>
    </row>
    <row r="3794" spans="1:17" hidden="1" x14ac:dyDescent="0.3">
      <c r="A3794" t="s">
        <v>7818</v>
      </c>
      <c r="B3794" t="s">
        <v>7819</v>
      </c>
      <c r="C3794" t="str">
        <f>IFERROR(VLOOKUP(Table1[[#This Row],[Ticker]],[1]!Table2[[Symbol]:[Industry]],2,FALSE),"-")</f>
        <v>-</v>
      </c>
      <c r="D3794" t="s">
        <v>625</v>
      </c>
      <c r="E3794">
        <v>29.5627539339999</v>
      </c>
      <c r="F3794">
        <v>1.01</v>
      </c>
      <c r="G3794">
        <v>-16.9388090814215</v>
      </c>
      <c r="H3794">
        <v>-18.305893878139099</v>
      </c>
      <c r="I3794">
        <v>-49.278102334960501</v>
      </c>
      <c r="J3794">
        <v>-3.16370340166347</v>
      </c>
      <c r="K3794">
        <v>1.1113534154695199</v>
      </c>
      <c r="L3794">
        <v>1.12103826458598</v>
      </c>
      <c r="M3794">
        <v>17.073448321661601</v>
      </c>
      <c r="N3794">
        <v>0.57189898668712003</v>
      </c>
      <c r="O3794">
        <v>107.920792079207</v>
      </c>
      <c r="P3794">
        <v>26.249999999999901</v>
      </c>
      <c r="Q3794">
        <v>3.3264158324448997E-2</v>
      </c>
    </row>
    <row r="3795" spans="1:17" hidden="1" x14ac:dyDescent="0.3">
      <c r="A3795" t="s">
        <v>7820</v>
      </c>
      <c r="B3795" t="s">
        <v>7821</v>
      </c>
      <c r="C3795" t="str">
        <f>IFERROR(VLOOKUP(Table1[[#This Row],[Ticker]],[1]!Table2[[Symbol]:[Industry]],2,FALSE),"-")</f>
        <v>-</v>
      </c>
      <c r="D3795" t="s">
        <v>51</v>
      </c>
      <c r="E3795">
        <v>29.556450000000002</v>
      </c>
      <c r="F3795">
        <v>5.5</v>
      </c>
      <c r="G3795">
        <v>24.1984845548137</v>
      </c>
      <c r="H3795">
        <v>5.8012238103738802</v>
      </c>
      <c r="I3795">
        <v>34.628509962152997</v>
      </c>
      <c r="J3795">
        <v>3.1426029046428301</v>
      </c>
      <c r="K3795">
        <v>5.1514830655471497</v>
      </c>
      <c r="L3795">
        <v>4.7332076589801702</v>
      </c>
      <c r="M3795">
        <v>47.157159517950802</v>
      </c>
      <c r="N3795">
        <v>1.1128308374915701</v>
      </c>
      <c r="O3795">
        <v>24.545454545454501</v>
      </c>
      <c r="P3795">
        <v>52.354570637119103</v>
      </c>
      <c r="Q3795">
        <v>-3.4662912966553001E-2</v>
      </c>
    </row>
    <row r="3796" spans="1:17" hidden="1" x14ac:dyDescent="0.3">
      <c r="A3796" t="s">
        <v>7822</v>
      </c>
      <c r="B3796" t="s">
        <v>7823</v>
      </c>
      <c r="C3796" t="str">
        <f>IFERROR(VLOOKUP(Table1[[#This Row],[Ticker]],[1]!Table2[[Symbol]:[Industry]],2,FALSE),"-")</f>
        <v>-</v>
      </c>
      <c r="D3796" t="s">
        <v>625</v>
      </c>
      <c r="E3796">
        <v>29.536006499999999</v>
      </c>
      <c r="F3796">
        <v>82.95</v>
      </c>
      <c r="G3796">
        <v>-1.4366124478925599</v>
      </c>
      <c r="H3796">
        <v>-7.8658412882725202</v>
      </c>
      <c r="I3796">
        <v>-5.1093666467803498</v>
      </c>
      <c r="J3796">
        <v>-1.33357813886593</v>
      </c>
      <c r="K3796">
        <v>76.272055583928505</v>
      </c>
      <c r="L3796">
        <v>53.745810418352001</v>
      </c>
      <c r="M3796">
        <v>83.232370105182397</v>
      </c>
      <c r="N3796">
        <v>0.60897435897435803</v>
      </c>
      <c r="O3796">
        <v>4.6292947558770301</v>
      </c>
      <c r="P3796">
        <v>24.981166189543401</v>
      </c>
    </row>
    <row r="3797" spans="1:17" hidden="1" x14ac:dyDescent="0.3">
      <c r="A3797" t="s">
        <v>7824</v>
      </c>
      <c r="B3797" t="s">
        <v>7825</v>
      </c>
      <c r="C3797" t="str">
        <f>IFERROR(VLOOKUP(Table1[[#This Row],[Ticker]],[1]!Table2[[Symbol]:[Industry]],2,FALSE),"-")</f>
        <v>-</v>
      </c>
      <c r="E3797">
        <v>29.519375</v>
      </c>
      <c r="F3797">
        <v>6.47</v>
      </c>
      <c r="G3797">
        <v>23.350739881082401</v>
      </c>
      <c r="H3797">
        <v>-17.4532163698407</v>
      </c>
      <c r="I3797">
        <v>-29.6789400901928</v>
      </c>
      <c r="J3797">
        <v>-1.33357813886593</v>
      </c>
      <c r="K3797">
        <v>6.6079756635147104</v>
      </c>
      <c r="L3797">
        <v>5.22906025256506</v>
      </c>
      <c r="M3797">
        <v>7.3499263002431994E-2</v>
      </c>
      <c r="N3797">
        <v>0.87849253301426899</v>
      </c>
      <c r="O3797">
        <v>35.394126738794398</v>
      </c>
      <c r="P3797">
        <v>49.768518518518498</v>
      </c>
    </row>
    <row r="3798" spans="1:17" hidden="1" x14ac:dyDescent="0.3">
      <c r="A3798" t="s">
        <v>7826</v>
      </c>
      <c r="B3798" t="s">
        <v>7827</v>
      </c>
      <c r="C3798" t="str">
        <f>IFERROR(VLOOKUP(Table1[[#This Row],[Ticker]],[1]!Table2[[Symbol]:[Industry]],2,FALSE),"-")</f>
        <v>-</v>
      </c>
      <c r="E3798">
        <v>29.4986438</v>
      </c>
      <c r="F3798">
        <v>39.14</v>
      </c>
      <c r="G3798">
        <v>17.267977603386299</v>
      </c>
      <c r="H3798">
        <v>-3.4380648546891699</v>
      </c>
      <c r="I3798">
        <v>0.190340955558816</v>
      </c>
      <c r="J3798">
        <v>-1.33357813886593</v>
      </c>
      <c r="K3798">
        <v>34.616885848307902</v>
      </c>
      <c r="L3798">
        <v>27.686381552430198</v>
      </c>
      <c r="M3798">
        <v>1.7392434864661499</v>
      </c>
      <c r="N3798">
        <v>1.5074074074074</v>
      </c>
      <c r="O3798">
        <v>5.2376085845682097</v>
      </c>
      <c r="P3798">
        <v>43.6857562408223</v>
      </c>
    </row>
    <row r="3799" spans="1:17" hidden="1" x14ac:dyDescent="0.3">
      <c r="A3799" t="s">
        <v>7828</v>
      </c>
      <c r="B3799" t="s">
        <v>7829</v>
      </c>
      <c r="C3799" t="str">
        <f>IFERROR(VLOOKUP(Table1[[#This Row],[Ticker]],[1]!Table2[[Symbol]:[Industry]],2,FALSE),"-")</f>
        <v>-</v>
      </c>
      <c r="D3799" t="s">
        <v>21</v>
      </c>
      <c r="E3799">
        <v>29.476649999999999</v>
      </c>
      <c r="F3799">
        <v>70.349999999999994</v>
      </c>
      <c r="G3799">
        <v>-7.9267297026467904</v>
      </c>
      <c r="H3799">
        <v>-3.8771058044006002</v>
      </c>
      <c r="I3799">
        <v>-14.593276982196199</v>
      </c>
      <c r="J3799">
        <v>3.1426029046428301</v>
      </c>
      <c r="K3799">
        <v>71.097530195731295</v>
      </c>
      <c r="L3799">
        <v>69.324613834627797</v>
      </c>
      <c r="M3799">
        <v>85.917854442638202</v>
      </c>
      <c r="N3799">
        <v>1.26</v>
      </c>
      <c r="O3799">
        <v>8.7420042643923299</v>
      </c>
      <c r="P3799">
        <v>27.909090909090899</v>
      </c>
    </row>
    <row r="3800" spans="1:17" hidden="1" x14ac:dyDescent="0.3">
      <c r="A3800" t="s">
        <v>7830</v>
      </c>
      <c r="B3800" t="s">
        <v>7831</v>
      </c>
      <c r="C3800" t="str">
        <f>IFERROR(VLOOKUP(Table1[[#This Row],[Ticker]],[1]!Table2[[Symbol]:[Industry]],2,FALSE),"-")</f>
        <v>-</v>
      </c>
      <c r="D3800" t="s">
        <v>116</v>
      </c>
      <c r="E3800">
        <v>29.443999999999999</v>
      </c>
      <c r="F3800">
        <v>0.4</v>
      </c>
      <c r="G3800">
        <v>-8.9688842693915003</v>
      </c>
      <c r="H3800">
        <v>-1.4260489168988399</v>
      </c>
      <c r="I3800">
        <v>-43.823556880414998</v>
      </c>
      <c r="J3800">
        <v>8.5480083100482496</v>
      </c>
      <c r="K3800">
        <v>0.41236896294284497</v>
      </c>
      <c r="L3800">
        <v>0.53322290022124297</v>
      </c>
      <c r="M3800">
        <v>72.702806593167097</v>
      </c>
      <c r="N3800">
        <v>1.1181536496759501</v>
      </c>
      <c r="O3800">
        <v>62.5</v>
      </c>
      <c r="P3800">
        <v>33.3333333333333</v>
      </c>
      <c r="Q3800">
        <v>9.8810926958499998E-4</v>
      </c>
    </row>
    <row r="3801" spans="1:17" hidden="1" x14ac:dyDescent="0.3">
      <c r="A3801" t="s">
        <v>7832</v>
      </c>
      <c r="B3801" t="s">
        <v>7833</v>
      </c>
      <c r="C3801" t="str">
        <f>IFERROR(VLOOKUP(Table1[[#This Row],[Ticker]],[1]!Table2[[Symbol]:[Industry]],2,FALSE),"-")</f>
        <v>-</v>
      </c>
      <c r="D3801" t="s">
        <v>1676</v>
      </c>
      <c r="E3801">
        <v>29.3555928</v>
      </c>
      <c r="F3801">
        <v>46.99</v>
      </c>
      <c r="G3801">
        <v>113.948834054687</v>
      </c>
      <c r="H3801">
        <v>51.940824148116597</v>
      </c>
      <c r="I3801">
        <v>103.100685543827</v>
      </c>
      <c r="J3801">
        <v>13.8926029046428</v>
      </c>
      <c r="K3801">
        <v>36.0785281158158</v>
      </c>
      <c r="L3801">
        <v>27.950854436879599</v>
      </c>
      <c r="M3801">
        <v>70.687093214936596</v>
      </c>
      <c r="N3801">
        <v>0.90338172221712898</v>
      </c>
      <c r="O3801">
        <v>10.3426260906575</v>
      </c>
      <c r="P3801">
        <v>192.77258566978099</v>
      </c>
      <c r="Q3801">
        <v>8.2992966407018004E-2</v>
      </c>
    </row>
    <row r="3802" spans="1:17" hidden="1" x14ac:dyDescent="0.3">
      <c r="A3802" t="s">
        <v>7834</v>
      </c>
      <c r="B3802" t="s">
        <v>7835</v>
      </c>
      <c r="C3802" t="str">
        <f>IFERROR(VLOOKUP(Table1[[#This Row],[Ticker]],[1]!Table2[[Symbol]:[Industry]],2,FALSE),"-")</f>
        <v>-</v>
      </c>
      <c r="D3802" t="s">
        <v>942</v>
      </c>
      <c r="E3802">
        <v>29.332677887999999</v>
      </c>
      <c r="F3802">
        <v>3.42</v>
      </c>
      <c r="G3802">
        <v>-98.107539731576395</v>
      </c>
      <c r="H3802">
        <v>-4.7063957377080898</v>
      </c>
      <c r="I3802">
        <v>-70.722781686616599</v>
      </c>
      <c r="J3802">
        <v>13.651077480913999</v>
      </c>
      <c r="K3802">
        <v>4.5706287782333499</v>
      </c>
      <c r="L3802">
        <v>8.5168191828682396</v>
      </c>
      <c r="M3802">
        <v>71.721947007946099</v>
      </c>
      <c r="N3802">
        <v>0.93995454948847201</v>
      </c>
      <c r="O3802">
        <v>313.74269005847901</v>
      </c>
      <c r="P3802">
        <v>15.9322033898305</v>
      </c>
      <c r="Q3802">
        <v>-0.16123892936328599</v>
      </c>
    </row>
    <row r="3803" spans="1:17" hidden="1" x14ac:dyDescent="0.3">
      <c r="A3803" t="s">
        <v>7836</v>
      </c>
      <c r="B3803" t="s">
        <v>7837</v>
      </c>
      <c r="C3803" t="str">
        <f>IFERROR(VLOOKUP(Table1[[#This Row],[Ticker]],[1]!Table2[[Symbol]:[Industry]],2,FALSE),"-")</f>
        <v>-</v>
      </c>
      <c r="D3803" t="s">
        <v>711</v>
      </c>
      <c r="E3803">
        <v>29.289530723999999</v>
      </c>
      <c r="F3803">
        <v>17.309999999999999</v>
      </c>
      <c r="G3803">
        <v>28.4411336331335</v>
      </c>
      <c r="H3803">
        <v>3.2961733053233799</v>
      </c>
      <c r="I3803">
        <v>10.406549745277401</v>
      </c>
      <c r="J3803">
        <v>3.3660665917936901</v>
      </c>
      <c r="K3803">
        <v>17.2334863709975</v>
      </c>
      <c r="L3803">
        <v>15.189553582023199</v>
      </c>
      <c r="M3803">
        <v>37.603805705755697</v>
      </c>
      <c r="N3803">
        <v>1.1576676876641101</v>
      </c>
      <c r="O3803">
        <v>10.918544194107399</v>
      </c>
      <c r="P3803">
        <v>54.539773234532603</v>
      </c>
      <c r="Q3803">
        <v>3.3034621500889999E-3</v>
      </c>
    </row>
    <row r="3804" spans="1:17" hidden="1" x14ac:dyDescent="0.3">
      <c r="A3804" t="s">
        <v>7838</v>
      </c>
      <c r="B3804" t="s">
        <v>7839</v>
      </c>
      <c r="C3804" t="str">
        <f>IFERROR(VLOOKUP(Table1[[#This Row],[Ticker]],[1]!Table2[[Symbol]:[Industry]],2,FALSE),"-")</f>
        <v>-</v>
      </c>
      <c r="E3804">
        <v>29.271540600000002</v>
      </c>
      <c r="F3804">
        <v>60.99</v>
      </c>
      <c r="G3804">
        <v>313.32378369256702</v>
      </c>
      <c r="H3804">
        <v>24.570676623882999</v>
      </c>
      <c r="I3804">
        <v>51.630988574130299</v>
      </c>
      <c r="J3804">
        <v>-4.5690981186405804</v>
      </c>
      <c r="K3804">
        <v>56.4305604516207</v>
      </c>
      <c r="L3804">
        <v>41.715504465961502</v>
      </c>
      <c r="M3804">
        <v>39.954465165999899</v>
      </c>
      <c r="N3804">
        <v>1.3308413993863999</v>
      </c>
      <c r="O3804">
        <v>17.445482866043498</v>
      </c>
      <c r="P3804">
        <v>336.57838224767301</v>
      </c>
      <c r="Q3804">
        <v>0.13812328162142801</v>
      </c>
    </row>
    <row r="3805" spans="1:17" hidden="1" x14ac:dyDescent="0.3">
      <c r="A3805" t="s">
        <v>7840</v>
      </c>
      <c r="B3805" t="s">
        <v>7841</v>
      </c>
      <c r="C3805" t="str">
        <f>IFERROR(VLOOKUP(Table1[[#This Row],[Ticker]],[1]!Table2[[Symbol]:[Industry]],2,FALSE),"-")</f>
        <v>-</v>
      </c>
      <c r="D3805" t="s">
        <v>5583</v>
      </c>
      <c r="E3805">
        <v>29.256554999999999</v>
      </c>
      <c r="F3805">
        <v>33.85</v>
      </c>
      <c r="G3805">
        <v>57.568051017543702</v>
      </c>
      <c r="H3805">
        <v>4.3516445580632102</v>
      </c>
      <c r="I3805">
        <v>-19.127200605111401</v>
      </c>
      <c r="J3805">
        <v>-6.1107304286904904</v>
      </c>
      <c r="K3805">
        <v>33.851548212407302</v>
      </c>
      <c r="L3805">
        <v>32.117160189361101</v>
      </c>
      <c r="M3805">
        <v>44.902993961665999</v>
      </c>
      <c r="N3805">
        <v>1.26377168898293</v>
      </c>
      <c r="O3805">
        <v>26.824224519940898</v>
      </c>
      <c r="P3805">
        <v>90.168539325842701</v>
      </c>
      <c r="Q3805">
        <v>6.1090493901270002E-3</v>
      </c>
    </row>
    <row r="3806" spans="1:17" hidden="1" x14ac:dyDescent="0.3">
      <c r="A3806" t="s">
        <v>7842</v>
      </c>
      <c r="B3806" t="s">
        <v>7843</v>
      </c>
      <c r="C3806" t="str">
        <f>IFERROR(VLOOKUP(Table1[[#This Row],[Ticker]],[1]!Table2[[Symbol]:[Industry]],2,FALSE),"-")</f>
        <v>-</v>
      </c>
      <c r="D3806" t="s">
        <v>72</v>
      </c>
      <c r="E3806">
        <v>29.07</v>
      </c>
      <c r="F3806">
        <v>1.1399999999999999</v>
      </c>
      <c r="G3806">
        <v>22.899247598740299</v>
      </c>
      <c r="H3806">
        <v>-34.2851649389983</v>
      </c>
      <c r="I3806">
        <v>-21.427723547081701</v>
      </c>
      <c r="J3806">
        <v>-4.0002542382143096</v>
      </c>
      <c r="K3806">
        <v>1.2481657349311399</v>
      </c>
      <c r="L3806">
        <v>1.1526294878183401</v>
      </c>
      <c r="M3806">
        <v>31.385215667489401</v>
      </c>
      <c r="N3806">
        <v>0.80036507775668997</v>
      </c>
      <c r="O3806">
        <v>84.210526315789494</v>
      </c>
      <c r="P3806">
        <v>46.153846153846096</v>
      </c>
      <c r="Q3806">
        <v>6.3165480995273998E-2</v>
      </c>
    </row>
    <row r="3807" spans="1:17" hidden="1" x14ac:dyDescent="0.3">
      <c r="A3807" t="s">
        <v>7844</v>
      </c>
      <c r="B3807" t="s">
        <v>7845</v>
      </c>
      <c r="C3807" t="str">
        <f>IFERROR(VLOOKUP(Table1[[#This Row],[Ticker]],[1]!Table2[[Symbol]:[Industry]],2,FALSE),"-")</f>
        <v>-</v>
      </c>
      <c r="D3807" t="s">
        <v>1126</v>
      </c>
      <c r="E3807">
        <v>28.9466</v>
      </c>
      <c r="F3807">
        <v>71.650000000000006</v>
      </c>
      <c r="G3807">
        <v>26.016234778227499</v>
      </c>
      <c r="H3807">
        <v>9.7696032570142002</v>
      </c>
      <c r="I3807">
        <v>-1.1009105699824999</v>
      </c>
      <c r="J3807">
        <v>-0.113335179157532</v>
      </c>
      <c r="K3807">
        <v>66.990727281121195</v>
      </c>
      <c r="L3807">
        <v>61.316790828218899</v>
      </c>
      <c r="M3807">
        <v>60.072655818858799</v>
      </c>
      <c r="N3807">
        <v>0.68792677267518398</v>
      </c>
      <c r="O3807">
        <v>5.6385205861828096</v>
      </c>
      <c r="P3807">
        <v>53.557651093013298</v>
      </c>
      <c r="Q3807">
        <v>5.4735709007918999E-2</v>
      </c>
    </row>
    <row r="3808" spans="1:17" hidden="1" x14ac:dyDescent="0.3">
      <c r="A3808" t="s">
        <v>7846</v>
      </c>
      <c r="B3808" t="s">
        <v>7847</v>
      </c>
      <c r="C3808" t="str">
        <f>IFERROR(VLOOKUP(Table1[[#This Row],[Ticker]],[1]!Table2[[Symbol]:[Industry]],2,FALSE),"-")</f>
        <v>-</v>
      </c>
      <c r="D3808" t="s">
        <v>700</v>
      </c>
      <c r="E3808">
        <v>28.92</v>
      </c>
      <c r="F3808">
        <v>4.82</v>
      </c>
      <c r="G3808">
        <v>-56.403003548170901</v>
      </c>
      <c r="H3808">
        <v>-13.471503462353301</v>
      </c>
      <c r="I3808">
        <v>-46.564494104110899</v>
      </c>
      <c r="J3808">
        <v>-5.5952611730270601</v>
      </c>
      <c r="K3808">
        <v>5.1997285080067899</v>
      </c>
      <c r="L3808">
        <v>6.4327914631560299</v>
      </c>
      <c r="M3808">
        <v>42.088553004259097</v>
      </c>
      <c r="N3808">
        <v>0.98127751500752602</v>
      </c>
      <c r="O3808">
        <v>147.51037344398301</v>
      </c>
      <c r="P3808">
        <v>18.137254901960699</v>
      </c>
      <c r="Q3808">
        <v>4.3211312668066E-2</v>
      </c>
    </row>
    <row r="3809" spans="1:17" hidden="1" x14ac:dyDescent="0.3">
      <c r="A3809" t="s">
        <v>7848</v>
      </c>
      <c r="B3809" t="s">
        <v>7849</v>
      </c>
      <c r="C3809" t="str">
        <f>IFERROR(VLOOKUP(Table1[[#This Row],[Ticker]],[1]!Table2[[Symbol]:[Industry]],2,FALSE),"-")</f>
        <v>-</v>
      </c>
      <c r="D3809" t="s">
        <v>308</v>
      </c>
      <c r="E3809">
        <v>28.847200000000001</v>
      </c>
      <c r="F3809">
        <v>17.12</v>
      </c>
      <c r="G3809">
        <v>-58.550894851402099</v>
      </c>
      <c r="H3809">
        <v>-1.57469756554747</v>
      </c>
      <c r="I3809">
        <v>-21.647462779048499</v>
      </c>
      <c r="J3809">
        <v>0.336342785916451</v>
      </c>
      <c r="K3809">
        <v>17.743555696091899</v>
      </c>
      <c r="L3809">
        <v>20.823885407448401</v>
      </c>
      <c r="M3809">
        <v>39.126313711940703</v>
      </c>
      <c r="N3809">
        <v>1.77411247193342</v>
      </c>
      <c r="O3809">
        <v>93.691588785046704</v>
      </c>
      <c r="P3809">
        <v>18.068965517241299</v>
      </c>
      <c r="Q3809">
        <v>3.3924047223349999E-3</v>
      </c>
    </row>
    <row r="3810" spans="1:17" hidden="1" x14ac:dyDescent="0.3">
      <c r="A3810" t="s">
        <v>7850</v>
      </c>
      <c r="B3810" t="s">
        <v>7851</v>
      </c>
      <c r="C3810" t="str">
        <f>IFERROR(VLOOKUP(Table1[[#This Row],[Ticker]],[1]!Table2[[Symbol]:[Industry]],2,FALSE),"-")</f>
        <v>-</v>
      </c>
      <c r="D3810" t="s">
        <v>625</v>
      </c>
      <c r="E3810">
        <v>28.825222499999999</v>
      </c>
      <c r="F3810">
        <v>46.3</v>
      </c>
      <c r="G3810">
        <v>17.346676877630301</v>
      </c>
      <c r="H3810">
        <v>-3.7115630363211198</v>
      </c>
      <c r="I3810">
        <v>-7.1420092613674599</v>
      </c>
      <c r="J3810">
        <v>-15.377965256213001</v>
      </c>
      <c r="K3810">
        <v>45.093544498266297</v>
      </c>
      <c r="L3810">
        <v>43.690718751679597</v>
      </c>
      <c r="M3810">
        <v>49.808074265069699</v>
      </c>
      <c r="N3810">
        <v>4.15153972175393</v>
      </c>
      <c r="O3810">
        <v>39.956803455723502</v>
      </c>
      <c r="P3810">
        <v>49.717057396927999</v>
      </c>
      <c r="Q3810">
        <v>7.2597807759263999E-2</v>
      </c>
    </row>
    <row r="3811" spans="1:17" hidden="1" x14ac:dyDescent="0.3">
      <c r="A3811" t="s">
        <v>7852</v>
      </c>
      <c r="B3811" t="s">
        <v>7853</v>
      </c>
      <c r="C3811" t="str">
        <f>IFERROR(VLOOKUP(Table1[[#This Row],[Ticker]],[1]!Table2[[Symbol]:[Industry]],2,FALSE),"-")</f>
        <v>-</v>
      </c>
      <c r="D3811" t="s">
        <v>625</v>
      </c>
      <c r="E3811">
        <v>28.77</v>
      </c>
      <c r="F3811">
        <v>68.5</v>
      </c>
      <c r="G3811">
        <v>97.073481213308398</v>
      </c>
      <c r="H3811">
        <v>-6.35848134933127</v>
      </c>
      <c r="I3811">
        <v>0.96438107380988303</v>
      </c>
      <c r="J3811">
        <v>1.40684046023028</v>
      </c>
      <c r="K3811">
        <v>71.868459965834305</v>
      </c>
      <c r="L3811">
        <v>62.587069792362399</v>
      </c>
      <c r="M3811">
        <v>14.449837080158</v>
      </c>
      <c r="N3811">
        <v>0.13541202672605701</v>
      </c>
      <c r="O3811">
        <v>36.802919708029101</v>
      </c>
      <c r="P3811">
        <v>120.328079768414</v>
      </c>
      <c r="Q3811">
        <v>0.120926455358343</v>
      </c>
    </row>
    <row r="3812" spans="1:17" hidden="1" x14ac:dyDescent="0.3">
      <c r="A3812" t="s">
        <v>7854</v>
      </c>
      <c r="B3812" t="s">
        <v>7855</v>
      </c>
      <c r="C3812" t="str">
        <f>IFERROR(VLOOKUP(Table1[[#This Row],[Ticker]],[1]!Table2[[Symbol]:[Industry]],2,FALSE),"-")</f>
        <v>-</v>
      </c>
      <c r="D3812" t="s">
        <v>429</v>
      </c>
      <c r="E3812">
        <v>28.728000000000002</v>
      </c>
      <c r="F3812">
        <v>0.36</v>
      </c>
      <c r="G3812">
        <v>-25.957301257808499</v>
      </c>
      <c r="H3812">
        <v>-6.4260489168988402</v>
      </c>
      <c r="I3812">
        <v>-42.565695245194902</v>
      </c>
      <c r="J3812">
        <v>3.1426029046428301</v>
      </c>
      <c r="K3812">
        <v>0.36454617871325101</v>
      </c>
      <c r="L3812">
        <v>0.383640917156572</v>
      </c>
      <c r="M3812">
        <v>46.520751015762201</v>
      </c>
      <c r="N3812">
        <v>0.80455529934954795</v>
      </c>
      <c r="O3812">
        <v>58.3333333333333</v>
      </c>
      <c r="P3812">
        <v>16.129032258064498</v>
      </c>
    </row>
    <row r="3813" spans="1:17" hidden="1" x14ac:dyDescent="0.3">
      <c r="A3813" t="s">
        <v>7856</v>
      </c>
      <c r="B3813" t="s">
        <v>7857</v>
      </c>
      <c r="C3813" t="str">
        <f>IFERROR(VLOOKUP(Table1[[#This Row],[Ticker]],[1]!Table2[[Symbol]:[Industry]],2,FALSE),"-")</f>
        <v>-</v>
      </c>
      <c r="D3813" t="s">
        <v>429</v>
      </c>
      <c r="E3813">
        <v>28.7</v>
      </c>
      <c r="F3813">
        <v>28.7</v>
      </c>
      <c r="G3813">
        <v>13.412068111560799</v>
      </c>
      <c r="H3813">
        <v>-9.5457935447406292</v>
      </c>
      <c r="I3813">
        <v>-30.098066684336601</v>
      </c>
      <c r="J3813">
        <v>-3.8567490072171702</v>
      </c>
      <c r="K3813">
        <v>31.5384615153955</v>
      </c>
      <c r="L3813">
        <v>29.059007467264099</v>
      </c>
      <c r="M3813">
        <v>30.654059889386598</v>
      </c>
      <c r="N3813">
        <v>0.64415200751980595</v>
      </c>
      <c r="O3813">
        <v>44.634146341463399</v>
      </c>
      <c r="P3813">
        <v>55.978260869565197</v>
      </c>
      <c r="Q3813">
        <v>6.1007085744865998E-2</v>
      </c>
    </row>
    <row r="3814" spans="1:17" hidden="1" x14ac:dyDescent="0.3">
      <c r="A3814" t="s">
        <v>7858</v>
      </c>
      <c r="B3814" t="s">
        <v>7859</v>
      </c>
      <c r="C3814" t="str">
        <f>IFERROR(VLOOKUP(Table1[[#This Row],[Ticker]],[1]!Table2[[Symbol]:[Industry]],2,FALSE),"-")</f>
        <v>-</v>
      </c>
      <c r="D3814" t="s">
        <v>1524</v>
      </c>
      <c r="E3814">
        <v>28.520910000000001</v>
      </c>
      <c r="F3814">
        <v>90.75</v>
      </c>
      <c r="G3814">
        <v>-73.047129675437702</v>
      </c>
      <c r="H3814">
        <v>-28.156818147668002</v>
      </c>
      <c r="I3814">
        <v>-57.6517955994834</v>
      </c>
      <c r="J3814">
        <v>-3.9281041660642302</v>
      </c>
      <c r="K3814">
        <v>139.31182824046101</v>
      </c>
      <c r="M3814">
        <v>16.889357180746799</v>
      </c>
      <c r="N3814">
        <v>0.49237081677138</v>
      </c>
      <c r="O3814">
        <v>217.575757575757</v>
      </c>
      <c r="P3814">
        <v>0</v>
      </c>
    </row>
    <row r="3815" spans="1:17" hidden="1" x14ac:dyDescent="0.3">
      <c r="A3815" t="s">
        <v>7860</v>
      </c>
      <c r="B3815" t="s">
        <v>7861</v>
      </c>
      <c r="C3815" t="str">
        <f>IFERROR(VLOOKUP(Table1[[#This Row],[Ticker]],[1]!Table2[[Symbol]:[Industry]],2,FALSE),"-")</f>
        <v>-</v>
      </c>
      <c r="D3815" t="s">
        <v>1297</v>
      </c>
      <c r="E3815">
        <v>28.388294607999999</v>
      </c>
      <c r="F3815">
        <v>235.72</v>
      </c>
      <c r="G3815">
        <v>-14.777838315805299</v>
      </c>
      <c r="H3815">
        <v>2.0018259918171601</v>
      </c>
      <c r="I3815">
        <v>-6.1570229982391904</v>
      </c>
      <c r="J3815">
        <v>3.25338734369008</v>
      </c>
      <c r="K3815">
        <v>232.678751248373</v>
      </c>
      <c r="L3815">
        <v>226.960477332257</v>
      </c>
      <c r="M3815">
        <v>54.0220772595234</v>
      </c>
      <c r="N3815">
        <v>1.1402396078053401</v>
      </c>
      <c r="O3815">
        <v>13.2699813337858</v>
      </c>
      <c r="P3815">
        <v>10.2525724976613</v>
      </c>
      <c r="Q3815">
        <v>-6.2435120747125997E-2</v>
      </c>
    </row>
    <row r="3816" spans="1:17" hidden="1" x14ac:dyDescent="0.3">
      <c r="A3816" t="s">
        <v>7862</v>
      </c>
      <c r="B3816" t="s">
        <v>7863</v>
      </c>
      <c r="C3816" t="str">
        <f>IFERROR(VLOOKUP(Table1[[#This Row],[Ticker]],[1]!Table2[[Symbol]:[Industry]],2,FALSE),"-")</f>
        <v>-</v>
      </c>
      <c r="D3816" t="s">
        <v>1467</v>
      </c>
      <c r="E3816">
        <v>28.370636951999899</v>
      </c>
      <c r="F3816">
        <v>52.61</v>
      </c>
      <c r="G3816">
        <v>60.055505974510901</v>
      </c>
      <c r="H3816">
        <v>20.7876074707663</v>
      </c>
      <c r="I3816">
        <v>-5.0593618236348501</v>
      </c>
      <c r="J3816">
        <v>8.6970795020403902</v>
      </c>
      <c r="K3816">
        <v>47.891466979943999</v>
      </c>
      <c r="L3816">
        <v>43.591088150028099</v>
      </c>
      <c r="M3816">
        <v>50.9803792896845</v>
      </c>
      <c r="N3816">
        <v>2.7244563030726501</v>
      </c>
      <c r="O3816">
        <v>20.509408857631598</v>
      </c>
      <c r="P3816">
        <v>92.007299270073005</v>
      </c>
      <c r="Q3816">
        <v>3.0104283278724001E-2</v>
      </c>
    </row>
    <row r="3817" spans="1:17" hidden="1" x14ac:dyDescent="0.3">
      <c r="A3817" t="s">
        <v>7864</v>
      </c>
      <c r="B3817" t="s">
        <v>7865</v>
      </c>
      <c r="C3817" t="str">
        <f>IFERROR(VLOOKUP(Table1[[#This Row],[Ticker]],[1]!Table2[[Symbol]:[Industry]],2,FALSE),"-")</f>
        <v>-</v>
      </c>
      <c r="D3817" t="s">
        <v>138</v>
      </c>
      <c r="E3817">
        <v>28.303000000000001</v>
      </c>
      <c r="F3817">
        <v>25.73</v>
      </c>
      <c r="G3817">
        <v>-115.047262031979</v>
      </c>
      <c r="H3817">
        <v>-17.359783856657799</v>
      </c>
      <c r="I3817">
        <v>-37.744959198763901</v>
      </c>
      <c r="J3817">
        <v>-3.1873867183249902</v>
      </c>
      <c r="K3817">
        <v>30.638475817749701</v>
      </c>
      <c r="L3817">
        <v>79.873684992072199</v>
      </c>
      <c r="M3817">
        <v>18.5153218959931</v>
      </c>
      <c r="N3817">
        <v>1.08041233455643</v>
      </c>
      <c r="O3817">
        <v>1313.9137193936999</v>
      </c>
      <c r="P3817">
        <v>6.2783973564642697</v>
      </c>
    </row>
    <row r="3818" spans="1:17" hidden="1" x14ac:dyDescent="0.3">
      <c r="A3818" t="s">
        <v>7866</v>
      </c>
      <c r="B3818" t="s">
        <v>7867</v>
      </c>
      <c r="C3818" t="str">
        <f>IFERROR(VLOOKUP(Table1[[#This Row],[Ticker]],[1]!Table2[[Symbol]:[Industry]],2,FALSE),"-")</f>
        <v>-</v>
      </c>
      <c r="D3818" t="s">
        <v>308</v>
      </c>
      <c r="E3818">
        <v>28.287292799999999</v>
      </c>
      <c r="F3818">
        <v>17.420000000000002</v>
      </c>
      <c r="G3818">
        <v>19.182032679563001</v>
      </c>
      <c r="H3818">
        <v>0.58825221639851599</v>
      </c>
      <c r="I3818">
        <v>-14.0339666257085</v>
      </c>
      <c r="J3818">
        <v>8.4538536185206201</v>
      </c>
      <c r="K3818">
        <v>17.819711230558202</v>
      </c>
      <c r="L3818">
        <v>16.645199339633901</v>
      </c>
      <c r="M3818">
        <v>43.278310525900203</v>
      </c>
      <c r="N3818">
        <v>1.21096643633465</v>
      </c>
      <c r="O3818">
        <v>19.632606199770301</v>
      </c>
      <c r="P3818">
        <v>72.304648862512394</v>
      </c>
      <c r="Q3818">
        <v>9.8745080335175997E-2</v>
      </c>
    </row>
    <row r="3819" spans="1:17" hidden="1" x14ac:dyDescent="0.3">
      <c r="A3819" t="s">
        <v>7868</v>
      </c>
      <c r="B3819" t="s">
        <v>7869</v>
      </c>
      <c r="C3819" t="str">
        <f>IFERROR(VLOOKUP(Table1[[#This Row],[Ticker]],[1]!Table2[[Symbol]:[Industry]],2,FALSE),"-")</f>
        <v>-</v>
      </c>
      <c r="D3819" t="s">
        <v>308</v>
      </c>
      <c r="E3819">
        <v>28.269682319999902</v>
      </c>
      <c r="F3819">
        <v>39.159999999999997</v>
      </c>
      <c r="G3819">
        <v>-8.0781279668705093</v>
      </c>
      <c r="H3819">
        <v>1.0739510831011601</v>
      </c>
      <c r="I3819">
        <v>-0.49022354708176302</v>
      </c>
      <c r="J3819">
        <v>3.1426029046428301</v>
      </c>
      <c r="K3819">
        <v>39.021399033727697</v>
      </c>
      <c r="L3819">
        <v>36.648989580608102</v>
      </c>
      <c r="M3819">
        <v>99.990699005494903</v>
      </c>
      <c r="O3819">
        <v>0</v>
      </c>
      <c r="P3819">
        <v>21.2383900928792</v>
      </c>
    </row>
    <row r="3820" spans="1:17" hidden="1" x14ac:dyDescent="0.3">
      <c r="A3820" t="s">
        <v>7870</v>
      </c>
      <c r="B3820" t="s">
        <v>7871</v>
      </c>
      <c r="C3820" t="str">
        <f>IFERROR(VLOOKUP(Table1[[#This Row],[Ticker]],[1]!Table2[[Symbol]:[Industry]],2,FALSE),"-")</f>
        <v>-</v>
      </c>
      <c r="D3820" t="s">
        <v>3159</v>
      </c>
      <c r="E3820">
        <v>28.21013112</v>
      </c>
      <c r="F3820">
        <v>52.9</v>
      </c>
      <c r="G3820">
        <v>-71.213280306212496</v>
      </c>
      <c r="H3820">
        <v>15.7406177497678</v>
      </c>
      <c r="I3820">
        <v>-10.678902792364701</v>
      </c>
      <c r="J3820">
        <v>-0.63362087158093905</v>
      </c>
      <c r="K3820">
        <v>47.070914886009902</v>
      </c>
      <c r="M3820">
        <v>59.2654742659657</v>
      </c>
      <c r="N3820">
        <v>3.01080737444373</v>
      </c>
      <c r="O3820">
        <v>102.26843100188999</v>
      </c>
      <c r="P3820">
        <v>65.3125</v>
      </c>
    </row>
    <row r="3821" spans="1:17" hidden="1" x14ac:dyDescent="0.3">
      <c r="A3821" t="s">
        <v>7872</v>
      </c>
      <c r="B3821" t="s">
        <v>7873</v>
      </c>
      <c r="C3821" t="str">
        <f>IFERROR(VLOOKUP(Table1[[#This Row],[Ticker]],[1]!Table2[[Symbol]:[Industry]],2,FALSE),"-")</f>
        <v>-</v>
      </c>
      <c r="D3821" t="s">
        <v>625</v>
      </c>
      <c r="E3821">
        <v>28.134106675291001</v>
      </c>
      <c r="F3821">
        <v>26.46</v>
      </c>
      <c r="G3821">
        <v>29.6884160528294</v>
      </c>
      <c r="H3821">
        <v>-3.4380648546891699</v>
      </c>
      <c r="I3821">
        <v>48.376504992982802</v>
      </c>
      <c r="J3821">
        <v>-1.33357813886593</v>
      </c>
      <c r="K3821">
        <v>20.9999460936803</v>
      </c>
      <c r="L3821">
        <v>18.498945865837999</v>
      </c>
      <c r="M3821">
        <v>88.6084252441009</v>
      </c>
      <c r="N3821">
        <v>0</v>
      </c>
      <c r="O3821">
        <v>0</v>
      </c>
      <c r="P3821">
        <v>85.034965034964998</v>
      </c>
      <c r="Q3821">
        <v>0.16540025724671301</v>
      </c>
    </row>
    <row r="3822" spans="1:17" hidden="1" x14ac:dyDescent="0.3">
      <c r="A3822" t="s">
        <v>7874</v>
      </c>
      <c r="B3822" t="s">
        <v>7875</v>
      </c>
      <c r="C3822" t="str">
        <f>IFERROR(VLOOKUP(Table1[[#This Row],[Ticker]],[1]!Table2[[Symbol]:[Industry]],2,FALSE),"-")</f>
        <v>-</v>
      </c>
      <c r="D3822" t="s">
        <v>292</v>
      </c>
      <c r="E3822">
        <v>28.015574399999998</v>
      </c>
      <c r="F3822">
        <v>27.78</v>
      </c>
      <c r="G3822">
        <v>-14.4016496051779</v>
      </c>
      <c r="H3822">
        <v>12.3119351453108</v>
      </c>
      <c r="I3822">
        <v>13.294105877505499</v>
      </c>
      <c r="J3822">
        <v>3.6550839926533398</v>
      </c>
      <c r="K3822">
        <v>23.692872396869401</v>
      </c>
      <c r="L3822">
        <v>22.6254325698096</v>
      </c>
      <c r="M3822">
        <v>99.957975064841406</v>
      </c>
      <c r="N3822">
        <v>3.5094676316050299</v>
      </c>
      <c r="O3822">
        <v>0</v>
      </c>
      <c r="P3822">
        <v>50.732501356483901</v>
      </c>
    </row>
    <row r="3823" spans="1:17" hidden="1" x14ac:dyDescent="0.3">
      <c r="A3823" t="s">
        <v>7876</v>
      </c>
      <c r="B3823" t="s">
        <v>7877</v>
      </c>
      <c r="C3823" t="str">
        <f>IFERROR(VLOOKUP(Table1[[#This Row],[Ticker]],[1]!Table2[[Symbol]:[Industry]],2,FALSE),"-")</f>
        <v>-</v>
      </c>
      <c r="D3823" t="s">
        <v>429</v>
      </c>
      <c r="E3823">
        <v>28</v>
      </c>
      <c r="F3823">
        <v>2.8</v>
      </c>
      <c r="G3823">
        <v>-15.5622908627981</v>
      </c>
      <c r="H3823">
        <v>-12.3189060597559</v>
      </c>
      <c r="I3823">
        <v>-50.4043866372105</v>
      </c>
      <c r="J3823">
        <v>-2.37687761483767</v>
      </c>
      <c r="K3823">
        <v>2.9267683322571498</v>
      </c>
      <c r="L3823">
        <v>2.8262619973640302</v>
      </c>
      <c r="M3823">
        <v>32.869339682529201</v>
      </c>
      <c r="N3823">
        <v>0.99283555154189995</v>
      </c>
      <c r="O3823">
        <v>103.214285714285</v>
      </c>
      <c r="P3823">
        <v>39.999999999999901</v>
      </c>
      <c r="Q3823">
        <v>6.5980161333028003E-2</v>
      </c>
    </row>
    <row r="3824" spans="1:17" hidden="1" x14ac:dyDescent="0.3">
      <c r="A3824" t="s">
        <v>7878</v>
      </c>
      <c r="B3824" t="s">
        <v>7879</v>
      </c>
      <c r="C3824" t="str">
        <f>IFERROR(VLOOKUP(Table1[[#This Row],[Ticker]],[1]!Table2[[Symbol]:[Industry]],2,FALSE),"-")</f>
        <v>-</v>
      </c>
      <c r="D3824" t="s">
        <v>4046</v>
      </c>
      <c r="E3824">
        <v>28</v>
      </c>
      <c r="F3824">
        <v>140</v>
      </c>
      <c r="G3824">
        <v>-47.064122364629597</v>
      </c>
      <c r="H3824">
        <v>1.0382495479351399</v>
      </c>
      <c r="I3824">
        <v>-26.3556081624663</v>
      </c>
      <c r="J3824">
        <v>10.7521340345429</v>
      </c>
      <c r="K3824">
        <v>137.36266538954999</v>
      </c>
      <c r="M3824">
        <v>54.608759398874398</v>
      </c>
      <c r="N3824">
        <v>0.394453004622496</v>
      </c>
      <c r="O3824">
        <v>37</v>
      </c>
      <c r="P3824">
        <v>17.845117845117802</v>
      </c>
    </row>
    <row r="3825" spans="1:17" hidden="1" x14ac:dyDescent="0.3">
      <c r="A3825" t="s">
        <v>7880</v>
      </c>
      <c r="B3825" t="s">
        <v>7881</v>
      </c>
      <c r="C3825" t="str">
        <f>IFERROR(VLOOKUP(Table1[[#This Row],[Ticker]],[1]!Table2[[Symbol]:[Industry]],2,FALSE),"-")</f>
        <v>-</v>
      </c>
      <c r="D3825" t="s">
        <v>383</v>
      </c>
      <c r="E3825">
        <v>27.997213200000001</v>
      </c>
      <c r="F3825">
        <v>45.87</v>
      </c>
      <c r="G3825">
        <v>294.50496428642401</v>
      </c>
      <c r="H3825">
        <v>46.311277528047803</v>
      </c>
      <c r="I3825">
        <v>305.75297064529502</v>
      </c>
      <c r="J3825">
        <v>11.345633936637</v>
      </c>
      <c r="K3825">
        <v>30.829454203327401</v>
      </c>
      <c r="L3825">
        <v>18.689260168439699</v>
      </c>
      <c r="M3825">
        <v>99.387967170649702</v>
      </c>
      <c r="N3825">
        <v>0.52805086423182301</v>
      </c>
      <c r="O3825">
        <v>0</v>
      </c>
      <c r="P3825">
        <v>435.86448598130801</v>
      </c>
      <c r="Q3825">
        <v>0.13397594200403501</v>
      </c>
    </row>
    <row r="3826" spans="1:17" hidden="1" x14ac:dyDescent="0.3">
      <c r="A3826" t="s">
        <v>7882</v>
      </c>
      <c r="B3826" t="s">
        <v>7883</v>
      </c>
      <c r="C3826" t="str">
        <f>IFERROR(VLOOKUP(Table1[[#This Row],[Ticker]],[1]!Table2[[Symbol]:[Industry]],2,FALSE),"-")</f>
        <v>-</v>
      </c>
      <c r="D3826" t="s">
        <v>95</v>
      </c>
      <c r="E3826">
        <v>27.99456</v>
      </c>
      <c r="F3826">
        <v>26.4</v>
      </c>
      <c r="G3826">
        <v>-93.691328678286098</v>
      </c>
      <c r="H3826">
        <v>-16.851974842824699</v>
      </c>
      <c r="I3826">
        <v>-79.431400017669901</v>
      </c>
      <c r="J3826">
        <v>-12.277244423601401</v>
      </c>
      <c r="K3826">
        <v>37.797530886331998</v>
      </c>
      <c r="L3826">
        <v>60.264073378503703</v>
      </c>
      <c r="M3826">
        <v>13.1666046466827</v>
      </c>
      <c r="N3826">
        <v>0.50109827818323505</v>
      </c>
      <c r="O3826">
        <v>275</v>
      </c>
      <c r="P3826">
        <v>0.189753320683094</v>
      </c>
      <c r="Q3826">
        <v>7.4904534210254003E-2</v>
      </c>
    </row>
    <row r="3827" spans="1:17" hidden="1" x14ac:dyDescent="0.3">
      <c r="A3827" t="s">
        <v>7884</v>
      </c>
      <c r="B3827" t="s">
        <v>7885</v>
      </c>
      <c r="C3827" t="str">
        <f>IFERROR(VLOOKUP(Table1[[#This Row],[Ticker]],[1]!Table2[[Symbol]:[Industry]],2,FALSE),"-")</f>
        <v>-</v>
      </c>
      <c r="D3827" t="s">
        <v>1202</v>
      </c>
      <c r="E3827">
        <v>27.977823999999998</v>
      </c>
      <c r="F3827">
        <v>25.49</v>
      </c>
      <c r="G3827">
        <v>-83.753591271671695</v>
      </c>
      <c r="H3827">
        <v>-4.5186415094914301</v>
      </c>
      <c r="I3827">
        <v>-43.639974399428901</v>
      </c>
      <c r="J3827">
        <v>3.2997738280220101</v>
      </c>
      <c r="K3827">
        <v>26.768478044115898</v>
      </c>
      <c r="L3827">
        <v>31.981568185757101</v>
      </c>
      <c r="M3827">
        <v>40.645099007730003</v>
      </c>
      <c r="N3827">
        <v>0.39916835865917999</v>
      </c>
      <c r="O3827">
        <v>153.158101216163</v>
      </c>
      <c r="P3827">
        <v>15.7584014532243</v>
      </c>
      <c r="Q3827">
        <v>4.2173093142630999E-2</v>
      </c>
    </row>
    <row r="3828" spans="1:17" hidden="1" x14ac:dyDescent="0.3">
      <c r="A3828" t="s">
        <v>7886</v>
      </c>
      <c r="B3828" t="s">
        <v>7887</v>
      </c>
      <c r="C3828" t="str">
        <f>IFERROR(VLOOKUP(Table1[[#This Row],[Ticker]],[1]!Table2[[Symbol]:[Industry]],2,FALSE),"-")</f>
        <v>-</v>
      </c>
      <c r="D3828" t="s">
        <v>1167</v>
      </c>
      <c r="E3828">
        <v>27.922676800000001</v>
      </c>
      <c r="F3828">
        <v>6.8</v>
      </c>
      <c r="G3828">
        <v>-88.293158966416797</v>
      </c>
      <c r="H3828">
        <v>-40.498101318645503</v>
      </c>
      <c r="I3828">
        <v>-77.074990131848296</v>
      </c>
      <c r="J3828">
        <v>-14.2648045027645</v>
      </c>
      <c r="K3828">
        <v>11.111525868731</v>
      </c>
      <c r="L3828">
        <v>16.710287059194801</v>
      </c>
      <c r="M3828">
        <v>13.838521772612999</v>
      </c>
      <c r="N3828">
        <v>0.63802703789194204</v>
      </c>
      <c r="O3828">
        <v>273.529411764705</v>
      </c>
      <c r="P3828">
        <v>5.7542768273717</v>
      </c>
      <c r="Q3828">
        <v>6.2755087699151002E-2</v>
      </c>
    </row>
    <row r="3829" spans="1:17" hidden="1" x14ac:dyDescent="0.3">
      <c r="A3829" t="s">
        <v>7888</v>
      </c>
      <c r="B3829" t="s">
        <v>7889</v>
      </c>
      <c r="C3829" t="str">
        <f>IFERROR(VLOOKUP(Table1[[#This Row],[Ticker]],[1]!Table2[[Symbol]:[Industry]],2,FALSE),"-")</f>
        <v>-</v>
      </c>
      <c r="D3829" t="s">
        <v>920</v>
      </c>
      <c r="E3829">
        <v>27.896802126000001</v>
      </c>
      <c r="F3829">
        <v>20.59</v>
      </c>
      <c r="G3829">
        <v>-18.470883542383099</v>
      </c>
      <c r="H3829">
        <v>-11.3062073162318</v>
      </c>
      <c r="I3829">
        <v>-42.3114156000618</v>
      </c>
      <c r="J3829">
        <v>-1.2250040107347799</v>
      </c>
      <c r="K3829">
        <v>21.750089437386801</v>
      </c>
      <c r="L3829">
        <v>22.030707809906399</v>
      </c>
      <c r="M3829">
        <v>32.584556678227401</v>
      </c>
      <c r="N3829">
        <v>0.17001208700140399</v>
      </c>
      <c r="O3829">
        <v>69.742593491986398</v>
      </c>
      <c r="P3829">
        <v>15.6741573033707</v>
      </c>
      <c r="Q3829">
        <v>3.5056931726309998E-2</v>
      </c>
    </row>
    <row r="3830" spans="1:17" hidden="1" x14ac:dyDescent="0.3">
      <c r="A3830" t="s">
        <v>7890</v>
      </c>
      <c r="B3830" t="s">
        <v>7891</v>
      </c>
      <c r="C3830" t="str">
        <f>IFERROR(VLOOKUP(Table1[[#This Row],[Ticker]],[1]!Table2[[Symbol]:[Industry]],2,FALSE),"-")</f>
        <v>-</v>
      </c>
      <c r="D3830" t="s">
        <v>711</v>
      </c>
      <c r="E3830">
        <v>27.800666394</v>
      </c>
      <c r="F3830">
        <v>40.96</v>
      </c>
      <c r="G3830">
        <v>4.5058506027232603</v>
      </c>
      <c r="H3830">
        <v>6.5090046856940296</v>
      </c>
      <c r="I3830">
        <v>-6.2132378037008902</v>
      </c>
      <c r="J3830">
        <v>-0.72191175778044503</v>
      </c>
      <c r="K3830">
        <v>39.857820995220798</v>
      </c>
      <c r="L3830">
        <v>37.0527023712662</v>
      </c>
      <c r="M3830">
        <v>53.1716620480071</v>
      </c>
      <c r="N3830">
        <v>1.25125377008275</v>
      </c>
      <c r="O3830">
        <v>8.1787109375</v>
      </c>
      <c r="P3830">
        <v>32.129032258064498</v>
      </c>
    </row>
    <row r="3831" spans="1:17" hidden="1" x14ac:dyDescent="0.3">
      <c r="A3831" t="s">
        <v>7892</v>
      </c>
      <c r="B3831" t="s">
        <v>7893</v>
      </c>
      <c r="C3831" t="str">
        <f>IFERROR(VLOOKUP(Table1[[#This Row],[Ticker]],[1]!Table2[[Symbol]:[Industry]],2,FALSE),"-")</f>
        <v>-</v>
      </c>
      <c r="D3831" t="s">
        <v>7894</v>
      </c>
      <c r="E3831">
        <v>27.716000000000001</v>
      </c>
      <c r="F3831">
        <v>205</v>
      </c>
      <c r="G3831">
        <v>28.7098195323663</v>
      </c>
      <c r="H3831">
        <v>-1.0074112631618499</v>
      </c>
      <c r="I3831">
        <v>41.4741945403904</v>
      </c>
      <c r="J3831">
        <v>5.8721314406229803</v>
      </c>
      <c r="M3831">
        <v>51.375181097535901</v>
      </c>
      <c r="O3831">
        <v>14.3414634146341</v>
      </c>
      <c r="P3831">
        <v>68.3087027914614</v>
      </c>
    </row>
    <row r="3832" spans="1:17" hidden="1" x14ac:dyDescent="0.3">
      <c r="A3832" t="s">
        <v>7895</v>
      </c>
      <c r="B3832" t="s">
        <v>7896</v>
      </c>
      <c r="C3832" t="str">
        <f>IFERROR(VLOOKUP(Table1[[#This Row],[Ticker]],[1]!Table2[[Symbol]:[Industry]],2,FALSE),"-")</f>
        <v>-</v>
      </c>
      <c r="D3832" t="s">
        <v>4314</v>
      </c>
      <c r="E3832">
        <v>27.696604000000001</v>
      </c>
      <c r="F3832">
        <v>92.15</v>
      </c>
      <c r="G3832">
        <v>307.75569143553901</v>
      </c>
      <c r="H3832">
        <v>9.8549312333759094</v>
      </c>
      <c r="I3832">
        <v>22.867229419633102</v>
      </c>
      <c r="J3832">
        <v>10.8246632954066</v>
      </c>
      <c r="K3832">
        <v>81.869571490755305</v>
      </c>
      <c r="L3832">
        <v>67.3703497997314</v>
      </c>
      <c r="M3832">
        <v>49.074901674233303</v>
      </c>
      <c r="N3832">
        <v>1.3926350714920701</v>
      </c>
      <c r="O3832">
        <v>29.636462289744902</v>
      </c>
      <c r="P3832">
        <v>374.755280783101</v>
      </c>
      <c r="Q3832">
        <v>0.112416622561513</v>
      </c>
    </row>
    <row r="3833" spans="1:17" hidden="1" x14ac:dyDescent="0.3">
      <c r="A3833" t="s">
        <v>7897</v>
      </c>
      <c r="B3833" t="s">
        <v>7898</v>
      </c>
      <c r="C3833" t="str">
        <f>IFERROR(VLOOKUP(Table1[[#This Row],[Ticker]],[1]!Table2[[Symbol]:[Industry]],2,FALSE),"-")</f>
        <v>-</v>
      </c>
      <c r="D3833" t="s">
        <v>769</v>
      </c>
      <c r="E3833">
        <v>27.676120999999998</v>
      </c>
      <c r="F3833">
        <v>11.11</v>
      </c>
      <c r="G3833">
        <v>146.405595619651</v>
      </c>
      <c r="H3833">
        <v>72.5993748119147</v>
      </c>
      <c r="I3833">
        <v>65.579507039288998</v>
      </c>
      <c r="J3833">
        <v>33.554974038663403</v>
      </c>
      <c r="K3833">
        <v>7.1546045754306302</v>
      </c>
      <c r="L3833">
        <v>6.1721056549279201</v>
      </c>
      <c r="M3833">
        <v>79.553389361453398</v>
      </c>
      <c r="N3833">
        <v>3.2777121868030901</v>
      </c>
      <c r="O3833">
        <v>1.6201620162015999</v>
      </c>
      <c r="P3833">
        <v>200.27027027027</v>
      </c>
      <c r="Q3833">
        <v>-1.3431744845757E-2</v>
      </c>
    </row>
    <row r="3834" spans="1:17" hidden="1" x14ac:dyDescent="0.3">
      <c r="A3834" t="s">
        <v>7899</v>
      </c>
      <c r="B3834" t="s">
        <v>7900</v>
      </c>
      <c r="C3834" t="str">
        <f>IFERROR(VLOOKUP(Table1[[#This Row],[Ticker]],[1]!Table2[[Symbol]:[Industry]],2,FALSE),"-")</f>
        <v>-</v>
      </c>
      <c r="D3834" t="s">
        <v>942</v>
      </c>
      <c r="E3834">
        <v>27.596909825000001</v>
      </c>
      <c r="F3834">
        <v>24.25</v>
      </c>
      <c r="G3834">
        <v>253.29819647594999</v>
      </c>
      <c r="H3834">
        <v>-5.7701553807771599</v>
      </c>
      <c r="I3834">
        <v>-20.675408732266899</v>
      </c>
      <c r="J3834">
        <v>4.04869845653739</v>
      </c>
      <c r="K3834">
        <v>26.810432784403702</v>
      </c>
      <c r="L3834">
        <v>25.660658516906</v>
      </c>
      <c r="M3834">
        <v>36.884803002001803</v>
      </c>
      <c r="N3834">
        <v>2.1480951244730702</v>
      </c>
      <c r="O3834">
        <v>66.639175257731907</v>
      </c>
      <c r="P3834">
        <v>310.32148900169199</v>
      </c>
      <c r="Q3834">
        <v>9.7540894307819995E-2</v>
      </c>
    </row>
    <row r="3835" spans="1:17" hidden="1" x14ac:dyDescent="0.3">
      <c r="A3835" t="s">
        <v>7901</v>
      </c>
      <c r="B3835" t="s">
        <v>7902</v>
      </c>
      <c r="C3835" t="str">
        <f>IFERROR(VLOOKUP(Table1[[#This Row],[Ticker]],[1]!Table2[[Symbol]:[Industry]],2,FALSE),"-")</f>
        <v>-</v>
      </c>
      <c r="D3835" t="s">
        <v>530</v>
      </c>
      <c r="E3835">
        <v>27.496268799999999</v>
      </c>
      <c r="F3835">
        <v>91.52</v>
      </c>
      <c r="G3835">
        <v>101.389485882793</v>
      </c>
      <c r="H3835">
        <v>17.304969255866801</v>
      </c>
      <c r="I3835">
        <v>114.81750663509401</v>
      </c>
      <c r="J3835">
        <v>-4.6029019362976902</v>
      </c>
      <c r="K3835">
        <v>78.754940925991306</v>
      </c>
      <c r="L3835">
        <v>54.535413692400702</v>
      </c>
      <c r="M3835">
        <v>29.536885446164</v>
      </c>
      <c r="N3835">
        <v>0.26762222658550899</v>
      </c>
      <c r="O3835">
        <v>24.661276223776198</v>
      </c>
      <c r="P3835">
        <v>148.35820895522301</v>
      </c>
    </row>
    <row r="3836" spans="1:17" hidden="1" x14ac:dyDescent="0.3">
      <c r="A3836" t="s">
        <v>7903</v>
      </c>
      <c r="B3836" t="s">
        <v>7904</v>
      </c>
      <c r="C3836" t="str">
        <f>IFERROR(VLOOKUP(Table1[[#This Row],[Ticker]],[1]!Table2[[Symbol]:[Industry]],2,FALSE),"-")</f>
        <v>-</v>
      </c>
      <c r="D3836" t="s">
        <v>133</v>
      </c>
      <c r="E3836">
        <v>27.478290000000001</v>
      </c>
      <c r="F3836">
        <v>9.0299999999999994</v>
      </c>
      <c r="G3836">
        <v>7.6149666622854797</v>
      </c>
      <c r="H3836">
        <v>11.600266872574799</v>
      </c>
      <c r="I3836">
        <v>3.8135739212726598</v>
      </c>
      <c r="J3836">
        <v>3.1426029046428301</v>
      </c>
      <c r="K3836">
        <v>8.0662323459137397</v>
      </c>
      <c r="L3836">
        <v>5.8229879939581402</v>
      </c>
      <c r="M3836">
        <v>58.283255962507198</v>
      </c>
      <c r="N3836">
        <v>0.67724691954578398</v>
      </c>
      <c r="O3836">
        <v>5.2048726467331203</v>
      </c>
      <c r="P3836">
        <v>30.869565217391202</v>
      </c>
      <c r="Q3836">
        <v>0.103263962216515</v>
      </c>
    </row>
    <row r="3837" spans="1:17" hidden="1" x14ac:dyDescent="0.3">
      <c r="A3837" t="s">
        <v>7905</v>
      </c>
      <c r="B3837" t="s">
        <v>7906</v>
      </c>
      <c r="C3837" t="str">
        <f>IFERROR(VLOOKUP(Table1[[#This Row],[Ticker]],[1]!Table2[[Symbol]:[Industry]],2,FALSE),"-")</f>
        <v>-</v>
      </c>
      <c r="D3837" t="s">
        <v>530</v>
      </c>
      <c r="E3837">
        <v>27.469602999999999</v>
      </c>
      <c r="F3837">
        <v>90.02</v>
      </c>
      <c r="G3837">
        <v>34.952782815720198</v>
      </c>
      <c r="H3837">
        <v>-13.1927155835655</v>
      </c>
      <c r="I3837">
        <v>-10.0775074288441</v>
      </c>
      <c r="J3837">
        <v>-1.8595076905450101</v>
      </c>
      <c r="K3837">
        <v>86.054752189732099</v>
      </c>
      <c r="L3837">
        <v>74.484001225957996</v>
      </c>
      <c r="M3837">
        <v>12.3434340735381</v>
      </c>
      <c r="N3837">
        <v>4.1787630861265003E-2</v>
      </c>
      <c r="O3837">
        <v>25.6165296600755</v>
      </c>
      <c r="Q3837">
        <v>0.114831852233957</v>
      </c>
    </row>
    <row r="3838" spans="1:17" hidden="1" x14ac:dyDescent="0.3">
      <c r="A3838" t="s">
        <v>7907</v>
      </c>
      <c r="B3838" t="s">
        <v>7908</v>
      </c>
      <c r="C3838" t="str">
        <f>IFERROR(VLOOKUP(Table1[[#This Row],[Ticker]],[1]!Table2[[Symbol]:[Industry]],2,FALSE),"-")</f>
        <v>-</v>
      </c>
      <c r="D3838" t="s">
        <v>138</v>
      </c>
      <c r="E3838">
        <v>27.320606558999899</v>
      </c>
      <c r="F3838">
        <v>53.01</v>
      </c>
      <c r="G3838">
        <v>25.859325495527099</v>
      </c>
      <c r="H3838">
        <v>-24.571210207221402</v>
      </c>
      <c r="I3838">
        <v>-19.797323632624899</v>
      </c>
      <c r="J3838">
        <v>1.9283171903571199</v>
      </c>
      <c r="K3838">
        <v>56.847934353138598</v>
      </c>
      <c r="L3838">
        <v>51.840060366190798</v>
      </c>
      <c r="M3838">
        <v>33.429684870293102</v>
      </c>
      <c r="N3838">
        <v>0.32489237014150002</v>
      </c>
      <c r="O3838">
        <v>44.878324844368898</v>
      </c>
      <c r="P3838">
        <v>57.439857439857398</v>
      </c>
      <c r="Q3838">
        <v>4.4367206966684003E-2</v>
      </c>
    </row>
    <row r="3839" spans="1:17" hidden="1" x14ac:dyDescent="0.3">
      <c r="A3839" t="s">
        <v>7909</v>
      </c>
      <c r="B3839" t="s">
        <v>7910</v>
      </c>
      <c r="C3839" t="str">
        <f>IFERROR(VLOOKUP(Table1[[#This Row],[Ticker]],[1]!Table2[[Symbol]:[Industry]],2,FALSE),"-")</f>
        <v>-</v>
      </c>
      <c r="D3839" t="s">
        <v>138</v>
      </c>
      <c r="E3839">
        <v>27.309618639999901</v>
      </c>
      <c r="F3839">
        <v>87.2</v>
      </c>
      <c r="G3839">
        <v>61.804824195318602</v>
      </c>
      <c r="H3839">
        <v>28.451251696598</v>
      </c>
      <c r="I3839">
        <v>-0.44479194687982099</v>
      </c>
      <c r="J3839">
        <v>24.649552429149001</v>
      </c>
      <c r="K3839">
        <v>62.364283130114799</v>
      </c>
      <c r="L3839">
        <v>53.809516400751903</v>
      </c>
      <c r="M3839">
        <v>95.246175722842494</v>
      </c>
      <c r="N3839">
        <v>1.65320533274142</v>
      </c>
      <c r="O3839">
        <v>0</v>
      </c>
      <c r="P3839">
        <v>186.84210526315701</v>
      </c>
    </row>
    <row r="3840" spans="1:17" hidden="1" x14ac:dyDescent="0.3">
      <c r="A3840" t="s">
        <v>7911</v>
      </c>
      <c r="B3840" t="s">
        <v>7912</v>
      </c>
      <c r="C3840" t="str">
        <f>IFERROR(VLOOKUP(Table1[[#This Row],[Ticker]],[1]!Table2[[Symbol]:[Industry]],2,FALSE),"-")</f>
        <v>-</v>
      </c>
      <c r="D3840" t="s">
        <v>138</v>
      </c>
      <c r="E3840">
        <v>27.30039</v>
      </c>
      <c r="F3840">
        <v>19.5</v>
      </c>
      <c r="G3840">
        <v>-42.509256940198902</v>
      </c>
      <c r="H3840">
        <v>27.6151580915372</v>
      </c>
      <c r="I3840">
        <v>-34.019635311787603</v>
      </c>
      <c r="J3840">
        <v>-6.6213952443622404</v>
      </c>
      <c r="K3840">
        <v>20.478042838120299</v>
      </c>
      <c r="L3840">
        <v>20.2470050351636</v>
      </c>
      <c r="M3840">
        <v>35.501500279533801</v>
      </c>
      <c r="N3840">
        <v>1.25186416620487</v>
      </c>
      <c r="O3840">
        <v>47.846153846153797</v>
      </c>
      <c r="P3840">
        <v>41.304347826086897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2952</v>
      </c>
      <c r="E3841">
        <v>27.258926863999999</v>
      </c>
      <c r="F3841">
        <v>2.08</v>
      </c>
      <c r="G3841">
        <v>-1.61717165452099</v>
      </c>
      <c r="H3841">
        <v>24.937587446737499</v>
      </c>
      <c r="I3841">
        <v>9.0500063379757201</v>
      </c>
      <c r="J3841">
        <v>13.2436130056529</v>
      </c>
      <c r="K3841">
        <v>1.78890242279459</v>
      </c>
      <c r="L3841">
        <v>1.94031260119363</v>
      </c>
      <c r="M3841">
        <v>56.284602610327802</v>
      </c>
      <c r="N3841">
        <v>2.75863207487328</v>
      </c>
      <c r="O3841">
        <v>39.903846153846096</v>
      </c>
      <c r="P3841">
        <v>73.3333333333333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D3842" t="s">
        <v>625</v>
      </c>
      <c r="E3842">
        <v>27.243216</v>
      </c>
      <c r="F3842">
        <v>53.46</v>
      </c>
      <c r="G3842">
        <v>189.376980392262</v>
      </c>
      <c r="H3842">
        <v>46.483105035944398</v>
      </c>
      <c r="I3842">
        <v>98.582909030157197</v>
      </c>
      <c r="J3842">
        <v>11.314290894737701</v>
      </c>
      <c r="K3842">
        <v>38.175628258841201</v>
      </c>
      <c r="L3842">
        <v>25.798244681789001</v>
      </c>
      <c r="M3842">
        <v>97.758982970574806</v>
      </c>
      <c r="N3842">
        <v>1.81508855434381</v>
      </c>
      <c r="O3842">
        <v>0</v>
      </c>
      <c r="P3842">
        <v>264.66575716234598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7391</v>
      </c>
      <c r="E3843">
        <v>27.241015999999998</v>
      </c>
      <c r="F3843">
        <v>172.15</v>
      </c>
      <c r="G3843">
        <v>-42.185608679899701</v>
      </c>
      <c r="H3843">
        <v>-1.1537716891760601</v>
      </c>
      <c r="I3843">
        <v>-19.405567462425601</v>
      </c>
      <c r="J3843">
        <v>3.1426029046428301</v>
      </c>
      <c r="K3843">
        <v>161.86694711362301</v>
      </c>
      <c r="L3843">
        <v>178.99528926226299</v>
      </c>
      <c r="M3843">
        <v>82.836926602682894</v>
      </c>
      <c r="N3843">
        <v>1.4065934065934</v>
      </c>
      <c r="O3843">
        <v>29.712460063897701</v>
      </c>
      <c r="P3843">
        <v>16.830675262979199</v>
      </c>
      <c r="Q3843">
        <v>7.3341278363320994E-2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E3844">
        <v>27.042750000000002</v>
      </c>
      <c r="F3844">
        <v>600.95000000000005</v>
      </c>
      <c r="G3844">
        <v>48.764866165088797</v>
      </c>
      <c r="H3844">
        <v>41.253563865932897</v>
      </c>
      <c r="I3844">
        <v>27.929677408808999</v>
      </c>
      <c r="J3844">
        <v>8.1395453349739295</v>
      </c>
      <c r="K3844">
        <v>519.80055317550296</v>
      </c>
      <c r="L3844">
        <v>460.86289560431499</v>
      </c>
      <c r="M3844">
        <v>88.825203090374103</v>
      </c>
      <c r="N3844">
        <v>1.4545454545454499</v>
      </c>
      <c r="O3844">
        <v>0</v>
      </c>
      <c r="P3844">
        <v>130.24904214559299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D3845" t="s">
        <v>7032</v>
      </c>
      <c r="E3845">
        <v>27.021899999999999</v>
      </c>
      <c r="F3845">
        <v>0.75</v>
      </c>
      <c r="G3845">
        <v>-4.20697950748675</v>
      </c>
      <c r="H3845">
        <v>-15.0550811749633</v>
      </c>
      <c r="I3845">
        <v>-0.19610590002293499</v>
      </c>
      <c r="J3845">
        <v>0.64260290464283598</v>
      </c>
      <c r="K3845">
        <v>0.78164474775387804</v>
      </c>
      <c r="L3845">
        <v>0.75362639123057495</v>
      </c>
      <c r="M3845">
        <v>25.4627184215678</v>
      </c>
      <c r="N3845">
        <v>0.82880595727784201</v>
      </c>
      <c r="O3845">
        <v>48</v>
      </c>
      <c r="P3845">
        <v>41.509433962264097</v>
      </c>
      <c r="Q3845">
        <v>5.8677218624232003E-2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2479</v>
      </c>
      <c r="E3846">
        <v>27.007912000000001</v>
      </c>
      <c r="F3846">
        <v>3.94</v>
      </c>
      <c r="G3846">
        <v>-55.557004053387502</v>
      </c>
      <c r="H3846">
        <v>-2.7907832164157398</v>
      </c>
      <c r="I3846">
        <v>-46.111138579761402</v>
      </c>
      <c r="J3846">
        <v>1.6574543897913501</v>
      </c>
      <c r="K3846">
        <v>4.2109538565059097</v>
      </c>
      <c r="L3846">
        <v>4.7350602984944201</v>
      </c>
      <c r="M3846">
        <v>41.8124758369948</v>
      </c>
      <c r="N3846">
        <v>0.70233295117572003</v>
      </c>
      <c r="O3846">
        <v>89.086294416243604</v>
      </c>
      <c r="P3846">
        <v>20.121951219512098</v>
      </c>
      <c r="Q3846">
        <v>-5.323584817333E-3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54</v>
      </c>
      <c r="E3847">
        <v>26.995099679999999</v>
      </c>
      <c r="F3847">
        <v>45.6</v>
      </c>
      <c r="G3847">
        <v>-23.254598555105801</v>
      </c>
      <c r="H3847">
        <v>1.0739510831011601</v>
      </c>
      <c r="I3847">
        <v>-10.490223547081699</v>
      </c>
      <c r="J3847">
        <v>3.1426029046428301</v>
      </c>
      <c r="K3847">
        <v>45.600000064386798</v>
      </c>
      <c r="L3847">
        <v>45.601831052581801</v>
      </c>
      <c r="M3847">
        <v>0</v>
      </c>
      <c r="O3847">
        <v>5.26315789473683</v>
      </c>
      <c r="P3847">
        <v>0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711</v>
      </c>
      <c r="E3848">
        <v>26.973934176</v>
      </c>
      <c r="F3848">
        <v>139.07</v>
      </c>
      <c r="G3848">
        <v>17.305336759226101</v>
      </c>
      <c r="H3848">
        <v>9.1585664677165308</v>
      </c>
      <c r="I3848">
        <v>8.3628659324498997</v>
      </c>
      <c r="J3848">
        <v>3.8882829792108402</v>
      </c>
      <c r="K3848">
        <v>130.46659159998899</v>
      </c>
      <c r="L3848">
        <v>117.688617994908</v>
      </c>
      <c r="M3848">
        <v>49.068310851650402</v>
      </c>
      <c r="N3848">
        <v>1.44421502384669</v>
      </c>
      <c r="O3848">
        <v>2.6821025382900801</v>
      </c>
      <c r="P3848">
        <v>62.275379229871596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711</v>
      </c>
      <c r="E3849">
        <v>26.947385721</v>
      </c>
      <c r="F3849">
        <v>39.71</v>
      </c>
      <c r="G3849">
        <v>4.5083434351776699</v>
      </c>
      <c r="H3849">
        <v>7.2017216176513497</v>
      </c>
      <c r="I3849">
        <v>-5.6868453470289602</v>
      </c>
      <c r="J3849">
        <v>-0.88946500386928995</v>
      </c>
      <c r="K3849">
        <v>38.524428310672</v>
      </c>
      <c r="L3849">
        <v>35.7864951663692</v>
      </c>
      <c r="N3849">
        <v>0.509262625487932</v>
      </c>
      <c r="O3849">
        <v>11.860992193402099</v>
      </c>
      <c r="P3849">
        <v>30.141251269950502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124</v>
      </c>
      <c r="E3850">
        <v>26.79</v>
      </c>
      <c r="F3850">
        <v>17.86</v>
      </c>
      <c r="G3850">
        <v>54.811204037117498</v>
      </c>
      <c r="H3850">
        <v>12.7882367973868</v>
      </c>
      <c r="I3850">
        <v>-19.1347248258541</v>
      </c>
      <c r="J3850">
        <v>7.4092695713095003</v>
      </c>
      <c r="K3850">
        <v>17.5625372527387</v>
      </c>
      <c r="L3850">
        <v>16.687543213013001</v>
      </c>
      <c r="M3850">
        <v>38.1799381427412</v>
      </c>
      <c r="N3850">
        <v>0.89858938140804301</v>
      </c>
      <c r="O3850">
        <v>60.358342665173502</v>
      </c>
      <c r="P3850">
        <v>81.319796954314697</v>
      </c>
      <c r="Q3850">
        <v>9.1043199688516999E-2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21</v>
      </c>
      <c r="E3851">
        <v>26.740046795000001</v>
      </c>
      <c r="F3851">
        <v>350.4</v>
      </c>
      <c r="G3851">
        <v>0.14740884056244799</v>
      </c>
      <c r="H3851">
        <v>6.6464812737020704</v>
      </c>
      <c r="I3851">
        <v>-7.8690491438016199</v>
      </c>
      <c r="J3851">
        <v>2.5398631786154402</v>
      </c>
      <c r="K3851">
        <v>354.37418567222198</v>
      </c>
      <c r="L3851">
        <v>322.75928031079798</v>
      </c>
      <c r="M3851">
        <v>74.284915173060398</v>
      </c>
      <c r="N3851">
        <v>1.14753537717924</v>
      </c>
      <c r="O3851">
        <v>13.8698630136986</v>
      </c>
      <c r="P3851">
        <v>66.817424422756403</v>
      </c>
      <c r="Q3851">
        <v>2.0518194718030999E-2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292</v>
      </c>
      <c r="E3852">
        <v>26.716402327000001</v>
      </c>
      <c r="F3852">
        <v>9.11</v>
      </c>
      <c r="G3852">
        <v>13.5321882316809</v>
      </c>
      <c r="H3852">
        <v>-2.6566188650853801</v>
      </c>
      <c r="I3852">
        <v>-23.4797173388678</v>
      </c>
      <c r="J3852">
        <v>1.13838349536012</v>
      </c>
      <c r="K3852">
        <v>9.3770406099394297</v>
      </c>
      <c r="L3852">
        <v>9.4502924967079593</v>
      </c>
      <c r="M3852">
        <v>44.153490143696402</v>
      </c>
      <c r="N3852">
        <v>0.92710136343234795</v>
      </c>
      <c r="O3852">
        <v>50.9330406147091</v>
      </c>
      <c r="P3852">
        <v>46.227929373996702</v>
      </c>
      <c r="Q3852">
        <v>3.0237928673828001E-2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133</v>
      </c>
      <c r="E3853">
        <v>26.712738818999998</v>
      </c>
      <c r="F3853">
        <v>19.41</v>
      </c>
      <c r="G3853">
        <v>4.3588136736910297</v>
      </c>
      <c r="H3853">
        <v>-4.1137959524719401</v>
      </c>
      <c r="I3853">
        <v>-35.778907149853097</v>
      </c>
      <c r="J3853">
        <v>2.8309145929545299</v>
      </c>
      <c r="K3853">
        <v>20.0705737208072</v>
      </c>
      <c r="L3853">
        <v>20.976864533413199</v>
      </c>
      <c r="M3853">
        <v>49.373212663582301</v>
      </c>
      <c r="N3853">
        <v>0.63374567123551395</v>
      </c>
      <c r="O3853">
        <v>92.529623905203493</v>
      </c>
      <c r="P3853">
        <v>38.642857142857103</v>
      </c>
      <c r="Q3853">
        <v>0.11257180205374601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405</v>
      </c>
      <c r="E3854">
        <v>26.711144999999998</v>
      </c>
      <c r="F3854">
        <v>78.62</v>
      </c>
      <c r="G3854">
        <v>353.230249929742</v>
      </c>
      <c r="H3854">
        <v>2.6898849425525002</v>
      </c>
      <c r="I3854">
        <v>213.44879581839001</v>
      </c>
      <c r="J3854">
        <v>3.0563853901706199</v>
      </c>
      <c r="K3854">
        <v>69.105081942436897</v>
      </c>
      <c r="L3854">
        <v>42.644218684899798</v>
      </c>
      <c r="M3854">
        <v>36.521635548258601</v>
      </c>
      <c r="N3854">
        <v>0.94986639184252997</v>
      </c>
      <c r="O3854">
        <v>21.279572627829999</v>
      </c>
      <c r="P3854">
        <v>415.20314547837398</v>
      </c>
      <c r="Q3854">
        <v>0.136933924672312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D3855" t="s">
        <v>625</v>
      </c>
      <c r="E3855">
        <v>26.704765999999999</v>
      </c>
      <c r="F3855">
        <v>22.03</v>
      </c>
      <c r="G3855">
        <v>-12.220801338406</v>
      </c>
      <c r="H3855">
        <v>-10.892512331532901</v>
      </c>
      <c r="I3855">
        <v>-20.277283334141501</v>
      </c>
      <c r="J3855">
        <v>3.22925801729449</v>
      </c>
      <c r="K3855">
        <v>22.339645993521302</v>
      </c>
      <c r="L3855">
        <v>23.789441069382899</v>
      </c>
      <c r="M3855">
        <v>35.7356825818825</v>
      </c>
      <c r="N3855">
        <v>1.1884113909057801</v>
      </c>
      <c r="O3855">
        <v>93.645029505220094</v>
      </c>
      <c r="P3855">
        <v>33.434282253179802</v>
      </c>
      <c r="Q3855">
        <v>-6.2080225560940998E-2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95</v>
      </c>
      <c r="E3856">
        <v>26.667750000000002</v>
      </c>
      <c r="F3856">
        <v>5.55</v>
      </c>
      <c r="G3856">
        <v>-29.910172598367001</v>
      </c>
      <c r="H3856">
        <v>-2.1086284813879401</v>
      </c>
      <c r="I3856">
        <v>-32.3212094625747</v>
      </c>
      <c r="J3856">
        <v>0.61309194342868201</v>
      </c>
      <c r="K3856">
        <v>5.9485177109760397</v>
      </c>
      <c r="L3856">
        <v>6.5117028358194498</v>
      </c>
      <c r="M3856">
        <v>21.354081868813601</v>
      </c>
      <c r="N3856">
        <v>0.83880765181588901</v>
      </c>
      <c r="O3856">
        <v>67.387387387387307</v>
      </c>
      <c r="P3856">
        <v>7.3500967117988401</v>
      </c>
      <c r="Q3856">
        <v>0.13093657935161099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3043</v>
      </c>
      <c r="E3857">
        <v>26.639625173999999</v>
      </c>
      <c r="F3857">
        <v>21.11</v>
      </c>
      <c r="G3857">
        <v>-5.2355722540425704</v>
      </c>
      <c r="H3857">
        <v>-3.6584682004017099</v>
      </c>
      <c r="I3857">
        <v>-50.261978183315698</v>
      </c>
      <c r="J3857">
        <v>5.6652111864134103</v>
      </c>
      <c r="K3857">
        <v>21.835370687703701</v>
      </c>
      <c r="L3857">
        <v>22.396494340965099</v>
      </c>
      <c r="M3857">
        <v>44.322849885488502</v>
      </c>
      <c r="N3857">
        <v>1.97272568974559</v>
      </c>
      <c r="O3857">
        <v>82.378019895783893</v>
      </c>
      <c r="P3857">
        <v>34.373010821133001</v>
      </c>
      <c r="Q3857">
        <v>0.109447377660535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530</v>
      </c>
      <c r="E3858">
        <v>26.637054318000001</v>
      </c>
      <c r="F3858">
        <v>25.14</v>
      </c>
      <c r="G3858">
        <v>146.198777650681</v>
      </c>
      <c r="H3858">
        <v>-19.9409742900331</v>
      </c>
      <c r="I3858">
        <v>7.0963059197096499</v>
      </c>
      <c r="J3858">
        <v>2.1695490124272698</v>
      </c>
      <c r="K3858">
        <v>29.977613609941098</v>
      </c>
      <c r="L3858">
        <v>25.785096945326</v>
      </c>
      <c r="M3858">
        <v>34.598409041265803</v>
      </c>
      <c r="N3858">
        <v>0.83564826547903903</v>
      </c>
      <c r="O3858">
        <v>71.042163882259302</v>
      </c>
      <c r="P3858">
        <v>217.82553729456299</v>
      </c>
      <c r="Q3858">
        <v>0.21161524352605199</v>
      </c>
    </row>
    <row r="3859" spans="1:17" hidden="1" x14ac:dyDescent="0.3">
      <c r="A3859" t="s">
        <v>7949</v>
      </c>
      <c r="B3859" t="s">
        <v>7950</v>
      </c>
      <c r="C3859" t="str">
        <f>IFERROR(VLOOKUP(Table1[[#This Row],[Ticker]],[1]!Table2[[Symbol]:[Industry]],2,FALSE),"-")</f>
        <v>-</v>
      </c>
      <c r="D3859" t="s">
        <v>51</v>
      </c>
      <c r="E3859">
        <v>26.605440000000002</v>
      </c>
      <c r="F3859">
        <v>62</v>
      </c>
      <c r="G3859">
        <v>-45.560362966133297</v>
      </c>
      <c r="H3859">
        <v>-2.05104891689883</v>
      </c>
      <c r="I3859">
        <v>-27.435970365568</v>
      </c>
      <c r="J3859">
        <v>3.1426029046428301</v>
      </c>
      <c r="K3859">
        <v>65.885228827814203</v>
      </c>
      <c r="M3859">
        <v>51.877137062582001</v>
      </c>
      <c r="N3859">
        <v>0.974683544303797</v>
      </c>
      <c r="O3859">
        <v>35.4838709677419</v>
      </c>
      <c r="P3859">
        <v>8.0139372822299606</v>
      </c>
    </row>
    <row r="3860" spans="1:17" hidden="1" x14ac:dyDescent="0.3">
      <c r="A3860" t="s">
        <v>7951</v>
      </c>
      <c r="B3860" t="s">
        <v>7952</v>
      </c>
      <c r="C3860" t="str">
        <f>IFERROR(VLOOKUP(Table1[[#This Row],[Ticker]],[1]!Table2[[Symbol]:[Industry]],2,FALSE),"-")</f>
        <v>-</v>
      </c>
      <c r="D3860" t="s">
        <v>3565</v>
      </c>
      <c r="E3860">
        <v>26.558399999999999</v>
      </c>
      <c r="F3860">
        <v>30.18</v>
      </c>
      <c r="G3860">
        <v>281.30304219556399</v>
      </c>
      <c r="H3860">
        <v>83.954049970616595</v>
      </c>
      <c r="I3860">
        <v>222.62235923437501</v>
      </c>
      <c r="J3860">
        <v>11.293187699964401</v>
      </c>
      <c r="K3860">
        <v>18.094138336523599</v>
      </c>
      <c r="L3860">
        <v>9.3401155991968103</v>
      </c>
      <c r="M3860">
        <v>100</v>
      </c>
      <c r="N3860">
        <v>0.77827089276870598</v>
      </c>
      <c r="O3860">
        <v>0</v>
      </c>
      <c r="P3860">
        <v>304.55764075066998</v>
      </c>
      <c r="Q3860">
        <v>0.18681793961881399</v>
      </c>
    </row>
    <row r="3861" spans="1:17" hidden="1" x14ac:dyDescent="0.3">
      <c r="A3861" t="s">
        <v>7953</v>
      </c>
      <c r="B3861" t="s">
        <v>7954</v>
      </c>
      <c r="C3861" t="str">
        <f>IFERROR(VLOOKUP(Table1[[#This Row],[Ticker]],[1]!Table2[[Symbol]:[Industry]],2,FALSE),"-")</f>
        <v>-</v>
      </c>
      <c r="D3861" t="s">
        <v>530</v>
      </c>
      <c r="E3861">
        <v>26.541782999999999</v>
      </c>
      <c r="F3861">
        <v>10.11</v>
      </c>
      <c r="G3861">
        <v>34.7141514448941</v>
      </c>
      <c r="H3861">
        <v>16.1850621942122</v>
      </c>
      <c r="I3861">
        <v>-1.42873487394259</v>
      </c>
      <c r="J3861">
        <v>0.60262171931827302</v>
      </c>
      <c r="K3861">
        <v>9.4561689318570004</v>
      </c>
      <c r="L3861">
        <v>8.3762980304446994</v>
      </c>
      <c r="M3861">
        <v>46.854537091559898</v>
      </c>
      <c r="N3861">
        <v>2.76706607196106</v>
      </c>
      <c r="O3861">
        <v>32.443125618199801</v>
      </c>
      <c r="P3861">
        <v>109.751037344398</v>
      </c>
      <c r="Q3861">
        <v>7.9513732430135001E-2</v>
      </c>
    </row>
    <row r="3862" spans="1:17" hidden="1" x14ac:dyDescent="0.3">
      <c r="A3862" t="s">
        <v>7955</v>
      </c>
      <c r="B3862" t="s">
        <v>7956</v>
      </c>
      <c r="C3862" t="str">
        <f>IFERROR(VLOOKUP(Table1[[#This Row],[Ticker]],[1]!Table2[[Symbol]:[Industry]],2,FALSE),"-")</f>
        <v>-</v>
      </c>
      <c r="D3862" t="s">
        <v>277</v>
      </c>
      <c r="E3862">
        <v>26.537072760000001</v>
      </c>
      <c r="F3862">
        <v>35.53</v>
      </c>
      <c r="G3862">
        <v>22.719107278912201</v>
      </c>
      <c r="H3862">
        <v>-4.6187441310046404</v>
      </c>
      <c r="I3862">
        <v>-16.045779102637201</v>
      </c>
      <c r="J3862">
        <v>-3.2339912438942999</v>
      </c>
      <c r="K3862">
        <v>36.1484576702818</v>
      </c>
      <c r="L3862">
        <v>34.722878512252599</v>
      </c>
      <c r="M3862">
        <v>41.904950448648698</v>
      </c>
      <c r="N3862">
        <v>1.1122080287215199</v>
      </c>
      <c r="O3862">
        <v>53.813678581480403</v>
      </c>
      <c r="P3862">
        <v>69.190476190476204</v>
      </c>
      <c r="Q3862">
        <v>6.7645773791337002E-2</v>
      </c>
    </row>
    <row r="3863" spans="1:17" hidden="1" x14ac:dyDescent="0.3">
      <c r="A3863" t="s">
        <v>7957</v>
      </c>
      <c r="B3863" t="s">
        <v>7958</v>
      </c>
      <c r="C3863" t="str">
        <f>IFERROR(VLOOKUP(Table1[[#This Row],[Ticker]],[1]!Table2[[Symbol]:[Industry]],2,FALSE),"-")</f>
        <v>-</v>
      </c>
      <c r="D3863" t="s">
        <v>2175</v>
      </c>
      <c r="E3863">
        <v>26.410601</v>
      </c>
      <c r="F3863">
        <v>14</v>
      </c>
      <c r="G3863">
        <v>-27.364187596201599</v>
      </c>
      <c r="H3863">
        <v>-12.6564564404098</v>
      </c>
      <c r="I3863">
        <v>-4.0263452200855498</v>
      </c>
      <c r="J3863">
        <v>-2.6108217528913999</v>
      </c>
      <c r="K3863">
        <v>14.8879844107558</v>
      </c>
      <c r="L3863">
        <v>14.6980225462757</v>
      </c>
      <c r="M3863">
        <v>39.615356852894003</v>
      </c>
      <c r="N3863">
        <v>5.0683829444891297E-2</v>
      </c>
      <c r="O3863">
        <v>40.785714285714199</v>
      </c>
      <c r="P3863">
        <v>29.629629629629601</v>
      </c>
    </row>
    <row r="3864" spans="1:17" hidden="1" x14ac:dyDescent="0.3">
      <c r="A3864" t="s">
        <v>7959</v>
      </c>
      <c r="B3864" t="s">
        <v>7960</v>
      </c>
      <c r="C3864" t="str">
        <f>IFERROR(VLOOKUP(Table1[[#This Row],[Ticker]],[1]!Table2[[Symbol]:[Industry]],2,FALSE),"-")</f>
        <v>-</v>
      </c>
      <c r="D3864" t="s">
        <v>54</v>
      </c>
      <c r="E3864">
        <v>26.3872</v>
      </c>
      <c r="F3864">
        <v>21.28</v>
      </c>
      <c r="G3864">
        <v>34.726099291961702</v>
      </c>
      <c r="H3864">
        <v>0.23635219989967199</v>
      </c>
      <c r="I3864">
        <v>-22.483606508206599</v>
      </c>
      <c r="J3864">
        <v>4.6187933808333002</v>
      </c>
      <c r="K3864">
        <v>21.368190445815198</v>
      </c>
      <c r="L3864">
        <v>21.3097169162494</v>
      </c>
      <c r="M3864">
        <v>50.448031889590702</v>
      </c>
      <c r="N3864">
        <v>0.89397492405120604</v>
      </c>
      <c r="O3864">
        <v>51.597744360902198</v>
      </c>
      <c r="P3864">
        <v>75.722543352601093</v>
      </c>
      <c r="Q3864">
        <v>7.5222907689235993E-2</v>
      </c>
    </row>
    <row r="3865" spans="1:17" hidden="1" x14ac:dyDescent="0.3">
      <c r="A3865" t="s">
        <v>7961</v>
      </c>
      <c r="B3865" t="s">
        <v>7962</v>
      </c>
      <c r="C3865" t="str">
        <f>IFERROR(VLOOKUP(Table1[[#This Row],[Ticker]],[1]!Table2[[Symbol]:[Industry]],2,FALSE),"-")</f>
        <v>-</v>
      </c>
      <c r="D3865" t="s">
        <v>144</v>
      </c>
      <c r="E3865">
        <v>26.336320000000001</v>
      </c>
      <c r="F3865">
        <v>20</v>
      </c>
      <c r="G3865">
        <v>-57.3567402355011</v>
      </c>
      <c r="H3865">
        <v>-9.7956141342901404</v>
      </c>
      <c r="I3865">
        <v>-35.583856505883197</v>
      </c>
      <c r="J3865">
        <v>-0.61326563995810301</v>
      </c>
      <c r="K3865">
        <v>21.5206065771462</v>
      </c>
      <c r="M3865">
        <v>30.481732419113701</v>
      </c>
      <c r="N3865">
        <v>1.1523809523809501</v>
      </c>
      <c r="O3865">
        <v>77</v>
      </c>
      <c r="P3865">
        <v>9.8901098901098994</v>
      </c>
    </row>
    <row r="3866" spans="1:17" hidden="1" x14ac:dyDescent="0.3">
      <c r="A3866" t="s">
        <v>7963</v>
      </c>
      <c r="B3866" t="s">
        <v>7964</v>
      </c>
      <c r="C3866" t="str">
        <f>IFERROR(VLOOKUP(Table1[[#This Row],[Ticker]],[1]!Table2[[Symbol]:[Industry]],2,FALSE),"-")</f>
        <v>-</v>
      </c>
      <c r="D3866" t="s">
        <v>72</v>
      </c>
      <c r="E3866">
        <v>26.250599999999999</v>
      </c>
      <c r="F3866">
        <v>2.0099999999999998</v>
      </c>
      <c r="G3866">
        <v>-63.0749578365429</v>
      </c>
      <c r="H3866">
        <v>-25.185041722654201</v>
      </c>
      <c r="I3866">
        <v>-50.310582828518797</v>
      </c>
      <c r="J3866">
        <v>-4.0972160998820497</v>
      </c>
      <c r="M3866">
        <v>3.2616936891217598</v>
      </c>
      <c r="O3866">
        <v>78.6069651741293</v>
      </c>
      <c r="P3866">
        <v>0</v>
      </c>
    </row>
    <row r="3867" spans="1:17" hidden="1" x14ac:dyDescent="0.3">
      <c r="A3867" t="s">
        <v>7965</v>
      </c>
      <c r="B3867" t="s">
        <v>7966</v>
      </c>
      <c r="C3867" t="str">
        <f>IFERROR(VLOOKUP(Table1[[#This Row],[Ticker]],[1]!Table2[[Symbol]:[Industry]],2,FALSE),"-")</f>
        <v>-</v>
      </c>
      <c r="D3867" t="s">
        <v>920</v>
      </c>
      <c r="E3867">
        <v>26.248425000000001</v>
      </c>
      <c r="F3867">
        <v>0.51</v>
      </c>
      <c r="G3867">
        <v>-43.567098555105801</v>
      </c>
      <c r="H3867">
        <v>-0.81284136972902898</v>
      </c>
      <c r="I3867">
        <v>-4.2402235470817402</v>
      </c>
      <c r="J3867">
        <v>1.2558104518126401</v>
      </c>
      <c r="K3867">
        <v>0.53004157621005699</v>
      </c>
      <c r="L3867">
        <v>0.59544364551358298</v>
      </c>
      <c r="M3867">
        <v>35.891756529532302</v>
      </c>
      <c r="N3867">
        <v>1.15241125391301</v>
      </c>
      <c r="O3867">
        <v>52.941176470588204</v>
      </c>
      <c r="P3867">
        <v>18.604651162790699</v>
      </c>
      <c r="Q3867">
        <v>-0.105463300500353</v>
      </c>
    </row>
    <row r="3868" spans="1:17" hidden="1" x14ac:dyDescent="0.3">
      <c r="A3868" t="s">
        <v>7967</v>
      </c>
      <c r="B3868" t="s">
        <v>7968</v>
      </c>
      <c r="C3868" t="str">
        <f>IFERROR(VLOOKUP(Table1[[#This Row],[Ticker]],[1]!Table2[[Symbol]:[Industry]],2,FALSE),"-")</f>
        <v>-</v>
      </c>
      <c r="D3868" t="s">
        <v>5799</v>
      </c>
      <c r="E3868">
        <v>26.243155519999998</v>
      </c>
      <c r="F3868">
        <v>38.200000000000003</v>
      </c>
      <c r="G3868">
        <v>-42.408037708544903</v>
      </c>
      <c r="H3868">
        <v>-7.8228460699237496</v>
      </c>
      <c r="I3868">
        <v>-29.643662700520899</v>
      </c>
      <c r="J3868">
        <v>4.3283736556309602</v>
      </c>
      <c r="M3868">
        <v>45.340600998567801</v>
      </c>
      <c r="O3868">
        <v>57.82722513089</v>
      </c>
      <c r="P3868">
        <v>11.8594436310395</v>
      </c>
    </row>
    <row r="3869" spans="1:17" hidden="1" x14ac:dyDescent="0.3">
      <c r="A3869" t="s">
        <v>7969</v>
      </c>
      <c r="B3869" t="s">
        <v>7970</v>
      </c>
      <c r="C3869" t="str">
        <f>IFERROR(VLOOKUP(Table1[[#This Row],[Ticker]],[1]!Table2[[Symbol]:[Industry]],2,FALSE),"-")</f>
        <v>-</v>
      </c>
      <c r="D3869" t="s">
        <v>625</v>
      </c>
      <c r="E3869">
        <v>26.195399999999999</v>
      </c>
      <c r="F3869">
        <v>48.51</v>
      </c>
      <c r="G3869">
        <v>-14.8038943297536</v>
      </c>
      <c r="H3869">
        <v>25.225849817278299</v>
      </c>
      <c r="I3869">
        <v>68.183809602089497</v>
      </c>
      <c r="J3869">
        <v>12.2416017922957</v>
      </c>
      <c r="K3869">
        <v>41.257364422936597</v>
      </c>
      <c r="L3869">
        <v>38.9528823062642</v>
      </c>
      <c r="M3869">
        <v>84.358282308603805</v>
      </c>
      <c r="N3869">
        <v>1.6114327929323899</v>
      </c>
      <c r="O3869">
        <v>1.9171304885590601</v>
      </c>
      <c r="P3869">
        <v>99.056216659827598</v>
      </c>
      <c r="Q3869">
        <v>1.3506322521334E-2</v>
      </c>
    </row>
    <row r="3870" spans="1:17" hidden="1" x14ac:dyDescent="0.3">
      <c r="A3870" t="s">
        <v>7971</v>
      </c>
      <c r="B3870" t="s">
        <v>7972</v>
      </c>
      <c r="C3870" t="str">
        <f>IFERROR(VLOOKUP(Table1[[#This Row],[Ticker]],[1]!Table2[[Symbol]:[Industry]],2,FALSE),"-")</f>
        <v>-</v>
      </c>
      <c r="D3870" t="s">
        <v>530</v>
      </c>
      <c r="E3870">
        <v>26.183444000000001</v>
      </c>
      <c r="F3870">
        <v>0.79</v>
      </c>
      <c r="G3870">
        <v>-68.009843310350504</v>
      </c>
      <c r="H3870">
        <v>1.0739510831011601</v>
      </c>
      <c r="I3870">
        <v>-77.979935481238101</v>
      </c>
      <c r="J3870">
        <v>4.3771708058773902</v>
      </c>
      <c r="K3870">
        <v>0.81658820586395398</v>
      </c>
      <c r="L3870">
        <v>1.15373189079978</v>
      </c>
      <c r="M3870">
        <v>36.747078615136502</v>
      </c>
      <c r="N3870">
        <v>1.0816997764718099</v>
      </c>
      <c r="O3870">
        <v>274.68354430379702</v>
      </c>
      <c r="P3870">
        <v>21.538461538461501</v>
      </c>
      <c r="Q3870">
        <v>5.58647152566E-2</v>
      </c>
    </row>
    <row r="3871" spans="1:17" hidden="1" x14ac:dyDescent="0.3">
      <c r="A3871" t="s">
        <v>7973</v>
      </c>
      <c r="B3871" t="s">
        <v>7974</v>
      </c>
      <c r="C3871" t="str">
        <f>IFERROR(VLOOKUP(Table1[[#This Row],[Ticker]],[1]!Table2[[Symbol]:[Industry]],2,FALSE),"-")</f>
        <v>-</v>
      </c>
      <c r="D3871" t="s">
        <v>429</v>
      </c>
      <c r="E3871">
        <v>26.123999999999999</v>
      </c>
      <c r="F3871">
        <v>373.2</v>
      </c>
      <c r="G3871">
        <v>10.0311157306084</v>
      </c>
      <c r="H3871">
        <v>-6.9260489168988304</v>
      </c>
      <c r="I3871">
        <v>-28.827203853427399</v>
      </c>
      <c r="J3871">
        <v>-6.7652311967396503</v>
      </c>
      <c r="K3871">
        <v>398.53206819305399</v>
      </c>
      <c r="L3871">
        <v>375.41909429081397</v>
      </c>
      <c r="M3871">
        <v>28.558651522474399</v>
      </c>
      <c r="N3871">
        <v>2.4213903743315499</v>
      </c>
      <c r="O3871">
        <v>42.550911039657002</v>
      </c>
      <c r="P3871">
        <v>85.764061722249807</v>
      </c>
      <c r="Q3871">
        <v>0.11567892954124</v>
      </c>
    </row>
    <row r="3872" spans="1:17" hidden="1" x14ac:dyDescent="0.3">
      <c r="A3872" t="s">
        <v>7975</v>
      </c>
      <c r="B3872" t="s">
        <v>7976</v>
      </c>
      <c r="C3872" t="str">
        <f>IFERROR(VLOOKUP(Table1[[#This Row],[Ticker]],[1]!Table2[[Symbol]:[Industry]],2,FALSE),"-")</f>
        <v>-</v>
      </c>
      <c r="D3872" t="s">
        <v>3355</v>
      </c>
      <c r="E3872">
        <v>26.048100000000002</v>
      </c>
      <c r="F3872">
        <v>66.790000000000006</v>
      </c>
      <c r="G3872">
        <v>5.8581020054973498</v>
      </c>
      <c r="H3872">
        <v>-1.67967210530464</v>
      </c>
      <c r="I3872">
        <v>-21.436890213748399</v>
      </c>
      <c r="J3872">
        <v>0.79942141723198201</v>
      </c>
      <c r="K3872">
        <v>68.267115742339598</v>
      </c>
      <c r="L3872">
        <v>63.682234869103503</v>
      </c>
      <c r="M3872">
        <v>42.958941290525402</v>
      </c>
      <c r="N3872">
        <v>1.8870889322255699</v>
      </c>
      <c r="O3872">
        <v>37.745171432849197</v>
      </c>
      <c r="P3872">
        <v>51.795454545454497</v>
      </c>
      <c r="Q3872">
        <v>7.4337181617426001E-2</v>
      </c>
    </row>
    <row r="3873" spans="1:17" hidden="1" x14ac:dyDescent="0.3">
      <c r="A3873" t="s">
        <v>7977</v>
      </c>
      <c r="B3873" t="s">
        <v>7978</v>
      </c>
      <c r="C3873" t="str">
        <f>IFERROR(VLOOKUP(Table1[[#This Row],[Ticker]],[1]!Table2[[Symbol]:[Industry]],2,FALSE),"-")</f>
        <v>-</v>
      </c>
      <c r="D3873" t="s">
        <v>7894</v>
      </c>
      <c r="E3873">
        <v>25.916</v>
      </c>
      <c r="F3873">
        <v>104.5</v>
      </c>
      <c r="G3873">
        <v>151.87782722141799</v>
      </c>
      <c r="H3873">
        <v>-8.4380648546891699</v>
      </c>
      <c r="I3873">
        <v>5.8608390398500099</v>
      </c>
      <c r="J3873">
        <v>-1.33357813886593</v>
      </c>
      <c r="K3873">
        <v>107.04866839063099</v>
      </c>
      <c r="L3873">
        <v>89.627730718620199</v>
      </c>
      <c r="M3873">
        <v>1.6279377643483499</v>
      </c>
      <c r="N3873">
        <v>0.18698060941828201</v>
      </c>
      <c r="O3873">
        <v>19.6172248803827</v>
      </c>
      <c r="P3873">
        <v>188.67403314917101</v>
      </c>
    </row>
    <row r="3874" spans="1:17" hidden="1" x14ac:dyDescent="0.3">
      <c r="A3874" t="s">
        <v>7979</v>
      </c>
      <c r="B3874" t="s">
        <v>7980</v>
      </c>
      <c r="C3874" t="str">
        <f>IFERROR(VLOOKUP(Table1[[#This Row],[Ticker]],[1]!Table2[[Symbol]:[Industry]],2,FALSE),"-")</f>
        <v>-</v>
      </c>
      <c r="D3874" t="s">
        <v>530</v>
      </c>
      <c r="E3874">
        <v>25.889262299999999</v>
      </c>
      <c r="F3874">
        <v>15.41</v>
      </c>
      <c r="G3874">
        <v>23.3676659548846</v>
      </c>
      <c r="H3874">
        <v>0.81505140672576104</v>
      </c>
      <c r="I3874">
        <v>-0.49736130582550298</v>
      </c>
      <c r="J3874">
        <v>8.1153549482395704</v>
      </c>
      <c r="K3874">
        <v>15.3439628283276</v>
      </c>
      <c r="L3874">
        <v>14.2344306649566</v>
      </c>
      <c r="M3874">
        <v>59.2426977826998</v>
      </c>
      <c r="N3874">
        <v>6.1025641025641004</v>
      </c>
      <c r="O3874">
        <v>5.2563270603504098</v>
      </c>
      <c r="P3874">
        <v>54.254254254254199</v>
      </c>
    </row>
    <row r="3875" spans="1:17" hidden="1" x14ac:dyDescent="0.3">
      <c r="A3875" t="s">
        <v>7981</v>
      </c>
      <c r="B3875" t="s">
        <v>7982</v>
      </c>
      <c r="C3875" t="str">
        <f>IFERROR(VLOOKUP(Table1[[#This Row],[Ticker]],[1]!Table2[[Symbol]:[Industry]],2,FALSE),"-")</f>
        <v>-</v>
      </c>
      <c r="D3875" t="s">
        <v>72</v>
      </c>
      <c r="E3875">
        <v>25.877800199999999</v>
      </c>
      <c r="F3875">
        <v>51.76</v>
      </c>
      <c r="G3875">
        <v>72.657589181457297</v>
      </c>
      <c r="H3875">
        <v>-5.8325237370427301</v>
      </c>
      <c r="I3875">
        <v>18.974508819101299</v>
      </c>
      <c r="J3875">
        <v>5.1327506878940596</v>
      </c>
      <c r="K3875">
        <v>50.717175195003797</v>
      </c>
      <c r="L3875">
        <v>44.043598049575799</v>
      </c>
      <c r="M3875">
        <v>43.960460660600397</v>
      </c>
      <c r="N3875">
        <v>0.48258552651354097</v>
      </c>
      <c r="O3875">
        <v>31.375579598145201</v>
      </c>
      <c r="P3875">
        <v>125.04347826086899</v>
      </c>
      <c r="Q3875">
        <v>7.7621220336554997E-2</v>
      </c>
    </row>
    <row r="3876" spans="1:17" hidden="1" x14ac:dyDescent="0.3">
      <c r="A3876" t="s">
        <v>7983</v>
      </c>
      <c r="B3876" t="s">
        <v>7984</v>
      </c>
      <c r="C3876" t="str">
        <f>IFERROR(VLOOKUP(Table1[[#This Row],[Ticker]],[1]!Table2[[Symbol]:[Industry]],2,FALSE),"-")</f>
        <v>-</v>
      </c>
      <c r="D3876" t="s">
        <v>5403</v>
      </c>
      <c r="E3876">
        <v>25.832357999999999</v>
      </c>
      <c r="F3876">
        <v>0.54</v>
      </c>
      <c r="G3876">
        <v>42.332221362563899</v>
      </c>
      <c r="H3876">
        <v>2.22231250380139</v>
      </c>
      <c r="I3876">
        <v>-14.254103488885599</v>
      </c>
      <c r="J3876">
        <v>-8.0002448055325797</v>
      </c>
      <c r="K3876">
        <v>0.46134575255420501</v>
      </c>
      <c r="L3876">
        <v>0.293291642687529</v>
      </c>
      <c r="M3876">
        <v>20.679596702095601</v>
      </c>
      <c r="N3876">
        <v>1.0388427171017001</v>
      </c>
      <c r="O3876">
        <v>11.111111111111001</v>
      </c>
      <c r="P3876">
        <v>74.193548387096797</v>
      </c>
      <c r="Q3876">
        <v>0.15310038702842299</v>
      </c>
    </row>
    <row r="3877" spans="1:17" hidden="1" x14ac:dyDescent="0.3">
      <c r="A3877" t="s">
        <v>7985</v>
      </c>
      <c r="B3877" t="s">
        <v>7986</v>
      </c>
      <c r="C3877" t="str">
        <f>IFERROR(VLOOKUP(Table1[[#This Row],[Ticker]],[1]!Table2[[Symbol]:[Industry]],2,FALSE),"-")</f>
        <v>-</v>
      </c>
      <c r="D3877" t="s">
        <v>292</v>
      </c>
      <c r="E3877">
        <v>25.785924999999999</v>
      </c>
      <c r="F3877">
        <v>27.5</v>
      </c>
      <c r="G3877">
        <v>-14.9868820196727</v>
      </c>
      <c r="H3877">
        <v>2.9258029349530101</v>
      </c>
      <c r="I3877">
        <v>-13.317078670756599</v>
      </c>
      <c r="J3877">
        <v>6.1388575862907802</v>
      </c>
      <c r="K3877">
        <v>26.550746508913999</v>
      </c>
      <c r="L3877">
        <v>26.150352947926802</v>
      </c>
      <c r="M3877">
        <v>58.888237987041201</v>
      </c>
      <c r="N3877">
        <v>1.96229508196721</v>
      </c>
      <c r="O3877">
        <v>10.1818181818181</v>
      </c>
      <c r="P3877">
        <v>27.0207852193995</v>
      </c>
    </row>
    <row r="3878" spans="1:17" hidden="1" x14ac:dyDescent="0.3">
      <c r="A3878" t="s">
        <v>7987</v>
      </c>
      <c r="B3878" t="s">
        <v>7988</v>
      </c>
      <c r="C3878" t="str">
        <f>IFERROR(VLOOKUP(Table1[[#This Row],[Ticker]],[1]!Table2[[Symbol]:[Industry]],2,FALSE),"-")</f>
        <v>-</v>
      </c>
      <c r="D3878" t="s">
        <v>429</v>
      </c>
      <c r="E3878">
        <v>25.725062999999999</v>
      </c>
      <c r="F3878">
        <v>50.83</v>
      </c>
      <c r="G3878">
        <v>105.092211867176</v>
      </c>
      <c r="H3878">
        <v>-2.5374819026076101</v>
      </c>
      <c r="I3878">
        <v>-12.0587750575387</v>
      </c>
      <c r="J3878">
        <v>3.1025468261329099</v>
      </c>
      <c r="K3878">
        <v>51.094413086603097</v>
      </c>
      <c r="L3878">
        <v>50.940965250821897</v>
      </c>
      <c r="M3878">
        <v>58.839698815087303</v>
      </c>
      <c r="N3878">
        <v>0.72515432007955705</v>
      </c>
      <c r="O3878">
        <v>115.758410387566</v>
      </c>
      <c r="P3878">
        <v>128.346810422282</v>
      </c>
    </row>
    <row r="3879" spans="1:17" hidden="1" x14ac:dyDescent="0.3">
      <c r="A3879" t="s">
        <v>7989</v>
      </c>
      <c r="B3879" t="s">
        <v>7990</v>
      </c>
      <c r="C3879" t="str">
        <f>IFERROR(VLOOKUP(Table1[[#This Row],[Ticker]],[1]!Table2[[Symbol]:[Industry]],2,FALSE),"-")</f>
        <v>-</v>
      </c>
      <c r="D3879" t="s">
        <v>625</v>
      </c>
      <c r="E3879">
        <v>25.704156875999999</v>
      </c>
      <c r="F3879">
        <v>11.64</v>
      </c>
      <c r="G3879">
        <v>-26.657088181661798</v>
      </c>
      <c r="H3879">
        <v>2.2435417263759998</v>
      </c>
      <c r="I3879">
        <v>-46.002688921042903</v>
      </c>
      <c r="J3879">
        <v>-13.3401557160468</v>
      </c>
      <c r="K3879">
        <v>12.2433777815578</v>
      </c>
      <c r="L3879">
        <v>13.383941577661799</v>
      </c>
      <c r="M3879">
        <v>37.2060091405435</v>
      </c>
      <c r="N3879">
        <v>2.2823462422115699</v>
      </c>
      <c r="O3879">
        <v>93.298969072164894</v>
      </c>
      <c r="P3879">
        <v>16.399999999999999</v>
      </c>
      <c r="Q3879">
        <v>-3.6486438415204998E-2</v>
      </c>
    </row>
    <row r="3880" spans="1:17" hidden="1" x14ac:dyDescent="0.3">
      <c r="A3880" t="s">
        <v>7991</v>
      </c>
      <c r="B3880" t="s">
        <v>7992</v>
      </c>
      <c r="C3880" t="str">
        <f>IFERROR(VLOOKUP(Table1[[#This Row],[Ticker]],[1]!Table2[[Symbol]:[Industry]],2,FALSE),"-")</f>
        <v>-</v>
      </c>
      <c r="D3880" t="s">
        <v>530</v>
      </c>
      <c r="E3880">
        <v>25.673175000000001</v>
      </c>
      <c r="F3880">
        <v>83.49</v>
      </c>
      <c r="G3880">
        <v>6.8934918579884901</v>
      </c>
      <c r="H3880">
        <v>50.063850073000097</v>
      </c>
      <c r="I3880">
        <v>1.75769255939848</v>
      </c>
      <c r="J3880">
        <v>3.1426029046428301</v>
      </c>
      <c r="K3880">
        <v>73.206624512661804</v>
      </c>
      <c r="L3880">
        <v>66.901277314977605</v>
      </c>
      <c r="M3880">
        <v>51.698426260004197</v>
      </c>
      <c r="N3880">
        <v>1.68548181846356</v>
      </c>
      <c r="O3880">
        <v>13.187208048868101</v>
      </c>
      <c r="P3880">
        <v>61.802325581395301</v>
      </c>
    </row>
    <row r="3881" spans="1:17" hidden="1" x14ac:dyDescent="0.3">
      <c r="A3881" t="s">
        <v>7993</v>
      </c>
      <c r="B3881" t="s">
        <v>7994</v>
      </c>
      <c r="C3881" t="str">
        <f>IFERROR(VLOOKUP(Table1[[#This Row],[Ticker]],[1]!Table2[[Symbol]:[Industry]],2,FALSE),"-")</f>
        <v>-</v>
      </c>
      <c r="D3881" t="s">
        <v>625</v>
      </c>
      <c r="E3881">
        <v>25.614000000000001</v>
      </c>
      <c r="F3881">
        <v>42.69</v>
      </c>
      <c r="G3881">
        <v>330.894337615106</v>
      </c>
      <c r="H3881">
        <v>46.320307779839503</v>
      </c>
      <c r="I3881">
        <v>316.40977645291798</v>
      </c>
      <c r="J3881">
        <v>11.335934514878</v>
      </c>
      <c r="K3881">
        <v>27.431008022784098</v>
      </c>
      <c r="L3881">
        <v>16.101501131502499</v>
      </c>
      <c r="M3881">
        <v>99.999082607398194</v>
      </c>
      <c r="N3881">
        <v>0.39277241898232801</v>
      </c>
      <c r="O3881">
        <v>0</v>
      </c>
      <c r="P3881">
        <v>374.33333333333297</v>
      </c>
    </row>
    <row r="3882" spans="1:17" hidden="1" x14ac:dyDescent="0.3">
      <c r="A3882" t="s">
        <v>7995</v>
      </c>
      <c r="B3882" t="s">
        <v>7996</v>
      </c>
      <c r="C3882" t="str">
        <f>IFERROR(VLOOKUP(Table1[[#This Row],[Ticker]],[1]!Table2[[Symbol]:[Industry]],2,FALSE),"-")</f>
        <v>-</v>
      </c>
      <c r="D3882" t="s">
        <v>625</v>
      </c>
      <c r="E3882">
        <v>25.599599999999999</v>
      </c>
      <c r="F3882">
        <v>16.41</v>
      </c>
      <c r="G3882">
        <v>134.359216201566</v>
      </c>
      <c r="H3882">
        <v>34.354205860171199</v>
      </c>
      <c r="I3882">
        <v>29.526841299334599</v>
      </c>
      <c r="J3882">
        <v>-8.1451554419390497</v>
      </c>
      <c r="K3882">
        <v>14.581301382879699</v>
      </c>
      <c r="L3882">
        <v>12.404326387518999</v>
      </c>
      <c r="M3882">
        <v>42.425644738704001</v>
      </c>
      <c r="N3882">
        <v>0.68904531471535602</v>
      </c>
      <c r="O3882">
        <v>32.602071907373499</v>
      </c>
      <c r="P3882">
        <v>157.61381475667099</v>
      </c>
      <c r="Q3882">
        <v>0.23190112346695599</v>
      </c>
    </row>
    <row r="3883" spans="1:17" hidden="1" x14ac:dyDescent="0.3">
      <c r="A3883" t="s">
        <v>7997</v>
      </c>
      <c r="B3883" t="s">
        <v>7998</v>
      </c>
      <c r="C3883" t="str">
        <f>IFERROR(VLOOKUP(Table1[[#This Row],[Ticker]],[1]!Table2[[Symbol]:[Industry]],2,FALSE),"-")</f>
        <v>-</v>
      </c>
      <c r="D3883" t="s">
        <v>95</v>
      </c>
      <c r="E3883">
        <v>25.522062045999999</v>
      </c>
      <c r="F3883">
        <v>16.97</v>
      </c>
      <c r="G3883">
        <v>20.315621411053201</v>
      </c>
      <c r="H3883">
        <v>-0.19552381591787499</v>
      </c>
      <c r="I3883">
        <v>-26.0203380319</v>
      </c>
      <c r="J3883">
        <v>-0.40869360043043601</v>
      </c>
      <c r="K3883">
        <v>17.3258419343356</v>
      </c>
      <c r="L3883">
        <v>16.7484990787407</v>
      </c>
      <c r="M3883">
        <v>41.504859195170503</v>
      </c>
      <c r="N3883">
        <v>1.7103481366586599</v>
      </c>
      <c r="O3883">
        <v>48.791985857395403</v>
      </c>
      <c r="P3883">
        <v>54.272727272727202</v>
      </c>
      <c r="Q3883">
        <v>2.0694496599570001E-2</v>
      </c>
    </row>
    <row r="3884" spans="1:17" hidden="1" x14ac:dyDescent="0.3">
      <c r="A3884" t="s">
        <v>7999</v>
      </c>
      <c r="B3884" t="s">
        <v>8000</v>
      </c>
      <c r="C3884" t="str">
        <f>IFERROR(VLOOKUP(Table1[[#This Row],[Ticker]],[1]!Table2[[Symbol]:[Industry]],2,FALSE),"-")</f>
        <v>-</v>
      </c>
      <c r="D3884" t="s">
        <v>7302</v>
      </c>
      <c r="E3884">
        <v>25.481960000000001</v>
      </c>
      <c r="F3884">
        <v>650.04999999999995</v>
      </c>
      <c r="G3884">
        <v>24.484037808530498</v>
      </c>
      <c r="H3884">
        <v>2.1546539286928099</v>
      </c>
      <c r="I3884">
        <v>-20.361973980357298</v>
      </c>
      <c r="J3884">
        <v>5.7145950150964797</v>
      </c>
      <c r="K3884">
        <v>641.68021409770199</v>
      </c>
      <c r="L3884">
        <v>596.28175612649898</v>
      </c>
      <c r="M3884">
        <v>48.604827214694602</v>
      </c>
      <c r="N3884">
        <v>0.71625344352617004</v>
      </c>
      <c r="O3884">
        <v>46.457964771940603</v>
      </c>
      <c r="P3884">
        <v>62.512499999999903</v>
      </c>
      <c r="Q3884">
        <v>-4.575223198868E-3</v>
      </c>
    </row>
    <row r="3885" spans="1:17" hidden="1" x14ac:dyDescent="0.3">
      <c r="A3885" t="s">
        <v>8001</v>
      </c>
      <c r="B3885" t="s">
        <v>8002</v>
      </c>
      <c r="C3885" t="str">
        <f>IFERROR(VLOOKUP(Table1[[#This Row],[Ticker]],[1]!Table2[[Symbol]:[Industry]],2,FALSE),"-")</f>
        <v>-</v>
      </c>
      <c r="D3885" t="s">
        <v>163</v>
      </c>
      <c r="E3885">
        <v>25.447514354999999</v>
      </c>
      <c r="F3885">
        <v>13.05</v>
      </c>
      <c r="G3885">
        <v>157.39056273521601</v>
      </c>
      <c r="H3885">
        <v>1.5193853815421301</v>
      </c>
      <c r="I3885">
        <v>91.835357848266995</v>
      </c>
      <c r="J3885">
        <v>11.123448874315599</v>
      </c>
      <c r="K3885">
        <v>12.3481975654705</v>
      </c>
      <c r="L3885">
        <v>9.4262556136550995</v>
      </c>
      <c r="M3885">
        <v>55.843560140202896</v>
      </c>
      <c r="N3885">
        <v>1.4843171221887199</v>
      </c>
      <c r="O3885">
        <v>14.022988505747101</v>
      </c>
      <c r="P3885">
        <v>200</v>
      </c>
      <c r="Q3885">
        <v>8.8241359517994999E-2</v>
      </c>
    </row>
    <row r="3886" spans="1:17" hidden="1" x14ac:dyDescent="0.3">
      <c r="A3886" t="s">
        <v>8003</v>
      </c>
      <c r="B3886" t="s">
        <v>8004</v>
      </c>
      <c r="C3886" t="str">
        <f>IFERROR(VLOOKUP(Table1[[#This Row],[Ticker]],[1]!Table2[[Symbol]:[Industry]],2,FALSE),"-")</f>
        <v>-</v>
      </c>
      <c r="D3886" t="s">
        <v>2858</v>
      </c>
      <c r="E3886">
        <v>25.430418750000001</v>
      </c>
      <c r="F3886">
        <v>62.5</v>
      </c>
      <c r="G3886">
        <v>-17.7693664875952</v>
      </c>
      <c r="H3886">
        <v>-4.8680779024060703</v>
      </c>
      <c r="I3886">
        <v>-15.8075997022097</v>
      </c>
      <c r="J3886">
        <v>6.1584759205158601</v>
      </c>
      <c r="K3886">
        <v>66.842438048292607</v>
      </c>
      <c r="L3886">
        <v>71.367263290429804</v>
      </c>
      <c r="M3886">
        <v>42.652216016699199</v>
      </c>
      <c r="N3886">
        <v>1.02811244979919</v>
      </c>
      <c r="O3886">
        <v>89.616</v>
      </c>
      <c r="P3886">
        <v>5.9322033898305104</v>
      </c>
    </row>
    <row r="3887" spans="1:17" hidden="1" x14ac:dyDescent="0.3">
      <c r="A3887" t="s">
        <v>8005</v>
      </c>
      <c r="B3887" t="s">
        <v>8006</v>
      </c>
      <c r="C3887" t="str">
        <f>IFERROR(VLOOKUP(Table1[[#This Row],[Ticker]],[1]!Table2[[Symbol]:[Industry]],2,FALSE),"-")</f>
        <v>-</v>
      </c>
      <c r="D3887" t="s">
        <v>21</v>
      </c>
      <c r="E3887">
        <v>25.412907000000001</v>
      </c>
      <c r="F3887">
        <v>2.2999999999999998</v>
      </c>
      <c r="G3887">
        <v>68.412068111560799</v>
      </c>
      <c r="H3887">
        <v>-14.1434402212466</v>
      </c>
      <c r="I3887">
        <v>39.836573838539103</v>
      </c>
      <c r="J3887">
        <v>3.1426029046428301</v>
      </c>
      <c r="K3887">
        <v>2.4360710823979201</v>
      </c>
      <c r="L3887">
        <v>2.0729697006900198</v>
      </c>
      <c r="M3887">
        <v>39.4177836425851</v>
      </c>
      <c r="N3887">
        <v>0.629630799988805</v>
      </c>
      <c r="O3887">
        <v>59.565217391304301</v>
      </c>
      <c r="P3887">
        <v>103.539823008849</v>
      </c>
      <c r="Q3887">
        <v>7.1518990086996997E-2</v>
      </c>
    </row>
    <row r="3888" spans="1:17" hidden="1" x14ac:dyDescent="0.3">
      <c r="A3888" t="s">
        <v>8007</v>
      </c>
      <c r="B3888" t="s">
        <v>8008</v>
      </c>
      <c r="C3888" t="str">
        <f>IFERROR(VLOOKUP(Table1[[#This Row],[Ticker]],[1]!Table2[[Symbol]:[Industry]],2,FALSE),"-")</f>
        <v>-</v>
      </c>
      <c r="D3888" t="s">
        <v>51</v>
      </c>
      <c r="E3888">
        <v>25.363018440000001</v>
      </c>
      <c r="F3888">
        <v>38.96</v>
      </c>
      <c r="G3888">
        <v>-33.3814728342292</v>
      </c>
      <c r="H3888">
        <v>-2.5646031337662998</v>
      </c>
      <c r="I3888">
        <v>-29.323556880415001</v>
      </c>
      <c r="J3888">
        <v>2.5213305388376601</v>
      </c>
      <c r="K3888">
        <v>41.022525812453601</v>
      </c>
      <c r="L3888">
        <v>43.085887495936703</v>
      </c>
      <c r="M3888">
        <v>42.658433699884498</v>
      </c>
      <c r="N3888">
        <v>0.72325811668377904</v>
      </c>
      <c r="O3888">
        <v>79.671457905544102</v>
      </c>
      <c r="P3888">
        <v>24.4728434504792</v>
      </c>
      <c r="Q3888">
        <v>3.2558269358959999E-3</v>
      </c>
    </row>
    <row r="3889" spans="1:17" hidden="1" x14ac:dyDescent="0.3">
      <c r="A3889" t="s">
        <v>8009</v>
      </c>
      <c r="B3889" t="s">
        <v>8010</v>
      </c>
      <c r="C3889" t="str">
        <f>IFERROR(VLOOKUP(Table1[[#This Row],[Ticker]],[1]!Table2[[Symbol]:[Industry]],2,FALSE),"-")</f>
        <v>-</v>
      </c>
      <c r="D3889" t="s">
        <v>1380</v>
      </c>
      <c r="E3889">
        <v>25.315449999999998</v>
      </c>
      <c r="F3889">
        <v>21.73</v>
      </c>
      <c r="G3889">
        <v>111.410628226751</v>
      </c>
      <c r="H3889">
        <v>-9.7642555445791395</v>
      </c>
      <c r="I3889">
        <v>32.095078290188503</v>
      </c>
      <c r="J3889">
        <v>2.7940190266472</v>
      </c>
      <c r="K3889">
        <v>20.472634816916798</v>
      </c>
      <c r="L3889">
        <v>16.635099683880298</v>
      </c>
      <c r="M3889">
        <v>35.631249050518498</v>
      </c>
      <c r="N3889">
        <v>0.99915845171783801</v>
      </c>
      <c r="O3889">
        <v>31.569259088817201</v>
      </c>
      <c r="P3889">
        <v>141.444444444444</v>
      </c>
      <c r="Q3889">
        <v>0.132730331508711</v>
      </c>
    </row>
    <row r="3890" spans="1:17" hidden="1" x14ac:dyDescent="0.3">
      <c r="A3890" t="s">
        <v>8011</v>
      </c>
      <c r="B3890" t="s">
        <v>8012</v>
      </c>
      <c r="C3890" t="str">
        <f>IFERROR(VLOOKUP(Table1[[#This Row],[Ticker]],[1]!Table2[[Symbol]:[Industry]],2,FALSE),"-")</f>
        <v>-</v>
      </c>
      <c r="D3890" t="s">
        <v>21</v>
      </c>
      <c r="E3890">
        <v>25.303282522</v>
      </c>
      <c r="F3890">
        <v>16.37</v>
      </c>
      <c r="G3890">
        <v>-11.5139842206348</v>
      </c>
      <c r="H3890">
        <v>-5.6850516869819501</v>
      </c>
      <c r="I3890">
        <v>-26.108780248112598</v>
      </c>
      <c r="J3890">
        <v>2.5519354504195499</v>
      </c>
      <c r="K3890">
        <v>16.854165612002401</v>
      </c>
      <c r="L3890">
        <v>16.688381109074498</v>
      </c>
      <c r="M3890">
        <v>29.802709072490899</v>
      </c>
      <c r="N3890">
        <v>0.82884382343246998</v>
      </c>
      <c r="O3890">
        <v>42.028100183261998</v>
      </c>
      <c r="P3890">
        <v>36.4166666666666</v>
      </c>
      <c r="Q3890">
        <v>1.754568248938E-3</v>
      </c>
    </row>
    <row r="3891" spans="1:17" hidden="1" x14ac:dyDescent="0.3">
      <c r="A3891" t="s">
        <v>8013</v>
      </c>
      <c r="B3891" t="s">
        <v>8014</v>
      </c>
      <c r="C3891" t="str">
        <f>IFERROR(VLOOKUP(Table1[[#This Row],[Ticker]],[1]!Table2[[Symbol]:[Industry]],2,FALSE),"-")</f>
        <v>-</v>
      </c>
      <c r="D3891" t="s">
        <v>625</v>
      </c>
      <c r="E3891">
        <v>25.284776399999998</v>
      </c>
      <c r="F3891">
        <v>9.49</v>
      </c>
      <c r="G3891">
        <v>-29.294202515501802</v>
      </c>
      <c r="H3891">
        <v>-2.5940025848524901</v>
      </c>
      <c r="I3891">
        <v>-9.6400641421933297</v>
      </c>
      <c r="J3891">
        <v>2.5449933428898599</v>
      </c>
      <c r="K3891">
        <v>9.8058767895113501</v>
      </c>
      <c r="L3891">
        <v>9.4212466335658895</v>
      </c>
      <c r="M3891">
        <v>43.464153097275698</v>
      </c>
      <c r="N3891">
        <v>1.1245469431762101</v>
      </c>
      <c r="O3891">
        <v>47.523709167544702</v>
      </c>
      <c r="P3891">
        <v>35.571428571428498</v>
      </c>
      <c r="Q3891">
        <v>2.7970189574351999E-2</v>
      </c>
    </row>
    <row r="3892" spans="1:17" hidden="1" x14ac:dyDescent="0.3">
      <c r="A3892" t="s">
        <v>8015</v>
      </c>
      <c r="B3892" t="s">
        <v>8016</v>
      </c>
      <c r="C3892" t="str">
        <f>IFERROR(VLOOKUP(Table1[[#This Row],[Ticker]],[1]!Table2[[Symbol]:[Industry]],2,FALSE),"-")</f>
        <v>-</v>
      </c>
      <c r="D3892" t="s">
        <v>292</v>
      </c>
      <c r="E3892">
        <v>25.255949999999999</v>
      </c>
      <c r="F3892">
        <v>61.45</v>
      </c>
      <c r="G3892">
        <v>-21.1781865949729</v>
      </c>
      <c r="H3892">
        <v>-3.1006520915020102</v>
      </c>
      <c r="I3892">
        <v>-15.100592997562901</v>
      </c>
      <c r="J3892">
        <v>-5.1654165364264202</v>
      </c>
      <c r="K3892">
        <v>61.852569910257102</v>
      </c>
      <c r="L3892">
        <v>61.301155015982999</v>
      </c>
      <c r="M3892">
        <v>42.498530064818098</v>
      </c>
      <c r="N3892">
        <v>1.1859754891402201</v>
      </c>
      <c r="O3892">
        <v>18.6330349877949</v>
      </c>
      <c r="P3892">
        <v>26.3103802672148</v>
      </c>
      <c r="Q3892">
        <v>2.9347404274E-2</v>
      </c>
    </row>
    <row r="3893" spans="1:17" hidden="1" x14ac:dyDescent="0.3">
      <c r="A3893" t="s">
        <v>8017</v>
      </c>
      <c r="B3893" t="s">
        <v>8018</v>
      </c>
      <c r="C3893" t="str">
        <f>IFERROR(VLOOKUP(Table1[[#This Row],[Ticker]],[1]!Table2[[Symbol]:[Industry]],2,FALSE),"-")</f>
        <v>-</v>
      </c>
      <c r="D3893" t="s">
        <v>176</v>
      </c>
      <c r="E3893">
        <v>25.23629</v>
      </c>
      <c r="F3893">
        <v>51.98</v>
      </c>
      <c r="G3893">
        <v>12.711919885909101</v>
      </c>
      <c r="H3893">
        <v>17.714096570711899</v>
      </c>
      <c r="I3893">
        <v>7.5120466004778397</v>
      </c>
      <c r="J3893">
        <v>4.14653991251686</v>
      </c>
      <c r="K3893">
        <v>45.592124015491201</v>
      </c>
      <c r="L3893">
        <v>42.2257006375402</v>
      </c>
      <c r="M3893">
        <v>52.279836038299003</v>
      </c>
      <c r="N3893">
        <v>2.2737494768168802</v>
      </c>
      <c r="O3893">
        <v>22.931896883416702</v>
      </c>
      <c r="P3893">
        <v>53.3333333333333</v>
      </c>
      <c r="Q3893">
        <v>4.9990774025602001E-2</v>
      </c>
    </row>
    <row r="3894" spans="1:17" hidden="1" x14ac:dyDescent="0.3">
      <c r="A3894" t="s">
        <v>8019</v>
      </c>
      <c r="B3894" t="s">
        <v>8020</v>
      </c>
      <c r="C3894" t="str">
        <f>IFERROR(VLOOKUP(Table1[[#This Row],[Ticker]],[1]!Table2[[Symbol]:[Industry]],2,FALSE),"-")</f>
        <v>-</v>
      </c>
      <c r="E3894">
        <v>25.2064488</v>
      </c>
      <c r="F3894">
        <v>76.760000000000005</v>
      </c>
      <c r="G3894">
        <v>201.724232943624</v>
      </c>
      <c r="H3894">
        <v>204.54169301858499</v>
      </c>
      <c r="I3894">
        <v>214.48860795164799</v>
      </c>
      <c r="J3894">
        <v>21.178989353827198</v>
      </c>
      <c r="M3894">
        <v>100</v>
      </c>
      <c r="O3894">
        <v>0</v>
      </c>
      <c r="P3894">
        <v>241.155555555555</v>
      </c>
    </row>
    <row r="3895" spans="1:17" hidden="1" x14ac:dyDescent="0.3">
      <c r="A3895" t="s">
        <v>8021</v>
      </c>
      <c r="B3895" t="s">
        <v>8022</v>
      </c>
      <c r="C3895" t="str">
        <f>IFERROR(VLOOKUP(Table1[[#This Row],[Ticker]],[1]!Table2[[Symbol]:[Industry]],2,FALSE),"-")</f>
        <v>-</v>
      </c>
      <c r="E3895">
        <v>25.157792879999999</v>
      </c>
      <c r="F3895">
        <v>2.33</v>
      </c>
      <c r="G3895">
        <v>-13.3489381777473</v>
      </c>
      <c r="H3895">
        <v>3.1836557244513601</v>
      </c>
      <c r="I3895">
        <v>-6.9346679915261902</v>
      </c>
      <c r="J3895">
        <v>-0.82565106361113305</v>
      </c>
      <c r="K3895">
        <v>2.4151971157543799</v>
      </c>
      <c r="L3895">
        <v>2.3952550952244902</v>
      </c>
      <c r="M3895">
        <v>39.789979534402498</v>
      </c>
      <c r="N3895">
        <v>1.1149406462445699</v>
      </c>
      <c r="O3895">
        <v>32.618025751072899</v>
      </c>
      <c r="P3895">
        <v>18.877551020408099</v>
      </c>
      <c r="Q3895">
        <v>2.1940839340794001E-2</v>
      </c>
    </row>
    <row r="3896" spans="1:17" hidden="1" x14ac:dyDescent="0.3">
      <c r="A3896" t="s">
        <v>8023</v>
      </c>
      <c r="B3896" t="s">
        <v>8024</v>
      </c>
      <c r="C3896" t="str">
        <f>IFERROR(VLOOKUP(Table1[[#This Row],[Ticker]],[1]!Table2[[Symbol]:[Industry]],2,FALSE),"-")</f>
        <v>-</v>
      </c>
      <c r="D3896" t="s">
        <v>530</v>
      </c>
      <c r="E3896">
        <v>25.155000000000001</v>
      </c>
      <c r="F3896">
        <v>50.31</v>
      </c>
      <c r="G3896">
        <v>74.039519091952997</v>
      </c>
      <c r="H3896">
        <v>-4.5816226575789596</v>
      </c>
      <c r="I3896">
        <v>-16.593247063319101</v>
      </c>
      <c r="J3896">
        <v>2.5295760847194599</v>
      </c>
      <c r="K3896">
        <v>51.029047638271102</v>
      </c>
      <c r="L3896">
        <v>46.4006372324016</v>
      </c>
      <c r="M3896">
        <v>44.108492272886302</v>
      </c>
      <c r="N3896">
        <v>0.40707005184825601</v>
      </c>
      <c r="O3896">
        <v>26.018684158218999</v>
      </c>
      <c r="P3896">
        <v>102.29191797346201</v>
      </c>
      <c r="Q3896">
        <v>8.0716547348511997E-2</v>
      </c>
    </row>
    <row r="3897" spans="1:17" hidden="1" x14ac:dyDescent="0.3">
      <c r="A3897" t="s">
        <v>8025</v>
      </c>
      <c r="B3897" t="s">
        <v>8026</v>
      </c>
      <c r="C3897" t="str">
        <f>IFERROR(VLOOKUP(Table1[[#This Row],[Ticker]],[1]!Table2[[Symbol]:[Industry]],2,FALSE),"-")</f>
        <v>-</v>
      </c>
      <c r="D3897" t="s">
        <v>625</v>
      </c>
      <c r="E3897">
        <v>25.059545</v>
      </c>
      <c r="F3897">
        <v>13.69</v>
      </c>
      <c r="G3897">
        <v>-78.998312063137405</v>
      </c>
      <c r="H3897">
        <v>-3.8960801218647498</v>
      </c>
      <c r="I3897">
        <v>-61.294722444398197</v>
      </c>
      <c r="J3897">
        <v>3.6583703313434</v>
      </c>
      <c r="K3897">
        <v>16.7138214452246</v>
      </c>
      <c r="L3897">
        <v>22.1535710240396</v>
      </c>
      <c r="M3897">
        <v>86.542950539668396</v>
      </c>
      <c r="N3897">
        <v>2.6094811868058998</v>
      </c>
      <c r="O3897">
        <v>140.10226442658799</v>
      </c>
      <c r="P3897">
        <v>21.797153024911001</v>
      </c>
      <c r="Q3897">
        <v>-0.18501156033565</v>
      </c>
    </row>
    <row r="3898" spans="1:17" hidden="1" x14ac:dyDescent="0.3">
      <c r="A3898" t="s">
        <v>8027</v>
      </c>
      <c r="B3898" t="s">
        <v>8028</v>
      </c>
      <c r="C3898" t="str">
        <f>IFERROR(VLOOKUP(Table1[[#This Row],[Ticker]],[1]!Table2[[Symbol]:[Industry]],2,FALSE),"-")</f>
        <v>-</v>
      </c>
      <c r="D3898" t="s">
        <v>530</v>
      </c>
      <c r="E3898">
        <v>25.048649999999999</v>
      </c>
      <c r="F3898">
        <v>80.75</v>
      </c>
      <c r="G3898">
        <v>84.542622237482902</v>
      </c>
      <c r="H3898">
        <v>-0.45043916080127799</v>
      </c>
      <c r="I3898">
        <v>40.050417765371598</v>
      </c>
      <c r="J3898">
        <v>11.430117991138699</v>
      </c>
      <c r="K3898">
        <v>75.306308404728995</v>
      </c>
      <c r="L3898">
        <v>59.318131397711703</v>
      </c>
      <c r="M3898">
        <v>69.518330558561601</v>
      </c>
      <c r="N3898">
        <v>0.42801033816845901</v>
      </c>
      <c r="O3898">
        <v>11.455108359133099</v>
      </c>
      <c r="P3898">
        <v>165.887388870595</v>
      </c>
    </row>
    <row r="3899" spans="1:17" hidden="1" x14ac:dyDescent="0.3">
      <c r="A3899" t="s">
        <v>8029</v>
      </c>
      <c r="B3899" t="s">
        <v>8030</v>
      </c>
      <c r="C3899" t="str">
        <f>IFERROR(VLOOKUP(Table1[[#This Row],[Ticker]],[1]!Table2[[Symbol]:[Industry]],2,FALSE),"-")</f>
        <v>-</v>
      </c>
      <c r="D3899" t="s">
        <v>72</v>
      </c>
      <c r="E3899">
        <v>25.03998</v>
      </c>
      <c r="F3899">
        <v>24.99</v>
      </c>
      <c r="G3899">
        <v>21.614966662285401</v>
      </c>
      <c r="H3899">
        <v>-1.1952796861296</v>
      </c>
      <c r="I3899">
        <v>-0.20778753649040699</v>
      </c>
      <c r="J3899">
        <v>-0.60739709535715503</v>
      </c>
      <c r="K3899">
        <v>24.425423753427101</v>
      </c>
      <c r="L3899">
        <v>22.782048401335999</v>
      </c>
      <c r="M3899">
        <v>45.607276991549803</v>
      </c>
      <c r="N3899">
        <v>1.5509725700308601</v>
      </c>
      <c r="O3899">
        <v>14.8459383753501</v>
      </c>
      <c r="P3899">
        <v>56.285178236397698</v>
      </c>
      <c r="Q3899">
        <v>7.8484743458173994E-2</v>
      </c>
    </row>
    <row r="3900" spans="1:17" hidden="1" x14ac:dyDescent="0.3">
      <c r="A3900" t="s">
        <v>8031</v>
      </c>
      <c r="B3900" t="s">
        <v>8032</v>
      </c>
      <c r="C3900" t="str">
        <f>IFERROR(VLOOKUP(Table1[[#This Row],[Ticker]],[1]!Table2[[Symbol]:[Industry]],2,FALSE),"-")</f>
        <v>-</v>
      </c>
      <c r="D3900" t="s">
        <v>920</v>
      </c>
      <c r="E3900">
        <v>25.006127899999999</v>
      </c>
      <c r="F3900">
        <v>26.69</v>
      </c>
      <c r="G3900">
        <v>266.95007980746698</v>
      </c>
      <c r="H3900">
        <v>31.3661089508612</v>
      </c>
      <c r="I3900">
        <v>64.182551322028203</v>
      </c>
      <c r="J3900">
        <v>24.4212288588413</v>
      </c>
      <c r="K3900">
        <v>18.8581773516879</v>
      </c>
      <c r="L3900">
        <v>14.194331426726301</v>
      </c>
      <c r="M3900">
        <v>96.309182797045594</v>
      </c>
      <c r="N3900">
        <v>2.0547676652246798</v>
      </c>
      <c r="O3900">
        <v>0</v>
      </c>
      <c r="P3900">
        <v>379.17414721723497</v>
      </c>
      <c r="Q3900">
        <v>0.189793734006134</v>
      </c>
    </row>
    <row r="3901" spans="1:17" hidden="1" x14ac:dyDescent="0.3">
      <c r="A3901" t="s">
        <v>8033</v>
      </c>
      <c r="B3901" t="s">
        <v>8034</v>
      </c>
      <c r="C3901" t="str">
        <f>IFERROR(VLOOKUP(Table1[[#This Row],[Ticker]],[1]!Table2[[Symbol]:[Industry]],2,FALSE),"-")</f>
        <v>-</v>
      </c>
      <c r="D3901" t="s">
        <v>21</v>
      </c>
      <c r="E3901">
        <v>24.998999999999999</v>
      </c>
      <c r="F3901">
        <v>83.33</v>
      </c>
      <c r="G3901">
        <v>53.705977960366802</v>
      </c>
      <c r="H3901">
        <v>15.153657428145699</v>
      </c>
      <c r="I3901">
        <v>2.0874581605648301</v>
      </c>
      <c r="J3901">
        <v>-5.9464067067236499</v>
      </c>
      <c r="K3901">
        <v>81.777023200083207</v>
      </c>
      <c r="L3901">
        <v>68.083675698354199</v>
      </c>
      <c r="M3901">
        <v>36.256225520063502</v>
      </c>
      <c r="N3901">
        <v>0.97165585560407997</v>
      </c>
      <c r="O3901">
        <v>41.341653666146598</v>
      </c>
      <c r="P3901">
        <v>127.67759562841501</v>
      </c>
      <c r="Q3901">
        <v>0.13079613565683501</v>
      </c>
    </row>
    <row r="3902" spans="1:17" hidden="1" x14ac:dyDescent="0.3">
      <c r="A3902" t="s">
        <v>8035</v>
      </c>
      <c r="B3902" t="s">
        <v>8036</v>
      </c>
      <c r="C3902" t="str">
        <f>IFERROR(VLOOKUP(Table1[[#This Row],[Ticker]],[1]!Table2[[Symbol]:[Industry]],2,FALSE),"-")</f>
        <v>-</v>
      </c>
      <c r="E3902">
        <v>24.9953</v>
      </c>
      <c r="F3902">
        <v>80.63</v>
      </c>
      <c r="G3902">
        <v>227.31061883619799</v>
      </c>
      <c r="H3902">
        <v>-17.2796948578201</v>
      </c>
      <c r="I3902">
        <v>90.531965433222396</v>
      </c>
      <c r="J3902">
        <v>-4.5954923334524</v>
      </c>
      <c r="K3902">
        <v>84.421490292386196</v>
      </c>
      <c r="L3902">
        <v>60.884865578881502</v>
      </c>
      <c r="M3902">
        <v>38.744682399866001</v>
      </c>
      <c r="N3902">
        <v>0.61911980119371202</v>
      </c>
      <c r="O3902">
        <v>26.0945057670842</v>
      </c>
      <c r="P3902">
        <v>252.866520787746</v>
      </c>
      <c r="Q3902">
        <v>0.105670968120612</v>
      </c>
    </row>
    <row r="3903" spans="1:17" hidden="1" x14ac:dyDescent="0.3">
      <c r="A3903" t="s">
        <v>8037</v>
      </c>
      <c r="B3903" t="s">
        <v>8038</v>
      </c>
      <c r="C3903" t="str">
        <f>IFERROR(VLOOKUP(Table1[[#This Row],[Ticker]],[1]!Table2[[Symbol]:[Industry]],2,FALSE),"-")</f>
        <v>-</v>
      </c>
      <c r="D3903" t="s">
        <v>116</v>
      </c>
      <c r="E3903">
        <v>24.92</v>
      </c>
      <c r="F3903">
        <v>7.12</v>
      </c>
      <c r="G3903">
        <v>-22.261690753687301</v>
      </c>
      <c r="H3903">
        <v>-1.3292531892619901</v>
      </c>
      <c r="I3903">
        <v>-41.026808912935401</v>
      </c>
      <c r="J3903">
        <v>0.73939863227967895</v>
      </c>
      <c r="K3903">
        <v>7.53931111456943</v>
      </c>
      <c r="L3903">
        <v>8.4819960626448996</v>
      </c>
      <c r="M3903">
        <v>37.678696705344997</v>
      </c>
      <c r="N3903">
        <v>0.850588039791913</v>
      </c>
      <c r="O3903">
        <v>74.719101123595493</v>
      </c>
      <c r="P3903">
        <v>7.8787878787878798</v>
      </c>
      <c r="Q3903">
        <v>1.7450456553718002E-2</v>
      </c>
    </row>
    <row r="3904" spans="1:17" hidden="1" x14ac:dyDescent="0.3">
      <c r="A3904" t="s">
        <v>8039</v>
      </c>
      <c r="B3904" t="s">
        <v>8040</v>
      </c>
      <c r="C3904" t="str">
        <f>IFERROR(VLOOKUP(Table1[[#This Row],[Ticker]],[1]!Table2[[Symbol]:[Industry]],2,FALSE),"-")</f>
        <v>-</v>
      </c>
      <c r="D3904" t="s">
        <v>46</v>
      </c>
      <c r="E3904">
        <v>24.895350000000001</v>
      </c>
      <c r="F3904">
        <v>34.15</v>
      </c>
      <c r="G3904">
        <v>-73.327697970310396</v>
      </c>
      <c r="H3904">
        <v>-4.0649378057877303</v>
      </c>
      <c r="I3904">
        <v>-36.251093112299102</v>
      </c>
      <c r="J3904">
        <v>2.4158587185963198</v>
      </c>
      <c r="K3904">
        <v>35.78619006545</v>
      </c>
      <c r="M3904">
        <v>45.300897255106499</v>
      </c>
      <c r="N3904">
        <v>0.57374179431072203</v>
      </c>
      <c r="O3904">
        <v>119.32650073206401</v>
      </c>
      <c r="P3904">
        <v>8.4126984126984006</v>
      </c>
    </row>
    <row r="3905" spans="1:17" hidden="1" x14ac:dyDescent="0.3">
      <c r="A3905" t="s">
        <v>8041</v>
      </c>
      <c r="B3905" t="s">
        <v>8042</v>
      </c>
      <c r="C3905" t="str">
        <f>IFERROR(VLOOKUP(Table1[[#This Row],[Ticker]],[1]!Table2[[Symbol]:[Industry]],2,FALSE),"-")</f>
        <v>-</v>
      </c>
      <c r="E3905">
        <v>24.875877599999999</v>
      </c>
      <c r="F3905">
        <v>108.99</v>
      </c>
      <c r="G3905">
        <v>-32.993728989888403</v>
      </c>
      <c r="H3905">
        <v>20.5739510831011</v>
      </c>
      <c r="I3905">
        <v>-20.2293539818643</v>
      </c>
      <c r="J3905">
        <v>22.6426029046428</v>
      </c>
      <c r="O3905">
        <v>10.789980732177201</v>
      </c>
      <c r="P3905">
        <v>0</v>
      </c>
    </row>
    <row r="3906" spans="1:17" hidden="1" x14ac:dyDescent="0.3">
      <c r="A3906" t="s">
        <v>8043</v>
      </c>
      <c r="B3906" t="s">
        <v>8044</v>
      </c>
      <c r="C3906" t="str">
        <f>IFERROR(VLOOKUP(Table1[[#This Row],[Ticker]],[1]!Table2[[Symbol]:[Industry]],2,FALSE),"-")</f>
        <v>-</v>
      </c>
      <c r="D3906" t="s">
        <v>711</v>
      </c>
      <c r="E3906">
        <v>24.859794348000001</v>
      </c>
      <c r="F3906">
        <v>754.09</v>
      </c>
      <c r="G3906">
        <v>36.733944746969101</v>
      </c>
      <c r="H3906">
        <v>0.61788028847554199</v>
      </c>
      <c r="I3906">
        <v>18.3149690398172</v>
      </c>
      <c r="J3906">
        <v>1.7487762987261299</v>
      </c>
      <c r="K3906">
        <v>750.23853406551495</v>
      </c>
      <c r="L3906">
        <v>648.00938923026195</v>
      </c>
      <c r="M3906">
        <v>42.579740679890797</v>
      </c>
      <c r="N3906">
        <v>1.3159386975971801</v>
      </c>
      <c r="O3906">
        <v>5.2261666379344698</v>
      </c>
      <c r="P3906">
        <v>69.211264445192398</v>
      </c>
      <c r="Q3906">
        <v>-2.2826330923839998E-3</v>
      </c>
    </row>
    <row r="3907" spans="1:17" hidden="1" x14ac:dyDescent="0.3">
      <c r="A3907" t="s">
        <v>8045</v>
      </c>
      <c r="B3907" t="s">
        <v>8046</v>
      </c>
      <c r="C3907" t="str">
        <f>IFERROR(VLOOKUP(Table1[[#This Row],[Ticker]],[1]!Table2[[Symbol]:[Industry]],2,FALSE),"-")</f>
        <v>-</v>
      </c>
      <c r="D3907" t="s">
        <v>429</v>
      </c>
      <c r="E3907">
        <v>24.848695299999999</v>
      </c>
      <c r="F3907">
        <v>42.13</v>
      </c>
      <c r="G3907">
        <v>8.1695500517053592</v>
      </c>
      <c r="H3907">
        <v>6.96936302192701</v>
      </c>
      <c r="I3907">
        <v>15.270970482769</v>
      </c>
      <c r="J3907">
        <v>-0.98870571527677098</v>
      </c>
      <c r="K3907">
        <v>41.594767444596499</v>
      </c>
      <c r="L3907">
        <v>38.117128045610102</v>
      </c>
      <c r="M3907">
        <v>49.489097945218099</v>
      </c>
      <c r="N3907">
        <v>1.3772022321481401</v>
      </c>
      <c r="O3907">
        <v>13.909328269641501</v>
      </c>
      <c r="P3907">
        <v>46.031195840554503</v>
      </c>
      <c r="Q3907">
        <v>6.2138350375343002E-2</v>
      </c>
    </row>
    <row r="3908" spans="1:17" hidden="1" x14ac:dyDescent="0.3">
      <c r="A3908" t="s">
        <v>8047</v>
      </c>
      <c r="B3908" t="s">
        <v>8048</v>
      </c>
      <c r="C3908" t="str">
        <f>IFERROR(VLOOKUP(Table1[[#This Row],[Ticker]],[1]!Table2[[Symbol]:[Industry]],2,FALSE),"-")</f>
        <v>-</v>
      </c>
      <c r="D3908" t="s">
        <v>72</v>
      </c>
      <c r="E3908">
        <v>24.84</v>
      </c>
      <c r="F3908">
        <v>108</v>
      </c>
      <c r="G3908">
        <v>142.238937780474</v>
      </c>
      <c r="H3908">
        <v>30.274947402336899</v>
      </c>
      <c r="I3908">
        <v>154.402612929024</v>
      </c>
      <c r="J3908">
        <v>3.4597461382541801</v>
      </c>
      <c r="M3908">
        <v>100</v>
      </c>
      <c r="O3908">
        <v>0</v>
      </c>
      <c r="P3908">
        <v>168.65671641790999</v>
      </c>
    </row>
    <row r="3909" spans="1:17" hidden="1" x14ac:dyDescent="0.3">
      <c r="A3909" t="s">
        <v>8049</v>
      </c>
      <c r="B3909" t="s">
        <v>8050</v>
      </c>
      <c r="C3909" t="str">
        <f>IFERROR(VLOOKUP(Table1[[#This Row],[Ticker]],[1]!Table2[[Symbol]:[Industry]],2,FALSE),"-")</f>
        <v>-</v>
      </c>
      <c r="D3909" t="s">
        <v>553</v>
      </c>
      <c r="E3909">
        <v>24.8216</v>
      </c>
      <c r="F3909">
        <v>53.96</v>
      </c>
      <c r="G3909">
        <v>-32.059736293824699</v>
      </c>
      <c r="H3909">
        <v>-5.2067506712847997</v>
      </c>
      <c r="I3909">
        <v>-22.074690202824801</v>
      </c>
      <c r="J3909">
        <v>0.94560546780652199</v>
      </c>
      <c r="K3909">
        <v>55.072358923250398</v>
      </c>
      <c r="L3909">
        <v>56.3493212986101</v>
      </c>
      <c r="M3909">
        <v>47.450381420381603</v>
      </c>
      <c r="N3909">
        <v>0.503972083211777</v>
      </c>
      <c r="O3909">
        <v>35.748702742772402</v>
      </c>
      <c r="P3909">
        <v>22.136713444997699</v>
      </c>
      <c r="Q3909">
        <v>-9.2690778841159997E-3</v>
      </c>
    </row>
    <row r="3910" spans="1:17" hidden="1" x14ac:dyDescent="0.3">
      <c r="A3910" t="s">
        <v>8051</v>
      </c>
      <c r="B3910" t="s">
        <v>8052</v>
      </c>
      <c r="C3910" t="str">
        <f>IFERROR(VLOOKUP(Table1[[#This Row],[Ticker]],[1]!Table2[[Symbol]:[Industry]],2,FALSE),"-")</f>
        <v>-</v>
      </c>
      <c r="D3910" t="s">
        <v>429</v>
      </c>
      <c r="E3910">
        <v>24.7828424</v>
      </c>
      <c r="F3910">
        <v>40.520000000000003</v>
      </c>
      <c r="G3910">
        <v>11.8120681115608</v>
      </c>
      <c r="H3910">
        <v>25.536239583244502</v>
      </c>
      <c r="I3910">
        <v>-5.3799771138781001</v>
      </c>
      <c r="J3910">
        <v>0.67069279228328404</v>
      </c>
      <c r="K3910">
        <v>38.577046937950598</v>
      </c>
      <c r="L3910">
        <v>35.9577406720868</v>
      </c>
      <c r="M3910">
        <v>42.960883834495696</v>
      </c>
      <c r="N3910">
        <v>0.56737166947121798</v>
      </c>
      <c r="O3910">
        <v>26.850937808489601</v>
      </c>
      <c r="P3910">
        <v>60.475247524752398</v>
      </c>
      <c r="Q3910">
        <v>1.4634900112513E-2</v>
      </c>
    </row>
    <row r="3911" spans="1:17" hidden="1" x14ac:dyDescent="0.3">
      <c r="A3911" t="s">
        <v>8053</v>
      </c>
      <c r="B3911" t="s">
        <v>8054</v>
      </c>
      <c r="C3911" t="str">
        <f>IFERROR(VLOOKUP(Table1[[#This Row],[Ticker]],[1]!Table2[[Symbol]:[Industry]],2,FALSE),"-")</f>
        <v>-</v>
      </c>
      <c r="D3911" t="s">
        <v>1524</v>
      </c>
      <c r="E3911">
        <v>24.774222521999999</v>
      </c>
      <c r="F3911">
        <v>3.43</v>
      </c>
      <c r="G3911">
        <v>-41.587931888439101</v>
      </c>
      <c r="H3911">
        <v>5.9224359315860102</v>
      </c>
      <c r="I3911">
        <v>-26.8316869617158</v>
      </c>
      <c r="J3911">
        <v>2.5678902609646701</v>
      </c>
      <c r="K3911">
        <v>3.3160030278120098</v>
      </c>
      <c r="L3911">
        <v>3.6995618580398699</v>
      </c>
      <c r="M3911">
        <v>56.161585291444503</v>
      </c>
      <c r="N3911">
        <v>1.19389172561956</v>
      </c>
      <c r="O3911">
        <v>72.011661807580097</v>
      </c>
      <c r="P3911">
        <v>22.5</v>
      </c>
      <c r="Q3911">
        <v>-7.8404813787271002E-2</v>
      </c>
    </row>
    <row r="3912" spans="1:17" hidden="1" x14ac:dyDescent="0.3">
      <c r="A3912" t="s">
        <v>8055</v>
      </c>
      <c r="B3912" t="s">
        <v>8056</v>
      </c>
      <c r="C3912" t="str">
        <f>IFERROR(VLOOKUP(Table1[[#This Row],[Ticker]],[1]!Table2[[Symbol]:[Industry]],2,FALSE),"-")</f>
        <v>-</v>
      </c>
      <c r="D3912" t="s">
        <v>711</v>
      </c>
      <c r="E3912">
        <v>24.652576575000001</v>
      </c>
      <c r="F3912">
        <v>14.02</v>
      </c>
      <c r="G3912">
        <v>18.361563061055801</v>
      </c>
      <c r="H3912">
        <v>9.3561596720582099</v>
      </c>
      <c r="I3912">
        <v>8.8289253890884503</v>
      </c>
      <c r="J3912">
        <v>3.4979689316506399</v>
      </c>
      <c r="K3912">
        <v>13.1466155758197</v>
      </c>
      <c r="L3912">
        <v>11.844533676030601</v>
      </c>
      <c r="M3912">
        <v>43.246163025678499</v>
      </c>
      <c r="N3912">
        <v>0.64111953637251895</v>
      </c>
      <c r="O3912">
        <v>3.2097004279600698</v>
      </c>
      <c r="P3912">
        <v>69.528415961305896</v>
      </c>
    </row>
    <row r="3913" spans="1:17" hidden="1" x14ac:dyDescent="0.3">
      <c r="A3913" t="s">
        <v>8057</v>
      </c>
      <c r="B3913" t="s">
        <v>8058</v>
      </c>
      <c r="C3913" t="str">
        <f>IFERROR(VLOOKUP(Table1[[#This Row],[Ticker]],[1]!Table2[[Symbol]:[Industry]],2,FALSE),"-")</f>
        <v>-</v>
      </c>
      <c r="D3913" t="s">
        <v>625</v>
      </c>
      <c r="E3913">
        <v>24.591168</v>
      </c>
      <c r="F3913">
        <v>32.1</v>
      </c>
      <c r="G3913">
        <v>24.3316083414459</v>
      </c>
      <c r="H3913">
        <v>5.4204077760145504</v>
      </c>
      <c r="I3913">
        <v>-35.138110871025397</v>
      </c>
      <c r="J3913">
        <v>13.5759362379761</v>
      </c>
      <c r="K3913">
        <v>30.220509954256599</v>
      </c>
      <c r="L3913">
        <v>28.8673440435517</v>
      </c>
      <c r="M3913">
        <v>50.436433642484801</v>
      </c>
      <c r="N3913">
        <v>2.2196627005031</v>
      </c>
      <c r="O3913">
        <v>42.834890965732001</v>
      </c>
      <c r="P3913">
        <v>52.857142857142797</v>
      </c>
      <c r="Q3913">
        <v>4.0542555652215997E-2</v>
      </c>
    </row>
    <row r="3914" spans="1:17" hidden="1" x14ac:dyDescent="0.3">
      <c r="A3914" t="s">
        <v>8059</v>
      </c>
      <c r="B3914" t="s">
        <v>8060</v>
      </c>
      <c r="C3914" t="str">
        <f>IFERROR(VLOOKUP(Table1[[#This Row],[Ticker]],[1]!Table2[[Symbol]:[Industry]],2,FALSE),"-")</f>
        <v>-</v>
      </c>
      <c r="D3914" t="s">
        <v>7293</v>
      </c>
      <c r="E3914">
        <v>24.581802547999999</v>
      </c>
      <c r="F3914">
        <v>23.77</v>
      </c>
      <c r="G3914">
        <v>-3.68719412854644</v>
      </c>
      <c r="H3914">
        <v>8.7935606660647903</v>
      </c>
      <c r="I3914">
        <v>-9.7698845640309102</v>
      </c>
      <c r="J3914">
        <v>5.5898602886090902</v>
      </c>
      <c r="K3914">
        <v>22.673291990669899</v>
      </c>
      <c r="L3914">
        <v>22.046917962329498</v>
      </c>
      <c r="M3914">
        <v>48.292148739731502</v>
      </c>
      <c r="N3914">
        <v>0.99913355867428</v>
      </c>
      <c r="O3914">
        <v>22.002524190155601</v>
      </c>
      <c r="P3914">
        <v>30.0328227571115</v>
      </c>
      <c r="Q3914">
        <v>4.4229386007819997E-2</v>
      </c>
    </row>
    <row r="3915" spans="1:17" hidden="1" x14ac:dyDescent="0.3">
      <c r="A3915" t="s">
        <v>8061</v>
      </c>
      <c r="B3915" t="s">
        <v>8062</v>
      </c>
      <c r="C3915" t="str">
        <f>IFERROR(VLOOKUP(Table1[[#This Row],[Ticker]],[1]!Table2[[Symbol]:[Industry]],2,FALSE),"-")</f>
        <v>-</v>
      </c>
      <c r="D3915" t="s">
        <v>46</v>
      </c>
      <c r="E3915">
        <v>24.570751999999999</v>
      </c>
      <c r="F3915">
        <v>27.62</v>
      </c>
      <c r="G3915">
        <v>102.583504470241</v>
      </c>
      <c r="H3915">
        <v>-1.4666276042665101</v>
      </c>
      <c r="I3915">
        <v>142.90427186576201</v>
      </c>
      <c r="J3915">
        <v>2.1390186752521601</v>
      </c>
      <c r="K3915">
        <v>25.805979719305299</v>
      </c>
      <c r="L3915">
        <v>19.000556942779699</v>
      </c>
      <c r="M3915">
        <v>34.995261369720602</v>
      </c>
      <c r="N3915">
        <v>5.3448275862068899E-2</v>
      </c>
      <c r="O3915">
        <v>2.6068066618392298</v>
      </c>
      <c r="P3915">
        <v>239.729397293972</v>
      </c>
    </row>
    <row r="3916" spans="1:17" hidden="1" x14ac:dyDescent="0.3">
      <c r="A3916" t="s">
        <v>8063</v>
      </c>
      <c r="B3916" t="s">
        <v>8064</v>
      </c>
      <c r="C3916" t="str">
        <f>IFERROR(VLOOKUP(Table1[[#This Row],[Ticker]],[1]!Table2[[Symbol]:[Industry]],2,FALSE),"-")</f>
        <v>-</v>
      </c>
      <c r="D3916" t="s">
        <v>138</v>
      </c>
      <c r="E3916">
        <v>24.565574999999999</v>
      </c>
      <c r="F3916">
        <v>19</v>
      </c>
      <c r="G3916">
        <v>10.078734778227499</v>
      </c>
      <c r="H3916">
        <v>2.7007939910828398</v>
      </c>
      <c r="I3916">
        <v>-24.165825546173</v>
      </c>
      <c r="J3916">
        <v>6.0247439236855396</v>
      </c>
      <c r="K3916">
        <v>19.4962757631139</v>
      </c>
      <c r="L3916">
        <v>18.894214137327801</v>
      </c>
      <c r="M3916">
        <v>41.256045523016397</v>
      </c>
      <c r="N3916">
        <v>0.81247635471178303</v>
      </c>
      <c r="O3916">
        <v>65.5263157894736</v>
      </c>
      <c r="P3916">
        <v>46.153846153846096</v>
      </c>
      <c r="Q3916">
        <v>3.1220940468693999E-2</v>
      </c>
    </row>
    <row r="3917" spans="1:17" hidden="1" x14ac:dyDescent="0.3">
      <c r="A3917" t="s">
        <v>8065</v>
      </c>
      <c r="B3917" t="s">
        <v>8066</v>
      </c>
      <c r="C3917" t="str">
        <f>IFERROR(VLOOKUP(Table1[[#This Row],[Ticker]],[1]!Table2[[Symbol]:[Industry]],2,FALSE),"-")</f>
        <v>-</v>
      </c>
      <c r="D3917" t="s">
        <v>2893</v>
      </c>
      <c r="E3917">
        <v>24.48</v>
      </c>
      <c r="F3917">
        <v>60</v>
      </c>
      <c r="G3917">
        <v>-50.965441928599702</v>
      </c>
      <c r="H3917">
        <v>2.68685430890761</v>
      </c>
      <c r="I3917">
        <v>-29.953310795403802</v>
      </c>
      <c r="J3917">
        <v>-2.9676802548206398</v>
      </c>
      <c r="K3917">
        <v>62.813550154848201</v>
      </c>
      <c r="L3917">
        <v>69.498734747272493</v>
      </c>
      <c r="M3917">
        <v>35.1586427934485</v>
      </c>
      <c r="N3917">
        <v>1.9862068965517199</v>
      </c>
      <c r="O3917">
        <v>61.599999999999902</v>
      </c>
      <c r="P3917">
        <v>18.226600985221602</v>
      </c>
    </row>
    <row r="3918" spans="1:17" hidden="1" x14ac:dyDescent="0.3">
      <c r="A3918" t="s">
        <v>8067</v>
      </c>
      <c r="B3918" t="s">
        <v>8068</v>
      </c>
      <c r="C3918" t="str">
        <f>IFERROR(VLOOKUP(Table1[[#This Row],[Ticker]],[1]!Table2[[Symbol]:[Industry]],2,FALSE),"-")</f>
        <v>-</v>
      </c>
      <c r="D3918" t="s">
        <v>133</v>
      </c>
      <c r="E3918">
        <v>24.423317879999999</v>
      </c>
      <c r="F3918">
        <v>16.399999999999999</v>
      </c>
      <c r="G3918">
        <v>-5.5931859894901201</v>
      </c>
      <c r="H3918">
        <v>-1.87035303188851</v>
      </c>
      <c r="I3918">
        <v>-12.2495918825592</v>
      </c>
      <c r="J3918">
        <v>1.0670674632677399</v>
      </c>
      <c r="K3918">
        <v>20.078539679257499</v>
      </c>
      <c r="L3918">
        <v>20.567302919445201</v>
      </c>
      <c r="M3918">
        <v>33.686981725690302</v>
      </c>
      <c r="N3918">
        <v>1</v>
      </c>
      <c r="Q3918">
        <v>-3.2586267451102997E-2</v>
      </c>
    </row>
    <row r="3919" spans="1:17" hidden="1" x14ac:dyDescent="0.3">
      <c r="A3919" t="s">
        <v>8069</v>
      </c>
      <c r="B3919" t="s">
        <v>8070</v>
      </c>
      <c r="C3919" t="str">
        <f>IFERROR(VLOOKUP(Table1[[#This Row],[Ticker]],[1]!Table2[[Symbol]:[Industry]],2,FALSE),"-")</f>
        <v>-</v>
      </c>
      <c r="D3919" t="s">
        <v>769</v>
      </c>
      <c r="E3919">
        <v>24.31</v>
      </c>
      <c r="F3919">
        <v>22.1</v>
      </c>
      <c r="G3919">
        <v>-31.6293912582567</v>
      </c>
      <c r="H3919">
        <v>1.0739510831011601</v>
      </c>
      <c r="I3919">
        <v>9.8146213086612999</v>
      </c>
      <c r="J3919">
        <v>3.1426029046428301</v>
      </c>
      <c r="K3919">
        <v>21.537139488044101</v>
      </c>
      <c r="L3919">
        <v>21.247759929019502</v>
      </c>
      <c r="M3919">
        <v>99.991342128637498</v>
      </c>
      <c r="N3919">
        <v>0</v>
      </c>
      <c r="O3919">
        <v>22.171945701357402</v>
      </c>
      <c r="P3919">
        <v>35.582822085889497</v>
      </c>
    </row>
    <row r="3920" spans="1:17" hidden="1" x14ac:dyDescent="0.3">
      <c r="A3920" t="s">
        <v>8071</v>
      </c>
      <c r="B3920" t="s">
        <v>8072</v>
      </c>
      <c r="C3920" t="str">
        <f>IFERROR(VLOOKUP(Table1[[#This Row],[Ticker]],[1]!Table2[[Symbol]:[Industry]],2,FALSE),"-")</f>
        <v>-</v>
      </c>
      <c r="D3920" t="s">
        <v>313</v>
      </c>
      <c r="E3920">
        <v>24.307289999999998</v>
      </c>
      <c r="F3920">
        <v>28.35</v>
      </c>
      <c r="G3920">
        <v>-70.015161935387397</v>
      </c>
      <c r="H3920">
        <v>-9.4365594274093407</v>
      </c>
      <c r="I3920">
        <v>-41.2594543163125</v>
      </c>
      <c r="J3920">
        <v>8.6293285683596501</v>
      </c>
      <c r="K3920">
        <v>31.0486160650313</v>
      </c>
      <c r="M3920">
        <v>19.4925919843893</v>
      </c>
      <c r="N3920">
        <v>0.625</v>
      </c>
      <c r="O3920">
        <v>106.52557319223899</v>
      </c>
      <c r="P3920">
        <v>15.714285714285699</v>
      </c>
    </row>
    <row r="3921" spans="1:17" hidden="1" x14ac:dyDescent="0.3">
      <c r="A3921" t="s">
        <v>8073</v>
      </c>
      <c r="B3921" t="s">
        <v>8074</v>
      </c>
      <c r="C3921" t="str">
        <f>IFERROR(VLOOKUP(Table1[[#This Row],[Ticker]],[1]!Table2[[Symbol]:[Industry]],2,FALSE),"-")</f>
        <v>-</v>
      </c>
      <c r="E3921">
        <v>24.213845366000001</v>
      </c>
      <c r="F3921">
        <v>11.78</v>
      </c>
      <c r="G3921">
        <v>44.074946899439603</v>
      </c>
      <c r="H3921">
        <v>3.21739708474996</v>
      </c>
      <c r="I3921">
        <v>26.010355827194001</v>
      </c>
      <c r="J3921">
        <v>11.731559959857501</v>
      </c>
      <c r="K3921">
        <v>11.2431861040037</v>
      </c>
      <c r="L3921">
        <v>9.2199967453636607</v>
      </c>
      <c r="M3921">
        <v>45.192493071787297</v>
      </c>
      <c r="N3921">
        <v>0.88385123995959003</v>
      </c>
      <c r="O3921">
        <v>20.458404074702798</v>
      </c>
      <c r="P3921">
        <v>98.986486486486399</v>
      </c>
      <c r="Q3921">
        <v>0.10256061690490401</v>
      </c>
    </row>
    <row r="3922" spans="1:17" hidden="1" x14ac:dyDescent="0.3">
      <c r="A3922" t="s">
        <v>8075</v>
      </c>
      <c r="B3922" t="s">
        <v>8076</v>
      </c>
      <c r="C3922" t="str">
        <f>IFERROR(VLOOKUP(Table1[[#This Row],[Ticker]],[1]!Table2[[Symbol]:[Industry]],2,FALSE),"-")</f>
        <v>-</v>
      </c>
      <c r="D3922" t="s">
        <v>1202</v>
      </c>
      <c r="E3922">
        <v>24.208149773999999</v>
      </c>
      <c r="F3922">
        <v>66.31</v>
      </c>
      <c r="G3922">
        <v>21.970981821591501</v>
      </c>
      <c r="H3922">
        <v>-10.4125354033853</v>
      </c>
      <c r="I3922">
        <v>-46.136574478758703</v>
      </c>
      <c r="J3922">
        <v>-1.09716317722851</v>
      </c>
      <c r="K3922">
        <v>70.202725678371905</v>
      </c>
      <c r="L3922">
        <v>73.425376469766803</v>
      </c>
      <c r="M3922">
        <v>40.551643551821797</v>
      </c>
      <c r="N3922">
        <v>1.1476318606835401</v>
      </c>
      <c r="O3922">
        <v>79.279143417282398</v>
      </c>
      <c r="P3922">
        <v>48.178770949720601</v>
      </c>
      <c r="Q3922">
        <v>0.114425667364505</v>
      </c>
    </row>
    <row r="3923" spans="1:17" hidden="1" x14ac:dyDescent="0.3">
      <c r="A3923" t="s">
        <v>8077</v>
      </c>
      <c r="B3923" t="s">
        <v>8078</v>
      </c>
      <c r="C3923" t="str">
        <f>IFERROR(VLOOKUP(Table1[[#This Row],[Ticker]],[1]!Table2[[Symbol]:[Industry]],2,FALSE),"-")</f>
        <v>-</v>
      </c>
      <c r="D3923" t="s">
        <v>625</v>
      </c>
      <c r="E3923">
        <v>24.166734999999999</v>
      </c>
      <c r="F3923">
        <v>1.85</v>
      </c>
      <c r="G3923">
        <v>-3.1247284252356602</v>
      </c>
      <c r="H3923">
        <v>-3.3814944614532898</v>
      </c>
      <c r="I3923">
        <v>0.28821956669071302</v>
      </c>
      <c r="J3923">
        <v>1.1121460518509501</v>
      </c>
      <c r="K3923">
        <v>1.8896877857629899</v>
      </c>
      <c r="L3923">
        <v>1.8503936159021299</v>
      </c>
      <c r="M3923">
        <v>36.469697281896401</v>
      </c>
      <c r="N3923">
        <v>0.904109376671695</v>
      </c>
      <c r="O3923">
        <v>45.945945945945901</v>
      </c>
      <c r="P3923">
        <v>38.0597014925373</v>
      </c>
      <c r="Q3923">
        <v>2.786506166763E-2</v>
      </c>
    </row>
    <row r="3924" spans="1:17" hidden="1" x14ac:dyDescent="0.3">
      <c r="A3924" t="s">
        <v>8079</v>
      </c>
      <c r="B3924" t="s">
        <v>8080</v>
      </c>
      <c r="C3924" t="str">
        <f>IFERROR(VLOOKUP(Table1[[#This Row],[Ticker]],[1]!Table2[[Symbol]:[Industry]],2,FALSE),"-")</f>
        <v>-</v>
      </c>
      <c r="E3924">
        <v>24.103169219999899</v>
      </c>
      <c r="F3924">
        <v>188.2</v>
      </c>
      <c r="G3924">
        <v>36.779415050336297</v>
      </c>
      <c r="H3924">
        <v>15.9061658482018</v>
      </c>
      <c r="I3924">
        <v>7.4295759516651101</v>
      </c>
      <c r="J3924">
        <v>13.2810000723287</v>
      </c>
      <c r="K3924">
        <v>146.318386659521</v>
      </c>
      <c r="L3924">
        <v>128.818240519385</v>
      </c>
      <c r="M3924">
        <v>83.5899795435204</v>
      </c>
      <c r="N3924">
        <v>1.6423051834623601</v>
      </c>
      <c r="O3924">
        <v>0</v>
      </c>
      <c r="P3924">
        <v>117.57225433526</v>
      </c>
      <c r="Q3924">
        <v>0.234117495879517</v>
      </c>
    </row>
    <row r="3925" spans="1:17" hidden="1" x14ac:dyDescent="0.3">
      <c r="A3925" t="s">
        <v>8081</v>
      </c>
      <c r="B3925" t="s">
        <v>8082</v>
      </c>
      <c r="C3925" t="str">
        <f>IFERROR(VLOOKUP(Table1[[#This Row],[Ticker]],[1]!Table2[[Symbol]:[Industry]],2,FALSE),"-")</f>
        <v>-</v>
      </c>
      <c r="D3925" t="s">
        <v>124</v>
      </c>
      <c r="E3925">
        <v>24.068000000000001</v>
      </c>
      <c r="F3925">
        <v>22</v>
      </c>
      <c r="G3925">
        <v>-33.8963532261049</v>
      </c>
      <c r="H3925">
        <v>0.940795290824191</v>
      </c>
      <c r="I3925">
        <v>-14.8380496340382</v>
      </c>
      <c r="J3925">
        <v>-6.8573970953571601</v>
      </c>
      <c r="K3925">
        <v>23.7925405334923</v>
      </c>
      <c r="L3925">
        <v>21.173391745040099</v>
      </c>
      <c r="M3925">
        <v>22.784978338199998</v>
      </c>
      <c r="N3925">
        <v>0.373576418877895</v>
      </c>
      <c r="O3925">
        <v>34.545454545454497</v>
      </c>
      <c r="P3925">
        <v>58.045977011494202</v>
      </c>
      <c r="Q3925">
        <v>6.9809948555609999E-2</v>
      </c>
    </row>
    <row r="3926" spans="1:17" hidden="1" x14ac:dyDescent="0.3">
      <c r="A3926" t="s">
        <v>8083</v>
      </c>
      <c r="B3926" t="s">
        <v>8084</v>
      </c>
      <c r="C3926" t="str">
        <f>IFERROR(VLOOKUP(Table1[[#This Row],[Ticker]],[1]!Table2[[Symbol]:[Industry]],2,FALSE),"-")</f>
        <v>-</v>
      </c>
      <c r="D3926" t="s">
        <v>5932</v>
      </c>
      <c r="E3926">
        <v>24.024000000000001</v>
      </c>
      <c r="F3926">
        <v>40.04</v>
      </c>
      <c r="G3926">
        <v>-24.706727523848102</v>
      </c>
      <c r="H3926">
        <v>-0.79520779540350595</v>
      </c>
      <c r="I3926">
        <v>-29.878184086642801</v>
      </c>
      <c r="J3926">
        <v>4.8375181588801297</v>
      </c>
      <c r="K3926">
        <v>42.847879425918997</v>
      </c>
      <c r="L3926">
        <v>44.097606497199003</v>
      </c>
      <c r="M3926">
        <v>27.229853849006801</v>
      </c>
      <c r="N3926">
        <v>0.51327831476188901</v>
      </c>
      <c r="O3926">
        <v>60.814185814185798</v>
      </c>
      <c r="P3926">
        <v>18.954248366013001</v>
      </c>
      <c r="Q3926">
        <v>4.2315357765489003E-2</v>
      </c>
    </row>
    <row r="3927" spans="1:17" hidden="1" x14ac:dyDescent="0.3">
      <c r="A3927" t="s">
        <v>8085</v>
      </c>
      <c r="B3927" t="s">
        <v>8086</v>
      </c>
      <c r="C3927" t="str">
        <f>IFERROR(VLOOKUP(Table1[[#This Row],[Ticker]],[1]!Table2[[Symbol]:[Industry]],2,FALSE),"-")</f>
        <v>-</v>
      </c>
      <c r="D3927" t="s">
        <v>51</v>
      </c>
      <c r="E3927">
        <v>24.009118699999998</v>
      </c>
      <c r="F3927">
        <v>80.290000000000006</v>
      </c>
      <c r="G3927">
        <v>-15.4104078230708</v>
      </c>
      <c r="H3927">
        <v>28.300841839403599</v>
      </c>
      <c r="I3927">
        <v>-13.192598728855801</v>
      </c>
      <c r="J3927">
        <v>11.369792922838799</v>
      </c>
      <c r="K3927">
        <v>71.740560335137999</v>
      </c>
      <c r="L3927">
        <v>69.520824684857999</v>
      </c>
      <c r="M3927">
        <v>54.047161169824001</v>
      </c>
      <c r="N3927">
        <v>3.6202265723186202</v>
      </c>
      <c r="O3927">
        <v>30.464565948436899</v>
      </c>
      <c r="P3927">
        <v>43.375</v>
      </c>
      <c r="Q3927">
        <v>6.8469787024386997E-2</v>
      </c>
    </row>
    <row r="3928" spans="1:17" hidden="1" x14ac:dyDescent="0.3">
      <c r="A3928" t="s">
        <v>8087</v>
      </c>
      <c r="B3928" t="s">
        <v>8088</v>
      </c>
      <c r="C3928" t="str">
        <f>IFERROR(VLOOKUP(Table1[[#This Row],[Ticker]],[1]!Table2[[Symbol]:[Industry]],2,FALSE),"-")</f>
        <v>-</v>
      </c>
      <c r="D3928" t="s">
        <v>21</v>
      </c>
      <c r="E3928">
        <v>24.00104</v>
      </c>
      <c r="F3928">
        <v>8</v>
      </c>
      <c r="G3928">
        <v>188.02944813750099</v>
      </c>
      <c r="H3928">
        <v>-25.279839530617199</v>
      </c>
      <c r="I3928">
        <v>49.509776452918203</v>
      </c>
      <c r="J3928">
        <v>-4.3403902926360702</v>
      </c>
      <c r="K3928">
        <v>7.9551217066530304</v>
      </c>
      <c r="L3928">
        <v>5.7337923927037098</v>
      </c>
      <c r="M3928">
        <v>15.695986488154</v>
      </c>
      <c r="N3928">
        <v>0.14538116425502301</v>
      </c>
      <c r="O3928">
        <v>45.375</v>
      </c>
      <c r="P3928">
        <v>246.320346320346</v>
      </c>
      <c r="Q3928">
        <v>0.15048300720095101</v>
      </c>
    </row>
    <row r="3929" spans="1:17" hidden="1" x14ac:dyDescent="0.3">
      <c r="A3929" t="s">
        <v>8089</v>
      </c>
      <c r="B3929" t="s">
        <v>8090</v>
      </c>
      <c r="C3929" t="str">
        <f>IFERROR(VLOOKUP(Table1[[#This Row],[Ticker]],[1]!Table2[[Symbol]:[Industry]],2,FALSE),"-")</f>
        <v>-</v>
      </c>
      <c r="D3929" t="s">
        <v>1437</v>
      </c>
      <c r="E3929">
        <v>23.93055</v>
      </c>
      <c r="F3929">
        <v>37.450000000000003</v>
      </c>
      <c r="G3929">
        <v>123.415443510662</v>
      </c>
      <c r="H3929">
        <v>-0.78112294273295102</v>
      </c>
      <c r="I3929">
        <v>31.636040648239401</v>
      </c>
      <c r="J3929">
        <v>2.3769481769235301</v>
      </c>
      <c r="K3929">
        <v>27.2657165629698</v>
      </c>
      <c r="L3929">
        <v>23.943907921547201</v>
      </c>
      <c r="M3929">
        <v>17.285182600771801</v>
      </c>
      <c r="N3929">
        <v>3.7171215880893298</v>
      </c>
      <c r="O3929">
        <v>7.6101468624832904</v>
      </c>
      <c r="P3929">
        <v>149.833222148098</v>
      </c>
    </row>
    <row r="3930" spans="1:17" hidden="1" x14ac:dyDescent="0.3">
      <c r="A3930" t="s">
        <v>8091</v>
      </c>
      <c r="B3930" t="s">
        <v>8092</v>
      </c>
      <c r="C3930" t="str">
        <f>IFERROR(VLOOKUP(Table1[[#This Row],[Ticker]],[1]!Table2[[Symbol]:[Industry]],2,FALSE),"-")</f>
        <v>-</v>
      </c>
      <c r="D3930" t="s">
        <v>530</v>
      </c>
      <c r="E3930">
        <v>23.901260499999999</v>
      </c>
      <c r="F3930">
        <v>105.95</v>
      </c>
      <c r="G3930">
        <v>78.901478529420004</v>
      </c>
      <c r="H3930">
        <v>17.2197844164344</v>
      </c>
      <c r="I3930">
        <v>-4.0078114867802404</v>
      </c>
      <c r="J3930">
        <v>-14.1851942333418</v>
      </c>
      <c r="K3930">
        <v>101.82009707984299</v>
      </c>
      <c r="L3930">
        <v>88.605351404612406</v>
      </c>
      <c r="M3930">
        <v>40.987236020995397</v>
      </c>
      <c r="N3930">
        <v>2.8657162229022699</v>
      </c>
      <c r="O3930">
        <v>33.657385559226</v>
      </c>
      <c r="P3930">
        <v>107.25743348982699</v>
      </c>
      <c r="Q3930">
        <v>6.4444137678076996E-2</v>
      </c>
    </row>
    <row r="3931" spans="1:17" hidden="1" x14ac:dyDescent="0.3">
      <c r="A3931" t="s">
        <v>8093</v>
      </c>
      <c r="B3931" t="s">
        <v>8094</v>
      </c>
      <c r="C3931" t="str">
        <f>IFERROR(VLOOKUP(Table1[[#This Row],[Ticker]],[1]!Table2[[Symbol]:[Industry]],2,FALSE),"-")</f>
        <v>-</v>
      </c>
      <c r="D3931" t="s">
        <v>133</v>
      </c>
      <c r="E3931">
        <v>23.865839999999999</v>
      </c>
      <c r="F3931">
        <v>43.5</v>
      </c>
      <c r="G3931">
        <v>127.033088441441</v>
      </c>
      <c r="H3931">
        <v>34.9336002059081</v>
      </c>
      <c r="I3931">
        <v>22.212644055114701</v>
      </c>
      <c r="J3931">
        <v>25.190056916906201</v>
      </c>
      <c r="K3931">
        <v>34.660259921246102</v>
      </c>
      <c r="L3931">
        <v>30.2270961139691</v>
      </c>
      <c r="M3931">
        <v>74.099037842063694</v>
      </c>
      <c r="N3931">
        <v>1.2092023854341101</v>
      </c>
      <c r="O3931">
        <v>22.620689655172399</v>
      </c>
      <c r="P3931">
        <v>185.058977719528</v>
      </c>
      <c r="Q3931">
        <v>5.4543830610691998E-2</v>
      </c>
    </row>
    <row r="3932" spans="1:17" hidden="1" x14ac:dyDescent="0.3">
      <c r="A3932" t="s">
        <v>8095</v>
      </c>
      <c r="B3932" t="s">
        <v>8096</v>
      </c>
      <c r="C3932" t="str">
        <f>IFERROR(VLOOKUP(Table1[[#This Row],[Ticker]],[1]!Table2[[Symbol]:[Industry]],2,FALSE),"-")</f>
        <v>-</v>
      </c>
      <c r="D3932" t="s">
        <v>8097</v>
      </c>
      <c r="E3932">
        <v>23.856825365999999</v>
      </c>
      <c r="F3932">
        <v>16.11</v>
      </c>
      <c r="G3932">
        <v>-23.8715017013118</v>
      </c>
      <c r="H3932">
        <v>-1.51580759847622</v>
      </c>
      <c r="I3932">
        <v>-16.827432849407302</v>
      </c>
      <c r="J3932">
        <v>-2.2318968094795002</v>
      </c>
      <c r="K3932">
        <v>16.632757362024599</v>
      </c>
      <c r="L3932">
        <v>16.954130516841701</v>
      </c>
      <c r="M3932">
        <v>39.3816916289489</v>
      </c>
      <c r="N3932">
        <v>1.7295004064319</v>
      </c>
      <c r="O3932">
        <v>34.636871508379897</v>
      </c>
      <c r="P3932">
        <v>23.923076923076898</v>
      </c>
      <c r="Q3932">
        <v>-6.5881717625420999E-2</v>
      </c>
    </row>
    <row r="3933" spans="1:17" hidden="1" x14ac:dyDescent="0.3">
      <c r="A3933" t="s">
        <v>8098</v>
      </c>
      <c r="B3933" t="s">
        <v>8099</v>
      </c>
      <c r="C3933" t="str">
        <f>IFERROR(VLOOKUP(Table1[[#This Row],[Ticker]],[1]!Table2[[Symbol]:[Industry]],2,FALSE),"-")</f>
        <v>-</v>
      </c>
      <c r="D3933" t="s">
        <v>530</v>
      </c>
      <c r="E3933">
        <v>23.837931204</v>
      </c>
      <c r="F3933">
        <v>16.89</v>
      </c>
      <c r="G3933">
        <v>103.45681084086701</v>
      </c>
      <c r="H3933">
        <v>58.883474892624903</v>
      </c>
      <c r="I3933">
        <v>52.540664483806196</v>
      </c>
      <c r="J3933">
        <v>11.3018718341467</v>
      </c>
      <c r="K3933">
        <v>11.7688051381012</v>
      </c>
      <c r="L3933">
        <v>9.5121339380890699</v>
      </c>
      <c r="M3933">
        <v>96.969220153649601</v>
      </c>
      <c r="N3933">
        <v>1.33630780977209</v>
      </c>
      <c r="O3933">
        <v>5.9206631142671898E-2</v>
      </c>
      <c r="P3933">
        <v>292.79069767441803</v>
      </c>
      <c r="Q3933">
        <v>1.3233866539937999E-2</v>
      </c>
    </row>
    <row r="3934" spans="1:17" hidden="1" x14ac:dyDescent="0.3">
      <c r="A3934" t="s">
        <v>8100</v>
      </c>
      <c r="B3934" t="s">
        <v>8101</v>
      </c>
      <c r="C3934" t="str">
        <f>IFERROR(VLOOKUP(Table1[[#This Row],[Ticker]],[1]!Table2[[Symbol]:[Industry]],2,FALSE),"-")</f>
        <v>-</v>
      </c>
      <c r="D3934" t="s">
        <v>138</v>
      </c>
      <c r="E3934">
        <v>23.836787999999999</v>
      </c>
      <c r="F3934">
        <v>91.8</v>
      </c>
      <c r="G3934">
        <v>-51.925927226434403</v>
      </c>
      <c r="H3934">
        <v>-3.8949930162777102</v>
      </c>
      <c r="I3934">
        <v>-42.186652118510303</v>
      </c>
      <c r="J3934">
        <v>3.1426029046428301</v>
      </c>
      <c r="K3934">
        <v>99.795698213504096</v>
      </c>
      <c r="L3934">
        <v>115.060999369474</v>
      </c>
      <c r="M3934">
        <v>2.8531620086240999</v>
      </c>
      <c r="N3934">
        <v>0</v>
      </c>
      <c r="O3934">
        <v>46.405228758169898</v>
      </c>
      <c r="P3934">
        <v>0</v>
      </c>
    </row>
    <row r="3935" spans="1:17" hidden="1" x14ac:dyDescent="0.3">
      <c r="A3935" t="s">
        <v>8102</v>
      </c>
      <c r="B3935" t="s">
        <v>8103</v>
      </c>
      <c r="C3935" t="str">
        <f>IFERROR(VLOOKUP(Table1[[#This Row],[Ticker]],[1]!Table2[[Symbol]:[Industry]],2,FALSE),"-")</f>
        <v>-</v>
      </c>
      <c r="D3935" t="s">
        <v>383</v>
      </c>
      <c r="E3935">
        <v>23.832734815999999</v>
      </c>
      <c r="F3935">
        <v>39.71</v>
      </c>
      <c r="G3935">
        <v>-28.077015883597401</v>
      </c>
      <c r="H3935">
        <v>-3.4380648546891699</v>
      </c>
      <c r="I3935">
        <v>-14.254103488885599</v>
      </c>
      <c r="J3935">
        <v>-1.33357813886593</v>
      </c>
      <c r="K3935">
        <v>40.534343878098802</v>
      </c>
      <c r="L3935">
        <v>42.625276632081402</v>
      </c>
      <c r="M3935">
        <v>0.164024722426689</v>
      </c>
      <c r="O3935">
        <v>48.300176278015599</v>
      </c>
      <c r="P3935">
        <v>20.6624126405348</v>
      </c>
    </row>
    <row r="3936" spans="1:17" hidden="1" x14ac:dyDescent="0.3">
      <c r="A3936" t="s">
        <v>8104</v>
      </c>
      <c r="B3936" t="s">
        <v>8105</v>
      </c>
      <c r="C3936" t="str">
        <f>IFERROR(VLOOKUP(Table1[[#This Row],[Ticker]],[1]!Table2[[Symbol]:[Industry]],2,FALSE),"-")</f>
        <v>-</v>
      </c>
      <c r="D3936" t="s">
        <v>46</v>
      </c>
      <c r="E3936">
        <v>23.816572683</v>
      </c>
      <c r="F3936">
        <v>1.41</v>
      </c>
      <c r="G3936">
        <v>-42.463638103128403</v>
      </c>
      <c r="H3936">
        <v>1.0739510831011601</v>
      </c>
      <c r="I3936">
        <v>-60.666901992311402</v>
      </c>
      <c r="J3936">
        <v>0.43990020194013302</v>
      </c>
      <c r="K3936">
        <v>1.51263298998324</v>
      </c>
      <c r="L3936">
        <v>1.86731028605856</v>
      </c>
      <c r="M3936">
        <v>43.227828154319702</v>
      </c>
      <c r="N3936">
        <v>0.71499348787092498</v>
      </c>
      <c r="O3936">
        <v>155.31914893617</v>
      </c>
      <c r="P3936">
        <v>9.3023255813953405</v>
      </c>
      <c r="Q3936">
        <v>4.1411624013619003E-2</v>
      </c>
    </row>
    <row r="3937" spans="1:17" hidden="1" x14ac:dyDescent="0.3">
      <c r="A3937" t="s">
        <v>8106</v>
      </c>
      <c r="B3937" t="s">
        <v>8107</v>
      </c>
      <c r="C3937" t="str">
        <f>IFERROR(VLOOKUP(Table1[[#This Row],[Ticker]],[1]!Table2[[Symbol]:[Industry]],2,FALSE),"-")</f>
        <v>-</v>
      </c>
      <c r="D3937" t="s">
        <v>429</v>
      </c>
      <c r="E3937">
        <v>23.802510000000002</v>
      </c>
      <c r="F3937">
        <v>47.51</v>
      </c>
      <c r="G3937">
        <v>238.86430388391801</v>
      </c>
      <c r="H3937">
        <v>1.0739510831011601</v>
      </c>
      <c r="I3937">
        <v>-10.490223547081699</v>
      </c>
      <c r="J3937">
        <v>3.1426029046428301</v>
      </c>
      <c r="K3937">
        <v>47.483814611205098</v>
      </c>
      <c r="L3937">
        <v>43.766800386114802</v>
      </c>
      <c r="M3937">
        <v>100</v>
      </c>
      <c r="O3937">
        <v>0</v>
      </c>
      <c r="P3937">
        <v>262.118902439024</v>
      </c>
    </row>
    <row r="3938" spans="1:17" hidden="1" x14ac:dyDescent="0.3">
      <c r="A3938" t="s">
        <v>8108</v>
      </c>
      <c r="B3938" t="s">
        <v>8109</v>
      </c>
      <c r="C3938" t="str">
        <f>IFERROR(VLOOKUP(Table1[[#This Row],[Ticker]],[1]!Table2[[Symbol]:[Industry]],2,FALSE),"-")</f>
        <v>-</v>
      </c>
      <c r="D3938" t="s">
        <v>4077</v>
      </c>
      <c r="E3938">
        <v>23.767105999999998</v>
      </c>
      <c r="F3938">
        <v>91.85</v>
      </c>
      <c r="G3938">
        <v>-58.798458204228602</v>
      </c>
      <c r="H3938">
        <v>-5.6859556768055901</v>
      </c>
      <c r="I3938">
        <v>-46.034083196204499</v>
      </c>
      <c r="J3938">
        <v>2.5663968262336101</v>
      </c>
      <c r="K3938">
        <v>96.698406365720402</v>
      </c>
      <c r="M3938">
        <v>49.134899648337303</v>
      </c>
      <c r="O3938">
        <v>70.713119216113199</v>
      </c>
      <c r="P3938">
        <v>18.363402061855599</v>
      </c>
    </row>
    <row r="3939" spans="1:17" hidden="1" x14ac:dyDescent="0.3">
      <c r="A3939" t="s">
        <v>8110</v>
      </c>
      <c r="B3939" t="s">
        <v>8111</v>
      </c>
      <c r="C3939" t="str">
        <f>IFERROR(VLOOKUP(Table1[[#This Row],[Ticker]],[1]!Table2[[Symbol]:[Industry]],2,FALSE),"-")</f>
        <v>-</v>
      </c>
      <c r="E3939">
        <v>23.6882205</v>
      </c>
      <c r="F3939">
        <v>21.95</v>
      </c>
      <c r="G3939">
        <v>12.6587141383926</v>
      </c>
      <c r="H3939">
        <v>5.0236038608789304</v>
      </c>
      <c r="I3939">
        <v>-13.794188304791</v>
      </c>
      <c r="J3939">
        <v>12.9042894307656</v>
      </c>
      <c r="K3939">
        <v>22.798885349798098</v>
      </c>
      <c r="L3939">
        <v>21.794370308588402</v>
      </c>
      <c r="M3939">
        <v>43.236632984761599</v>
      </c>
      <c r="N3939">
        <v>2.5677251725519801</v>
      </c>
      <c r="O3939">
        <v>41.138952164009098</v>
      </c>
      <c r="P3939">
        <v>53.927068723702597</v>
      </c>
      <c r="Q3939">
        <v>1.2206699629852E-2</v>
      </c>
    </row>
    <row r="3940" spans="1:17" hidden="1" x14ac:dyDescent="0.3">
      <c r="A3940" t="s">
        <v>8112</v>
      </c>
      <c r="B3940" t="s">
        <v>8113</v>
      </c>
      <c r="C3940" t="str">
        <f>IFERROR(VLOOKUP(Table1[[#This Row],[Ticker]],[1]!Table2[[Symbol]:[Industry]],2,FALSE),"-")</f>
        <v>-</v>
      </c>
      <c r="D3940" t="s">
        <v>7232</v>
      </c>
      <c r="E3940">
        <v>23.677679975</v>
      </c>
      <c r="F3940">
        <v>11.75</v>
      </c>
      <c r="G3940">
        <v>10.4200317065551</v>
      </c>
      <c r="H3940">
        <v>2.3865023546352</v>
      </c>
      <c r="I3940">
        <v>12.417726243713201</v>
      </c>
      <c r="J3940">
        <v>-4.8305714619741504</v>
      </c>
      <c r="K3940">
        <v>12.6313084039611</v>
      </c>
      <c r="L3940">
        <v>10.762963016622001</v>
      </c>
      <c r="M3940">
        <v>21.4184532479719</v>
      </c>
      <c r="N3940">
        <v>0.55562414160275297</v>
      </c>
      <c r="O3940">
        <v>31.319148936170201</v>
      </c>
      <c r="P3940">
        <v>52.795838751625404</v>
      </c>
      <c r="Q3940">
        <v>5.4718883570723E-2</v>
      </c>
    </row>
    <row r="3941" spans="1:17" hidden="1" x14ac:dyDescent="0.3">
      <c r="A3941" t="s">
        <v>8114</v>
      </c>
      <c r="B3941" t="s">
        <v>8115</v>
      </c>
      <c r="C3941" t="str">
        <f>IFERROR(VLOOKUP(Table1[[#This Row],[Ticker]],[1]!Table2[[Symbol]:[Industry]],2,FALSE),"-")</f>
        <v>-</v>
      </c>
      <c r="D3941" t="s">
        <v>429</v>
      </c>
      <c r="E3941">
        <v>23.6569842</v>
      </c>
      <c r="F3941">
        <v>32.82</v>
      </c>
      <c r="G3941">
        <v>17.967432425961299</v>
      </c>
      <c r="H3941">
        <v>-1.13893407096048</v>
      </c>
      <c r="I3941">
        <v>-25.858970323770698</v>
      </c>
      <c r="J3941">
        <v>-2.5060457440058101</v>
      </c>
      <c r="K3941">
        <v>35.070561236385402</v>
      </c>
      <c r="L3941">
        <v>34.477190243336999</v>
      </c>
      <c r="M3941">
        <v>29.7459768513407</v>
      </c>
      <c r="N3941">
        <v>1.03411895933392</v>
      </c>
      <c r="O3941">
        <v>46.191346739792699</v>
      </c>
      <c r="P3941">
        <v>56.211327939076597</v>
      </c>
      <c r="Q3941">
        <v>5.5056327010052003E-2</v>
      </c>
    </row>
    <row r="3942" spans="1:17" hidden="1" x14ac:dyDescent="0.3">
      <c r="A3942" t="s">
        <v>8116</v>
      </c>
      <c r="B3942" t="s">
        <v>8117</v>
      </c>
      <c r="C3942" t="str">
        <f>IFERROR(VLOOKUP(Table1[[#This Row],[Ticker]],[1]!Table2[[Symbol]:[Industry]],2,FALSE),"-")</f>
        <v>-</v>
      </c>
      <c r="D3942" t="s">
        <v>72</v>
      </c>
      <c r="E3942">
        <v>23.642459599999999</v>
      </c>
      <c r="F3942">
        <v>11.54</v>
      </c>
      <c r="G3942">
        <v>-68.065693724881001</v>
      </c>
      <c r="H3942">
        <v>-10.287916621178899</v>
      </c>
      <c r="I3942">
        <v>-19.9804196255131</v>
      </c>
      <c r="J3942">
        <v>-2.3345755185936699</v>
      </c>
      <c r="K3942">
        <v>12.533818996163999</v>
      </c>
      <c r="L3942">
        <v>15.6087738997706</v>
      </c>
      <c r="M3942">
        <v>28.227374866373701</v>
      </c>
      <c r="N3942">
        <v>1.2416999323675799</v>
      </c>
      <c r="O3942">
        <v>88.474870017331</v>
      </c>
      <c r="P3942">
        <v>7.6492537313432596</v>
      </c>
      <c r="Q3942">
        <v>6.3447745412426995E-2</v>
      </c>
    </row>
    <row r="3943" spans="1:17" hidden="1" x14ac:dyDescent="0.3">
      <c r="A3943" t="s">
        <v>8118</v>
      </c>
      <c r="B3943" t="s">
        <v>8119</v>
      </c>
      <c r="C3943" t="str">
        <f>IFERROR(VLOOKUP(Table1[[#This Row],[Ticker]],[1]!Table2[[Symbol]:[Industry]],2,FALSE),"-")</f>
        <v>-</v>
      </c>
      <c r="D3943" t="s">
        <v>625</v>
      </c>
      <c r="E3943">
        <v>23.551910400000001</v>
      </c>
      <c r="F3943">
        <v>46.56</v>
      </c>
      <c r="G3943">
        <v>181.05912693509001</v>
      </c>
      <c r="H3943">
        <v>6.5183237966798098</v>
      </c>
      <c r="I3943">
        <v>54.968198627758298</v>
      </c>
      <c r="J3943">
        <v>1.93292548528799</v>
      </c>
      <c r="K3943">
        <v>44.500892094950999</v>
      </c>
      <c r="L3943">
        <v>33.1717308484087</v>
      </c>
      <c r="M3943">
        <v>38.600984457092302</v>
      </c>
      <c r="N3943">
        <v>0.48374595554773903</v>
      </c>
      <c r="O3943">
        <v>13.616838487972499</v>
      </c>
      <c r="P3943">
        <v>284.79338842975199</v>
      </c>
      <c r="Q3943">
        <v>0.119606532301592</v>
      </c>
    </row>
    <row r="3944" spans="1:17" hidden="1" x14ac:dyDescent="0.3">
      <c r="A3944" t="s">
        <v>8120</v>
      </c>
      <c r="B3944" t="s">
        <v>8121</v>
      </c>
      <c r="C3944" t="str">
        <f>IFERROR(VLOOKUP(Table1[[#This Row],[Ticker]],[1]!Table2[[Symbol]:[Industry]],2,FALSE),"-")</f>
        <v>-</v>
      </c>
      <c r="D3944" t="s">
        <v>308</v>
      </c>
      <c r="E3944">
        <v>23.479502799999999</v>
      </c>
      <c r="F3944">
        <v>21.32</v>
      </c>
      <c r="G3944">
        <v>81.351927356602403</v>
      </c>
      <c r="H3944">
        <v>4.0753153395813797</v>
      </c>
      <c r="I3944">
        <v>9.8258035409543698</v>
      </c>
      <c r="J3944">
        <v>3.8540302056655098</v>
      </c>
      <c r="K3944">
        <v>22.263322831556</v>
      </c>
      <c r="L3944">
        <v>20.452213387363098</v>
      </c>
      <c r="M3944">
        <v>45.1544674869521</v>
      </c>
      <c r="N3944">
        <v>0.86464732349494</v>
      </c>
      <c r="O3944">
        <v>52.110694183864901</v>
      </c>
      <c r="P3944">
        <v>126.80851063829699</v>
      </c>
      <c r="Q3944">
        <v>4.3601001500738E-2</v>
      </c>
    </row>
    <row r="3945" spans="1:17" hidden="1" x14ac:dyDescent="0.3">
      <c r="A3945" t="s">
        <v>8122</v>
      </c>
      <c r="B3945" t="s">
        <v>8123</v>
      </c>
      <c r="C3945" t="str">
        <f>IFERROR(VLOOKUP(Table1[[#This Row],[Ticker]],[1]!Table2[[Symbol]:[Industry]],2,FALSE),"-")</f>
        <v>-</v>
      </c>
      <c r="D3945" t="s">
        <v>54</v>
      </c>
      <c r="E3945">
        <v>23.4744125</v>
      </c>
      <c r="F3945">
        <v>2.0299999999999998</v>
      </c>
      <c r="G3945">
        <v>10.5202358819802</v>
      </c>
      <c r="H3945">
        <v>4.0442481128041301</v>
      </c>
      <c r="I3945">
        <v>-29.934667991526201</v>
      </c>
      <c r="J3945">
        <v>6.1128999343458101</v>
      </c>
      <c r="K3945">
        <v>2.0577440703728902</v>
      </c>
      <c r="L3945">
        <v>2.1033044444667102</v>
      </c>
      <c r="M3945">
        <v>46.280098176140498</v>
      </c>
      <c r="N3945">
        <v>0.95394958128725904</v>
      </c>
      <c r="O3945">
        <v>57.635467980295502</v>
      </c>
      <c r="P3945">
        <v>39.999999999999901</v>
      </c>
      <c r="Q3945">
        <v>4.0228170073685003E-2</v>
      </c>
    </row>
    <row r="3946" spans="1:17" hidden="1" x14ac:dyDescent="0.3">
      <c r="A3946" t="s">
        <v>8124</v>
      </c>
      <c r="B3946" t="s">
        <v>8125</v>
      </c>
      <c r="C3946" t="str">
        <f>IFERROR(VLOOKUP(Table1[[#This Row],[Ticker]],[1]!Table2[[Symbol]:[Industry]],2,FALSE),"-")</f>
        <v>-</v>
      </c>
      <c r="D3946" t="s">
        <v>711</v>
      </c>
      <c r="E3946">
        <v>23.31605892</v>
      </c>
      <c r="F3946">
        <v>79.290000000000006</v>
      </c>
      <c r="G3946">
        <v>-11.578542217077599</v>
      </c>
      <c r="H3946">
        <v>-5.8265014055866304</v>
      </c>
      <c r="I3946">
        <v>4.0410490226134703</v>
      </c>
      <c r="J3946">
        <v>4.8605611298313196</v>
      </c>
      <c r="K3946">
        <v>84.8575263490998</v>
      </c>
      <c r="L3946">
        <v>78.671614723614397</v>
      </c>
      <c r="M3946">
        <v>58.062255720738897</v>
      </c>
      <c r="N3946">
        <v>1.6540213424478201</v>
      </c>
      <c r="O3946">
        <v>17.3540168999873</v>
      </c>
      <c r="P3946">
        <v>20.027247956403201</v>
      </c>
    </row>
    <row r="3947" spans="1:17" hidden="1" x14ac:dyDescent="0.3">
      <c r="A3947" t="s">
        <v>8126</v>
      </c>
      <c r="B3947" t="s">
        <v>8127</v>
      </c>
      <c r="C3947" t="str">
        <f>IFERROR(VLOOKUP(Table1[[#This Row],[Ticker]],[1]!Table2[[Symbol]:[Industry]],2,FALSE),"-")</f>
        <v>-</v>
      </c>
      <c r="D3947" t="s">
        <v>54</v>
      </c>
      <c r="E3947">
        <v>23.315999999999999</v>
      </c>
      <c r="F3947">
        <v>2.3199999999999998</v>
      </c>
      <c r="G3947">
        <v>-69.674921880740897</v>
      </c>
      <c r="H3947">
        <v>-2.469356003513</v>
      </c>
      <c r="I3947">
        <v>-27.927945967010501</v>
      </c>
      <c r="J3947">
        <v>2.7360988396021901</v>
      </c>
      <c r="K3947">
        <v>2.3451709856357099</v>
      </c>
      <c r="L3947">
        <v>2.8390612694269199</v>
      </c>
      <c r="M3947">
        <v>40.806378863092299</v>
      </c>
      <c r="N3947">
        <v>0.66870582490827102</v>
      </c>
      <c r="O3947">
        <v>86.637931034482705</v>
      </c>
      <c r="P3947">
        <v>22.105263157894701</v>
      </c>
      <c r="Q3947">
        <v>5.7305672160688999E-2</v>
      </c>
    </row>
    <row r="3948" spans="1:17" hidden="1" x14ac:dyDescent="0.3">
      <c r="A3948" t="s">
        <v>8128</v>
      </c>
      <c r="B3948" t="s">
        <v>8129</v>
      </c>
      <c r="C3948" t="str">
        <f>IFERROR(VLOOKUP(Table1[[#This Row],[Ticker]],[1]!Table2[[Symbol]:[Industry]],2,FALSE),"-")</f>
        <v>-</v>
      </c>
      <c r="D3948" t="s">
        <v>769</v>
      </c>
      <c r="E3948">
        <v>23.210284900000001</v>
      </c>
      <c r="F3948">
        <v>22.73</v>
      </c>
      <c r="G3948">
        <v>1.63551133500409</v>
      </c>
      <c r="H3948">
        <v>34.596678355828402</v>
      </c>
      <c r="I3948">
        <v>-1.21137739323559</v>
      </c>
      <c r="J3948">
        <v>12.191326802554601</v>
      </c>
      <c r="K3948">
        <v>19.427548959005701</v>
      </c>
      <c r="L3948">
        <v>18.319485419813699</v>
      </c>
      <c r="M3948">
        <v>64.467729669645095</v>
      </c>
      <c r="N3948">
        <v>3.1098212928904299</v>
      </c>
      <c r="O3948">
        <v>7.2151341838979404</v>
      </c>
      <c r="P3948">
        <v>71.5471698113207</v>
      </c>
      <c r="Q3948">
        <v>2.6252417580499E-2</v>
      </c>
    </row>
    <row r="3949" spans="1:17" hidden="1" x14ac:dyDescent="0.3">
      <c r="A3949" t="s">
        <v>8130</v>
      </c>
      <c r="B3949" t="s">
        <v>8131</v>
      </c>
      <c r="C3949" t="str">
        <f>IFERROR(VLOOKUP(Table1[[#This Row],[Ticker]],[1]!Table2[[Symbol]:[Industry]],2,FALSE),"-")</f>
        <v>-</v>
      </c>
      <c r="D3949" t="s">
        <v>530</v>
      </c>
      <c r="E3949">
        <v>23.137</v>
      </c>
      <c r="F3949">
        <v>13.61</v>
      </c>
      <c r="G3949">
        <v>-25.901236609469098</v>
      </c>
      <c r="H3949">
        <v>6.4930262276098301</v>
      </c>
      <c r="I3949">
        <v>-20.714497953414199</v>
      </c>
      <c r="J3949">
        <v>13.672905934945801</v>
      </c>
      <c r="K3949">
        <v>13.821514790170101</v>
      </c>
      <c r="L3949">
        <v>13.7607001697423</v>
      </c>
      <c r="M3949">
        <v>47.782143499819099</v>
      </c>
      <c r="N3949">
        <v>0.51856353127245802</v>
      </c>
      <c r="O3949">
        <v>32.255694342395302</v>
      </c>
      <c r="P3949">
        <v>25.669436749769101</v>
      </c>
      <c r="Q3949">
        <v>3.5686355593398E-2</v>
      </c>
    </row>
    <row r="3950" spans="1:17" hidden="1" x14ac:dyDescent="0.3">
      <c r="A3950" t="s">
        <v>8132</v>
      </c>
      <c r="B3950" t="s">
        <v>8133</v>
      </c>
      <c r="C3950" t="str">
        <f>IFERROR(VLOOKUP(Table1[[#This Row],[Ticker]],[1]!Table2[[Symbol]:[Industry]],2,FALSE),"-")</f>
        <v>-</v>
      </c>
      <c r="D3950" t="s">
        <v>383</v>
      </c>
      <c r="E3950">
        <v>23.1</v>
      </c>
      <c r="F3950">
        <v>77</v>
      </c>
      <c r="G3950">
        <v>50.756700879922398</v>
      </c>
      <c r="H3950">
        <v>-8.50482093022584</v>
      </c>
      <c r="I3950">
        <v>43.202391223377298</v>
      </c>
      <c r="J3950">
        <v>8.31907349287812</v>
      </c>
      <c r="K3950">
        <v>76.975853772229598</v>
      </c>
      <c r="L3950">
        <v>67.060507183267603</v>
      </c>
      <c r="M3950">
        <v>55.096452745171597</v>
      </c>
      <c r="N3950">
        <v>1.8026992334005001</v>
      </c>
      <c r="O3950">
        <v>28.493506493506398</v>
      </c>
      <c r="P3950">
        <v>113.888888888888</v>
      </c>
      <c r="Q3950">
        <v>4.5887507662246002E-2</v>
      </c>
    </row>
    <row r="3951" spans="1:17" hidden="1" x14ac:dyDescent="0.3">
      <c r="A3951" t="s">
        <v>8134</v>
      </c>
      <c r="B3951" t="s">
        <v>8135</v>
      </c>
      <c r="C3951" t="str">
        <f>IFERROR(VLOOKUP(Table1[[#This Row],[Ticker]],[1]!Table2[[Symbol]:[Industry]],2,FALSE),"-")</f>
        <v>-</v>
      </c>
      <c r="D3951" t="s">
        <v>769</v>
      </c>
      <c r="E3951">
        <v>23.091247410000001</v>
      </c>
      <c r="F3951">
        <v>2.6</v>
      </c>
      <c r="K3951">
        <v>2.9214051989229399</v>
      </c>
      <c r="L3951">
        <v>4.2861502767889696</v>
      </c>
      <c r="M3951">
        <v>64.437260219561196</v>
      </c>
      <c r="N3951">
        <v>1</v>
      </c>
      <c r="Q3951">
        <v>-8.2544193203107005E-2</v>
      </c>
    </row>
    <row r="3952" spans="1:17" hidden="1" x14ac:dyDescent="0.3">
      <c r="A3952" t="s">
        <v>8136</v>
      </c>
      <c r="B3952" t="s">
        <v>8137</v>
      </c>
      <c r="C3952" t="str">
        <f>IFERROR(VLOOKUP(Table1[[#This Row],[Ticker]],[1]!Table2[[Symbol]:[Industry]],2,FALSE),"-")</f>
        <v>-</v>
      </c>
      <c r="D3952" t="s">
        <v>124</v>
      </c>
      <c r="E3952">
        <v>23.0242866</v>
      </c>
      <c r="F3952">
        <v>35.700000000000003</v>
      </c>
      <c r="G3952">
        <v>30.229873841721499</v>
      </c>
      <c r="H3952">
        <v>-10.921058051968</v>
      </c>
      <c r="I3952">
        <v>-20.676121837509399</v>
      </c>
      <c r="J3952">
        <v>-1.9474337366443599</v>
      </c>
      <c r="K3952">
        <v>40.3128047076654</v>
      </c>
      <c r="L3952">
        <v>38.541512859434</v>
      </c>
      <c r="M3952">
        <v>75.035234223912894</v>
      </c>
      <c r="N3952">
        <v>0.28208110413274401</v>
      </c>
      <c r="O3952">
        <v>55.630252100840302</v>
      </c>
      <c r="P3952">
        <v>56.6476524791575</v>
      </c>
      <c r="Q3952">
        <v>4.8750177824329999E-2</v>
      </c>
    </row>
    <row r="3953" spans="1:17" hidden="1" x14ac:dyDescent="0.3">
      <c r="A3953" t="s">
        <v>8138</v>
      </c>
      <c r="B3953" t="s">
        <v>8139</v>
      </c>
      <c r="C3953" t="str">
        <f>IFERROR(VLOOKUP(Table1[[#This Row],[Ticker]],[1]!Table2[[Symbol]:[Industry]],2,FALSE),"-")</f>
        <v>-</v>
      </c>
      <c r="D3953" t="s">
        <v>424</v>
      </c>
      <c r="E3953">
        <v>23.019094800000001</v>
      </c>
      <c r="F3953">
        <v>22.1</v>
      </c>
      <c r="G3953">
        <v>1.3928915746178301</v>
      </c>
      <c r="H3953">
        <v>11.5739510831011</v>
      </c>
      <c r="I3953">
        <v>-5.1518060065669697</v>
      </c>
      <c r="J3953">
        <v>6.4619109925343796</v>
      </c>
      <c r="K3953">
        <v>21.567628737517399</v>
      </c>
      <c r="L3953">
        <v>21.769337026610799</v>
      </c>
      <c r="M3953">
        <v>56.842484480178797</v>
      </c>
      <c r="N3953">
        <v>1.63892445582586</v>
      </c>
      <c r="O3953">
        <v>26.1538461538461</v>
      </c>
      <c r="P3953">
        <v>41.214057507987199</v>
      </c>
      <c r="Q3953">
        <v>0.12756535269369501</v>
      </c>
    </row>
    <row r="3954" spans="1:17" hidden="1" x14ac:dyDescent="0.3">
      <c r="A3954" t="s">
        <v>8140</v>
      </c>
      <c r="B3954" t="s">
        <v>8141</v>
      </c>
      <c r="C3954" t="str">
        <f>IFERROR(VLOOKUP(Table1[[#This Row],[Ticker]],[1]!Table2[[Symbol]:[Industry]],2,FALSE),"-")</f>
        <v>-</v>
      </c>
      <c r="D3954" t="s">
        <v>54</v>
      </c>
      <c r="E3954">
        <v>23.003050000000002</v>
      </c>
      <c r="F3954">
        <v>938.9</v>
      </c>
      <c r="G3954">
        <v>-18.595140300730598</v>
      </c>
      <c r="H3954">
        <v>1.0739510831011601</v>
      </c>
      <c r="I3954">
        <v>-10.490223547081699</v>
      </c>
      <c r="J3954">
        <v>3.1426029046428301</v>
      </c>
      <c r="K3954">
        <v>938.87979173339704</v>
      </c>
      <c r="L3954">
        <v>902.39391614006797</v>
      </c>
      <c r="M3954">
        <v>100</v>
      </c>
      <c r="O3954">
        <v>0</v>
      </c>
      <c r="P3954">
        <v>4.6594582543751901</v>
      </c>
    </row>
    <row r="3955" spans="1:17" hidden="1" x14ac:dyDescent="0.3">
      <c r="A3955" t="s">
        <v>8142</v>
      </c>
      <c r="B3955" t="s">
        <v>8143</v>
      </c>
      <c r="C3955" t="str">
        <f>IFERROR(VLOOKUP(Table1[[#This Row],[Ticker]],[1]!Table2[[Symbol]:[Industry]],2,FALSE),"-")</f>
        <v>-</v>
      </c>
      <c r="D3955" t="s">
        <v>625</v>
      </c>
      <c r="E3955">
        <v>22.989837838</v>
      </c>
      <c r="F3955">
        <v>26.51</v>
      </c>
      <c r="G3955">
        <v>-7.9937289898883996</v>
      </c>
      <c r="H3955">
        <v>0.50374438317243497</v>
      </c>
      <c r="I3955">
        <v>-34.639007524191904</v>
      </c>
      <c r="J3955">
        <v>9.6311525229634398</v>
      </c>
      <c r="K3955">
        <v>29.096283009173199</v>
      </c>
      <c r="L3955">
        <v>29.351328434079001</v>
      </c>
      <c r="M3955">
        <v>37.988714964043297</v>
      </c>
      <c r="N3955">
        <v>0.38764709391366498</v>
      </c>
      <c r="O3955">
        <v>56.733308185590303</v>
      </c>
      <c r="P3955">
        <v>84.738675958188097</v>
      </c>
      <c r="Q3955">
        <v>9.4603079658326997E-2</v>
      </c>
    </row>
    <row r="3956" spans="1:17" hidden="1" x14ac:dyDescent="0.3">
      <c r="A3956" t="s">
        <v>8144</v>
      </c>
      <c r="B3956" t="s">
        <v>8145</v>
      </c>
      <c r="C3956" t="str">
        <f>IFERROR(VLOOKUP(Table1[[#This Row],[Ticker]],[1]!Table2[[Symbol]:[Industry]],2,FALSE),"-")</f>
        <v>-</v>
      </c>
      <c r="D3956" t="s">
        <v>1467</v>
      </c>
      <c r="E3956">
        <v>22.9414208</v>
      </c>
      <c r="F3956">
        <v>1.48</v>
      </c>
      <c r="G3956">
        <v>74.078734778227499</v>
      </c>
      <c r="H3956">
        <v>3.7055300304695802</v>
      </c>
      <c r="I3956">
        <v>-15.006352579339801</v>
      </c>
      <c r="J3956">
        <v>-14.7521339374624</v>
      </c>
      <c r="K3956">
        <v>1.5309391137188</v>
      </c>
      <c r="L3956">
        <v>1.3882825888080099</v>
      </c>
      <c r="M3956">
        <v>41.314884738025299</v>
      </c>
      <c r="N3956">
        <v>2.3860541377804299</v>
      </c>
      <c r="O3956">
        <v>31.756756756756701</v>
      </c>
      <c r="P3956">
        <v>127.692307692307</v>
      </c>
      <c r="Q3956">
        <v>8.0644270058297995E-2</v>
      </c>
    </row>
    <row r="3957" spans="1:17" hidden="1" x14ac:dyDescent="0.3">
      <c r="A3957" t="s">
        <v>8146</v>
      </c>
      <c r="B3957" t="s">
        <v>8147</v>
      </c>
      <c r="C3957" t="str">
        <f>IFERROR(VLOOKUP(Table1[[#This Row],[Ticker]],[1]!Table2[[Symbol]:[Industry]],2,FALSE),"-")</f>
        <v>-</v>
      </c>
      <c r="D3957" t="s">
        <v>292</v>
      </c>
      <c r="E3957">
        <v>22.895904494</v>
      </c>
      <c r="F3957">
        <v>26.77</v>
      </c>
      <c r="G3957">
        <v>-54.613572914080102</v>
      </c>
      <c r="H3957">
        <v>-3.26287580522555</v>
      </c>
      <c r="I3957">
        <v>-20.958450971830899</v>
      </c>
      <c r="J3957">
        <v>2.2811796836690501</v>
      </c>
      <c r="K3957">
        <v>27.148699809381501</v>
      </c>
      <c r="L3957">
        <v>30.151457227388299</v>
      </c>
      <c r="M3957">
        <v>43.5117153789799</v>
      </c>
      <c r="N3957">
        <v>1.1389681532438201</v>
      </c>
      <c r="O3957">
        <v>47.926783713111597</v>
      </c>
      <c r="P3957">
        <v>15.4874892148403</v>
      </c>
      <c r="Q3957">
        <v>-6.1245885369929998E-3</v>
      </c>
    </row>
    <row r="3958" spans="1:17" hidden="1" x14ac:dyDescent="0.3">
      <c r="A3958" t="s">
        <v>8148</v>
      </c>
      <c r="B3958" t="s">
        <v>8149</v>
      </c>
      <c r="C3958" t="str">
        <f>IFERROR(VLOOKUP(Table1[[#This Row],[Ticker]],[1]!Table2[[Symbol]:[Industry]],2,FALSE),"-")</f>
        <v>-</v>
      </c>
      <c r="D3958" t="s">
        <v>429</v>
      </c>
      <c r="E3958">
        <v>22.877727707999998</v>
      </c>
      <c r="F3958">
        <v>20.68</v>
      </c>
      <c r="G3958">
        <v>254.117664218616</v>
      </c>
      <c r="H3958">
        <v>-27.3521004772787</v>
      </c>
      <c r="I3958">
        <v>68.557395500537197</v>
      </c>
      <c r="J3958">
        <v>-4.4756107556023297</v>
      </c>
      <c r="K3958">
        <v>22.903688527685102</v>
      </c>
      <c r="L3958">
        <v>17.711304162665801</v>
      </c>
      <c r="M3958">
        <v>39.2697719175342</v>
      </c>
      <c r="N3958">
        <v>0.78713028525038897</v>
      </c>
      <c r="O3958">
        <v>44.825918762088897</v>
      </c>
      <c r="P3958">
        <v>288.72180451127798</v>
      </c>
      <c r="Q3958">
        <v>0.14370976759748999</v>
      </c>
    </row>
    <row r="3959" spans="1:17" hidden="1" x14ac:dyDescent="0.3">
      <c r="A3959" t="s">
        <v>8150</v>
      </c>
      <c r="B3959" t="s">
        <v>8151</v>
      </c>
      <c r="C3959" t="str">
        <f>IFERROR(VLOOKUP(Table1[[#This Row],[Ticker]],[1]!Table2[[Symbol]:[Industry]],2,FALSE),"-")</f>
        <v>-</v>
      </c>
      <c r="D3959" t="s">
        <v>2479</v>
      </c>
      <c r="E3959">
        <v>22.802732880000001</v>
      </c>
      <c r="F3959">
        <v>16.18</v>
      </c>
      <c r="G3959">
        <v>56.923575164270503</v>
      </c>
      <c r="H3959">
        <v>3.4981935073435699</v>
      </c>
      <c r="I3959">
        <v>-19.896718507888</v>
      </c>
      <c r="J3959">
        <v>15.8092695713094</v>
      </c>
      <c r="K3959">
        <v>16.134844354305802</v>
      </c>
      <c r="L3959">
        <v>15.528969545986101</v>
      </c>
      <c r="M3959">
        <v>54.326039757781501</v>
      </c>
      <c r="N3959">
        <v>2.4953017723188098</v>
      </c>
      <c r="O3959">
        <v>46.106304079109997</v>
      </c>
      <c r="P3959">
        <v>99.015990159901506</v>
      </c>
      <c r="Q3959">
        <v>3.8853414484128997E-2</v>
      </c>
    </row>
    <row r="3960" spans="1:17" hidden="1" x14ac:dyDescent="0.3">
      <c r="A3960" t="s">
        <v>8152</v>
      </c>
      <c r="B3960" t="s">
        <v>8153</v>
      </c>
      <c r="C3960" t="str">
        <f>IFERROR(VLOOKUP(Table1[[#This Row],[Ticker]],[1]!Table2[[Symbol]:[Industry]],2,FALSE),"-")</f>
        <v>-</v>
      </c>
      <c r="D3960" t="s">
        <v>46</v>
      </c>
      <c r="E3960">
        <v>22.724984200000002</v>
      </c>
      <c r="F3960">
        <v>13.49</v>
      </c>
      <c r="G3960">
        <v>262.173972873465</v>
      </c>
      <c r="H3960">
        <v>4.7664906460250496</v>
      </c>
      <c r="I3960">
        <v>176.53105304866199</v>
      </c>
      <c r="J3960">
        <v>6.9133419694995499</v>
      </c>
      <c r="K3960">
        <v>11.083782953045</v>
      </c>
      <c r="L3960">
        <v>7.1977593061938698</v>
      </c>
      <c r="M3960">
        <v>59.629941438065401</v>
      </c>
      <c r="N3960">
        <v>0.61009271052756697</v>
      </c>
      <c r="O3960">
        <v>4.2994810971089503</v>
      </c>
      <c r="P3960">
        <v>321.5625</v>
      </c>
      <c r="Q3960">
        <v>7.8742262985983996E-2</v>
      </c>
    </row>
    <row r="3961" spans="1:17" hidden="1" x14ac:dyDescent="0.3">
      <c r="A3961" t="s">
        <v>8154</v>
      </c>
      <c r="B3961" t="s">
        <v>8155</v>
      </c>
      <c r="C3961" t="str">
        <f>IFERROR(VLOOKUP(Table1[[#This Row],[Ticker]],[1]!Table2[[Symbol]:[Industry]],2,FALSE),"-")</f>
        <v>-</v>
      </c>
      <c r="D3961" t="s">
        <v>4046</v>
      </c>
      <c r="E3961">
        <v>22.707999999999998</v>
      </c>
      <c r="F3961">
        <v>70</v>
      </c>
      <c r="G3961">
        <v>-31.149335397211001</v>
      </c>
      <c r="H3961">
        <v>26.0739510831011</v>
      </c>
      <c r="I3961">
        <v>-11.898674251307099</v>
      </c>
      <c r="J3961">
        <v>3.1426029046428301</v>
      </c>
      <c r="K3961">
        <v>67.707329076826696</v>
      </c>
      <c r="L3961">
        <v>68.856277969321098</v>
      </c>
      <c r="M3961">
        <v>63.326318866382799</v>
      </c>
      <c r="N3961">
        <v>0.25145067698259099</v>
      </c>
      <c r="O3961">
        <v>25.714285714285701</v>
      </c>
      <c r="P3961">
        <v>25</v>
      </c>
    </row>
    <row r="3962" spans="1:17" hidden="1" x14ac:dyDescent="0.3">
      <c r="A3962" t="s">
        <v>8156</v>
      </c>
      <c r="B3962" t="s">
        <v>8157</v>
      </c>
      <c r="C3962" t="str">
        <f>IFERROR(VLOOKUP(Table1[[#This Row],[Ticker]],[1]!Table2[[Symbol]:[Industry]],2,FALSE),"-")</f>
        <v>-</v>
      </c>
      <c r="D3962" t="s">
        <v>212</v>
      </c>
      <c r="E3962">
        <v>22.705487399999999</v>
      </c>
      <c r="F3962">
        <v>13.74</v>
      </c>
      <c r="G3962">
        <v>39.156748962624597</v>
      </c>
      <c r="H3962">
        <v>-14.3437393345892</v>
      </c>
      <c r="I3962">
        <v>23.689463952918199</v>
      </c>
      <c r="J3962">
        <v>12.428317190357101</v>
      </c>
      <c r="K3962">
        <v>13.0120257245707</v>
      </c>
      <c r="L3962">
        <v>11.1452013349948</v>
      </c>
      <c r="M3962">
        <v>48.102442088481901</v>
      </c>
      <c r="N3962">
        <v>0.34054503524658197</v>
      </c>
      <c r="O3962">
        <v>31.004366812227001</v>
      </c>
      <c r="P3962">
        <v>89.517241379310306</v>
      </c>
      <c r="Q3962">
        <v>5.4898316064142999E-2</v>
      </c>
    </row>
    <row r="3963" spans="1:17" hidden="1" x14ac:dyDescent="0.3">
      <c r="A3963" t="s">
        <v>8158</v>
      </c>
      <c r="B3963" t="s">
        <v>8159</v>
      </c>
      <c r="C3963" t="str">
        <f>IFERROR(VLOOKUP(Table1[[#This Row],[Ticker]],[1]!Table2[[Symbol]:[Industry]],2,FALSE),"-")</f>
        <v>-</v>
      </c>
      <c r="D3963" t="s">
        <v>116</v>
      </c>
      <c r="E3963">
        <v>22.684536000000001</v>
      </c>
      <c r="F3963">
        <v>64.8</v>
      </c>
      <c r="G3963">
        <v>88.995647104900698</v>
      </c>
      <c r="H3963">
        <v>29.375837875553898</v>
      </c>
      <c r="I3963">
        <v>22.651342099106799</v>
      </c>
      <c r="J3963">
        <v>3.8684213019173002</v>
      </c>
      <c r="K3963">
        <v>61.1268983372156</v>
      </c>
      <c r="L3963">
        <v>47.131852384409598</v>
      </c>
      <c r="M3963">
        <v>38.518037297350297</v>
      </c>
      <c r="N3963">
        <v>0.32966181813439599</v>
      </c>
      <c r="O3963">
        <v>42.5</v>
      </c>
      <c r="P3963">
        <v>149.230769230769</v>
      </c>
      <c r="Q3963">
        <v>9.4558321699879003E-2</v>
      </c>
    </row>
    <row r="3964" spans="1:17" hidden="1" x14ac:dyDescent="0.3">
      <c r="A3964" t="s">
        <v>8160</v>
      </c>
      <c r="B3964" t="s">
        <v>8161</v>
      </c>
      <c r="C3964" t="str">
        <f>IFERROR(VLOOKUP(Table1[[#This Row],[Ticker]],[1]!Table2[[Symbol]:[Industry]],2,FALSE),"-")</f>
        <v>-</v>
      </c>
      <c r="D3964" t="s">
        <v>530</v>
      </c>
      <c r="E3964">
        <v>22.68</v>
      </c>
      <c r="F3964">
        <v>45.36</v>
      </c>
      <c r="G3964">
        <v>99.207392617037399</v>
      </c>
      <c r="H3964">
        <v>1.0523481451015899</v>
      </c>
      <c r="I3964">
        <v>74.652633595775299</v>
      </c>
      <c r="J3964">
        <v>8.3244210864610206</v>
      </c>
      <c r="K3964">
        <v>43.348813306024503</v>
      </c>
      <c r="L3964">
        <v>35.994708173861298</v>
      </c>
      <c r="M3964">
        <v>57.358145962878602</v>
      </c>
      <c r="N3964">
        <v>0.52984363676189306</v>
      </c>
      <c r="O3964">
        <v>45.546737213403802</v>
      </c>
      <c r="P3964">
        <v>143.870967741935</v>
      </c>
      <c r="Q3964">
        <v>0.102874141278489</v>
      </c>
    </row>
    <row r="3965" spans="1:17" hidden="1" x14ac:dyDescent="0.3">
      <c r="A3965" t="s">
        <v>8162</v>
      </c>
      <c r="B3965" t="s">
        <v>8163</v>
      </c>
      <c r="C3965" t="str">
        <f>IFERROR(VLOOKUP(Table1[[#This Row],[Ticker]],[1]!Table2[[Symbol]:[Industry]],2,FALSE),"-")</f>
        <v>-</v>
      </c>
      <c r="D3965" t="s">
        <v>405</v>
      </c>
      <c r="E3965">
        <v>22.5992</v>
      </c>
      <c r="F3965">
        <v>32.799999999999997</v>
      </c>
      <c r="G3965">
        <v>1.9840421474524099</v>
      </c>
      <c r="H3965">
        <v>28.337108977838</v>
      </c>
      <c r="I3965">
        <v>-16.480478634499299</v>
      </c>
      <c r="J3965">
        <v>17.0917075229274</v>
      </c>
      <c r="K3965">
        <v>29.965347497212001</v>
      </c>
      <c r="L3965">
        <v>28.693101817224399</v>
      </c>
      <c r="M3965">
        <v>52.362663699883598</v>
      </c>
      <c r="N3965">
        <v>3.7542439774662002</v>
      </c>
      <c r="O3965">
        <v>26.371951219512201</v>
      </c>
      <c r="P3965">
        <v>52.487215248721498</v>
      </c>
      <c r="Q3965">
        <v>3.0029546358202E-2</v>
      </c>
    </row>
    <row r="3966" spans="1:17" hidden="1" x14ac:dyDescent="0.3">
      <c r="A3966" t="s">
        <v>8164</v>
      </c>
      <c r="B3966" t="s">
        <v>8165</v>
      </c>
      <c r="C3966" t="str">
        <f>IFERROR(VLOOKUP(Table1[[#This Row],[Ticker]],[1]!Table2[[Symbol]:[Industry]],2,FALSE),"-")</f>
        <v>-</v>
      </c>
      <c r="D3966" t="s">
        <v>3565</v>
      </c>
      <c r="E3966">
        <v>22.569266043999999</v>
      </c>
      <c r="F3966">
        <v>43.16</v>
      </c>
      <c r="G3966">
        <v>-33.337931888439101</v>
      </c>
      <c r="H3966">
        <v>-7.1938491294386901</v>
      </c>
      <c r="I3966">
        <v>-18.562641012470401</v>
      </c>
      <c r="J3966">
        <v>3.1426029046428301</v>
      </c>
      <c r="K3966">
        <v>46.1237209284211</v>
      </c>
      <c r="L3966">
        <v>47.191531775948398</v>
      </c>
      <c r="M3966">
        <v>6.2140394972507202</v>
      </c>
      <c r="N3966">
        <v>1.2838801711840199E-3</v>
      </c>
      <c r="O3966">
        <v>31.371640407784898</v>
      </c>
      <c r="P3966">
        <v>1.8404907975460001</v>
      </c>
    </row>
    <row r="3967" spans="1:17" hidden="1" x14ac:dyDescent="0.3">
      <c r="A3967" t="s">
        <v>8166</v>
      </c>
      <c r="B3967" t="s">
        <v>8167</v>
      </c>
      <c r="C3967" t="str">
        <f>IFERROR(VLOOKUP(Table1[[#This Row],[Ticker]],[1]!Table2[[Symbol]:[Industry]],2,FALSE),"-")</f>
        <v>-</v>
      </c>
      <c r="D3967" t="s">
        <v>625</v>
      </c>
      <c r="E3967">
        <v>22.5625</v>
      </c>
      <c r="F3967">
        <v>23.75</v>
      </c>
      <c r="G3967">
        <v>12.0730367725295</v>
      </c>
      <c r="H3967">
        <v>15.7001193074002</v>
      </c>
      <c r="I3967">
        <v>1.8029206609560799</v>
      </c>
      <c r="J3967">
        <v>6.0800766771984502</v>
      </c>
      <c r="K3967">
        <v>22.488161911802599</v>
      </c>
      <c r="L3967">
        <v>21.637949015131401</v>
      </c>
      <c r="M3967">
        <v>57.290571582850802</v>
      </c>
      <c r="N3967">
        <v>0.80900833955853002</v>
      </c>
      <c r="O3967">
        <v>39.9578947368421</v>
      </c>
      <c r="P3967">
        <v>46.514497223935798</v>
      </c>
      <c r="Q3967">
        <v>7.2074968382594001E-2</v>
      </c>
    </row>
    <row r="3968" spans="1:17" hidden="1" x14ac:dyDescent="0.3">
      <c r="A3968" t="s">
        <v>8168</v>
      </c>
      <c r="B3968" t="s">
        <v>8169</v>
      </c>
      <c r="C3968" t="str">
        <f>IFERROR(VLOOKUP(Table1[[#This Row],[Ticker]],[1]!Table2[[Symbol]:[Industry]],2,FALSE),"-")</f>
        <v>-</v>
      </c>
      <c r="D3968" t="s">
        <v>51</v>
      </c>
      <c r="E3968">
        <v>22.5594</v>
      </c>
      <c r="F3968">
        <v>9.06</v>
      </c>
      <c r="G3968">
        <v>-58.7706127899812</v>
      </c>
      <c r="H3968">
        <v>-9.5065732614681107</v>
      </c>
      <c r="I3968">
        <v>-48.815614969818299</v>
      </c>
      <c r="J3968">
        <v>-4.5868656943909603</v>
      </c>
      <c r="K3968">
        <v>10.0251908634483</v>
      </c>
      <c r="L3968">
        <v>11.446066586992799</v>
      </c>
      <c r="M3968">
        <v>33.482808212131097</v>
      </c>
      <c r="N3968">
        <v>0.79678381532875098</v>
      </c>
      <c r="O3968">
        <v>114.569536423841</v>
      </c>
      <c r="P3968">
        <v>6.5882352941176503</v>
      </c>
      <c r="Q3968">
        <v>-4.5885403772431999E-2</v>
      </c>
    </row>
    <row r="3969" spans="1:17" hidden="1" x14ac:dyDescent="0.3">
      <c r="A3969" t="s">
        <v>8170</v>
      </c>
      <c r="B3969" t="s">
        <v>8171</v>
      </c>
      <c r="C3969" t="str">
        <f>IFERROR(VLOOKUP(Table1[[#This Row],[Ticker]],[1]!Table2[[Symbol]:[Industry]],2,FALSE),"-")</f>
        <v>-</v>
      </c>
      <c r="D3969" t="s">
        <v>700</v>
      </c>
      <c r="E3969">
        <v>22.55</v>
      </c>
      <c r="F3969">
        <v>20.5</v>
      </c>
      <c r="G3969">
        <v>18.7121604476642</v>
      </c>
      <c r="H3969">
        <v>4.8714194375315403</v>
      </c>
      <c r="I3969">
        <v>-2.59548670497648</v>
      </c>
      <c r="J3969">
        <v>8.7038799386284094</v>
      </c>
      <c r="K3969">
        <v>20.001129318532399</v>
      </c>
      <c r="L3969">
        <v>18.737192626755</v>
      </c>
      <c r="M3969">
        <v>53.201583980757803</v>
      </c>
      <c r="N3969">
        <v>0.85269436051928105</v>
      </c>
      <c r="O3969">
        <v>12.146341463414601</v>
      </c>
      <c r="P3969">
        <v>57.0881226053639</v>
      </c>
      <c r="Q3969">
        <v>4.4719737321662997E-2</v>
      </c>
    </row>
    <row r="3970" spans="1:17" hidden="1" x14ac:dyDescent="0.3">
      <c r="A3970" t="s">
        <v>8172</v>
      </c>
      <c r="B3970" t="s">
        <v>8173</v>
      </c>
      <c r="C3970" t="str">
        <f>IFERROR(VLOOKUP(Table1[[#This Row],[Ticker]],[1]!Table2[[Symbol]:[Industry]],2,FALSE),"-")</f>
        <v>-</v>
      </c>
      <c r="D3970" t="s">
        <v>711</v>
      </c>
      <c r="E3970">
        <v>22.46870916</v>
      </c>
      <c r="F3970">
        <v>117.94</v>
      </c>
      <c r="G3970">
        <v>16.667100341560399</v>
      </c>
      <c r="H3970">
        <v>7.7234080886201202</v>
      </c>
      <c r="I3970">
        <v>11.034763572959401</v>
      </c>
      <c r="J3970">
        <v>2.8347313785985602</v>
      </c>
      <c r="K3970">
        <v>114.483829718948</v>
      </c>
      <c r="L3970">
        <v>103.18620451791701</v>
      </c>
      <c r="M3970">
        <v>31.967359018905899</v>
      </c>
      <c r="N3970">
        <v>1.38005313073992</v>
      </c>
      <c r="O3970">
        <v>5.7317279972867601</v>
      </c>
      <c r="P3970">
        <v>42.922927775084801</v>
      </c>
    </row>
    <row r="3971" spans="1:17" hidden="1" x14ac:dyDescent="0.3">
      <c r="A3971" t="s">
        <v>8174</v>
      </c>
      <c r="B3971" t="s">
        <v>8175</v>
      </c>
      <c r="C3971" t="str">
        <f>IFERROR(VLOOKUP(Table1[[#This Row],[Ticker]],[1]!Table2[[Symbol]:[Industry]],2,FALSE),"-")</f>
        <v>-</v>
      </c>
      <c r="D3971" t="s">
        <v>530</v>
      </c>
      <c r="E3971">
        <v>22.336106819999902</v>
      </c>
      <c r="F3971">
        <v>37.549999999999997</v>
      </c>
      <c r="G3971">
        <v>142.11642617987599</v>
      </c>
      <c r="H3971">
        <v>-2.82848794128908</v>
      </c>
      <c r="I3971">
        <v>6.9269121627368699</v>
      </c>
      <c r="J3971">
        <v>-9.4572196330678899</v>
      </c>
      <c r="K3971">
        <v>45.7257786203253</v>
      </c>
      <c r="L3971">
        <v>43.517477671250603</v>
      </c>
      <c r="M3971">
        <v>29.742033563360799</v>
      </c>
      <c r="N3971">
        <v>1.3547490312441399</v>
      </c>
      <c r="O3971">
        <v>137.78961384820201</v>
      </c>
      <c r="P3971">
        <v>186.64122137404499</v>
      </c>
      <c r="Q3971">
        <v>0.118475263738373</v>
      </c>
    </row>
    <row r="3972" spans="1:17" hidden="1" x14ac:dyDescent="0.3">
      <c r="A3972" t="s">
        <v>8176</v>
      </c>
      <c r="B3972" t="s">
        <v>8177</v>
      </c>
      <c r="C3972" t="str">
        <f>IFERROR(VLOOKUP(Table1[[#This Row],[Ticker]],[1]!Table2[[Symbol]:[Industry]],2,FALSE),"-")</f>
        <v>-</v>
      </c>
      <c r="E3972">
        <v>22.332844649999998</v>
      </c>
      <c r="F3972">
        <v>149.25</v>
      </c>
      <c r="G3972">
        <v>-34.967109646498798</v>
      </c>
      <c r="H3972">
        <v>-10.7817190199916</v>
      </c>
      <c r="I3972">
        <v>-18.5592103040882</v>
      </c>
      <c r="J3972">
        <v>3.3839822149876602</v>
      </c>
      <c r="K3972">
        <v>153.11431614857401</v>
      </c>
      <c r="L3972">
        <v>152.76748464821199</v>
      </c>
      <c r="M3972">
        <v>42.894818462909299</v>
      </c>
      <c r="N3972">
        <v>0.50227110860979196</v>
      </c>
      <c r="O3972">
        <v>19.2629815745393</v>
      </c>
      <c r="P3972">
        <v>14.455521472392601</v>
      </c>
      <c r="Q3972">
        <v>8.2986711634618002E-2</v>
      </c>
    </row>
    <row r="3973" spans="1:17" hidden="1" x14ac:dyDescent="0.3">
      <c r="A3973" t="s">
        <v>8178</v>
      </c>
      <c r="B3973" t="s">
        <v>8179</v>
      </c>
      <c r="C3973" t="str">
        <f>IFERROR(VLOOKUP(Table1[[#This Row],[Ticker]],[1]!Table2[[Symbol]:[Industry]],2,FALSE),"-")</f>
        <v>-</v>
      </c>
      <c r="D3973" t="s">
        <v>72</v>
      </c>
      <c r="E3973">
        <v>22.33</v>
      </c>
      <c r="F3973">
        <v>22.33</v>
      </c>
      <c r="G3973">
        <v>-37.3699831704904</v>
      </c>
      <c r="H3973">
        <v>-3.05104891689883</v>
      </c>
      <c r="I3973">
        <v>-14.8994701224242</v>
      </c>
      <c r="J3973">
        <v>-2.9390297484183701</v>
      </c>
      <c r="K3973">
        <v>25.938963115916199</v>
      </c>
      <c r="L3973">
        <v>25.916435528556001</v>
      </c>
      <c r="M3973">
        <v>35.493075123846303</v>
      </c>
      <c r="N3973">
        <v>1.36455693583922</v>
      </c>
      <c r="O3973">
        <v>105.060456784594</v>
      </c>
      <c r="P3973">
        <v>6.3333333333333197</v>
      </c>
    </row>
    <row r="3974" spans="1:17" hidden="1" x14ac:dyDescent="0.3">
      <c r="A3974" t="s">
        <v>8180</v>
      </c>
      <c r="B3974" t="s">
        <v>8181</v>
      </c>
      <c r="C3974" t="str">
        <f>IFERROR(VLOOKUP(Table1[[#This Row],[Ticker]],[1]!Table2[[Symbol]:[Industry]],2,FALSE),"-")</f>
        <v>-</v>
      </c>
      <c r="D3974" t="s">
        <v>8182</v>
      </c>
      <c r="E3974">
        <v>22.32216</v>
      </c>
      <c r="F3974">
        <v>37.08</v>
      </c>
      <c r="G3974">
        <v>-41.146538324813498</v>
      </c>
      <c r="H3974">
        <v>-7.5307000796895398</v>
      </c>
      <c r="I3974">
        <v>-28.382163316789399</v>
      </c>
      <c r="J3974">
        <v>3.1171640850040498</v>
      </c>
      <c r="M3974">
        <v>35.143209122186498</v>
      </c>
      <c r="O3974">
        <v>40.938511326860798</v>
      </c>
      <c r="P3974">
        <v>6.2464183381088798</v>
      </c>
    </row>
    <row r="3975" spans="1:17" hidden="1" x14ac:dyDescent="0.3">
      <c r="A3975" t="s">
        <v>8183</v>
      </c>
      <c r="B3975" t="s">
        <v>8184</v>
      </c>
      <c r="C3975" t="str">
        <f>IFERROR(VLOOKUP(Table1[[#This Row],[Ticker]],[1]!Table2[[Symbol]:[Industry]],2,FALSE),"-")</f>
        <v>-</v>
      </c>
      <c r="D3975" t="s">
        <v>51</v>
      </c>
      <c r="E3975">
        <v>22.32</v>
      </c>
      <c r="F3975">
        <v>16</v>
      </c>
      <c r="G3975">
        <v>-57.138896075766901</v>
      </c>
      <c r="H3975">
        <v>-13.2837315365461</v>
      </c>
      <c r="I3975">
        <v>-57.067852929385502</v>
      </c>
      <c r="J3975">
        <v>3.1426029046428301</v>
      </c>
      <c r="K3975">
        <v>19.174415887715998</v>
      </c>
      <c r="L3975">
        <v>21.6435868631544</v>
      </c>
      <c r="M3975">
        <v>6.8167328232284499</v>
      </c>
      <c r="N3975">
        <v>0.6</v>
      </c>
      <c r="O3975">
        <v>90.3125</v>
      </c>
      <c r="P3975">
        <v>3.2258064516128999</v>
      </c>
    </row>
    <row r="3976" spans="1:17" hidden="1" x14ac:dyDescent="0.3">
      <c r="A3976" t="s">
        <v>8185</v>
      </c>
      <c r="B3976" t="s">
        <v>8186</v>
      </c>
      <c r="C3976" t="str">
        <f>IFERROR(VLOOKUP(Table1[[#This Row],[Ticker]],[1]!Table2[[Symbol]:[Industry]],2,FALSE),"-")</f>
        <v>-</v>
      </c>
      <c r="D3976" t="s">
        <v>530</v>
      </c>
      <c r="E3976">
        <v>22.260735</v>
      </c>
      <c r="F3976">
        <v>1.05</v>
      </c>
      <c r="G3976">
        <v>-16.111741412248598</v>
      </c>
      <c r="H3976">
        <v>-0.81284136972902898</v>
      </c>
      <c r="I3976">
        <v>-45.675408732266902</v>
      </c>
      <c r="J3976">
        <v>-1.44455305865991</v>
      </c>
      <c r="K3976">
        <v>1.0819156029677901</v>
      </c>
      <c r="L3976">
        <v>1.2266784590217601</v>
      </c>
      <c r="M3976">
        <v>46.086129267196696</v>
      </c>
      <c r="N3976">
        <v>1.17873488383951</v>
      </c>
      <c r="O3976">
        <v>142.85714285714201</v>
      </c>
      <c r="P3976">
        <v>16.6666666666666</v>
      </c>
      <c r="Q3976">
        <v>2.6168985435364001E-2</v>
      </c>
    </row>
    <row r="3977" spans="1:17" hidden="1" x14ac:dyDescent="0.3">
      <c r="A3977" t="s">
        <v>8187</v>
      </c>
      <c r="B3977" t="s">
        <v>8188</v>
      </c>
      <c r="C3977" t="str">
        <f>IFERROR(VLOOKUP(Table1[[#This Row],[Ticker]],[1]!Table2[[Symbol]:[Industry]],2,FALSE),"-")</f>
        <v>-</v>
      </c>
      <c r="D3977" t="s">
        <v>383</v>
      </c>
      <c r="E3977">
        <v>22.230512376</v>
      </c>
      <c r="F3977">
        <v>14.39</v>
      </c>
      <c r="G3977">
        <v>16.5899106771585</v>
      </c>
      <c r="H3977">
        <v>16.984788900164901</v>
      </c>
      <c r="I3977">
        <v>-5.0689781258363196</v>
      </c>
      <c r="J3977">
        <v>1.7046944079108</v>
      </c>
      <c r="K3977">
        <v>13.7149688447626</v>
      </c>
      <c r="L3977">
        <v>12.638068181221399</v>
      </c>
      <c r="M3977">
        <v>55.677240341150799</v>
      </c>
      <c r="N3977">
        <v>2.74215928466647</v>
      </c>
      <c r="O3977">
        <v>16.4697706740792</v>
      </c>
      <c r="P3977">
        <v>68.3040935672514</v>
      </c>
      <c r="Q3977">
        <v>5.2397969522525997E-2</v>
      </c>
    </row>
    <row r="3978" spans="1:17" hidden="1" x14ac:dyDescent="0.3">
      <c r="A3978" t="s">
        <v>8189</v>
      </c>
      <c r="B3978" t="s">
        <v>8190</v>
      </c>
      <c r="C3978" t="str">
        <f>IFERROR(VLOOKUP(Table1[[#This Row],[Ticker]],[1]!Table2[[Symbol]:[Industry]],2,FALSE),"-")</f>
        <v>-</v>
      </c>
      <c r="D3978" t="s">
        <v>54</v>
      </c>
      <c r="E3978">
        <v>22.2014034</v>
      </c>
      <c r="F3978">
        <v>23.98</v>
      </c>
      <c r="G3978">
        <v>48.031115730608398</v>
      </c>
      <c r="H3978">
        <v>1.7726769359577199</v>
      </c>
      <c r="I3978">
        <v>12.6103924693453</v>
      </c>
      <c r="J3978">
        <v>9.3871822628388504</v>
      </c>
      <c r="K3978">
        <v>23.103309159932</v>
      </c>
      <c r="L3978">
        <v>20.438422890843</v>
      </c>
      <c r="M3978">
        <v>48.285820785584299</v>
      </c>
      <c r="N3978">
        <v>0.37165918578520701</v>
      </c>
      <c r="O3978">
        <v>25.854879065888198</v>
      </c>
      <c r="P3978">
        <v>71.285714285714207</v>
      </c>
      <c r="Q3978">
        <v>0.13400723549806301</v>
      </c>
    </row>
    <row r="3979" spans="1:17" hidden="1" x14ac:dyDescent="0.3">
      <c r="A3979" t="s">
        <v>8191</v>
      </c>
      <c r="B3979" t="s">
        <v>8192</v>
      </c>
      <c r="C3979" t="str">
        <f>IFERROR(VLOOKUP(Table1[[#This Row],[Ticker]],[1]!Table2[[Symbol]:[Industry]],2,FALSE),"-")</f>
        <v>-</v>
      </c>
      <c r="D3979" t="s">
        <v>429</v>
      </c>
      <c r="E3979">
        <v>22.17821</v>
      </c>
      <c r="F3979">
        <v>48.53</v>
      </c>
      <c r="G3979">
        <v>31.149217025180299</v>
      </c>
      <c r="H3979">
        <v>-3.56522417463079</v>
      </c>
      <c r="I3979">
        <v>-9.3017331384078492</v>
      </c>
      <c r="J3979">
        <v>8.1846197113655208</v>
      </c>
      <c r="K3979">
        <v>46.853628936373703</v>
      </c>
      <c r="L3979">
        <v>43.123782765821197</v>
      </c>
      <c r="M3979">
        <v>61.391711573627298</v>
      </c>
      <c r="N3979">
        <v>0.17688740033907599</v>
      </c>
      <c r="O3979">
        <v>28.415413146507301</v>
      </c>
      <c r="P3979">
        <v>89.274570982839293</v>
      </c>
      <c r="Q3979">
        <v>4.0662656687760999E-2</v>
      </c>
    </row>
    <row r="3980" spans="1:17" hidden="1" x14ac:dyDescent="0.3">
      <c r="A3980" t="s">
        <v>8193</v>
      </c>
      <c r="B3980" t="s">
        <v>8194</v>
      </c>
      <c r="C3980" t="str">
        <f>IFERROR(VLOOKUP(Table1[[#This Row],[Ticker]],[1]!Table2[[Symbol]:[Industry]],2,FALSE),"-")</f>
        <v>-</v>
      </c>
      <c r="D3980" t="s">
        <v>354</v>
      </c>
      <c r="E3980">
        <v>22.10582016</v>
      </c>
      <c r="F3980">
        <v>36.24</v>
      </c>
      <c r="G3980">
        <v>-37.479450626111699</v>
      </c>
      <c r="H3980">
        <v>-0.72339197498687702</v>
      </c>
      <c r="I3980">
        <v>-14.4393356594591</v>
      </c>
      <c r="J3980">
        <v>2.8780526400925801</v>
      </c>
      <c r="K3980">
        <v>37.562559511674003</v>
      </c>
      <c r="L3980">
        <v>38.170893487543403</v>
      </c>
      <c r="M3980">
        <v>44.149873479919499</v>
      </c>
      <c r="N3980">
        <v>1.46188355867264</v>
      </c>
      <c r="O3980">
        <v>58.830022075055098</v>
      </c>
      <c r="P3980">
        <v>11.7828500925354</v>
      </c>
      <c r="Q3980">
        <v>8.9130621101061999E-2</v>
      </c>
    </row>
    <row r="3981" spans="1:17" hidden="1" x14ac:dyDescent="0.3">
      <c r="A3981" t="s">
        <v>8195</v>
      </c>
      <c r="B3981" t="s">
        <v>8196</v>
      </c>
      <c r="C3981" t="str">
        <f>IFERROR(VLOOKUP(Table1[[#This Row],[Ticker]],[1]!Table2[[Symbol]:[Industry]],2,FALSE),"-")</f>
        <v>-</v>
      </c>
      <c r="D3981" t="s">
        <v>530</v>
      </c>
      <c r="E3981">
        <v>22.093811800000001</v>
      </c>
      <c r="F3981">
        <v>0.76</v>
      </c>
      <c r="G3981">
        <v>138.81436696213501</v>
      </c>
      <c r="H3981">
        <v>-8.1214512157494099</v>
      </c>
      <c r="I3981">
        <v>-28.7697934395548</v>
      </c>
      <c r="J3981">
        <v>8.4759362379761694</v>
      </c>
      <c r="K3981">
        <v>0.78521180426553905</v>
      </c>
      <c r="L3981">
        <v>0.75693948840409897</v>
      </c>
      <c r="M3981">
        <v>47.154304573990899</v>
      </c>
      <c r="N3981">
        <v>1.19825263165495</v>
      </c>
      <c r="O3981">
        <v>49.999999999999901</v>
      </c>
      <c r="P3981">
        <v>171.42857142857099</v>
      </c>
    </row>
    <row r="3982" spans="1:17" hidden="1" x14ac:dyDescent="0.3">
      <c r="A3982" t="s">
        <v>8197</v>
      </c>
      <c r="B3982" t="s">
        <v>8198</v>
      </c>
      <c r="C3982" t="str">
        <f>IFERROR(VLOOKUP(Table1[[#This Row],[Ticker]],[1]!Table2[[Symbol]:[Industry]],2,FALSE),"-")</f>
        <v>-</v>
      </c>
      <c r="D3982" t="s">
        <v>386</v>
      </c>
      <c r="E3982">
        <v>22.084271999999999</v>
      </c>
      <c r="F3982">
        <v>42.21</v>
      </c>
      <c r="G3982">
        <v>-15.0238293243365</v>
      </c>
      <c r="H3982">
        <v>17.672935854674702</v>
      </c>
      <c r="I3982">
        <v>-6.4221762098036397</v>
      </c>
      <c r="J3982">
        <v>17.992602904642801</v>
      </c>
      <c r="K3982">
        <v>39.982095287232298</v>
      </c>
      <c r="L3982">
        <v>38.842912784120401</v>
      </c>
      <c r="M3982">
        <v>50.740781351828502</v>
      </c>
      <c r="N3982">
        <v>2.82076002530563</v>
      </c>
      <c r="O3982">
        <v>18.455342335939299</v>
      </c>
      <c r="P3982">
        <v>35.9420289855072</v>
      </c>
      <c r="Q3982">
        <v>-1.8954043164282001E-2</v>
      </c>
    </row>
    <row r="3983" spans="1:17" hidden="1" x14ac:dyDescent="0.3">
      <c r="A3983" t="s">
        <v>8199</v>
      </c>
      <c r="B3983" t="s">
        <v>8200</v>
      </c>
      <c r="C3983" t="str">
        <f>IFERROR(VLOOKUP(Table1[[#This Row],[Ticker]],[1]!Table2[[Symbol]:[Industry]],2,FALSE),"-")</f>
        <v>-</v>
      </c>
      <c r="D3983" t="s">
        <v>168</v>
      </c>
      <c r="E3983">
        <v>22.046745000000001</v>
      </c>
      <c r="F3983">
        <v>15.05</v>
      </c>
      <c r="G3983">
        <v>64.088550476487995</v>
      </c>
      <c r="H3983">
        <v>-9.1694081382712707</v>
      </c>
      <c r="I3983">
        <v>-13.7868137692594</v>
      </c>
      <c r="J3983">
        <v>-6.2703632081013296</v>
      </c>
      <c r="K3983">
        <v>13.6872728248015</v>
      </c>
      <c r="L3983">
        <v>11.0089729781896</v>
      </c>
      <c r="M3983">
        <v>13.982152998714</v>
      </c>
      <c r="N3983">
        <v>0.51412100085559098</v>
      </c>
      <c r="O3983">
        <v>16.611295681063101</v>
      </c>
      <c r="P3983">
        <v>102.013422818791</v>
      </c>
    </row>
    <row r="3984" spans="1:17" hidden="1" x14ac:dyDescent="0.3">
      <c r="A3984" t="s">
        <v>8201</v>
      </c>
      <c r="B3984" t="s">
        <v>8202</v>
      </c>
      <c r="C3984" t="str">
        <f>IFERROR(VLOOKUP(Table1[[#This Row],[Ticker]],[1]!Table2[[Symbol]:[Industry]],2,FALSE),"-")</f>
        <v>-</v>
      </c>
      <c r="D3984" t="s">
        <v>1524</v>
      </c>
      <c r="E3984">
        <v>22.004370562999998</v>
      </c>
      <c r="F3984">
        <v>8.33</v>
      </c>
      <c r="G3984">
        <v>114.745401444894</v>
      </c>
      <c r="H3984">
        <v>11.022271496537799</v>
      </c>
      <c r="I3984">
        <v>17.663622606764399</v>
      </c>
      <c r="J3984">
        <v>-4.8573970953571601</v>
      </c>
      <c r="K3984">
        <v>7.4381228521512197</v>
      </c>
      <c r="L3984">
        <v>6.0359241718260197</v>
      </c>
      <c r="M3984">
        <v>34.850872973098298</v>
      </c>
      <c r="N3984">
        <v>0.32977471899600402</v>
      </c>
      <c r="O3984">
        <v>23.169267707082799</v>
      </c>
      <c r="Q3984">
        <v>7.6305858568417997E-2</v>
      </c>
    </row>
    <row r="3985" spans="1:17" hidden="1" x14ac:dyDescent="0.3">
      <c r="A3985" t="s">
        <v>8203</v>
      </c>
      <c r="B3985" t="s">
        <v>8204</v>
      </c>
      <c r="C3985" t="str">
        <f>IFERROR(VLOOKUP(Table1[[#This Row],[Ticker]],[1]!Table2[[Symbol]:[Industry]],2,FALSE),"-")</f>
        <v>-</v>
      </c>
      <c r="D3985" t="s">
        <v>1297</v>
      </c>
      <c r="E3985">
        <v>21.997200029999998</v>
      </c>
      <c r="F3985">
        <v>57.49</v>
      </c>
      <c r="G3985">
        <v>-14.864704135799601</v>
      </c>
      <c r="H3985">
        <v>2.42958488591806</v>
      </c>
      <c r="I3985">
        <v>-6.7176603701864304</v>
      </c>
      <c r="J3985">
        <v>5.0003523738572699</v>
      </c>
      <c r="K3985">
        <v>56.660956684102999</v>
      </c>
      <c r="L3985">
        <v>55.377585328800599</v>
      </c>
      <c r="M3985">
        <v>48.752273491280398</v>
      </c>
      <c r="N3985">
        <v>2.3092824535694501</v>
      </c>
      <c r="O3985">
        <v>2.1916855105235502</v>
      </c>
      <c r="P3985">
        <v>9.4839078270805697</v>
      </c>
    </row>
    <row r="3986" spans="1:17" hidden="1" x14ac:dyDescent="0.3">
      <c r="A3986" t="s">
        <v>8205</v>
      </c>
      <c r="B3986" t="s">
        <v>8206</v>
      </c>
      <c r="C3986" t="str">
        <f>IFERROR(VLOOKUP(Table1[[#This Row],[Ticker]],[1]!Table2[[Symbol]:[Industry]],2,FALSE),"-")</f>
        <v>-</v>
      </c>
      <c r="D3986" t="s">
        <v>530</v>
      </c>
      <c r="E3986">
        <v>21.990559999999999</v>
      </c>
      <c r="F3986">
        <v>16.46</v>
      </c>
      <c r="G3986">
        <v>14.485987218952699</v>
      </c>
      <c r="H3986">
        <v>2.8386569654541001</v>
      </c>
      <c r="I3986">
        <v>-14.232913605561199</v>
      </c>
      <c r="J3986">
        <v>4.0172384731559703</v>
      </c>
      <c r="K3986">
        <v>17.357633192409899</v>
      </c>
      <c r="L3986">
        <v>17.4740096619038</v>
      </c>
      <c r="M3986">
        <v>38.947826031124897</v>
      </c>
      <c r="N3986">
        <v>1.0101279253445901</v>
      </c>
      <c r="O3986">
        <v>102.004860267314</v>
      </c>
      <c r="P3986">
        <v>51.0091743119266</v>
      </c>
      <c r="Q3986">
        <v>1.3365240913971999E-2</v>
      </c>
    </row>
    <row r="3987" spans="1:17" hidden="1" x14ac:dyDescent="0.3">
      <c r="A3987" t="s">
        <v>8207</v>
      </c>
      <c r="B3987" t="s">
        <v>8208</v>
      </c>
      <c r="C3987" t="str">
        <f>IFERROR(VLOOKUP(Table1[[#This Row],[Ticker]],[1]!Table2[[Symbol]:[Industry]],2,FALSE),"-")</f>
        <v>-</v>
      </c>
      <c r="D3987" t="s">
        <v>625</v>
      </c>
      <c r="E3987">
        <v>21.963782999999999</v>
      </c>
      <c r="F3987">
        <v>56.71</v>
      </c>
      <c r="G3987">
        <v>273.04169774118998</v>
      </c>
      <c r="H3987">
        <v>29.9760990544615</v>
      </c>
      <c r="I3987">
        <v>26.855380715451499</v>
      </c>
      <c r="J3987">
        <v>11.639991414084299</v>
      </c>
      <c r="K3987">
        <v>43.792263299430502</v>
      </c>
      <c r="L3987">
        <v>39.169641091024602</v>
      </c>
      <c r="M3987">
        <v>79.226174941656296</v>
      </c>
      <c r="N3987">
        <v>5.8506276614269197</v>
      </c>
      <c r="O3987">
        <v>0.49374008111444601</v>
      </c>
      <c r="P3987">
        <v>296.29629629629602</v>
      </c>
      <c r="Q3987">
        <v>0.16039833515157501</v>
      </c>
    </row>
    <row r="3988" spans="1:17" hidden="1" x14ac:dyDescent="0.3">
      <c r="A3988" t="s">
        <v>8209</v>
      </c>
      <c r="B3988" t="s">
        <v>8210</v>
      </c>
      <c r="C3988" t="str">
        <f>IFERROR(VLOOKUP(Table1[[#This Row],[Ticker]],[1]!Table2[[Symbol]:[Industry]],2,FALSE),"-")</f>
        <v>-</v>
      </c>
      <c r="D3988" t="s">
        <v>269</v>
      </c>
      <c r="E3988">
        <v>21.846720000000001</v>
      </c>
      <c r="F3988">
        <v>30</v>
      </c>
      <c r="G3988">
        <v>16.280285165824399</v>
      </c>
      <c r="H3988">
        <v>-12.0371600280099</v>
      </c>
      <c r="I3988">
        <v>-25.190251980405598</v>
      </c>
      <c r="J3988">
        <v>1.9423502198670901</v>
      </c>
      <c r="K3988">
        <v>32.216755523170903</v>
      </c>
      <c r="L3988">
        <v>29.487916588937999</v>
      </c>
      <c r="M3988">
        <v>31.7404563349996</v>
      </c>
      <c r="N3988">
        <v>1.0222928838988099</v>
      </c>
      <c r="O3988">
        <v>29</v>
      </c>
      <c r="P3988">
        <v>54.798761609907103</v>
      </c>
      <c r="Q3988">
        <v>8.132753551461E-2</v>
      </c>
    </row>
    <row r="3989" spans="1:17" hidden="1" x14ac:dyDescent="0.3">
      <c r="A3989" t="s">
        <v>8211</v>
      </c>
      <c r="B3989" t="s">
        <v>8212</v>
      </c>
      <c r="C3989" t="str">
        <f>IFERROR(VLOOKUP(Table1[[#This Row],[Ticker]],[1]!Table2[[Symbol]:[Industry]],2,FALSE),"-")</f>
        <v>-</v>
      </c>
      <c r="D3989" t="s">
        <v>176</v>
      </c>
      <c r="E3989">
        <v>21.821443380000002</v>
      </c>
      <c r="F3989">
        <v>45.14</v>
      </c>
      <c r="G3989">
        <v>53.765009288031401</v>
      </c>
      <c r="H3989">
        <v>-0.58182233737813804</v>
      </c>
      <c r="I3989">
        <v>-4.2284533022606503</v>
      </c>
      <c r="J3989">
        <v>3.1426029046428301</v>
      </c>
      <c r="K3989">
        <v>45.8512808567002</v>
      </c>
      <c r="L3989">
        <v>40.474028774822401</v>
      </c>
      <c r="M3989">
        <v>21.594024097862299</v>
      </c>
      <c r="N3989">
        <v>0.20414673046251899</v>
      </c>
      <c r="O3989">
        <v>12.760301284891399</v>
      </c>
      <c r="P3989">
        <v>93.733905579399107</v>
      </c>
    </row>
    <row r="3990" spans="1:17" hidden="1" x14ac:dyDescent="0.3">
      <c r="A3990" t="s">
        <v>8213</v>
      </c>
      <c r="B3990" t="s">
        <v>8214</v>
      </c>
      <c r="C3990" t="str">
        <f>IFERROR(VLOOKUP(Table1[[#This Row],[Ticker]],[1]!Table2[[Symbol]:[Industry]],2,FALSE),"-")</f>
        <v>-</v>
      </c>
      <c r="D3990" t="s">
        <v>72</v>
      </c>
      <c r="E3990">
        <v>21.649894</v>
      </c>
      <c r="F3990">
        <v>23.3</v>
      </c>
      <c r="G3990">
        <v>-41.125589038010197</v>
      </c>
      <c r="H3990">
        <v>-5.3182057796439297</v>
      </c>
      <c r="I3990">
        <v>-22.2660660309893</v>
      </c>
      <c r="J3990">
        <v>-5.0497047876648402</v>
      </c>
      <c r="K3990">
        <v>24.3721992376597</v>
      </c>
      <c r="L3990">
        <v>27.1239932593307</v>
      </c>
      <c r="M3990">
        <v>40.721146260780998</v>
      </c>
      <c r="N3990">
        <v>0.681035745152481</v>
      </c>
      <c r="O3990">
        <v>30.901287553648</v>
      </c>
      <c r="P3990">
        <v>5.71687840290382</v>
      </c>
      <c r="Q3990">
        <v>-6.7325232824406001E-2</v>
      </c>
    </row>
    <row r="3991" spans="1:17" hidden="1" x14ac:dyDescent="0.3">
      <c r="A3991" t="s">
        <v>8215</v>
      </c>
      <c r="B3991" t="s">
        <v>8216</v>
      </c>
      <c r="C3991" t="str">
        <f>IFERROR(VLOOKUP(Table1[[#This Row],[Ticker]],[1]!Table2[[Symbol]:[Industry]],2,FALSE),"-")</f>
        <v>-</v>
      </c>
      <c r="D3991" t="s">
        <v>429</v>
      </c>
      <c r="E3991">
        <v>21.603899999999999</v>
      </c>
      <c r="F3991">
        <v>21.39</v>
      </c>
      <c r="G3991">
        <v>24.875595350711301</v>
      </c>
      <c r="H3991">
        <v>-10.7562220413835</v>
      </c>
      <c r="I3991">
        <v>5.5705469358265498</v>
      </c>
      <c r="J3991">
        <v>0.36987563191556799</v>
      </c>
      <c r="K3991">
        <v>21.4684992530979</v>
      </c>
      <c r="L3991">
        <v>18.317824821812</v>
      </c>
      <c r="M3991">
        <v>44.498715740081103</v>
      </c>
      <c r="N3991">
        <v>0.25858144024674301</v>
      </c>
      <c r="O3991">
        <v>29.8737727910238</v>
      </c>
      <c r="P3991">
        <v>64.919043947571296</v>
      </c>
      <c r="Q3991">
        <v>8.5317874612655997E-2</v>
      </c>
    </row>
    <row r="3992" spans="1:17" hidden="1" x14ac:dyDescent="0.3">
      <c r="A3992" t="s">
        <v>8217</v>
      </c>
      <c r="B3992" t="s">
        <v>8218</v>
      </c>
      <c r="C3992" t="str">
        <f>IFERROR(VLOOKUP(Table1[[#This Row],[Ticker]],[1]!Table2[[Symbol]:[Industry]],2,FALSE),"-")</f>
        <v>-</v>
      </c>
      <c r="D3992" t="s">
        <v>1614</v>
      </c>
      <c r="E3992">
        <v>21.569780399999999</v>
      </c>
      <c r="F3992">
        <v>49.02</v>
      </c>
      <c r="G3992">
        <v>77.811849353015603</v>
      </c>
      <c r="H3992">
        <v>2.9038757332626099</v>
      </c>
      <c r="I3992">
        <v>-21.766241646629201</v>
      </c>
      <c r="J3992">
        <v>3.1426029046428301</v>
      </c>
      <c r="K3992">
        <v>46.732084875052998</v>
      </c>
      <c r="L3992">
        <v>46.226116858446296</v>
      </c>
      <c r="M3992">
        <v>59.985624842010203</v>
      </c>
      <c r="N3992">
        <v>1.69717717945178</v>
      </c>
      <c r="O3992">
        <v>29.2125662994696</v>
      </c>
      <c r="P3992">
        <v>111.111111111111</v>
      </c>
    </row>
    <row r="3993" spans="1:17" hidden="1" x14ac:dyDescent="0.3">
      <c r="A3993" t="s">
        <v>8219</v>
      </c>
      <c r="B3993" t="s">
        <v>8220</v>
      </c>
      <c r="C3993" t="str">
        <f>IFERROR(VLOOKUP(Table1[[#This Row],[Ticker]],[1]!Table2[[Symbol]:[Industry]],2,FALSE),"-")</f>
        <v>-</v>
      </c>
      <c r="D3993" t="s">
        <v>51</v>
      </c>
      <c r="E3993">
        <v>21.568163699999999</v>
      </c>
      <c r="F3993">
        <v>43.17</v>
      </c>
      <c r="G3993">
        <v>54.326643732018802</v>
      </c>
      <c r="H3993">
        <v>9.1691891783392503</v>
      </c>
      <c r="I3993">
        <v>41.838640249671897</v>
      </c>
      <c r="J3993">
        <v>2.2476018131780799</v>
      </c>
      <c r="K3993">
        <v>42.697320825240098</v>
      </c>
      <c r="L3993">
        <v>35.816416115951299</v>
      </c>
      <c r="M3993">
        <v>39.127494327043301</v>
      </c>
      <c r="N3993">
        <v>1.18261952198994</v>
      </c>
      <c r="O3993">
        <v>25.086865879082598</v>
      </c>
      <c r="P3993">
        <v>104.597156398104</v>
      </c>
      <c r="Q3993">
        <v>2.3272231257211E-2</v>
      </c>
    </row>
    <row r="3994" spans="1:17" hidden="1" x14ac:dyDescent="0.3">
      <c r="A3994" t="s">
        <v>8221</v>
      </c>
      <c r="B3994" t="s">
        <v>8222</v>
      </c>
      <c r="C3994" t="str">
        <f>IFERROR(VLOOKUP(Table1[[#This Row],[Ticker]],[1]!Table2[[Symbol]:[Industry]],2,FALSE),"-")</f>
        <v>-</v>
      </c>
      <c r="D3994" t="s">
        <v>6935</v>
      </c>
      <c r="E3994">
        <v>21.54195</v>
      </c>
      <c r="F3994">
        <v>88.65</v>
      </c>
      <c r="G3994">
        <v>-12.0947239469553</v>
      </c>
      <c r="H3994">
        <v>46.8552010831011</v>
      </c>
      <c r="I3994">
        <v>-6.6846029381824499</v>
      </c>
      <c r="J3994">
        <v>9.1653301773700999</v>
      </c>
      <c r="K3994">
        <v>77.716700228187506</v>
      </c>
      <c r="L3994">
        <v>82.406467481845198</v>
      </c>
      <c r="M3994">
        <v>56.659358191570597</v>
      </c>
      <c r="N3994">
        <v>2.0761245674740398</v>
      </c>
      <c r="O3994">
        <v>29.723632261703301</v>
      </c>
      <c r="P3994">
        <v>77.3</v>
      </c>
      <c r="Q3994">
        <v>3.6486843621074003E-2</v>
      </c>
    </row>
    <row r="3995" spans="1:17" hidden="1" x14ac:dyDescent="0.3">
      <c r="A3995" t="s">
        <v>8223</v>
      </c>
      <c r="B3995" t="s">
        <v>8224</v>
      </c>
      <c r="C3995" t="str">
        <f>IFERROR(VLOOKUP(Table1[[#This Row],[Ticker]],[1]!Table2[[Symbol]:[Industry]],2,FALSE),"-")</f>
        <v>-</v>
      </c>
      <c r="D3995" t="s">
        <v>138</v>
      </c>
      <c r="E3995">
        <v>21.535733499999999</v>
      </c>
      <c r="F3995">
        <v>43.15</v>
      </c>
      <c r="G3995">
        <v>130.27066583972299</v>
      </c>
      <c r="H3995">
        <v>-4.2888249421354203</v>
      </c>
      <c r="I3995">
        <v>133.295087187381</v>
      </c>
      <c r="J3995">
        <v>14.5287415185042</v>
      </c>
      <c r="K3995">
        <v>45.841142716970403</v>
      </c>
      <c r="L3995">
        <v>37.204923483451303</v>
      </c>
      <c r="M3995">
        <v>40.564734860038001</v>
      </c>
      <c r="N3995">
        <v>1.3879222129072799</v>
      </c>
      <c r="O3995">
        <v>55.7821552723059</v>
      </c>
      <c r="P3995">
        <v>195.34565366187499</v>
      </c>
      <c r="Q3995">
        <v>7.2760550968878998E-2</v>
      </c>
    </row>
    <row r="3996" spans="1:17" hidden="1" x14ac:dyDescent="0.3">
      <c r="A3996" t="s">
        <v>8225</v>
      </c>
      <c r="B3996" t="s">
        <v>8226</v>
      </c>
      <c r="C3996" t="str">
        <f>IFERROR(VLOOKUP(Table1[[#This Row],[Ticker]],[1]!Table2[[Symbol]:[Industry]],2,FALSE),"-")</f>
        <v>-</v>
      </c>
      <c r="D3996" t="s">
        <v>313</v>
      </c>
      <c r="E3996">
        <v>21.453655749999999</v>
      </c>
      <c r="F3996">
        <v>59.75</v>
      </c>
      <c r="G3996">
        <v>63.464151444894199</v>
      </c>
      <c r="H3996">
        <v>-0.766035774135569</v>
      </c>
      <c r="I3996">
        <v>9.4896961316331101</v>
      </c>
      <c r="J3996">
        <v>3.1426029046428301</v>
      </c>
      <c r="K3996">
        <v>55.577987030339301</v>
      </c>
      <c r="L3996">
        <v>48.7615347272733</v>
      </c>
      <c r="M3996">
        <v>50.705816369674899</v>
      </c>
      <c r="N3996">
        <v>0.78749999999999998</v>
      </c>
      <c r="O3996">
        <v>10.510460251046</v>
      </c>
      <c r="P3996">
        <v>140.442655935613</v>
      </c>
    </row>
    <row r="3997" spans="1:17" hidden="1" x14ac:dyDescent="0.3">
      <c r="A3997" t="s">
        <v>8227</v>
      </c>
      <c r="B3997" t="s">
        <v>8228</v>
      </c>
      <c r="C3997" t="str">
        <f>IFERROR(VLOOKUP(Table1[[#This Row],[Ticker]],[1]!Table2[[Symbol]:[Industry]],2,FALSE),"-")</f>
        <v>-</v>
      </c>
      <c r="D3997" t="s">
        <v>711</v>
      </c>
      <c r="E3997">
        <v>21.450464595</v>
      </c>
      <c r="F3997">
        <v>41.3</v>
      </c>
      <c r="G3997">
        <v>4.6091785346774801</v>
      </c>
      <c r="H3997">
        <v>6.5992236301774803</v>
      </c>
      <c r="I3997">
        <v>-5.5346962281490999</v>
      </c>
      <c r="J3997">
        <v>-0.499931032008743</v>
      </c>
      <c r="K3997">
        <v>40.107714522975499</v>
      </c>
      <c r="L3997">
        <v>37.257351124382303</v>
      </c>
      <c r="M3997">
        <v>53.954400247966703</v>
      </c>
      <c r="N3997">
        <v>0.83772572023588698</v>
      </c>
      <c r="O3997">
        <v>7.1428571428571397</v>
      </c>
      <c r="P3997">
        <v>29.915067631330601</v>
      </c>
      <c r="Q3997">
        <v>5.7901449305412002E-2</v>
      </c>
    </row>
    <row r="3998" spans="1:17" hidden="1" x14ac:dyDescent="0.3">
      <c r="A3998" t="s">
        <v>8229</v>
      </c>
      <c r="B3998" t="s">
        <v>8230</v>
      </c>
      <c r="C3998" t="str">
        <f>IFERROR(VLOOKUP(Table1[[#This Row],[Ticker]],[1]!Table2[[Symbol]:[Industry]],2,FALSE),"-")</f>
        <v>-</v>
      </c>
      <c r="D3998" t="s">
        <v>95</v>
      </c>
      <c r="E3998">
        <v>21.362526044999999</v>
      </c>
      <c r="F3998">
        <v>4.2699999999999996</v>
      </c>
      <c r="G3998">
        <v>20.931447956522099</v>
      </c>
      <c r="H3998">
        <v>-0.39973312742516098</v>
      </c>
      <c r="I3998">
        <v>4.6041160755597401</v>
      </c>
      <c r="J3998">
        <v>7.1426029046428301</v>
      </c>
      <c r="K3998">
        <v>4.34260787385813</v>
      </c>
      <c r="L3998">
        <v>4.0550158653590103</v>
      </c>
      <c r="M3998">
        <v>39.5537925469364</v>
      </c>
      <c r="N3998">
        <v>0.885589595490892</v>
      </c>
      <c r="O3998">
        <v>51.7564402810304</v>
      </c>
      <c r="P3998">
        <v>66.796874999999901</v>
      </c>
      <c r="Q3998">
        <v>-2.8059994349350002E-2</v>
      </c>
    </row>
    <row r="3999" spans="1:17" hidden="1" x14ac:dyDescent="0.3">
      <c r="A3999" t="s">
        <v>8231</v>
      </c>
      <c r="B3999" t="s">
        <v>8232</v>
      </c>
      <c r="C3999" t="str">
        <f>IFERROR(VLOOKUP(Table1[[#This Row],[Ticker]],[1]!Table2[[Symbol]:[Industry]],2,FALSE),"-")</f>
        <v>-</v>
      </c>
      <c r="D3999" t="s">
        <v>625</v>
      </c>
      <c r="E3999">
        <v>21.347909519999899</v>
      </c>
      <c r="F3999">
        <v>2.87</v>
      </c>
      <c r="G3999">
        <v>-2.66636326098814</v>
      </c>
      <c r="H3999">
        <v>-1.7741501827216299</v>
      </c>
      <c r="I3999">
        <v>-45.5580968502491</v>
      </c>
      <c r="J3999">
        <v>1.2256699972945899</v>
      </c>
      <c r="K3999">
        <v>3.10005740611907</v>
      </c>
      <c r="L3999">
        <v>3.1157769975747298</v>
      </c>
      <c r="M3999">
        <v>29.350249263959501</v>
      </c>
      <c r="N3999">
        <v>1.7271486513085601</v>
      </c>
      <c r="O3999">
        <v>57.839721254355403</v>
      </c>
      <c r="P3999">
        <v>20.588235294117599</v>
      </c>
      <c r="Q3999">
        <v>3.3694939563685002E-2</v>
      </c>
    </row>
    <row r="4000" spans="1:17" hidden="1" x14ac:dyDescent="0.3">
      <c r="A4000" t="s">
        <v>8233</v>
      </c>
      <c r="B4000" t="s">
        <v>8234</v>
      </c>
      <c r="C4000" t="str">
        <f>IFERROR(VLOOKUP(Table1[[#This Row],[Ticker]],[1]!Table2[[Symbol]:[Industry]],2,FALSE),"-")</f>
        <v>-</v>
      </c>
      <c r="D4000" t="s">
        <v>429</v>
      </c>
      <c r="E4000">
        <v>21.335297600000001</v>
      </c>
      <c r="F4000">
        <v>30.4</v>
      </c>
      <c r="G4000">
        <v>28.3663490758168</v>
      </c>
      <c r="H4000">
        <v>3.6709372966311302</v>
      </c>
      <c r="I4000">
        <v>-20.282508413550602</v>
      </c>
      <c r="J4000">
        <v>-3.7529455387670998</v>
      </c>
      <c r="K4000">
        <v>29.5858429669711</v>
      </c>
      <c r="L4000">
        <v>26.386457170252399</v>
      </c>
      <c r="M4000">
        <v>42.717117493584396</v>
      </c>
      <c r="N4000">
        <v>1.2249046795217999</v>
      </c>
      <c r="O4000">
        <v>37.631578947368403</v>
      </c>
      <c r="P4000">
        <v>92.4050632911392</v>
      </c>
      <c r="Q4000">
        <v>0.125188580302425</v>
      </c>
    </row>
    <row r="4001" spans="1:17" hidden="1" x14ac:dyDescent="0.3">
      <c r="A4001" t="s">
        <v>8235</v>
      </c>
      <c r="B4001" t="s">
        <v>8236</v>
      </c>
      <c r="C4001" t="str">
        <f>IFERROR(VLOOKUP(Table1[[#This Row],[Ticker]],[1]!Table2[[Symbol]:[Industry]],2,FALSE),"-")</f>
        <v>-</v>
      </c>
      <c r="D4001" t="s">
        <v>1676</v>
      </c>
      <c r="E4001">
        <v>21.29665</v>
      </c>
      <c r="F4001">
        <v>32.64</v>
      </c>
      <c r="G4001">
        <v>27.507526156210599</v>
      </c>
      <c r="H4001">
        <v>1.0739510831011601</v>
      </c>
      <c r="I4001">
        <v>-5.5046976545117898</v>
      </c>
      <c r="J4001">
        <v>3.1426029046428301</v>
      </c>
      <c r="K4001">
        <v>32.513893619663698</v>
      </c>
      <c r="L4001">
        <v>30.0639402155564</v>
      </c>
      <c r="M4001">
        <v>1.5738798927461899</v>
      </c>
      <c r="N4001">
        <v>0</v>
      </c>
      <c r="O4001">
        <v>0.24509803921568499</v>
      </c>
      <c r="P4001">
        <v>94.285714285714207</v>
      </c>
    </row>
    <row r="4002" spans="1:17" hidden="1" x14ac:dyDescent="0.3">
      <c r="A4002" t="s">
        <v>8237</v>
      </c>
      <c r="B4002" t="s">
        <v>8238</v>
      </c>
      <c r="C4002" t="str">
        <f>IFERROR(VLOOKUP(Table1[[#This Row],[Ticker]],[1]!Table2[[Symbol]:[Industry]],2,FALSE),"-")</f>
        <v>-</v>
      </c>
      <c r="D4002" t="s">
        <v>308</v>
      </c>
      <c r="E4002">
        <v>21.279322000000001</v>
      </c>
      <c r="F4002">
        <v>23.35</v>
      </c>
      <c r="G4002">
        <v>-1.06726208205503</v>
      </c>
      <c r="H4002">
        <v>-0.55104891689884195</v>
      </c>
      <c r="I4002">
        <v>-18.3070415494504</v>
      </c>
      <c r="J4002">
        <v>4.6909900014170196</v>
      </c>
      <c r="K4002">
        <v>23.8782950316861</v>
      </c>
      <c r="L4002">
        <v>21.689232424154401</v>
      </c>
      <c r="M4002">
        <v>44.569259035958602</v>
      </c>
      <c r="N4002">
        <v>1.89701418109099</v>
      </c>
      <c r="O4002">
        <v>37.0021413276231</v>
      </c>
      <c r="P4002">
        <v>75.563909774436098</v>
      </c>
      <c r="Q4002">
        <v>0.115302702959628</v>
      </c>
    </row>
    <row r="4003" spans="1:17" hidden="1" x14ac:dyDescent="0.3">
      <c r="A4003" t="s">
        <v>8239</v>
      </c>
      <c r="B4003" t="s">
        <v>8240</v>
      </c>
      <c r="C4003" t="str">
        <f>IFERROR(VLOOKUP(Table1[[#This Row],[Ticker]],[1]!Table2[[Symbol]:[Industry]],2,FALSE),"-")</f>
        <v>-</v>
      </c>
      <c r="D4003" t="s">
        <v>5284</v>
      </c>
      <c r="E4003">
        <v>21.214426799999998</v>
      </c>
      <c r="F4003">
        <v>40.36</v>
      </c>
      <c r="G4003">
        <v>15.7739925575362</v>
      </c>
      <c r="H4003">
        <v>9.3753559362301502</v>
      </c>
      <c r="I4003">
        <v>8.5118918671671595E-2</v>
      </c>
      <c r="J4003">
        <v>2.9073087869957699</v>
      </c>
      <c r="K4003">
        <v>38.200523391513698</v>
      </c>
      <c r="L4003">
        <v>35.277664865401697</v>
      </c>
      <c r="M4003">
        <v>49.3206736507409</v>
      </c>
      <c r="N4003">
        <v>0.616748126425545</v>
      </c>
      <c r="O4003">
        <v>14.6184340931615</v>
      </c>
      <c r="P4003">
        <v>52.1870286576168</v>
      </c>
      <c r="Q4003">
        <v>4.7009284319960001E-2</v>
      </c>
    </row>
    <row r="4004" spans="1:17" hidden="1" x14ac:dyDescent="0.3">
      <c r="A4004" t="s">
        <v>8241</v>
      </c>
      <c r="B4004" t="s">
        <v>8242</v>
      </c>
      <c r="C4004" t="str">
        <f>IFERROR(VLOOKUP(Table1[[#This Row],[Ticker]],[1]!Table2[[Symbol]:[Industry]],2,FALSE),"-")</f>
        <v>-</v>
      </c>
      <c r="E4004">
        <v>21.213324499999999</v>
      </c>
      <c r="F4004">
        <v>34.700000000000003</v>
      </c>
      <c r="G4004">
        <v>-28.055695948795702</v>
      </c>
      <c r="H4004">
        <v>2.4224677148062899</v>
      </c>
      <c r="I4004">
        <v>-7.1241228619461996</v>
      </c>
      <c r="J4004">
        <v>4.3092197158902197</v>
      </c>
      <c r="K4004">
        <v>35.728856769966299</v>
      </c>
      <c r="L4004">
        <v>35.594095831895203</v>
      </c>
      <c r="M4004">
        <v>50.422271640055598</v>
      </c>
      <c r="N4004">
        <v>0.67518110920596097</v>
      </c>
      <c r="O4004">
        <v>73.429394812680002</v>
      </c>
      <c r="P4004">
        <v>19.039451114922802</v>
      </c>
      <c r="Q4004">
        <v>0.19352219478884999</v>
      </c>
    </row>
    <row r="4005" spans="1:17" hidden="1" x14ac:dyDescent="0.3">
      <c r="A4005" t="s">
        <v>8243</v>
      </c>
      <c r="B4005" t="s">
        <v>8244</v>
      </c>
      <c r="C4005" t="str">
        <f>IFERROR(VLOOKUP(Table1[[#This Row],[Ticker]],[1]!Table2[[Symbol]:[Industry]],2,FALSE),"-")</f>
        <v>-</v>
      </c>
      <c r="D4005" t="s">
        <v>700</v>
      </c>
      <c r="E4005">
        <v>21.181875000000002</v>
      </c>
      <c r="F4005">
        <v>68.75</v>
      </c>
      <c r="G4005">
        <v>-25.04031284082</v>
      </c>
      <c r="H4005">
        <v>1.1030504574646001</v>
      </c>
      <c r="I4005">
        <v>-16.825373410841902</v>
      </c>
      <c r="J4005">
        <v>-1.76749391416766</v>
      </c>
      <c r="K4005">
        <v>68.516991262327807</v>
      </c>
      <c r="L4005">
        <v>68.089771508118403</v>
      </c>
      <c r="M4005">
        <v>34.316236081550201</v>
      </c>
      <c r="N4005">
        <v>3.23232323232323</v>
      </c>
      <c r="O4005">
        <v>12</v>
      </c>
      <c r="P4005">
        <v>8.1655129011957097</v>
      </c>
    </row>
    <row r="4006" spans="1:17" hidden="1" x14ac:dyDescent="0.3">
      <c r="A4006" t="s">
        <v>8245</v>
      </c>
      <c r="B4006" t="s">
        <v>8246</v>
      </c>
      <c r="C4006" t="str">
        <f>IFERROR(VLOOKUP(Table1[[#This Row],[Ticker]],[1]!Table2[[Symbol]:[Industry]],2,FALSE),"-")</f>
        <v>-</v>
      </c>
      <c r="D4006" t="s">
        <v>313</v>
      </c>
      <c r="E4006">
        <v>21.162390985999998</v>
      </c>
      <c r="F4006">
        <v>10.34</v>
      </c>
      <c r="G4006">
        <v>-4.5404768559094801</v>
      </c>
      <c r="H4006">
        <v>-28.230792256729899</v>
      </c>
      <c r="I4006">
        <v>-2.7818902137484098</v>
      </c>
      <c r="J4006">
        <v>8.7736708658078797</v>
      </c>
      <c r="K4006">
        <v>10.899045523740501</v>
      </c>
      <c r="L4006">
        <v>10.198980176216001</v>
      </c>
      <c r="M4006">
        <v>36.0033180411858</v>
      </c>
      <c r="N4006">
        <v>0.148161361347869</v>
      </c>
      <c r="O4006">
        <v>48.839458413926501</v>
      </c>
      <c r="P4006">
        <v>44.615384615384599</v>
      </c>
    </row>
    <row r="4007" spans="1:17" hidden="1" x14ac:dyDescent="0.3">
      <c r="A4007" t="s">
        <v>8247</v>
      </c>
      <c r="B4007" t="s">
        <v>8248</v>
      </c>
      <c r="C4007" t="str">
        <f>IFERROR(VLOOKUP(Table1[[#This Row],[Ticker]],[1]!Table2[[Symbol]:[Industry]],2,FALSE),"-")</f>
        <v>-</v>
      </c>
      <c r="D4007" t="s">
        <v>625</v>
      </c>
      <c r="E4007">
        <v>21.144928050000001</v>
      </c>
      <c r="F4007">
        <v>31.03</v>
      </c>
      <c r="G4007">
        <v>4.70416433149214</v>
      </c>
      <c r="H4007">
        <v>14.666543675693701</v>
      </c>
      <c r="I4007">
        <v>-8.4849638495143598</v>
      </c>
      <c r="J4007">
        <v>2.0780867756105801</v>
      </c>
      <c r="K4007">
        <v>28.835958779477199</v>
      </c>
      <c r="L4007">
        <v>28.150364455406301</v>
      </c>
      <c r="M4007">
        <v>59.773298600215298</v>
      </c>
      <c r="N4007">
        <v>1.0759815816989999</v>
      </c>
      <c r="O4007">
        <v>14.5343216242346</v>
      </c>
      <c r="P4007">
        <v>33.692373976734103</v>
      </c>
      <c r="Q4007">
        <v>4.2820175745029998E-2</v>
      </c>
    </row>
    <row r="4008" spans="1:17" hidden="1" x14ac:dyDescent="0.3">
      <c r="A4008" t="s">
        <v>8249</v>
      </c>
      <c r="B4008" t="s">
        <v>8250</v>
      </c>
      <c r="C4008" t="str">
        <f>IFERROR(VLOOKUP(Table1[[#This Row],[Ticker]],[1]!Table2[[Symbol]:[Industry]],2,FALSE),"-")</f>
        <v>-</v>
      </c>
      <c r="D4008" t="s">
        <v>1676</v>
      </c>
      <c r="E4008">
        <v>21.1355</v>
      </c>
      <c r="F4008">
        <v>50</v>
      </c>
      <c r="G4008">
        <v>-41.953785546975702</v>
      </c>
      <c r="H4008">
        <v>9.2990593082093795</v>
      </c>
      <c r="I4008">
        <v>-20.7074977435263</v>
      </c>
      <c r="J4008">
        <v>1.18181859091734</v>
      </c>
      <c r="K4008">
        <v>51.650969528969704</v>
      </c>
      <c r="L4008">
        <v>53.1929818840362</v>
      </c>
      <c r="M4008">
        <v>42.307701116165198</v>
      </c>
      <c r="N4008">
        <v>0.47157894736842099</v>
      </c>
      <c r="O4008">
        <v>33.5</v>
      </c>
      <c r="P4008">
        <v>35.501355013550103</v>
      </c>
    </row>
    <row r="4009" spans="1:17" hidden="1" x14ac:dyDescent="0.3">
      <c r="A4009" t="s">
        <v>8251</v>
      </c>
      <c r="B4009" t="s">
        <v>8252</v>
      </c>
      <c r="C4009" t="str">
        <f>IFERROR(VLOOKUP(Table1[[#This Row],[Ticker]],[1]!Table2[[Symbol]:[Industry]],2,FALSE),"-")</f>
        <v>-</v>
      </c>
      <c r="D4009" t="s">
        <v>138</v>
      </c>
      <c r="E4009">
        <v>21.08</v>
      </c>
      <c r="F4009">
        <v>170</v>
      </c>
      <c r="G4009">
        <v>332.26522995507599</v>
      </c>
      <c r="H4009">
        <v>47.285736639149</v>
      </c>
      <c r="I4009">
        <v>38.7635077962018</v>
      </c>
      <c r="J4009">
        <v>13.069318427627501</v>
      </c>
      <c r="K4009">
        <v>133.09951252465299</v>
      </c>
      <c r="L4009">
        <v>106.195815938688</v>
      </c>
      <c r="M4009">
        <v>95.347217251205606</v>
      </c>
      <c r="N4009">
        <v>2.9318377461849399</v>
      </c>
      <c r="O4009">
        <v>0</v>
      </c>
      <c r="P4009">
        <v>355.51982851018198</v>
      </c>
    </row>
    <row r="4010" spans="1:17" hidden="1" x14ac:dyDescent="0.3">
      <c r="A4010" t="s">
        <v>8253</v>
      </c>
      <c r="B4010" t="s">
        <v>8254</v>
      </c>
      <c r="C4010" t="str">
        <f>IFERROR(VLOOKUP(Table1[[#This Row],[Ticker]],[1]!Table2[[Symbol]:[Industry]],2,FALSE),"-")</f>
        <v>-</v>
      </c>
      <c r="D4010" t="s">
        <v>711</v>
      </c>
      <c r="E4010">
        <v>20.996392725</v>
      </c>
      <c r="F4010">
        <v>127.65</v>
      </c>
      <c r="G4010">
        <v>16.773922726157899</v>
      </c>
      <c r="H4010">
        <v>3.22056914709467</v>
      </c>
      <c r="I4010">
        <v>11.000211401048</v>
      </c>
      <c r="J4010">
        <v>0.30703502053125897</v>
      </c>
      <c r="K4010">
        <v>123.656182910301</v>
      </c>
      <c r="L4010">
        <v>111.51447515200999</v>
      </c>
      <c r="M4010">
        <v>31.0272649847048</v>
      </c>
      <c r="N4010">
        <v>1.07939647766499</v>
      </c>
      <c r="O4010">
        <v>2.2326674500587398</v>
      </c>
      <c r="P4010">
        <v>42.737336464273703</v>
      </c>
      <c r="Q4010">
        <v>7.1200898966220002E-3</v>
      </c>
    </row>
    <row r="4011" spans="1:17" hidden="1" x14ac:dyDescent="0.3">
      <c r="A4011" t="s">
        <v>8255</v>
      </c>
      <c r="B4011" t="s">
        <v>8256</v>
      </c>
      <c r="C4011" t="str">
        <f>IFERROR(VLOOKUP(Table1[[#This Row],[Ticker]],[1]!Table2[[Symbol]:[Industry]],2,FALSE),"-")</f>
        <v>-</v>
      </c>
      <c r="D4011" t="s">
        <v>376</v>
      </c>
      <c r="E4011">
        <v>20.980790325000001</v>
      </c>
      <c r="F4011">
        <v>37.950000000000003</v>
      </c>
      <c r="G4011">
        <v>89.350443461700905</v>
      </c>
      <c r="H4011">
        <v>14.1989510831011</v>
      </c>
      <c r="I4011">
        <v>144.721612364148</v>
      </c>
      <c r="J4011">
        <v>16.3737571117119</v>
      </c>
      <c r="K4011">
        <v>30.791755489724199</v>
      </c>
      <c r="L4011">
        <v>24.3963507346322</v>
      </c>
      <c r="M4011">
        <v>83.486272341344502</v>
      </c>
      <c r="N4011">
        <v>2.1145771056796199</v>
      </c>
      <c r="O4011">
        <v>0.131752305665333</v>
      </c>
      <c r="P4011">
        <v>203.6</v>
      </c>
      <c r="Q4011">
        <v>0.11282476571422401</v>
      </c>
    </row>
    <row r="4012" spans="1:17" hidden="1" x14ac:dyDescent="0.3">
      <c r="A4012" t="s">
        <v>8257</v>
      </c>
      <c r="B4012" t="s">
        <v>8258</v>
      </c>
      <c r="C4012" t="str">
        <f>IFERROR(VLOOKUP(Table1[[#This Row],[Ticker]],[1]!Table2[[Symbol]:[Industry]],2,FALSE),"-")</f>
        <v>-</v>
      </c>
      <c r="D4012" t="s">
        <v>553</v>
      </c>
      <c r="E4012">
        <v>20.908764000000001</v>
      </c>
      <c r="F4012">
        <v>69.040000000000006</v>
      </c>
      <c r="G4012">
        <v>-12.861250297990299</v>
      </c>
      <c r="H4012">
        <v>-1.5347445690727499</v>
      </c>
      <c r="I4012">
        <v>-16.224794819610398</v>
      </c>
      <c r="J4012">
        <v>9.2314363834925695E-2</v>
      </c>
      <c r="K4012">
        <v>71.363397242493704</v>
      </c>
      <c r="L4012">
        <v>70.030636619630101</v>
      </c>
      <c r="M4012">
        <v>32.494962020382701</v>
      </c>
      <c r="N4012">
        <v>1.36178008293218</v>
      </c>
      <c r="O4012">
        <v>21.668597914252501</v>
      </c>
      <c r="P4012">
        <v>19.653379549393399</v>
      </c>
      <c r="Q4012">
        <v>-7.2036411470338998E-2</v>
      </c>
    </row>
    <row r="4013" spans="1:17" hidden="1" x14ac:dyDescent="0.3">
      <c r="A4013" t="s">
        <v>8259</v>
      </c>
      <c r="B4013" t="s">
        <v>8260</v>
      </c>
      <c r="C4013" t="str">
        <f>IFERROR(VLOOKUP(Table1[[#This Row],[Ticker]],[1]!Table2[[Symbol]:[Industry]],2,FALSE),"-")</f>
        <v>-</v>
      </c>
      <c r="D4013" t="s">
        <v>130</v>
      </c>
      <c r="E4013">
        <v>20.9</v>
      </c>
      <c r="F4013">
        <v>52.25</v>
      </c>
      <c r="G4013">
        <v>11.5542308687694</v>
      </c>
      <c r="H4013">
        <v>2.1174907008663699</v>
      </c>
      <c r="I4013">
        <v>35.031610796828602</v>
      </c>
      <c r="J4013">
        <v>-1.33357813886593</v>
      </c>
      <c r="K4013">
        <v>46.4458102279767</v>
      </c>
      <c r="L4013">
        <v>39.085052748148598</v>
      </c>
      <c r="M4013">
        <v>52.939569968741502</v>
      </c>
      <c r="N4013">
        <v>0</v>
      </c>
      <c r="O4013">
        <v>5.4928229665071697</v>
      </c>
      <c r="P4013">
        <v>57.142857142857103</v>
      </c>
      <c r="Q4013">
        <v>0.111964292219769</v>
      </c>
    </row>
    <row r="4014" spans="1:17" hidden="1" x14ac:dyDescent="0.3">
      <c r="A4014" t="s">
        <v>8261</v>
      </c>
      <c r="B4014" t="s">
        <v>8262</v>
      </c>
      <c r="C4014" t="str">
        <f>IFERROR(VLOOKUP(Table1[[#This Row],[Ticker]],[1]!Table2[[Symbol]:[Industry]],2,FALSE),"-")</f>
        <v>-</v>
      </c>
      <c r="D4014" t="s">
        <v>1856</v>
      </c>
      <c r="E4014">
        <v>20.897264</v>
      </c>
      <c r="F4014">
        <v>21.2</v>
      </c>
      <c r="G4014">
        <v>152.070076769569</v>
      </c>
      <c r="H4014">
        <v>2.5777104815973999</v>
      </c>
      <c r="I4014">
        <v>53.0900233664984</v>
      </c>
      <c r="J4014">
        <v>-0.94265464420262401</v>
      </c>
      <c r="K4014">
        <v>19.3863066802814</v>
      </c>
      <c r="L4014">
        <v>14.7893023408653</v>
      </c>
      <c r="M4014">
        <v>43.129314753016999</v>
      </c>
      <c r="N4014">
        <v>0.83350183112177301</v>
      </c>
      <c r="O4014">
        <v>10.754716981132001</v>
      </c>
      <c r="P4014">
        <v>197.33520336605801</v>
      </c>
      <c r="Q4014">
        <v>5.5363839205544003E-2</v>
      </c>
    </row>
    <row r="4015" spans="1:17" hidden="1" x14ac:dyDescent="0.3">
      <c r="A4015" t="s">
        <v>8263</v>
      </c>
      <c r="B4015" t="s">
        <v>8264</v>
      </c>
      <c r="C4015" t="str">
        <f>IFERROR(VLOOKUP(Table1[[#This Row],[Ticker]],[1]!Table2[[Symbol]:[Industry]],2,FALSE),"-")</f>
        <v>-</v>
      </c>
      <c r="D4015" t="s">
        <v>625</v>
      </c>
      <c r="E4015">
        <v>20.866476599999999</v>
      </c>
      <c r="F4015">
        <v>3.4</v>
      </c>
      <c r="G4015">
        <v>-64.935559103990798</v>
      </c>
      <c r="H4015">
        <v>-2.3351398259897498</v>
      </c>
      <c r="I4015">
        <v>-21.0165393365554</v>
      </c>
      <c r="J4015">
        <v>3.1426029046428301</v>
      </c>
      <c r="K4015">
        <v>3.4555711450153099</v>
      </c>
      <c r="L4015">
        <v>4.14597258160184</v>
      </c>
      <c r="M4015">
        <v>6.8476147238816498</v>
      </c>
      <c r="N4015">
        <v>1.2115384615384599</v>
      </c>
      <c r="O4015">
        <v>116.17647058823501</v>
      </c>
      <c r="P4015">
        <v>4.2944785276073496</v>
      </c>
    </row>
    <row r="4016" spans="1:17" hidden="1" x14ac:dyDescent="0.3">
      <c r="A4016" t="s">
        <v>8265</v>
      </c>
      <c r="B4016" t="s">
        <v>8266</v>
      </c>
      <c r="C4016" t="str">
        <f>IFERROR(VLOOKUP(Table1[[#This Row],[Ticker]],[1]!Table2[[Symbol]:[Industry]],2,FALSE),"-")</f>
        <v>-</v>
      </c>
      <c r="D4016" t="s">
        <v>429</v>
      </c>
      <c r="E4016">
        <v>20.848550400000001</v>
      </c>
      <c r="F4016">
        <v>13.21</v>
      </c>
      <c r="G4016">
        <v>8.8454014448942004</v>
      </c>
      <c r="H4016">
        <v>-10.2683307960934</v>
      </c>
      <c r="I4016">
        <v>-11.0921799052457</v>
      </c>
      <c r="J4016">
        <v>-1.8214258723355701</v>
      </c>
      <c r="K4016">
        <v>13.983872266237499</v>
      </c>
      <c r="L4016">
        <v>12.993472022107699</v>
      </c>
      <c r="M4016">
        <v>4.7939191503438696</v>
      </c>
      <c r="N4016">
        <v>0.93</v>
      </c>
      <c r="O4016">
        <v>29.825889477668401</v>
      </c>
      <c r="P4016">
        <v>81.955922865013704</v>
      </c>
    </row>
    <row r="4017" spans="1:17" hidden="1" x14ac:dyDescent="0.3">
      <c r="A4017" t="s">
        <v>8267</v>
      </c>
      <c r="B4017" t="s">
        <v>8268</v>
      </c>
      <c r="C4017" t="str">
        <f>IFERROR(VLOOKUP(Table1[[#This Row],[Ticker]],[1]!Table2[[Symbol]:[Industry]],2,FALSE),"-")</f>
        <v>-</v>
      </c>
      <c r="D4017" t="s">
        <v>711</v>
      </c>
      <c r="E4017">
        <v>20.802747875000001</v>
      </c>
      <c r="F4017">
        <v>79.44</v>
      </c>
      <c r="G4017">
        <v>-11.681564847240599</v>
      </c>
      <c r="H4017">
        <v>-5.8413031541869804</v>
      </c>
      <c r="I4017">
        <v>3.7954907386325201</v>
      </c>
      <c r="J4017">
        <v>5.1611787560360201</v>
      </c>
      <c r="K4017">
        <v>84.968816600445393</v>
      </c>
      <c r="L4017">
        <v>78.871765309157396</v>
      </c>
      <c r="M4017">
        <v>59.256974662123497</v>
      </c>
      <c r="N4017">
        <v>1.60680261884551</v>
      </c>
      <c r="O4017">
        <v>18.831822759315202</v>
      </c>
      <c r="P4017">
        <v>19.999999999999901</v>
      </c>
    </row>
    <row r="4018" spans="1:17" hidden="1" x14ac:dyDescent="0.3">
      <c r="A4018" t="s">
        <v>8269</v>
      </c>
      <c r="B4018" t="s">
        <v>8270</v>
      </c>
      <c r="C4018" t="str">
        <f>IFERROR(VLOOKUP(Table1[[#This Row],[Ticker]],[1]!Table2[[Symbol]:[Industry]],2,FALSE),"-")</f>
        <v>-</v>
      </c>
      <c r="D4018" t="s">
        <v>2175</v>
      </c>
      <c r="E4018">
        <v>20.783949759999999</v>
      </c>
      <c r="F4018">
        <v>4.12</v>
      </c>
      <c r="G4018">
        <v>-54.3582774848716</v>
      </c>
      <c r="H4018">
        <v>-17.808515198209001</v>
      </c>
      <c r="I4018">
        <v>-30.490223547081701</v>
      </c>
      <c r="J4018">
        <v>-3.5092817960223401</v>
      </c>
      <c r="K4018">
        <v>4.4999244900004403</v>
      </c>
      <c r="L4018">
        <v>4.4838395365996702</v>
      </c>
      <c r="M4018">
        <v>28.382408399516802</v>
      </c>
      <c r="N4018">
        <v>0.62844105240689296</v>
      </c>
      <c r="O4018">
        <v>81.3106796116504</v>
      </c>
      <c r="P4018">
        <v>32.475884244372999</v>
      </c>
      <c r="Q4018">
        <v>4.9774394031521001E-2</v>
      </c>
    </row>
    <row r="4019" spans="1:17" hidden="1" x14ac:dyDescent="0.3">
      <c r="A4019" t="s">
        <v>8271</v>
      </c>
      <c r="B4019" t="s">
        <v>8272</v>
      </c>
      <c r="C4019" t="str">
        <f>IFERROR(VLOOKUP(Table1[[#This Row],[Ticker]],[1]!Table2[[Symbol]:[Industry]],2,FALSE),"-")</f>
        <v>-</v>
      </c>
      <c r="D4019" t="s">
        <v>269</v>
      </c>
      <c r="E4019">
        <v>20.769936000000001</v>
      </c>
      <c r="F4019">
        <v>62.26</v>
      </c>
      <c r="G4019">
        <v>-17.729174826292201</v>
      </c>
      <c r="H4019">
        <v>27.570516343160001</v>
      </c>
      <c r="I4019">
        <v>-7.8864002115511003</v>
      </c>
      <c r="J4019">
        <v>24.792282028840599</v>
      </c>
      <c r="K4019">
        <v>52.898197650589601</v>
      </c>
      <c r="L4019">
        <v>51.006227550590999</v>
      </c>
      <c r="M4019">
        <v>68.411929020947596</v>
      </c>
      <c r="N4019">
        <v>3.5851526650723602</v>
      </c>
      <c r="O4019">
        <v>9.9903629938965697</v>
      </c>
      <c r="P4019">
        <v>45.807962529273901</v>
      </c>
      <c r="Q4019">
        <v>3.4806016255506E-2</v>
      </c>
    </row>
    <row r="4020" spans="1:17" hidden="1" x14ac:dyDescent="0.3">
      <c r="A4020" t="s">
        <v>8273</v>
      </c>
      <c r="B4020" t="s">
        <v>8274</v>
      </c>
      <c r="C4020" t="str">
        <f>IFERROR(VLOOKUP(Table1[[#This Row],[Ticker]],[1]!Table2[[Symbol]:[Industry]],2,FALSE),"-")</f>
        <v>-</v>
      </c>
      <c r="D4020" t="s">
        <v>625</v>
      </c>
      <c r="E4020">
        <v>20.750715587999998</v>
      </c>
      <c r="F4020">
        <v>30.84</v>
      </c>
      <c r="G4020">
        <v>-48.035086359983801</v>
      </c>
      <c r="H4020">
        <v>-9.5347445690727497</v>
      </c>
      <c r="I4020">
        <v>-40.399314456172597</v>
      </c>
      <c r="J4020">
        <v>16.316914831248301</v>
      </c>
      <c r="K4020">
        <v>32.6302664442455</v>
      </c>
      <c r="L4020">
        <v>36.582598594617103</v>
      </c>
      <c r="M4020">
        <v>54.810596937345899</v>
      </c>
      <c r="N4020">
        <v>0.752941176470588</v>
      </c>
      <c r="O4020">
        <v>68.612191958495401</v>
      </c>
      <c r="P4020">
        <v>22.0902612826603</v>
      </c>
    </row>
    <row r="4021" spans="1:17" hidden="1" x14ac:dyDescent="0.3">
      <c r="A4021" t="s">
        <v>8275</v>
      </c>
      <c r="B4021" t="s">
        <v>8276</v>
      </c>
      <c r="C4021" t="str">
        <f>IFERROR(VLOOKUP(Table1[[#This Row],[Ticker]],[1]!Table2[[Symbol]:[Industry]],2,FALSE),"-")</f>
        <v>-</v>
      </c>
      <c r="D4021" t="s">
        <v>530</v>
      </c>
      <c r="E4021">
        <v>20.693051799999999</v>
      </c>
      <c r="F4021">
        <v>55.18</v>
      </c>
      <c r="G4021">
        <v>425.25434776696102</v>
      </c>
      <c r="H4021">
        <v>4.5948083353016997</v>
      </c>
      <c r="I4021">
        <v>178.10810281274999</v>
      </c>
      <c r="J4021">
        <v>20.904901555056401</v>
      </c>
      <c r="K4021">
        <v>55.660857489305201</v>
      </c>
      <c r="L4021">
        <v>41.2708514881773</v>
      </c>
      <c r="M4021">
        <v>68.6994482135037</v>
      </c>
      <c r="N4021">
        <v>0.535408710318655</v>
      </c>
      <c r="O4021">
        <v>41.138093512141999</v>
      </c>
      <c r="P4021">
        <v>448.508946322067</v>
      </c>
    </row>
    <row r="4022" spans="1:17" hidden="1" x14ac:dyDescent="0.3">
      <c r="A4022" t="s">
        <v>8277</v>
      </c>
      <c r="B4022" t="s">
        <v>8278</v>
      </c>
      <c r="C4022" t="str">
        <f>IFERROR(VLOOKUP(Table1[[#This Row],[Ticker]],[1]!Table2[[Symbol]:[Industry]],2,FALSE),"-")</f>
        <v>-</v>
      </c>
      <c r="D4022" t="s">
        <v>590</v>
      </c>
      <c r="E4022">
        <v>20.690937300000002</v>
      </c>
      <c r="F4022">
        <v>31.35</v>
      </c>
      <c r="G4022">
        <v>-22.1255662970412</v>
      </c>
      <c r="H4022">
        <v>5.1497804669874103</v>
      </c>
      <c r="I4022">
        <v>-54.003737060595199</v>
      </c>
      <c r="J4022">
        <v>13.125908413824799</v>
      </c>
      <c r="K4022">
        <v>38.253436383919698</v>
      </c>
      <c r="L4022">
        <v>42.446061630327797</v>
      </c>
      <c r="M4022">
        <v>48.9125496870587</v>
      </c>
      <c r="N4022">
        <v>1.5128644939965601</v>
      </c>
      <c r="O4022">
        <v>137.16108452950499</v>
      </c>
      <c r="P4022">
        <v>41.855203619909503</v>
      </c>
    </row>
    <row r="4023" spans="1:17" hidden="1" x14ac:dyDescent="0.3">
      <c r="A4023" t="s">
        <v>8279</v>
      </c>
      <c r="B4023" t="s">
        <v>8280</v>
      </c>
      <c r="C4023" t="str">
        <f>IFERROR(VLOOKUP(Table1[[#This Row],[Ticker]],[1]!Table2[[Symbol]:[Industry]],2,FALSE),"-")</f>
        <v>-</v>
      </c>
      <c r="D4023" t="s">
        <v>530</v>
      </c>
      <c r="E4023">
        <v>20.68264692</v>
      </c>
      <c r="F4023">
        <v>2.23</v>
      </c>
      <c r="G4023">
        <v>-90.508190117208002</v>
      </c>
      <c r="H4023">
        <v>11.613183324461</v>
      </c>
      <c r="I4023">
        <v>-56.000199906419802</v>
      </c>
      <c r="J4023">
        <v>-4.1744702660888704</v>
      </c>
      <c r="K4023">
        <v>2.2146008569965101</v>
      </c>
      <c r="L4023">
        <v>3.6639145697509399</v>
      </c>
      <c r="M4023">
        <v>64.754587480939804</v>
      </c>
      <c r="N4023">
        <v>0.56423475081327101</v>
      </c>
      <c r="O4023">
        <v>264.10334726290802</v>
      </c>
      <c r="P4023">
        <v>18.662943468340401</v>
      </c>
      <c r="Q4023">
        <v>0.20595045173530299</v>
      </c>
    </row>
    <row r="4024" spans="1:17" hidden="1" x14ac:dyDescent="0.3">
      <c r="A4024" t="s">
        <v>8281</v>
      </c>
      <c r="B4024" t="s">
        <v>8282</v>
      </c>
      <c r="C4024" t="str">
        <f>IFERROR(VLOOKUP(Table1[[#This Row],[Ticker]],[1]!Table2[[Symbol]:[Industry]],2,FALSE),"-")</f>
        <v>-</v>
      </c>
      <c r="D4024" t="s">
        <v>292</v>
      </c>
      <c r="E4024">
        <v>20.680628800000001</v>
      </c>
      <c r="F4024">
        <v>49.16</v>
      </c>
      <c r="G4024">
        <v>92.833313532806201</v>
      </c>
      <c r="H4024">
        <v>9.3558926238415399E-2</v>
      </c>
      <c r="I4024">
        <v>15.3674313428311</v>
      </c>
      <c r="J4024">
        <v>-1.5743782274326299</v>
      </c>
      <c r="K4024">
        <v>44.945559086098598</v>
      </c>
      <c r="L4024">
        <v>35.533744685989802</v>
      </c>
      <c r="M4024">
        <v>39.497281536441101</v>
      </c>
      <c r="N4024">
        <v>0.398812098146065</v>
      </c>
      <c r="O4024">
        <v>14.300244100895</v>
      </c>
      <c r="P4024">
        <v>123.454545454545</v>
      </c>
      <c r="Q4024">
        <v>0.10001754409551999</v>
      </c>
    </row>
    <row r="4025" spans="1:17" hidden="1" x14ac:dyDescent="0.3">
      <c r="A4025" t="s">
        <v>8283</v>
      </c>
      <c r="B4025" t="s">
        <v>8284</v>
      </c>
      <c r="C4025" t="str">
        <f>IFERROR(VLOOKUP(Table1[[#This Row],[Ticker]],[1]!Table2[[Symbol]:[Industry]],2,FALSE),"-")</f>
        <v>-</v>
      </c>
      <c r="D4025" t="s">
        <v>625</v>
      </c>
      <c r="E4025">
        <v>20.643769200000001</v>
      </c>
      <c r="F4025">
        <v>41.74</v>
      </c>
      <c r="G4025">
        <v>544.58540144489405</v>
      </c>
      <c r="H4025">
        <v>24.681770988314401</v>
      </c>
      <c r="I4025">
        <v>274.92067211312099</v>
      </c>
      <c r="J4025">
        <v>-4.5752210670510998</v>
      </c>
      <c r="K4025">
        <v>33.854781727972302</v>
      </c>
      <c r="L4025">
        <v>19.7534729083124</v>
      </c>
      <c r="M4025">
        <v>52.6851285542214</v>
      </c>
      <c r="N4025">
        <v>0.68842420658756098</v>
      </c>
      <c r="O4025">
        <v>10.4935313847628</v>
      </c>
      <c r="P4025">
        <v>601.51260504201605</v>
      </c>
      <c r="Q4025">
        <v>0.17593837043957</v>
      </c>
    </row>
    <row r="4026" spans="1:17" hidden="1" x14ac:dyDescent="0.3">
      <c r="A4026" t="s">
        <v>8285</v>
      </c>
      <c r="B4026" t="s">
        <v>8286</v>
      </c>
      <c r="C4026" t="str">
        <f>IFERROR(VLOOKUP(Table1[[#This Row],[Ticker]],[1]!Table2[[Symbol]:[Industry]],2,FALSE),"-")</f>
        <v>-</v>
      </c>
      <c r="D4026" t="s">
        <v>138</v>
      </c>
      <c r="E4026">
        <v>20.59400772</v>
      </c>
      <c r="F4026">
        <v>17.16</v>
      </c>
      <c r="G4026">
        <v>-30.447675894208</v>
      </c>
      <c r="H4026">
        <v>-5.5440791409738699</v>
      </c>
      <c r="I4026">
        <v>-41.3802759031026</v>
      </c>
      <c r="J4026">
        <v>0.112299874339815</v>
      </c>
      <c r="K4026">
        <v>18.026324877466902</v>
      </c>
      <c r="L4026">
        <v>18.3974225718611</v>
      </c>
      <c r="M4026">
        <v>35.574443052523101</v>
      </c>
      <c r="N4026">
        <v>1.1804121362637501</v>
      </c>
      <c r="O4026">
        <v>71.911421911421897</v>
      </c>
      <c r="P4026">
        <v>10.709677419354801</v>
      </c>
      <c r="Q4026">
        <v>6.7762412724124005E-2</v>
      </c>
    </row>
    <row r="4027" spans="1:17" hidden="1" x14ac:dyDescent="0.3">
      <c r="A4027" t="s">
        <v>8287</v>
      </c>
      <c r="B4027" t="s">
        <v>8288</v>
      </c>
      <c r="C4027" t="str">
        <f>IFERROR(VLOOKUP(Table1[[#This Row],[Ticker]],[1]!Table2[[Symbol]:[Industry]],2,FALSE),"-")</f>
        <v>-</v>
      </c>
      <c r="D4027" t="s">
        <v>429</v>
      </c>
      <c r="E4027">
        <v>20.593440000000001</v>
      </c>
      <c r="F4027">
        <v>31.5</v>
      </c>
      <c r="G4027">
        <v>22.917095180393002</v>
      </c>
      <c r="H4027">
        <v>1.0739510831011601</v>
      </c>
      <c r="I4027">
        <v>49.815119964368598</v>
      </c>
      <c r="J4027">
        <v>8.1426029046428301</v>
      </c>
      <c r="K4027">
        <v>27.4702700497166</v>
      </c>
      <c r="L4027">
        <v>19.068621847002198</v>
      </c>
      <c r="M4027">
        <v>74.712239170868202</v>
      </c>
      <c r="N4027">
        <v>0.59080450577371402</v>
      </c>
      <c r="O4027">
        <v>4.7619047619047601</v>
      </c>
      <c r="P4027">
        <v>149.20886075949301</v>
      </c>
      <c r="Q4027">
        <v>0.18291793405830201</v>
      </c>
    </row>
    <row r="4028" spans="1:17" hidden="1" x14ac:dyDescent="0.3">
      <c r="A4028" t="s">
        <v>8289</v>
      </c>
      <c r="B4028" t="s">
        <v>8290</v>
      </c>
      <c r="C4028" t="str">
        <f>IFERROR(VLOOKUP(Table1[[#This Row],[Ticker]],[1]!Table2[[Symbol]:[Industry]],2,FALSE),"-")</f>
        <v>-</v>
      </c>
      <c r="D4028" t="s">
        <v>467</v>
      </c>
      <c r="E4028">
        <v>20.562000000000001</v>
      </c>
      <c r="F4028">
        <v>2.76</v>
      </c>
      <c r="G4028">
        <v>13.379064811230799</v>
      </c>
      <c r="H4028">
        <v>6.5214219002217799</v>
      </c>
      <c r="I4028">
        <v>-11.209648007513399</v>
      </c>
      <c r="J4028">
        <v>11.5426029046428</v>
      </c>
      <c r="K4028">
        <v>2.5844537918556498</v>
      </c>
      <c r="L4028">
        <v>2.45007960806148</v>
      </c>
      <c r="M4028">
        <v>58.547308143587898</v>
      </c>
      <c r="N4028">
        <v>0.870686626277557</v>
      </c>
      <c r="O4028">
        <v>14.492753623188401</v>
      </c>
      <c r="P4028">
        <v>49.999999999999901</v>
      </c>
      <c r="Q4028">
        <v>7.5929931558571001E-2</v>
      </c>
    </row>
    <row r="4029" spans="1:17" hidden="1" x14ac:dyDescent="0.3">
      <c r="A4029" t="s">
        <v>8291</v>
      </c>
      <c r="B4029" t="s">
        <v>8292</v>
      </c>
      <c r="C4029" t="str">
        <f>IFERROR(VLOOKUP(Table1[[#This Row],[Ticker]],[1]!Table2[[Symbol]:[Industry]],2,FALSE),"-")</f>
        <v>-</v>
      </c>
      <c r="E4029">
        <v>20.5500696</v>
      </c>
      <c r="F4029">
        <v>58.93</v>
      </c>
      <c r="G4029">
        <v>206.147301947968</v>
      </c>
      <c r="H4029">
        <v>-4.4117452388101803</v>
      </c>
      <c r="I4029">
        <v>89.951953323666501</v>
      </c>
      <c r="J4029">
        <v>-4.5485238991643397</v>
      </c>
      <c r="K4029">
        <v>65.131557880577105</v>
      </c>
      <c r="L4029">
        <v>49.0145954875575</v>
      </c>
      <c r="M4029">
        <v>17.225603103363699</v>
      </c>
      <c r="N4029">
        <v>0.59119328249333802</v>
      </c>
      <c r="O4029">
        <v>49.227897505515003</v>
      </c>
      <c r="P4029">
        <v>229.40190050307399</v>
      </c>
    </row>
    <row r="4030" spans="1:17" hidden="1" x14ac:dyDescent="0.3">
      <c r="A4030" t="s">
        <v>8293</v>
      </c>
      <c r="B4030" t="s">
        <v>8294</v>
      </c>
      <c r="C4030" t="str">
        <f>IFERROR(VLOOKUP(Table1[[#This Row],[Ticker]],[1]!Table2[[Symbol]:[Industry]],2,FALSE),"-")</f>
        <v>-</v>
      </c>
      <c r="D4030" t="s">
        <v>54</v>
      </c>
      <c r="E4030">
        <v>20.528652600000001</v>
      </c>
      <c r="F4030">
        <v>38.19</v>
      </c>
      <c r="G4030">
        <v>93.364800197021196</v>
      </c>
      <c r="H4030">
        <v>7.1572844164344804</v>
      </c>
      <c r="I4030">
        <v>16.8097764529182</v>
      </c>
      <c r="J4030">
        <v>-13.672905699147099</v>
      </c>
      <c r="K4030">
        <v>33.7863874092535</v>
      </c>
      <c r="L4030">
        <v>28.204708381418701</v>
      </c>
      <c r="M4030">
        <v>41.308031912707101</v>
      </c>
      <c r="N4030">
        <v>1.50146627565982</v>
      </c>
      <c r="O4030">
        <v>23.932966745221201</v>
      </c>
      <c r="P4030">
        <v>229.22413793103399</v>
      </c>
    </row>
    <row r="4031" spans="1:17" hidden="1" x14ac:dyDescent="0.3">
      <c r="A4031" t="s">
        <v>8295</v>
      </c>
      <c r="B4031" t="s">
        <v>8296</v>
      </c>
      <c r="C4031" t="str">
        <f>IFERROR(VLOOKUP(Table1[[#This Row],[Ticker]],[1]!Table2[[Symbol]:[Industry]],2,FALSE),"-")</f>
        <v>-</v>
      </c>
      <c r="D4031" t="s">
        <v>3565</v>
      </c>
      <c r="E4031">
        <v>20.517214744</v>
      </c>
      <c r="F4031">
        <v>14.36</v>
      </c>
      <c r="G4031">
        <v>81.595615424922698</v>
      </c>
      <c r="H4031">
        <v>34.7907652423931</v>
      </c>
      <c r="I4031">
        <v>38.164020759336402</v>
      </c>
      <c r="J4031">
        <v>11.225578584185</v>
      </c>
      <c r="K4031">
        <v>13.153878269946899</v>
      </c>
      <c r="L4031">
        <v>11.656432050344099</v>
      </c>
      <c r="M4031">
        <v>52.264805938222501</v>
      </c>
      <c r="N4031">
        <v>0.94093666391808894</v>
      </c>
      <c r="O4031">
        <v>20.543175487465099</v>
      </c>
      <c r="P4031">
        <v>115.615615615615</v>
      </c>
      <c r="Q4031">
        <v>9.9263175870263995E-2</v>
      </c>
    </row>
    <row r="4032" spans="1:17" hidden="1" x14ac:dyDescent="0.3">
      <c r="A4032" t="s">
        <v>8297</v>
      </c>
      <c r="B4032" t="s">
        <v>8298</v>
      </c>
      <c r="C4032" t="str">
        <f>IFERROR(VLOOKUP(Table1[[#This Row],[Ticker]],[1]!Table2[[Symbol]:[Industry]],2,FALSE),"-")</f>
        <v>-</v>
      </c>
      <c r="D4032" t="s">
        <v>127</v>
      </c>
      <c r="E4032">
        <v>20.509740000000001</v>
      </c>
      <c r="F4032">
        <v>38</v>
      </c>
      <c r="G4032">
        <v>10.3712782380139</v>
      </c>
      <c r="H4032">
        <v>2.0362907126772698</v>
      </c>
      <c r="I4032">
        <v>31.619217048542399</v>
      </c>
      <c r="J4032">
        <v>-1.33357813886593</v>
      </c>
      <c r="K4032">
        <v>36.430627108290402</v>
      </c>
      <c r="L4032">
        <v>29.8742679944712</v>
      </c>
      <c r="M4032">
        <v>43.078131537777303</v>
      </c>
      <c r="N4032">
        <v>0.13550746322507201</v>
      </c>
      <c r="O4032">
        <v>21.5263157894736</v>
      </c>
      <c r="P4032">
        <v>94.771911840081998</v>
      </c>
      <c r="Q4032">
        <v>0.15217712766217201</v>
      </c>
    </row>
    <row r="4033" spans="1:17" hidden="1" x14ac:dyDescent="0.3">
      <c r="A4033" t="s">
        <v>8299</v>
      </c>
      <c r="B4033" t="s">
        <v>8300</v>
      </c>
      <c r="C4033" t="str">
        <f>IFERROR(VLOOKUP(Table1[[#This Row],[Ticker]],[1]!Table2[[Symbol]:[Industry]],2,FALSE),"-")</f>
        <v>-</v>
      </c>
      <c r="D4033" t="s">
        <v>54</v>
      </c>
      <c r="E4033">
        <v>20.507079852</v>
      </c>
      <c r="F4033">
        <v>7.56</v>
      </c>
      <c r="G4033">
        <v>128.74540144489399</v>
      </c>
      <c r="H4033">
        <v>-8.1025195051341292</v>
      </c>
      <c r="I4033">
        <v>-14.1844910630053</v>
      </c>
      <c r="J4033">
        <v>3.0132367985626201</v>
      </c>
      <c r="K4033">
        <v>8.2655524503789906</v>
      </c>
      <c r="L4033">
        <v>7.4023842647678002</v>
      </c>
      <c r="M4033">
        <v>24.612490024884998</v>
      </c>
      <c r="N4033">
        <v>0.55861822909225201</v>
      </c>
      <c r="O4033">
        <v>54.761904761904702</v>
      </c>
      <c r="Q4033">
        <v>0.107041467558404</v>
      </c>
    </row>
    <row r="4034" spans="1:17" hidden="1" x14ac:dyDescent="0.3">
      <c r="A4034" t="s">
        <v>8301</v>
      </c>
      <c r="B4034" t="s">
        <v>8302</v>
      </c>
      <c r="C4034" t="str">
        <f>IFERROR(VLOOKUP(Table1[[#This Row],[Ticker]],[1]!Table2[[Symbol]:[Industry]],2,FALSE),"-")</f>
        <v>-</v>
      </c>
      <c r="D4034" t="s">
        <v>625</v>
      </c>
      <c r="E4034">
        <v>20.434999999999999</v>
      </c>
      <c r="F4034">
        <v>12.2</v>
      </c>
      <c r="G4034">
        <v>-11.3279930505186</v>
      </c>
      <c r="H4034">
        <v>-10.1987761896261</v>
      </c>
      <c r="I4034">
        <v>1.43638195750539</v>
      </c>
      <c r="J4034">
        <v>4.7246178921532396</v>
      </c>
      <c r="K4034">
        <v>12.398920567661101</v>
      </c>
      <c r="L4034">
        <v>11.4872418278837</v>
      </c>
      <c r="M4034">
        <v>37.149700446698503</v>
      </c>
      <c r="N4034">
        <v>3.0802139037433101</v>
      </c>
      <c r="O4034">
        <v>29.5081967213114</v>
      </c>
      <c r="P4034">
        <v>43.529411764705799</v>
      </c>
      <c r="Q4034">
        <v>6.8681442859377995E-2</v>
      </c>
    </row>
    <row r="4035" spans="1:17" hidden="1" x14ac:dyDescent="0.3">
      <c r="A4035" t="s">
        <v>8303</v>
      </c>
      <c r="B4035" t="s">
        <v>8304</v>
      </c>
      <c r="C4035" t="str">
        <f>IFERROR(VLOOKUP(Table1[[#This Row],[Ticker]],[1]!Table2[[Symbol]:[Industry]],2,FALSE),"-")</f>
        <v>-</v>
      </c>
      <c r="D4035" t="s">
        <v>920</v>
      </c>
      <c r="E4035">
        <v>20.327850000000002</v>
      </c>
      <c r="F4035">
        <v>9.9499999999999993</v>
      </c>
      <c r="G4035">
        <v>-40.613402541816697</v>
      </c>
      <c r="H4035">
        <v>-1.3275859005683801</v>
      </c>
      <c r="I4035">
        <v>-48.496454076676699</v>
      </c>
      <c r="J4035">
        <v>1.78337960367195</v>
      </c>
      <c r="K4035">
        <v>10.507042479546501</v>
      </c>
      <c r="L4035">
        <v>12.104889157726801</v>
      </c>
      <c r="M4035">
        <v>40.272424995833603</v>
      </c>
      <c r="N4035">
        <v>1.61189824627889</v>
      </c>
      <c r="O4035">
        <v>76.884422110552705</v>
      </c>
      <c r="P4035">
        <v>21.1936662606577</v>
      </c>
      <c r="Q4035">
        <v>-9.1574145358658002E-2</v>
      </c>
    </row>
    <row r="4036" spans="1:17" hidden="1" x14ac:dyDescent="0.3">
      <c r="A4036" t="s">
        <v>8305</v>
      </c>
      <c r="B4036" t="s">
        <v>8306</v>
      </c>
      <c r="C4036" t="str">
        <f>IFERROR(VLOOKUP(Table1[[#This Row],[Ticker]],[1]!Table2[[Symbol]:[Industry]],2,FALSE),"-")</f>
        <v>-</v>
      </c>
      <c r="D4036" t="s">
        <v>769</v>
      </c>
      <c r="E4036">
        <v>20.304539999999999</v>
      </c>
      <c r="F4036">
        <v>51.3</v>
      </c>
      <c r="G4036">
        <v>-12.979448082190901</v>
      </c>
      <c r="H4036">
        <v>-18.9260489168988</v>
      </c>
      <c r="I4036">
        <v>-2.2395377483900498</v>
      </c>
      <c r="J4036">
        <v>10.712324020180599</v>
      </c>
      <c r="K4036">
        <v>47.507560049450802</v>
      </c>
      <c r="L4036">
        <v>40.228567336377203</v>
      </c>
      <c r="M4036">
        <v>45.3202678628667</v>
      </c>
      <c r="N4036">
        <v>0.46765527616591401</v>
      </c>
      <c r="O4036">
        <v>34.210526315789402</v>
      </c>
      <c r="P4036">
        <v>93.584905660377302</v>
      </c>
    </row>
    <row r="4037" spans="1:17" hidden="1" x14ac:dyDescent="0.3">
      <c r="A4037" t="s">
        <v>8307</v>
      </c>
      <c r="B4037" t="s">
        <v>8308</v>
      </c>
      <c r="C4037" t="str">
        <f>IFERROR(VLOOKUP(Table1[[#This Row],[Ticker]],[1]!Table2[[Symbol]:[Industry]],2,FALSE),"-")</f>
        <v>-</v>
      </c>
      <c r="E4037">
        <v>20.279842722000001</v>
      </c>
      <c r="F4037">
        <v>44.19</v>
      </c>
      <c r="G4037">
        <v>94.430130508933502</v>
      </c>
      <c r="H4037">
        <v>11.3009403572343</v>
      </c>
      <c r="I4037">
        <v>60.2593900541547</v>
      </c>
      <c r="J4037">
        <v>8.1319115290191597</v>
      </c>
      <c r="K4037">
        <v>37.543020255830299</v>
      </c>
      <c r="L4037">
        <v>28.216075680108599</v>
      </c>
      <c r="M4037">
        <v>100</v>
      </c>
      <c r="N4037">
        <v>5.1041441724415399E-4</v>
      </c>
      <c r="O4037">
        <v>0</v>
      </c>
      <c r="P4037">
        <v>117.684729064039</v>
      </c>
    </row>
    <row r="4038" spans="1:17" hidden="1" x14ac:dyDescent="0.3">
      <c r="A4038" t="s">
        <v>8309</v>
      </c>
      <c r="B4038" t="s">
        <v>8310</v>
      </c>
      <c r="C4038" t="str">
        <f>IFERROR(VLOOKUP(Table1[[#This Row],[Ticker]],[1]!Table2[[Symbol]:[Industry]],2,FALSE),"-")</f>
        <v>-</v>
      </c>
      <c r="D4038" t="s">
        <v>5799</v>
      </c>
      <c r="E4038">
        <v>20.274595999999999</v>
      </c>
      <c r="F4038">
        <v>27.55</v>
      </c>
      <c r="G4038">
        <v>24.071604653450301</v>
      </c>
      <c r="H4038">
        <v>-8.4432902962091898</v>
      </c>
      <c r="I4038">
        <v>27.535828557126599</v>
      </c>
      <c r="J4038">
        <v>4.0656798277197499</v>
      </c>
      <c r="K4038">
        <v>27.620752573228099</v>
      </c>
      <c r="L4038">
        <v>24.576918604951199</v>
      </c>
      <c r="M4038">
        <v>57.196521650672203</v>
      </c>
      <c r="N4038">
        <v>0.960516132765317</v>
      </c>
      <c r="O4038">
        <v>22.141560798547999</v>
      </c>
      <c r="P4038">
        <v>86.779661016949106</v>
      </c>
      <c r="Q4038">
        <v>9.1318287432632997E-2</v>
      </c>
    </row>
    <row r="4039" spans="1:17" hidden="1" x14ac:dyDescent="0.3">
      <c r="A4039" t="s">
        <v>8311</v>
      </c>
      <c r="B4039" t="s">
        <v>8312</v>
      </c>
      <c r="C4039" t="str">
        <f>IFERROR(VLOOKUP(Table1[[#This Row],[Ticker]],[1]!Table2[[Symbol]:[Industry]],2,FALSE),"-")</f>
        <v>-</v>
      </c>
      <c r="D4039" t="s">
        <v>553</v>
      </c>
      <c r="E4039">
        <v>20.26933</v>
      </c>
      <c r="F4039">
        <v>9.85</v>
      </c>
      <c r="G4039">
        <v>-27.6235305939407</v>
      </c>
      <c r="H4039">
        <v>28.482363566140499</v>
      </c>
      <c r="I4039">
        <v>2.0812050243468101</v>
      </c>
      <c r="J4039">
        <v>3.1426029046428301</v>
      </c>
      <c r="K4039">
        <v>7.3553138771221498</v>
      </c>
      <c r="L4039">
        <v>8.2387266598146898</v>
      </c>
      <c r="M4039">
        <v>95.553654044929601</v>
      </c>
      <c r="N4039">
        <v>4.7827928221859697</v>
      </c>
      <c r="O4039">
        <v>20.8121827411167</v>
      </c>
      <c r="P4039">
        <v>74.3362831858406</v>
      </c>
      <c r="Q4039">
        <v>-7.6882338007240002E-3</v>
      </c>
    </row>
    <row r="4040" spans="1:17" hidden="1" x14ac:dyDescent="0.3">
      <c r="A4040" t="s">
        <v>8313</v>
      </c>
      <c r="B4040" t="s">
        <v>8314</v>
      </c>
      <c r="C4040" t="str">
        <f>IFERROR(VLOOKUP(Table1[[#This Row],[Ticker]],[1]!Table2[[Symbol]:[Industry]],2,FALSE),"-")</f>
        <v>-</v>
      </c>
      <c r="D4040" t="s">
        <v>308</v>
      </c>
      <c r="E4040">
        <v>20.265251446000001</v>
      </c>
      <c r="F4040">
        <v>6.34</v>
      </c>
      <c r="G4040">
        <v>-9.8617414122486498</v>
      </c>
      <c r="H4040">
        <v>-8.9979913629420007</v>
      </c>
      <c r="I4040">
        <v>-22.312198512311198</v>
      </c>
      <c r="J4040">
        <v>4.1827710844386003E-2</v>
      </c>
      <c r="K4040">
        <v>6.5156456662247599</v>
      </c>
      <c r="L4040">
        <v>6.4500340148503099</v>
      </c>
      <c r="M4040">
        <v>46.080937958620197</v>
      </c>
      <c r="N4040">
        <v>0.87573594620740003</v>
      </c>
      <c r="O4040">
        <v>33.911671924290197</v>
      </c>
      <c r="P4040">
        <v>31.8087318087318</v>
      </c>
      <c r="Q4040">
        <v>3.8887778506734999E-2</v>
      </c>
    </row>
    <row r="4041" spans="1:17" hidden="1" x14ac:dyDescent="0.3">
      <c r="A4041" t="s">
        <v>8315</v>
      </c>
      <c r="B4041" t="s">
        <v>8316</v>
      </c>
      <c r="C4041" t="str">
        <f>IFERROR(VLOOKUP(Table1[[#This Row],[Ticker]],[1]!Table2[[Symbol]:[Industry]],2,FALSE),"-")</f>
        <v>-</v>
      </c>
      <c r="D4041" t="s">
        <v>95</v>
      </c>
      <c r="E4041">
        <v>20.262830999999998</v>
      </c>
      <c r="F4041">
        <v>33.89</v>
      </c>
      <c r="G4041">
        <v>237.99082351310099</v>
      </c>
      <c r="H4041">
        <v>1.54954357158095</v>
      </c>
      <c r="I4041">
        <v>43.373803487858503</v>
      </c>
      <c r="J4041">
        <v>-1.33357813886593</v>
      </c>
      <c r="K4041">
        <v>25.790281051326101</v>
      </c>
      <c r="L4041">
        <v>17.841641158830601</v>
      </c>
      <c r="M4041">
        <v>99.999817200422001</v>
      </c>
      <c r="N4041">
        <v>5.4817275747508297E-2</v>
      </c>
      <c r="O4041">
        <v>0</v>
      </c>
      <c r="P4041">
        <v>264.40860215053698</v>
      </c>
    </row>
    <row r="4042" spans="1:17" hidden="1" x14ac:dyDescent="0.3">
      <c r="A4042" t="s">
        <v>8317</v>
      </c>
      <c r="B4042" t="s">
        <v>3554</v>
      </c>
      <c r="C4042" t="str">
        <f>IFERROR(VLOOKUP(Table1[[#This Row],[Ticker]],[1]!Table2[[Symbol]:[Industry]],2,FALSE),"-")</f>
        <v>-</v>
      </c>
      <c r="D4042" t="s">
        <v>269</v>
      </c>
      <c r="E4042">
        <v>20.249189999999999</v>
      </c>
      <c r="F4042">
        <v>8.1</v>
      </c>
      <c r="G4042">
        <v>43.755710723244697</v>
      </c>
      <c r="H4042">
        <v>10.228880660565901</v>
      </c>
      <c r="I4042">
        <v>-35.835845666897399</v>
      </c>
      <c r="J4042">
        <v>16.281289036029701</v>
      </c>
      <c r="K4042">
        <v>7.7171330412641499</v>
      </c>
      <c r="L4042">
        <v>7.7707709802484803</v>
      </c>
      <c r="M4042">
        <v>78.745928616339398</v>
      </c>
      <c r="N4042">
        <v>0.92305574131623402</v>
      </c>
      <c r="O4042">
        <v>54.320987654320902</v>
      </c>
      <c r="P4042">
        <v>74.193548387096698</v>
      </c>
      <c r="Q4042">
        <v>4.7078585712903999E-2</v>
      </c>
    </row>
    <row r="4043" spans="1:17" hidden="1" x14ac:dyDescent="0.3">
      <c r="A4043" t="s">
        <v>8318</v>
      </c>
      <c r="B4043" t="s">
        <v>8319</v>
      </c>
      <c r="C4043" t="str">
        <f>IFERROR(VLOOKUP(Table1[[#This Row],[Ticker]],[1]!Table2[[Symbol]:[Industry]],2,FALSE),"-")</f>
        <v>-</v>
      </c>
      <c r="D4043" t="s">
        <v>467</v>
      </c>
      <c r="E4043">
        <v>20.248916399999999</v>
      </c>
      <c r="F4043">
        <v>7.23</v>
      </c>
      <c r="G4043">
        <v>-13.709144009651199</v>
      </c>
      <c r="H4043">
        <v>39.186473769126501</v>
      </c>
      <c r="I4043">
        <v>-3.5375608251882502</v>
      </c>
      <c r="J4043">
        <v>7.2465700729054996</v>
      </c>
      <c r="K4043">
        <v>6.2432395901675601</v>
      </c>
      <c r="L4043">
        <v>6.1412323210552202</v>
      </c>
      <c r="M4043">
        <v>51.891840673299797</v>
      </c>
      <c r="N4043">
        <v>2.25191715113169</v>
      </c>
      <c r="O4043">
        <v>47.9944674965421</v>
      </c>
      <c r="P4043">
        <v>64.318181818181799</v>
      </c>
      <c r="Q4043">
        <v>4.6256069671633003E-2</v>
      </c>
    </row>
    <row r="4044" spans="1:17" hidden="1" x14ac:dyDescent="0.3">
      <c r="A4044" t="s">
        <v>8320</v>
      </c>
      <c r="B4044" t="s">
        <v>8321</v>
      </c>
      <c r="C4044" t="str">
        <f>IFERROR(VLOOKUP(Table1[[#This Row],[Ticker]],[1]!Table2[[Symbol]:[Industry]],2,FALSE),"-")</f>
        <v>-</v>
      </c>
      <c r="D4044" t="s">
        <v>711</v>
      </c>
      <c r="E4044">
        <v>20.204048429</v>
      </c>
      <c r="F4044">
        <v>202.26</v>
      </c>
      <c r="G4044">
        <v>-19.759741061374001</v>
      </c>
      <c r="K4044">
        <v>199.64482088527899</v>
      </c>
      <c r="L4044">
        <v>192.56798235863999</v>
      </c>
      <c r="M4044">
        <v>61.144137814655998</v>
      </c>
      <c r="N4044">
        <v>1</v>
      </c>
      <c r="O4044">
        <v>3.8267576386828899</v>
      </c>
      <c r="P4044">
        <v>6.6434672571970799</v>
      </c>
      <c r="Q4044">
        <v>-1.293132028575E-3</v>
      </c>
    </row>
    <row r="4045" spans="1:17" hidden="1" x14ac:dyDescent="0.3">
      <c r="A4045" t="s">
        <v>8322</v>
      </c>
      <c r="B4045" t="s">
        <v>8323</v>
      </c>
      <c r="C4045" t="str">
        <f>IFERROR(VLOOKUP(Table1[[#This Row],[Ticker]],[1]!Table2[[Symbol]:[Industry]],2,FALSE),"-")</f>
        <v>-</v>
      </c>
      <c r="E4045">
        <v>20.19718584</v>
      </c>
      <c r="F4045">
        <v>45.38</v>
      </c>
      <c r="G4045">
        <v>1195.9314479565201</v>
      </c>
      <c r="H4045">
        <v>11.645963340506601</v>
      </c>
      <c r="I4045">
        <v>20.4388012653822</v>
      </c>
      <c r="J4045">
        <v>21.805250205273101</v>
      </c>
      <c r="K4045">
        <v>37.625752818264097</v>
      </c>
      <c r="L4045">
        <v>30.617675334552199</v>
      </c>
      <c r="M4045">
        <v>93.115738934976306</v>
      </c>
      <c r="N4045">
        <v>1.42628804959571</v>
      </c>
      <c r="O4045">
        <v>52.247686205376802</v>
      </c>
      <c r="P4045">
        <v>1219.1860465116199</v>
      </c>
    </row>
    <row r="4046" spans="1:17" hidden="1" x14ac:dyDescent="0.3">
      <c r="A4046" t="s">
        <v>8324</v>
      </c>
      <c r="B4046" t="s">
        <v>8325</v>
      </c>
      <c r="C4046" t="str">
        <f>IFERROR(VLOOKUP(Table1[[#This Row],[Ticker]],[1]!Table2[[Symbol]:[Industry]],2,FALSE),"-")</f>
        <v>-</v>
      </c>
      <c r="D4046" t="s">
        <v>308</v>
      </c>
      <c r="E4046">
        <v>20.188800000000001</v>
      </c>
      <c r="F4046">
        <v>56.08</v>
      </c>
      <c r="G4046">
        <v>15.077912545042199</v>
      </c>
      <c r="H4046">
        <v>11.413573724610499</v>
      </c>
      <c r="I4046">
        <v>-17.4113853728078</v>
      </c>
      <c r="J4046">
        <v>9.2205026658747899E-2</v>
      </c>
      <c r="K4046">
        <v>55.263334856884498</v>
      </c>
      <c r="L4046">
        <v>55.340189952657497</v>
      </c>
      <c r="M4046">
        <v>41.235484992437399</v>
      </c>
      <c r="N4046">
        <v>0.63175754478574697</v>
      </c>
      <c r="O4046">
        <v>47.824536376604797</v>
      </c>
      <c r="P4046">
        <v>44.722580645161202</v>
      </c>
      <c r="Q4046">
        <v>0.13772440071761299</v>
      </c>
    </row>
    <row r="4047" spans="1:17" hidden="1" x14ac:dyDescent="0.3">
      <c r="A4047" t="s">
        <v>8326</v>
      </c>
      <c r="B4047" t="s">
        <v>8327</v>
      </c>
      <c r="C4047" t="str">
        <f>IFERROR(VLOOKUP(Table1[[#This Row],[Ticker]],[1]!Table2[[Symbol]:[Industry]],2,FALSE),"-")</f>
        <v>-</v>
      </c>
      <c r="D4047" t="s">
        <v>429</v>
      </c>
      <c r="E4047">
        <v>20.134838250000001</v>
      </c>
      <c r="F4047">
        <v>35.19</v>
      </c>
      <c r="G4047">
        <v>88.605726550252399</v>
      </c>
      <c r="H4047">
        <v>1.3242987882471799</v>
      </c>
      <c r="I4047">
        <v>4.6979924921981002</v>
      </c>
      <c r="J4047">
        <v>2.4537078922427198</v>
      </c>
      <c r="K4047">
        <v>35.448387599204899</v>
      </c>
      <c r="L4047">
        <v>31.967587714203301</v>
      </c>
      <c r="M4047">
        <v>43.949044661686997</v>
      </c>
      <c r="N4047">
        <v>1.2365334702961801</v>
      </c>
      <c r="O4047">
        <v>22.818982665529902</v>
      </c>
      <c r="P4047">
        <v>127.032258064516</v>
      </c>
      <c r="Q4047">
        <v>6.7865473415380004E-2</v>
      </c>
    </row>
    <row r="4048" spans="1:17" hidden="1" x14ac:dyDescent="0.3">
      <c r="A4048" t="s">
        <v>8328</v>
      </c>
      <c r="B4048" t="s">
        <v>8329</v>
      </c>
      <c r="C4048" t="str">
        <f>IFERROR(VLOOKUP(Table1[[#This Row],[Ticker]],[1]!Table2[[Symbol]:[Industry]],2,FALSE),"-")</f>
        <v>-</v>
      </c>
      <c r="D4048" t="s">
        <v>4990</v>
      </c>
      <c r="E4048">
        <v>20.128</v>
      </c>
      <c r="F4048">
        <v>74</v>
      </c>
      <c r="G4048">
        <v>-76.888683768138307</v>
      </c>
      <c r="H4048">
        <v>8.3203278946953603</v>
      </c>
      <c r="I4048">
        <v>-30.3168757681001</v>
      </c>
      <c r="J4048">
        <v>-1.06451683645748</v>
      </c>
      <c r="K4048">
        <v>71.508185025359893</v>
      </c>
      <c r="L4048">
        <v>86.695048208164195</v>
      </c>
      <c r="M4048">
        <v>60.9991797207337</v>
      </c>
      <c r="N4048">
        <v>1.54838709677419</v>
      </c>
      <c r="O4048">
        <v>137.77027027027</v>
      </c>
      <c r="P4048">
        <v>16.078431372549002</v>
      </c>
    </row>
    <row r="4049" spans="1:17" hidden="1" x14ac:dyDescent="0.3">
      <c r="A4049" t="s">
        <v>8330</v>
      </c>
      <c r="B4049" t="s">
        <v>8331</v>
      </c>
      <c r="C4049" t="str">
        <f>IFERROR(VLOOKUP(Table1[[#This Row],[Ticker]],[1]!Table2[[Symbol]:[Industry]],2,FALSE),"-")</f>
        <v>-</v>
      </c>
      <c r="D4049" t="s">
        <v>72</v>
      </c>
      <c r="E4049">
        <v>20.12592699</v>
      </c>
      <c r="F4049">
        <v>6.03</v>
      </c>
      <c r="G4049">
        <v>-83.791247769765405</v>
      </c>
      <c r="H4049">
        <v>0.44402982325863999</v>
      </c>
      <c r="I4049">
        <v>-50.008779214082701</v>
      </c>
      <c r="J4049">
        <v>7.0406284059118196E-2</v>
      </c>
      <c r="K4049">
        <v>6.58980426691598</v>
      </c>
      <c r="L4049">
        <v>8.4858178475664499</v>
      </c>
      <c r="M4049">
        <v>30.1515841218323</v>
      </c>
      <c r="N4049">
        <v>0.562855358141786</v>
      </c>
      <c r="O4049">
        <v>208.291873963515</v>
      </c>
      <c r="P4049">
        <v>304.96977837474799</v>
      </c>
      <c r="Q4049">
        <v>5.8404063376568997E-2</v>
      </c>
    </row>
    <row r="4050" spans="1:17" hidden="1" x14ac:dyDescent="0.3">
      <c r="A4050" t="s">
        <v>8332</v>
      </c>
      <c r="B4050" t="s">
        <v>8333</v>
      </c>
      <c r="C4050" t="str">
        <f>IFERROR(VLOOKUP(Table1[[#This Row],[Ticker]],[1]!Table2[[Symbol]:[Industry]],2,FALSE),"-")</f>
        <v>-</v>
      </c>
      <c r="D4050" t="s">
        <v>429</v>
      </c>
      <c r="E4050">
        <v>20.117799999999999</v>
      </c>
      <c r="F4050">
        <v>824.5</v>
      </c>
      <c r="G4050">
        <v>36.526885394184497</v>
      </c>
      <c r="H4050">
        <v>-3.4380648546891699</v>
      </c>
      <c r="I4050">
        <v>-1.7558090421671</v>
      </c>
      <c r="J4050">
        <v>-1.33357813886593</v>
      </c>
      <c r="K4050">
        <v>726.01767062899899</v>
      </c>
      <c r="L4050">
        <v>648.25473108453195</v>
      </c>
      <c r="M4050">
        <v>99.695279529312003</v>
      </c>
      <c r="N4050">
        <v>0.41025641025641002</v>
      </c>
      <c r="O4050">
        <v>0</v>
      </c>
      <c r="P4050">
        <v>62.944664031620498</v>
      </c>
    </row>
    <row r="4051" spans="1:17" hidden="1" x14ac:dyDescent="0.3">
      <c r="A4051" t="s">
        <v>8334</v>
      </c>
      <c r="B4051" t="s">
        <v>8335</v>
      </c>
      <c r="C4051" t="str">
        <f>IFERROR(VLOOKUP(Table1[[#This Row],[Ticker]],[1]!Table2[[Symbol]:[Industry]],2,FALSE),"-")</f>
        <v>-</v>
      </c>
      <c r="D4051" t="s">
        <v>711</v>
      </c>
      <c r="E4051">
        <v>20.010432867999999</v>
      </c>
      <c r="F4051">
        <v>86.34</v>
      </c>
      <c r="G4051">
        <v>28.084452731433601</v>
      </c>
      <c r="H4051">
        <v>2.566488396534</v>
      </c>
      <c r="I4051">
        <v>13.7042528625845</v>
      </c>
      <c r="J4051">
        <v>2.61374052138639</v>
      </c>
      <c r="K4051">
        <v>84.797416864437906</v>
      </c>
      <c r="L4051">
        <v>74.635020074763503</v>
      </c>
      <c r="M4051">
        <v>57.664030131014698</v>
      </c>
      <c r="N4051">
        <v>1.0691717792375801</v>
      </c>
      <c r="O4051">
        <v>4.4012045401899504</v>
      </c>
      <c r="P4051">
        <v>65.086042065009593</v>
      </c>
      <c r="Q4051">
        <v>6.2739406014718002E-2</v>
      </c>
    </row>
    <row r="4052" spans="1:17" hidden="1" x14ac:dyDescent="0.3">
      <c r="A4052" t="s">
        <v>8336</v>
      </c>
      <c r="B4052" t="s">
        <v>8337</v>
      </c>
      <c r="C4052" t="str">
        <f>IFERROR(VLOOKUP(Table1[[#This Row],[Ticker]],[1]!Table2[[Symbol]:[Industry]],2,FALSE),"-")</f>
        <v>-</v>
      </c>
      <c r="D4052" t="s">
        <v>625</v>
      </c>
      <c r="E4052">
        <v>19.93646772</v>
      </c>
      <c r="F4052">
        <v>0.37</v>
      </c>
      <c r="G4052">
        <v>41.764039544382101</v>
      </c>
      <c r="H4052">
        <v>9.0619351453108106</v>
      </c>
      <c r="I4052">
        <v>5.1007352207918002</v>
      </c>
      <c r="J4052">
        <v>-1.33357813886593</v>
      </c>
      <c r="K4052">
        <v>0.28625926761401399</v>
      </c>
      <c r="L4052">
        <v>0.23424617350110799</v>
      </c>
      <c r="M4052">
        <v>53.4706478768164</v>
      </c>
      <c r="N4052">
        <v>0.62056657096076495</v>
      </c>
      <c r="O4052">
        <v>0</v>
      </c>
      <c r="P4052">
        <v>84.999999999999901</v>
      </c>
    </row>
    <row r="4053" spans="1:17" hidden="1" x14ac:dyDescent="0.3">
      <c r="A4053" t="s">
        <v>8338</v>
      </c>
      <c r="B4053" t="s">
        <v>8339</v>
      </c>
      <c r="C4053" t="str">
        <f>IFERROR(VLOOKUP(Table1[[#This Row],[Ticker]],[1]!Table2[[Symbol]:[Industry]],2,FALSE),"-")</f>
        <v>-</v>
      </c>
      <c r="D4053" t="s">
        <v>530</v>
      </c>
      <c r="E4053">
        <v>19.868772252999999</v>
      </c>
      <c r="F4053">
        <v>31.79</v>
      </c>
      <c r="G4053">
        <v>101.409712398957</v>
      </c>
      <c r="H4053">
        <v>16.652534848213399</v>
      </c>
      <c r="I4053">
        <v>-2.0289475320697998</v>
      </c>
      <c r="J4053">
        <v>22.387079027237199</v>
      </c>
      <c r="K4053">
        <v>29.6472860000267</v>
      </c>
      <c r="L4053">
        <v>26.924749277437499</v>
      </c>
      <c r="M4053">
        <v>58.981979560893699</v>
      </c>
      <c r="N4053">
        <v>1.2604305646638401</v>
      </c>
      <c r="O4053">
        <v>15.8854985844605</v>
      </c>
      <c r="P4053">
        <v>131.53678077203199</v>
      </c>
      <c r="Q4053">
        <v>0.10605801390702201</v>
      </c>
    </row>
    <row r="4054" spans="1:17" hidden="1" x14ac:dyDescent="0.3">
      <c r="A4054" t="s">
        <v>8340</v>
      </c>
      <c r="B4054" t="s">
        <v>8341</v>
      </c>
      <c r="C4054" t="str">
        <f>IFERROR(VLOOKUP(Table1[[#This Row],[Ticker]],[1]!Table2[[Symbol]:[Industry]],2,FALSE),"-")</f>
        <v>-</v>
      </c>
      <c r="D4054" t="s">
        <v>848</v>
      </c>
      <c r="E4054">
        <v>19.7806</v>
      </c>
      <c r="F4054">
        <v>19.88</v>
      </c>
      <c r="G4054">
        <v>73.381216337438303</v>
      </c>
      <c r="H4054">
        <v>1.52497632799296</v>
      </c>
      <c r="I4054">
        <v>66.473169238387101</v>
      </c>
      <c r="J4054">
        <v>-1.33357813886593</v>
      </c>
      <c r="K4054">
        <v>14.4952531153035</v>
      </c>
      <c r="L4054">
        <v>11.3512708302771</v>
      </c>
      <c r="M4054">
        <v>99.9998776675138</v>
      </c>
      <c r="N4054">
        <v>1.01445265919389</v>
      </c>
      <c r="O4054">
        <v>0</v>
      </c>
      <c r="P4054">
        <v>148.5</v>
      </c>
      <c r="Q4054">
        <v>0.118178528464416</v>
      </c>
    </row>
    <row r="4055" spans="1:17" hidden="1" x14ac:dyDescent="0.3">
      <c r="A4055" t="s">
        <v>8342</v>
      </c>
      <c r="B4055" t="s">
        <v>8343</v>
      </c>
      <c r="C4055" t="str">
        <f>IFERROR(VLOOKUP(Table1[[#This Row],[Ticker]],[1]!Table2[[Symbol]:[Industry]],2,FALSE),"-")</f>
        <v>-</v>
      </c>
      <c r="D4055" t="s">
        <v>700</v>
      </c>
      <c r="E4055">
        <v>19.779235</v>
      </c>
      <c r="F4055">
        <v>22.82</v>
      </c>
      <c r="G4055">
        <v>-52.119935213459897</v>
      </c>
      <c r="H4055">
        <v>64.339257205550098</v>
      </c>
      <c r="I4055">
        <v>20.659201740274501</v>
      </c>
      <c r="J4055">
        <v>9.0561068763992303</v>
      </c>
      <c r="K4055">
        <v>19.3128440287615</v>
      </c>
      <c r="L4055">
        <v>18.236031616316801</v>
      </c>
      <c r="M4055">
        <v>48.3811918294072</v>
      </c>
      <c r="N4055">
        <v>1.1619207955094299</v>
      </c>
      <c r="O4055">
        <v>47.589833479404</v>
      </c>
      <c r="P4055">
        <v>90.1666666666666</v>
      </c>
      <c r="Q4055">
        <v>6.9896754859052002E-2</v>
      </c>
    </row>
    <row r="4056" spans="1:17" hidden="1" x14ac:dyDescent="0.3">
      <c r="A4056" t="s">
        <v>8344</v>
      </c>
      <c r="B4056" t="s">
        <v>8345</v>
      </c>
      <c r="C4056" t="str">
        <f>IFERROR(VLOOKUP(Table1[[#This Row],[Ticker]],[1]!Table2[[Symbol]:[Industry]],2,FALSE),"-")</f>
        <v>-</v>
      </c>
      <c r="D4056" t="s">
        <v>297</v>
      </c>
      <c r="E4056">
        <v>19.719012096</v>
      </c>
      <c r="F4056">
        <v>14.16</v>
      </c>
      <c r="G4056">
        <v>-31.7962984011534</v>
      </c>
      <c r="H4056">
        <v>-7.6968555750294296</v>
      </c>
      <c r="I4056">
        <v>-45.1464302845067</v>
      </c>
      <c r="J4056">
        <v>-3.1073970953571499</v>
      </c>
      <c r="K4056">
        <v>15.721534260327401</v>
      </c>
      <c r="L4056">
        <v>16.237579845969599</v>
      </c>
      <c r="M4056">
        <v>28.423420302188301</v>
      </c>
      <c r="N4056">
        <v>0.65804033567850195</v>
      </c>
      <c r="O4056">
        <v>75.629788716043606</v>
      </c>
      <c r="P4056">
        <v>10.389901643545899</v>
      </c>
      <c r="Q4056">
        <v>4.2792493311603001E-2</v>
      </c>
    </row>
    <row r="4057" spans="1:17" hidden="1" x14ac:dyDescent="0.3">
      <c r="A4057" t="s">
        <v>8346</v>
      </c>
      <c r="B4057" t="s">
        <v>8347</v>
      </c>
      <c r="C4057" t="str">
        <f>IFERROR(VLOOKUP(Table1[[#This Row],[Ticker]],[1]!Table2[[Symbol]:[Industry]],2,FALSE),"-")</f>
        <v>-</v>
      </c>
      <c r="D4057" t="s">
        <v>530</v>
      </c>
      <c r="E4057">
        <v>19.7101674</v>
      </c>
      <c r="F4057">
        <v>17.82</v>
      </c>
      <c r="G4057">
        <v>76.521186198257396</v>
      </c>
      <c r="H4057">
        <v>2.9258029349530101</v>
      </c>
      <c r="I4057">
        <v>11.7319986751404</v>
      </c>
      <c r="J4057">
        <v>8.1987826799237293</v>
      </c>
      <c r="K4057">
        <v>18.9654436671672</v>
      </c>
      <c r="L4057">
        <v>17.0503942207087</v>
      </c>
      <c r="M4057">
        <v>44.545226919698301</v>
      </c>
      <c r="N4057">
        <v>0.26708369338286703</v>
      </c>
      <c r="O4057">
        <v>73.961840628507304</v>
      </c>
      <c r="P4057">
        <v>122.75</v>
      </c>
    </row>
    <row r="4058" spans="1:17" hidden="1" x14ac:dyDescent="0.3">
      <c r="A4058" t="s">
        <v>8348</v>
      </c>
      <c r="B4058" t="s">
        <v>8349</v>
      </c>
      <c r="C4058" t="str">
        <f>IFERROR(VLOOKUP(Table1[[#This Row],[Ticker]],[1]!Table2[[Symbol]:[Industry]],2,FALSE),"-")</f>
        <v>-</v>
      </c>
      <c r="D4058" t="s">
        <v>711</v>
      </c>
      <c r="E4058">
        <v>19.692535094</v>
      </c>
      <c r="F4058">
        <v>64.510000000000005</v>
      </c>
      <c r="G4058">
        <v>-2.5459738464810799</v>
      </c>
      <c r="H4058">
        <v>7.5993182393094303</v>
      </c>
      <c r="I4058">
        <v>3.44880644338066</v>
      </c>
      <c r="J4058">
        <v>-4.2593515803101598E-2</v>
      </c>
      <c r="K4058">
        <v>61.655393360661897</v>
      </c>
      <c r="L4058">
        <v>57.563514353816799</v>
      </c>
      <c r="M4058">
        <v>43.249617568739502</v>
      </c>
      <c r="N4058">
        <v>0.764369860941012</v>
      </c>
      <c r="O4058">
        <v>5.3325065881258702</v>
      </c>
      <c r="P4058">
        <v>24.1436379031637</v>
      </c>
    </row>
    <row r="4059" spans="1:17" hidden="1" x14ac:dyDescent="0.3">
      <c r="A4059" t="s">
        <v>8350</v>
      </c>
      <c r="B4059" t="s">
        <v>8351</v>
      </c>
      <c r="C4059" t="str">
        <f>IFERROR(VLOOKUP(Table1[[#This Row],[Ticker]],[1]!Table2[[Symbol]:[Industry]],2,FALSE),"-")</f>
        <v>-</v>
      </c>
      <c r="D4059" t="s">
        <v>637</v>
      </c>
      <c r="E4059">
        <v>19.666149999999998</v>
      </c>
      <c r="F4059">
        <v>17.45</v>
      </c>
      <c r="G4059">
        <v>122.52004933221799</v>
      </c>
      <c r="H4059">
        <v>30.006535352764001</v>
      </c>
      <c r="I4059">
        <v>58.108810269343302</v>
      </c>
      <c r="J4059">
        <v>29.6760281286262</v>
      </c>
      <c r="K4059">
        <v>15.313463957265901</v>
      </c>
      <c r="L4059">
        <v>12.709790335224801</v>
      </c>
      <c r="M4059">
        <v>69.961513325825294</v>
      </c>
      <c r="N4059">
        <v>1.67927894379857</v>
      </c>
      <c r="O4059">
        <v>13.753581661891101</v>
      </c>
      <c r="Q4059">
        <v>6.8309470098594005E-2</v>
      </c>
    </row>
    <row r="4060" spans="1:17" hidden="1" x14ac:dyDescent="0.3">
      <c r="A4060" t="s">
        <v>8352</v>
      </c>
      <c r="B4060" t="s">
        <v>8353</v>
      </c>
      <c r="C4060" t="str">
        <f>IFERROR(VLOOKUP(Table1[[#This Row],[Ticker]],[1]!Table2[[Symbol]:[Industry]],2,FALSE),"-")</f>
        <v>-</v>
      </c>
      <c r="D4060" t="s">
        <v>5932</v>
      </c>
      <c r="E4060">
        <v>19.638876275999898</v>
      </c>
      <c r="F4060">
        <v>5.87</v>
      </c>
      <c r="G4060">
        <v>58.479147574925101</v>
      </c>
      <c r="H4060">
        <v>35.587225419384303</v>
      </c>
      <c r="I4060">
        <v>12.8291041840106</v>
      </c>
      <c r="J4060">
        <v>12.495120890254301</v>
      </c>
      <c r="K4060">
        <v>4.9116142953928197</v>
      </c>
      <c r="L4060">
        <v>4.2688567236786099</v>
      </c>
      <c r="M4060">
        <v>64.3199811002373</v>
      </c>
      <c r="N4060">
        <v>1.6378154978255499</v>
      </c>
      <c r="O4060">
        <v>19.420783645655799</v>
      </c>
      <c r="P4060">
        <v>124.904214559387</v>
      </c>
      <c r="Q4060">
        <v>9.2026800128076999E-2</v>
      </c>
    </row>
    <row r="4061" spans="1:17" hidden="1" x14ac:dyDescent="0.3">
      <c r="A4061" t="s">
        <v>8354</v>
      </c>
      <c r="B4061" t="s">
        <v>8355</v>
      </c>
      <c r="C4061" t="str">
        <f>IFERROR(VLOOKUP(Table1[[#This Row],[Ticker]],[1]!Table2[[Symbol]:[Industry]],2,FALSE),"-")</f>
        <v>-</v>
      </c>
      <c r="D4061" t="s">
        <v>501</v>
      </c>
      <c r="E4061">
        <v>19.63</v>
      </c>
      <c r="F4061">
        <v>15.1</v>
      </c>
      <c r="G4061">
        <v>10.854948635291199</v>
      </c>
      <c r="H4061">
        <v>12.1821495404103</v>
      </c>
      <c r="I4061">
        <v>26.604105466338201</v>
      </c>
      <c r="J4061">
        <v>-1.33357813886593</v>
      </c>
      <c r="K4061">
        <v>13.073656078964699</v>
      </c>
      <c r="L4061">
        <v>11.4354614635805</v>
      </c>
      <c r="M4061">
        <v>99.9999999992</v>
      </c>
      <c r="N4061">
        <v>7.1794871794871706E-2</v>
      </c>
      <c r="O4061">
        <v>0</v>
      </c>
      <c r="P4061">
        <v>55.190133607399702</v>
      </c>
    </row>
    <row r="4062" spans="1:17" hidden="1" x14ac:dyDescent="0.3">
      <c r="A4062" t="s">
        <v>8356</v>
      </c>
      <c r="B4062" t="s">
        <v>8357</v>
      </c>
      <c r="C4062" t="str">
        <f>IFERROR(VLOOKUP(Table1[[#This Row],[Ticker]],[1]!Table2[[Symbol]:[Industry]],2,FALSE),"-")</f>
        <v>-</v>
      </c>
      <c r="D4062" t="s">
        <v>63</v>
      </c>
      <c r="E4062">
        <v>19.609999680000001</v>
      </c>
      <c r="F4062">
        <v>71.22</v>
      </c>
      <c r="G4062">
        <v>177.505536580029</v>
      </c>
      <c r="H4062">
        <v>6.0739510831011598</v>
      </c>
      <c r="I4062">
        <v>162.38333967130899</v>
      </c>
      <c r="J4062">
        <v>3.1426029046428301</v>
      </c>
      <c r="K4062">
        <v>63.9035277379162</v>
      </c>
      <c r="L4062">
        <v>46.557290958300797</v>
      </c>
      <c r="M4062">
        <v>100</v>
      </c>
      <c r="N4062">
        <v>6.3</v>
      </c>
      <c r="O4062">
        <v>0</v>
      </c>
      <c r="P4062">
        <v>200.76013513513499</v>
      </c>
    </row>
    <row r="4063" spans="1:17" hidden="1" x14ac:dyDescent="0.3">
      <c r="A4063" t="s">
        <v>8358</v>
      </c>
      <c r="B4063" t="s">
        <v>8359</v>
      </c>
      <c r="C4063" t="str">
        <f>IFERROR(VLOOKUP(Table1[[#This Row],[Ticker]],[1]!Table2[[Symbol]:[Industry]],2,FALSE),"-")</f>
        <v>-</v>
      </c>
      <c r="D4063" t="s">
        <v>46</v>
      </c>
      <c r="E4063">
        <v>19.5975</v>
      </c>
      <c r="F4063">
        <v>60.3</v>
      </c>
      <c r="G4063">
        <v>295.49540144489401</v>
      </c>
      <c r="H4063">
        <v>-3.1511884974028299</v>
      </c>
      <c r="I4063">
        <v>75.620887564029303</v>
      </c>
      <c r="J4063">
        <v>-0.807154964606555</v>
      </c>
      <c r="K4063">
        <v>55.942110007752198</v>
      </c>
      <c r="L4063">
        <v>35.8958819662247</v>
      </c>
      <c r="M4063">
        <v>23.524887328754001</v>
      </c>
      <c r="N4063">
        <v>0.22182151616059201</v>
      </c>
      <c r="O4063">
        <v>15.257048092868899</v>
      </c>
      <c r="P4063">
        <v>323.15789473684202</v>
      </c>
    </row>
    <row r="4064" spans="1:17" hidden="1" x14ac:dyDescent="0.3">
      <c r="A4064" t="s">
        <v>8360</v>
      </c>
      <c r="B4064" t="s">
        <v>8361</v>
      </c>
      <c r="C4064" t="str">
        <f>IFERROR(VLOOKUP(Table1[[#This Row],[Ticker]],[1]!Table2[[Symbol]:[Industry]],2,FALSE),"-")</f>
        <v>-</v>
      </c>
      <c r="D4064" t="s">
        <v>138</v>
      </c>
      <c r="E4064">
        <v>19.585776079999999</v>
      </c>
      <c r="F4064">
        <v>19.760000000000002</v>
      </c>
      <c r="G4064">
        <v>-36.739712390482303</v>
      </c>
      <c r="H4064">
        <v>-10.3445820745624</v>
      </c>
      <c r="I4064">
        <v>-19.972587266733498</v>
      </c>
      <c r="J4064">
        <v>2.5022088159728901</v>
      </c>
      <c r="K4064">
        <v>22.521992663190499</v>
      </c>
      <c r="L4064">
        <v>23.234871021010498</v>
      </c>
      <c r="M4064">
        <v>33.2613042109001</v>
      </c>
      <c r="N4064">
        <v>0.13346130933234601</v>
      </c>
      <c r="O4064">
        <v>96.457489878542503</v>
      </c>
      <c r="P4064">
        <v>16.235294117647001</v>
      </c>
      <c r="Q4064">
        <v>-9.8245520864280005E-3</v>
      </c>
    </row>
    <row r="4065" spans="1:17" hidden="1" x14ac:dyDescent="0.3">
      <c r="A4065" t="s">
        <v>8362</v>
      </c>
      <c r="B4065" t="s">
        <v>8363</v>
      </c>
      <c r="C4065" t="str">
        <f>IFERROR(VLOOKUP(Table1[[#This Row],[Ticker]],[1]!Table2[[Symbol]:[Industry]],2,FALSE),"-")</f>
        <v>-</v>
      </c>
      <c r="D4065" t="s">
        <v>1467</v>
      </c>
      <c r="E4065">
        <v>19.46896632</v>
      </c>
      <c r="F4065">
        <v>8.85</v>
      </c>
      <c r="G4065">
        <v>-47.419122976699597</v>
      </c>
      <c r="H4065">
        <v>-4.5382938148580196</v>
      </c>
      <c r="I4065">
        <v>-38.363084182778501</v>
      </c>
      <c r="J4065">
        <v>-0.70355094151099895</v>
      </c>
      <c r="K4065">
        <v>9.7789374849724702</v>
      </c>
      <c r="L4065">
        <v>11.852284002305501</v>
      </c>
      <c r="M4065">
        <v>12.319149010132801</v>
      </c>
      <c r="N4065">
        <v>1.1113400232011199</v>
      </c>
      <c r="O4065">
        <v>87.570621468926504</v>
      </c>
      <c r="P4065">
        <v>1.1428571428571299</v>
      </c>
      <c r="Q4065">
        <v>-3.9905939242881001E-2</v>
      </c>
    </row>
    <row r="4066" spans="1:17" hidden="1" x14ac:dyDescent="0.3">
      <c r="A4066" t="s">
        <v>8364</v>
      </c>
      <c r="B4066" t="s">
        <v>8365</v>
      </c>
      <c r="C4066" t="str">
        <f>IFERROR(VLOOKUP(Table1[[#This Row],[Ticker]],[1]!Table2[[Symbol]:[Industry]],2,FALSE),"-")</f>
        <v>-</v>
      </c>
      <c r="D4066" t="s">
        <v>1167</v>
      </c>
      <c r="E4066">
        <v>19.424843750000001</v>
      </c>
      <c r="F4066">
        <v>85.15</v>
      </c>
      <c r="G4066">
        <v>-5.5931859894901201</v>
      </c>
      <c r="H4066">
        <v>-1.87035303188851</v>
      </c>
      <c r="I4066">
        <v>-12.2495918825592</v>
      </c>
      <c r="J4066">
        <v>1.0670674632677399</v>
      </c>
      <c r="K4066">
        <v>87.130260937810405</v>
      </c>
      <c r="M4066">
        <v>46.234414810174101</v>
      </c>
      <c r="N4066">
        <v>1</v>
      </c>
    </row>
    <row r="4067" spans="1:17" hidden="1" x14ac:dyDescent="0.3">
      <c r="A4067" t="s">
        <v>8366</v>
      </c>
      <c r="B4067" t="s">
        <v>8367</v>
      </c>
      <c r="C4067" t="str">
        <f>IFERROR(VLOOKUP(Table1[[#This Row],[Ticker]],[1]!Table2[[Symbol]:[Industry]],2,FALSE),"-")</f>
        <v>-</v>
      </c>
      <c r="E4067">
        <v>19.357866000000001</v>
      </c>
      <c r="F4067">
        <v>26.73</v>
      </c>
      <c r="G4067">
        <v>73.869295250203905</v>
      </c>
      <c r="H4067">
        <v>-22.8166433908033</v>
      </c>
      <c r="I4067">
        <v>-11.600101460511199</v>
      </c>
      <c r="J4067">
        <v>11.3139634758447</v>
      </c>
      <c r="K4067">
        <v>27.393444777665898</v>
      </c>
      <c r="L4067">
        <v>23.274185557112901</v>
      </c>
      <c r="M4067">
        <v>41.420771735088302</v>
      </c>
      <c r="N4067">
        <v>0.630820618069723</v>
      </c>
      <c r="O4067">
        <v>49.644594089038499</v>
      </c>
      <c r="P4067">
        <v>117.140536149471</v>
      </c>
      <c r="Q4067">
        <v>0.10997483270744</v>
      </c>
    </row>
    <row r="4068" spans="1:17" hidden="1" x14ac:dyDescent="0.3">
      <c r="A4068" t="s">
        <v>8368</v>
      </c>
      <c r="B4068" t="s">
        <v>5831</v>
      </c>
      <c r="C4068" t="str">
        <f>IFERROR(VLOOKUP(Table1[[#This Row],[Ticker]],[1]!Table2[[Symbol]:[Industry]],2,FALSE),"-")</f>
        <v>-</v>
      </c>
      <c r="D4068" t="s">
        <v>138</v>
      </c>
      <c r="E4068">
        <v>19.350449999999999</v>
      </c>
      <c r="F4068">
        <v>61.43</v>
      </c>
      <c r="G4068">
        <v>167.469490417918</v>
      </c>
      <c r="H4068">
        <v>-24.386864709501999</v>
      </c>
      <c r="I4068">
        <v>98.100608371424102</v>
      </c>
      <c r="J4068">
        <v>-4.5859411848610696</v>
      </c>
      <c r="K4068">
        <v>68.365444450229106</v>
      </c>
      <c r="L4068">
        <v>45.7651003740541</v>
      </c>
      <c r="M4068">
        <v>11.186703050477499</v>
      </c>
      <c r="N4068">
        <v>0.18629743358593601</v>
      </c>
      <c r="O4068">
        <v>42.519941396711602</v>
      </c>
      <c r="P4068">
        <v>283.9375</v>
      </c>
      <c r="Q4068">
        <v>8.4363621823219007E-2</v>
      </c>
    </row>
    <row r="4069" spans="1:17" hidden="1" x14ac:dyDescent="0.3">
      <c r="A4069" t="s">
        <v>8369</v>
      </c>
      <c r="B4069" t="s">
        <v>8370</v>
      </c>
      <c r="C4069" t="str">
        <f>IFERROR(VLOOKUP(Table1[[#This Row],[Ticker]],[1]!Table2[[Symbol]:[Industry]],2,FALSE),"-")</f>
        <v>-</v>
      </c>
      <c r="D4069" t="s">
        <v>2175</v>
      </c>
      <c r="E4069">
        <v>19.328848000000001</v>
      </c>
      <c r="F4069">
        <v>19.25</v>
      </c>
      <c r="G4069">
        <v>23.3562163725408</v>
      </c>
      <c r="H4069">
        <v>7.5377616624694305E-2</v>
      </c>
      <c r="I4069">
        <v>-8.6383716952298908</v>
      </c>
      <c r="J4069">
        <v>-0.824186763253838</v>
      </c>
      <c r="K4069">
        <v>20.679111997921499</v>
      </c>
      <c r="L4069">
        <v>18.728070183775401</v>
      </c>
      <c r="M4069">
        <v>29.191985549441199</v>
      </c>
      <c r="N4069">
        <v>0.85764687536817497</v>
      </c>
      <c r="O4069">
        <v>28.3116883116883</v>
      </c>
      <c r="P4069">
        <v>58.305921052631497</v>
      </c>
      <c r="Q4069">
        <v>8.2741979594330006E-3</v>
      </c>
    </row>
    <row r="4070" spans="1:17" hidden="1" x14ac:dyDescent="0.3">
      <c r="A4070" t="s">
        <v>8371</v>
      </c>
      <c r="B4070" t="s">
        <v>8372</v>
      </c>
      <c r="C4070" t="str">
        <f>IFERROR(VLOOKUP(Table1[[#This Row],[Ticker]],[1]!Table2[[Symbol]:[Industry]],2,FALSE),"-")</f>
        <v>-</v>
      </c>
      <c r="D4070" t="s">
        <v>467</v>
      </c>
      <c r="E4070">
        <v>19.296009990000002</v>
      </c>
      <c r="F4070">
        <v>15.57</v>
      </c>
      <c r="G4070">
        <v>18.2908559903487</v>
      </c>
      <c r="H4070">
        <v>24.940299531788501</v>
      </c>
      <c r="I4070">
        <v>17.237422064074899</v>
      </c>
      <c r="J4070">
        <v>6.1187933808333197</v>
      </c>
      <c r="K4070">
        <v>13.3579762220778</v>
      </c>
      <c r="L4070">
        <v>12.675885753075701</v>
      </c>
      <c r="M4070">
        <v>87.625405261717802</v>
      </c>
      <c r="N4070">
        <v>1.5814814814814799</v>
      </c>
      <c r="O4070">
        <v>0</v>
      </c>
      <c r="P4070">
        <v>76.931818181818102</v>
      </c>
    </row>
    <row r="4071" spans="1:17" hidden="1" x14ac:dyDescent="0.3">
      <c r="A4071" t="s">
        <v>8373</v>
      </c>
      <c r="B4071" t="s">
        <v>8374</v>
      </c>
      <c r="C4071" t="str">
        <f>IFERROR(VLOOKUP(Table1[[#This Row],[Ticker]],[1]!Table2[[Symbol]:[Industry]],2,FALSE),"-")</f>
        <v>-</v>
      </c>
      <c r="D4071" t="s">
        <v>711</v>
      </c>
      <c r="E4071">
        <v>19.229981756999901</v>
      </c>
      <c r="F4071">
        <v>27.82</v>
      </c>
      <c r="G4071">
        <v>6.7211069205062302</v>
      </c>
      <c r="H4071">
        <v>1.21706378435339</v>
      </c>
      <c r="I4071">
        <v>4.0047966191870596</v>
      </c>
      <c r="J4071">
        <v>0.70272838390389503</v>
      </c>
      <c r="K4071">
        <v>27.515103004955101</v>
      </c>
      <c r="L4071">
        <v>25.180785547928199</v>
      </c>
      <c r="M4071">
        <v>53.416699079583402</v>
      </c>
      <c r="N4071">
        <v>1.49034509564881</v>
      </c>
      <c r="O4071">
        <v>9.5255212077641893</v>
      </c>
      <c r="P4071">
        <v>37.247163295510603</v>
      </c>
      <c r="Q4071">
        <v>2.8878510423630001E-3</v>
      </c>
    </row>
    <row r="4072" spans="1:17" hidden="1" x14ac:dyDescent="0.3">
      <c r="A4072" t="s">
        <v>8375</v>
      </c>
      <c r="B4072" t="s">
        <v>8376</v>
      </c>
      <c r="C4072" t="str">
        <f>IFERROR(VLOOKUP(Table1[[#This Row],[Ticker]],[1]!Table2[[Symbol]:[Industry]],2,FALSE),"-")</f>
        <v>-</v>
      </c>
      <c r="D4072" t="s">
        <v>269</v>
      </c>
      <c r="E4072">
        <v>19.225250299999999</v>
      </c>
      <c r="F4072">
        <v>66.91</v>
      </c>
      <c r="G4072">
        <v>809.93926476427998</v>
      </c>
      <c r="H4072">
        <v>-12.530072469401199</v>
      </c>
      <c r="I4072">
        <v>70.298752405363501</v>
      </c>
      <c r="J4072">
        <v>-4.5869922741859099</v>
      </c>
      <c r="K4072">
        <v>70.547233019851504</v>
      </c>
      <c r="L4072">
        <v>46.796808316798803</v>
      </c>
      <c r="M4072">
        <v>11.528981667380201</v>
      </c>
      <c r="N4072">
        <v>0.61140751906542201</v>
      </c>
      <c r="O4072">
        <v>39.455985652368803</v>
      </c>
      <c r="P4072">
        <v>833.19386331938597</v>
      </c>
    </row>
    <row r="4073" spans="1:17" hidden="1" x14ac:dyDescent="0.3">
      <c r="A4073" t="s">
        <v>8377</v>
      </c>
      <c r="B4073" t="s">
        <v>8378</v>
      </c>
      <c r="C4073" t="str">
        <f>IFERROR(VLOOKUP(Table1[[#This Row],[Ticker]],[1]!Table2[[Symbol]:[Industry]],2,FALSE),"-")</f>
        <v>-</v>
      </c>
      <c r="D4073" t="s">
        <v>1464</v>
      </c>
      <c r="E4073">
        <v>19.2</v>
      </c>
      <c r="F4073">
        <v>1.92</v>
      </c>
      <c r="G4073">
        <v>7.3576463428533696</v>
      </c>
      <c r="H4073">
        <v>-11.5347445690727</v>
      </c>
      <c r="I4073">
        <v>-16.8316869617158</v>
      </c>
      <c r="J4073">
        <v>-7.9193439980120299</v>
      </c>
      <c r="K4073">
        <v>1.91040080450121</v>
      </c>
      <c r="L4073">
        <v>1.8041291418542</v>
      </c>
      <c r="M4073">
        <v>41.640108120737601</v>
      </c>
      <c r="N4073">
        <v>1.31727973619904</v>
      </c>
      <c r="O4073">
        <v>36.4583333333333</v>
      </c>
      <c r="P4073">
        <v>37.142857142857103</v>
      </c>
      <c r="Q4073">
        <v>0.15483204425366001</v>
      </c>
    </row>
    <row r="4074" spans="1:17" hidden="1" x14ac:dyDescent="0.3">
      <c r="A4074" t="s">
        <v>8379</v>
      </c>
      <c r="B4074" t="s">
        <v>8380</v>
      </c>
      <c r="C4074" t="str">
        <f>IFERROR(VLOOKUP(Table1[[#This Row],[Ticker]],[1]!Table2[[Symbol]:[Industry]],2,FALSE),"-")</f>
        <v>-</v>
      </c>
      <c r="D4074" t="s">
        <v>700</v>
      </c>
      <c r="E4074">
        <v>19.186440000000001</v>
      </c>
      <c r="F4074">
        <v>10.039999999999999</v>
      </c>
      <c r="G4074">
        <v>22.6756340030337</v>
      </c>
      <c r="H4074">
        <v>-13.0093822502321</v>
      </c>
      <c r="I4074">
        <v>-40.034083196204499</v>
      </c>
      <c r="J4074">
        <v>0.406753848039072</v>
      </c>
      <c r="K4074">
        <v>10.611556296725899</v>
      </c>
      <c r="L4074">
        <v>10.5306535997296</v>
      </c>
      <c r="M4074">
        <v>39.527248807694598</v>
      </c>
      <c r="N4074">
        <v>0.76602962560710297</v>
      </c>
      <c r="O4074">
        <v>59.163346613545798</v>
      </c>
      <c r="P4074">
        <v>57.861635220125699</v>
      </c>
      <c r="Q4074">
        <v>4.6015854620128999E-2</v>
      </c>
    </row>
    <row r="4075" spans="1:17" hidden="1" x14ac:dyDescent="0.3">
      <c r="A4075" t="s">
        <v>8381</v>
      </c>
      <c r="B4075" t="s">
        <v>8382</v>
      </c>
      <c r="C4075" t="str">
        <f>IFERROR(VLOOKUP(Table1[[#This Row],[Ticker]],[1]!Table2[[Symbol]:[Industry]],2,FALSE),"-")</f>
        <v>-</v>
      </c>
      <c r="D4075" t="s">
        <v>5403</v>
      </c>
      <c r="E4075">
        <v>19.136670299999999</v>
      </c>
      <c r="F4075">
        <v>24.2</v>
      </c>
      <c r="G4075">
        <v>-30.177675478182699</v>
      </c>
      <c r="H4075">
        <v>2.4449188250366398</v>
      </c>
      <c r="I4075">
        <v>-8.4235849979463708</v>
      </c>
      <c r="J4075">
        <v>6.81270599742634</v>
      </c>
      <c r="K4075">
        <v>24.635565778743601</v>
      </c>
      <c r="L4075">
        <v>24.735346210371901</v>
      </c>
      <c r="M4075">
        <v>43.2574865368424</v>
      </c>
      <c r="N4075">
        <v>0.99861572645907803</v>
      </c>
      <c r="O4075">
        <v>46.570247933884197</v>
      </c>
      <c r="P4075">
        <v>20.398009950248699</v>
      </c>
      <c r="Q4075">
        <v>-4.1993493392395997E-2</v>
      </c>
    </row>
    <row r="4076" spans="1:17" hidden="1" x14ac:dyDescent="0.3">
      <c r="A4076" t="s">
        <v>8383</v>
      </c>
      <c r="B4076" t="s">
        <v>8384</v>
      </c>
      <c r="C4076" t="str">
        <f>IFERROR(VLOOKUP(Table1[[#This Row],[Ticker]],[1]!Table2[[Symbol]:[Industry]],2,FALSE),"-")</f>
        <v>-</v>
      </c>
      <c r="D4076" t="s">
        <v>530</v>
      </c>
      <c r="E4076">
        <v>19.102499999999999</v>
      </c>
      <c r="F4076">
        <v>25.47</v>
      </c>
      <c r="G4076">
        <v>-41.304791605298803</v>
      </c>
      <c r="H4076">
        <v>3.73312711306371</v>
      </c>
      <c r="I4076">
        <v>-48.953620502868098</v>
      </c>
      <c r="J4076">
        <v>3.8036385271180402</v>
      </c>
      <c r="K4076">
        <v>28.722248590565499</v>
      </c>
      <c r="L4076">
        <v>33.953192258533001</v>
      </c>
      <c r="M4076">
        <v>32.8614077232982</v>
      </c>
      <c r="N4076">
        <v>0.57700794986636705</v>
      </c>
      <c r="O4076">
        <v>131.64507263447101</v>
      </c>
      <c r="P4076">
        <v>6.6136458769359496</v>
      </c>
    </row>
    <row r="4077" spans="1:17" hidden="1" x14ac:dyDescent="0.3">
      <c r="A4077" t="s">
        <v>8385</v>
      </c>
      <c r="B4077" t="s">
        <v>8386</v>
      </c>
      <c r="C4077" t="str">
        <f>IFERROR(VLOOKUP(Table1[[#This Row],[Ticker]],[1]!Table2[[Symbol]:[Industry]],2,FALSE),"-")</f>
        <v>-</v>
      </c>
      <c r="D4077" t="s">
        <v>5284</v>
      </c>
      <c r="E4077">
        <v>19.037700000000001</v>
      </c>
      <c r="F4077">
        <v>96.15</v>
      </c>
      <c r="G4077">
        <v>123.647240868415</v>
      </c>
      <c r="H4077">
        <v>1.55210767206339</v>
      </c>
      <c r="I4077">
        <v>61.555002380560303</v>
      </c>
      <c r="J4077">
        <v>-1.33357813886593</v>
      </c>
      <c r="K4077">
        <v>74.267220588777505</v>
      </c>
      <c r="L4077">
        <v>59.863280659419402</v>
      </c>
      <c r="M4077">
        <v>99.701138094107094</v>
      </c>
      <c r="N4077">
        <v>1.4837086092715199</v>
      </c>
      <c r="O4077">
        <v>0</v>
      </c>
      <c r="P4077">
        <v>166.26973137634999</v>
      </c>
      <c r="Q4077">
        <v>0.184657307712806</v>
      </c>
    </row>
    <row r="4078" spans="1:17" hidden="1" x14ac:dyDescent="0.3">
      <c r="A4078" t="s">
        <v>8387</v>
      </c>
      <c r="B4078" t="s">
        <v>8388</v>
      </c>
      <c r="C4078" t="str">
        <f>IFERROR(VLOOKUP(Table1[[#This Row],[Ticker]],[1]!Table2[[Symbol]:[Industry]],2,FALSE),"-")</f>
        <v>-</v>
      </c>
      <c r="D4078" t="s">
        <v>138</v>
      </c>
      <c r="E4078">
        <v>19.02</v>
      </c>
      <c r="F4078">
        <v>6.34</v>
      </c>
      <c r="G4078">
        <v>36.443134442375197</v>
      </c>
      <c r="H4078">
        <v>-2.8676547563148902</v>
      </c>
      <c r="I4078">
        <v>-39.810178953993599</v>
      </c>
      <c r="J4078">
        <v>0.91377675308265505</v>
      </c>
      <c r="K4078">
        <v>6.5585644917987098</v>
      </c>
      <c r="L4078">
        <v>6.39015204201724</v>
      </c>
      <c r="M4078">
        <v>37.7334218825401</v>
      </c>
      <c r="N4078">
        <v>1.1669958430298799</v>
      </c>
      <c r="O4078">
        <v>79.179810725552002</v>
      </c>
      <c r="P4078">
        <v>62.564102564102498</v>
      </c>
      <c r="Q4078">
        <v>2.5359176902725999E-2</v>
      </c>
    </row>
    <row r="4079" spans="1:17" hidden="1" x14ac:dyDescent="0.3">
      <c r="A4079" t="s">
        <v>8389</v>
      </c>
      <c r="B4079" t="s">
        <v>8390</v>
      </c>
      <c r="C4079" t="str">
        <f>IFERROR(VLOOKUP(Table1[[#This Row],[Ticker]],[1]!Table2[[Symbol]:[Industry]],2,FALSE),"-")</f>
        <v>-</v>
      </c>
      <c r="D4079" t="s">
        <v>2952</v>
      </c>
      <c r="E4079">
        <v>19.006</v>
      </c>
      <c r="F4079">
        <v>44.2</v>
      </c>
      <c r="G4079">
        <v>104.81557688349</v>
      </c>
      <c r="H4079">
        <v>9.9451080884989498</v>
      </c>
      <c r="I4079">
        <v>16.557778752429599</v>
      </c>
      <c r="J4079">
        <v>-12.511942549902599</v>
      </c>
      <c r="K4079">
        <v>43.875670815025202</v>
      </c>
      <c r="L4079">
        <v>33.800560934781203</v>
      </c>
      <c r="M4079">
        <v>35.3833124912938</v>
      </c>
      <c r="N4079">
        <v>1.29140290554695</v>
      </c>
      <c r="O4079">
        <v>24.434389140271399</v>
      </c>
      <c r="P4079">
        <v>184.793814432989</v>
      </c>
      <c r="Q4079">
        <v>0.15330362219274801</v>
      </c>
    </row>
    <row r="4080" spans="1:17" hidden="1" x14ac:dyDescent="0.3">
      <c r="A4080" t="s">
        <v>8391</v>
      </c>
      <c r="B4080" t="s">
        <v>8392</v>
      </c>
      <c r="C4080" t="str">
        <f>IFERROR(VLOOKUP(Table1[[#This Row],[Ticker]],[1]!Table2[[Symbol]:[Industry]],2,FALSE),"-")</f>
        <v>-</v>
      </c>
      <c r="D4080" t="s">
        <v>530</v>
      </c>
      <c r="E4080">
        <v>19</v>
      </c>
      <c r="F4080">
        <v>47.5</v>
      </c>
      <c r="G4080">
        <v>29.971207896507099</v>
      </c>
      <c r="H4080">
        <v>-27.497477488327402</v>
      </c>
      <c r="I4080">
        <v>3.01037382448335</v>
      </c>
      <c r="J4080">
        <v>9.2997154311821095</v>
      </c>
      <c r="K4080">
        <v>56.811691941338204</v>
      </c>
      <c r="L4080">
        <v>54.248920692626697</v>
      </c>
      <c r="M4080">
        <v>28.194479366712599</v>
      </c>
      <c r="N4080">
        <v>2.2180710209960601</v>
      </c>
      <c r="O4080">
        <v>47.663157894736798</v>
      </c>
      <c r="P4080">
        <v>76.645593157307502</v>
      </c>
      <c r="Q4080">
        <v>0.14844031252213299</v>
      </c>
    </row>
    <row r="4081" spans="1:17" hidden="1" x14ac:dyDescent="0.3">
      <c r="A4081" t="s">
        <v>8393</v>
      </c>
      <c r="B4081" t="s">
        <v>8394</v>
      </c>
      <c r="C4081" t="str">
        <f>IFERROR(VLOOKUP(Table1[[#This Row],[Ticker]],[1]!Table2[[Symbol]:[Industry]],2,FALSE),"-")</f>
        <v>-</v>
      </c>
      <c r="D4081" t="s">
        <v>625</v>
      </c>
      <c r="E4081">
        <v>18.96844368</v>
      </c>
      <c r="F4081">
        <v>22.94</v>
      </c>
      <c r="G4081">
        <v>41.189845889338599</v>
      </c>
      <c r="H4081">
        <v>-4.0740018962259699</v>
      </c>
      <c r="I4081">
        <v>4.4972451245974501</v>
      </c>
      <c r="J4081">
        <v>9.1208637742080505</v>
      </c>
      <c r="K4081">
        <v>23.057872272183602</v>
      </c>
      <c r="L4081">
        <v>21.483403768309</v>
      </c>
      <c r="M4081">
        <v>53.504455143825801</v>
      </c>
      <c r="N4081">
        <v>0.90240563469162305</v>
      </c>
      <c r="O4081">
        <v>60.418482999128102</v>
      </c>
      <c r="P4081">
        <v>73.787878787878796</v>
      </c>
      <c r="Q4081">
        <v>6.4442421165540997E-2</v>
      </c>
    </row>
    <row r="4082" spans="1:17" hidden="1" x14ac:dyDescent="0.3">
      <c r="A4082" t="s">
        <v>8395</v>
      </c>
      <c r="B4082" t="s">
        <v>8396</v>
      </c>
      <c r="C4082" t="str">
        <f>IFERROR(VLOOKUP(Table1[[#This Row],[Ticker]],[1]!Table2[[Symbol]:[Industry]],2,FALSE),"-")</f>
        <v>-</v>
      </c>
      <c r="D4082" t="s">
        <v>292</v>
      </c>
      <c r="E4082">
        <v>18.956784791999901</v>
      </c>
      <c r="F4082">
        <v>42.69</v>
      </c>
      <c r="G4082">
        <v>-34.261477854668001</v>
      </c>
      <c r="H4082">
        <v>-0.64901423088659205</v>
      </c>
      <c r="I4082">
        <v>-20.559741137138602</v>
      </c>
      <c r="J4082">
        <v>1.6653301773701099</v>
      </c>
      <c r="K4082">
        <v>44.156140038872003</v>
      </c>
      <c r="L4082">
        <v>44.596222884157598</v>
      </c>
      <c r="M4082">
        <v>42.612778721031397</v>
      </c>
      <c r="N4082">
        <v>1.78618625514846</v>
      </c>
      <c r="O4082">
        <v>30.498945888966901</v>
      </c>
      <c r="P4082">
        <v>9.1815856777493607</v>
      </c>
      <c r="Q4082">
        <v>2.0509023429230999E-2</v>
      </c>
    </row>
    <row r="4083" spans="1:17" hidden="1" x14ac:dyDescent="0.3">
      <c r="A4083" t="s">
        <v>8397</v>
      </c>
      <c r="B4083" t="s">
        <v>8398</v>
      </c>
      <c r="C4083" t="str">
        <f>IFERROR(VLOOKUP(Table1[[#This Row],[Ticker]],[1]!Table2[[Symbol]:[Industry]],2,FALSE),"-")</f>
        <v>-</v>
      </c>
      <c r="D4083" t="s">
        <v>1380</v>
      </c>
      <c r="E4083">
        <v>18.862089999999998</v>
      </c>
      <c r="F4083">
        <v>65</v>
      </c>
      <c r="G4083">
        <v>-87.443899420071901</v>
      </c>
      <c r="H4083">
        <v>3.0571699999585098</v>
      </c>
      <c r="I4083">
        <v>-67.571768611459404</v>
      </c>
      <c r="J4083">
        <v>-1.3573970953571599</v>
      </c>
      <c r="K4083">
        <v>69.238304276546302</v>
      </c>
      <c r="M4083">
        <v>30.4220414730862</v>
      </c>
      <c r="N4083">
        <v>0.40019240019239999</v>
      </c>
      <c r="O4083">
        <v>206.923076923076</v>
      </c>
      <c r="P4083">
        <v>18.181818181818102</v>
      </c>
    </row>
    <row r="4084" spans="1:17" hidden="1" x14ac:dyDescent="0.3">
      <c r="A4084" t="s">
        <v>8399</v>
      </c>
      <c r="B4084" t="s">
        <v>8400</v>
      </c>
      <c r="C4084" t="str">
        <f>IFERROR(VLOOKUP(Table1[[#This Row],[Ticker]],[1]!Table2[[Symbol]:[Industry]],2,FALSE),"-")</f>
        <v>-</v>
      </c>
      <c r="D4084" t="s">
        <v>625</v>
      </c>
      <c r="E4084">
        <v>18.843499999999999</v>
      </c>
      <c r="F4084">
        <v>28.99</v>
      </c>
      <c r="G4084">
        <v>-14.269636149090701</v>
      </c>
      <c r="H4084">
        <v>-5.07491623081469</v>
      </c>
      <c r="I4084">
        <v>5.1459950408719699</v>
      </c>
      <c r="J4084">
        <v>-11.185314377484101</v>
      </c>
      <c r="K4084">
        <v>29.322735426425599</v>
      </c>
      <c r="L4084">
        <v>27.911848836236299</v>
      </c>
      <c r="M4084">
        <v>45.298177920450499</v>
      </c>
      <c r="N4084">
        <v>0.39088275372442099</v>
      </c>
      <c r="O4084">
        <v>24.180751983442502</v>
      </c>
      <c r="P4084">
        <v>29.941730165844898</v>
      </c>
      <c r="Q4084">
        <v>0.16677961530885399</v>
      </c>
    </row>
    <row r="4085" spans="1:17" hidden="1" x14ac:dyDescent="0.3">
      <c r="A4085" t="s">
        <v>8401</v>
      </c>
      <c r="B4085" t="s">
        <v>8402</v>
      </c>
      <c r="C4085" t="str">
        <f>IFERROR(VLOOKUP(Table1[[#This Row],[Ticker]],[1]!Table2[[Symbol]:[Industry]],2,FALSE),"-")</f>
        <v>-</v>
      </c>
      <c r="D4085" t="s">
        <v>8403</v>
      </c>
      <c r="E4085">
        <v>18.843047500000001</v>
      </c>
      <c r="F4085">
        <v>51.82</v>
      </c>
      <c r="G4085">
        <v>-84.394456072916</v>
      </c>
      <c r="H4085">
        <v>-5.37204194825771</v>
      </c>
      <c r="I4085">
        <v>-71.630081064891996</v>
      </c>
      <c r="J4085">
        <v>0.40759113141335401</v>
      </c>
      <c r="K4085">
        <v>71.430837616474406</v>
      </c>
      <c r="M4085">
        <v>21.395529182523099</v>
      </c>
      <c r="O4085">
        <v>212.71709764569599</v>
      </c>
      <c r="P4085">
        <v>0.62135922330097604</v>
      </c>
    </row>
    <row r="4086" spans="1:17" hidden="1" x14ac:dyDescent="0.3">
      <c r="A4086" t="s">
        <v>8404</v>
      </c>
      <c r="B4086" t="s">
        <v>8405</v>
      </c>
      <c r="C4086" t="str">
        <f>IFERROR(VLOOKUP(Table1[[#This Row],[Ticker]],[1]!Table2[[Symbol]:[Industry]],2,FALSE),"-")</f>
        <v>-</v>
      </c>
      <c r="D4086" t="s">
        <v>54</v>
      </c>
      <c r="E4086">
        <v>18.816010719999898</v>
      </c>
      <c r="F4086">
        <v>16.04</v>
      </c>
      <c r="G4086">
        <v>-60.696096215012197</v>
      </c>
      <c r="H4086">
        <v>-5.3683008031437502</v>
      </c>
      <c r="I4086">
        <v>-59.714661660408701</v>
      </c>
      <c r="J4086">
        <v>-1.47278171074176</v>
      </c>
      <c r="K4086">
        <v>17.466951361098701</v>
      </c>
      <c r="L4086">
        <v>22.855515389417398</v>
      </c>
      <c r="M4086">
        <v>42.712309596083401</v>
      </c>
      <c r="N4086">
        <v>0.53910060955752104</v>
      </c>
      <c r="O4086">
        <v>130.61097256857801</v>
      </c>
      <c r="P4086">
        <v>7.1476285905143397</v>
      </c>
      <c r="Q4086">
        <v>-5.1972040897158997E-2</v>
      </c>
    </row>
    <row r="4087" spans="1:17" hidden="1" x14ac:dyDescent="0.3">
      <c r="A4087" t="s">
        <v>8406</v>
      </c>
      <c r="B4087" t="s">
        <v>8407</v>
      </c>
      <c r="C4087" t="str">
        <f>IFERROR(VLOOKUP(Table1[[#This Row],[Ticker]],[1]!Table2[[Symbol]:[Industry]],2,FALSE),"-")</f>
        <v>-</v>
      </c>
      <c r="D4087" t="s">
        <v>530</v>
      </c>
      <c r="E4087">
        <v>18.780964999999998</v>
      </c>
      <c r="F4087">
        <v>109.51</v>
      </c>
      <c r="G4087">
        <v>2.0428842824228002</v>
      </c>
      <c r="H4087">
        <v>13.224488717509701</v>
      </c>
      <c r="I4087">
        <v>12.141355400286599</v>
      </c>
      <c r="J4087">
        <v>18.761713867950601</v>
      </c>
      <c r="K4087">
        <v>95.269128440505398</v>
      </c>
      <c r="L4087">
        <v>93.780088702113801</v>
      </c>
      <c r="M4087">
        <v>76.534752765339604</v>
      </c>
      <c r="N4087">
        <v>5.3729237346852701</v>
      </c>
      <c r="O4087">
        <v>2.7212126746415799</v>
      </c>
      <c r="P4087">
        <v>30.369047619047599</v>
      </c>
      <c r="Q4087">
        <v>0.108210805495203</v>
      </c>
    </row>
    <row r="4088" spans="1:17" hidden="1" x14ac:dyDescent="0.3">
      <c r="A4088" t="s">
        <v>8408</v>
      </c>
      <c r="B4088" t="s">
        <v>8409</v>
      </c>
      <c r="C4088" t="str">
        <f>IFERROR(VLOOKUP(Table1[[#This Row],[Ticker]],[1]!Table2[[Symbol]:[Industry]],2,FALSE),"-")</f>
        <v>-</v>
      </c>
      <c r="D4088" t="s">
        <v>4196</v>
      </c>
      <c r="E4088">
        <v>18.776199999999999</v>
      </c>
      <c r="F4088">
        <v>34.9</v>
      </c>
      <c r="G4088">
        <v>8.9423711418638892</v>
      </c>
      <c r="H4088">
        <v>5.1371565007083904</v>
      </c>
      <c r="I4088">
        <v>-16.191385395230899</v>
      </c>
      <c r="J4088">
        <v>7.9451036150719503</v>
      </c>
      <c r="K4088">
        <v>34.732617760876899</v>
      </c>
      <c r="L4088">
        <v>34.027928254359999</v>
      </c>
      <c r="M4088">
        <v>51.529367125884001</v>
      </c>
      <c r="N4088">
        <v>0.84197843921159599</v>
      </c>
      <c r="O4088">
        <v>34.326647564469901</v>
      </c>
      <c r="P4088">
        <v>43.444307439375201</v>
      </c>
      <c r="Q4088">
        <v>2.9263692350038999E-2</v>
      </c>
    </row>
    <row r="4089" spans="1:17" hidden="1" x14ac:dyDescent="0.3">
      <c r="A4089" t="s">
        <v>8410</v>
      </c>
      <c r="B4089" t="s">
        <v>8411</v>
      </c>
      <c r="C4089" t="str">
        <f>IFERROR(VLOOKUP(Table1[[#This Row],[Ticker]],[1]!Table2[[Symbol]:[Industry]],2,FALSE),"-")</f>
        <v>-</v>
      </c>
      <c r="E4089">
        <v>18.775485</v>
      </c>
      <c r="F4089">
        <v>37.42</v>
      </c>
      <c r="G4089">
        <v>120.20668966870601</v>
      </c>
      <c r="H4089">
        <v>-11.142797685371701</v>
      </c>
      <c r="I4089">
        <v>54.938600502431903</v>
      </c>
      <c r="J4089">
        <v>-3.8025668081508801</v>
      </c>
      <c r="K4089">
        <v>33.964509412250699</v>
      </c>
      <c r="L4089">
        <v>27.331494057234199</v>
      </c>
      <c r="M4089">
        <v>54.960995387124797</v>
      </c>
      <c r="N4089">
        <v>0.86060744288592395</v>
      </c>
      <c r="O4089">
        <v>23.409941207910201</v>
      </c>
      <c r="P4089">
        <v>169.79091564527701</v>
      </c>
      <c r="Q4089">
        <v>9.0680676711599004E-2</v>
      </c>
    </row>
    <row r="4090" spans="1:17" hidden="1" x14ac:dyDescent="0.3">
      <c r="A4090" t="s">
        <v>8412</v>
      </c>
      <c r="B4090" t="s">
        <v>8413</v>
      </c>
      <c r="C4090" t="str">
        <f>IFERROR(VLOOKUP(Table1[[#This Row],[Ticker]],[1]!Table2[[Symbol]:[Industry]],2,FALSE),"-")</f>
        <v>-</v>
      </c>
      <c r="D4090" t="s">
        <v>116</v>
      </c>
      <c r="E4090">
        <v>18.672191999999999</v>
      </c>
      <c r="F4090">
        <v>35.200000000000003</v>
      </c>
      <c r="G4090">
        <v>-36.597779254268701</v>
      </c>
      <c r="H4090">
        <v>7.5148340586076596</v>
      </c>
      <c r="I4090">
        <v>-19.061652118510299</v>
      </c>
      <c r="J4090">
        <v>3.1426029046428301</v>
      </c>
      <c r="K4090">
        <v>34.1084129352544</v>
      </c>
      <c r="L4090">
        <v>34.665410643274001</v>
      </c>
      <c r="M4090">
        <v>55.923116770192301</v>
      </c>
      <c r="N4090">
        <v>0.45714285714285702</v>
      </c>
      <c r="O4090">
        <v>15.397727272727201</v>
      </c>
      <c r="P4090">
        <v>24.2937853107344</v>
      </c>
    </row>
    <row r="4091" spans="1:17" hidden="1" x14ac:dyDescent="0.3">
      <c r="A4091" t="s">
        <v>8414</v>
      </c>
      <c r="B4091" t="s">
        <v>8415</v>
      </c>
      <c r="C4091" t="str">
        <f>IFERROR(VLOOKUP(Table1[[#This Row],[Ticker]],[1]!Table2[[Symbol]:[Industry]],2,FALSE),"-")</f>
        <v>-</v>
      </c>
      <c r="D4091" t="s">
        <v>429</v>
      </c>
      <c r="E4091">
        <v>18.629859799999998</v>
      </c>
      <c r="F4091">
        <v>28.66</v>
      </c>
      <c r="G4091">
        <v>35.526564879797199</v>
      </c>
      <c r="H4091">
        <v>1.0739510831011601</v>
      </c>
      <c r="I4091">
        <v>-41.8435169602554</v>
      </c>
      <c r="J4091">
        <v>3.1426029046428301</v>
      </c>
      <c r="K4091">
        <v>32.100774415768598</v>
      </c>
      <c r="L4091">
        <v>34.606061455012998</v>
      </c>
      <c r="M4091">
        <v>1.4773565718E-4</v>
      </c>
      <c r="N4091">
        <v>0</v>
      </c>
      <c r="O4091">
        <v>52.930914166085103</v>
      </c>
      <c r="P4091">
        <v>67.113702623906704</v>
      </c>
    </row>
    <row r="4092" spans="1:17" hidden="1" x14ac:dyDescent="0.3">
      <c r="A4092" t="s">
        <v>8416</v>
      </c>
      <c r="B4092" t="s">
        <v>8417</v>
      </c>
      <c r="C4092" t="str">
        <f>IFERROR(VLOOKUP(Table1[[#This Row],[Ticker]],[1]!Table2[[Symbol]:[Industry]],2,FALSE),"-")</f>
        <v>-</v>
      </c>
      <c r="D4092" t="s">
        <v>769</v>
      </c>
      <c r="E4092">
        <v>18.592985599999999</v>
      </c>
      <c r="F4092">
        <v>8</v>
      </c>
      <c r="G4092">
        <v>-85.159360459867699</v>
      </c>
      <c r="H4092">
        <v>-1.23627994000113</v>
      </c>
      <c r="I4092">
        <v>-78.413238783649504</v>
      </c>
      <c r="J4092">
        <v>3.5950915924256499</v>
      </c>
      <c r="K4092">
        <v>9.2916771619189191</v>
      </c>
      <c r="L4092">
        <v>16.424963801291302</v>
      </c>
      <c r="M4092">
        <v>33.229253123543401</v>
      </c>
      <c r="N4092">
        <v>0.84345325918359604</v>
      </c>
      <c r="O4092">
        <v>467.5</v>
      </c>
      <c r="P4092">
        <v>7.0950468540829901</v>
      </c>
      <c r="Q4092">
        <v>-6.4514042769584001E-2</v>
      </c>
    </row>
    <row r="4093" spans="1:17" hidden="1" x14ac:dyDescent="0.3">
      <c r="A4093" t="s">
        <v>8418</v>
      </c>
      <c r="B4093" t="s">
        <v>8419</v>
      </c>
      <c r="C4093" t="str">
        <f>IFERROR(VLOOKUP(Table1[[#This Row],[Ticker]],[1]!Table2[[Symbol]:[Industry]],2,FALSE),"-")</f>
        <v>-</v>
      </c>
      <c r="D4093" t="s">
        <v>429</v>
      </c>
      <c r="E4093">
        <v>18.575007399</v>
      </c>
      <c r="F4093">
        <v>14.43</v>
      </c>
      <c r="G4093">
        <v>334.84063954013197</v>
      </c>
      <c r="H4093">
        <v>-12.5210432286166</v>
      </c>
      <c r="I4093">
        <v>172.45095292350601</v>
      </c>
      <c r="J4093">
        <v>16.079405878620499</v>
      </c>
      <c r="K4093">
        <v>12.6280463896707</v>
      </c>
      <c r="L4093">
        <v>8.0511150569628001</v>
      </c>
      <c r="M4093">
        <v>51.9966962717101</v>
      </c>
      <c r="N4093">
        <v>1.16535554110674</v>
      </c>
      <c r="O4093">
        <v>21.829521829521799</v>
      </c>
      <c r="P4093">
        <v>406.31578947368399</v>
      </c>
      <c r="Q4093">
        <v>9.4506129727949001E-2</v>
      </c>
    </row>
    <row r="4094" spans="1:17" hidden="1" x14ac:dyDescent="0.3">
      <c r="A4094" t="s">
        <v>8420</v>
      </c>
      <c r="B4094" t="s">
        <v>8421</v>
      </c>
      <c r="C4094" t="str">
        <f>IFERROR(VLOOKUP(Table1[[#This Row],[Ticker]],[1]!Table2[[Symbol]:[Industry]],2,FALSE),"-")</f>
        <v>-</v>
      </c>
      <c r="D4094" t="s">
        <v>274</v>
      </c>
      <c r="E4094">
        <v>18.572878663999902</v>
      </c>
      <c r="F4094">
        <v>32.21</v>
      </c>
      <c r="G4094">
        <v>296.14644311156002</v>
      </c>
      <c r="H4094">
        <v>112.594379750214</v>
      </c>
      <c r="I4094">
        <v>228.562408031865</v>
      </c>
      <c r="J4094">
        <v>11.293287836149601</v>
      </c>
      <c r="K4094">
        <v>19.555903936327802</v>
      </c>
      <c r="L4094">
        <v>13.536052682907201</v>
      </c>
      <c r="M4094">
        <v>99.503006340329605</v>
      </c>
      <c r="N4094">
        <v>3.4580913928317698</v>
      </c>
      <c r="O4094">
        <v>0</v>
      </c>
      <c r="P4094">
        <v>361.46131805157501</v>
      </c>
      <c r="Q4094">
        <v>0.107552174710473</v>
      </c>
    </row>
    <row r="4095" spans="1:17" hidden="1" x14ac:dyDescent="0.3">
      <c r="A4095" t="s">
        <v>8422</v>
      </c>
      <c r="B4095" t="s">
        <v>8423</v>
      </c>
      <c r="C4095" t="str">
        <f>IFERROR(VLOOKUP(Table1[[#This Row],[Ticker]],[1]!Table2[[Symbol]:[Industry]],2,FALSE),"-")</f>
        <v>-</v>
      </c>
      <c r="D4095" t="s">
        <v>308</v>
      </c>
      <c r="E4095">
        <v>18.57062999</v>
      </c>
      <c r="F4095">
        <v>8.3000000000000007</v>
      </c>
      <c r="G4095">
        <v>-33.718460475278299</v>
      </c>
      <c r="H4095">
        <v>-3.5237500663241099</v>
      </c>
      <c r="I4095">
        <v>-49.145064640947197</v>
      </c>
      <c r="J4095">
        <v>4.6095955696795201</v>
      </c>
      <c r="K4095">
        <v>8.4913209482115803</v>
      </c>
      <c r="L4095">
        <v>9.6644663716469399</v>
      </c>
      <c r="M4095">
        <v>56.9880098926904</v>
      </c>
      <c r="N4095">
        <v>0.20259280000486901</v>
      </c>
      <c r="O4095">
        <v>71.084337349397501</v>
      </c>
      <c r="P4095">
        <v>14.010989010989</v>
      </c>
      <c r="Q4095">
        <v>4.7342418025104999E-2</v>
      </c>
    </row>
    <row r="4096" spans="1:17" hidden="1" x14ac:dyDescent="0.3">
      <c r="A4096" t="s">
        <v>8424</v>
      </c>
      <c r="B4096" t="s">
        <v>8425</v>
      </c>
      <c r="C4096" t="str">
        <f>IFERROR(VLOOKUP(Table1[[#This Row],[Ticker]],[1]!Table2[[Symbol]:[Industry]],2,FALSE),"-")</f>
        <v>-</v>
      </c>
      <c r="D4096" t="s">
        <v>429</v>
      </c>
      <c r="E4096">
        <v>18.501999999999999</v>
      </c>
      <c r="F4096">
        <v>33.64</v>
      </c>
      <c r="G4096">
        <v>105.43336881403</v>
      </c>
      <c r="H4096">
        <v>6.7302010831011598</v>
      </c>
      <c r="I4096">
        <v>54.654597267842099</v>
      </c>
      <c r="J4096">
        <v>10.4759362379761</v>
      </c>
      <c r="K4096">
        <v>28.633828749759001</v>
      </c>
      <c r="L4096">
        <v>23.016641556173401</v>
      </c>
      <c r="M4096">
        <v>66.022419185560906</v>
      </c>
      <c r="N4096">
        <v>0.70299774349357602</v>
      </c>
      <c r="O4096">
        <v>16.557669441141499</v>
      </c>
      <c r="P4096">
        <v>180.09991673605299</v>
      </c>
      <c r="Q4096">
        <v>8.9040967409608998E-2</v>
      </c>
    </row>
    <row r="4097" spans="1:17" hidden="1" x14ac:dyDescent="0.3">
      <c r="A4097" t="s">
        <v>8426</v>
      </c>
      <c r="B4097" t="s">
        <v>8427</v>
      </c>
      <c r="C4097" t="str">
        <f>IFERROR(VLOOKUP(Table1[[#This Row],[Ticker]],[1]!Table2[[Symbol]:[Industry]],2,FALSE),"-")</f>
        <v>-</v>
      </c>
      <c r="D4097" t="s">
        <v>1417</v>
      </c>
      <c r="E4097">
        <v>18.501069999999999</v>
      </c>
      <c r="F4097">
        <v>14</v>
      </c>
      <c r="G4097">
        <v>49.159194548342498</v>
      </c>
      <c r="H4097">
        <v>-4.0107946796106999</v>
      </c>
      <c r="I4097">
        <v>29.509776452918199</v>
      </c>
      <c r="J4097">
        <v>4.7391195954991501</v>
      </c>
      <c r="K4097">
        <v>14.097256522873399</v>
      </c>
      <c r="L4097">
        <v>11.993405883461399</v>
      </c>
      <c r="M4097">
        <v>46.213336905175801</v>
      </c>
      <c r="N4097">
        <v>2.4412500000000001</v>
      </c>
      <c r="O4097">
        <v>14.285714285714199</v>
      </c>
      <c r="P4097">
        <v>182.258064516129</v>
      </c>
    </row>
    <row r="4098" spans="1:17" hidden="1" x14ac:dyDescent="0.3">
      <c r="A4098" t="s">
        <v>8428</v>
      </c>
      <c r="B4098" t="s">
        <v>8429</v>
      </c>
      <c r="C4098" t="str">
        <f>IFERROR(VLOOKUP(Table1[[#This Row],[Ticker]],[1]!Table2[[Symbol]:[Industry]],2,FALSE),"-")</f>
        <v>-</v>
      </c>
      <c r="D4098" t="s">
        <v>2952</v>
      </c>
      <c r="E4098">
        <v>18.445122011999999</v>
      </c>
      <c r="F4098">
        <v>44.13</v>
      </c>
      <c r="G4098">
        <v>-10.637705166937399</v>
      </c>
      <c r="H4098">
        <v>-3.0121171629323</v>
      </c>
      <c r="I4098">
        <v>-19.771059428834999</v>
      </c>
      <c r="J4098">
        <v>3.32421470941016</v>
      </c>
      <c r="K4098">
        <v>45.243631281672002</v>
      </c>
      <c r="L4098">
        <v>44.292663812813402</v>
      </c>
      <c r="M4098">
        <v>48.530528646468298</v>
      </c>
      <c r="N4098">
        <v>0.349174528301886</v>
      </c>
      <c r="O4098">
        <v>58.916836619079902</v>
      </c>
      <c r="P4098">
        <v>45.150662589194702</v>
      </c>
    </row>
    <row r="4099" spans="1:17" hidden="1" x14ac:dyDescent="0.3">
      <c r="A4099" t="s">
        <v>8430</v>
      </c>
      <c r="B4099" t="s">
        <v>8431</v>
      </c>
      <c r="C4099" t="str">
        <f>IFERROR(VLOOKUP(Table1[[#This Row],[Ticker]],[1]!Table2[[Symbol]:[Industry]],2,FALSE),"-")</f>
        <v>-</v>
      </c>
      <c r="D4099" t="s">
        <v>993</v>
      </c>
      <c r="E4099">
        <v>18.444500000000001</v>
      </c>
      <c r="F4099">
        <v>9.9700000000000006</v>
      </c>
      <c r="G4099">
        <v>64.858608992064006</v>
      </c>
      <c r="H4099">
        <v>-30.3639574136308</v>
      </c>
      <c r="I4099">
        <v>35.483422133738102</v>
      </c>
      <c r="J4099">
        <v>-4.43448960637037</v>
      </c>
      <c r="K4099">
        <v>11.287767923294201</v>
      </c>
      <c r="L4099">
        <v>8.4943559347144593</v>
      </c>
      <c r="M4099">
        <v>6.6835584822273502</v>
      </c>
      <c r="N4099">
        <v>0.292547812054537</v>
      </c>
      <c r="O4099">
        <v>69.508525576730094</v>
      </c>
      <c r="P4099">
        <v>97.035573122529598</v>
      </c>
      <c r="Q4099">
        <v>0.124686797616905</v>
      </c>
    </row>
    <row r="4100" spans="1:17" hidden="1" x14ac:dyDescent="0.3">
      <c r="A4100" t="s">
        <v>8432</v>
      </c>
      <c r="B4100" t="s">
        <v>8433</v>
      </c>
      <c r="C4100" t="str">
        <f>IFERROR(VLOOKUP(Table1[[#This Row],[Ticker]],[1]!Table2[[Symbol]:[Industry]],2,FALSE),"-")</f>
        <v>-</v>
      </c>
      <c r="D4100" t="s">
        <v>3174</v>
      </c>
      <c r="E4100">
        <v>18.440946</v>
      </c>
      <c r="F4100">
        <v>18.09</v>
      </c>
      <c r="G4100">
        <v>-82.140962191469399</v>
      </c>
      <c r="H4100">
        <v>-5.24995637191169</v>
      </c>
      <c r="I4100">
        <v>-64.576517963325401</v>
      </c>
      <c r="J4100">
        <v>-2.2080464460065099</v>
      </c>
      <c r="K4100">
        <v>21.1709955880034</v>
      </c>
      <c r="L4100">
        <v>31.7486762656068</v>
      </c>
      <c r="M4100">
        <v>19.989647134133701</v>
      </c>
      <c r="N4100">
        <v>1.0183279992596199</v>
      </c>
      <c r="O4100">
        <v>299.83416252072902</v>
      </c>
      <c r="P4100">
        <v>2.7840909090908998</v>
      </c>
    </row>
    <row r="4101" spans="1:17" hidden="1" x14ac:dyDescent="0.3">
      <c r="A4101" t="s">
        <v>8434</v>
      </c>
      <c r="B4101" t="s">
        <v>8435</v>
      </c>
      <c r="C4101" t="str">
        <f>IFERROR(VLOOKUP(Table1[[#This Row],[Ticker]],[1]!Table2[[Symbol]:[Industry]],2,FALSE),"-")</f>
        <v>-</v>
      </c>
      <c r="D4101" t="s">
        <v>1676</v>
      </c>
      <c r="E4101">
        <v>18.428100000000001</v>
      </c>
      <c r="F4101">
        <v>7.95</v>
      </c>
      <c r="G4101">
        <v>-50.2518437341691</v>
      </c>
      <c r="H4101">
        <v>-6.1482711391210598</v>
      </c>
      <c r="I4101">
        <v>-25.3724505278098</v>
      </c>
      <c r="J4101">
        <v>4.10995477888709</v>
      </c>
      <c r="K4101">
        <v>8.5850576883454703</v>
      </c>
      <c r="L4101">
        <v>9.1385139887516598</v>
      </c>
      <c r="M4101">
        <v>25.536938242835799</v>
      </c>
      <c r="N4101">
        <v>0.55774582560296804</v>
      </c>
      <c r="O4101">
        <v>75.471698113207495</v>
      </c>
      <c r="P4101">
        <v>6.8548387096774199</v>
      </c>
    </row>
    <row r="4102" spans="1:17" hidden="1" x14ac:dyDescent="0.3">
      <c r="A4102" t="s">
        <v>8436</v>
      </c>
      <c r="B4102" t="s">
        <v>8437</v>
      </c>
      <c r="C4102" t="str">
        <f>IFERROR(VLOOKUP(Table1[[#This Row],[Ticker]],[1]!Table2[[Symbol]:[Industry]],2,FALSE),"-")</f>
        <v>-</v>
      </c>
      <c r="D4102" t="s">
        <v>376</v>
      </c>
      <c r="E4102">
        <v>18.40916</v>
      </c>
      <c r="F4102">
        <v>38.5</v>
      </c>
      <c r="G4102">
        <v>-4.8659146682669396</v>
      </c>
      <c r="H4102">
        <v>-4.5510489168988402</v>
      </c>
      <c r="I4102">
        <v>-11.772274829133</v>
      </c>
      <c r="J4102">
        <v>3.8092695713095002</v>
      </c>
      <c r="K4102">
        <v>41.004342363963701</v>
      </c>
      <c r="L4102">
        <v>39.520333139204702</v>
      </c>
      <c r="M4102">
        <v>21.677429345073499</v>
      </c>
      <c r="N4102">
        <v>0.82014356413571698</v>
      </c>
      <c r="O4102">
        <v>19.480519480519401</v>
      </c>
      <c r="P4102">
        <v>24.193548387096701</v>
      </c>
      <c r="Q4102">
        <v>5.5794859439206999E-2</v>
      </c>
    </row>
    <row r="4103" spans="1:17" hidden="1" x14ac:dyDescent="0.3">
      <c r="A4103" t="s">
        <v>8438</v>
      </c>
      <c r="B4103" t="s">
        <v>8439</v>
      </c>
      <c r="C4103" t="str">
        <f>IFERROR(VLOOKUP(Table1[[#This Row],[Ticker]],[1]!Table2[[Symbol]:[Industry]],2,FALSE),"-")</f>
        <v>-</v>
      </c>
      <c r="D4103" t="s">
        <v>2663</v>
      </c>
      <c r="E4103">
        <v>18.367895000000001</v>
      </c>
      <c r="F4103">
        <v>18.98</v>
      </c>
      <c r="G4103">
        <v>-36.720481971282901</v>
      </c>
      <c r="H4103">
        <v>-0.64033463118455103</v>
      </c>
      <c r="I4103">
        <v>-45.356386896429697</v>
      </c>
      <c r="J4103">
        <v>-1.96084537121922</v>
      </c>
      <c r="K4103">
        <v>24.1614209758356</v>
      </c>
      <c r="L4103">
        <v>24.585685574459799</v>
      </c>
      <c r="M4103">
        <v>29.418949368396898</v>
      </c>
      <c r="N4103">
        <v>0.64</v>
      </c>
      <c r="O4103">
        <v>71.232876712328704</v>
      </c>
      <c r="P4103">
        <v>9.5210617426428197</v>
      </c>
      <c r="Q4103">
        <v>8.4932230995574995E-2</v>
      </c>
    </row>
    <row r="4104" spans="1:17" hidden="1" x14ac:dyDescent="0.3">
      <c r="A4104" t="s">
        <v>8440</v>
      </c>
      <c r="B4104" t="s">
        <v>8441</v>
      </c>
      <c r="C4104" t="str">
        <f>IFERROR(VLOOKUP(Table1[[#This Row],[Ticker]],[1]!Table2[[Symbol]:[Industry]],2,FALSE),"-")</f>
        <v>-</v>
      </c>
      <c r="D4104" t="s">
        <v>51</v>
      </c>
      <c r="E4104">
        <v>18.293211299999999</v>
      </c>
      <c r="F4104">
        <v>45.5</v>
      </c>
      <c r="G4104">
        <v>-56.587931888439101</v>
      </c>
      <c r="H4104">
        <v>7.8921329012829702</v>
      </c>
      <c r="I4104">
        <v>-20.032967085849101</v>
      </c>
      <c r="J4104">
        <v>12.827550395891301</v>
      </c>
      <c r="K4104">
        <v>43.730644062930502</v>
      </c>
      <c r="M4104">
        <v>56.470895915840998</v>
      </c>
      <c r="N4104">
        <v>1.31791285637439</v>
      </c>
      <c r="O4104">
        <v>82.197802197802204</v>
      </c>
      <c r="P4104">
        <v>37.462235649546798</v>
      </c>
    </row>
    <row r="4105" spans="1:17" hidden="1" x14ac:dyDescent="0.3">
      <c r="A4105" t="s">
        <v>8442</v>
      </c>
      <c r="B4105" t="s">
        <v>8443</v>
      </c>
      <c r="C4105" t="str">
        <f>IFERROR(VLOOKUP(Table1[[#This Row],[Ticker]],[1]!Table2[[Symbol]:[Industry]],2,FALSE),"-")</f>
        <v>-</v>
      </c>
      <c r="D4105" t="s">
        <v>51</v>
      </c>
      <c r="E4105">
        <v>18.28</v>
      </c>
      <c r="F4105">
        <v>4.57</v>
      </c>
      <c r="G4105">
        <v>-86.399759845428306</v>
      </c>
      <c r="H4105">
        <v>-8.9456952823212301</v>
      </c>
      <c r="I4105">
        <v>-54.000730345598399</v>
      </c>
      <c r="J4105">
        <v>-0.43634446377821201</v>
      </c>
      <c r="K4105">
        <v>5.4722887831985201</v>
      </c>
      <c r="L4105">
        <v>7.7608362809468101</v>
      </c>
      <c r="M4105">
        <v>17.491408684503501</v>
      </c>
      <c r="N4105">
        <v>0.72278914699989405</v>
      </c>
      <c r="O4105">
        <v>219.47483588621401</v>
      </c>
      <c r="P4105">
        <v>3.86363636363635</v>
      </c>
      <c r="Q4105">
        <v>-4.3965127346612003E-2</v>
      </c>
    </row>
    <row r="4106" spans="1:17" hidden="1" x14ac:dyDescent="0.3">
      <c r="A4106" t="s">
        <v>8444</v>
      </c>
      <c r="B4106" t="s">
        <v>8445</v>
      </c>
      <c r="C4106" t="str">
        <f>IFERROR(VLOOKUP(Table1[[#This Row],[Ticker]],[1]!Table2[[Symbol]:[Industry]],2,FALSE),"-")</f>
        <v>-</v>
      </c>
      <c r="D4106" t="s">
        <v>530</v>
      </c>
      <c r="E4106">
        <v>18.263999999999999</v>
      </c>
      <c r="F4106">
        <v>7.61</v>
      </c>
      <c r="G4106">
        <v>-64.625939078988694</v>
      </c>
      <c r="H4106">
        <v>8.9608558450059199</v>
      </c>
      <c r="I4106">
        <v>-58.187818048799897</v>
      </c>
      <c r="J4106">
        <v>23.774882438752599</v>
      </c>
      <c r="K4106">
        <v>11.3810312193089</v>
      </c>
      <c r="L4106">
        <v>12.5303317542926</v>
      </c>
      <c r="M4106">
        <v>96.565427557070606</v>
      </c>
      <c r="N4106">
        <v>0.49933862433862403</v>
      </c>
      <c r="O4106">
        <v>147.83180026281201</v>
      </c>
      <c r="P4106">
        <v>27.470686767169099</v>
      </c>
      <c r="Q4106">
        <v>-0.114308578951482</v>
      </c>
    </row>
    <row r="4107" spans="1:17" hidden="1" x14ac:dyDescent="0.3">
      <c r="A4107" t="s">
        <v>8446</v>
      </c>
      <c r="B4107" t="s">
        <v>8447</v>
      </c>
      <c r="C4107" t="str">
        <f>IFERROR(VLOOKUP(Table1[[#This Row],[Ticker]],[1]!Table2[[Symbol]:[Industry]],2,FALSE),"-")</f>
        <v>-</v>
      </c>
      <c r="D4107" t="s">
        <v>252</v>
      </c>
      <c r="E4107">
        <v>18.253603200000001</v>
      </c>
      <c r="F4107">
        <v>48.16</v>
      </c>
      <c r="G4107">
        <v>-44.264931505737202</v>
      </c>
      <c r="H4107">
        <v>-27.3351398259897</v>
      </c>
      <c r="I4107">
        <v>-20.0489089930911</v>
      </c>
      <c r="J4107">
        <v>3.9426029046428299</v>
      </c>
      <c r="K4107">
        <v>59.171858112360098</v>
      </c>
      <c r="L4107">
        <v>57.466832035883101</v>
      </c>
      <c r="M4107">
        <v>28.475901736152998</v>
      </c>
      <c r="N4107">
        <v>0.98270279598018195</v>
      </c>
      <c r="O4107">
        <v>77.969269102989998</v>
      </c>
      <c r="P4107">
        <v>5.6140350877192899</v>
      </c>
      <c r="Q4107">
        <v>2.6765148451711001E-2</v>
      </c>
    </row>
    <row r="4108" spans="1:17" hidden="1" x14ac:dyDescent="0.3">
      <c r="A4108" t="s">
        <v>8448</v>
      </c>
      <c r="B4108" t="s">
        <v>8449</v>
      </c>
      <c r="C4108" t="str">
        <f>IFERROR(VLOOKUP(Table1[[#This Row],[Ticker]],[1]!Table2[[Symbol]:[Industry]],2,FALSE),"-")</f>
        <v>-</v>
      </c>
      <c r="D4108" t="s">
        <v>269</v>
      </c>
      <c r="E4108">
        <v>18.252672239999999</v>
      </c>
      <c r="F4108">
        <v>83.6</v>
      </c>
      <c r="G4108">
        <v>42.289955900339699</v>
      </c>
      <c r="H4108">
        <v>17.3244986082873</v>
      </c>
      <c r="I4108">
        <v>50.371812242796999</v>
      </c>
      <c r="J4108">
        <v>24.6627494247893</v>
      </c>
      <c r="K4108">
        <v>64.926797425902393</v>
      </c>
      <c r="L4108">
        <v>53.759477848502399</v>
      </c>
      <c r="M4108">
        <v>88.401658024945803</v>
      </c>
      <c r="N4108">
        <v>2.4080547212129901</v>
      </c>
      <c r="O4108">
        <v>0</v>
      </c>
      <c r="P4108">
        <v>151.42857142857099</v>
      </c>
      <c r="Q4108">
        <v>0.25198418359536301</v>
      </c>
    </row>
    <row r="4109" spans="1:17" hidden="1" x14ac:dyDescent="0.3">
      <c r="A4109" t="s">
        <v>8450</v>
      </c>
      <c r="B4109" t="s">
        <v>8451</v>
      </c>
      <c r="C4109" t="str">
        <f>IFERROR(VLOOKUP(Table1[[#This Row],[Ticker]],[1]!Table2[[Symbol]:[Industry]],2,FALSE),"-")</f>
        <v>-</v>
      </c>
      <c r="D4109" t="s">
        <v>625</v>
      </c>
      <c r="E4109">
        <v>18.2515638</v>
      </c>
      <c r="F4109">
        <v>31.42</v>
      </c>
      <c r="G4109">
        <v>105.587353374974</v>
      </c>
      <c r="H4109">
        <v>57.775521763729401</v>
      </c>
      <c r="I4109">
        <v>72.184195057569397</v>
      </c>
      <c r="J4109">
        <v>24.3166919734687</v>
      </c>
      <c r="K4109">
        <v>20.635650272440699</v>
      </c>
      <c r="L4109">
        <v>17.149299905036798</v>
      </c>
      <c r="M4109">
        <v>94.748968078404303</v>
      </c>
      <c r="N4109">
        <v>2.8127333427483698</v>
      </c>
      <c r="O4109">
        <v>0</v>
      </c>
      <c r="P4109">
        <v>187.99266727772601</v>
      </c>
      <c r="Q4109">
        <v>5.640924444006E-2</v>
      </c>
    </row>
    <row r="4110" spans="1:17" hidden="1" x14ac:dyDescent="0.3">
      <c r="A4110" t="s">
        <v>8452</v>
      </c>
      <c r="B4110" t="s">
        <v>8453</v>
      </c>
      <c r="C4110" t="str">
        <f>IFERROR(VLOOKUP(Table1[[#This Row],[Ticker]],[1]!Table2[[Symbol]:[Industry]],2,FALSE),"-")</f>
        <v>-</v>
      </c>
      <c r="D4110" t="s">
        <v>429</v>
      </c>
      <c r="E4110">
        <v>18.219180000000001</v>
      </c>
      <c r="F4110">
        <v>58.8</v>
      </c>
      <c r="G4110">
        <v>-6.5879318884391296</v>
      </c>
      <c r="H4110">
        <v>21.9198725332522</v>
      </c>
      <c r="I4110">
        <v>9.5097764529182403</v>
      </c>
      <c r="J4110">
        <v>23.108326983477401</v>
      </c>
      <c r="K4110">
        <v>46.823203756519398</v>
      </c>
      <c r="L4110">
        <v>50.2494531768454</v>
      </c>
      <c r="M4110">
        <v>91.690355812944503</v>
      </c>
      <c r="N4110">
        <v>0.94384344361153705</v>
      </c>
      <c r="O4110">
        <v>6.7176870748299304</v>
      </c>
      <c r="P4110">
        <v>45.185185185185098</v>
      </c>
      <c r="Q4110">
        <v>7.1642988850734002E-2</v>
      </c>
    </row>
    <row r="4111" spans="1:17" hidden="1" x14ac:dyDescent="0.3">
      <c r="A4111" t="s">
        <v>8454</v>
      </c>
      <c r="B4111" t="s">
        <v>8455</v>
      </c>
      <c r="C4111" t="str">
        <f>IFERROR(VLOOKUP(Table1[[#This Row],[Ticker]],[1]!Table2[[Symbol]:[Industry]],2,FALSE),"-")</f>
        <v>-</v>
      </c>
      <c r="D4111" t="s">
        <v>232</v>
      </c>
      <c r="E4111">
        <v>18.165768499999999</v>
      </c>
      <c r="F4111">
        <v>25.19</v>
      </c>
      <c r="G4111">
        <v>267.28803710380799</v>
      </c>
      <c r="H4111">
        <v>46.112119022032402</v>
      </c>
      <c r="I4111">
        <v>91.676710642324295</v>
      </c>
      <c r="J4111">
        <v>11.286210610422099</v>
      </c>
      <c r="K4111">
        <v>17.340108025061099</v>
      </c>
      <c r="L4111">
        <v>11.654243755986</v>
      </c>
      <c r="M4111">
        <v>99.9947335707771</v>
      </c>
      <c r="N4111">
        <v>3.29469554034507</v>
      </c>
      <c r="O4111">
        <v>0</v>
      </c>
      <c r="P4111">
        <v>338.08695652173901</v>
      </c>
      <c r="Q4111">
        <v>0.12617547616965799</v>
      </c>
    </row>
    <row r="4112" spans="1:17" hidden="1" x14ac:dyDescent="0.3">
      <c r="A4112" t="s">
        <v>8456</v>
      </c>
      <c r="B4112" t="s">
        <v>8457</v>
      </c>
      <c r="C4112" t="str">
        <f>IFERROR(VLOOKUP(Table1[[#This Row],[Ticker]],[1]!Table2[[Symbol]:[Industry]],2,FALSE),"-")</f>
        <v>-</v>
      </c>
      <c r="D4112" t="s">
        <v>711</v>
      </c>
      <c r="E4112">
        <v>18.095091273000001</v>
      </c>
      <c r="F4112">
        <v>947.31</v>
      </c>
      <c r="G4112">
        <v>28.271361968263399</v>
      </c>
      <c r="H4112">
        <v>4.3734972894712296</v>
      </c>
      <c r="I4112">
        <v>5.03820397554074</v>
      </c>
      <c r="J4112">
        <v>3.8236061184819699</v>
      </c>
      <c r="K4112">
        <v>937.69528804066101</v>
      </c>
      <c r="L4112">
        <v>836.07844428148098</v>
      </c>
      <c r="M4112">
        <v>55.6599041266266</v>
      </c>
      <c r="N4112">
        <v>0.83417730910641796</v>
      </c>
      <c r="O4112">
        <v>10.2965238411924</v>
      </c>
      <c r="P4112">
        <v>55.200039319768003</v>
      </c>
      <c r="Q4112">
        <v>1.8114824755041999E-2</v>
      </c>
    </row>
    <row r="4113" spans="1:17" hidden="1" x14ac:dyDescent="0.3">
      <c r="A4113" t="s">
        <v>8458</v>
      </c>
      <c r="B4113" t="s">
        <v>8459</v>
      </c>
      <c r="C4113" t="str">
        <f>IFERROR(VLOOKUP(Table1[[#This Row],[Ticker]],[1]!Table2[[Symbol]:[Industry]],2,FALSE),"-")</f>
        <v>-</v>
      </c>
      <c r="E4113">
        <v>18.07</v>
      </c>
      <c r="F4113">
        <v>18.07</v>
      </c>
      <c r="G4113">
        <v>-49.739545666578501</v>
      </c>
      <c r="H4113">
        <v>6.9869945613620201</v>
      </c>
      <c r="I4113">
        <v>-31.581926603850299</v>
      </c>
      <c r="J4113">
        <v>10.2352172071047</v>
      </c>
      <c r="K4113">
        <v>18.374484010927201</v>
      </c>
      <c r="L4113">
        <v>20.703663664979</v>
      </c>
      <c r="M4113">
        <v>59.1361913794088</v>
      </c>
      <c r="N4113">
        <v>2.3572892058330601</v>
      </c>
      <c r="O4113">
        <v>57.166574432761401</v>
      </c>
      <c r="P4113">
        <v>14.6573604060913</v>
      </c>
      <c r="Q4113">
        <v>6.4285584458737E-2</v>
      </c>
    </row>
    <row r="4114" spans="1:17" hidden="1" x14ac:dyDescent="0.3">
      <c r="A4114" t="s">
        <v>8460</v>
      </c>
      <c r="B4114" t="s">
        <v>8461</v>
      </c>
      <c r="C4114" t="str">
        <f>IFERROR(VLOOKUP(Table1[[#This Row],[Ticker]],[1]!Table2[[Symbol]:[Industry]],2,FALSE),"-")</f>
        <v>-</v>
      </c>
      <c r="D4114" t="s">
        <v>383</v>
      </c>
      <c r="E4114">
        <v>18.06054</v>
      </c>
      <c r="F4114">
        <v>48.2</v>
      </c>
      <c r="G4114">
        <v>-26.077179200267</v>
      </c>
      <c r="H4114">
        <v>-3.0813887227240802</v>
      </c>
      <c r="I4114">
        <v>-5.7076148514295699</v>
      </c>
      <c r="J4114">
        <v>0.117062629593724</v>
      </c>
      <c r="K4114">
        <v>49.244839403716902</v>
      </c>
      <c r="L4114">
        <v>48.663719505755601</v>
      </c>
      <c r="M4114">
        <v>40.533939573451804</v>
      </c>
      <c r="N4114">
        <v>0.41917204696258897</v>
      </c>
      <c r="O4114">
        <v>42.759336099584999</v>
      </c>
      <c r="P4114">
        <v>25.194805194805099</v>
      </c>
      <c r="Q4114">
        <v>-9.3652979535940005E-3</v>
      </c>
    </row>
    <row r="4115" spans="1:17" hidden="1" x14ac:dyDescent="0.3">
      <c r="A4115" t="s">
        <v>8462</v>
      </c>
      <c r="B4115" t="s">
        <v>8463</v>
      </c>
      <c r="C4115" t="str">
        <f>IFERROR(VLOOKUP(Table1[[#This Row],[Ticker]],[1]!Table2[[Symbol]:[Industry]],2,FALSE),"-")</f>
        <v>-</v>
      </c>
      <c r="D4115" t="s">
        <v>124</v>
      </c>
      <c r="E4115">
        <v>18.05</v>
      </c>
      <c r="F4115">
        <v>1.9</v>
      </c>
      <c r="G4115">
        <v>-9.4821434652854393</v>
      </c>
      <c r="H4115">
        <v>-3.35954645384464</v>
      </c>
      <c r="I4115">
        <v>-36.271473547081698</v>
      </c>
      <c r="J4115">
        <v>3.66073761966874</v>
      </c>
      <c r="K4115">
        <v>1.9786142273510601</v>
      </c>
      <c r="L4115">
        <v>2.10807661822512</v>
      </c>
      <c r="M4115">
        <v>37.026327976574201</v>
      </c>
      <c r="N4115">
        <v>0.91454698435293003</v>
      </c>
      <c r="O4115">
        <v>57.894736842105203</v>
      </c>
      <c r="P4115">
        <v>20.253164556961998</v>
      </c>
      <c r="Q4115">
        <v>-9.5173107361690001E-3</v>
      </c>
    </row>
    <row r="4116" spans="1:17" hidden="1" x14ac:dyDescent="0.3">
      <c r="A4116" t="s">
        <v>8464</v>
      </c>
      <c r="B4116" t="s">
        <v>8465</v>
      </c>
      <c r="C4116" t="str">
        <f>IFERROR(VLOOKUP(Table1[[#This Row],[Ticker]],[1]!Table2[[Symbol]:[Industry]],2,FALSE),"-")</f>
        <v>-</v>
      </c>
      <c r="D4116" t="s">
        <v>530</v>
      </c>
      <c r="E4116">
        <v>18.046199999999999</v>
      </c>
      <c r="F4116">
        <v>0.95</v>
      </c>
      <c r="G4116">
        <v>-82.129057429564597</v>
      </c>
      <c r="H4116">
        <v>-8.8270390159087295</v>
      </c>
      <c r="I4116">
        <v>-24.126587183445299</v>
      </c>
      <c r="J4116">
        <v>-1.06792341114662</v>
      </c>
      <c r="K4116">
        <v>0.96303377331010298</v>
      </c>
      <c r="L4116">
        <v>1.1228682651601201</v>
      </c>
      <c r="M4116">
        <v>53.622589759010502</v>
      </c>
      <c r="N4116">
        <v>0.82895853516492002</v>
      </c>
      <c r="O4116">
        <v>215.78947368421001</v>
      </c>
      <c r="P4116">
        <v>26.6666666666666</v>
      </c>
      <c r="Q4116">
        <v>-1.4340017765809E-2</v>
      </c>
    </row>
    <row r="4117" spans="1:17" hidden="1" x14ac:dyDescent="0.3">
      <c r="A4117" t="s">
        <v>8466</v>
      </c>
      <c r="B4117" t="s">
        <v>8467</v>
      </c>
      <c r="C4117" t="str">
        <f>IFERROR(VLOOKUP(Table1[[#This Row],[Ticker]],[1]!Table2[[Symbol]:[Industry]],2,FALSE),"-")</f>
        <v>-</v>
      </c>
      <c r="D4117" t="s">
        <v>18</v>
      </c>
      <c r="E4117">
        <v>18.040500000000002</v>
      </c>
      <c r="F4117">
        <v>200.45</v>
      </c>
      <c r="G4117">
        <v>-29.761128405851998</v>
      </c>
      <c r="H4117">
        <v>-29.3253544724544</v>
      </c>
      <c r="I4117">
        <v>-2.1388721957304</v>
      </c>
      <c r="J4117">
        <v>-2.23856301463967</v>
      </c>
      <c r="K4117">
        <v>229.40200432636601</v>
      </c>
      <c r="L4117">
        <v>210.43508127995699</v>
      </c>
      <c r="M4117">
        <v>16.238961139635698</v>
      </c>
      <c r="N4117">
        <v>0.51063722269947898</v>
      </c>
      <c r="O4117">
        <v>47.168870042404599</v>
      </c>
      <c r="P4117">
        <v>85.087719298245602</v>
      </c>
    </row>
    <row r="4118" spans="1:17" hidden="1" x14ac:dyDescent="0.3">
      <c r="A4118" t="s">
        <v>8468</v>
      </c>
      <c r="B4118" t="s">
        <v>8469</v>
      </c>
      <c r="C4118" t="str">
        <f>IFERROR(VLOOKUP(Table1[[#This Row],[Ticker]],[1]!Table2[[Symbol]:[Industry]],2,FALSE),"-")</f>
        <v>-</v>
      </c>
      <c r="D4118" t="s">
        <v>590</v>
      </c>
      <c r="E4118">
        <v>18.014067390000001</v>
      </c>
      <c r="F4118">
        <v>3.3</v>
      </c>
      <c r="G4118">
        <v>-70.114501936748297</v>
      </c>
      <c r="H4118">
        <v>-7.8970251701969802</v>
      </c>
      <c r="I4118">
        <v>-24.328343651520399</v>
      </c>
      <c r="J4118">
        <v>5.2715264193403603E-2</v>
      </c>
      <c r="K4118">
        <v>3.58716289682443</v>
      </c>
      <c r="L4118">
        <v>4.8440205387406898</v>
      </c>
      <c r="M4118">
        <v>23.502576660265799</v>
      </c>
      <c r="N4118">
        <v>0.84683184252759902</v>
      </c>
      <c r="O4118">
        <v>98.484848484848399</v>
      </c>
      <c r="P4118">
        <v>17.857142857142801</v>
      </c>
      <c r="Q4118">
        <v>-0.142659352538822</v>
      </c>
    </row>
    <row r="4119" spans="1:17" hidden="1" x14ac:dyDescent="0.3">
      <c r="A4119" t="s">
        <v>8470</v>
      </c>
      <c r="B4119" t="s">
        <v>8471</v>
      </c>
      <c r="C4119" t="str">
        <f>IFERROR(VLOOKUP(Table1[[#This Row],[Ticker]],[1]!Table2[[Symbol]:[Industry]],2,FALSE),"-")</f>
        <v>-</v>
      </c>
      <c r="D4119" t="s">
        <v>124</v>
      </c>
      <c r="E4119">
        <v>17.999710799999999</v>
      </c>
      <c r="F4119">
        <v>50.92</v>
      </c>
      <c r="G4119">
        <v>-15.48740278791</v>
      </c>
      <c r="H4119">
        <v>11.1984662902863</v>
      </c>
      <c r="I4119">
        <v>13.7958394258252</v>
      </c>
      <c r="J4119">
        <v>4.0025767315263696</v>
      </c>
      <c r="K4119">
        <v>51.632897175113897</v>
      </c>
      <c r="L4119">
        <v>49.246434059609399</v>
      </c>
      <c r="M4119">
        <v>44.868657097735699</v>
      </c>
      <c r="N4119">
        <v>0.81957427409490302</v>
      </c>
      <c r="O4119">
        <v>33.542812254516797</v>
      </c>
      <c r="P4119">
        <v>46.321839080459696</v>
      </c>
      <c r="Q4119">
        <v>6.6941547514357005E-2</v>
      </c>
    </row>
    <row r="4120" spans="1:17" hidden="1" x14ac:dyDescent="0.3">
      <c r="A4120" t="s">
        <v>8472</v>
      </c>
      <c r="B4120" t="s">
        <v>8473</v>
      </c>
      <c r="C4120" t="str">
        <f>IFERROR(VLOOKUP(Table1[[#This Row],[Ticker]],[1]!Table2[[Symbol]:[Industry]],2,FALSE),"-")</f>
        <v>-</v>
      </c>
      <c r="D4120" t="s">
        <v>1566</v>
      </c>
      <c r="E4120">
        <v>17.997920000000001</v>
      </c>
      <c r="F4120">
        <v>39.4</v>
      </c>
      <c r="G4120">
        <v>-22.228957529464701</v>
      </c>
      <c r="H4120">
        <v>13.6453796545297</v>
      </c>
      <c r="I4120">
        <v>2.8710534264673598E-2</v>
      </c>
      <c r="J4120">
        <v>13.198468826430499</v>
      </c>
      <c r="K4120">
        <v>36.892412280526102</v>
      </c>
      <c r="L4120">
        <v>37.249677816236698</v>
      </c>
      <c r="M4120">
        <v>67.896683830758207</v>
      </c>
      <c r="N4120">
        <v>0.88095238095238004</v>
      </c>
      <c r="O4120">
        <v>28.1725888324873</v>
      </c>
      <c r="P4120">
        <v>31.1148086522462</v>
      </c>
    </row>
    <row r="4121" spans="1:17" hidden="1" x14ac:dyDescent="0.3">
      <c r="A4121" t="s">
        <v>8474</v>
      </c>
      <c r="B4121" t="s">
        <v>8475</v>
      </c>
      <c r="C4121" t="str">
        <f>IFERROR(VLOOKUP(Table1[[#This Row],[Ticker]],[1]!Table2[[Symbol]:[Industry]],2,FALSE),"-")</f>
        <v>-</v>
      </c>
      <c r="D4121" t="s">
        <v>391</v>
      </c>
      <c r="E4121">
        <v>17.799954240000002</v>
      </c>
      <c r="F4121">
        <v>12.45</v>
      </c>
      <c r="G4121">
        <v>-102.43520056179401</v>
      </c>
      <c r="H4121">
        <v>-11.8164143654038</v>
      </c>
      <c r="I4121">
        <v>-62.327747725031401</v>
      </c>
      <c r="J4121">
        <v>3.1426029046428301</v>
      </c>
      <c r="K4121">
        <v>18.505937901071299</v>
      </c>
      <c r="L4121">
        <v>36.650324148165197</v>
      </c>
      <c r="M4121">
        <v>0.569691433977212</v>
      </c>
      <c r="N4121">
        <v>0.95207849968781999</v>
      </c>
      <c r="O4121">
        <v>399.59839357429701</v>
      </c>
      <c r="P4121">
        <v>0</v>
      </c>
      <c r="Q4121">
        <v>-7.3156493374666995E-2</v>
      </c>
    </row>
    <row r="4122" spans="1:17" hidden="1" x14ac:dyDescent="0.3">
      <c r="A4122" t="s">
        <v>8476</v>
      </c>
      <c r="B4122" t="s">
        <v>8477</v>
      </c>
      <c r="C4122" t="str">
        <f>IFERROR(VLOOKUP(Table1[[#This Row],[Ticker]],[1]!Table2[[Symbol]:[Industry]],2,FALSE),"-")</f>
        <v>-</v>
      </c>
      <c r="D4122" t="s">
        <v>530</v>
      </c>
      <c r="E4122">
        <v>17.7872734</v>
      </c>
      <c r="F4122">
        <v>18.190000000000001</v>
      </c>
      <c r="G4122">
        <v>15.494447974261099</v>
      </c>
      <c r="H4122">
        <v>1.0739510831011601</v>
      </c>
      <c r="I4122">
        <v>-5.52773076000729</v>
      </c>
      <c r="J4122">
        <v>3.1426029046428301</v>
      </c>
      <c r="K4122">
        <v>18.159553863274901</v>
      </c>
      <c r="L4122">
        <v>17.005926794712899</v>
      </c>
      <c r="M4122">
        <v>100</v>
      </c>
      <c r="O4122">
        <v>0</v>
      </c>
      <c r="P4122">
        <v>38.7490465293669</v>
      </c>
    </row>
    <row r="4123" spans="1:17" hidden="1" x14ac:dyDescent="0.3">
      <c r="A4123" t="s">
        <v>8478</v>
      </c>
      <c r="B4123" t="s">
        <v>8479</v>
      </c>
      <c r="C4123" t="str">
        <f>IFERROR(VLOOKUP(Table1[[#This Row],[Ticker]],[1]!Table2[[Symbol]:[Industry]],2,FALSE),"-")</f>
        <v>-</v>
      </c>
      <c r="D4123" t="s">
        <v>590</v>
      </c>
      <c r="E4123">
        <v>17.678058839999998</v>
      </c>
      <c r="F4123">
        <v>4.7699999999999996</v>
      </c>
      <c r="G4123">
        <v>8.1503601225801408</v>
      </c>
      <c r="H4123">
        <v>-0.14062381568427401</v>
      </c>
      <c r="I4123">
        <v>-19.6330806899389</v>
      </c>
      <c r="J4123">
        <v>5.6636113080041799</v>
      </c>
      <c r="K4123">
        <v>4.8130205072652297</v>
      </c>
      <c r="L4123">
        <v>4.7606105967654999</v>
      </c>
      <c r="M4123">
        <v>48.599836547767097</v>
      </c>
      <c r="N4123">
        <v>0.44214949296768102</v>
      </c>
      <c r="O4123">
        <v>43.605870020964304</v>
      </c>
      <c r="P4123">
        <v>54.870129870129801</v>
      </c>
      <c r="Q4123">
        <v>-3.1151465048794E-2</v>
      </c>
    </row>
    <row r="4124" spans="1:17" hidden="1" x14ac:dyDescent="0.3">
      <c r="A4124" t="s">
        <v>8480</v>
      </c>
      <c r="B4124" t="s">
        <v>8481</v>
      </c>
      <c r="C4124" t="str">
        <f>IFERROR(VLOOKUP(Table1[[#This Row],[Ticker]],[1]!Table2[[Symbol]:[Industry]],2,FALSE),"-")</f>
        <v>-</v>
      </c>
      <c r="D4124" t="s">
        <v>212</v>
      </c>
      <c r="E4124">
        <v>17.63775</v>
      </c>
      <c r="F4124">
        <v>4.05</v>
      </c>
      <c r="G4124">
        <v>24.018128717621401</v>
      </c>
      <c r="I4124">
        <v>-14.061652118510301</v>
      </c>
      <c r="K4124">
        <v>4.4249445457001002</v>
      </c>
      <c r="L4124">
        <v>4.0278917604158799</v>
      </c>
      <c r="M4124">
        <v>29.723467083117001</v>
      </c>
      <c r="N4124">
        <v>3.0139122908782801</v>
      </c>
      <c r="O4124">
        <v>33.3333333333333</v>
      </c>
      <c r="P4124">
        <v>49.999999999999901</v>
      </c>
      <c r="Q4124">
        <v>-2.0192540060606001E-2</v>
      </c>
    </row>
    <row r="4125" spans="1:17" hidden="1" x14ac:dyDescent="0.3">
      <c r="A4125" t="s">
        <v>8482</v>
      </c>
      <c r="B4125" t="s">
        <v>8483</v>
      </c>
      <c r="C4125" t="str">
        <f>IFERROR(VLOOKUP(Table1[[#This Row],[Ticker]],[1]!Table2[[Symbol]:[Industry]],2,FALSE),"-")</f>
        <v>-</v>
      </c>
      <c r="D4125" t="s">
        <v>292</v>
      </c>
      <c r="E4125">
        <v>17.5834197</v>
      </c>
      <c r="F4125">
        <v>14.07</v>
      </c>
      <c r="G4125">
        <v>-28.507123807631</v>
      </c>
      <c r="H4125">
        <v>-10.977174905943199</v>
      </c>
      <c r="I4125">
        <v>-39.608611456401597</v>
      </c>
      <c r="J4125">
        <v>0.44900021104014198</v>
      </c>
      <c r="K4125">
        <v>15.2528842468934</v>
      </c>
      <c r="L4125">
        <v>16.2078651787334</v>
      </c>
      <c r="M4125">
        <v>37.731595853913298</v>
      </c>
      <c r="N4125">
        <v>0.76910493059766605</v>
      </c>
      <c r="O4125">
        <v>73.0632551528074</v>
      </c>
      <c r="P4125">
        <v>14.5765472312703</v>
      </c>
      <c r="Q4125">
        <v>8.5636902319724997E-2</v>
      </c>
    </row>
    <row r="4126" spans="1:17" hidden="1" x14ac:dyDescent="0.3">
      <c r="A4126" t="s">
        <v>8484</v>
      </c>
      <c r="B4126" t="s">
        <v>8485</v>
      </c>
      <c r="C4126" t="str">
        <f>IFERROR(VLOOKUP(Table1[[#This Row],[Ticker]],[1]!Table2[[Symbol]:[Industry]],2,FALSE),"-")</f>
        <v>-</v>
      </c>
      <c r="D4126" t="s">
        <v>530</v>
      </c>
      <c r="E4126">
        <v>17.549400500000001</v>
      </c>
      <c r="F4126">
        <v>9.4</v>
      </c>
      <c r="G4126">
        <v>-18.926074692730602</v>
      </c>
      <c r="H4126">
        <v>9.1792142409958899</v>
      </c>
      <c r="I4126">
        <v>4.0042953323335801</v>
      </c>
      <c r="J4126">
        <v>5.8426029046428303</v>
      </c>
      <c r="K4126">
        <v>8.7943455076324106</v>
      </c>
      <c r="L4126">
        <v>7.8733570380651896</v>
      </c>
      <c r="M4126">
        <v>44.596887713782699</v>
      </c>
      <c r="N4126">
        <v>1.2083436559424701</v>
      </c>
      <c r="O4126">
        <v>14.3617021276595</v>
      </c>
      <c r="P4126">
        <v>72.477064220183493</v>
      </c>
      <c r="Q4126">
        <v>7.2185825909396997E-2</v>
      </c>
    </row>
    <row r="4127" spans="1:17" hidden="1" x14ac:dyDescent="0.3">
      <c r="A4127" t="s">
        <v>8486</v>
      </c>
      <c r="B4127" t="s">
        <v>8487</v>
      </c>
      <c r="C4127" t="str">
        <f>IFERROR(VLOOKUP(Table1[[#This Row],[Ticker]],[1]!Table2[[Symbol]:[Industry]],2,FALSE),"-")</f>
        <v>-</v>
      </c>
      <c r="D4127" t="s">
        <v>138</v>
      </c>
      <c r="E4127">
        <v>17.493005879999998</v>
      </c>
      <c r="F4127">
        <v>44.1</v>
      </c>
      <c r="G4127">
        <v>396.79257125621399</v>
      </c>
      <c r="H4127">
        <v>192.52472828517301</v>
      </c>
      <c r="I4127">
        <v>409.556946264239</v>
      </c>
      <c r="J4127">
        <v>10.3109763268862</v>
      </c>
      <c r="M4127">
        <v>88.616334433343795</v>
      </c>
      <c r="O4127">
        <v>2.8344671201814</v>
      </c>
      <c r="P4127">
        <v>420.04716981131997</v>
      </c>
    </row>
    <row r="4128" spans="1:17" hidden="1" x14ac:dyDescent="0.3">
      <c r="A4128" t="s">
        <v>8488</v>
      </c>
      <c r="B4128" t="s">
        <v>8489</v>
      </c>
      <c r="C4128" t="str">
        <f>IFERROR(VLOOKUP(Table1[[#This Row],[Ticker]],[1]!Table2[[Symbol]:[Industry]],2,FALSE),"-")</f>
        <v>-</v>
      </c>
      <c r="D4128" t="s">
        <v>292</v>
      </c>
      <c r="E4128">
        <v>17.484708863999899</v>
      </c>
      <c r="F4128">
        <v>26.88</v>
      </c>
      <c r="G4128">
        <v>-5.2563544813569001</v>
      </c>
      <c r="H4128">
        <v>-3.2337412245911499</v>
      </c>
      <c r="I4128">
        <v>-20.560481158322901</v>
      </c>
      <c r="J4128">
        <v>-3.2140381124197299</v>
      </c>
      <c r="K4128">
        <v>28.1032961776543</v>
      </c>
      <c r="L4128">
        <v>27.523272460047998</v>
      </c>
      <c r="M4128">
        <v>30.563696354622898</v>
      </c>
      <c r="N4128">
        <v>0.72246511573807803</v>
      </c>
      <c r="O4128">
        <v>48.809523809523803</v>
      </c>
      <c r="P4128">
        <v>33.399503722084297</v>
      </c>
      <c r="Q4128">
        <v>9.5203355504680006E-3</v>
      </c>
    </row>
    <row r="4129" spans="1:17" hidden="1" x14ac:dyDescent="0.3">
      <c r="A4129" t="s">
        <v>8490</v>
      </c>
      <c r="B4129" t="s">
        <v>8491</v>
      </c>
      <c r="C4129" t="str">
        <f>IFERROR(VLOOKUP(Table1[[#This Row],[Ticker]],[1]!Table2[[Symbol]:[Industry]],2,FALSE),"-")</f>
        <v>-</v>
      </c>
      <c r="D4129" t="s">
        <v>46</v>
      </c>
      <c r="E4129">
        <v>17.469727228</v>
      </c>
      <c r="F4129">
        <v>12.94</v>
      </c>
      <c r="G4129">
        <v>40.335793353870102</v>
      </c>
      <c r="H4129">
        <v>15.110568345524801</v>
      </c>
      <c r="I4129">
        <v>-10.5674436243018</v>
      </c>
      <c r="J4129">
        <v>0.10331454289339299</v>
      </c>
      <c r="K4129">
        <v>11.9731811759358</v>
      </c>
      <c r="L4129">
        <v>11.629949548943699</v>
      </c>
      <c r="M4129">
        <v>66.585309266928704</v>
      </c>
      <c r="N4129">
        <v>1.5766584562602</v>
      </c>
      <c r="O4129">
        <v>23.647604327666102</v>
      </c>
      <c r="P4129">
        <v>72.533333333333303</v>
      </c>
      <c r="Q4129">
        <v>1.2263340339208E-2</v>
      </c>
    </row>
    <row r="4130" spans="1:17" hidden="1" x14ac:dyDescent="0.3">
      <c r="A4130" t="s">
        <v>8492</v>
      </c>
      <c r="B4130" t="s">
        <v>8493</v>
      </c>
      <c r="C4130" t="str">
        <f>IFERROR(VLOOKUP(Table1[[#This Row],[Ticker]],[1]!Table2[[Symbol]:[Industry]],2,FALSE),"-")</f>
        <v>-</v>
      </c>
      <c r="D4130" t="s">
        <v>625</v>
      </c>
      <c r="E4130">
        <v>17.443847999999999</v>
      </c>
      <c r="F4130">
        <v>3.53</v>
      </c>
      <c r="G4130">
        <v>131.24645493920599</v>
      </c>
      <c r="H4130">
        <v>-12.9502599766403</v>
      </c>
      <c r="I4130">
        <v>-29.3983342581163</v>
      </c>
      <c r="J4130">
        <v>-1.33357813886593</v>
      </c>
      <c r="K4130">
        <v>2.9005539680083401</v>
      </c>
      <c r="L4130">
        <v>2.4564800805150102</v>
      </c>
      <c r="M4130">
        <v>20.848331056566501</v>
      </c>
      <c r="N4130">
        <v>9.60885353117086E-4</v>
      </c>
      <c r="O4130">
        <v>23.229461756373901</v>
      </c>
      <c r="P4130">
        <v>161.48148148148101</v>
      </c>
      <c r="Q4130">
        <v>8.7797400256241998E-2</v>
      </c>
    </row>
    <row r="4131" spans="1:17" hidden="1" x14ac:dyDescent="0.3">
      <c r="A4131" t="s">
        <v>8494</v>
      </c>
      <c r="B4131" t="s">
        <v>8495</v>
      </c>
      <c r="C4131" t="str">
        <f>IFERROR(VLOOKUP(Table1[[#This Row],[Ticker]],[1]!Table2[[Symbol]:[Industry]],2,FALSE),"-")</f>
        <v>-</v>
      </c>
      <c r="D4131" t="s">
        <v>625</v>
      </c>
      <c r="E4131">
        <v>17.440999999999999</v>
      </c>
      <c r="F4131">
        <v>10.7</v>
      </c>
      <c r="G4131">
        <v>-1.24775704997467</v>
      </c>
      <c r="H4131">
        <v>-3.8994059328846302</v>
      </c>
      <c r="I4131">
        <v>12.639810975357801</v>
      </c>
      <c r="J4131">
        <v>6.7244034854753503</v>
      </c>
      <c r="K4131">
        <v>10.594835977613799</v>
      </c>
      <c r="L4131">
        <v>9.7534617489682098</v>
      </c>
      <c r="M4131">
        <v>56.173432058602202</v>
      </c>
      <c r="N4131">
        <v>0.17054647792994601</v>
      </c>
      <c r="O4131">
        <v>34.299065420560702</v>
      </c>
      <c r="P4131">
        <v>73.139158576051699</v>
      </c>
      <c r="Q4131">
        <v>7.7861155662238002E-2</v>
      </c>
    </row>
    <row r="4132" spans="1:17" hidden="1" x14ac:dyDescent="0.3">
      <c r="A4132" t="s">
        <v>8496</v>
      </c>
      <c r="B4132" t="s">
        <v>8497</v>
      </c>
      <c r="C4132" t="str">
        <f>IFERROR(VLOOKUP(Table1[[#This Row],[Ticker]],[1]!Table2[[Symbol]:[Industry]],2,FALSE),"-")</f>
        <v>-</v>
      </c>
      <c r="D4132" t="s">
        <v>376</v>
      </c>
      <c r="E4132">
        <v>17.3694411</v>
      </c>
      <c r="F4132">
        <v>33</v>
      </c>
      <c r="G4132">
        <v>-7.9908891593670601</v>
      </c>
      <c r="H4132">
        <v>-11.6936936433064</v>
      </c>
      <c r="I4132">
        <v>6.6141057644867303</v>
      </c>
      <c r="J4132">
        <v>1.5325850155551799</v>
      </c>
      <c r="K4132">
        <v>36.429687617506197</v>
      </c>
      <c r="L4132">
        <v>37.813366973869499</v>
      </c>
      <c r="M4132">
        <v>11.821812961308501</v>
      </c>
      <c r="N4132">
        <v>0.56822790922259703</v>
      </c>
      <c r="O4132">
        <v>59.909090909090899</v>
      </c>
      <c r="P4132">
        <v>32</v>
      </c>
    </row>
    <row r="4133" spans="1:17" hidden="1" x14ac:dyDescent="0.3">
      <c r="A4133" t="s">
        <v>8498</v>
      </c>
      <c r="B4133" t="s">
        <v>8499</v>
      </c>
      <c r="C4133" t="str">
        <f>IFERROR(VLOOKUP(Table1[[#This Row],[Ticker]],[1]!Table2[[Symbol]:[Industry]],2,FALSE),"-")</f>
        <v>-</v>
      </c>
      <c r="D4133" t="s">
        <v>383</v>
      </c>
      <c r="E4133">
        <v>17.32536</v>
      </c>
      <c r="F4133">
        <v>15.6</v>
      </c>
      <c r="G4133">
        <v>-22.283724768698001</v>
      </c>
      <c r="H4133">
        <v>-1.84931322871371</v>
      </c>
      <c r="I4133">
        <v>-39.581132637990798</v>
      </c>
      <c r="J4133">
        <v>7.9420769348860896</v>
      </c>
      <c r="K4133">
        <v>15.774172805008</v>
      </c>
      <c r="L4133">
        <v>17.206732424290099</v>
      </c>
      <c r="M4133">
        <v>46.072103407292303</v>
      </c>
      <c r="N4133">
        <v>0.56154412661457098</v>
      </c>
      <c r="O4133">
        <v>120.51282051282</v>
      </c>
      <c r="P4133">
        <v>15.5555555555555</v>
      </c>
      <c r="Q4133">
        <v>7.0275512275999998E-4</v>
      </c>
    </row>
    <row r="4134" spans="1:17" hidden="1" x14ac:dyDescent="0.3">
      <c r="A4134" t="s">
        <v>8500</v>
      </c>
      <c r="B4134" t="s">
        <v>8501</v>
      </c>
      <c r="C4134" t="str">
        <f>IFERROR(VLOOKUP(Table1[[#This Row],[Ticker]],[1]!Table2[[Symbol]:[Industry]],2,FALSE),"-")</f>
        <v>-</v>
      </c>
      <c r="D4134" t="s">
        <v>5223</v>
      </c>
      <c r="E4134">
        <v>17.312580000000001</v>
      </c>
      <c r="F4134">
        <v>7.2</v>
      </c>
      <c r="G4134">
        <v>-81.920663327898893</v>
      </c>
      <c r="H4134">
        <v>-6.7424260881147298</v>
      </c>
      <c r="I4134">
        <v>-47.988124630049903</v>
      </c>
      <c r="J4134">
        <v>-2.8067641839647601</v>
      </c>
      <c r="K4134">
        <v>8.1221388025197907</v>
      </c>
      <c r="L4134">
        <v>10.2286618466426</v>
      </c>
      <c r="M4134">
        <v>20.548553762568101</v>
      </c>
      <c r="N4134">
        <v>0.79126647308465403</v>
      </c>
      <c r="O4134">
        <v>234.938823185866</v>
      </c>
      <c r="P4134">
        <v>1.40845070422535</v>
      </c>
    </row>
    <row r="4135" spans="1:17" hidden="1" x14ac:dyDescent="0.3">
      <c r="A4135" t="s">
        <v>8502</v>
      </c>
      <c r="B4135" t="s">
        <v>8503</v>
      </c>
      <c r="C4135" t="str">
        <f>IFERROR(VLOOKUP(Table1[[#This Row],[Ticker]],[1]!Table2[[Symbol]:[Industry]],2,FALSE),"-")</f>
        <v>-</v>
      </c>
      <c r="D4135" t="s">
        <v>429</v>
      </c>
      <c r="E4135">
        <v>17.288754999999998</v>
      </c>
      <c r="F4135">
        <v>17.38</v>
      </c>
      <c r="G4135">
        <v>21.578734778227499</v>
      </c>
      <c r="H4135">
        <v>-5.7117632026131302</v>
      </c>
      <c r="I4135">
        <v>-16.033701807951299</v>
      </c>
      <c r="J4135">
        <v>-5.5073970953571596</v>
      </c>
      <c r="K4135">
        <v>19.265194962873199</v>
      </c>
      <c r="L4135">
        <v>18.0811893988968</v>
      </c>
      <c r="M4135">
        <v>17.7874773396045</v>
      </c>
      <c r="N4135">
        <v>1.47972956441602</v>
      </c>
      <c r="O4135">
        <v>29.919447640966599</v>
      </c>
      <c r="P4135">
        <v>47.288135593220296</v>
      </c>
      <c r="Q4135">
        <v>4.2581765022858001E-2</v>
      </c>
    </row>
    <row r="4136" spans="1:17" hidden="1" x14ac:dyDescent="0.3">
      <c r="A4136" t="s">
        <v>8504</v>
      </c>
      <c r="B4136" t="s">
        <v>8505</v>
      </c>
      <c r="C4136" t="str">
        <f>IFERROR(VLOOKUP(Table1[[#This Row],[Ticker]],[1]!Table2[[Symbol]:[Industry]],2,FALSE),"-")</f>
        <v>-</v>
      </c>
      <c r="D4136" t="s">
        <v>396</v>
      </c>
      <c r="E4136">
        <v>17.248396499999998</v>
      </c>
      <c r="F4136">
        <v>34.549999999999997</v>
      </c>
      <c r="G4136">
        <v>3.35090603205016</v>
      </c>
      <c r="H4136">
        <v>-13.891566158278099</v>
      </c>
      <c r="I4136">
        <v>-43.009754797081698</v>
      </c>
      <c r="J4136">
        <v>-2.2538165326973099</v>
      </c>
      <c r="K4136">
        <v>38.113137464975097</v>
      </c>
      <c r="L4136">
        <v>38.774796749696002</v>
      </c>
      <c r="M4136">
        <v>35.336849882580999</v>
      </c>
      <c r="N4136">
        <v>1.4629824088896599</v>
      </c>
      <c r="O4136">
        <v>69.030390738060703</v>
      </c>
      <c r="P4136">
        <v>38.199999999999903</v>
      </c>
      <c r="Q4136">
        <v>7.4288852140773007E-2</v>
      </c>
    </row>
    <row r="4137" spans="1:17" hidden="1" x14ac:dyDescent="0.3">
      <c r="A4137" t="s">
        <v>8506</v>
      </c>
      <c r="B4137" t="s">
        <v>8507</v>
      </c>
      <c r="C4137" t="str">
        <f>IFERROR(VLOOKUP(Table1[[#This Row],[Ticker]],[1]!Table2[[Symbol]:[Industry]],2,FALSE),"-")</f>
        <v>-</v>
      </c>
      <c r="D4137" t="s">
        <v>711</v>
      </c>
      <c r="E4137">
        <v>17.228399594999999</v>
      </c>
      <c r="F4137">
        <v>82.22</v>
      </c>
      <c r="G4137">
        <v>-11.4818959993689</v>
      </c>
      <c r="H4137">
        <v>-6.8544097337602397</v>
      </c>
      <c r="I4137">
        <v>3.8630448812909699</v>
      </c>
      <c r="J4137">
        <v>3.8112596210607501</v>
      </c>
      <c r="K4137">
        <v>87.902349565784405</v>
      </c>
      <c r="L4137">
        <v>81.667786022634601</v>
      </c>
      <c r="M4137">
        <v>59.689646094536798</v>
      </c>
      <c r="N4137">
        <v>1.7111164801122301</v>
      </c>
      <c r="O4137">
        <v>17.8302116273412</v>
      </c>
      <c r="P4137">
        <v>19.6797671033478</v>
      </c>
    </row>
    <row r="4138" spans="1:17" hidden="1" x14ac:dyDescent="0.3">
      <c r="A4138" t="s">
        <v>8508</v>
      </c>
      <c r="B4138" t="s">
        <v>8509</v>
      </c>
      <c r="C4138" t="str">
        <f>IFERROR(VLOOKUP(Table1[[#This Row],[Ticker]],[1]!Table2[[Symbol]:[Industry]],2,FALSE),"-")</f>
        <v>-</v>
      </c>
      <c r="D4138" t="s">
        <v>7707</v>
      </c>
      <c r="E4138">
        <v>17.195805055000001</v>
      </c>
      <c r="F4138">
        <v>41.47</v>
      </c>
      <c r="G4138">
        <v>-21.711993266173302</v>
      </c>
      <c r="H4138">
        <v>34.632727250572898</v>
      </c>
      <c r="I4138">
        <v>0.1554541476888</v>
      </c>
      <c r="J4138">
        <v>3.11849490078556</v>
      </c>
      <c r="K4138">
        <v>34.215093852930103</v>
      </c>
      <c r="L4138">
        <v>34.376087150508702</v>
      </c>
      <c r="M4138">
        <v>92.992105595036804</v>
      </c>
      <c r="N4138">
        <v>0.39506172839506098</v>
      </c>
      <c r="O4138">
        <v>33.662888835302603</v>
      </c>
      <c r="P4138">
        <v>97.476190476190396</v>
      </c>
      <c r="Q4138">
        <v>0.113583997545848</v>
      </c>
    </row>
    <row r="4139" spans="1:17" hidden="1" x14ac:dyDescent="0.3">
      <c r="A4139" t="s">
        <v>8510</v>
      </c>
      <c r="B4139" t="s">
        <v>8511</v>
      </c>
      <c r="C4139" t="str">
        <f>IFERROR(VLOOKUP(Table1[[#This Row],[Ticker]],[1]!Table2[[Symbol]:[Industry]],2,FALSE),"-")</f>
        <v>-</v>
      </c>
      <c r="D4139" t="s">
        <v>95</v>
      </c>
      <c r="E4139">
        <v>17.189171999999999</v>
      </c>
      <c r="F4139">
        <v>5.83</v>
      </c>
      <c r="G4139">
        <v>-5.4768207773280198</v>
      </c>
      <c r="H4139">
        <v>-3.39889236737806</v>
      </c>
      <c r="I4139">
        <v>-22.156890213748401</v>
      </c>
      <c r="J4139">
        <v>-2.8322398626527501</v>
      </c>
      <c r="K4139">
        <v>5.9614043843389704</v>
      </c>
      <c r="L4139">
        <v>6.01763050693416</v>
      </c>
      <c r="M4139">
        <v>41.058069266188802</v>
      </c>
      <c r="N4139">
        <v>1.27003393388363</v>
      </c>
      <c r="O4139">
        <v>50.943396226415103</v>
      </c>
      <c r="P4139">
        <v>32.499999999999901</v>
      </c>
      <c r="Q4139">
        <v>3.3610878030079998E-2</v>
      </c>
    </row>
    <row r="4140" spans="1:17" hidden="1" x14ac:dyDescent="0.3">
      <c r="A4140" t="s">
        <v>8512</v>
      </c>
      <c r="B4140" t="s">
        <v>8513</v>
      </c>
      <c r="C4140" t="str">
        <f>IFERROR(VLOOKUP(Table1[[#This Row],[Ticker]],[1]!Table2[[Symbol]:[Industry]],2,FALSE),"-")</f>
        <v>-</v>
      </c>
      <c r="D4140" t="s">
        <v>711</v>
      </c>
      <c r="E4140">
        <v>17.1837348</v>
      </c>
      <c r="F4140">
        <v>139.43</v>
      </c>
      <c r="G4140">
        <v>17.257343397932502</v>
      </c>
      <c r="H4140">
        <v>8.3615552736647398</v>
      </c>
      <c r="I4140">
        <v>8.1231324716336992</v>
      </c>
      <c r="J4140">
        <v>3.29965601714997</v>
      </c>
      <c r="K4140">
        <v>131.02692814950501</v>
      </c>
      <c r="L4140">
        <v>118.124386031431</v>
      </c>
      <c r="M4140">
        <v>42.376869448986099</v>
      </c>
      <c r="N4140">
        <v>1.3764092183518499</v>
      </c>
      <c r="O4140">
        <v>3.99483611848239</v>
      </c>
      <c r="P4140">
        <v>51.324072064249997</v>
      </c>
    </row>
    <row r="4141" spans="1:17" hidden="1" x14ac:dyDescent="0.3">
      <c r="A4141" t="s">
        <v>8514</v>
      </c>
      <c r="B4141" t="s">
        <v>8515</v>
      </c>
      <c r="C4141" t="str">
        <f>IFERROR(VLOOKUP(Table1[[#This Row],[Ticker]],[1]!Table2[[Symbol]:[Industry]],2,FALSE),"-")</f>
        <v>-</v>
      </c>
      <c r="D4141" t="s">
        <v>1202</v>
      </c>
      <c r="E4141">
        <v>17.1754809</v>
      </c>
      <c r="F4141">
        <v>6.87</v>
      </c>
      <c r="G4141">
        <v>-82.483085201989994</v>
      </c>
      <c r="H4141">
        <v>11.467651870502699</v>
      </c>
      <c r="I4141">
        <v>-53.287892156573797</v>
      </c>
      <c r="J4141">
        <v>9.5158957726246207</v>
      </c>
      <c r="K4141">
        <v>6.7985959381883303</v>
      </c>
      <c r="L4141">
        <v>11.0140666601667</v>
      </c>
      <c r="M4141">
        <v>60.012403758883003</v>
      </c>
      <c r="N4141">
        <v>0.48406224268126602</v>
      </c>
      <c r="O4141">
        <v>194.75982532750999</v>
      </c>
      <c r="P4141">
        <v>46.170212765957402</v>
      </c>
      <c r="Q4141">
        <v>-1.9106318312351E-2</v>
      </c>
    </row>
    <row r="4142" spans="1:17" hidden="1" x14ac:dyDescent="0.3">
      <c r="A4142" t="s">
        <v>8516</v>
      </c>
      <c r="B4142" t="s">
        <v>8517</v>
      </c>
      <c r="C4142" t="str">
        <f>IFERROR(VLOOKUP(Table1[[#This Row],[Ticker]],[1]!Table2[[Symbol]:[Industry]],2,FALSE),"-")</f>
        <v>-</v>
      </c>
      <c r="D4142" t="s">
        <v>383</v>
      </c>
      <c r="E4142">
        <v>17.143092039999999</v>
      </c>
      <c r="F4142">
        <v>9.67</v>
      </c>
      <c r="G4142">
        <v>78.203734778227499</v>
      </c>
      <c r="H4142">
        <v>-5.5558831710424696</v>
      </c>
      <c r="I4142">
        <v>-52.964940977182799</v>
      </c>
      <c r="J4142">
        <v>2.5543676105251998</v>
      </c>
      <c r="K4142">
        <v>9.9834095267787397</v>
      </c>
      <c r="L4142">
        <v>9.6575685089067402</v>
      </c>
      <c r="M4142">
        <v>41.001361712080403</v>
      </c>
      <c r="N4142">
        <v>0.64998084564112502</v>
      </c>
      <c r="O4142">
        <v>92.037228541882101</v>
      </c>
      <c r="P4142">
        <v>121.28146453089199</v>
      </c>
      <c r="Q4142">
        <v>5.7992668538851003E-2</v>
      </c>
    </row>
    <row r="4143" spans="1:17" hidden="1" x14ac:dyDescent="0.3">
      <c r="A4143" t="s">
        <v>8518</v>
      </c>
      <c r="B4143" t="s">
        <v>8519</v>
      </c>
      <c r="C4143" t="str">
        <f>IFERROR(VLOOKUP(Table1[[#This Row],[Ticker]],[1]!Table2[[Symbol]:[Industry]],2,FALSE),"-")</f>
        <v>-</v>
      </c>
      <c r="D4143" t="s">
        <v>429</v>
      </c>
      <c r="E4143">
        <v>17.105</v>
      </c>
      <c r="F4143">
        <v>34.21</v>
      </c>
      <c r="G4143">
        <v>52.361417871998903</v>
      </c>
      <c r="H4143">
        <v>0.81156041254723499</v>
      </c>
      <c r="I4143">
        <v>13.9097764529182</v>
      </c>
      <c r="J4143">
        <v>1.2498584251475799</v>
      </c>
      <c r="K4143">
        <v>33.716058358170201</v>
      </c>
      <c r="L4143">
        <v>29.100432280889599</v>
      </c>
      <c r="M4143">
        <v>35.459497263864698</v>
      </c>
      <c r="N4143">
        <v>0.75273856170542297</v>
      </c>
      <c r="O4143">
        <v>10.844782227418801</v>
      </c>
      <c r="P4143">
        <v>89.529085872576104</v>
      </c>
      <c r="Q4143">
        <v>0.121012529235993</v>
      </c>
    </row>
    <row r="4144" spans="1:17" hidden="1" x14ac:dyDescent="0.3">
      <c r="A4144" t="s">
        <v>8520</v>
      </c>
      <c r="B4144" t="s">
        <v>8521</v>
      </c>
      <c r="C4144" t="str">
        <f>IFERROR(VLOOKUP(Table1[[#This Row],[Ticker]],[1]!Table2[[Symbol]:[Industry]],2,FALSE),"-")</f>
        <v>-</v>
      </c>
      <c r="D4144" t="s">
        <v>51</v>
      </c>
      <c r="E4144">
        <v>17.099299999999999</v>
      </c>
      <c r="F4144">
        <v>16.93</v>
      </c>
      <c r="G4144">
        <v>-18.294896137250799</v>
      </c>
      <c r="H4144">
        <v>0.68397893825436196</v>
      </c>
      <c r="I4144">
        <v>-21.4786567752626</v>
      </c>
      <c r="J4144">
        <v>2.8637406625903998</v>
      </c>
      <c r="K4144">
        <v>17.553983960753499</v>
      </c>
      <c r="L4144">
        <v>17.909663589282701</v>
      </c>
      <c r="M4144">
        <v>30.697495727533202</v>
      </c>
      <c r="N4144">
        <v>0.437000114044023</v>
      </c>
      <c r="O4144">
        <v>52.096869462492599</v>
      </c>
      <c r="P4144">
        <v>17.243767313019301</v>
      </c>
      <c r="Q4144">
        <v>-2.3913570592565998E-2</v>
      </c>
    </row>
    <row r="4145" spans="1:17" hidden="1" x14ac:dyDescent="0.3">
      <c r="A4145" t="s">
        <v>8522</v>
      </c>
      <c r="B4145" t="s">
        <v>8523</v>
      </c>
      <c r="C4145" t="str">
        <f>IFERROR(VLOOKUP(Table1[[#This Row],[Ticker]],[1]!Table2[[Symbol]:[Industry]],2,FALSE),"-")</f>
        <v>-</v>
      </c>
      <c r="D4145" t="s">
        <v>429</v>
      </c>
      <c r="E4145">
        <v>17.095680000000002</v>
      </c>
      <c r="F4145">
        <v>12.72</v>
      </c>
      <c r="G4145">
        <v>-18.3041035056008</v>
      </c>
      <c r="H4145">
        <v>1.0739510831011601</v>
      </c>
      <c r="I4145">
        <v>-10.490223547081699</v>
      </c>
      <c r="J4145">
        <v>3.1426029046428301</v>
      </c>
      <c r="K4145">
        <v>12.717693040883701</v>
      </c>
      <c r="L4145">
        <v>12.604296481094099</v>
      </c>
      <c r="M4145">
        <v>100</v>
      </c>
      <c r="O4145">
        <v>0</v>
      </c>
      <c r="P4145">
        <v>4.9504950495049496</v>
      </c>
    </row>
    <row r="4146" spans="1:17" hidden="1" x14ac:dyDescent="0.3">
      <c r="A4146" t="s">
        <v>8524</v>
      </c>
      <c r="B4146" t="s">
        <v>8525</v>
      </c>
      <c r="C4146" t="str">
        <f>IFERROR(VLOOKUP(Table1[[#This Row],[Ticker]],[1]!Table2[[Symbol]:[Industry]],2,FALSE),"-")</f>
        <v>-</v>
      </c>
      <c r="D4146" t="s">
        <v>308</v>
      </c>
      <c r="E4146">
        <v>17.069894900000001</v>
      </c>
      <c r="F4146">
        <v>43</v>
      </c>
      <c r="G4146">
        <v>-28.121855192273902</v>
      </c>
      <c r="H4146">
        <v>12.1850621942122</v>
      </c>
      <c r="I4146">
        <v>-18.9034290848879</v>
      </c>
      <c r="J4146">
        <v>-1.8044698972582101</v>
      </c>
      <c r="K4146">
        <v>43.191152187023299</v>
      </c>
      <c r="L4146">
        <v>43.599183876246201</v>
      </c>
      <c r="M4146">
        <v>43.044750662809697</v>
      </c>
      <c r="N4146">
        <v>0.37978465974122499</v>
      </c>
      <c r="O4146">
        <v>67.465116279069704</v>
      </c>
      <c r="P4146">
        <v>44.927536231883998</v>
      </c>
      <c r="Q4146">
        <v>4.4578044001023998E-2</v>
      </c>
    </row>
    <row r="4147" spans="1:17" hidden="1" x14ac:dyDescent="0.3">
      <c r="A4147" t="s">
        <v>8526</v>
      </c>
      <c r="B4147" t="s">
        <v>8527</v>
      </c>
      <c r="C4147" t="str">
        <f>IFERROR(VLOOKUP(Table1[[#This Row],[Ticker]],[1]!Table2[[Symbol]:[Industry]],2,FALSE),"-")</f>
        <v>-</v>
      </c>
      <c r="D4147" t="s">
        <v>138</v>
      </c>
      <c r="E4147">
        <v>17.0478682</v>
      </c>
      <c r="F4147">
        <v>8.69</v>
      </c>
      <c r="G4147">
        <v>-26.591639711946701</v>
      </c>
      <c r="H4147">
        <v>-1.1099569628758399</v>
      </c>
      <c r="I4147">
        <v>-37.465013463048102</v>
      </c>
      <c r="J4147">
        <v>-2.3018415398015999</v>
      </c>
      <c r="K4147">
        <v>8.34071889312672</v>
      </c>
      <c r="L4147">
        <v>8.3067656507462306</v>
      </c>
      <c r="M4147">
        <v>53.867968641150597</v>
      </c>
      <c r="N4147">
        <v>1.24912067740229</v>
      </c>
      <c r="O4147">
        <v>82.968929804372806</v>
      </c>
      <c r="P4147">
        <v>39.0399999999999</v>
      </c>
      <c r="Q4147">
        <v>8.0248162290865996E-2</v>
      </c>
    </row>
    <row r="4148" spans="1:17" hidden="1" x14ac:dyDescent="0.3">
      <c r="A4148" t="s">
        <v>8528</v>
      </c>
      <c r="B4148" t="s">
        <v>8529</v>
      </c>
      <c r="C4148" t="str">
        <f>IFERROR(VLOOKUP(Table1[[#This Row],[Ticker]],[1]!Table2[[Symbol]:[Industry]],2,FALSE),"-")</f>
        <v>-</v>
      </c>
      <c r="D4148" t="s">
        <v>54</v>
      </c>
      <c r="E4148">
        <v>17.038377953999898</v>
      </c>
      <c r="F4148">
        <v>31.98</v>
      </c>
      <c r="G4148">
        <v>146.618819166413</v>
      </c>
      <c r="H4148">
        <v>4.2049414984366198</v>
      </c>
      <c r="I4148">
        <v>40.430021851691201</v>
      </c>
      <c r="J4148">
        <v>3.2666723835510201</v>
      </c>
      <c r="K4148">
        <v>29.8423665293517</v>
      </c>
      <c r="L4148">
        <v>23.983077779365999</v>
      </c>
      <c r="M4148">
        <v>47.107895486428298</v>
      </c>
      <c r="N4148">
        <v>0.34748729967161501</v>
      </c>
      <c r="O4148">
        <v>22.5766103814884</v>
      </c>
      <c r="P4148">
        <v>169.87341772151899</v>
      </c>
      <c r="Q4148">
        <v>6.7553362795302996E-2</v>
      </c>
    </row>
    <row r="4149" spans="1:17" hidden="1" x14ac:dyDescent="0.3">
      <c r="A4149" t="s">
        <v>8530</v>
      </c>
      <c r="B4149" t="s">
        <v>8531</v>
      </c>
      <c r="C4149" t="str">
        <f>IFERROR(VLOOKUP(Table1[[#This Row],[Ticker]],[1]!Table2[[Symbol]:[Industry]],2,FALSE),"-")</f>
        <v>-</v>
      </c>
      <c r="D4149" t="s">
        <v>711</v>
      </c>
      <c r="E4149">
        <v>17.035611191999902</v>
      </c>
      <c r="F4149">
        <v>25.32</v>
      </c>
      <c r="G4149">
        <v>38.5862451649325</v>
      </c>
      <c r="H4149">
        <v>1.34547939962559</v>
      </c>
      <c r="I4149">
        <v>16.6437390960192</v>
      </c>
      <c r="J4149">
        <v>-0.58179188120446002</v>
      </c>
      <c r="K4149">
        <v>25.401231549638599</v>
      </c>
      <c r="L4149">
        <v>21.819457732386201</v>
      </c>
      <c r="M4149">
        <v>32.576819102165203</v>
      </c>
      <c r="N4149">
        <v>1.56956493116277</v>
      </c>
      <c r="O4149">
        <v>8.5308056872037898</v>
      </c>
      <c r="P4149">
        <v>65.047910827195096</v>
      </c>
    </row>
    <row r="4150" spans="1:17" hidden="1" x14ac:dyDescent="0.3">
      <c r="A4150" t="s">
        <v>8532</v>
      </c>
      <c r="B4150" t="s">
        <v>8533</v>
      </c>
      <c r="C4150" t="str">
        <f>IFERROR(VLOOKUP(Table1[[#This Row],[Ticker]],[1]!Table2[[Symbol]:[Industry]],2,FALSE),"-")</f>
        <v>-</v>
      </c>
      <c r="D4150" t="s">
        <v>501</v>
      </c>
      <c r="E4150">
        <v>16.952475</v>
      </c>
      <c r="F4150">
        <v>55.5</v>
      </c>
      <c r="G4150">
        <v>145.51053461680701</v>
      </c>
      <c r="H4150">
        <v>9.7817601504069298</v>
      </c>
      <c r="I4150">
        <v>39.105463784454599</v>
      </c>
      <c r="J4150">
        <v>5.84071611219</v>
      </c>
      <c r="K4150">
        <v>47.956322932650501</v>
      </c>
      <c r="L4150">
        <v>37.762642473757303</v>
      </c>
      <c r="M4150">
        <v>67.821417666242795</v>
      </c>
      <c r="N4150">
        <v>1.75979777259445</v>
      </c>
      <c r="O4150">
        <v>15.675675675675601</v>
      </c>
      <c r="P4150">
        <v>168.765133171912</v>
      </c>
    </row>
    <row r="4151" spans="1:17" hidden="1" x14ac:dyDescent="0.3">
      <c r="A4151" t="s">
        <v>8534</v>
      </c>
      <c r="B4151" t="s">
        <v>8535</v>
      </c>
      <c r="C4151" t="str">
        <f>IFERROR(VLOOKUP(Table1[[#This Row],[Ticker]],[1]!Table2[[Symbol]:[Industry]],2,FALSE),"-")</f>
        <v>-</v>
      </c>
      <c r="D4151" t="s">
        <v>138</v>
      </c>
      <c r="E4151">
        <v>16.944009999999999</v>
      </c>
      <c r="F4151">
        <v>0.95</v>
      </c>
      <c r="G4151">
        <v>-10.5641201008506</v>
      </c>
      <c r="H4151">
        <v>-11.205055145951301</v>
      </c>
      <c r="I4151">
        <v>-35.087436822218898</v>
      </c>
      <c r="J4151">
        <v>-5.3739821792699702</v>
      </c>
      <c r="K4151">
        <v>0.86305525628762603</v>
      </c>
      <c r="L4151">
        <v>0.86951779876172297</v>
      </c>
      <c r="M4151">
        <v>22.7012869115173</v>
      </c>
      <c r="N4151">
        <v>0.49814014746095198</v>
      </c>
      <c r="O4151">
        <v>38.947368421052602</v>
      </c>
      <c r="P4151">
        <v>89.999999999999901</v>
      </c>
      <c r="Q4151">
        <v>1.2825088943631E-2</v>
      </c>
    </row>
    <row r="4152" spans="1:17" hidden="1" x14ac:dyDescent="0.3">
      <c r="A4152" t="s">
        <v>8536</v>
      </c>
      <c r="B4152" t="s">
        <v>8537</v>
      </c>
      <c r="C4152" t="str">
        <f>IFERROR(VLOOKUP(Table1[[#This Row],[Ticker]],[1]!Table2[[Symbol]:[Industry]],2,FALSE),"-")</f>
        <v>-</v>
      </c>
      <c r="D4152" t="s">
        <v>46</v>
      </c>
      <c r="E4152">
        <v>16.92108</v>
      </c>
      <c r="F4152">
        <v>40</v>
      </c>
      <c r="G4152">
        <v>-60.410922200039003</v>
      </c>
      <c r="H4152">
        <v>1.31726008553425</v>
      </c>
      <c r="I4152">
        <v>-39.061652118510303</v>
      </c>
      <c r="J4152">
        <v>6.0140136412221201</v>
      </c>
      <c r="K4152">
        <v>43.188317669274703</v>
      </c>
      <c r="L4152">
        <v>54.388529483406202</v>
      </c>
      <c r="M4152">
        <v>43.905241239772998</v>
      </c>
      <c r="N4152">
        <v>0.61111111111111105</v>
      </c>
      <c r="O4152">
        <v>92.25</v>
      </c>
      <c r="P4152">
        <v>4.9868766404199398</v>
      </c>
    </row>
    <row r="4153" spans="1:17" hidden="1" x14ac:dyDescent="0.3">
      <c r="A4153" t="s">
        <v>8538</v>
      </c>
      <c r="B4153" t="s">
        <v>8539</v>
      </c>
      <c r="C4153" t="str">
        <f>IFERROR(VLOOKUP(Table1[[#This Row],[Ticker]],[1]!Table2[[Symbol]:[Industry]],2,FALSE),"-")</f>
        <v>-</v>
      </c>
      <c r="D4153" t="s">
        <v>7032</v>
      </c>
      <c r="E4153">
        <v>16.888574999999999</v>
      </c>
      <c r="F4153">
        <v>55</v>
      </c>
      <c r="G4153">
        <v>-55.4872254649135</v>
      </c>
      <c r="H4153">
        <v>21.9072844164344</v>
      </c>
      <c r="I4153">
        <v>-39.595663093356499</v>
      </c>
      <c r="J4153">
        <v>19.1426029046428</v>
      </c>
      <c r="K4153">
        <v>53.111066222328297</v>
      </c>
      <c r="M4153">
        <v>49.118669730451501</v>
      </c>
      <c r="N4153">
        <v>1.5371900826446201</v>
      </c>
      <c r="O4153">
        <v>63.636363636363598</v>
      </c>
      <c r="P4153">
        <v>17.021276595744599</v>
      </c>
    </row>
    <row r="4154" spans="1:17" hidden="1" x14ac:dyDescent="0.3">
      <c r="A4154" t="s">
        <v>8540</v>
      </c>
      <c r="B4154" t="s">
        <v>8541</v>
      </c>
      <c r="C4154" t="str">
        <f>IFERROR(VLOOKUP(Table1[[#This Row],[Ticker]],[1]!Table2[[Symbol]:[Industry]],2,FALSE),"-")</f>
        <v>-</v>
      </c>
      <c r="D4154" t="s">
        <v>40</v>
      </c>
      <c r="E4154">
        <v>16.862091516</v>
      </c>
      <c r="F4154">
        <v>1.86</v>
      </c>
      <c r="G4154">
        <v>-6.41777863743601</v>
      </c>
      <c r="H4154">
        <v>1.0563171677827301</v>
      </c>
      <c r="I4154">
        <v>11.42157218679</v>
      </c>
      <c r="J4154">
        <v>-1.33357813886593</v>
      </c>
      <c r="K4154">
        <v>1.60228608018235</v>
      </c>
      <c r="L4154">
        <v>1.26547396203666</v>
      </c>
      <c r="M4154">
        <v>99.999999999786993</v>
      </c>
      <c r="N4154">
        <v>0.70378405619848905</v>
      </c>
      <c r="O4154">
        <v>0</v>
      </c>
      <c r="P4154">
        <v>37.7777777777777</v>
      </c>
      <c r="Q4154">
        <v>9.5481316672939992E-3</v>
      </c>
    </row>
    <row r="4155" spans="1:17" hidden="1" x14ac:dyDescent="0.3">
      <c r="A4155" t="s">
        <v>8542</v>
      </c>
      <c r="B4155" t="s">
        <v>8543</v>
      </c>
      <c r="C4155" t="str">
        <f>IFERROR(VLOOKUP(Table1[[#This Row],[Ticker]],[1]!Table2[[Symbol]:[Industry]],2,FALSE),"-")</f>
        <v>-</v>
      </c>
      <c r="D4155" t="s">
        <v>383</v>
      </c>
      <c r="E4155">
        <v>16.769611000000001</v>
      </c>
      <c r="F4155">
        <v>83.89</v>
      </c>
      <c r="G4155">
        <v>-9.5979124692095805</v>
      </c>
      <c r="H4155">
        <v>68.634272798918801</v>
      </c>
      <c r="I4155">
        <v>131.6165585597</v>
      </c>
      <c r="J4155">
        <v>2.49539045999654</v>
      </c>
      <c r="K4155">
        <v>67.818025178564497</v>
      </c>
      <c r="L4155">
        <v>58.237885247478197</v>
      </c>
      <c r="M4155">
        <v>58.522945838154101</v>
      </c>
      <c r="N4155">
        <v>0.81881167331513705</v>
      </c>
      <c r="O4155">
        <v>15.734890928596901</v>
      </c>
      <c r="P4155">
        <v>183.22079675894599</v>
      </c>
    </row>
    <row r="4156" spans="1:17" hidden="1" x14ac:dyDescent="0.3">
      <c r="A4156" t="s">
        <v>8544</v>
      </c>
      <c r="B4156" t="s">
        <v>8545</v>
      </c>
      <c r="C4156" t="str">
        <f>IFERROR(VLOOKUP(Table1[[#This Row],[Ticker]],[1]!Table2[[Symbol]:[Industry]],2,FALSE),"-")</f>
        <v>-</v>
      </c>
      <c r="D4156" t="s">
        <v>21</v>
      </c>
      <c r="E4156">
        <v>16.748156999999999</v>
      </c>
      <c r="F4156">
        <v>91.47</v>
      </c>
      <c r="G4156">
        <v>60.604697927306198</v>
      </c>
      <c r="H4156">
        <v>9.6050379364471397</v>
      </c>
      <c r="I4156">
        <v>33.9436940275274</v>
      </c>
      <c r="J4156">
        <v>2.56651594812109</v>
      </c>
      <c r="K4156">
        <v>89.522643283450805</v>
      </c>
      <c r="L4156">
        <v>73.370342046514594</v>
      </c>
      <c r="M4156">
        <v>59.213850097427397</v>
      </c>
      <c r="N4156">
        <v>0.35538246919320998</v>
      </c>
      <c r="O4156">
        <v>36.099267519405203</v>
      </c>
      <c r="P4156">
        <v>101.875965570514</v>
      </c>
      <c r="Q4156">
        <v>7.8411730830545007E-2</v>
      </c>
    </row>
    <row r="4157" spans="1:17" hidden="1" x14ac:dyDescent="0.3">
      <c r="A4157" t="s">
        <v>8546</v>
      </c>
      <c r="B4157" t="s">
        <v>8547</v>
      </c>
      <c r="C4157" t="str">
        <f>IFERROR(VLOOKUP(Table1[[#This Row],[Ticker]],[1]!Table2[[Symbol]:[Industry]],2,FALSE),"-")</f>
        <v>-</v>
      </c>
      <c r="D4157" t="s">
        <v>7302</v>
      </c>
      <c r="E4157">
        <v>16.739042559999898</v>
      </c>
      <c r="F4157">
        <v>9.0399999999999991</v>
      </c>
      <c r="G4157">
        <v>24.6995749309825</v>
      </c>
      <c r="H4157">
        <v>-16.066287230372701</v>
      </c>
      <c r="I4157">
        <v>-10.045779102637299</v>
      </c>
      <c r="J4157">
        <v>-3.7575000819689102</v>
      </c>
      <c r="K4157">
        <v>10.966930281173299</v>
      </c>
      <c r="L4157">
        <v>10.2801415178419</v>
      </c>
      <c r="M4157">
        <v>21.976215884289001</v>
      </c>
      <c r="N4157">
        <v>1.62367864693446</v>
      </c>
      <c r="O4157">
        <v>96.902654867256601</v>
      </c>
      <c r="P4157">
        <v>47.954173486088301</v>
      </c>
    </row>
    <row r="4158" spans="1:17" hidden="1" x14ac:dyDescent="0.3">
      <c r="A4158" t="s">
        <v>8548</v>
      </c>
      <c r="B4158" t="s">
        <v>8549</v>
      </c>
      <c r="C4158" t="str">
        <f>IFERROR(VLOOKUP(Table1[[#This Row],[Ticker]],[1]!Table2[[Symbol]:[Industry]],2,FALSE),"-")</f>
        <v>-</v>
      </c>
      <c r="D4158" t="s">
        <v>232</v>
      </c>
      <c r="E4158">
        <v>16.718800000000002</v>
      </c>
      <c r="F4158">
        <v>68.239999999999995</v>
      </c>
      <c r="G4158">
        <v>4.0588342807150797</v>
      </c>
      <c r="H4158">
        <v>-16.970286402347</v>
      </c>
      <c r="I4158">
        <v>-25.9301244144919</v>
      </c>
      <c r="J4158">
        <v>-0.28675237656429398</v>
      </c>
      <c r="K4158">
        <v>77.703272026633599</v>
      </c>
      <c r="L4158">
        <v>72.5801022553526</v>
      </c>
      <c r="M4158">
        <v>25.00725667535</v>
      </c>
      <c r="N4158">
        <v>0.241866071769473</v>
      </c>
      <c r="O4158">
        <v>43.610785463071501</v>
      </c>
      <c r="P4158">
        <v>57.743874248728602</v>
      </c>
      <c r="Q4158">
        <v>5.2481950213773998E-2</v>
      </c>
    </row>
    <row r="4159" spans="1:17" hidden="1" x14ac:dyDescent="0.3">
      <c r="A4159" t="s">
        <v>8550</v>
      </c>
      <c r="B4159" t="s">
        <v>8551</v>
      </c>
      <c r="C4159" t="str">
        <f>IFERROR(VLOOKUP(Table1[[#This Row],[Ticker]],[1]!Table2[[Symbol]:[Industry]],2,FALSE),"-")</f>
        <v>-</v>
      </c>
      <c r="D4159" t="s">
        <v>138</v>
      </c>
      <c r="E4159">
        <v>16.7184864</v>
      </c>
      <c r="F4159">
        <v>21.6</v>
      </c>
      <c r="G4159">
        <v>112.81097521538599</v>
      </c>
      <c r="H4159">
        <v>-8.9260489168988304</v>
      </c>
      <c r="I4159">
        <v>7.8659408364798997</v>
      </c>
      <c r="J4159">
        <v>3.1426029046428301</v>
      </c>
      <c r="K4159">
        <v>20.341677027107501</v>
      </c>
      <c r="L4159">
        <v>15.082294379876499</v>
      </c>
      <c r="M4159">
        <v>5.7938228146950004E-3</v>
      </c>
      <c r="N4159">
        <v>0.90909090909090895</v>
      </c>
      <c r="O4159">
        <v>34.0277777777777</v>
      </c>
      <c r="P4159">
        <v>149.71098265895901</v>
      </c>
    </row>
    <row r="4160" spans="1:17" hidden="1" x14ac:dyDescent="0.3">
      <c r="A4160" t="s">
        <v>8552</v>
      </c>
      <c r="B4160" t="s">
        <v>8553</v>
      </c>
      <c r="C4160" t="str">
        <f>IFERROR(VLOOKUP(Table1[[#This Row],[Ticker]],[1]!Table2[[Symbol]:[Industry]],2,FALSE),"-")</f>
        <v>-</v>
      </c>
      <c r="D4160" t="s">
        <v>186</v>
      </c>
      <c r="E4160">
        <v>16.624098287999999</v>
      </c>
      <c r="F4160">
        <v>2.94</v>
      </c>
      <c r="G4160">
        <v>-39.254598555105801</v>
      </c>
      <c r="H4160">
        <v>-3.6879536788035998</v>
      </c>
      <c r="I4160">
        <v>-26.490223547081701</v>
      </c>
      <c r="J4160">
        <v>15.1426029046428</v>
      </c>
      <c r="K4160">
        <v>2.8750873644858301</v>
      </c>
      <c r="L4160">
        <v>2.3463539523343502</v>
      </c>
      <c r="M4160">
        <v>75.315025816037206</v>
      </c>
      <c r="N4160">
        <v>0.73603097296991604</v>
      </c>
      <c r="O4160">
        <v>53.061224489795897</v>
      </c>
      <c r="P4160">
        <v>38.028169014084497</v>
      </c>
    </row>
    <row r="4161" spans="1:17" hidden="1" x14ac:dyDescent="0.3">
      <c r="A4161" t="s">
        <v>8554</v>
      </c>
      <c r="B4161" t="s">
        <v>8555</v>
      </c>
      <c r="C4161" t="str">
        <f>IFERROR(VLOOKUP(Table1[[#This Row],[Ticker]],[1]!Table2[[Symbol]:[Industry]],2,FALSE),"-")</f>
        <v>-</v>
      </c>
      <c r="D4161" t="s">
        <v>625</v>
      </c>
      <c r="E4161">
        <v>16.605810000000002</v>
      </c>
      <c r="F4161">
        <v>44.46</v>
      </c>
      <c r="G4161">
        <v>-20.099146118910902</v>
      </c>
      <c r="H4161">
        <v>-11.7610003732095</v>
      </c>
      <c r="I4161">
        <v>-7.0948747098724398</v>
      </c>
      <c r="J4161">
        <v>2.0410386834487402</v>
      </c>
      <c r="K4161">
        <v>48.500360708481601</v>
      </c>
      <c r="L4161">
        <v>48.664601535961097</v>
      </c>
      <c r="M4161">
        <v>38.6092263643934</v>
      </c>
      <c r="N4161">
        <v>2.2479338842975198</v>
      </c>
      <c r="O4161">
        <v>36.572199730094397</v>
      </c>
      <c r="P4161">
        <v>21.475409836065499</v>
      </c>
      <c r="Q4161">
        <v>0.145231643931993</v>
      </c>
    </row>
    <row r="4162" spans="1:17" hidden="1" x14ac:dyDescent="0.3">
      <c r="A4162" t="s">
        <v>8556</v>
      </c>
      <c r="B4162" t="s">
        <v>8557</v>
      </c>
      <c r="C4162" t="str">
        <f>IFERROR(VLOOKUP(Table1[[#This Row],[Ticker]],[1]!Table2[[Symbol]:[Industry]],2,FALSE),"-")</f>
        <v>-</v>
      </c>
      <c r="D4162" t="s">
        <v>176</v>
      </c>
      <c r="E4162">
        <v>16.587499999999999</v>
      </c>
      <c r="F4162">
        <v>265.39999999999998</v>
      </c>
      <c r="G4162">
        <v>13.549525156234299</v>
      </c>
      <c r="H4162">
        <v>-3.0639799513815902</v>
      </c>
      <c r="I4162">
        <v>29.193986979234001</v>
      </c>
      <c r="J4162">
        <v>1.0299268483048101</v>
      </c>
      <c r="K4162">
        <v>274.11447899291602</v>
      </c>
      <c r="L4162">
        <v>236.517502384126</v>
      </c>
      <c r="M4162">
        <v>40.102922969081</v>
      </c>
      <c r="N4162">
        <v>0.29877249260931199</v>
      </c>
      <c r="O4162">
        <v>28.862094951017301</v>
      </c>
      <c r="P4162">
        <v>59.639097744360797</v>
      </c>
      <c r="Q4162">
        <v>5.9931766843909003E-2</v>
      </c>
    </row>
    <row r="4163" spans="1:17" hidden="1" x14ac:dyDescent="0.3">
      <c r="A4163" t="s">
        <v>8558</v>
      </c>
      <c r="B4163" t="s">
        <v>8559</v>
      </c>
      <c r="C4163" t="str">
        <f>IFERROR(VLOOKUP(Table1[[#This Row],[Ticker]],[1]!Table2[[Symbol]:[Industry]],2,FALSE),"-")</f>
        <v>-</v>
      </c>
      <c r="D4163" t="s">
        <v>530</v>
      </c>
      <c r="E4163">
        <v>16.546500000000002</v>
      </c>
      <c r="F4163">
        <v>110.31</v>
      </c>
      <c r="G4163">
        <v>183.502909787497</v>
      </c>
      <c r="H4163">
        <v>-9.7409894941484101</v>
      </c>
      <c r="I4163">
        <v>80.027911167944097</v>
      </c>
      <c r="J4163">
        <v>18.783769663035802</v>
      </c>
      <c r="K4163">
        <v>98.694620618883505</v>
      </c>
      <c r="L4163">
        <v>72.583646611410799</v>
      </c>
      <c r="M4163">
        <v>71.482969153388197</v>
      </c>
      <c r="N4163">
        <v>0.72328364476170404</v>
      </c>
      <c r="O4163">
        <v>28.030096999365401</v>
      </c>
      <c r="P4163">
        <v>235.59476726498301</v>
      </c>
      <c r="Q4163">
        <v>8.0352749518582997E-2</v>
      </c>
    </row>
    <row r="4164" spans="1:17" hidden="1" x14ac:dyDescent="0.3">
      <c r="A4164" t="s">
        <v>8560</v>
      </c>
      <c r="B4164" t="s">
        <v>8561</v>
      </c>
      <c r="C4164" t="str">
        <f>IFERROR(VLOOKUP(Table1[[#This Row],[Ticker]],[1]!Table2[[Symbol]:[Industry]],2,FALSE),"-")</f>
        <v>-</v>
      </c>
      <c r="D4164" t="s">
        <v>109</v>
      </c>
      <c r="E4164">
        <v>16.5299394</v>
      </c>
      <c r="F4164">
        <v>53.18</v>
      </c>
      <c r="G4164">
        <v>38.632768263767801</v>
      </c>
      <c r="H4164">
        <v>19.013790944602999</v>
      </c>
      <c r="I4164">
        <v>-6.0108522307752601</v>
      </c>
      <c r="J4164">
        <v>10.278439350485099</v>
      </c>
      <c r="K4164">
        <v>47.090135744714999</v>
      </c>
      <c r="L4164">
        <v>43.682817082338502</v>
      </c>
      <c r="M4164">
        <v>68.727498297873197</v>
      </c>
      <c r="N4164">
        <v>2.03244455293963</v>
      </c>
      <c r="O4164">
        <v>21.098157201955601</v>
      </c>
      <c r="P4164">
        <v>71.548387096774206</v>
      </c>
      <c r="Q4164">
        <v>8.1307273597540003E-2</v>
      </c>
    </row>
    <row r="4165" spans="1:17" hidden="1" x14ac:dyDescent="0.3">
      <c r="A4165" t="s">
        <v>8562</v>
      </c>
      <c r="B4165" t="s">
        <v>8563</v>
      </c>
      <c r="C4165" t="str">
        <f>IFERROR(VLOOKUP(Table1[[#This Row],[Ticker]],[1]!Table2[[Symbol]:[Industry]],2,FALSE),"-")</f>
        <v>-</v>
      </c>
      <c r="D4165" t="s">
        <v>769</v>
      </c>
      <c r="E4165">
        <v>16.507930999999999</v>
      </c>
      <c r="F4165">
        <v>31.9</v>
      </c>
      <c r="G4165">
        <v>-26.587931888439101</v>
      </c>
      <c r="H4165">
        <v>7.4072844164344804</v>
      </c>
      <c r="I4165">
        <v>-18.026455431139699</v>
      </c>
      <c r="J4165">
        <v>9.4759362379761605</v>
      </c>
      <c r="K4165">
        <v>30.670435914839501</v>
      </c>
      <c r="L4165">
        <v>31.5786352897168</v>
      </c>
      <c r="M4165">
        <v>71.951557590577906</v>
      </c>
      <c r="N4165">
        <v>0.59369202226344997</v>
      </c>
      <c r="O4165">
        <v>34.576802507836902</v>
      </c>
      <c r="P4165">
        <v>26.5873015873015</v>
      </c>
    </row>
    <row r="4166" spans="1:17" hidden="1" x14ac:dyDescent="0.3">
      <c r="A4166" t="s">
        <v>8564</v>
      </c>
      <c r="B4166" t="s">
        <v>8565</v>
      </c>
      <c r="C4166" t="str">
        <f>IFERROR(VLOOKUP(Table1[[#This Row],[Ticker]],[1]!Table2[[Symbol]:[Industry]],2,FALSE),"-")</f>
        <v>-</v>
      </c>
      <c r="D4166" t="s">
        <v>5932</v>
      </c>
      <c r="E4166">
        <v>16.463943</v>
      </c>
      <c r="F4166">
        <v>37.770000000000003</v>
      </c>
      <c r="G4166">
        <v>-18.279612451715</v>
      </c>
      <c r="H4166">
        <v>-19.814351467470502</v>
      </c>
      <c r="I4166">
        <v>-32.436906746089797</v>
      </c>
      <c r="J4166">
        <v>-8.8221634276302208</v>
      </c>
      <c r="K4166">
        <v>39.545318726118502</v>
      </c>
      <c r="L4166">
        <v>38.050074249696102</v>
      </c>
      <c r="M4166">
        <v>38.684192580302998</v>
      </c>
      <c r="N4166">
        <v>1.6042404688682701</v>
      </c>
      <c r="O4166">
        <v>51.310563939634598</v>
      </c>
      <c r="P4166">
        <v>33.746458923512698</v>
      </c>
      <c r="Q4166">
        <v>0.174104723579209</v>
      </c>
    </row>
    <row r="4167" spans="1:17" hidden="1" x14ac:dyDescent="0.3">
      <c r="A4167" t="s">
        <v>8566</v>
      </c>
      <c r="B4167" t="s">
        <v>8567</v>
      </c>
      <c r="C4167" t="str">
        <f>IFERROR(VLOOKUP(Table1[[#This Row],[Ticker]],[1]!Table2[[Symbol]:[Industry]],2,FALSE),"-")</f>
        <v>-</v>
      </c>
      <c r="D4167" t="s">
        <v>133</v>
      </c>
      <c r="E4167">
        <v>16.447279999999999</v>
      </c>
      <c r="F4167">
        <v>24.77</v>
      </c>
      <c r="G4167">
        <v>-22.563541644536699</v>
      </c>
      <c r="H4167">
        <v>8.1589713260161396</v>
      </c>
      <c r="I4167">
        <v>-39.658081711222401</v>
      </c>
      <c r="J4167">
        <v>6.4629154046428301</v>
      </c>
      <c r="K4167">
        <v>25.253489092401701</v>
      </c>
      <c r="L4167">
        <v>26.396722505223501</v>
      </c>
      <c r="M4167">
        <v>45.991503926253998</v>
      </c>
      <c r="N4167">
        <v>0.97302668716523899</v>
      </c>
      <c r="O4167">
        <v>65.522809850625706</v>
      </c>
      <c r="P4167">
        <v>21.3026444662095</v>
      </c>
      <c r="Q4167">
        <v>7.9056534283010002E-2</v>
      </c>
    </row>
    <row r="4168" spans="1:17" hidden="1" x14ac:dyDescent="0.3">
      <c r="A4168" t="s">
        <v>8568</v>
      </c>
      <c r="B4168" t="s">
        <v>8569</v>
      </c>
      <c r="C4168" t="str">
        <f>IFERROR(VLOOKUP(Table1[[#This Row],[Ticker]],[1]!Table2[[Symbol]:[Industry]],2,FALSE),"-")</f>
        <v>-</v>
      </c>
      <c r="D4168" t="s">
        <v>121</v>
      </c>
      <c r="E4168">
        <v>16.447199999999999</v>
      </c>
      <c r="F4168">
        <v>18.690000000000001</v>
      </c>
      <c r="G4168">
        <v>-19.994930046818499</v>
      </c>
      <c r="H4168">
        <v>-5.22604891689884</v>
      </c>
      <c r="I4168">
        <v>-47.666694135317002</v>
      </c>
      <c r="J4168">
        <v>4.0224414467029797E-2</v>
      </c>
      <c r="K4168">
        <v>20.3725231311236</v>
      </c>
      <c r="L4168">
        <v>21.996777978591599</v>
      </c>
      <c r="M4168">
        <v>40.898488454195999</v>
      </c>
      <c r="N4168">
        <v>0.158930254072747</v>
      </c>
      <c r="O4168">
        <v>97.324772605671399</v>
      </c>
      <c r="P4168">
        <v>13.272727272727201</v>
      </c>
      <c r="Q4168">
        <v>1.8027116007763001E-2</v>
      </c>
    </row>
    <row r="4169" spans="1:17" hidden="1" x14ac:dyDescent="0.3">
      <c r="A4169" t="s">
        <v>8570</v>
      </c>
      <c r="B4169" t="s">
        <v>8571</v>
      </c>
      <c r="C4169" t="str">
        <f>IFERROR(VLOOKUP(Table1[[#This Row],[Ticker]],[1]!Table2[[Symbol]:[Industry]],2,FALSE),"-")</f>
        <v>-</v>
      </c>
      <c r="D4169" t="s">
        <v>391</v>
      </c>
      <c r="E4169">
        <v>16.403824889999999</v>
      </c>
      <c r="F4169">
        <v>13.14</v>
      </c>
      <c r="G4169">
        <v>571.98349668298897</v>
      </c>
      <c r="H4169">
        <v>42.7223027314528</v>
      </c>
      <c r="I4169">
        <v>584.74787169101296</v>
      </c>
      <c r="J4169">
        <v>11.1895433908121</v>
      </c>
      <c r="K4169">
        <v>8.9249828279381092</v>
      </c>
      <c r="M4169">
        <v>100</v>
      </c>
      <c r="N4169">
        <v>1.11480384022756</v>
      </c>
      <c r="O4169">
        <v>0</v>
      </c>
      <c r="P4169">
        <v>630</v>
      </c>
    </row>
    <row r="4170" spans="1:17" hidden="1" x14ac:dyDescent="0.3">
      <c r="A4170" t="s">
        <v>8572</v>
      </c>
      <c r="B4170" t="s">
        <v>8573</v>
      </c>
      <c r="C4170" t="str">
        <f>IFERROR(VLOOKUP(Table1[[#This Row],[Ticker]],[1]!Table2[[Symbol]:[Industry]],2,FALSE),"-")</f>
        <v>-</v>
      </c>
      <c r="D4170" t="s">
        <v>711</v>
      </c>
      <c r="E4170">
        <v>16.390346701999999</v>
      </c>
      <c r="F4170">
        <v>119.06</v>
      </c>
      <c r="G4170">
        <v>18.146826623041399</v>
      </c>
      <c r="H4170">
        <v>5.4244466536651403</v>
      </c>
      <c r="I4170">
        <v>12.3660348369859</v>
      </c>
      <c r="J4170">
        <v>3.20147590716596</v>
      </c>
      <c r="K4170">
        <v>114.508013111382</v>
      </c>
      <c r="L4170">
        <v>103.20106931923701</v>
      </c>
      <c r="M4170">
        <v>36.790095614213499</v>
      </c>
      <c r="N4170">
        <v>1.1076341339634099</v>
      </c>
      <c r="O4170">
        <v>11.7083823282378</v>
      </c>
      <c r="P4170">
        <v>45.639143730886801</v>
      </c>
    </row>
    <row r="4171" spans="1:17" hidden="1" x14ac:dyDescent="0.3">
      <c r="A4171" t="s">
        <v>8574</v>
      </c>
      <c r="B4171" t="s">
        <v>8575</v>
      </c>
      <c r="C4171" t="str">
        <f>IFERROR(VLOOKUP(Table1[[#This Row],[Ticker]],[1]!Table2[[Symbol]:[Industry]],2,FALSE),"-")</f>
        <v>-</v>
      </c>
      <c r="E4171">
        <v>16.379601600000001</v>
      </c>
      <c r="F4171">
        <v>42.54</v>
      </c>
      <c r="G4171">
        <v>26.879518659861201</v>
      </c>
      <c r="H4171">
        <v>1.1062791472653699</v>
      </c>
      <c r="I4171">
        <v>11.977350517049</v>
      </c>
      <c r="J4171">
        <v>-1.7524750436832399</v>
      </c>
      <c r="K4171">
        <v>31.503879358049101</v>
      </c>
      <c r="L4171">
        <v>20.059163332458201</v>
      </c>
      <c r="M4171">
        <v>46.462524103925801</v>
      </c>
      <c r="N4171">
        <v>1.20504572817198</v>
      </c>
      <c r="O4171">
        <v>1.01081335213917</v>
      </c>
      <c r="P4171">
        <v>53.297297297297199</v>
      </c>
      <c r="Q4171">
        <v>9.0631719686671997E-2</v>
      </c>
    </row>
    <row r="4172" spans="1:17" hidden="1" x14ac:dyDescent="0.3">
      <c r="A4172" t="s">
        <v>8576</v>
      </c>
      <c r="B4172" t="s">
        <v>8577</v>
      </c>
      <c r="C4172" t="str">
        <f>IFERROR(VLOOKUP(Table1[[#This Row],[Ticker]],[1]!Table2[[Symbol]:[Industry]],2,FALSE),"-")</f>
        <v>-</v>
      </c>
      <c r="D4172" t="s">
        <v>530</v>
      </c>
      <c r="E4172">
        <v>16.346007</v>
      </c>
      <c r="F4172">
        <v>16.02</v>
      </c>
      <c r="G4172">
        <v>-12.3895466519916</v>
      </c>
      <c r="H4172">
        <v>-1.8689918598417701</v>
      </c>
      <c r="I4172">
        <v>-29.9067225410455</v>
      </c>
      <c r="J4172">
        <v>2.58875675079668</v>
      </c>
      <c r="K4172">
        <v>16.594808914208301</v>
      </c>
      <c r="L4172">
        <v>17.883816988705</v>
      </c>
      <c r="M4172">
        <v>49.854804225753398</v>
      </c>
      <c r="N4172">
        <v>0.476439284199834</v>
      </c>
      <c r="O4172">
        <v>65.418227215979996</v>
      </c>
      <c r="P4172">
        <v>28.8817377312952</v>
      </c>
      <c r="Q4172">
        <v>-7.5663863587963995E-2</v>
      </c>
    </row>
    <row r="4173" spans="1:17" hidden="1" x14ac:dyDescent="0.3">
      <c r="A4173" t="s">
        <v>8578</v>
      </c>
      <c r="B4173" t="s">
        <v>8579</v>
      </c>
      <c r="C4173" t="str">
        <f>IFERROR(VLOOKUP(Table1[[#This Row],[Ticker]],[1]!Table2[[Symbol]:[Industry]],2,FALSE),"-")</f>
        <v>-</v>
      </c>
      <c r="D4173" t="s">
        <v>429</v>
      </c>
      <c r="E4173">
        <v>16.344000000000001</v>
      </c>
      <c r="F4173">
        <v>54.48</v>
      </c>
      <c r="G4173">
        <v>45.5709359971098</v>
      </c>
      <c r="H4173">
        <v>-9.7440789669823005</v>
      </c>
      <c r="I4173">
        <v>18.000342490653999</v>
      </c>
      <c r="J4173">
        <v>9.9826029046428406</v>
      </c>
      <c r="K4173">
        <v>49.854397950914503</v>
      </c>
      <c r="L4173">
        <v>40.513024563327598</v>
      </c>
      <c r="M4173">
        <v>55.095632702918103</v>
      </c>
      <c r="N4173">
        <v>0.57999479708636803</v>
      </c>
      <c r="O4173">
        <v>15.179882525697501</v>
      </c>
      <c r="P4173">
        <v>144.96402877697801</v>
      </c>
      <c r="Q4173">
        <v>0.130658857962418</v>
      </c>
    </row>
    <row r="4174" spans="1:17" hidden="1" x14ac:dyDescent="0.3">
      <c r="A4174" t="s">
        <v>8580</v>
      </c>
      <c r="B4174" t="s">
        <v>8581</v>
      </c>
      <c r="C4174" t="str">
        <f>IFERROR(VLOOKUP(Table1[[#This Row],[Ticker]],[1]!Table2[[Symbol]:[Industry]],2,FALSE),"-")</f>
        <v>-</v>
      </c>
      <c r="D4174" t="s">
        <v>95</v>
      </c>
      <c r="E4174">
        <v>16.290881975999898</v>
      </c>
      <c r="F4174">
        <v>16.23</v>
      </c>
      <c r="G4174">
        <v>-8.7976168907898593</v>
      </c>
      <c r="H4174">
        <v>0.47622245189971701</v>
      </c>
      <c r="I4174">
        <v>-34.471488184084002</v>
      </c>
      <c r="J4174">
        <v>-1.7200973241901201</v>
      </c>
      <c r="K4174">
        <v>17.365130296769099</v>
      </c>
      <c r="L4174">
        <v>18.796293415547101</v>
      </c>
      <c r="M4174">
        <v>28.517847977137301</v>
      </c>
      <c r="N4174">
        <v>1.2151547475541999</v>
      </c>
      <c r="O4174">
        <v>47.134935304990698</v>
      </c>
      <c r="P4174">
        <v>20.579494799405602</v>
      </c>
      <c r="Q4174">
        <v>-0.112632150058567</v>
      </c>
    </row>
    <row r="4175" spans="1:17" hidden="1" x14ac:dyDescent="0.3">
      <c r="A4175" t="s">
        <v>8582</v>
      </c>
      <c r="B4175" t="s">
        <v>8583</v>
      </c>
      <c r="C4175" t="str">
        <f>IFERROR(VLOOKUP(Table1[[#This Row],[Ticker]],[1]!Table2[[Symbol]:[Industry]],2,FALSE),"-")</f>
        <v>-</v>
      </c>
      <c r="D4175" t="s">
        <v>51</v>
      </c>
      <c r="E4175">
        <v>16.260790499999999</v>
      </c>
      <c r="F4175">
        <v>64.55</v>
      </c>
      <c r="G4175">
        <v>45.063524000304803</v>
      </c>
      <c r="H4175">
        <v>-13.1708405835655</v>
      </c>
      <c r="I4175">
        <v>46.987209973288998</v>
      </c>
      <c r="J4175">
        <v>-6.6382190131653704</v>
      </c>
      <c r="K4175">
        <v>58.336527796779102</v>
      </c>
      <c r="L4175">
        <v>46.855709680097803</v>
      </c>
      <c r="M4175">
        <v>40.501937557859698</v>
      </c>
      <c r="N4175">
        <v>0.387014675962917</v>
      </c>
      <c r="O4175">
        <v>30.751355538342299</v>
      </c>
      <c r="P4175">
        <v>83.380681818181699</v>
      </c>
      <c r="Q4175">
        <v>9.4365952804318004E-2</v>
      </c>
    </row>
    <row r="4176" spans="1:17" hidden="1" x14ac:dyDescent="0.3">
      <c r="A4176" t="s">
        <v>8584</v>
      </c>
      <c r="B4176" t="s">
        <v>8585</v>
      </c>
      <c r="C4176" t="str">
        <f>IFERROR(VLOOKUP(Table1[[#This Row],[Ticker]],[1]!Table2[[Symbol]:[Industry]],2,FALSE),"-")</f>
        <v>-</v>
      </c>
      <c r="D4176" t="s">
        <v>138</v>
      </c>
      <c r="E4176">
        <v>16.231560000000002</v>
      </c>
      <c r="F4176">
        <v>27.6</v>
      </c>
      <c r="G4176">
        <v>-22.854453047648501</v>
      </c>
      <c r="H4176">
        <v>16.0739510831011</v>
      </c>
      <c r="I4176">
        <v>68.150553151947307</v>
      </c>
      <c r="J4176">
        <v>6.0125246340502301</v>
      </c>
      <c r="K4176">
        <v>24.511358372692101</v>
      </c>
      <c r="L4176">
        <v>21.2822070567391</v>
      </c>
      <c r="M4176">
        <v>66.953700429450606</v>
      </c>
      <c r="N4176">
        <v>0.35596571246029002</v>
      </c>
      <c r="O4176">
        <v>6.0507246376811397</v>
      </c>
      <c r="P4176">
        <v>111.981566820276</v>
      </c>
      <c r="Q4176">
        <v>7.2564648148317007E-2</v>
      </c>
    </row>
    <row r="4177" spans="1:17" hidden="1" x14ac:dyDescent="0.3">
      <c r="A4177" t="s">
        <v>8586</v>
      </c>
      <c r="B4177" t="s">
        <v>8587</v>
      </c>
      <c r="C4177" t="str">
        <f>IFERROR(VLOOKUP(Table1[[#This Row],[Ticker]],[1]!Table2[[Symbol]:[Industry]],2,FALSE),"-")</f>
        <v>-</v>
      </c>
      <c r="D4177" t="s">
        <v>2952</v>
      </c>
      <c r="E4177">
        <v>16.20675</v>
      </c>
      <c r="F4177">
        <v>45</v>
      </c>
      <c r="G4177">
        <v>-66.024533694365601</v>
      </c>
      <c r="H4177">
        <v>1.0739510831011601</v>
      </c>
      <c r="I4177">
        <v>-53.260158686341498</v>
      </c>
      <c r="J4177">
        <v>6.5908787667117998</v>
      </c>
      <c r="K4177">
        <v>46.908483126679499</v>
      </c>
      <c r="M4177">
        <v>52.540791948295301</v>
      </c>
      <c r="N4177">
        <v>0.416346955796497</v>
      </c>
      <c r="O4177">
        <v>75</v>
      </c>
      <c r="P4177">
        <v>9.2233009708737796</v>
      </c>
    </row>
    <row r="4178" spans="1:17" hidden="1" x14ac:dyDescent="0.3">
      <c r="A4178" t="s">
        <v>8588</v>
      </c>
      <c r="B4178" t="s">
        <v>8589</v>
      </c>
      <c r="C4178" t="str">
        <f>IFERROR(VLOOKUP(Table1[[#This Row],[Ticker]],[1]!Table2[[Symbol]:[Industry]],2,FALSE),"-")</f>
        <v>-</v>
      </c>
      <c r="D4178" t="s">
        <v>21</v>
      </c>
      <c r="E4178">
        <v>16.200344999999999</v>
      </c>
      <c r="F4178">
        <v>38.99</v>
      </c>
      <c r="G4178">
        <v>-64.746195193761196</v>
      </c>
      <c r="H4178">
        <v>9.7474204708562695</v>
      </c>
      <c r="I4178">
        <v>-30.412178774027701</v>
      </c>
      <c r="J4178">
        <v>11.2949301260814</v>
      </c>
      <c r="K4178">
        <v>36.795598282062102</v>
      </c>
      <c r="L4178">
        <v>44.563989452122101</v>
      </c>
      <c r="M4178">
        <v>69.209697602520095</v>
      </c>
      <c r="N4178">
        <v>0.621566418069181</v>
      </c>
      <c r="O4178">
        <v>79.276737625031998</v>
      </c>
      <c r="P4178">
        <v>37.773851590105998</v>
      </c>
      <c r="Q4178">
        <v>9.3371384434207005E-2</v>
      </c>
    </row>
    <row r="4179" spans="1:17" hidden="1" x14ac:dyDescent="0.3">
      <c r="A4179" t="s">
        <v>8590</v>
      </c>
      <c r="B4179" t="s">
        <v>8591</v>
      </c>
      <c r="C4179" t="str">
        <f>IFERROR(VLOOKUP(Table1[[#This Row],[Ticker]],[1]!Table2[[Symbol]:[Industry]],2,FALSE),"-")</f>
        <v>-</v>
      </c>
      <c r="D4179" t="s">
        <v>711</v>
      </c>
      <c r="E4179">
        <v>16.197496464</v>
      </c>
      <c r="F4179">
        <v>256.04000000000002</v>
      </c>
      <c r="G4179">
        <v>15.738941426437</v>
      </c>
      <c r="H4179">
        <v>-0.19279772330574599</v>
      </c>
      <c r="I4179">
        <v>10.197968769675199</v>
      </c>
      <c r="J4179">
        <v>2.88976332163366</v>
      </c>
      <c r="K4179">
        <v>246.86917368746899</v>
      </c>
      <c r="L4179">
        <v>220.714299487208</v>
      </c>
      <c r="M4179">
        <v>41.917729329093497</v>
      </c>
      <c r="N4179">
        <v>0.86887400478427701</v>
      </c>
      <c r="O4179">
        <v>3.06983283861894</v>
      </c>
      <c r="P4179">
        <v>41.615044247787601</v>
      </c>
    </row>
    <row r="4180" spans="1:17" hidden="1" x14ac:dyDescent="0.3">
      <c r="A4180" t="s">
        <v>8592</v>
      </c>
      <c r="B4180" t="s">
        <v>6008</v>
      </c>
      <c r="C4180" t="str">
        <f>IFERROR(VLOOKUP(Table1[[#This Row],[Ticker]],[1]!Table2[[Symbol]:[Industry]],2,FALSE),"-")</f>
        <v>-</v>
      </c>
      <c r="D4180" t="s">
        <v>467</v>
      </c>
      <c r="E4180">
        <v>16.1800578</v>
      </c>
      <c r="F4180">
        <v>2.0099999999999998</v>
      </c>
      <c r="G4180">
        <v>-14.015468120323201</v>
      </c>
      <c r="H4180">
        <v>8.29044592846199</v>
      </c>
      <c r="I4180">
        <v>6.3702415691973</v>
      </c>
      <c r="J4180">
        <v>-14.6439583601792</v>
      </c>
      <c r="K4180">
        <v>2.1016143672946801</v>
      </c>
      <c r="L4180">
        <v>1.8630547877302199</v>
      </c>
      <c r="M4180">
        <v>32.570488035735103</v>
      </c>
      <c r="N4180">
        <v>1.2890206024617701</v>
      </c>
      <c r="O4180">
        <v>32.338308457711399</v>
      </c>
      <c r="P4180">
        <v>42.553191489361602</v>
      </c>
      <c r="Q4180">
        <v>6.9009027520417002E-2</v>
      </c>
    </row>
    <row r="4181" spans="1:17" hidden="1" x14ac:dyDescent="0.3">
      <c r="A4181" t="s">
        <v>8593</v>
      </c>
      <c r="B4181" t="s">
        <v>8594</v>
      </c>
      <c r="C4181" t="str">
        <f>IFERROR(VLOOKUP(Table1[[#This Row],[Ticker]],[1]!Table2[[Symbol]:[Industry]],2,FALSE),"-")</f>
        <v>-</v>
      </c>
      <c r="D4181" t="s">
        <v>920</v>
      </c>
      <c r="E4181">
        <v>16.165655999999998</v>
      </c>
      <c r="F4181">
        <v>4.9400000000000004</v>
      </c>
      <c r="G4181">
        <v>-56.316929178412003</v>
      </c>
      <c r="H4181">
        <v>-5.0096991070128896</v>
      </c>
      <c r="I4181">
        <v>-44.181498714866898</v>
      </c>
      <c r="J4181">
        <v>1.9426029046428399</v>
      </c>
      <c r="K4181">
        <v>5.4747990849759702</v>
      </c>
      <c r="L4181">
        <v>10.8074809663604</v>
      </c>
      <c r="M4181">
        <v>41.288525923210997</v>
      </c>
      <c r="N4181">
        <v>0.99969739549362802</v>
      </c>
      <c r="O4181">
        <v>84.008097165991799</v>
      </c>
      <c r="P4181">
        <v>11.2612612612612</v>
      </c>
      <c r="Q4181">
        <v>-0.119647270506913</v>
      </c>
    </row>
    <row r="4182" spans="1:17" hidden="1" x14ac:dyDescent="0.3">
      <c r="A4182" t="s">
        <v>8595</v>
      </c>
      <c r="B4182" t="s">
        <v>8596</v>
      </c>
      <c r="C4182" t="str">
        <f>IFERROR(VLOOKUP(Table1[[#This Row],[Ticker]],[1]!Table2[[Symbol]:[Industry]],2,FALSE),"-")</f>
        <v>-</v>
      </c>
      <c r="D4182" t="s">
        <v>2175</v>
      </c>
      <c r="E4182">
        <v>16.143750000000001</v>
      </c>
      <c r="F4182">
        <v>41</v>
      </c>
      <c r="G4182">
        <v>-26.874720792999501</v>
      </c>
      <c r="H4182">
        <v>3.5739510831011598</v>
      </c>
      <c r="I4182">
        <v>21.767840969047199</v>
      </c>
      <c r="J4182">
        <v>10.895559540648099</v>
      </c>
      <c r="K4182">
        <v>37.906314963489102</v>
      </c>
      <c r="L4182">
        <v>32.619599999999998</v>
      </c>
      <c r="M4182">
        <v>60.048161645121397</v>
      </c>
      <c r="N4182">
        <v>1.0174358974358899</v>
      </c>
      <c r="O4182">
        <v>7.2926829268292703</v>
      </c>
      <c r="P4182">
        <v>81.818181818181799</v>
      </c>
    </row>
    <row r="4183" spans="1:17" hidden="1" x14ac:dyDescent="0.3">
      <c r="A4183" t="s">
        <v>8597</v>
      </c>
      <c r="B4183" t="s">
        <v>8598</v>
      </c>
      <c r="C4183" t="str">
        <f>IFERROR(VLOOKUP(Table1[[#This Row],[Ticker]],[1]!Table2[[Symbol]:[Industry]],2,FALSE),"-")</f>
        <v>-</v>
      </c>
      <c r="D4183" t="s">
        <v>124</v>
      </c>
      <c r="E4183">
        <v>16.143079253</v>
      </c>
      <c r="F4183">
        <v>11.27</v>
      </c>
      <c r="G4183">
        <v>-45.584026535808697</v>
      </c>
      <c r="H4183">
        <v>-6.8272834848000796</v>
      </c>
      <c r="I4183">
        <v>-58.071618895918903</v>
      </c>
      <c r="J4183">
        <v>-0.47496815478868498</v>
      </c>
      <c r="K4183">
        <v>12.0567483508097</v>
      </c>
      <c r="L4183">
        <v>14.3508278755458</v>
      </c>
      <c r="M4183">
        <v>29.748192386614399</v>
      </c>
      <c r="N4183">
        <v>0.90973839979392002</v>
      </c>
      <c r="O4183">
        <v>167.968056787932</v>
      </c>
      <c r="P4183">
        <v>13.8383838383838</v>
      </c>
      <c r="Q4183">
        <v>1.6188454108403E-2</v>
      </c>
    </row>
    <row r="4184" spans="1:17" hidden="1" x14ac:dyDescent="0.3">
      <c r="A4184" t="s">
        <v>8599</v>
      </c>
      <c r="B4184" t="s">
        <v>8600</v>
      </c>
      <c r="C4184" t="str">
        <f>IFERROR(VLOOKUP(Table1[[#This Row],[Ticker]],[1]!Table2[[Symbol]:[Industry]],2,FALSE),"-")</f>
        <v>-</v>
      </c>
      <c r="D4184" t="s">
        <v>1832</v>
      </c>
      <c r="E4184">
        <v>16.127099999999999</v>
      </c>
      <c r="F4184">
        <v>19.91</v>
      </c>
      <c r="G4184">
        <v>2.99777937767796</v>
      </c>
      <c r="H4184">
        <v>-1.31629281933785</v>
      </c>
      <c r="I4184">
        <v>-21.883191949395901</v>
      </c>
      <c r="J4184">
        <v>3.1926029046428401</v>
      </c>
      <c r="K4184">
        <v>19.927622528600399</v>
      </c>
      <c r="L4184">
        <v>19.342152178502701</v>
      </c>
      <c r="M4184">
        <v>40.857511440017497</v>
      </c>
      <c r="N4184">
        <v>1.4646068604818601</v>
      </c>
      <c r="O4184">
        <v>15.9216474133601</v>
      </c>
      <c r="P4184">
        <v>29.538061158100199</v>
      </c>
      <c r="Q4184">
        <v>-1.7652073064E-4</v>
      </c>
    </row>
    <row r="4185" spans="1:17" hidden="1" x14ac:dyDescent="0.3">
      <c r="A4185" t="s">
        <v>8601</v>
      </c>
      <c r="B4185" t="s">
        <v>8602</v>
      </c>
      <c r="C4185" t="str">
        <f>IFERROR(VLOOKUP(Table1[[#This Row],[Ticker]],[1]!Table2[[Symbol]:[Industry]],2,FALSE),"-")</f>
        <v>-</v>
      </c>
      <c r="D4185" t="s">
        <v>313</v>
      </c>
      <c r="E4185">
        <v>16.10284</v>
      </c>
      <c r="F4185">
        <v>71.599999999999994</v>
      </c>
      <c r="G4185">
        <v>-11.379598555105799</v>
      </c>
      <c r="H4185">
        <v>-0.36440508128239701</v>
      </c>
      <c r="I4185">
        <v>-19.857312154676599</v>
      </c>
      <c r="J4185">
        <v>11.3380916264473</v>
      </c>
      <c r="K4185">
        <v>72.349410988582093</v>
      </c>
      <c r="L4185">
        <v>72.986001726614006</v>
      </c>
      <c r="M4185">
        <v>52.696953623787998</v>
      </c>
      <c r="N4185">
        <v>1.37989346410755</v>
      </c>
      <c r="O4185">
        <v>21.6759776536312</v>
      </c>
      <c r="P4185">
        <v>27.402135231316699</v>
      </c>
      <c r="Q4185">
        <v>1.9358483009709999E-2</v>
      </c>
    </row>
    <row r="4186" spans="1:17" hidden="1" x14ac:dyDescent="0.3">
      <c r="A4186" t="s">
        <v>8603</v>
      </c>
      <c r="B4186" t="s">
        <v>8604</v>
      </c>
      <c r="C4186" t="str">
        <f>IFERROR(VLOOKUP(Table1[[#This Row],[Ticker]],[1]!Table2[[Symbol]:[Industry]],2,FALSE),"-")</f>
        <v>-</v>
      </c>
      <c r="D4186" t="s">
        <v>383</v>
      </c>
      <c r="E4186">
        <v>16.092291599999999</v>
      </c>
      <c r="F4186">
        <v>93.24</v>
      </c>
      <c r="G4186">
        <v>92.455460799183598</v>
      </c>
      <c r="H4186">
        <v>1.5619351453108099</v>
      </c>
      <c r="I4186">
        <v>6.8368056020234604</v>
      </c>
      <c r="J4186">
        <v>-1.33357813886593</v>
      </c>
      <c r="K4186">
        <v>66.410391142541002</v>
      </c>
      <c r="L4186">
        <v>55.633564007232003</v>
      </c>
      <c r="M4186">
        <v>99.750481439665606</v>
      </c>
      <c r="N4186">
        <v>0.613825186926931</v>
      </c>
      <c r="O4186">
        <v>0</v>
      </c>
      <c r="P4186">
        <v>147.320954907161</v>
      </c>
      <c r="Q4186">
        <v>9.0363064254918996E-2</v>
      </c>
    </row>
    <row r="4187" spans="1:17" hidden="1" x14ac:dyDescent="0.3">
      <c r="A4187" t="s">
        <v>8605</v>
      </c>
      <c r="B4187" t="s">
        <v>8606</v>
      </c>
      <c r="C4187" t="str">
        <f>IFERROR(VLOOKUP(Table1[[#This Row],[Ticker]],[1]!Table2[[Symbol]:[Industry]],2,FALSE),"-")</f>
        <v>-</v>
      </c>
      <c r="D4187" t="s">
        <v>176</v>
      </c>
      <c r="E4187">
        <v>16.081971153000001</v>
      </c>
      <c r="F4187">
        <v>34.409999999999997</v>
      </c>
      <c r="G4187">
        <v>-17.702451315842001</v>
      </c>
      <c r="H4187">
        <v>1.2188786193330301</v>
      </c>
      <c r="I4187">
        <v>-24.357557714791401</v>
      </c>
      <c r="J4187">
        <v>-3.4790187169787901</v>
      </c>
      <c r="K4187">
        <v>34.754226711110299</v>
      </c>
      <c r="L4187">
        <v>37.453273049812097</v>
      </c>
      <c r="M4187">
        <v>47.218104393318498</v>
      </c>
      <c r="N4187">
        <v>1.5019248511480101</v>
      </c>
      <c r="O4187">
        <v>29.4681778552746</v>
      </c>
      <c r="P4187">
        <v>15.624999999999901</v>
      </c>
      <c r="Q4187">
        <v>-0.10303041016158</v>
      </c>
    </row>
    <row r="4188" spans="1:17" hidden="1" x14ac:dyDescent="0.3">
      <c r="A4188" t="s">
        <v>8607</v>
      </c>
      <c r="B4188" t="s">
        <v>8608</v>
      </c>
      <c r="C4188" t="str">
        <f>IFERROR(VLOOKUP(Table1[[#This Row],[Ticker]],[1]!Table2[[Symbol]:[Industry]],2,FALSE),"-")</f>
        <v>-</v>
      </c>
      <c r="D4188" t="s">
        <v>548</v>
      </c>
      <c r="E4188">
        <v>16.076613200000001</v>
      </c>
      <c r="F4188">
        <v>49.43</v>
      </c>
      <c r="G4188">
        <v>104.563529773778</v>
      </c>
      <c r="H4188">
        <v>6.6390920309783299</v>
      </c>
      <c r="I4188">
        <v>4.2830667749033298</v>
      </c>
      <c r="J4188">
        <v>-1.33357813886593</v>
      </c>
      <c r="K4188">
        <v>38.876429945894401</v>
      </c>
      <c r="L4188">
        <v>30.559475644396699</v>
      </c>
      <c r="M4188">
        <v>93.503027305668596</v>
      </c>
      <c r="N4188">
        <v>1.4121383203952</v>
      </c>
      <c r="O4188">
        <v>0</v>
      </c>
      <c r="P4188">
        <v>140.418287937743</v>
      </c>
      <c r="Q4188">
        <v>9.1732156076359997E-2</v>
      </c>
    </row>
    <row r="4189" spans="1:17" hidden="1" x14ac:dyDescent="0.3">
      <c r="A4189" t="s">
        <v>8609</v>
      </c>
      <c r="B4189" t="s">
        <v>8610</v>
      </c>
      <c r="C4189" t="str">
        <f>IFERROR(VLOOKUP(Table1[[#This Row],[Ticker]],[1]!Table2[[Symbol]:[Industry]],2,FALSE),"-")</f>
        <v>-</v>
      </c>
      <c r="D4189" t="s">
        <v>5403</v>
      </c>
      <c r="E4189">
        <v>16.0661463</v>
      </c>
      <c r="F4189">
        <v>4.63</v>
      </c>
      <c r="G4189">
        <v>115.405195259327</v>
      </c>
      <c r="H4189">
        <v>101.469208000097</v>
      </c>
      <c r="I4189">
        <v>88.222222804849494</v>
      </c>
      <c r="J4189">
        <v>42.428317190357099</v>
      </c>
      <c r="K4189">
        <v>3.05217219457866</v>
      </c>
      <c r="L4189">
        <v>2.54308998903702</v>
      </c>
      <c r="M4189">
        <v>69.895259225991197</v>
      </c>
      <c r="N4189">
        <v>5.0301825870282304</v>
      </c>
      <c r="O4189">
        <v>21.8142548596112</v>
      </c>
      <c r="P4189">
        <v>198.70967741935399</v>
      </c>
      <c r="Q4189">
        <v>0.107321984203191</v>
      </c>
    </row>
    <row r="4190" spans="1:17" hidden="1" x14ac:dyDescent="0.3">
      <c r="A4190" t="s">
        <v>8611</v>
      </c>
      <c r="B4190" t="s">
        <v>8612</v>
      </c>
      <c r="C4190" t="str">
        <f>IFERROR(VLOOKUP(Table1[[#This Row],[Ticker]],[1]!Table2[[Symbol]:[Industry]],2,FALSE),"-")</f>
        <v>-</v>
      </c>
      <c r="D4190" t="s">
        <v>101</v>
      </c>
      <c r="E4190">
        <v>15.97278</v>
      </c>
      <c r="F4190">
        <v>17.63</v>
      </c>
      <c r="G4190">
        <v>361.48654585906303</v>
      </c>
      <c r="H4190">
        <v>5.9342183978034697</v>
      </c>
      <c r="I4190">
        <v>-41.7840661035899</v>
      </c>
      <c r="J4190">
        <v>6.9933850947752099</v>
      </c>
      <c r="K4190">
        <v>17.832010264807199</v>
      </c>
      <c r="L4190">
        <v>18.2537494241658</v>
      </c>
      <c r="M4190">
        <v>62.595818925952599</v>
      </c>
      <c r="N4190">
        <v>1.4106751248574101</v>
      </c>
      <c r="O4190">
        <v>124.27680090754301</v>
      </c>
      <c r="P4190">
        <v>380.38147138964501</v>
      </c>
      <c r="Q4190">
        <v>0.14693622052243599</v>
      </c>
    </row>
    <row r="4191" spans="1:17" hidden="1" x14ac:dyDescent="0.3">
      <c r="A4191" t="s">
        <v>8613</v>
      </c>
      <c r="B4191" t="s">
        <v>8614</v>
      </c>
      <c r="C4191" t="str">
        <f>IFERROR(VLOOKUP(Table1[[#This Row],[Ticker]],[1]!Table2[[Symbol]:[Industry]],2,FALSE),"-")</f>
        <v>-</v>
      </c>
      <c r="D4191" t="s">
        <v>711</v>
      </c>
      <c r="E4191">
        <v>15.966448</v>
      </c>
      <c r="F4191">
        <v>140.09</v>
      </c>
      <c r="G4191">
        <v>14.0616139522457</v>
      </c>
      <c r="H4191">
        <v>8.3653896642266297</v>
      </c>
      <c r="I4191">
        <v>2.1404244670684398</v>
      </c>
      <c r="J4191">
        <v>4.53589853162587</v>
      </c>
      <c r="K4191">
        <v>137.02307123548101</v>
      </c>
      <c r="L4191">
        <v>124.46035606152201</v>
      </c>
      <c r="M4191">
        <v>48.680230268627398</v>
      </c>
      <c r="N4191">
        <v>0.92354951284462405</v>
      </c>
      <c r="O4191">
        <v>4.93254336497965</v>
      </c>
      <c r="P4191">
        <v>39.670987038883297</v>
      </c>
    </row>
    <row r="4192" spans="1:17" hidden="1" x14ac:dyDescent="0.3">
      <c r="A4192" t="s">
        <v>8615</v>
      </c>
      <c r="B4192" t="s">
        <v>8616</v>
      </c>
      <c r="C4192" t="str">
        <f>IFERROR(VLOOKUP(Table1[[#This Row],[Ticker]],[1]!Table2[[Symbol]:[Industry]],2,FALSE),"-")</f>
        <v>-</v>
      </c>
      <c r="D4192" t="s">
        <v>51</v>
      </c>
      <c r="E4192">
        <v>15.888739967999999</v>
      </c>
      <c r="F4192">
        <v>19.54</v>
      </c>
      <c r="G4192">
        <v>-24.066781296222501</v>
      </c>
      <c r="H4192">
        <v>3.1745861588217199</v>
      </c>
      <c r="I4192">
        <v>-20.651143087311599</v>
      </c>
      <c r="J4192">
        <v>-2.8825769514722599</v>
      </c>
      <c r="K4192">
        <v>19.777499764292202</v>
      </c>
      <c r="L4192">
        <v>19.879647986822999</v>
      </c>
      <c r="M4192">
        <v>40.2933856140641</v>
      </c>
      <c r="N4192">
        <v>3.8047280172822302</v>
      </c>
      <c r="O4192">
        <v>34.851586489252803</v>
      </c>
      <c r="P4192">
        <v>20.6172839506172</v>
      </c>
      <c r="Q4192">
        <v>-5.2471853342909998E-2</v>
      </c>
    </row>
    <row r="4193" spans="1:17" hidden="1" x14ac:dyDescent="0.3">
      <c r="A4193" t="s">
        <v>8617</v>
      </c>
      <c r="B4193" t="s">
        <v>8618</v>
      </c>
      <c r="C4193" t="str">
        <f>IFERROR(VLOOKUP(Table1[[#This Row],[Ticker]],[1]!Table2[[Symbol]:[Industry]],2,FALSE),"-")</f>
        <v>-</v>
      </c>
      <c r="D4193" t="s">
        <v>625</v>
      </c>
      <c r="E4193">
        <v>15.8026909199999</v>
      </c>
      <c r="F4193">
        <v>0.86</v>
      </c>
      <c r="G4193">
        <v>-85.863294207279694</v>
      </c>
      <c r="H4193">
        <v>-14.6667896576395</v>
      </c>
      <c r="I4193">
        <v>-51.179878719495498</v>
      </c>
      <c r="J4193">
        <v>3.1426029046428301</v>
      </c>
      <c r="K4193">
        <v>1.0346910874016799</v>
      </c>
      <c r="L4193">
        <v>1.6182734249314199</v>
      </c>
      <c r="M4193">
        <v>5.8994526128703297</v>
      </c>
      <c r="N4193">
        <v>0.18369053274373301</v>
      </c>
      <c r="O4193">
        <v>179.06976744185999</v>
      </c>
      <c r="P4193">
        <v>32.307692307692299</v>
      </c>
      <c r="Q4193">
        <v>-6.4729352152393005E-2</v>
      </c>
    </row>
    <row r="4194" spans="1:17" hidden="1" x14ac:dyDescent="0.3">
      <c r="A4194" t="s">
        <v>8619</v>
      </c>
      <c r="B4194" t="s">
        <v>8620</v>
      </c>
      <c r="C4194" t="str">
        <f>IFERROR(VLOOKUP(Table1[[#This Row],[Ticker]],[1]!Table2[[Symbol]:[Industry]],2,FALSE),"-")</f>
        <v>-</v>
      </c>
      <c r="D4194" t="s">
        <v>5932</v>
      </c>
      <c r="E4194">
        <v>15.789910577000001</v>
      </c>
      <c r="F4194">
        <v>28.91</v>
      </c>
      <c r="G4194">
        <v>193.39381327402799</v>
      </c>
      <c r="H4194">
        <v>-16.9816044724543</v>
      </c>
      <c r="I4194">
        <v>100.53167426313701</v>
      </c>
      <c r="J4194">
        <v>2.0694976061854198</v>
      </c>
      <c r="K4194">
        <v>28.853163126432001</v>
      </c>
      <c r="L4194">
        <v>21.0248263820665</v>
      </c>
      <c r="M4194">
        <v>18.459825755923401</v>
      </c>
      <c r="N4194">
        <v>0.82800565620292699</v>
      </c>
      <c r="O4194">
        <v>25.665859564164599</v>
      </c>
      <c r="P4194">
        <v>228.522727272727</v>
      </c>
      <c r="Q4194">
        <v>6.8639347857383001E-2</v>
      </c>
    </row>
    <row r="4195" spans="1:17" hidden="1" x14ac:dyDescent="0.3">
      <c r="A4195" t="s">
        <v>8621</v>
      </c>
      <c r="B4195" t="s">
        <v>8622</v>
      </c>
      <c r="C4195" t="str">
        <f>IFERROR(VLOOKUP(Table1[[#This Row],[Ticker]],[1]!Table2[[Symbol]:[Industry]],2,FALSE),"-")</f>
        <v>-</v>
      </c>
      <c r="D4195" t="s">
        <v>54</v>
      </c>
      <c r="E4195">
        <v>15.7827715639999</v>
      </c>
      <c r="F4195">
        <v>10.97</v>
      </c>
      <c r="G4195">
        <v>46.297178879206399</v>
      </c>
      <c r="H4195">
        <v>-3.0244095726365399</v>
      </c>
      <c r="I4195">
        <v>-27.760208464125402</v>
      </c>
      <c r="J4195">
        <v>1.37937872328262</v>
      </c>
      <c r="K4195">
        <v>11.5199735010418</v>
      </c>
      <c r="L4195">
        <v>10.4618192367784</v>
      </c>
      <c r="M4195">
        <v>28.523487428858299</v>
      </c>
      <c r="N4195">
        <v>0.80311620044391296</v>
      </c>
      <c r="O4195">
        <v>56.700091157702801</v>
      </c>
      <c r="P4195">
        <v>98.372513562386899</v>
      </c>
      <c r="Q4195">
        <v>9.5152218823293999E-2</v>
      </c>
    </row>
    <row r="4196" spans="1:17" hidden="1" x14ac:dyDescent="0.3">
      <c r="A4196" t="s">
        <v>8623</v>
      </c>
      <c r="B4196" t="s">
        <v>8624</v>
      </c>
      <c r="C4196" t="str">
        <f>IFERROR(VLOOKUP(Table1[[#This Row],[Ticker]],[1]!Table2[[Symbol]:[Industry]],2,FALSE),"-")</f>
        <v>-</v>
      </c>
      <c r="D4196" t="s">
        <v>2479</v>
      </c>
      <c r="E4196">
        <v>15.78</v>
      </c>
      <c r="F4196">
        <v>31.56</v>
      </c>
      <c r="G4196">
        <v>-8.6576486640382608</v>
      </c>
      <c r="H4196">
        <v>-12.9906339182332</v>
      </c>
      <c r="I4196">
        <v>-22.945147264141301</v>
      </c>
      <c r="J4196">
        <v>0.86642688036362703</v>
      </c>
      <c r="K4196">
        <v>35.993632380151503</v>
      </c>
      <c r="L4196">
        <v>35.174156219211199</v>
      </c>
      <c r="M4196">
        <v>13.9644245342076</v>
      </c>
      <c r="N4196">
        <v>3.8685796269727399</v>
      </c>
      <c r="O4196">
        <v>37.674271229404297</v>
      </c>
      <c r="P4196">
        <v>77.802816901408406</v>
      </c>
    </row>
    <row r="4197" spans="1:17" hidden="1" x14ac:dyDescent="0.3">
      <c r="A4197" t="s">
        <v>8625</v>
      </c>
      <c r="B4197" t="s">
        <v>8626</v>
      </c>
      <c r="C4197" t="str">
        <f>IFERROR(VLOOKUP(Table1[[#This Row],[Ticker]],[1]!Table2[[Symbol]:[Industry]],2,FALSE),"-")</f>
        <v>-</v>
      </c>
      <c r="D4197" t="s">
        <v>920</v>
      </c>
      <c r="E4197">
        <v>15.777039655999999</v>
      </c>
      <c r="F4197">
        <v>26.02</v>
      </c>
      <c r="G4197">
        <v>-30.6567337864225</v>
      </c>
      <c r="H4197">
        <v>24.793627632966299</v>
      </c>
      <c r="I4197">
        <v>-25.789702713748401</v>
      </c>
      <c r="J4197">
        <v>17.7016711242767</v>
      </c>
      <c r="K4197">
        <v>25.244642310285499</v>
      </c>
      <c r="L4197">
        <v>25.8578805273456</v>
      </c>
      <c r="M4197">
        <v>43.913078403109502</v>
      </c>
      <c r="N4197">
        <v>1.56922483948817</v>
      </c>
      <c r="O4197">
        <v>50.653343581860099</v>
      </c>
      <c r="P4197">
        <v>36.516264428121701</v>
      </c>
      <c r="Q4197">
        <v>0.11882589369723399</v>
      </c>
    </row>
    <row r="4198" spans="1:17" hidden="1" x14ac:dyDescent="0.3">
      <c r="A4198" t="s">
        <v>8627</v>
      </c>
      <c r="B4198" t="s">
        <v>8628</v>
      </c>
      <c r="C4198" t="str">
        <f>IFERROR(VLOOKUP(Table1[[#This Row],[Ticker]],[1]!Table2[[Symbol]:[Industry]],2,FALSE),"-")</f>
        <v>-</v>
      </c>
      <c r="D4198" t="s">
        <v>109</v>
      </c>
      <c r="E4198">
        <v>15.764876599999999</v>
      </c>
      <c r="F4198">
        <v>29.74</v>
      </c>
      <c r="G4198">
        <v>13.859278807734199</v>
      </c>
      <c r="H4198">
        <v>2.0391355022669502</v>
      </c>
      <c r="I4198">
        <v>-12.725595013222399</v>
      </c>
      <c r="J4198">
        <v>2.0618869303098402</v>
      </c>
      <c r="K4198">
        <v>30.258950108493</v>
      </c>
      <c r="L4198">
        <v>30.282276211733201</v>
      </c>
      <c r="M4198">
        <v>58.108582870674397</v>
      </c>
      <c r="N4198">
        <v>1.51505237804453</v>
      </c>
      <c r="O4198">
        <v>49.798251513113598</v>
      </c>
      <c r="P4198">
        <v>57.688229056203603</v>
      </c>
      <c r="Q4198">
        <v>0.10284044971850601</v>
      </c>
    </row>
    <row r="4199" spans="1:17" hidden="1" x14ac:dyDescent="0.3">
      <c r="A4199" t="s">
        <v>8629</v>
      </c>
      <c r="B4199" t="s">
        <v>8630</v>
      </c>
      <c r="C4199" t="str">
        <f>IFERROR(VLOOKUP(Table1[[#This Row],[Ticker]],[1]!Table2[[Symbol]:[Industry]],2,FALSE),"-")</f>
        <v>-</v>
      </c>
      <c r="D4199" t="s">
        <v>51</v>
      </c>
      <c r="E4199">
        <v>15.73</v>
      </c>
      <c r="F4199">
        <v>35.75</v>
      </c>
      <c r="G4199">
        <v>27.335123433099699</v>
      </c>
      <c r="H4199">
        <v>16.6295066386567</v>
      </c>
      <c r="I4199">
        <v>-24.283326995357601</v>
      </c>
      <c r="J4199">
        <v>4.28676766436823</v>
      </c>
      <c r="K4199">
        <v>32.847137405387798</v>
      </c>
      <c r="L4199">
        <v>30.519143510732299</v>
      </c>
      <c r="M4199">
        <v>58.227596705896403</v>
      </c>
      <c r="N4199">
        <v>0.51892792585043601</v>
      </c>
      <c r="O4199">
        <v>15.999999999999901</v>
      </c>
      <c r="P4199">
        <v>77.860696517412904</v>
      </c>
      <c r="Q4199">
        <v>0.12841717091841301</v>
      </c>
    </row>
    <row r="4200" spans="1:17" hidden="1" x14ac:dyDescent="0.3">
      <c r="A4200" t="s">
        <v>8631</v>
      </c>
      <c r="B4200" t="s">
        <v>8632</v>
      </c>
      <c r="C4200" t="str">
        <f>IFERROR(VLOOKUP(Table1[[#This Row],[Ticker]],[1]!Table2[[Symbol]:[Industry]],2,FALSE),"-")</f>
        <v>-</v>
      </c>
      <c r="D4200" t="s">
        <v>51</v>
      </c>
      <c r="E4200">
        <v>15.712126599999999</v>
      </c>
      <c r="F4200">
        <v>30.98</v>
      </c>
      <c r="G4200">
        <v>71.465703141939997</v>
      </c>
      <c r="H4200">
        <v>-3.4715034623533798</v>
      </c>
      <c r="I4200">
        <v>-16.240147489886699</v>
      </c>
      <c r="J4200">
        <v>-1.37391725298068</v>
      </c>
      <c r="K4200">
        <v>32.4887415199237</v>
      </c>
      <c r="L4200">
        <v>29.833622594769601</v>
      </c>
      <c r="M4200">
        <v>45.5050090582792</v>
      </c>
      <c r="N4200">
        <v>0.36051283417237101</v>
      </c>
      <c r="O4200">
        <v>45.190445448676499</v>
      </c>
      <c r="P4200">
        <v>105.029781601588</v>
      </c>
      <c r="Q4200">
        <v>7.9530828844854004E-2</v>
      </c>
    </row>
    <row r="4201" spans="1:17" hidden="1" x14ac:dyDescent="0.3">
      <c r="A4201" t="s">
        <v>8633</v>
      </c>
      <c r="B4201" t="s">
        <v>8634</v>
      </c>
      <c r="C4201" t="str">
        <f>IFERROR(VLOOKUP(Table1[[#This Row],[Ticker]],[1]!Table2[[Symbol]:[Industry]],2,FALSE),"-")</f>
        <v>-</v>
      </c>
      <c r="D4201" t="s">
        <v>27</v>
      </c>
      <c r="E4201">
        <v>15.69685</v>
      </c>
      <c r="F4201">
        <v>77.900000000000006</v>
      </c>
      <c r="G4201">
        <v>-51.091560111381803</v>
      </c>
      <c r="H4201">
        <v>3.0006136064075499</v>
      </c>
      <c r="I4201">
        <v>-31.803354860212998</v>
      </c>
      <c r="J4201">
        <v>4.3771708058773999</v>
      </c>
      <c r="K4201">
        <v>82.390617317099299</v>
      </c>
      <c r="L4201">
        <v>103.857442292145</v>
      </c>
      <c r="M4201">
        <v>34.649234570582301</v>
      </c>
      <c r="N4201">
        <v>1.1931818181818099</v>
      </c>
      <c r="O4201">
        <v>53.016688061617401</v>
      </c>
      <c r="P4201">
        <v>11.9252873563218</v>
      </c>
      <c r="Q4201">
        <v>-0.124154558423357</v>
      </c>
    </row>
    <row r="4202" spans="1:17" hidden="1" x14ac:dyDescent="0.3">
      <c r="A4202" t="s">
        <v>8635</v>
      </c>
      <c r="B4202" t="s">
        <v>8636</v>
      </c>
      <c r="C4202" t="str">
        <f>IFERROR(VLOOKUP(Table1[[#This Row],[Ticker]],[1]!Table2[[Symbol]:[Industry]],2,FALSE),"-")</f>
        <v>-</v>
      </c>
      <c r="E4202">
        <v>15.691704</v>
      </c>
      <c r="F4202">
        <v>28.52</v>
      </c>
      <c r="G4202">
        <v>91.828357704320993</v>
      </c>
      <c r="H4202">
        <v>11.960420756507</v>
      </c>
      <c r="I4202">
        <v>58.969075323981798</v>
      </c>
      <c r="J4202">
        <v>-9.4799461149649993</v>
      </c>
      <c r="K4202">
        <v>27.8289469225126</v>
      </c>
      <c r="L4202">
        <v>22.0603666745229</v>
      </c>
      <c r="M4202">
        <v>31.9638011129869</v>
      </c>
      <c r="N4202">
        <v>1.1625413734930301</v>
      </c>
      <c r="O4202">
        <v>30.434782608695599</v>
      </c>
      <c r="P4202">
        <v>161.89164370982499</v>
      </c>
      <c r="Q4202">
        <v>6.9603908204493997E-2</v>
      </c>
    </row>
    <row r="4203" spans="1:17" hidden="1" x14ac:dyDescent="0.3">
      <c r="A4203" t="s">
        <v>8637</v>
      </c>
      <c r="B4203" t="s">
        <v>8638</v>
      </c>
      <c r="C4203" t="str">
        <f>IFERROR(VLOOKUP(Table1[[#This Row],[Ticker]],[1]!Table2[[Symbol]:[Industry]],2,FALSE),"-")</f>
        <v>-</v>
      </c>
      <c r="D4203" t="s">
        <v>72</v>
      </c>
      <c r="E4203">
        <v>15.669187214999999</v>
      </c>
      <c r="F4203">
        <v>48.55</v>
      </c>
      <c r="G4203">
        <v>295.64100109976903</v>
      </c>
      <c r="H4203">
        <v>-19.274412908433899</v>
      </c>
      <c r="I4203">
        <v>16.040920575931001</v>
      </c>
      <c r="J4203">
        <v>-3.6041095024469199</v>
      </c>
      <c r="K4203">
        <v>51.369899055729597</v>
      </c>
      <c r="L4203">
        <v>41.380475698543101</v>
      </c>
      <c r="M4203">
        <v>36.219043864510397</v>
      </c>
      <c r="N4203">
        <v>0.797698321550116</v>
      </c>
      <c r="O4203">
        <v>36.539649845520003</v>
      </c>
      <c r="P4203">
        <v>337.38738738738698</v>
      </c>
      <c r="Q4203">
        <v>0.13315274695325099</v>
      </c>
    </row>
    <row r="4204" spans="1:17" hidden="1" x14ac:dyDescent="0.3">
      <c r="A4204" t="s">
        <v>8639</v>
      </c>
      <c r="B4204" t="s">
        <v>8640</v>
      </c>
      <c r="C4204" t="str">
        <f>IFERROR(VLOOKUP(Table1[[#This Row],[Ticker]],[1]!Table2[[Symbol]:[Industry]],2,FALSE),"-")</f>
        <v>-</v>
      </c>
      <c r="D4204" t="s">
        <v>95</v>
      </c>
      <c r="E4204">
        <v>15.662333412000001</v>
      </c>
      <c r="F4204">
        <v>27.06</v>
      </c>
      <c r="G4204">
        <v>-10.457599805626799</v>
      </c>
      <c r="H4204">
        <v>9.0114118940931603E-2</v>
      </c>
      <c r="I4204">
        <v>-16.105849637071199</v>
      </c>
      <c r="J4204">
        <v>-1.6225204478410999</v>
      </c>
      <c r="K4204">
        <v>28.3280905084541</v>
      </c>
      <c r="L4204">
        <v>27.324977022427401</v>
      </c>
      <c r="M4204">
        <v>33.881848795556003</v>
      </c>
      <c r="N4204">
        <v>2.0523271444855302</v>
      </c>
      <c r="O4204">
        <v>39.652623798965202</v>
      </c>
      <c r="P4204">
        <v>23</v>
      </c>
      <c r="Q4204">
        <v>9.1284790991162004E-2</v>
      </c>
    </row>
    <row r="4205" spans="1:17" hidden="1" x14ac:dyDescent="0.3">
      <c r="A4205" t="s">
        <v>8641</v>
      </c>
      <c r="B4205" t="s">
        <v>8642</v>
      </c>
      <c r="C4205" t="str">
        <f>IFERROR(VLOOKUP(Table1[[#This Row],[Ticker]],[1]!Table2[[Symbol]:[Industry]],2,FALSE),"-")</f>
        <v>-</v>
      </c>
      <c r="D4205" t="s">
        <v>72</v>
      </c>
      <c r="E4205">
        <v>15.638</v>
      </c>
      <c r="F4205">
        <v>11.17</v>
      </c>
      <c r="G4205">
        <v>37.233907192020602</v>
      </c>
      <c r="H4205">
        <v>-3.8427155835655</v>
      </c>
      <c r="I4205">
        <v>24.7398006659933</v>
      </c>
      <c r="J4205">
        <v>2.7932579264769002</v>
      </c>
      <c r="K4205">
        <v>11.4874246768264</v>
      </c>
      <c r="L4205">
        <v>9.9905949513276902</v>
      </c>
      <c r="M4205">
        <v>35.859520315068799</v>
      </c>
      <c r="N4205">
        <v>0.353776263931873</v>
      </c>
      <c r="O4205">
        <v>64.6374216651745</v>
      </c>
      <c r="P4205">
        <v>78.434504792332206</v>
      </c>
      <c r="Q4205">
        <v>9.473606448843E-3</v>
      </c>
    </row>
    <row r="4206" spans="1:17" hidden="1" x14ac:dyDescent="0.3">
      <c r="A4206" t="s">
        <v>8643</v>
      </c>
      <c r="B4206" t="s">
        <v>8644</v>
      </c>
      <c r="C4206" t="str">
        <f>IFERROR(VLOOKUP(Table1[[#This Row],[Ticker]],[1]!Table2[[Symbol]:[Industry]],2,FALSE),"-")</f>
        <v>-</v>
      </c>
      <c r="D4206" t="s">
        <v>4517</v>
      </c>
      <c r="E4206">
        <v>15.613231450000001</v>
      </c>
      <c r="F4206">
        <v>23.23</v>
      </c>
      <c r="G4206">
        <v>-51.5127826193429</v>
      </c>
      <c r="H4206">
        <v>7.5668637488533204</v>
      </c>
      <c r="I4206">
        <v>-24.928529256105602</v>
      </c>
      <c r="J4206">
        <v>-7.8963581343182003</v>
      </c>
      <c r="K4206">
        <v>24.1872304128572</v>
      </c>
      <c r="L4206">
        <v>28.537318124269898</v>
      </c>
      <c r="M4206">
        <v>45.975712608614302</v>
      </c>
      <c r="N4206">
        <v>0.39134621501754302</v>
      </c>
      <c r="O4206">
        <v>132.41498062849701</v>
      </c>
      <c r="P4206">
        <v>18.520408163265301</v>
      </c>
      <c r="Q4206">
        <v>0.100657092811961</v>
      </c>
    </row>
    <row r="4207" spans="1:17" hidden="1" x14ac:dyDescent="0.3">
      <c r="A4207" t="s">
        <v>8645</v>
      </c>
      <c r="B4207" t="s">
        <v>8646</v>
      </c>
      <c r="C4207" t="str">
        <f>IFERROR(VLOOKUP(Table1[[#This Row],[Ticker]],[1]!Table2[[Symbol]:[Industry]],2,FALSE),"-")</f>
        <v>-</v>
      </c>
      <c r="D4207" t="s">
        <v>429</v>
      </c>
      <c r="E4207">
        <v>15.6104</v>
      </c>
      <c r="F4207">
        <v>15.01</v>
      </c>
      <c r="G4207">
        <v>109.098342621364</v>
      </c>
      <c r="H4207">
        <v>8.2513147822039805</v>
      </c>
      <c r="I4207">
        <v>41.895563254948698</v>
      </c>
      <c r="J4207">
        <v>7.0222015668501898</v>
      </c>
      <c r="K4207">
        <v>14.4222890680962</v>
      </c>
      <c r="L4207">
        <v>12.221772183765999</v>
      </c>
      <c r="M4207">
        <v>51.847840783168898</v>
      </c>
      <c r="N4207">
        <v>1.6264961916915399</v>
      </c>
      <c r="O4207">
        <v>18.254497001998601</v>
      </c>
      <c r="P4207">
        <v>144.06504065040599</v>
      </c>
      <c r="Q4207">
        <v>0.107629969959574</v>
      </c>
    </row>
    <row r="4208" spans="1:17" hidden="1" x14ac:dyDescent="0.3">
      <c r="A4208" t="s">
        <v>8647</v>
      </c>
      <c r="B4208" t="s">
        <v>8648</v>
      </c>
      <c r="C4208" t="str">
        <f>IFERROR(VLOOKUP(Table1[[#This Row],[Ticker]],[1]!Table2[[Symbol]:[Industry]],2,FALSE),"-")</f>
        <v>-</v>
      </c>
      <c r="D4208" t="s">
        <v>124</v>
      </c>
      <c r="E4208">
        <v>15.572802599999999</v>
      </c>
      <c r="F4208">
        <v>31.14</v>
      </c>
      <c r="G4208">
        <v>28.507594496892299</v>
      </c>
      <c r="H4208">
        <v>1.55182051280913</v>
      </c>
      <c r="I4208">
        <v>13.316564270229399</v>
      </c>
      <c r="J4208">
        <v>-1.33357813886593</v>
      </c>
      <c r="K4208">
        <v>23.130213276246199</v>
      </c>
      <c r="L4208">
        <v>16.915234992845601</v>
      </c>
      <c r="M4208">
        <v>100</v>
      </c>
      <c r="N4208">
        <v>1.3657199800697499</v>
      </c>
      <c r="O4208">
        <v>0</v>
      </c>
      <c r="P4208">
        <v>54.925373134328296</v>
      </c>
    </row>
    <row r="4209" spans="1:17" hidden="1" x14ac:dyDescent="0.3">
      <c r="A4209" t="s">
        <v>8649</v>
      </c>
      <c r="B4209" t="s">
        <v>8650</v>
      </c>
      <c r="C4209" t="str">
        <f>IFERROR(VLOOKUP(Table1[[#This Row],[Ticker]],[1]!Table2[[Symbol]:[Industry]],2,FALSE),"-")</f>
        <v>-</v>
      </c>
      <c r="D4209" t="s">
        <v>711</v>
      </c>
      <c r="E4209">
        <v>15.501888424000001</v>
      </c>
      <c r="F4209">
        <v>89.61</v>
      </c>
      <c r="G4209">
        <v>15.5895291176552</v>
      </c>
      <c r="H4209">
        <v>5.52860091088532</v>
      </c>
      <c r="I4209">
        <v>5.2849702513678496</v>
      </c>
      <c r="J4209">
        <v>1.4993596613995901</v>
      </c>
      <c r="K4209">
        <v>86.654213568439701</v>
      </c>
      <c r="L4209">
        <v>78.229352191588703</v>
      </c>
      <c r="M4209">
        <v>40.888200527429397</v>
      </c>
      <c r="N4209">
        <v>0.72685492130288099</v>
      </c>
      <c r="O4209">
        <v>4.3410333668117298</v>
      </c>
      <c r="P4209">
        <v>46.111201695744299</v>
      </c>
    </row>
    <row r="4210" spans="1:17" hidden="1" x14ac:dyDescent="0.3">
      <c r="A4210" t="s">
        <v>8651</v>
      </c>
      <c r="B4210" t="s">
        <v>8652</v>
      </c>
      <c r="C4210" t="str">
        <f>IFERROR(VLOOKUP(Table1[[#This Row],[Ticker]],[1]!Table2[[Symbol]:[Industry]],2,FALSE),"-")</f>
        <v>-</v>
      </c>
      <c r="D4210" t="s">
        <v>95</v>
      </c>
      <c r="E4210">
        <v>15.493499999999999</v>
      </c>
      <c r="F4210">
        <v>3.75</v>
      </c>
      <c r="G4210">
        <v>-44.8027157099175</v>
      </c>
      <c r="H4210">
        <v>-10.3746470477399</v>
      </c>
      <c r="I4210">
        <v>-25.262950819808999</v>
      </c>
      <c r="J4210">
        <v>1.8405195713094999</v>
      </c>
      <c r="K4210">
        <v>3.8777236008369802</v>
      </c>
      <c r="L4210">
        <v>4.1554795393753503</v>
      </c>
      <c r="M4210">
        <v>42.318515053856501</v>
      </c>
      <c r="N4210">
        <v>0.88504785782978801</v>
      </c>
      <c r="O4210">
        <v>65.066666666666606</v>
      </c>
      <c r="P4210">
        <v>17.1875</v>
      </c>
      <c r="Q4210">
        <v>2.3058153153064E-2</v>
      </c>
    </row>
    <row r="4211" spans="1:17" hidden="1" x14ac:dyDescent="0.3">
      <c r="A4211" t="s">
        <v>8653</v>
      </c>
      <c r="B4211" t="s">
        <v>8654</v>
      </c>
      <c r="C4211" t="str">
        <f>IFERROR(VLOOKUP(Table1[[#This Row],[Ticker]],[1]!Table2[[Symbol]:[Industry]],2,FALSE),"-")</f>
        <v>-</v>
      </c>
      <c r="D4211" t="s">
        <v>54</v>
      </c>
      <c r="E4211">
        <v>15.47325</v>
      </c>
      <c r="F4211">
        <v>2.0699999999999998</v>
      </c>
      <c r="G4211">
        <v>132.30095700044899</v>
      </c>
      <c r="H4211">
        <v>9.0104590196090992</v>
      </c>
      <c r="I4211">
        <v>69.509776452918203</v>
      </c>
      <c r="J4211">
        <v>12.2335119955519</v>
      </c>
      <c r="K4211">
        <v>1.8103741610917801</v>
      </c>
      <c r="L4211">
        <v>1.47111820501586</v>
      </c>
      <c r="M4211">
        <v>69.925356164002494</v>
      </c>
      <c r="N4211">
        <v>1.9077633518714201</v>
      </c>
      <c r="O4211">
        <v>11.5942028985507</v>
      </c>
      <c r="P4211">
        <v>168.83116883116799</v>
      </c>
      <c r="Q4211">
        <v>2.6595304585152999E-2</v>
      </c>
    </row>
    <row r="4212" spans="1:17" hidden="1" x14ac:dyDescent="0.3">
      <c r="A4212" t="s">
        <v>8655</v>
      </c>
      <c r="B4212" t="s">
        <v>8656</v>
      </c>
      <c r="C4212" t="str">
        <f>IFERROR(VLOOKUP(Table1[[#This Row],[Ticker]],[1]!Table2[[Symbol]:[Industry]],2,FALSE),"-")</f>
        <v>-</v>
      </c>
      <c r="D4212" t="s">
        <v>138</v>
      </c>
      <c r="E4212">
        <v>15.469799999999999</v>
      </c>
      <c r="F4212">
        <v>40.71</v>
      </c>
      <c r="G4212">
        <v>274.69261552114</v>
      </c>
      <c r="H4212">
        <v>30.340617749767802</v>
      </c>
      <c r="I4212">
        <v>-4.5297862748277096</v>
      </c>
      <c r="J4212">
        <v>18.869251666206502</v>
      </c>
      <c r="K4212">
        <v>31.763417748624601</v>
      </c>
      <c r="L4212">
        <v>27.390085933012099</v>
      </c>
      <c r="M4212">
        <v>84.328586010398098</v>
      </c>
      <c r="N4212">
        <v>1.1954358709655699</v>
      </c>
      <c r="O4212">
        <v>4.4215180545320498</v>
      </c>
      <c r="P4212">
        <v>328.07570977917902</v>
      </c>
    </row>
    <row r="4213" spans="1:17" hidden="1" x14ac:dyDescent="0.3">
      <c r="A4213" t="s">
        <v>8657</v>
      </c>
      <c r="B4213" t="s">
        <v>8658</v>
      </c>
      <c r="C4213" t="str">
        <f>IFERROR(VLOOKUP(Table1[[#This Row],[Ticker]],[1]!Table2[[Symbol]:[Industry]],2,FALSE),"-")</f>
        <v>-</v>
      </c>
      <c r="D4213" t="s">
        <v>530</v>
      </c>
      <c r="E4213">
        <v>15.452360000000001</v>
      </c>
      <c r="F4213">
        <v>50.17</v>
      </c>
      <c r="G4213">
        <v>179.887395402598</v>
      </c>
      <c r="H4213">
        <v>48.255965250024403</v>
      </c>
      <c r="I4213">
        <v>11.5779029735995</v>
      </c>
      <c r="J4213">
        <v>37.762321214501902</v>
      </c>
      <c r="K4213">
        <v>37.116200701440697</v>
      </c>
      <c r="L4213">
        <v>34.6326532023621</v>
      </c>
      <c r="M4213">
        <v>89.2908687943019</v>
      </c>
      <c r="N4213">
        <v>2.00795283701637</v>
      </c>
      <c r="O4213">
        <v>7.19553518038669</v>
      </c>
      <c r="P4213">
        <v>203.14199395770299</v>
      </c>
    </row>
    <row r="4214" spans="1:17" hidden="1" x14ac:dyDescent="0.3">
      <c r="A4214" t="s">
        <v>8659</v>
      </c>
      <c r="B4214" t="s">
        <v>8660</v>
      </c>
      <c r="C4214" t="str">
        <f>IFERROR(VLOOKUP(Table1[[#This Row],[Ticker]],[1]!Table2[[Symbol]:[Industry]],2,FALSE),"-")</f>
        <v>-</v>
      </c>
      <c r="D4214" t="s">
        <v>625</v>
      </c>
      <c r="E4214">
        <v>15.43396525</v>
      </c>
      <c r="F4214">
        <v>46.31</v>
      </c>
      <c r="G4214">
        <v>-6.3396780804781701</v>
      </c>
      <c r="H4214">
        <v>-3.2738750038553599</v>
      </c>
      <c r="I4214">
        <v>-4.5661613329920803</v>
      </c>
      <c r="J4214">
        <v>4.8061888565836801</v>
      </c>
      <c r="K4214">
        <v>44.099530355055101</v>
      </c>
      <c r="L4214">
        <v>42.576974220419601</v>
      </c>
      <c r="M4214">
        <v>63.159387900641804</v>
      </c>
      <c r="N4214">
        <v>0.63314241847232899</v>
      </c>
      <c r="O4214">
        <v>25.242928093284299</v>
      </c>
      <c r="P4214">
        <v>34.5438698431144</v>
      </c>
      <c r="Q4214">
        <v>0.107740340153872</v>
      </c>
    </row>
    <row r="4215" spans="1:17" hidden="1" x14ac:dyDescent="0.3">
      <c r="A4215" t="s">
        <v>8661</v>
      </c>
      <c r="B4215" t="s">
        <v>8662</v>
      </c>
      <c r="C4215" t="str">
        <f>IFERROR(VLOOKUP(Table1[[#This Row],[Ticker]],[1]!Table2[[Symbol]:[Industry]],2,FALSE),"-")</f>
        <v>-</v>
      </c>
      <c r="D4215" t="s">
        <v>46</v>
      </c>
      <c r="E4215">
        <v>15.4055</v>
      </c>
      <c r="F4215">
        <v>550</v>
      </c>
      <c r="G4215">
        <v>12.9683116616124</v>
      </c>
      <c r="H4215">
        <v>2.54996584324876</v>
      </c>
      <c r="I4215">
        <v>35.981147957578699</v>
      </c>
      <c r="J4215">
        <v>3.1426029046428301</v>
      </c>
      <c r="K4215">
        <v>533.72590570829198</v>
      </c>
      <c r="L4215">
        <v>462.64075774827501</v>
      </c>
      <c r="M4215">
        <v>41.616232048751399</v>
      </c>
      <c r="N4215">
        <v>2.23999999999999</v>
      </c>
      <c r="O4215">
        <v>14.3545454545454</v>
      </c>
      <c r="P4215">
        <v>86.630471666101101</v>
      </c>
    </row>
    <row r="4216" spans="1:17" hidden="1" x14ac:dyDescent="0.3">
      <c r="A4216" t="s">
        <v>8663</v>
      </c>
      <c r="B4216" t="s">
        <v>8664</v>
      </c>
      <c r="C4216" t="str">
        <f>IFERROR(VLOOKUP(Table1[[#This Row],[Ticker]],[1]!Table2[[Symbol]:[Industry]],2,FALSE),"-")</f>
        <v>-</v>
      </c>
      <c r="D4216" t="s">
        <v>530</v>
      </c>
      <c r="E4216">
        <v>15.3907317</v>
      </c>
      <c r="F4216">
        <v>50.43</v>
      </c>
      <c r="G4216">
        <v>321.84690188619999</v>
      </c>
      <c r="H4216">
        <v>7.8759376950640103</v>
      </c>
      <c r="I4216">
        <v>216.97730892045001</v>
      </c>
      <c r="J4216">
        <v>-2.7016765547137198</v>
      </c>
      <c r="K4216">
        <v>47.421712648962099</v>
      </c>
      <c r="L4216">
        <v>31.4790580512548</v>
      </c>
      <c r="M4216">
        <v>40.032563703539701</v>
      </c>
      <c r="N4216">
        <v>0.15925109968771001</v>
      </c>
      <c r="O4216">
        <v>19.988102320047499</v>
      </c>
      <c r="P4216">
        <v>534.33962264150898</v>
      </c>
      <c r="Q4216">
        <v>0.133077763138441</v>
      </c>
    </row>
    <row r="4217" spans="1:17" hidden="1" x14ac:dyDescent="0.3">
      <c r="A4217" t="s">
        <v>8665</v>
      </c>
      <c r="B4217" t="s">
        <v>5484</v>
      </c>
      <c r="C4217" t="str">
        <f>IFERROR(VLOOKUP(Table1[[#This Row],[Ticker]],[1]!Table2[[Symbol]:[Industry]],2,FALSE),"-")</f>
        <v>-</v>
      </c>
      <c r="D4217" t="s">
        <v>269</v>
      </c>
      <c r="E4217">
        <v>15.255546499999999</v>
      </c>
      <c r="F4217">
        <v>21.73</v>
      </c>
      <c r="G4217">
        <v>35.474400714433997</v>
      </c>
      <c r="H4217">
        <v>3.7511945139390299</v>
      </c>
      <c r="I4217">
        <v>39.9945409958545</v>
      </c>
      <c r="J4217">
        <v>2.8057405369816202</v>
      </c>
      <c r="K4217">
        <v>20.056487206751601</v>
      </c>
      <c r="L4217">
        <v>17.199929273845001</v>
      </c>
      <c r="M4217">
        <v>65.7978298823069</v>
      </c>
      <c r="N4217">
        <v>0.36537958685609601</v>
      </c>
      <c r="O4217">
        <v>7.9153244362632096</v>
      </c>
      <c r="P4217">
        <v>105</v>
      </c>
    </row>
    <row r="4218" spans="1:17" hidden="1" x14ac:dyDescent="0.3">
      <c r="A4218" t="s">
        <v>8666</v>
      </c>
      <c r="B4218" t="s">
        <v>8667</v>
      </c>
      <c r="C4218" t="str">
        <f>IFERROR(VLOOKUP(Table1[[#This Row],[Ticker]],[1]!Table2[[Symbol]:[Industry]],2,FALSE),"-")</f>
        <v>-</v>
      </c>
      <c r="D4218" t="s">
        <v>429</v>
      </c>
      <c r="E4218">
        <v>15.252745000000001</v>
      </c>
      <c r="F4218">
        <v>30.5</v>
      </c>
      <c r="G4218">
        <v>41.343350716345803</v>
      </c>
      <c r="H4218">
        <v>32.826528402688702</v>
      </c>
      <c r="I4218">
        <v>45.679771332590498</v>
      </c>
      <c r="J4218">
        <v>2.8305904241436202</v>
      </c>
      <c r="K4218">
        <v>25.959894614256299</v>
      </c>
      <c r="L4218">
        <v>21.463787380925702</v>
      </c>
      <c r="M4218">
        <v>48.445528920440701</v>
      </c>
      <c r="N4218">
        <v>1.7416382717732</v>
      </c>
      <c r="O4218">
        <v>13.213114754098299</v>
      </c>
      <c r="P4218">
        <v>102.79255319148901</v>
      </c>
      <c r="Q4218">
        <v>0.134707550665913</v>
      </c>
    </row>
    <row r="4219" spans="1:17" hidden="1" x14ac:dyDescent="0.3">
      <c r="A4219" t="s">
        <v>8668</v>
      </c>
      <c r="B4219" t="s">
        <v>8669</v>
      </c>
      <c r="C4219" t="str">
        <f>IFERROR(VLOOKUP(Table1[[#This Row],[Ticker]],[1]!Table2[[Symbol]:[Industry]],2,FALSE),"-")</f>
        <v>-</v>
      </c>
      <c r="D4219" t="s">
        <v>711</v>
      </c>
      <c r="E4219">
        <v>15.224317124999899</v>
      </c>
      <c r="F4219">
        <v>25.65</v>
      </c>
      <c r="G4219">
        <v>6.8413891680241896</v>
      </c>
      <c r="H4219">
        <v>1.6515406094777501</v>
      </c>
      <c r="I4219">
        <v>4.4806415358407001</v>
      </c>
      <c r="J4219">
        <v>2.3827244851899501</v>
      </c>
      <c r="K4219">
        <v>25.4001506071961</v>
      </c>
      <c r="L4219">
        <v>23.244280618990999</v>
      </c>
      <c r="M4219">
        <v>59.890528015670299</v>
      </c>
      <c r="N4219">
        <v>1.06366946168859</v>
      </c>
      <c r="O4219">
        <v>7.9922027290448296</v>
      </c>
      <c r="P4219">
        <v>35.6425171866737</v>
      </c>
    </row>
    <row r="4220" spans="1:17" hidden="1" x14ac:dyDescent="0.3">
      <c r="A4220" t="s">
        <v>8670</v>
      </c>
      <c r="B4220" t="s">
        <v>8671</v>
      </c>
      <c r="C4220" t="str">
        <f>IFERROR(VLOOKUP(Table1[[#This Row],[Ticker]],[1]!Table2[[Symbol]:[Industry]],2,FALSE),"-")</f>
        <v>-</v>
      </c>
      <c r="D4220" t="s">
        <v>711</v>
      </c>
      <c r="E4220">
        <v>15.1879762019999</v>
      </c>
      <c r="F4220">
        <v>161.09</v>
      </c>
      <c r="G4220">
        <v>24.128750026778899</v>
      </c>
      <c r="H4220">
        <v>2.3479152142081499</v>
      </c>
      <c r="I4220">
        <v>5.1937979969038803</v>
      </c>
      <c r="J4220">
        <v>2.3790590917716599</v>
      </c>
      <c r="K4220">
        <v>158.475145540753</v>
      </c>
      <c r="L4220">
        <v>140.695014369793</v>
      </c>
      <c r="M4220">
        <v>55.3773054855941</v>
      </c>
      <c r="N4220">
        <v>1.1317969803549801</v>
      </c>
      <c r="O4220">
        <v>7.4244211310447499</v>
      </c>
      <c r="P4220">
        <v>51.3008359162205</v>
      </c>
    </row>
    <row r="4221" spans="1:17" hidden="1" x14ac:dyDescent="0.3">
      <c r="A4221" t="s">
        <v>8672</v>
      </c>
      <c r="B4221" t="s">
        <v>8673</v>
      </c>
      <c r="C4221" t="str">
        <f>IFERROR(VLOOKUP(Table1[[#This Row],[Ticker]],[1]!Table2[[Symbol]:[Industry]],2,FALSE),"-")</f>
        <v>-</v>
      </c>
      <c r="D4221" t="s">
        <v>2569</v>
      </c>
      <c r="E4221">
        <v>15.1507158</v>
      </c>
      <c r="F4221">
        <v>33.61</v>
      </c>
      <c r="G4221">
        <v>12.8182759388213</v>
      </c>
      <c r="H4221">
        <v>20.5671943263443</v>
      </c>
      <c r="I4221">
        <v>-18.0788955294848</v>
      </c>
      <c r="J4221">
        <v>4.9267755665133297</v>
      </c>
      <c r="K4221">
        <v>31.987249725645601</v>
      </c>
      <c r="L4221">
        <v>31.8954258607633</v>
      </c>
      <c r="M4221">
        <v>46.433952737389298</v>
      </c>
      <c r="N4221">
        <v>1.50219792104788</v>
      </c>
      <c r="O4221">
        <v>52.246355251413199</v>
      </c>
      <c r="P4221">
        <v>59.667458432304002</v>
      </c>
      <c r="Q4221">
        <v>9.4345867311572004E-2</v>
      </c>
    </row>
    <row r="4222" spans="1:17" hidden="1" x14ac:dyDescent="0.3">
      <c r="A4222" t="s">
        <v>8674</v>
      </c>
      <c r="B4222" t="s">
        <v>8675</v>
      </c>
      <c r="C4222" t="str">
        <f>IFERROR(VLOOKUP(Table1[[#This Row],[Ticker]],[1]!Table2[[Symbol]:[Industry]],2,FALSE),"-")</f>
        <v>-</v>
      </c>
      <c r="D4222" t="s">
        <v>804</v>
      </c>
      <c r="E4222">
        <v>15.1419234</v>
      </c>
      <c r="F4222">
        <v>8.66</v>
      </c>
      <c r="G4222">
        <v>-97.3961333416092</v>
      </c>
      <c r="H4222">
        <v>-16.4260489168988</v>
      </c>
      <c r="I4222">
        <v>-84.631758333585097</v>
      </c>
      <c r="J4222">
        <v>6.2676029046428301</v>
      </c>
      <c r="K4222">
        <v>10.7651449605809</v>
      </c>
      <c r="M4222">
        <v>57.216804368331999</v>
      </c>
      <c r="N4222">
        <v>1.4663479495032401</v>
      </c>
      <c r="O4222">
        <v>307.04387990762098</v>
      </c>
      <c r="P4222">
        <v>20.949720670390999</v>
      </c>
    </row>
    <row r="4223" spans="1:17" hidden="1" x14ac:dyDescent="0.3">
      <c r="A4223" t="s">
        <v>8676</v>
      </c>
      <c r="B4223" t="s">
        <v>8677</v>
      </c>
      <c r="C4223" t="str">
        <f>IFERROR(VLOOKUP(Table1[[#This Row],[Ticker]],[1]!Table2[[Symbol]:[Industry]],2,FALSE),"-")</f>
        <v>-</v>
      </c>
      <c r="D4223" t="s">
        <v>109</v>
      </c>
      <c r="E4223">
        <v>15.133559999999999</v>
      </c>
      <c r="F4223">
        <v>46.28</v>
      </c>
      <c r="G4223">
        <v>17.072872639557598</v>
      </c>
      <c r="H4223">
        <v>24.487284416434498</v>
      </c>
      <c r="I4223">
        <v>99.873412816554605</v>
      </c>
      <c r="J4223">
        <v>9.9015417743083507</v>
      </c>
      <c r="K4223">
        <v>34.0629287789302</v>
      </c>
      <c r="L4223">
        <v>25.892379845559301</v>
      </c>
      <c r="M4223">
        <v>97.784088770789793</v>
      </c>
      <c r="N4223">
        <v>0.76994665758710701</v>
      </c>
      <c r="O4223">
        <v>0</v>
      </c>
      <c r="P4223">
        <v>204.47368421052599</v>
      </c>
    </row>
    <row r="4224" spans="1:17" hidden="1" x14ac:dyDescent="0.3">
      <c r="A4224" t="s">
        <v>8678</v>
      </c>
      <c r="B4224" t="s">
        <v>8679</v>
      </c>
      <c r="C4224" t="str">
        <f>IFERROR(VLOOKUP(Table1[[#This Row],[Ticker]],[1]!Table2[[Symbol]:[Industry]],2,FALSE),"-")</f>
        <v>-</v>
      </c>
      <c r="D4224" t="s">
        <v>215</v>
      </c>
      <c r="E4224">
        <v>15.122249999999999</v>
      </c>
      <c r="F4224">
        <v>12.87</v>
      </c>
      <c r="G4224">
        <v>38.632193897724299</v>
      </c>
      <c r="H4224">
        <v>-2.3902521501551899</v>
      </c>
      <c r="I4224">
        <v>2.90184693749974</v>
      </c>
      <c r="J4224">
        <v>5.0938224168379396</v>
      </c>
      <c r="K4224">
        <v>12.6164753558347</v>
      </c>
      <c r="L4224">
        <v>11.9582154923924</v>
      </c>
      <c r="M4224">
        <v>56.610400384200801</v>
      </c>
      <c r="N4224">
        <v>1.0312360299205201</v>
      </c>
      <c r="O4224">
        <v>23.9316239316239</v>
      </c>
      <c r="Q4224">
        <v>5.6714652980798003E-2</v>
      </c>
    </row>
    <row r="4225" spans="1:17" hidden="1" x14ac:dyDescent="0.3">
      <c r="A4225" t="s">
        <v>8680</v>
      </c>
      <c r="B4225" t="s">
        <v>8681</v>
      </c>
      <c r="C4225" t="str">
        <f>IFERROR(VLOOKUP(Table1[[#This Row],[Ticker]],[1]!Table2[[Symbol]:[Industry]],2,FALSE),"-")</f>
        <v>-</v>
      </c>
      <c r="D4225" t="s">
        <v>530</v>
      </c>
      <c r="E4225">
        <v>15.12</v>
      </c>
      <c r="F4225">
        <v>50.4</v>
      </c>
      <c r="G4225">
        <v>-43.431982147123499</v>
      </c>
      <c r="H4225">
        <v>-2.8528502893730998</v>
      </c>
      <c r="I4225">
        <v>-47.756840425349097</v>
      </c>
      <c r="J4225">
        <v>3.1426029046428301</v>
      </c>
      <c r="K4225">
        <v>52.530199974660498</v>
      </c>
      <c r="L4225">
        <v>54.3050704700171</v>
      </c>
      <c r="M4225">
        <v>9.7472161372137691</v>
      </c>
      <c r="N4225">
        <v>0.14140356127487599</v>
      </c>
      <c r="O4225">
        <v>103.37301587301501</v>
      </c>
      <c r="P4225">
        <v>51.305914139897901</v>
      </c>
    </row>
    <row r="4226" spans="1:17" hidden="1" x14ac:dyDescent="0.3">
      <c r="A4226" t="s">
        <v>8682</v>
      </c>
      <c r="B4226" t="s">
        <v>8683</v>
      </c>
      <c r="C4226" t="str">
        <f>IFERROR(VLOOKUP(Table1[[#This Row],[Ticker]],[1]!Table2[[Symbol]:[Industry]],2,FALSE),"-")</f>
        <v>-</v>
      </c>
      <c r="D4226" t="s">
        <v>530</v>
      </c>
      <c r="E4226">
        <v>15.092044599999999</v>
      </c>
      <c r="F4226">
        <v>479</v>
      </c>
      <c r="G4226">
        <v>19.6664815582762</v>
      </c>
      <c r="H4226">
        <v>2.9252014890771099</v>
      </c>
      <c r="I4226">
        <v>-29.4411541731392</v>
      </c>
      <c r="J4226">
        <v>6.4023987558117401</v>
      </c>
      <c r="K4226">
        <v>463.95844407206499</v>
      </c>
      <c r="L4226">
        <v>431.55755891989401</v>
      </c>
      <c r="M4226">
        <v>63.487331714643801</v>
      </c>
      <c r="N4226">
        <v>2.1971903155557402</v>
      </c>
      <c r="O4226">
        <v>28.3402922755741</v>
      </c>
      <c r="P4226">
        <v>84.942084942084904</v>
      </c>
      <c r="Q4226">
        <v>5.2476520804976001E-2</v>
      </c>
    </row>
    <row r="4227" spans="1:17" hidden="1" x14ac:dyDescent="0.3">
      <c r="A4227" t="s">
        <v>8684</v>
      </c>
      <c r="B4227" t="s">
        <v>8685</v>
      </c>
      <c r="C4227" t="str">
        <f>IFERROR(VLOOKUP(Table1[[#This Row],[Ticker]],[1]!Table2[[Symbol]:[Industry]],2,FALSE),"-")</f>
        <v>-</v>
      </c>
      <c r="D4227" t="s">
        <v>942</v>
      </c>
      <c r="E4227">
        <v>15.086924</v>
      </c>
      <c r="F4227">
        <v>35.6</v>
      </c>
      <c r="G4227">
        <v>3.2725674463526899</v>
      </c>
      <c r="H4227">
        <v>-3.4380648546891699</v>
      </c>
      <c r="I4227">
        <v>-7.5074768022289398</v>
      </c>
      <c r="J4227">
        <v>-1.33357813886593</v>
      </c>
      <c r="K4227">
        <v>28.8822471020381</v>
      </c>
      <c r="L4227">
        <v>17.761858009345602</v>
      </c>
      <c r="M4227">
        <v>99.878821696181802</v>
      </c>
      <c r="N4227">
        <v>0.798811279438709</v>
      </c>
      <c r="O4227">
        <v>0</v>
      </c>
      <c r="P4227">
        <v>29.6903460837887</v>
      </c>
      <c r="Q4227">
        <v>0.21099732792916701</v>
      </c>
    </row>
    <row r="4228" spans="1:17" hidden="1" x14ac:dyDescent="0.3">
      <c r="A4228" t="s">
        <v>8686</v>
      </c>
      <c r="B4228" t="s">
        <v>8687</v>
      </c>
      <c r="C4228" t="str">
        <f>IFERROR(VLOOKUP(Table1[[#This Row],[Ticker]],[1]!Table2[[Symbol]:[Industry]],2,FALSE),"-")</f>
        <v>-</v>
      </c>
      <c r="D4228" t="s">
        <v>1676</v>
      </c>
      <c r="E4228">
        <v>14.995200000000001</v>
      </c>
      <c r="F4228">
        <v>0.66</v>
      </c>
      <c r="G4228">
        <v>30.233773537917401</v>
      </c>
      <c r="H4228">
        <v>-15.9992196486061</v>
      </c>
      <c r="I4228">
        <v>-14.8380496340382</v>
      </c>
      <c r="J4228">
        <v>-20.452902713334598</v>
      </c>
      <c r="K4228">
        <v>0.73023757669098899</v>
      </c>
      <c r="L4228">
        <v>0.64308320220301796</v>
      </c>
      <c r="M4228">
        <v>27.495146837432099</v>
      </c>
      <c r="N4228">
        <v>1.86169090181206</v>
      </c>
      <c r="O4228">
        <v>43.939393939393902</v>
      </c>
      <c r="P4228">
        <v>64.999999999999901</v>
      </c>
      <c r="Q4228">
        <v>2.1974648683685E-2</v>
      </c>
    </row>
    <row r="4229" spans="1:17" hidden="1" x14ac:dyDescent="0.3">
      <c r="A4229" t="s">
        <v>8688</v>
      </c>
      <c r="B4229" t="s">
        <v>8689</v>
      </c>
      <c r="C4229" t="str">
        <f>IFERROR(VLOOKUP(Table1[[#This Row],[Ticker]],[1]!Table2[[Symbol]:[Industry]],2,FALSE),"-")</f>
        <v>-</v>
      </c>
      <c r="D4229" t="s">
        <v>625</v>
      </c>
      <c r="E4229">
        <v>14.981295186000001</v>
      </c>
      <c r="F4229">
        <v>12.87</v>
      </c>
      <c r="G4229">
        <v>-11.9224186243099</v>
      </c>
      <c r="H4229">
        <v>-4.6302742690115002</v>
      </c>
      <c r="I4229">
        <v>-17.161724634826399</v>
      </c>
      <c r="J4229">
        <v>2.6965062503677499</v>
      </c>
      <c r="K4229">
        <v>13.0744575841301</v>
      </c>
      <c r="L4229">
        <v>12.5517418333688</v>
      </c>
      <c r="M4229">
        <v>40.2320809840596</v>
      </c>
      <c r="N4229">
        <v>0.66267559031379697</v>
      </c>
      <c r="O4229">
        <v>22.688422688422602</v>
      </c>
      <c r="P4229">
        <v>28.571428571428498</v>
      </c>
      <c r="Q4229">
        <v>5.3647730870440002E-2</v>
      </c>
    </row>
    <row r="4230" spans="1:17" hidden="1" x14ac:dyDescent="0.3">
      <c r="A4230" t="s">
        <v>8690</v>
      </c>
      <c r="B4230" t="s">
        <v>8691</v>
      </c>
      <c r="C4230" t="str">
        <f>IFERROR(VLOOKUP(Table1[[#This Row],[Ticker]],[1]!Table2[[Symbol]:[Industry]],2,FALSE),"-")</f>
        <v>-</v>
      </c>
      <c r="D4230" t="s">
        <v>72</v>
      </c>
      <c r="E4230">
        <v>14.88275</v>
      </c>
      <c r="F4230">
        <v>10.09</v>
      </c>
      <c r="G4230">
        <v>54.699546065705398</v>
      </c>
      <c r="H4230">
        <v>-2.78989436308099</v>
      </c>
      <c r="I4230">
        <v>-54.775149002631103</v>
      </c>
      <c r="J4230">
        <v>-4.7869125138593596</v>
      </c>
      <c r="K4230">
        <v>10.6920064560548</v>
      </c>
      <c r="L4230">
        <v>10.3547735962996</v>
      </c>
      <c r="M4230">
        <v>39.703851270199202</v>
      </c>
      <c r="N4230">
        <v>1.08128613646684</v>
      </c>
      <c r="O4230">
        <v>107.631318136769</v>
      </c>
      <c r="P4230">
        <v>100.996015936254</v>
      </c>
      <c r="Q4230">
        <v>-8.8881208776310002E-3</v>
      </c>
    </row>
    <row r="4231" spans="1:17" hidden="1" x14ac:dyDescent="0.3">
      <c r="A4231" t="s">
        <v>8692</v>
      </c>
      <c r="B4231" t="s">
        <v>8693</v>
      </c>
      <c r="C4231" t="str">
        <f>IFERROR(VLOOKUP(Table1[[#This Row],[Ticker]],[1]!Table2[[Symbol]:[Industry]],2,FALSE),"-")</f>
        <v>-</v>
      </c>
      <c r="D4231" t="s">
        <v>54</v>
      </c>
      <c r="E4231">
        <v>14.8811635</v>
      </c>
      <c r="F4231">
        <v>21.35</v>
      </c>
      <c r="G4231">
        <v>58.9126369397747</v>
      </c>
      <c r="H4231">
        <v>-2.73015910491808</v>
      </c>
      <c r="I4231">
        <v>-24.017967573003101</v>
      </c>
      <c r="J4231">
        <v>-1.2052231823136801</v>
      </c>
      <c r="K4231">
        <v>22.337081400504999</v>
      </c>
      <c r="L4231">
        <v>20.028020763585101</v>
      </c>
      <c r="M4231">
        <v>40.6718121663312</v>
      </c>
      <c r="N4231">
        <v>1.1343266662415501</v>
      </c>
      <c r="O4231">
        <v>37.189695550351203</v>
      </c>
      <c r="P4231">
        <v>83.104631217838701</v>
      </c>
      <c r="Q4231">
        <v>6.7879948557600003E-2</v>
      </c>
    </row>
    <row r="4232" spans="1:17" hidden="1" x14ac:dyDescent="0.3">
      <c r="A4232" t="s">
        <v>8694</v>
      </c>
      <c r="B4232" t="s">
        <v>8695</v>
      </c>
      <c r="C4232" t="str">
        <f>IFERROR(VLOOKUP(Table1[[#This Row],[Ticker]],[1]!Table2[[Symbol]:[Industry]],2,FALSE),"-")</f>
        <v>-</v>
      </c>
      <c r="D4232" t="s">
        <v>530</v>
      </c>
      <c r="E4232">
        <v>14.865550000000001</v>
      </c>
      <c r="F4232">
        <v>35</v>
      </c>
      <c r="G4232">
        <v>91.206185758619597</v>
      </c>
      <c r="H4232">
        <v>13.4231574323075</v>
      </c>
      <c r="I4232">
        <v>-31.4477664558441</v>
      </c>
      <c r="J4232">
        <v>-1.1570185123393</v>
      </c>
      <c r="K4232">
        <v>35.595042963281898</v>
      </c>
      <c r="L4232">
        <v>33.491726327973403</v>
      </c>
      <c r="M4232">
        <v>50.507928977139201</v>
      </c>
      <c r="N4232">
        <v>1.8065425455930599</v>
      </c>
      <c r="O4232">
        <v>48.514285714285698</v>
      </c>
      <c r="P4232">
        <v>142.88688410825799</v>
      </c>
      <c r="Q4232">
        <v>0.13214595778762001</v>
      </c>
    </row>
    <row r="4233" spans="1:17" hidden="1" x14ac:dyDescent="0.3">
      <c r="A4233" t="s">
        <v>8696</v>
      </c>
      <c r="B4233" t="s">
        <v>8697</v>
      </c>
      <c r="C4233" t="str">
        <f>IFERROR(VLOOKUP(Table1[[#This Row],[Ticker]],[1]!Table2[[Symbol]:[Industry]],2,FALSE),"-")</f>
        <v>-</v>
      </c>
      <c r="D4233" t="s">
        <v>625</v>
      </c>
      <c r="E4233">
        <v>14.7798</v>
      </c>
      <c r="F4233">
        <v>10.71</v>
      </c>
      <c r="G4233">
        <v>35.412068111560799</v>
      </c>
      <c r="H4233">
        <v>12.8091566999517</v>
      </c>
      <c r="I4233">
        <v>44.278562580085797</v>
      </c>
      <c r="J4233">
        <v>0.60542005249936404</v>
      </c>
      <c r="K4233">
        <v>10.0128194834548</v>
      </c>
      <c r="L4233">
        <v>8.3428220648414495</v>
      </c>
      <c r="M4233">
        <v>42.202919943283803</v>
      </c>
      <c r="N4233">
        <v>3.02786216233461</v>
      </c>
      <c r="O4233">
        <v>24.369747899159599</v>
      </c>
      <c r="P4233">
        <v>78.202995008319405</v>
      </c>
      <c r="Q4233">
        <v>9.7589460729542998E-2</v>
      </c>
    </row>
    <row r="4234" spans="1:17" hidden="1" x14ac:dyDescent="0.3">
      <c r="A4234" t="s">
        <v>8698</v>
      </c>
      <c r="B4234" t="s">
        <v>8699</v>
      </c>
      <c r="C4234" t="str">
        <f>IFERROR(VLOOKUP(Table1[[#This Row],[Ticker]],[1]!Table2[[Symbol]:[Industry]],2,FALSE),"-")</f>
        <v>-</v>
      </c>
      <c r="D4234" t="s">
        <v>75</v>
      </c>
      <c r="E4234">
        <v>14.756828816000001</v>
      </c>
      <c r="F4234">
        <v>31.31</v>
      </c>
      <c r="G4234">
        <v>253.55794951790301</v>
      </c>
      <c r="H4234">
        <v>-8.4265308293143093</v>
      </c>
      <c r="I4234">
        <v>-1.18079182402466</v>
      </c>
      <c r="J4234">
        <v>-1.33357813886593</v>
      </c>
      <c r="K4234">
        <v>25.004945460226899</v>
      </c>
      <c r="L4234">
        <v>16.979616581941901</v>
      </c>
      <c r="M4234">
        <v>3.4450391578757997E-2</v>
      </c>
      <c r="N4234">
        <v>2.2100332305721199E-2</v>
      </c>
      <c r="O4234">
        <v>74.832321941871598</v>
      </c>
      <c r="P4234">
        <v>279.97572815533903</v>
      </c>
      <c r="Q4234">
        <v>0.13963353588525601</v>
      </c>
    </row>
    <row r="4235" spans="1:17" hidden="1" x14ac:dyDescent="0.3">
      <c r="A4235" t="s">
        <v>8700</v>
      </c>
      <c r="B4235" t="s">
        <v>8701</v>
      </c>
      <c r="C4235" t="str">
        <f>IFERROR(VLOOKUP(Table1[[#This Row],[Ticker]],[1]!Table2[[Symbol]:[Industry]],2,FALSE),"-")</f>
        <v>-</v>
      </c>
      <c r="D4235" t="s">
        <v>396</v>
      </c>
      <c r="E4235">
        <v>14.701005329999999</v>
      </c>
      <c r="F4235">
        <v>3.35</v>
      </c>
      <c r="G4235">
        <v>-87.954598555105804</v>
      </c>
      <c r="H4235">
        <v>15.6843406934907</v>
      </c>
      <c r="I4235">
        <v>-77.965951702421506</v>
      </c>
      <c r="J4235">
        <v>3.1426029046428301</v>
      </c>
      <c r="K4235">
        <v>4.24308480122418</v>
      </c>
      <c r="L4235">
        <v>8.6111501551252108</v>
      </c>
      <c r="M4235">
        <v>22.626746298405799</v>
      </c>
      <c r="N4235">
        <v>8.4766229595483494E-2</v>
      </c>
      <c r="O4235">
        <v>317.91044776119401</v>
      </c>
      <c r="P4235">
        <v>14.7260273972602</v>
      </c>
      <c r="Q4235">
        <v>-0.19101033061054001</v>
      </c>
    </row>
    <row r="4236" spans="1:17" hidden="1" x14ac:dyDescent="0.3">
      <c r="A4236" t="s">
        <v>8702</v>
      </c>
      <c r="B4236" t="s">
        <v>8703</v>
      </c>
      <c r="C4236" t="str">
        <f>IFERROR(VLOOKUP(Table1[[#This Row],[Ticker]],[1]!Table2[[Symbol]:[Industry]],2,FALSE),"-")</f>
        <v>-</v>
      </c>
      <c r="D4236" t="s">
        <v>530</v>
      </c>
      <c r="E4236">
        <v>14.625</v>
      </c>
      <c r="F4236">
        <v>29.25</v>
      </c>
      <c r="G4236">
        <v>79.167546773613907</v>
      </c>
      <c r="H4236">
        <v>56.066027152831701</v>
      </c>
      <c r="I4236">
        <v>161.856145168002</v>
      </c>
      <c r="J4236">
        <v>3.0404578586775601</v>
      </c>
      <c r="K4236">
        <v>23.7362528649168</v>
      </c>
      <c r="L4236">
        <v>16.994854128421899</v>
      </c>
      <c r="M4236">
        <v>68.746385577487302</v>
      </c>
      <c r="N4236">
        <v>1.0274058343413199</v>
      </c>
      <c r="O4236">
        <v>4.4102564102563999</v>
      </c>
      <c r="P4236">
        <v>280.859375</v>
      </c>
      <c r="Q4236">
        <v>0.17078437641080599</v>
      </c>
    </row>
    <row r="4237" spans="1:17" hidden="1" x14ac:dyDescent="0.3">
      <c r="A4237" t="s">
        <v>8704</v>
      </c>
      <c r="B4237" t="s">
        <v>8705</v>
      </c>
      <c r="C4237" t="str">
        <f>IFERROR(VLOOKUP(Table1[[#This Row],[Ticker]],[1]!Table2[[Symbol]:[Industry]],2,FALSE),"-")</f>
        <v>-</v>
      </c>
      <c r="D4237" t="s">
        <v>625</v>
      </c>
      <c r="E4237">
        <v>14.62</v>
      </c>
      <c r="F4237">
        <v>34</v>
      </c>
      <c r="G4237">
        <v>-26.111741412248598</v>
      </c>
      <c r="H4237">
        <v>-9.9354564938121293</v>
      </c>
      <c r="I4237">
        <v>-12.7890741217943</v>
      </c>
      <c r="J4237">
        <v>-2.2628025007625601</v>
      </c>
      <c r="K4237">
        <v>36.475796748852503</v>
      </c>
      <c r="L4237">
        <v>36.023558814391698</v>
      </c>
      <c r="M4237">
        <v>38.916132893853401</v>
      </c>
      <c r="N4237">
        <v>0.249034541763827</v>
      </c>
      <c r="O4237">
        <v>61.764705882352899</v>
      </c>
      <c r="P4237">
        <v>21.558813013943499</v>
      </c>
      <c r="Q4237">
        <v>-4.9005767610594997E-2</v>
      </c>
    </row>
    <row r="4238" spans="1:17" hidden="1" x14ac:dyDescent="0.3">
      <c r="A4238" t="s">
        <v>8706</v>
      </c>
      <c r="B4238" t="s">
        <v>8707</v>
      </c>
      <c r="C4238" t="str">
        <f>IFERROR(VLOOKUP(Table1[[#This Row],[Ticker]],[1]!Table2[[Symbol]:[Industry]],2,FALSE),"-")</f>
        <v>-</v>
      </c>
      <c r="D4238" t="s">
        <v>590</v>
      </c>
      <c r="E4238">
        <v>14.58944</v>
      </c>
      <c r="F4238">
        <v>4.0999999999999996</v>
      </c>
      <c r="G4238">
        <v>-9.9949300468185207</v>
      </c>
      <c r="H4238">
        <v>6.12445613360621</v>
      </c>
      <c r="I4238">
        <v>-22.507390929056001</v>
      </c>
      <c r="J4238">
        <v>6.1128999343458101</v>
      </c>
      <c r="K4238">
        <v>4.1240472797750698</v>
      </c>
      <c r="L4238">
        <v>4.1630856375404504</v>
      </c>
      <c r="M4238">
        <v>52.068374402418002</v>
      </c>
      <c r="N4238">
        <v>0.77433901951053796</v>
      </c>
      <c r="O4238">
        <v>60.243902439024403</v>
      </c>
      <c r="P4238">
        <v>19.883040935672501</v>
      </c>
      <c r="Q4238">
        <v>4.366132571267E-2</v>
      </c>
    </row>
    <row r="4239" spans="1:17" hidden="1" x14ac:dyDescent="0.3">
      <c r="A4239" t="s">
        <v>8708</v>
      </c>
      <c r="B4239" t="s">
        <v>8709</v>
      </c>
      <c r="C4239" t="str">
        <f>IFERROR(VLOOKUP(Table1[[#This Row],[Ticker]],[1]!Table2[[Symbol]:[Industry]],2,FALSE),"-")</f>
        <v>-</v>
      </c>
      <c r="D4239" t="s">
        <v>530</v>
      </c>
      <c r="E4239">
        <v>14.5268728</v>
      </c>
      <c r="F4239">
        <v>10.34</v>
      </c>
      <c r="G4239">
        <v>-25.707428743785002</v>
      </c>
      <c r="H4239">
        <v>6.9266251497005502</v>
      </c>
      <c r="I4239">
        <v>-33.8408536434494</v>
      </c>
      <c r="J4239">
        <v>3.0473648094047401</v>
      </c>
      <c r="K4239">
        <v>10.1500178759471</v>
      </c>
      <c r="L4239">
        <v>11.196047808987499</v>
      </c>
      <c r="M4239">
        <v>57.697818688559899</v>
      </c>
      <c r="N4239">
        <v>0.46042526430263098</v>
      </c>
      <c r="O4239">
        <v>62.572533849129499</v>
      </c>
      <c r="P4239">
        <v>20.092915214866402</v>
      </c>
      <c r="Q4239">
        <v>2.6035727500484E-2</v>
      </c>
    </row>
    <row r="4240" spans="1:17" hidden="1" x14ac:dyDescent="0.3">
      <c r="A4240" t="s">
        <v>8710</v>
      </c>
      <c r="B4240" t="s">
        <v>8711</v>
      </c>
      <c r="C4240" t="str">
        <f>IFERROR(VLOOKUP(Table1[[#This Row],[Ticker]],[1]!Table2[[Symbol]:[Industry]],2,FALSE),"-")</f>
        <v>-</v>
      </c>
      <c r="D4240" t="s">
        <v>429</v>
      </c>
      <c r="E4240">
        <v>14.522198400000001</v>
      </c>
      <c r="F4240">
        <v>42.96</v>
      </c>
      <c r="G4240">
        <v>45.149948681272001</v>
      </c>
      <c r="H4240">
        <v>4.7039276638974004</v>
      </c>
      <c r="I4240">
        <v>-4.9373979942561999</v>
      </c>
      <c r="J4240">
        <v>3.7336463236016799</v>
      </c>
      <c r="K4240">
        <v>39.5585288199687</v>
      </c>
      <c r="L4240">
        <v>35.374825669183899</v>
      </c>
      <c r="M4240">
        <v>55.605321926214003</v>
      </c>
      <c r="N4240">
        <v>1.1298200139384</v>
      </c>
      <c r="O4240">
        <v>23.836126629422701</v>
      </c>
      <c r="P4240">
        <v>78.035640281806806</v>
      </c>
      <c r="Q4240">
        <v>4.8196847204213002E-2</v>
      </c>
    </row>
    <row r="4241" spans="1:17" hidden="1" x14ac:dyDescent="0.3">
      <c r="A4241" t="s">
        <v>8712</v>
      </c>
      <c r="B4241" t="s">
        <v>8713</v>
      </c>
      <c r="C4241" t="str">
        <f>IFERROR(VLOOKUP(Table1[[#This Row],[Ticker]],[1]!Table2[[Symbol]:[Industry]],2,FALSE),"-")</f>
        <v>-</v>
      </c>
      <c r="D4241" t="s">
        <v>530</v>
      </c>
      <c r="E4241">
        <v>14.511999875000001</v>
      </c>
      <c r="F4241">
        <v>49.51</v>
      </c>
      <c r="G4241">
        <v>136.504058317926</v>
      </c>
      <c r="H4241">
        <v>-17.120711397275599</v>
      </c>
      <c r="I4241">
        <v>69.284649365045993</v>
      </c>
      <c r="J4241">
        <v>-0.37526415701240801</v>
      </c>
      <c r="K4241">
        <v>50.1865240626774</v>
      </c>
      <c r="L4241">
        <v>39.310530897631999</v>
      </c>
      <c r="M4241">
        <v>38.328182251607402</v>
      </c>
      <c r="N4241">
        <v>0.157763128910934</v>
      </c>
      <c r="O4241">
        <v>40.072712583316502</v>
      </c>
      <c r="P4241">
        <v>183.07604345340101</v>
      </c>
      <c r="Q4241">
        <v>0.110994481851628</v>
      </c>
    </row>
    <row r="4242" spans="1:17" hidden="1" x14ac:dyDescent="0.3">
      <c r="A4242" t="s">
        <v>8714</v>
      </c>
      <c r="B4242" t="s">
        <v>8715</v>
      </c>
      <c r="C4242" t="str">
        <f>IFERROR(VLOOKUP(Table1[[#This Row],[Ticker]],[1]!Table2[[Symbol]:[Industry]],2,FALSE),"-")</f>
        <v>-</v>
      </c>
      <c r="D4242" t="s">
        <v>124</v>
      </c>
      <c r="E4242">
        <v>14.479786635</v>
      </c>
      <c r="F4242">
        <v>9.85</v>
      </c>
      <c r="G4242">
        <v>5.5035713795347103</v>
      </c>
      <c r="H4242">
        <v>-5.5525549409952202</v>
      </c>
      <c r="I4242">
        <v>-14.204788551969299</v>
      </c>
      <c r="J4242">
        <v>8.7044644256416994</v>
      </c>
      <c r="K4242">
        <v>9.4928177201976798</v>
      </c>
      <c r="L4242">
        <v>9.2647102700882904</v>
      </c>
      <c r="M4242">
        <v>59.218475443922401</v>
      </c>
      <c r="N4242">
        <v>1.084836875166</v>
      </c>
      <c r="O4242">
        <v>45.177664974619297</v>
      </c>
      <c r="P4242">
        <v>89.059500959692798</v>
      </c>
      <c r="Q4242">
        <v>2.6784721315130999E-2</v>
      </c>
    </row>
    <row r="4243" spans="1:17" hidden="1" x14ac:dyDescent="0.3">
      <c r="A4243" t="s">
        <v>8716</v>
      </c>
      <c r="B4243" t="s">
        <v>8717</v>
      </c>
      <c r="C4243" t="str">
        <f>IFERROR(VLOOKUP(Table1[[#This Row],[Ticker]],[1]!Table2[[Symbol]:[Industry]],2,FALSE),"-")</f>
        <v>-</v>
      </c>
      <c r="D4243" t="s">
        <v>308</v>
      </c>
      <c r="E4243">
        <v>14.47686</v>
      </c>
      <c r="F4243">
        <v>19.38</v>
      </c>
      <c r="G4243">
        <v>44.102914398262001</v>
      </c>
      <c r="H4243">
        <v>2.69557270472278</v>
      </c>
      <c r="I4243">
        <v>-1.61381905269973</v>
      </c>
      <c r="J4243">
        <v>6.9526526009432299</v>
      </c>
      <c r="K4243">
        <v>18.872487665703002</v>
      </c>
      <c r="L4243">
        <v>17.3876867740289</v>
      </c>
      <c r="M4243">
        <v>63.046538372977601</v>
      </c>
      <c r="N4243">
        <v>2.3950219470733001</v>
      </c>
      <c r="O4243">
        <v>18.111455108359099</v>
      </c>
      <c r="P4243">
        <v>97.957099080694505</v>
      </c>
      <c r="Q4243">
        <v>0.100076804526257</v>
      </c>
    </row>
    <row r="4244" spans="1:17" hidden="1" x14ac:dyDescent="0.3">
      <c r="A4244" t="s">
        <v>8718</v>
      </c>
      <c r="B4244" t="s">
        <v>8719</v>
      </c>
      <c r="C4244" t="str">
        <f>IFERROR(VLOOKUP(Table1[[#This Row],[Ticker]],[1]!Table2[[Symbol]:[Industry]],2,FALSE),"-")</f>
        <v>-</v>
      </c>
      <c r="D4244" t="s">
        <v>625</v>
      </c>
      <c r="E4244">
        <v>14.472250000000001</v>
      </c>
      <c r="F4244">
        <v>9.49</v>
      </c>
      <c r="G4244">
        <v>54.128579014987601</v>
      </c>
      <c r="H4244">
        <v>-16.1910061818561</v>
      </c>
      <c r="I4244">
        <v>4.6796793655395996</v>
      </c>
      <c r="J4244">
        <v>-4.4027648126446497</v>
      </c>
      <c r="K4244">
        <v>10.783273675259499</v>
      </c>
      <c r="L4244">
        <v>9.01762102876509</v>
      </c>
      <c r="M4244">
        <v>38.692751911771303</v>
      </c>
      <c r="N4244">
        <v>0.96554196478342103</v>
      </c>
      <c r="O4244">
        <v>79.662802950474102</v>
      </c>
      <c r="P4244">
        <v>109.492273730684</v>
      </c>
      <c r="Q4244">
        <v>9.7443771494084994E-2</v>
      </c>
    </row>
    <row r="4245" spans="1:17" hidden="1" x14ac:dyDescent="0.3">
      <c r="A4245" t="s">
        <v>8720</v>
      </c>
      <c r="B4245" t="s">
        <v>8721</v>
      </c>
      <c r="C4245" t="str">
        <f>IFERROR(VLOOKUP(Table1[[#This Row],[Ticker]],[1]!Table2[[Symbol]:[Industry]],2,FALSE),"-")</f>
        <v>-</v>
      </c>
      <c r="D4245" t="s">
        <v>95</v>
      </c>
      <c r="E4245">
        <v>14.463745866673699</v>
      </c>
      <c r="F4245">
        <v>43</v>
      </c>
      <c r="M4245" s="1">
        <v>9.8126000000000006E-11</v>
      </c>
      <c r="N4245">
        <v>1</v>
      </c>
    </row>
    <row r="4246" spans="1:17" hidden="1" x14ac:dyDescent="0.3">
      <c r="A4246" t="s">
        <v>8722</v>
      </c>
      <c r="B4246" t="s">
        <v>8723</v>
      </c>
      <c r="C4246" t="str">
        <f>IFERROR(VLOOKUP(Table1[[#This Row],[Ticker]],[1]!Table2[[Symbol]:[Industry]],2,FALSE),"-")</f>
        <v>-</v>
      </c>
      <c r="D4246" t="s">
        <v>700</v>
      </c>
      <c r="E4246">
        <v>14.419781636</v>
      </c>
      <c r="F4246">
        <v>14.92</v>
      </c>
      <c r="G4246">
        <v>-65.425141190764705</v>
      </c>
      <c r="H4246">
        <v>-0.93903592988585505</v>
      </c>
      <c r="I4246">
        <v>-42.049856574604597</v>
      </c>
      <c r="J4246">
        <v>4.8272390232412201</v>
      </c>
      <c r="K4246">
        <v>16.027108762388</v>
      </c>
      <c r="L4246">
        <v>19.209698506854998</v>
      </c>
      <c r="M4246">
        <v>48.992624754676797</v>
      </c>
      <c r="N4246">
        <v>1.4522051067027799</v>
      </c>
      <c r="O4246">
        <v>74.597855227881993</v>
      </c>
      <c r="P4246">
        <v>7.1839080459770104</v>
      </c>
      <c r="Q4246">
        <v>-4.6935564654158997E-2</v>
      </c>
    </row>
    <row r="4247" spans="1:17" hidden="1" x14ac:dyDescent="0.3">
      <c r="A4247" t="s">
        <v>8724</v>
      </c>
      <c r="B4247" t="s">
        <v>8725</v>
      </c>
      <c r="C4247" t="str">
        <f>IFERROR(VLOOKUP(Table1[[#This Row],[Ticker]],[1]!Table2[[Symbol]:[Industry]],2,FALSE),"-")</f>
        <v>-</v>
      </c>
      <c r="D4247" t="s">
        <v>429</v>
      </c>
      <c r="E4247">
        <v>14.40476</v>
      </c>
      <c r="F4247">
        <v>109.96</v>
      </c>
      <c r="G4247">
        <v>-9.1408584139684006</v>
      </c>
      <c r="H4247">
        <v>1.0739510831011601</v>
      </c>
      <c r="I4247">
        <v>-5.7664140232722296</v>
      </c>
      <c r="J4247">
        <v>3.1426029046428301</v>
      </c>
      <c r="K4247">
        <v>108.31555097180301</v>
      </c>
      <c r="L4247">
        <v>98.397272264435003</v>
      </c>
      <c r="M4247">
        <v>97.628116521938296</v>
      </c>
      <c r="O4247">
        <v>3.6376864314302503E-2</v>
      </c>
      <c r="P4247">
        <v>14.1374299356445</v>
      </c>
    </row>
    <row r="4248" spans="1:17" hidden="1" x14ac:dyDescent="0.3">
      <c r="A4248" t="s">
        <v>8726</v>
      </c>
      <c r="B4248" t="s">
        <v>8727</v>
      </c>
      <c r="C4248" t="str">
        <f>IFERROR(VLOOKUP(Table1[[#This Row],[Ticker]],[1]!Table2[[Symbol]:[Industry]],2,FALSE),"-")</f>
        <v>-</v>
      </c>
      <c r="D4248" t="s">
        <v>625</v>
      </c>
      <c r="E4248">
        <v>14.389688</v>
      </c>
      <c r="F4248">
        <v>32.799999999999997</v>
      </c>
      <c r="G4248">
        <v>116.686879133262</v>
      </c>
      <c r="H4248">
        <v>1.9349596931872399</v>
      </c>
      <c r="I4248">
        <v>41.996991701639701</v>
      </c>
      <c r="J4248">
        <v>3.7869723431208802</v>
      </c>
      <c r="K4248">
        <v>30.0744110234677</v>
      </c>
      <c r="L4248">
        <v>23.488694630765199</v>
      </c>
      <c r="M4248">
        <v>39.469472552515199</v>
      </c>
      <c r="N4248">
        <v>1.4545454545454499</v>
      </c>
      <c r="O4248">
        <v>26.4634146341463</v>
      </c>
      <c r="P4248">
        <v>141.17647058823499</v>
      </c>
    </row>
    <row r="4249" spans="1:17" hidden="1" x14ac:dyDescent="0.3">
      <c r="A4249" t="s">
        <v>8728</v>
      </c>
      <c r="B4249" t="s">
        <v>8729</v>
      </c>
      <c r="C4249" t="str">
        <f>IFERROR(VLOOKUP(Table1[[#This Row],[Ticker]],[1]!Table2[[Symbol]:[Industry]],2,FALSE),"-")</f>
        <v>-</v>
      </c>
      <c r="D4249" t="s">
        <v>711</v>
      </c>
      <c r="E4249">
        <v>14.354740187999999</v>
      </c>
      <c r="F4249">
        <v>13.19</v>
      </c>
      <c r="G4249">
        <v>-39.667779797184302</v>
      </c>
      <c r="H4249">
        <v>-2.49747748832741</v>
      </c>
      <c r="I4249">
        <v>-4.88573996021226</v>
      </c>
      <c r="J4249">
        <v>1.6827488900442999</v>
      </c>
      <c r="K4249">
        <v>13.7475232907319</v>
      </c>
      <c r="L4249">
        <v>13.6289954815351</v>
      </c>
      <c r="M4249">
        <v>58.520367008885003</v>
      </c>
      <c r="N4249">
        <v>0.39556116128005298</v>
      </c>
      <c r="O4249">
        <v>21.304018195602701</v>
      </c>
      <c r="P4249">
        <v>13.2188841201716</v>
      </c>
    </row>
    <row r="4250" spans="1:17" hidden="1" x14ac:dyDescent="0.3">
      <c r="A4250" t="s">
        <v>8730</v>
      </c>
      <c r="B4250" t="s">
        <v>8731</v>
      </c>
      <c r="C4250" t="str">
        <f>IFERROR(VLOOKUP(Table1[[#This Row],[Ticker]],[1]!Table2[[Symbol]:[Industry]],2,FALSE),"-")</f>
        <v>-</v>
      </c>
      <c r="D4250" t="s">
        <v>530</v>
      </c>
      <c r="E4250">
        <v>14.352751</v>
      </c>
      <c r="F4250">
        <v>4.2699999999999996</v>
      </c>
      <c r="G4250">
        <v>501.01440729284701</v>
      </c>
      <c r="H4250">
        <v>20.219390688688598</v>
      </c>
      <c r="I4250">
        <v>105.166342109483</v>
      </c>
      <c r="J4250">
        <v>-4.3042056059954703</v>
      </c>
      <c r="K4250">
        <v>3.72780404211588</v>
      </c>
      <c r="L4250">
        <v>2.4904126291048501</v>
      </c>
      <c r="M4250">
        <v>31.4857744267489</v>
      </c>
      <c r="N4250">
        <v>0.213338816291059</v>
      </c>
      <c r="O4250">
        <v>25.761124121779801</v>
      </c>
      <c r="P4250">
        <v>698.130841121495</v>
      </c>
      <c r="Q4250">
        <v>3.5827836298660001E-2</v>
      </c>
    </row>
    <row r="4251" spans="1:17" hidden="1" x14ac:dyDescent="0.3">
      <c r="A4251" t="s">
        <v>8732</v>
      </c>
      <c r="B4251" t="s">
        <v>8733</v>
      </c>
      <c r="C4251" t="str">
        <f>IFERROR(VLOOKUP(Table1[[#This Row],[Ticker]],[1]!Table2[[Symbol]:[Industry]],2,FALSE),"-")</f>
        <v>-</v>
      </c>
      <c r="D4251" t="s">
        <v>269</v>
      </c>
      <c r="E4251">
        <v>14.305480469999999</v>
      </c>
      <c r="F4251">
        <v>4.71</v>
      </c>
      <c r="G4251">
        <v>106.50149900586899</v>
      </c>
      <c r="H4251">
        <v>-0.39048406334236002</v>
      </c>
      <c r="I4251">
        <v>22.185832790946399</v>
      </c>
      <c r="J4251">
        <v>-1.8977196760023201</v>
      </c>
      <c r="K4251">
        <v>4.1474565839704303</v>
      </c>
      <c r="L4251">
        <v>3.46719989337402</v>
      </c>
      <c r="M4251">
        <v>21.3059287955491</v>
      </c>
      <c r="N4251">
        <v>1.45054076093671E-2</v>
      </c>
      <c r="O4251">
        <v>23.1422505307855</v>
      </c>
      <c r="P4251">
        <v>154.59459459459401</v>
      </c>
      <c r="Q4251">
        <v>3.2686772848384997E-2</v>
      </c>
    </row>
    <row r="4252" spans="1:17" hidden="1" x14ac:dyDescent="0.3">
      <c r="A4252" t="s">
        <v>8734</v>
      </c>
      <c r="B4252" t="s">
        <v>8735</v>
      </c>
      <c r="C4252" t="str">
        <f>IFERROR(VLOOKUP(Table1[[#This Row],[Ticker]],[1]!Table2[[Symbol]:[Industry]],2,FALSE),"-")</f>
        <v>-</v>
      </c>
      <c r="D4252" t="s">
        <v>54</v>
      </c>
      <c r="E4252">
        <v>14.272025599999999</v>
      </c>
      <c r="F4252">
        <v>46.72</v>
      </c>
      <c r="G4252">
        <v>44.200598577510597</v>
      </c>
      <c r="H4252">
        <v>33.375431567623302</v>
      </c>
      <c r="I4252">
        <v>38.2995853701157</v>
      </c>
      <c r="J4252">
        <v>-1.4019688568642501</v>
      </c>
      <c r="K4252">
        <v>42.5073705542491</v>
      </c>
      <c r="L4252">
        <v>33.720157195149497</v>
      </c>
      <c r="M4252">
        <v>38.1683050202315</v>
      </c>
      <c r="N4252">
        <v>1.37918488694759</v>
      </c>
      <c r="O4252">
        <v>19.306506849314999</v>
      </c>
      <c r="P4252">
        <v>117.302325581395</v>
      </c>
      <c r="Q4252">
        <v>0.10557182096242899</v>
      </c>
    </row>
    <row r="4253" spans="1:17" hidden="1" x14ac:dyDescent="0.3">
      <c r="A4253" t="s">
        <v>8736</v>
      </c>
      <c r="B4253" t="s">
        <v>8737</v>
      </c>
      <c r="C4253" t="str">
        <f>IFERROR(VLOOKUP(Table1[[#This Row],[Ticker]],[1]!Table2[[Symbol]:[Industry]],2,FALSE),"-")</f>
        <v>-</v>
      </c>
      <c r="D4253" t="s">
        <v>920</v>
      </c>
      <c r="E4253">
        <v>14.248564</v>
      </c>
      <c r="F4253">
        <v>39.049999999999997</v>
      </c>
      <c r="G4253">
        <v>-33.628709181683703</v>
      </c>
      <c r="H4253">
        <v>-15.1858663654235</v>
      </c>
      <c r="I4253">
        <v>-25.9664140232722</v>
      </c>
      <c r="J4253">
        <v>5.3182050802450203</v>
      </c>
      <c r="K4253">
        <v>43.509412078035702</v>
      </c>
      <c r="L4253">
        <v>43.546069187271002</v>
      </c>
      <c r="M4253">
        <v>37.126242469264596</v>
      </c>
      <c r="N4253">
        <v>5.1936084360141503</v>
      </c>
      <c r="O4253">
        <v>53.623559539052501</v>
      </c>
      <c r="P4253">
        <v>18.225855283075902</v>
      </c>
      <c r="Q4253">
        <v>1.8985402440581001E-2</v>
      </c>
    </row>
    <row r="4254" spans="1:17" hidden="1" x14ac:dyDescent="0.3">
      <c r="A4254" t="s">
        <v>8738</v>
      </c>
      <c r="B4254" t="s">
        <v>8739</v>
      </c>
      <c r="C4254" t="str">
        <f>IFERROR(VLOOKUP(Table1[[#This Row],[Ticker]],[1]!Table2[[Symbol]:[Industry]],2,FALSE),"-")</f>
        <v>-</v>
      </c>
      <c r="D4254" t="s">
        <v>396</v>
      </c>
      <c r="E4254">
        <v>14.24783</v>
      </c>
      <c r="F4254">
        <v>81.5</v>
      </c>
      <c r="G4254">
        <v>-17.479128081387401</v>
      </c>
      <c r="H4254">
        <v>1.6912350337184401</v>
      </c>
      <c r="I4254">
        <v>-6.6685674961263297</v>
      </c>
      <c r="J4254">
        <v>2.8978048630271598</v>
      </c>
      <c r="K4254">
        <v>78.918047231031807</v>
      </c>
      <c r="L4254">
        <v>81.881685508952401</v>
      </c>
      <c r="M4254">
        <v>64.771716535639797</v>
      </c>
      <c r="N4254">
        <v>0.57575757575757502</v>
      </c>
      <c r="O4254">
        <v>19.018404907975398</v>
      </c>
      <c r="P4254">
        <v>34.710743801652796</v>
      </c>
    </row>
    <row r="4255" spans="1:17" hidden="1" x14ac:dyDescent="0.3">
      <c r="A4255" t="s">
        <v>8740</v>
      </c>
      <c r="B4255" t="s">
        <v>8741</v>
      </c>
      <c r="C4255" t="str">
        <f>IFERROR(VLOOKUP(Table1[[#This Row],[Ticker]],[1]!Table2[[Symbol]:[Industry]],2,FALSE),"-")</f>
        <v>-</v>
      </c>
      <c r="D4255" t="s">
        <v>530</v>
      </c>
      <c r="E4255">
        <v>14.2389492</v>
      </c>
      <c r="F4255">
        <v>47.46</v>
      </c>
      <c r="G4255">
        <v>35.474498434860699</v>
      </c>
      <c r="H4255">
        <v>-19.5615004219155</v>
      </c>
      <c r="I4255">
        <v>-17.4131496110158</v>
      </c>
      <c r="J4255">
        <v>-1.84238208034215</v>
      </c>
      <c r="K4255">
        <v>54.802357137673397</v>
      </c>
      <c r="L4255">
        <v>51.918177327173801</v>
      </c>
      <c r="M4255">
        <v>22.542619327587701</v>
      </c>
      <c r="N4255">
        <v>0.66253921278484695</v>
      </c>
      <c r="O4255">
        <v>32.743362831858398</v>
      </c>
      <c r="P4255">
        <v>72.581818181818093</v>
      </c>
    </row>
    <row r="4256" spans="1:17" hidden="1" x14ac:dyDescent="0.3">
      <c r="A4256" t="s">
        <v>8742</v>
      </c>
      <c r="B4256" t="s">
        <v>8743</v>
      </c>
      <c r="C4256" t="str">
        <f>IFERROR(VLOOKUP(Table1[[#This Row],[Ticker]],[1]!Table2[[Symbol]:[Industry]],2,FALSE),"-")</f>
        <v>-</v>
      </c>
      <c r="D4256" t="s">
        <v>700</v>
      </c>
      <c r="E4256">
        <v>14.238606000000001</v>
      </c>
      <c r="F4256">
        <v>49.89</v>
      </c>
      <c r="G4256">
        <v>153.91206811155999</v>
      </c>
      <c r="H4256">
        <v>-7.9871842880778798</v>
      </c>
      <c r="I4256">
        <v>188.78992042412401</v>
      </c>
      <c r="J4256">
        <v>3.5847250911380102</v>
      </c>
      <c r="K4256">
        <v>52.122060711809397</v>
      </c>
      <c r="L4256">
        <v>39.450765565609899</v>
      </c>
      <c r="M4256">
        <v>46.772438760101601</v>
      </c>
      <c r="N4256">
        <v>1.52312778865598</v>
      </c>
      <c r="O4256">
        <v>24.6341952295049</v>
      </c>
      <c r="P4256">
        <v>199.45978391356499</v>
      </c>
    </row>
    <row r="4257" spans="1:17" hidden="1" x14ac:dyDescent="0.3">
      <c r="A4257" t="s">
        <v>8744</v>
      </c>
      <c r="B4257" t="s">
        <v>8745</v>
      </c>
      <c r="C4257" t="str">
        <f>IFERROR(VLOOKUP(Table1[[#This Row],[Ticker]],[1]!Table2[[Symbol]:[Industry]],2,FALSE),"-")</f>
        <v>-</v>
      </c>
      <c r="D4257" t="s">
        <v>625</v>
      </c>
      <c r="E4257">
        <v>14.225053247999901</v>
      </c>
      <c r="F4257">
        <v>28.98</v>
      </c>
      <c r="G4257">
        <v>22.081409468966399</v>
      </c>
      <c r="H4257">
        <v>12.215150309406701</v>
      </c>
      <c r="I4257">
        <v>-6.5820127188278903</v>
      </c>
      <c r="J4257">
        <v>-8.1845575891843101</v>
      </c>
      <c r="K4257">
        <v>25.9982200470332</v>
      </c>
      <c r="L4257">
        <v>25.039574081228899</v>
      </c>
      <c r="M4257">
        <v>68.043500153958604</v>
      </c>
      <c r="N4257">
        <v>2.5140647596005401</v>
      </c>
      <c r="O4257">
        <v>30.779848171152501</v>
      </c>
      <c r="P4257">
        <v>49.381443298969003</v>
      </c>
      <c r="Q4257">
        <v>6.4375271280813995E-2</v>
      </c>
    </row>
    <row r="4258" spans="1:17" hidden="1" x14ac:dyDescent="0.3">
      <c r="A4258" t="s">
        <v>8746</v>
      </c>
      <c r="B4258" t="s">
        <v>8747</v>
      </c>
      <c r="C4258" t="str">
        <f>IFERROR(VLOOKUP(Table1[[#This Row],[Ticker]],[1]!Table2[[Symbol]:[Industry]],2,FALSE),"-")</f>
        <v>-</v>
      </c>
      <c r="D4258" t="s">
        <v>21</v>
      </c>
      <c r="E4258">
        <v>14.21664</v>
      </c>
      <c r="F4258">
        <v>28.32</v>
      </c>
      <c r="G4258">
        <v>74.097317821200804</v>
      </c>
      <c r="H4258">
        <v>31.3892663984164</v>
      </c>
      <c r="I4258">
        <v>41.522658900583302</v>
      </c>
      <c r="J4258">
        <v>21.465711289100899</v>
      </c>
      <c r="K4258">
        <v>23.888524911706099</v>
      </c>
      <c r="L4258">
        <v>19.591392647672599</v>
      </c>
      <c r="M4258">
        <v>61.930541739344498</v>
      </c>
      <c r="N4258">
        <v>0.995789483005184</v>
      </c>
      <c r="O4258">
        <v>17.090395480225901</v>
      </c>
      <c r="P4258">
        <v>107.16898317483501</v>
      </c>
      <c r="Q4258">
        <v>3.2237187920886E-2</v>
      </c>
    </row>
    <row r="4259" spans="1:17" hidden="1" x14ac:dyDescent="0.3">
      <c r="A4259" t="s">
        <v>8748</v>
      </c>
      <c r="B4259" t="s">
        <v>8749</v>
      </c>
      <c r="C4259" t="str">
        <f>IFERROR(VLOOKUP(Table1[[#This Row],[Ticker]],[1]!Table2[[Symbol]:[Industry]],2,FALSE),"-")</f>
        <v>-</v>
      </c>
      <c r="D4259" t="s">
        <v>376</v>
      </c>
      <c r="E4259">
        <v>14.2099125</v>
      </c>
      <c r="F4259">
        <v>26.25</v>
      </c>
      <c r="G4259">
        <v>-19.005194265987399</v>
      </c>
      <c r="H4259">
        <v>4.7512493945458099</v>
      </c>
      <c r="I4259">
        <v>-16.235286383706502</v>
      </c>
      <c r="J4259">
        <v>1.47000503987414</v>
      </c>
      <c r="K4259">
        <v>26.659944274878399</v>
      </c>
      <c r="L4259">
        <v>27.0352132621328</v>
      </c>
      <c r="M4259">
        <v>41.511594942230701</v>
      </c>
      <c r="N4259">
        <v>0.33093683662434398</v>
      </c>
      <c r="O4259">
        <v>42.095238095238003</v>
      </c>
      <c r="P4259">
        <v>37.434554973821903</v>
      </c>
    </row>
    <row r="4260" spans="1:17" hidden="1" x14ac:dyDescent="0.3">
      <c r="A4260" t="s">
        <v>8750</v>
      </c>
      <c r="B4260" t="s">
        <v>8751</v>
      </c>
      <c r="C4260" t="str">
        <f>IFERROR(VLOOKUP(Table1[[#This Row],[Ticker]],[1]!Table2[[Symbol]:[Industry]],2,FALSE),"-")</f>
        <v>-</v>
      </c>
      <c r="D4260" t="s">
        <v>72</v>
      </c>
      <c r="E4260">
        <v>14.19552</v>
      </c>
      <c r="F4260">
        <v>2.48</v>
      </c>
      <c r="G4260">
        <v>-28.598110005487399</v>
      </c>
      <c r="H4260">
        <v>-8.2450453326694504</v>
      </c>
      <c r="I4260">
        <v>-35.338708395566599</v>
      </c>
      <c r="J4260">
        <v>6.4079090270918</v>
      </c>
      <c r="K4260">
        <v>2.4965225295187601</v>
      </c>
      <c r="L4260">
        <v>2.4638992821938102</v>
      </c>
      <c r="M4260">
        <v>35.472401720289902</v>
      </c>
      <c r="N4260">
        <v>0.68499768153168095</v>
      </c>
      <c r="O4260">
        <v>89.516129032257993</v>
      </c>
      <c r="P4260">
        <v>93.75</v>
      </c>
      <c r="Q4260">
        <v>-6.2377002041542999E-2</v>
      </c>
    </row>
    <row r="4261" spans="1:17" hidden="1" x14ac:dyDescent="0.3">
      <c r="A4261" t="s">
        <v>8752</v>
      </c>
      <c r="B4261" t="s">
        <v>8753</v>
      </c>
      <c r="C4261" t="str">
        <f>IFERROR(VLOOKUP(Table1[[#This Row],[Ticker]],[1]!Table2[[Symbol]:[Industry]],2,FALSE),"-")</f>
        <v>-</v>
      </c>
      <c r="D4261" t="s">
        <v>530</v>
      </c>
      <c r="E4261">
        <v>14.141830000000001</v>
      </c>
      <c r="F4261">
        <v>47</v>
      </c>
      <c r="G4261">
        <v>12.9772855028652</v>
      </c>
      <c r="H4261">
        <v>-0.92604891689883895</v>
      </c>
      <c r="I4261">
        <v>14.8096964742459</v>
      </c>
      <c r="J4261">
        <v>3.1426029046428301</v>
      </c>
      <c r="K4261">
        <v>49.567790785760302</v>
      </c>
      <c r="L4261">
        <v>43.064582143199601</v>
      </c>
      <c r="M4261">
        <v>32.148482569073998</v>
      </c>
      <c r="N4261">
        <v>0.28800847274456398</v>
      </c>
      <c r="O4261">
        <v>34.042553191489297</v>
      </c>
      <c r="P4261">
        <v>67.737330478229794</v>
      </c>
      <c r="Q4261">
        <v>0.12156600435625201</v>
      </c>
    </row>
    <row r="4262" spans="1:17" hidden="1" x14ac:dyDescent="0.3">
      <c r="A4262" t="s">
        <v>8754</v>
      </c>
      <c r="B4262" t="s">
        <v>8755</v>
      </c>
      <c r="C4262" t="str">
        <f>IFERROR(VLOOKUP(Table1[[#This Row],[Ticker]],[1]!Table2[[Symbol]:[Industry]],2,FALSE),"-")</f>
        <v>-</v>
      </c>
      <c r="D4262" t="s">
        <v>429</v>
      </c>
      <c r="E4262">
        <v>14.061120000000001</v>
      </c>
      <c r="F4262">
        <v>15.1</v>
      </c>
      <c r="G4262">
        <v>-24.497240804942201</v>
      </c>
      <c r="H4262">
        <v>7.9915297812887698E-2</v>
      </c>
      <c r="I4262">
        <v>-11.213431962597801</v>
      </c>
      <c r="J4262">
        <v>2.0830002556362102</v>
      </c>
      <c r="K4262">
        <v>14.979351060722999</v>
      </c>
      <c r="L4262">
        <v>15.465231668877401</v>
      </c>
      <c r="M4262">
        <v>55.177131676766997</v>
      </c>
      <c r="N4262">
        <v>0.90040421914605995</v>
      </c>
      <c r="O4262">
        <v>50.662251655629099</v>
      </c>
      <c r="P4262">
        <v>18.060985144644199</v>
      </c>
      <c r="Q4262">
        <v>-4.3242703906670003E-2</v>
      </c>
    </row>
    <row r="4263" spans="1:17" hidden="1" x14ac:dyDescent="0.3">
      <c r="A4263" t="s">
        <v>8756</v>
      </c>
      <c r="B4263" t="s">
        <v>8757</v>
      </c>
      <c r="C4263" t="str">
        <f>IFERROR(VLOOKUP(Table1[[#This Row],[Ticker]],[1]!Table2[[Symbol]:[Industry]],2,FALSE),"-")</f>
        <v>-</v>
      </c>
      <c r="D4263" t="s">
        <v>429</v>
      </c>
      <c r="E4263">
        <v>14.0398815</v>
      </c>
      <c r="F4263">
        <v>28.95</v>
      </c>
      <c r="G4263">
        <v>-11.3921565149203</v>
      </c>
      <c r="H4263">
        <v>3.8113623706983102</v>
      </c>
      <c r="I4263">
        <v>-2.3871615605246199</v>
      </c>
      <c r="J4263">
        <v>-0.31881341799926899</v>
      </c>
      <c r="K4263">
        <v>28.3454771367877</v>
      </c>
      <c r="L4263">
        <v>25.862392793472502</v>
      </c>
      <c r="M4263">
        <v>44.557833746666503</v>
      </c>
      <c r="N4263">
        <v>0.74357940346681906</v>
      </c>
      <c r="O4263">
        <v>31.9516407599309</v>
      </c>
      <c r="P4263">
        <v>106.049822064056</v>
      </c>
      <c r="Q4263">
        <v>0.109144268713633</v>
      </c>
    </row>
    <row r="4264" spans="1:17" hidden="1" x14ac:dyDescent="0.3">
      <c r="A4264" t="s">
        <v>8758</v>
      </c>
      <c r="B4264" t="s">
        <v>8759</v>
      </c>
      <c r="C4264" t="str">
        <f>IFERROR(VLOOKUP(Table1[[#This Row],[Ticker]],[1]!Table2[[Symbol]:[Industry]],2,FALSE),"-")</f>
        <v>-</v>
      </c>
      <c r="D4264" t="s">
        <v>138</v>
      </c>
      <c r="E4264">
        <v>14.0310744</v>
      </c>
      <c r="F4264">
        <v>53.2</v>
      </c>
      <c r="G4264">
        <v>44.3044565630044</v>
      </c>
      <c r="H4264">
        <v>5.4983755075255702</v>
      </c>
      <c r="I4264">
        <v>42.823897490382201</v>
      </c>
      <c r="J4264">
        <v>-2.8754151133751802</v>
      </c>
      <c r="K4264">
        <v>52.343869534479097</v>
      </c>
      <c r="L4264">
        <v>45.063009008351301</v>
      </c>
      <c r="M4264">
        <v>47.429670855778703</v>
      </c>
      <c r="N4264">
        <v>1.0081033395339101</v>
      </c>
      <c r="O4264">
        <v>10.902255639097699</v>
      </c>
      <c r="P4264">
        <v>90.339892665473997</v>
      </c>
      <c r="Q4264">
        <v>4.1099722153370002E-2</v>
      </c>
    </row>
    <row r="4265" spans="1:17" hidden="1" x14ac:dyDescent="0.3">
      <c r="A4265" t="s">
        <v>8760</v>
      </c>
      <c r="B4265" t="s">
        <v>8761</v>
      </c>
      <c r="C4265" t="str">
        <f>IFERROR(VLOOKUP(Table1[[#This Row],[Ticker]],[1]!Table2[[Symbol]:[Industry]],2,FALSE),"-")</f>
        <v>-</v>
      </c>
      <c r="D4265" t="s">
        <v>130</v>
      </c>
      <c r="E4265">
        <v>13.987864800000001</v>
      </c>
      <c r="F4265">
        <v>23.31</v>
      </c>
      <c r="G4265">
        <v>-9.1576822555463302</v>
      </c>
      <c r="H4265">
        <v>2.1873531449568202</v>
      </c>
      <c r="I4265">
        <v>-29.804865291630001</v>
      </c>
      <c r="J4265">
        <v>5.3092695713094997</v>
      </c>
      <c r="K4265">
        <v>24.031689885530099</v>
      </c>
      <c r="L4265">
        <v>23.943899799098801</v>
      </c>
      <c r="M4265">
        <v>50.2201782882346</v>
      </c>
      <c r="N4265">
        <v>1.0959317904993899</v>
      </c>
      <c r="O4265">
        <v>55.298155298155301</v>
      </c>
      <c r="P4265">
        <v>37.037037037037003</v>
      </c>
      <c r="Q4265">
        <v>7.0623233605508998E-2</v>
      </c>
    </row>
    <row r="4266" spans="1:17" hidden="1" x14ac:dyDescent="0.3">
      <c r="A4266" t="s">
        <v>8762</v>
      </c>
      <c r="B4266" t="s">
        <v>8763</v>
      </c>
      <c r="C4266" t="str">
        <f>IFERROR(VLOOKUP(Table1[[#This Row],[Ticker]],[1]!Table2[[Symbol]:[Industry]],2,FALSE),"-")</f>
        <v>-</v>
      </c>
      <c r="D4266" t="s">
        <v>2479</v>
      </c>
      <c r="E4266">
        <v>13.955032146000001</v>
      </c>
      <c r="F4266">
        <v>0.89</v>
      </c>
      <c r="G4266">
        <v>44.669929746780902</v>
      </c>
      <c r="H4266">
        <v>-5.9260489168988304</v>
      </c>
      <c r="I4266">
        <v>-28.8388474002927</v>
      </c>
      <c r="J4266">
        <v>-2.91800315596321</v>
      </c>
      <c r="K4266">
        <v>0.97271932944980599</v>
      </c>
      <c r="L4266">
        <v>0.87422624875057098</v>
      </c>
      <c r="M4266">
        <v>33.614097632605599</v>
      </c>
      <c r="N4266">
        <v>0.45409228069553198</v>
      </c>
      <c r="O4266">
        <v>62.921348314606703</v>
      </c>
      <c r="P4266">
        <v>106.97674418604601</v>
      </c>
      <c r="Q4266">
        <v>5.2434976567881E-2</v>
      </c>
    </row>
    <row r="4267" spans="1:17" hidden="1" x14ac:dyDescent="0.3">
      <c r="A4267" t="s">
        <v>8764</v>
      </c>
      <c r="B4267" t="s">
        <v>8765</v>
      </c>
      <c r="C4267" t="str">
        <f>IFERROR(VLOOKUP(Table1[[#This Row],[Ticker]],[1]!Table2[[Symbol]:[Industry]],2,FALSE),"-")</f>
        <v>-</v>
      </c>
      <c r="D4267" t="s">
        <v>625</v>
      </c>
      <c r="E4267">
        <v>13.953295744999901</v>
      </c>
      <c r="F4267">
        <v>26</v>
      </c>
      <c r="M4267">
        <v>50</v>
      </c>
      <c r="N4267">
        <v>1</v>
      </c>
    </row>
    <row r="4268" spans="1:17" hidden="1" x14ac:dyDescent="0.3">
      <c r="A4268" t="s">
        <v>8766</v>
      </c>
      <c r="B4268" t="s">
        <v>8767</v>
      </c>
      <c r="C4268" t="str">
        <f>IFERROR(VLOOKUP(Table1[[#This Row],[Ticker]],[1]!Table2[[Symbol]:[Industry]],2,FALSE),"-")</f>
        <v>-</v>
      </c>
      <c r="E4268">
        <v>13.9274881</v>
      </c>
      <c r="F4268">
        <v>27.77</v>
      </c>
      <c r="G4268">
        <v>293.08723053035101</v>
      </c>
      <c r="H4268">
        <v>-1.45352144437137</v>
      </c>
      <c r="I4268">
        <v>3.9308724562144999</v>
      </c>
      <c r="J4268">
        <v>5.0966258931485697</v>
      </c>
      <c r="K4268">
        <v>24.905054713239501</v>
      </c>
      <c r="L4268">
        <v>20.8627041167843</v>
      </c>
      <c r="M4268">
        <v>77.110655271777802</v>
      </c>
      <c r="N4268">
        <v>0.56574085532945495</v>
      </c>
      <c r="O4268">
        <v>35.758012243428098</v>
      </c>
      <c r="P4268">
        <v>386.33975481611202</v>
      </c>
    </row>
    <row r="4269" spans="1:17" hidden="1" x14ac:dyDescent="0.3">
      <c r="A4269" t="s">
        <v>8768</v>
      </c>
      <c r="B4269" t="s">
        <v>8769</v>
      </c>
      <c r="C4269" t="str">
        <f>IFERROR(VLOOKUP(Table1[[#This Row],[Ticker]],[1]!Table2[[Symbol]:[Industry]],2,FALSE),"-")</f>
        <v>-</v>
      </c>
      <c r="D4269" t="s">
        <v>43</v>
      </c>
      <c r="E4269">
        <v>13.91028</v>
      </c>
      <c r="F4269">
        <v>28.5</v>
      </c>
      <c r="G4269">
        <v>-31.417778637436001</v>
      </c>
      <c r="H4269">
        <v>-3.4380648546891699</v>
      </c>
      <c r="I4269">
        <v>-19.254103488885601</v>
      </c>
      <c r="J4269">
        <v>-1.33357813886593</v>
      </c>
      <c r="K4269">
        <v>28.4240816634975</v>
      </c>
      <c r="M4269">
        <v>0</v>
      </c>
      <c r="N4269">
        <v>0.65616797900262402</v>
      </c>
      <c r="O4269">
        <v>10.5263157894736</v>
      </c>
      <c r="P4269">
        <v>0</v>
      </c>
    </row>
    <row r="4270" spans="1:17" hidden="1" x14ac:dyDescent="0.3">
      <c r="A4270" t="s">
        <v>8770</v>
      </c>
      <c r="B4270" t="s">
        <v>8771</v>
      </c>
      <c r="C4270" t="str">
        <f>IFERROR(VLOOKUP(Table1[[#This Row],[Ticker]],[1]!Table2[[Symbol]:[Industry]],2,FALSE),"-")</f>
        <v>-</v>
      </c>
      <c r="D4270" t="s">
        <v>920</v>
      </c>
      <c r="E4270">
        <v>13.870383</v>
      </c>
      <c r="F4270">
        <v>26.7</v>
      </c>
      <c r="G4270">
        <v>-12.4662168123672</v>
      </c>
      <c r="H4270">
        <v>-15.7470365712198</v>
      </c>
      <c r="I4270">
        <v>-27.725189449127601</v>
      </c>
      <c r="J4270">
        <v>5.8092695713094997</v>
      </c>
      <c r="K4270">
        <v>27.043692013091199</v>
      </c>
      <c r="L4270">
        <v>27.0591707401965</v>
      </c>
      <c r="M4270">
        <v>46.664304917345497</v>
      </c>
      <c r="N4270">
        <v>1.39444355060824</v>
      </c>
      <c r="O4270">
        <v>25.842696629213499</v>
      </c>
      <c r="P4270">
        <v>16.086956521739101</v>
      </c>
      <c r="Q4270">
        <v>-8.4852537449920995E-2</v>
      </c>
    </row>
    <row r="4271" spans="1:17" hidden="1" x14ac:dyDescent="0.3">
      <c r="A4271" t="s">
        <v>8772</v>
      </c>
      <c r="B4271" t="s">
        <v>8773</v>
      </c>
      <c r="C4271" t="str">
        <f>IFERROR(VLOOKUP(Table1[[#This Row],[Ticker]],[1]!Table2[[Symbol]:[Industry]],2,FALSE),"-")</f>
        <v>-</v>
      </c>
      <c r="D4271" t="s">
        <v>133</v>
      </c>
      <c r="E4271">
        <v>13.841940419999901</v>
      </c>
      <c r="F4271">
        <v>25</v>
      </c>
      <c r="G4271">
        <v>-40.335858919948201</v>
      </c>
      <c r="H4271">
        <v>1.0739510831011601</v>
      </c>
      <c r="I4271">
        <v>-5.49232350508258</v>
      </c>
      <c r="J4271">
        <v>3.1426029046428301</v>
      </c>
      <c r="K4271">
        <v>25.370691053690201</v>
      </c>
      <c r="L4271">
        <v>27.349855671142301</v>
      </c>
      <c r="M4271">
        <v>5.7435922009098999</v>
      </c>
      <c r="N4271">
        <v>0</v>
      </c>
      <c r="O4271">
        <v>40.559999999999903</v>
      </c>
      <c r="P4271">
        <v>40.924464487034903</v>
      </c>
    </row>
    <row r="4272" spans="1:17" hidden="1" x14ac:dyDescent="0.3">
      <c r="A4272" t="s">
        <v>8774</v>
      </c>
      <c r="B4272" t="s">
        <v>8775</v>
      </c>
      <c r="C4272" t="str">
        <f>IFERROR(VLOOKUP(Table1[[#This Row],[Ticker]],[1]!Table2[[Symbol]:[Industry]],2,FALSE),"-")</f>
        <v>-</v>
      </c>
      <c r="D4272" t="s">
        <v>625</v>
      </c>
      <c r="E4272">
        <v>13.817022</v>
      </c>
      <c r="F4272">
        <v>34</v>
      </c>
      <c r="G4272">
        <v>-17.335595439841001</v>
      </c>
      <c r="I4272">
        <v>-10.490223547081699</v>
      </c>
      <c r="K4272">
        <v>71.000791228306696</v>
      </c>
      <c r="M4272">
        <v>99.985344065864695</v>
      </c>
      <c r="N4272">
        <v>1</v>
      </c>
      <c r="O4272">
        <v>9.1176470588235397</v>
      </c>
      <c r="P4272">
        <v>5.91900311526478</v>
      </c>
    </row>
    <row r="4273" spans="1:17" hidden="1" x14ac:dyDescent="0.3">
      <c r="A4273" t="s">
        <v>8776</v>
      </c>
      <c r="B4273" t="s">
        <v>8777</v>
      </c>
      <c r="C4273" t="str">
        <f>IFERROR(VLOOKUP(Table1[[#This Row],[Ticker]],[1]!Table2[[Symbol]:[Industry]],2,FALSE),"-")</f>
        <v>-</v>
      </c>
      <c r="D4273" t="s">
        <v>920</v>
      </c>
      <c r="E4273">
        <v>13.809951999999999</v>
      </c>
      <c r="F4273">
        <v>0.89</v>
      </c>
      <c r="G4273">
        <v>58.378054506118602</v>
      </c>
      <c r="H4273">
        <v>-16.198776189626098</v>
      </c>
      <c r="I4273">
        <v>-9.3538599107181106</v>
      </c>
      <c r="J4273">
        <v>-1.06792341114662</v>
      </c>
      <c r="K4273">
        <v>0.88884977582685698</v>
      </c>
      <c r="L4273">
        <v>0.78683660410387501</v>
      </c>
      <c r="M4273">
        <v>41.4197679203658</v>
      </c>
      <c r="N4273">
        <v>1.1255411255411201</v>
      </c>
      <c r="O4273">
        <v>48.314606741573002</v>
      </c>
      <c r="P4273">
        <v>93.478260869565204</v>
      </c>
      <c r="Q4273">
        <v>-1.0093408844700001E-2</v>
      </c>
    </row>
    <row r="4274" spans="1:17" hidden="1" x14ac:dyDescent="0.3">
      <c r="A4274" t="s">
        <v>8778</v>
      </c>
      <c r="B4274" t="s">
        <v>8779</v>
      </c>
      <c r="C4274" t="str">
        <f>IFERROR(VLOOKUP(Table1[[#This Row],[Ticker]],[1]!Table2[[Symbol]:[Industry]],2,FALSE),"-")</f>
        <v>-</v>
      </c>
      <c r="D4274" t="s">
        <v>711</v>
      </c>
      <c r="E4274">
        <v>13.801773789</v>
      </c>
      <c r="F4274">
        <v>15.4</v>
      </c>
      <c r="G4274">
        <v>15.2346100779877</v>
      </c>
      <c r="H4274">
        <v>6.9207252766495397</v>
      </c>
      <c r="I4274">
        <v>4.3665783622261101</v>
      </c>
      <c r="J4274">
        <v>2.44903417828723</v>
      </c>
      <c r="K4274">
        <v>14.863337897328099</v>
      </c>
      <c r="L4274">
        <v>13.497147915563501</v>
      </c>
      <c r="M4274">
        <v>59.192142314001003</v>
      </c>
      <c r="N4274">
        <v>1.5313329797131301</v>
      </c>
      <c r="O4274">
        <v>5.8441558441558499</v>
      </c>
      <c r="P4274">
        <v>43.522833178005499</v>
      </c>
      <c r="Q4274">
        <v>3.6626942849021002E-2</v>
      </c>
    </row>
    <row r="4275" spans="1:17" hidden="1" x14ac:dyDescent="0.3">
      <c r="A4275" t="s">
        <v>8780</v>
      </c>
      <c r="B4275" t="s">
        <v>8781</v>
      </c>
      <c r="C4275" t="str">
        <f>IFERROR(VLOOKUP(Table1[[#This Row],[Ticker]],[1]!Table2[[Symbol]:[Industry]],2,FALSE),"-")</f>
        <v>-</v>
      </c>
      <c r="D4275" t="s">
        <v>54</v>
      </c>
      <c r="E4275">
        <v>13.789452600000001</v>
      </c>
      <c r="F4275">
        <v>32.340000000000003</v>
      </c>
      <c r="G4275">
        <v>3.9680607682616298</v>
      </c>
      <c r="H4275">
        <v>-7.2593822502321697</v>
      </c>
      <c r="I4275">
        <v>-25.272832242733902</v>
      </c>
      <c r="J4275">
        <v>-0.13992933451307399</v>
      </c>
      <c r="K4275">
        <v>35.339348822747503</v>
      </c>
      <c r="L4275">
        <v>32.8515958040378</v>
      </c>
      <c r="M4275">
        <v>30.348449239312</v>
      </c>
      <c r="N4275">
        <v>0.94346952294340203</v>
      </c>
      <c r="O4275">
        <v>35.188620902906599</v>
      </c>
      <c r="P4275">
        <v>58.529411764705898</v>
      </c>
      <c r="Q4275">
        <v>0.10975360968348299</v>
      </c>
    </row>
    <row r="4276" spans="1:17" hidden="1" x14ac:dyDescent="0.3">
      <c r="A4276" t="s">
        <v>8782</v>
      </c>
      <c r="B4276" t="s">
        <v>8783</v>
      </c>
      <c r="C4276" t="str">
        <f>IFERROR(VLOOKUP(Table1[[#This Row],[Ticker]],[1]!Table2[[Symbol]:[Industry]],2,FALSE),"-")</f>
        <v>-</v>
      </c>
      <c r="D4276" t="s">
        <v>46</v>
      </c>
      <c r="E4276">
        <v>13.787534131999999</v>
      </c>
      <c r="F4276">
        <v>41.24</v>
      </c>
      <c r="G4276">
        <v>72.753006007631797</v>
      </c>
      <c r="H4276">
        <v>6.0726145420693598</v>
      </c>
      <c r="I4276">
        <v>-16.356464131423198</v>
      </c>
      <c r="J4276">
        <v>3.1426029046428301</v>
      </c>
      <c r="K4276">
        <v>37.179364297013898</v>
      </c>
      <c r="L4276">
        <v>30.7923695734872</v>
      </c>
      <c r="M4276">
        <v>99.735498943751693</v>
      </c>
      <c r="N4276">
        <v>1.8527272727272699</v>
      </c>
      <c r="O4276">
        <v>11.323957322987299</v>
      </c>
      <c r="P4276">
        <v>106.2</v>
      </c>
      <c r="Q4276">
        <v>1.9229159060722999E-2</v>
      </c>
    </row>
    <row r="4277" spans="1:17" hidden="1" x14ac:dyDescent="0.3">
      <c r="A4277" t="s">
        <v>8784</v>
      </c>
      <c r="B4277" t="s">
        <v>8785</v>
      </c>
      <c r="C4277" t="str">
        <f>IFERROR(VLOOKUP(Table1[[#This Row],[Ticker]],[1]!Table2[[Symbol]:[Industry]],2,FALSE),"-")</f>
        <v>-</v>
      </c>
      <c r="D4277" t="s">
        <v>429</v>
      </c>
      <c r="E4277">
        <v>13.783391999999999</v>
      </c>
      <c r="F4277">
        <v>1.06</v>
      </c>
      <c r="G4277">
        <v>97.578734778227499</v>
      </c>
      <c r="H4277">
        <v>-21.228207190280099</v>
      </c>
      <c r="I4277">
        <v>11.3488569126883</v>
      </c>
      <c r="J4277">
        <v>-2.9443536170962701</v>
      </c>
      <c r="K4277">
        <v>0.98911151699688904</v>
      </c>
      <c r="L4277">
        <v>0.81787242803785898</v>
      </c>
      <c r="M4277">
        <v>45.222269103696597</v>
      </c>
      <c r="N4277">
        <v>0.73959433044424805</v>
      </c>
      <c r="O4277">
        <v>31.132075471697998</v>
      </c>
      <c r="P4277">
        <v>130.434782608695</v>
      </c>
      <c r="Q4277">
        <v>8.7445317050881002E-2</v>
      </c>
    </row>
    <row r="4278" spans="1:17" hidden="1" x14ac:dyDescent="0.3">
      <c r="A4278" t="s">
        <v>8786</v>
      </c>
      <c r="B4278" t="s">
        <v>8787</v>
      </c>
      <c r="C4278" t="str">
        <f>IFERROR(VLOOKUP(Table1[[#This Row],[Ticker]],[1]!Table2[[Symbol]:[Industry]],2,FALSE),"-")</f>
        <v>-</v>
      </c>
      <c r="D4278" t="s">
        <v>138</v>
      </c>
      <c r="E4278">
        <v>13.778986</v>
      </c>
      <c r="F4278">
        <v>32.5</v>
      </c>
      <c r="G4278">
        <v>-3.3726361795986</v>
      </c>
      <c r="H4278">
        <v>12.418213378183101</v>
      </c>
      <c r="I4278">
        <v>-33.090842742128103</v>
      </c>
      <c r="J4278">
        <v>15.7794188250408</v>
      </c>
      <c r="K4278">
        <v>31.307216480632299</v>
      </c>
      <c r="L4278">
        <v>33.285453726545001</v>
      </c>
      <c r="M4278">
        <v>60.530596310302499</v>
      </c>
      <c r="N4278">
        <v>1.5746590128433999</v>
      </c>
      <c r="O4278">
        <v>52.830769230769199</v>
      </c>
      <c r="P4278">
        <v>29.0706910246227</v>
      </c>
      <c r="Q4278">
        <v>9.3492937209361998E-2</v>
      </c>
    </row>
    <row r="4279" spans="1:17" hidden="1" x14ac:dyDescent="0.3">
      <c r="A4279" t="s">
        <v>8788</v>
      </c>
      <c r="B4279" t="s">
        <v>8789</v>
      </c>
      <c r="C4279" t="str">
        <f>IFERROR(VLOOKUP(Table1[[#This Row],[Ticker]],[1]!Table2[[Symbol]:[Industry]],2,FALSE),"-")</f>
        <v>-</v>
      </c>
      <c r="D4279" t="s">
        <v>530</v>
      </c>
      <c r="E4279">
        <v>13.7641784</v>
      </c>
      <c r="F4279">
        <v>27.44</v>
      </c>
      <c r="G4279">
        <v>14.734484737049501</v>
      </c>
      <c r="H4279">
        <v>-3.64712408813865</v>
      </c>
      <c r="I4279">
        <v>1.91863148147847</v>
      </c>
      <c r="J4279">
        <v>-6.2788154438775399</v>
      </c>
      <c r="K4279">
        <v>22.001119433703401</v>
      </c>
      <c r="L4279">
        <v>13.786480496128799</v>
      </c>
      <c r="M4279">
        <v>9.63516999583595</v>
      </c>
      <c r="N4279">
        <v>2.7810404553618699</v>
      </c>
      <c r="O4279">
        <v>9.8032069970845406</v>
      </c>
      <c r="P4279">
        <v>41.1522633744855</v>
      </c>
      <c r="Q4279">
        <v>0.128768327896706</v>
      </c>
    </row>
    <row r="4280" spans="1:17" hidden="1" x14ac:dyDescent="0.3">
      <c r="A4280" t="s">
        <v>8790</v>
      </c>
      <c r="B4280" t="s">
        <v>8791</v>
      </c>
      <c r="C4280" t="str">
        <f>IFERROR(VLOOKUP(Table1[[#This Row],[Ticker]],[1]!Table2[[Symbol]:[Industry]],2,FALSE),"-")</f>
        <v>-</v>
      </c>
      <c r="D4280" t="s">
        <v>232</v>
      </c>
      <c r="E4280">
        <v>13.7354048639999</v>
      </c>
      <c r="F4280">
        <v>49.47</v>
      </c>
      <c r="G4280">
        <v>14.162068111560799</v>
      </c>
      <c r="H4280">
        <v>-15.9571191125259</v>
      </c>
      <c r="I4280">
        <v>19.865507678214598</v>
      </c>
      <c r="J4280">
        <v>1.1616357265499899</v>
      </c>
      <c r="K4280">
        <v>56.786772043205502</v>
      </c>
      <c r="L4280">
        <v>55.613387990741202</v>
      </c>
      <c r="M4280">
        <v>12.8598534554525</v>
      </c>
      <c r="N4280">
        <v>0.27298641858613998</v>
      </c>
      <c r="O4280">
        <v>124.82312512633899</v>
      </c>
      <c r="P4280">
        <v>75.924608819345593</v>
      </c>
      <c r="Q4280">
        <v>8.7223372909280006E-2</v>
      </c>
    </row>
    <row r="4281" spans="1:17" hidden="1" x14ac:dyDescent="0.3">
      <c r="A4281" t="s">
        <v>8792</v>
      </c>
      <c r="B4281" t="s">
        <v>8793</v>
      </c>
      <c r="C4281" t="str">
        <f>IFERROR(VLOOKUP(Table1[[#This Row],[Ticker]],[1]!Table2[[Symbol]:[Industry]],2,FALSE),"-")</f>
        <v>-</v>
      </c>
      <c r="D4281" t="s">
        <v>1467</v>
      </c>
      <c r="E4281">
        <v>13.702680000000001</v>
      </c>
      <c r="F4281">
        <v>2</v>
      </c>
      <c r="G4281">
        <v>30.591555291048</v>
      </c>
      <c r="K4281">
        <v>1.8164878752898299</v>
      </c>
      <c r="L4281">
        <v>1.8009664774797101</v>
      </c>
      <c r="M4281">
        <v>73.414657253377001</v>
      </c>
      <c r="N4281">
        <v>1</v>
      </c>
      <c r="O4281">
        <v>5</v>
      </c>
      <c r="P4281">
        <v>60</v>
      </c>
      <c r="Q4281">
        <v>-2.1676028175539999E-2</v>
      </c>
    </row>
    <row r="4282" spans="1:17" hidden="1" x14ac:dyDescent="0.3">
      <c r="A4282" t="s">
        <v>8794</v>
      </c>
      <c r="B4282" t="s">
        <v>8795</v>
      </c>
      <c r="C4282" t="str">
        <f>IFERROR(VLOOKUP(Table1[[#This Row],[Ticker]],[1]!Table2[[Symbol]:[Industry]],2,FALSE),"-")</f>
        <v>-</v>
      </c>
      <c r="D4282" t="s">
        <v>215</v>
      </c>
      <c r="E4282">
        <v>13.694005000000001</v>
      </c>
      <c r="F4282">
        <v>45.7</v>
      </c>
      <c r="G4282">
        <v>50.575755191565896</v>
      </c>
      <c r="H4282">
        <v>9.4268922595717406</v>
      </c>
      <c r="I4282">
        <v>26.8294879913797</v>
      </c>
      <c r="J4282">
        <v>2.8179275799674999</v>
      </c>
      <c r="K4282">
        <v>44.589928200943</v>
      </c>
      <c r="L4282">
        <v>39.291069328519903</v>
      </c>
      <c r="M4282">
        <v>48.890708898059401</v>
      </c>
      <c r="N4282">
        <v>0.75786085927128</v>
      </c>
      <c r="O4282">
        <v>42.1006564551422</v>
      </c>
      <c r="P4282">
        <v>98.436821537125496</v>
      </c>
      <c r="Q4282">
        <v>8.3291287976865996E-2</v>
      </c>
    </row>
    <row r="4283" spans="1:17" hidden="1" x14ac:dyDescent="0.3">
      <c r="A4283" t="s">
        <v>8796</v>
      </c>
      <c r="B4283" t="s">
        <v>8797</v>
      </c>
      <c r="C4283" t="str">
        <f>IFERROR(VLOOKUP(Table1[[#This Row],[Ticker]],[1]!Table2[[Symbol]:[Industry]],2,FALSE),"-")</f>
        <v>-</v>
      </c>
      <c r="D4283" t="s">
        <v>625</v>
      </c>
      <c r="E4283">
        <v>13.687434</v>
      </c>
      <c r="F4283">
        <v>25.38</v>
      </c>
      <c r="G4283">
        <v>53.980038316402499</v>
      </c>
      <c r="H4283">
        <v>-29.886048916898801</v>
      </c>
      <c r="I4283">
        <v>38.803894099977001</v>
      </c>
      <c r="J4283">
        <v>-4.5250147843728401</v>
      </c>
      <c r="K4283">
        <v>36.436540406098999</v>
      </c>
      <c r="L4283">
        <v>31.762299824404302</v>
      </c>
      <c r="M4283">
        <v>8.1444097434485094</v>
      </c>
      <c r="N4283">
        <v>0.15483500010267501</v>
      </c>
      <c r="O4283">
        <v>162.214342001576</v>
      </c>
      <c r="P4283">
        <v>104.183427192276</v>
      </c>
      <c r="Q4283">
        <v>0.121842141596157</v>
      </c>
    </row>
    <row r="4284" spans="1:17" hidden="1" x14ac:dyDescent="0.3">
      <c r="A4284" t="s">
        <v>8798</v>
      </c>
      <c r="B4284" t="s">
        <v>8799</v>
      </c>
      <c r="C4284" t="str">
        <f>IFERROR(VLOOKUP(Table1[[#This Row],[Ticker]],[1]!Table2[[Symbol]:[Industry]],2,FALSE),"-")</f>
        <v>-</v>
      </c>
      <c r="D4284" t="s">
        <v>21</v>
      </c>
      <c r="E4284">
        <v>13.6339343</v>
      </c>
      <c r="F4284">
        <v>12.97</v>
      </c>
      <c r="G4284">
        <v>-52.956495574075902</v>
      </c>
      <c r="H4284">
        <v>-4.80442729527722</v>
      </c>
      <c r="I4284">
        <v>-46.218667551046003</v>
      </c>
      <c r="J4284">
        <v>-0.58925611401646205</v>
      </c>
      <c r="K4284">
        <v>14.6515482486459</v>
      </c>
      <c r="L4284">
        <v>16.395515020825499</v>
      </c>
      <c r="M4284">
        <v>31.515060236621</v>
      </c>
      <c r="N4284">
        <v>1.6421905548167199</v>
      </c>
      <c r="O4284">
        <v>110.100231303006</v>
      </c>
      <c r="P4284">
        <v>5.7911908646003303</v>
      </c>
      <c r="Q4284">
        <v>0.100816512973332</v>
      </c>
    </row>
    <row r="4285" spans="1:17" hidden="1" x14ac:dyDescent="0.3">
      <c r="A4285" t="s">
        <v>8800</v>
      </c>
      <c r="B4285" t="s">
        <v>8801</v>
      </c>
      <c r="C4285" t="str">
        <f>IFERROR(VLOOKUP(Table1[[#This Row],[Ticker]],[1]!Table2[[Symbol]:[Industry]],2,FALSE),"-")</f>
        <v>-</v>
      </c>
      <c r="D4285" t="s">
        <v>467</v>
      </c>
      <c r="E4285">
        <v>13.567500000000001</v>
      </c>
      <c r="F4285">
        <v>10.050000000000001</v>
      </c>
      <c r="G4285">
        <v>215.12923982873201</v>
      </c>
      <c r="H4285">
        <v>50.016549270412298</v>
      </c>
      <c r="I4285">
        <v>-15.499675342922901</v>
      </c>
      <c r="J4285">
        <v>11.1382217436351</v>
      </c>
      <c r="K4285">
        <v>8.0235174506759694</v>
      </c>
      <c r="L4285">
        <v>8.0269199948451693</v>
      </c>
      <c r="M4285">
        <v>96.574814923430694</v>
      </c>
      <c r="N4285">
        <v>8.6794201002833998E-3</v>
      </c>
      <c r="O4285">
        <v>81.592039800994996</v>
      </c>
      <c r="P4285">
        <v>294.11764705882302</v>
      </c>
      <c r="Q4285">
        <v>0.127150833243768</v>
      </c>
    </row>
    <row r="4286" spans="1:17" hidden="1" x14ac:dyDescent="0.3">
      <c r="A4286" t="s">
        <v>8802</v>
      </c>
      <c r="B4286" t="s">
        <v>8803</v>
      </c>
      <c r="C4286" t="str">
        <f>IFERROR(VLOOKUP(Table1[[#This Row],[Ticker]],[1]!Table2[[Symbol]:[Industry]],2,FALSE),"-")</f>
        <v>-</v>
      </c>
      <c r="D4286" t="s">
        <v>1380</v>
      </c>
      <c r="E4286">
        <v>13.566000000000001</v>
      </c>
      <c r="F4286">
        <v>96.9</v>
      </c>
      <c r="G4286">
        <v>-15.587931888439099</v>
      </c>
      <c r="H4286">
        <v>-12.9836985843046</v>
      </c>
      <c r="I4286">
        <v>-45.456666500101797</v>
      </c>
      <c r="J4286">
        <v>4.2602904642844198E-2</v>
      </c>
      <c r="K4286">
        <v>103.96320846329699</v>
      </c>
      <c r="L4286">
        <v>108.510692074715</v>
      </c>
      <c r="M4286">
        <v>18.528757769718698</v>
      </c>
      <c r="N4286">
        <v>0.42314049586776797</v>
      </c>
      <c r="O4286">
        <v>74.324045407636703</v>
      </c>
      <c r="P4286">
        <v>21.125</v>
      </c>
      <c r="Q4286">
        <v>-1.0185054662525001E-2</v>
      </c>
    </row>
    <row r="4287" spans="1:17" hidden="1" x14ac:dyDescent="0.3">
      <c r="A4287" t="s">
        <v>8804</v>
      </c>
      <c r="B4287" t="s">
        <v>8805</v>
      </c>
      <c r="C4287" t="str">
        <f>IFERROR(VLOOKUP(Table1[[#This Row],[Ticker]],[1]!Table2[[Symbol]:[Industry]],2,FALSE),"-")</f>
        <v>-</v>
      </c>
      <c r="E4287">
        <v>13.563774</v>
      </c>
      <c r="F4287">
        <v>17.010000000000002</v>
      </c>
      <c r="G4287">
        <v>-23.254598555105801</v>
      </c>
      <c r="H4287">
        <v>1.0739510831011601</v>
      </c>
      <c r="I4287">
        <v>-10.490223547081699</v>
      </c>
      <c r="J4287">
        <v>3.1426029046428301</v>
      </c>
      <c r="K4287">
        <v>17.009997444572701</v>
      </c>
      <c r="L4287">
        <v>16.936621508454401</v>
      </c>
      <c r="M4287">
        <v>100</v>
      </c>
      <c r="O4287">
        <v>0</v>
      </c>
      <c r="P4287">
        <v>0</v>
      </c>
    </row>
    <row r="4288" spans="1:17" hidden="1" x14ac:dyDescent="0.3">
      <c r="A4288" t="s">
        <v>8806</v>
      </c>
      <c r="B4288" t="s">
        <v>8807</v>
      </c>
      <c r="C4288" t="str">
        <f>IFERROR(VLOOKUP(Table1[[#This Row],[Ticker]],[1]!Table2[[Symbol]:[Industry]],2,FALSE),"-")</f>
        <v>-</v>
      </c>
      <c r="D4288" t="s">
        <v>1467</v>
      </c>
      <c r="E4288">
        <v>13.5406458</v>
      </c>
      <c r="F4288">
        <v>13.5</v>
      </c>
      <c r="G4288">
        <v>37.4596871591799</v>
      </c>
      <c r="H4288">
        <v>4.9201049292550003</v>
      </c>
      <c r="I4288">
        <v>4.4033934741948402</v>
      </c>
      <c r="J4288">
        <v>3.1426029046428301</v>
      </c>
      <c r="K4288">
        <v>12.829659440600301</v>
      </c>
      <c r="L4288">
        <v>11.695468982482801</v>
      </c>
      <c r="M4288">
        <v>57.328794654807197</v>
      </c>
      <c r="N4288">
        <v>0.56775700934579398</v>
      </c>
      <c r="O4288">
        <v>22.962962962962902</v>
      </c>
      <c r="P4288">
        <v>77.631578947368396</v>
      </c>
      <c r="Q4288">
        <v>0.16813525472537699</v>
      </c>
    </row>
    <row r="4289" spans="1:17" hidden="1" x14ac:dyDescent="0.3">
      <c r="A4289" t="s">
        <v>8808</v>
      </c>
      <c r="B4289" t="s">
        <v>8809</v>
      </c>
      <c r="C4289" t="str">
        <f>IFERROR(VLOOKUP(Table1[[#This Row],[Ticker]],[1]!Table2[[Symbol]:[Industry]],2,FALSE),"-")</f>
        <v>-</v>
      </c>
      <c r="D4289" t="s">
        <v>72</v>
      </c>
      <c r="E4289">
        <v>13.473599999999999</v>
      </c>
      <c r="F4289">
        <v>1.1200000000000001</v>
      </c>
      <c r="G4289">
        <v>39.064242024604297</v>
      </c>
      <c r="H4289">
        <v>-12.0029719938219</v>
      </c>
      <c r="I4289">
        <v>-16.372576488258201</v>
      </c>
      <c r="J4289">
        <v>2.2654099221866901</v>
      </c>
      <c r="K4289">
        <v>1.1111312836640801</v>
      </c>
      <c r="L4289">
        <v>1.0287499959937101</v>
      </c>
      <c r="M4289">
        <v>42.4625195235297</v>
      </c>
      <c r="N4289">
        <v>0.56314205889760505</v>
      </c>
      <c r="O4289">
        <v>50.892857142857103</v>
      </c>
      <c r="P4289">
        <v>69.696969696969703</v>
      </c>
      <c r="Q4289">
        <v>8.1444397665013005E-2</v>
      </c>
    </row>
    <row r="4290" spans="1:17" hidden="1" x14ac:dyDescent="0.3">
      <c r="A4290" t="s">
        <v>8810</v>
      </c>
      <c r="B4290" t="s">
        <v>8811</v>
      </c>
      <c r="C4290" t="str">
        <f>IFERROR(VLOOKUP(Table1[[#This Row],[Ticker]],[1]!Table2[[Symbol]:[Industry]],2,FALSE),"-")</f>
        <v>-</v>
      </c>
      <c r="D4290" t="s">
        <v>4314</v>
      </c>
      <c r="E4290">
        <v>13.464</v>
      </c>
      <c r="F4290">
        <v>1.87</v>
      </c>
      <c r="G4290">
        <v>-7.8224997896737003</v>
      </c>
      <c r="H4290">
        <v>-4.56707455792447</v>
      </c>
      <c r="I4290">
        <v>-41.740223547081698</v>
      </c>
      <c r="J4290">
        <v>-1.02406376202382</v>
      </c>
      <c r="K4290">
        <v>1.8576144756501201</v>
      </c>
      <c r="L4290">
        <v>1.8855241707656401</v>
      </c>
      <c r="M4290">
        <v>53.815789771665699</v>
      </c>
      <c r="N4290">
        <v>0.78488585273149802</v>
      </c>
      <c r="O4290">
        <v>64.171122994652293</v>
      </c>
      <c r="P4290">
        <v>33.571428571428498</v>
      </c>
      <c r="Q4290">
        <v>5.0842528766554998E-2</v>
      </c>
    </row>
    <row r="4291" spans="1:17" hidden="1" x14ac:dyDescent="0.3">
      <c r="A4291" t="s">
        <v>8812</v>
      </c>
      <c r="B4291" t="s">
        <v>8813</v>
      </c>
      <c r="C4291" t="str">
        <f>IFERROR(VLOOKUP(Table1[[#This Row],[Ticker]],[1]!Table2[[Symbol]:[Industry]],2,FALSE),"-")</f>
        <v>-</v>
      </c>
      <c r="D4291" t="s">
        <v>138</v>
      </c>
      <c r="E4291">
        <v>13.459667</v>
      </c>
      <c r="F4291">
        <v>10.91</v>
      </c>
      <c r="G4291">
        <v>92.785005405290207</v>
      </c>
      <c r="H4291">
        <v>-8.4382440388500495</v>
      </c>
      <c r="I4291">
        <v>3.3928662232731499</v>
      </c>
      <c r="J4291">
        <v>-3.4065154832664701</v>
      </c>
      <c r="K4291">
        <v>11.5521104875465</v>
      </c>
      <c r="L4291">
        <v>10.266492308976799</v>
      </c>
      <c r="M4291">
        <v>28.635870156925399</v>
      </c>
      <c r="N4291">
        <v>0.30409128922892797</v>
      </c>
      <c r="O4291">
        <v>23.831347387717599</v>
      </c>
      <c r="P4291">
        <v>121.29817444219</v>
      </c>
      <c r="Q4291">
        <v>9.6054481025173E-2</v>
      </c>
    </row>
    <row r="4292" spans="1:17" hidden="1" x14ac:dyDescent="0.3">
      <c r="A4292" t="s">
        <v>8814</v>
      </c>
      <c r="B4292" t="s">
        <v>8815</v>
      </c>
      <c r="C4292" t="str">
        <f>IFERROR(VLOOKUP(Table1[[#This Row],[Ticker]],[1]!Table2[[Symbol]:[Industry]],2,FALSE),"-")</f>
        <v>-</v>
      </c>
      <c r="D4292" t="s">
        <v>530</v>
      </c>
      <c r="E4292">
        <v>13.432475999999999</v>
      </c>
      <c r="F4292">
        <v>44.76</v>
      </c>
      <c r="G4292">
        <v>-39.217311074607203</v>
      </c>
      <c r="H4292">
        <v>1.55841649647196</v>
      </c>
      <c r="I4292">
        <v>-11.7815760163581</v>
      </c>
      <c r="J4292">
        <v>-1.33357813886593</v>
      </c>
      <c r="K4292">
        <v>41.214365159062702</v>
      </c>
      <c r="M4292">
        <v>99.8847322644325</v>
      </c>
      <c r="N4292">
        <v>4.1247744263985501E-4</v>
      </c>
      <c r="O4292">
        <v>26.4075067024128</v>
      </c>
      <c r="P4292">
        <v>20.940286409078599</v>
      </c>
    </row>
    <row r="4293" spans="1:17" hidden="1" x14ac:dyDescent="0.3">
      <c r="A4293" t="s">
        <v>8816</v>
      </c>
      <c r="B4293" t="s">
        <v>8817</v>
      </c>
      <c r="C4293" t="str">
        <f>IFERROR(VLOOKUP(Table1[[#This Row],[Ticker]],[1]!Table2[[Symbol]:[Industry]],2,FALSE),"-")</f>
        <v>-</v>
      </c>
      <c r="D4293" t="s">
        <v>769</v>
      </c>
      <c r="E4293">
        <v>13.373271089999999</v>
      </c>
      <c r="F4293">
        <v>17.13</v>
      </c>
      <c r="G4293">
        <v>367.57634700363297</v>
      </c>
      <c r="H4293">
        <v>31.711587163971998</v>
      </c>
      <c r="I4293">
        <v>182.83169426113699</v>
      </c>
      <c r="J4293">
        <v>11.2507110127509</v>
      </c>
      <c r="K4293">
        <v>12.9030270173351</v>
      </c>
      <c r="L4293">
        <v>8.5512769679454408</v>
      </c>
      <c r="M4293">
        <v>94.802714578645194</v>
      </c>
      <c r="N4293">
        <v>0.113441521164399</v>
      </c>
      <c r="O4293">
        <v>0</v>
      </c>
      <c r="P4293">
        <v>507.44680851063799</v>
      </c>
      <c r="Q4293">
        <v>0.102737961264724</v>
      </c>
    </row>
    <row r="4294" spans="1:17" hidden="1" x14ac:dyDescent="0.3">
      <c r="A4294" t="s">
        <v>8818</v>
      </c>
      <c r="B4294" t="s">
        <v>8819</v>
      </c>
      <c r="C4294" t="str">
        <f>IFERROR(VLOOKUP(Table1[[#This Row],[Ticker]],[1]!Table2[[Symbol]:[Industry]],2,FALSE),"-")</f>
        <v>-</v>
      </c>
      <c r="E4294">
        <v>13.367664899999999</v>
      </c>
      <c r="F4294">
        <v>35.729999999999997</v>
      </c>
      <c r="G4294">
        <v>-4.2339456570378502</v>
      </c>
      <c r="H4294">
        <v>20.4390304481805</v>
      </c>
      <c r="I4294">
        <v>-2.1846764115861599</v>
      </c>
      <c r="J4294">
        <v>2.9567786413033099</v>
      </c>
      <c r="K4294">
        <v>34.217535930773202</v>
      </c>
      <c r="L4294">
        <v>32.122403295241298</v>
      </c>
      <c r="M4294">
        <v>43.485607552455697</v>
      </c>
      <c r="N4294">
        <v>0.49029478225822398</v>
      </c>
      <c r="O4294">
        <v>33.697173243772703</v>
      </c>
      <c r="P4294">
        <v>47.766749379652502</v>
      </c>
      <c r="Q4294">
        <v>-1.6640867095965E-2</v>
      </c>
    </row>
    <row r="4295" spans="1:17" hidden="1" x14ac:dyDescent="0.3">
      <c r="A4295" t="s">
        <v>8820</v>
      </c>
      <c r="B4295" t="s">
        <v>8821</v>
      </c>
      <c r="C4295" t="str">
        <f>IFERROR(VLOOKUP(Table1[[#This Row],[Ticker]],[1]!Table2[[Symbol]:[Industry]],2,FALSE),"-")</f>
        <v>-</v>
      </c>
      <c r="D4295" t="s">
        <v>4990</v>
      </c>
      <c r="E4295">
        <v>13.3345305</v>
      </c>
      <c r="F4295">
        <v>29.18</v>
      </c>
      <c r="G4295">
        <v>-44.940052124617303</v>
      </c>
      <c r="H4295">
        <v>5.2771034473743601</v>
      </c>
      <c r="I4295">
        <v>-11.909142466000599</v>
      </c>
      <c r="J4295">
        <v>4.6784390821172304</v>
      </c>
      <c r="K4295">
        <v>29.2975188538338</v>
      </c>
      <c r="L4295">
        <v>31.066651991867001</v>
      </c>
      <c r="M4295">
        <v>47.651488782479603</v>
      </c>
      <c r="N4295">
        <v>1.37980979771683</v>
      </c>
      <c r="O4295">
        <v>38.382453735435199</v>
      </c>
      <c r="P4295">
        <v>29.401330376940098</v>
      </c>
      <c r="Q4295">
        <v>-1.2477157490318001E-2</v>
      </c>
    </row>
    <row r="4296" spans="1:17" hidden="1" x14ac:dyDescent="0.3">
      <c r="A4296" t="s">
        <v>8822</v>
      </c>
      <c r="B4296" t="s">
        <v>8823</v>
      </c>
      <c r="C4296" t="str">
        <f>IFERROR(VLOOKUP(Table1[[#This Row],[Ticker]],[1]!Table2[[Symbol]:[Industry]],2,FALSE),"-")</f>
        <v>-</v>
      </c>
      <c r="D4296" t="s">
        <v>530</v>
      </c>
      <c r="E4296">
        <v>13.329000000000001</v>
      </c>
      <c r="F4296">
        <v>44.43</v>
      </c>
      <c r="G4296">
        <v>51.254435223370201</v>
      </c>
      <c r="H4296">
        <v>-0.13901835939941301</v>
      </c>
      <c r="I4296">
        <v>-16.9533814418185</v>
      </c>
      <c r="J4296">
        <v>7.5815671463197898</v>
      </c>
      <c r="K4296">
        <v>44.631890301735503</v>
      </c>
      <c r="L4296">
        <v>41.877008746992203</v>
      </c>
      <c r="M4296">
        <v>59.017662235669803</v>
      </c>
      <c r="N4296">
        <v>0.57497270248725496</v>
      </c>
      <c r="O4296">
        <v>32.027909070447798</v>
      </c>
      <c r="P4296">
        <v>116.731707317073</v>
      </c>
      <c r="Q4296">
        <v>4.8513810266917E-2</v>
      </c>
    </row>
    <row r="4297" spans="1:17" hidden="1" x14ac:dyDescent="0.3">
      <c r="A4297" t="s">
        <v>8824</v>
      </c>
      <c r="B4297" t="s">
        <v>8825</v>
      </c>
      <c r="C4297" t="str">
        <f>IFERROR(VLOOKUP(Table1[[#This Row],[Ticker]],[1]!Table2[[Symbol]:[Industry]],2,FALSE),"-")</f>
        <v>-</v>
      </c>
      <c r="D4297" t="s">
        <v>21</v>
      </c>
      <c r="E4297">
        <v>13.280160310999999</v>
      </c>
      <c r="F4297">
        <v>13.31</v>
      </c>
      <c r="G4297">
        <v>-28.1831699836772</v>
      </c>
      <c r="H4297">
        <v>-9.2964192872692006</v>
      </c>
      <c r="I4297">
        <v>-38.815479335988499</v>
      </c>
      <c r="J4297">
        <v>-5.4425619305219897</v>
      </c>
      <c r="K4297">
        <v>14.129215873912701</v>
      </c>
      <c r="L4297">
        <v>14.300310732076101</v>
      </c>
      <c r="M4297">
        <v>36.141349057164597</v>
      </c>
      <c r="N4297">
        <v>1.4453397547479001</v>
      </c>
      <c r="O4297">
        <v>53.8692712246431</v>
      </c>
      <c r="P4297">
        <v>43.891891891891802</v>
      </c>
      <c r="Q4297">
        <v>1.7580661565251E-2</v>
      </c>
    </row>
    <row r="4298" spans="1:17" hidden="1" x14ac:dyDescent="0.3">
      <c r="A4298" t="s">
        <v>8826</v>
      </c>
      <c r="B4298" t="s">
        <v>8827</v>
      </c>
      <c r="C4298" t="str">
        <f>IFERROR(VLOOKUP(Table1[[#This Row],[Ticker]],[1]!Table2[[Symbol]:[Industry]],2,FALSE),"-")</f>
        <v>-</v>
      </c>
      <c r="D4298" t="s">
        <v>72</v>
      </c>
      <c r="E4298">
        <v>13.270422</v>
      </c>
      <c r="F4298">
        <v>22.11</v>
      </c>
      <c r="G4298">
        <v>-33.8128509822902</v>
      </c>
      <c r="H4298">
        <v>6.8155778773595399</v>
      </c>
      <c r="I4298">
        <v>-18.365223547081701</v>
      </c>
      <c r="J4298">
        <v>-6.8370304965791497</v>
      </c>
      <c r="K4298">
        <v>23.9127564851212</v>
      </c>
      <c r="L4298">
        <v>25.222785373501299</v>
      </c>
      <c r="M4298">
        <v>38.239553842093599</v>
      </c>
      <c r="N4298">
        <v>0.81083901892189603</v>
      </c>
      <c r="O4298">
        <v>42.243328810492997</v>
      </c>
      <c r="P4298">
        <v>11.1055276381909</v>
      </c>
      <c r="Q4298">
        <v>7.8211548593641003E-2</v>
      </c>
    </row>
    <row r="4299" spans="1:17" hidden="1" x14ac:dyDescent="0.3">
      <c r="A4299" t="s">
        <v>8828</v>
      </c>
      <c r="B4299" t="s">
        <v>8829</v>
      </c>
      <c r="C4299" t="str">
        <f>IFERROR(VLOOKUP(Table1[[#This Row],[Ticker]],[1]!Table2[[Symbol]:[Industry]],2,FALSE),"-")</f>
        <v>-</v>
      </c>
      <c r="D4299" t="s">
        <v>5625</v>
      </c>
      <c r="E4299">
        <v>13.243</v>
      </c>
      <c r="F4299">
        <v>7.79</v>
      </c>
      <c r="G4299">
        <v>-58.874433265849497</v>
      </c>
      <c r="H4299">
        <v>-2.45546068160473</v>
      </c>
      <c r="I4299">
        <v>-41.491109286674302</v>
      </c>
      <c r="J4299">
        <v>-1.72978688654045</v>
      </c>
      <c r="K4299">
        <v>8.4275338231430705</v>
      </c>
      <c r="L4299">
        <v>9.6127145956721893</v>
      </c>
      <c r="M4299">
        <v>40.288968725569703</v>
      </c>
      <c r="N4299">
        <v>1.0750971818355901</v>
      </c>
      <c r="O4299">
        <v>71.373555840821496</v>
      </c>
      <c r="P4299">
        <v>2.0969855832240998</v>
      </c>
      <c r="Q4299">
        <v>9.2523312336449004E-2</v>
      </c>
    </row>
    <row r="4300" spans="1:17" hidden="1" x14ac:dyDescent="0.3">
      <c r="A4300" t="s">
        <v>8830</v>
      </c>
      <c r="B4300" t="s">
        <v>8831</v>
      </c>
      <c r="C4300" t="str">
        <f>IFERROR(VLOOKUP(Table1[[#This Row],[Ticker]],[1]!Table2[[Symbol]:[Industry]],2,FALSE),"-")</f>
        <v>-</v>
      </c>
      <c r="D4300" t="s">
        <v>46</v>
      </c>
      <c r="E4300">
        <v>13.193479999999999</v>
      </c>
      <c r="F4300">
        <v>19.3</v>
      </c>
      <c r="G4300">
        <v>-21.138196438703599</v>
      </c>
      <c r="H4300">
        <v>-3.8521572912830702</v>
      </c>
      <c r="I4300">
        <v>-12.0208357919797</v>
      </c>
      <c r="K4300">
        <v>18.717571142143999</v>
      </c>
      <c r="L4300">
        <v>11.525943639439401</v>
      </c>
      <c r="M4300">
        <v>16.3451035013465</v>
      </c>
      <c r="N4300">
        <v>1</v>
      </c>
      <c r="O4300">
        <v>21.761658031088</v>
      </c>
      <c r="P4300">
        <v>54.4</v>
      </c>
    </row>
    <row r="4301" spans="1:17" hidden="1" x14ac:dyDescent="0.3">
      <c r="A4301" t="s">
        <v>8832</v>
      </c>
      <c r="B4301" t="s">
        <v>8833</v>
      </c>
      <c r="C4301" t="str">
        <f>IFERROR(VLOOKUP(Table1[[#This Row],[Ticker]],[1]!Table2[[Symbol]:[Industry]],2,FALSE),"-")</f>
        <v>-</v>
      </c>
      <c r="D4301" t="s">
        <v>467</v>
      </c>
      <c r="E4301">
        <v>13.16085743</v>
      </c>
      <c r="F4301">
        <v>17.95</v>
      </c>
      <c r="G4301">
        <v>-23.254598555105801</v>
      </c>
      <c r="H4301">
        <v>6.0447113170192699</v>
      </c>
      <c r="I4301">
        <v>-10.210893938143199</v>
      </c>
      <c r="J4301">
        <v>3.1426029046428301</v>
      </c>
      <c r="K4301">
        <v>17.6200320293473</v>
      </c>
      <c r="L4301">
        <v>17.339804382247301</v>
      </c>
      <c r="M4301">
        <v>99.8052603467236</v>
      </c>
      <c r="N4301">
        <v>2.0333333333333301</v>
      </c>
      <c r="O4301">
        <v>0.27855153203342198</v>
      </c>
      <c r="P4301">
        <v>4.9707602339181101</v>
      </c>
    </row>
    <row r="4302" spans="1:17" hidden="1" x14ac:dyDescent="0.3">
      <c r="A4302" t="s">
        <v>8834</v>
      </c>
      <c r="B4302" t="s">
        <v>8835</v>
      </c>
      <c r="C4302" t="str">
        <f>IFERROR(VLOOKUP(Table1[[#This Row],[Ticker]],[1]!Table2[[Symbol]:[Industry]],2,FALSE),"-")</f>
        <v>-</v>
      </c>
      <c r="D4302" t="s">
        <v>383</v>
      </c>
      <c r="E4302">
        <v>13.145</v>
      </c>
      <c r="F4302">
        <v>220</v>
      </c>
      <c r="G4302">
        <v>11.384324333511</v>
      </c>
      <c r="H4302">
        <v>-13.2380129838649</v>
      </c>
      <c r="I4302">
        <v>12.038320034093401</v>
      </c>
      <c r="J4302">
        <v>4.2264179335445702</v>
      </c>
      <c r="K4302">
        <v>227.54695040403001</v>
      </c>
      <c r="L4302">
        <v>204.280247845578</v>
      </c>
      <c r="M4302">
        <v>56.301634063237799</v>
      </c>
      <c r="N4302">
        <v>2.1748626180075998</v>
      </c>
      <c r="O4302">
        <v>21.7045454545454</v>
      </c>
      <c r="P4302">
        <v>51.881256472212598</v>
      </c>
    </row>
    <row r="4303" spans="1:17" hidden="1" x14ac:dyDescent="0.3">
      <c r="A4303" t="s">
        <v>8836</v>
      </c>
      <c r="B4303" t="s">
        <v>8837</v>
      </c>
      <c r="C4303" t="str">
        <f>IFERROR(VLOOKUP(Table1[[#This Row],[Ticker]],[1]!Table2[[Symbol]:[Industry]],2,FALSE),"-")</f>
        <v>-</v>
      </c>
      <c r="D4303" t="s">
        <v>138</v>
      </c>
      <c r="E4303">
        <v>13.131576000000001</v>
      </c>
      <c r="F4303">
        <v>20.190000000000001</v>
      </c>
      <c r="G4303">
        <v>59.791638978892401</v>
      </c>
      <c r="H4303">
        <v>1.0244461326061201</v>
      </c>
      <c r="I4303">
        <v>88.230248893863106</v>
      </c>
      <c r="J4303">
        <v>-0.71453995250001201</v>
      </c>
      <c r="K4303">
        <v>19.0461388923542</v>
      </c>
      <c r="L4303">
        <v>16.050416720634001</v>
      </c>
      <c r="M4303">
        <v>50.1555221584535</v>
      </c>
      <c r="N4303">
        <v>0.29651352231997302</v>
      </c>
      <c r="O4303">
        <v>16.592372461614602</v>
      </c>
      <c r="P4303">
        <v>160.180412371134</v>
      </c>
    </row>
    <row r="4304" spans="1:17" hidden="1" x14ac:dyDescent="0.3">
      <c r="A4304" t="s">
        <v>8838</v>
      </c>
      <c r="B4304" t="s">
        <v>8839</v>
      </c>
      <c r="C4304" t="str">
        <f>IFERROR(VLOOKUP(Table1[[#This Row],[Ticker]],[1]!Table2[[Symbol]:[Industry]],2,FALSE),"-")</f>
        <v>-</v>
      </c>
      <c r="D4304" t="s">
        <v>711</v>
      </c>
      <c r="E4304">
        <v>13.10207943</v>
      </c>
      <c r="F4304">
        <v>118.4</v>
      </c>
      <c r="G4304">
        <v>16.747766349706801</v>
      </c>
      <c r="H4304">
        <v>6.3688924449075603</v>
      </c>
      <c r="I4304">
        <v>11.0828332349287</v>
      </c>
      <c r="J4304">
        <v>3.0844537104245302</v>
      </c>
      <c r="K4304">
        <v>114.773287550837</v>
      </c>
      <c r="L4304">
        <v>103.438474338986</v>
      </c>
      <c r="M4304">
        <v>34.201172078942697</v>
      </c>
      <c r="N4304">
        <v>0.76395291964275303</v>
      </c>
      <c r="O4304">
        <v>2.5422297297297201</v>
      </c>
      <c r="P4304">
        <v>43.462983157639599</v>
      </c>
    </row>
    <row r="4305" spans="1:17" hidden="1" x14ac:dyDescent="0.3">
      <c r="A4305" t="s">
        <v>8840</v>
      </c>
      <c r="B4305" t="s">
        <v>8841</v>
      </c>
      <c r="C4305" t="str">
        <f>IFERROR(VLOOKUP(Table1[[#This Row],[Ticker]],[1]!Table2[[Symbol]:[Industry]],2,FALSE),"-")</f>
        <v>-</v>
      </c>
      <c r="D4305" t="s">
        <v>5932</v>
      </c>
      <c r="E4305">
        <v>13.097344</v>
      </c>
      <c r="F4305">
        <v>78.709999999999994</v>
      </c>
      <c r="G4305">
        <v>-6.6471911476983996</v>
      </c>
      <c r="H4305">
        <v>6.0206177497678102</v>
      </c>
      <c r="I4305">
        <v>-12.1027235470817</v>
      </c>
      <c r="J4305">
        <v>8.1312650361620999</v>
      </c>
      <c r="K4305">
        <v>76.052116637740696</v>
      </c>
      <c r="L4305">
        <v>74.492502249524904</v>
      </c>
      <c r="M4305">
        <v>90.138911305151197</v>
      </c>
      <c r="N4305">
        <v>1.9076923076923</v>
      </c>
      <c r="O4305">
        <v>10.1511879049676</v>
      </c>
      <c r="P4305">
        <v>24.5411392405063</v>
      </c>
    </row>
    <row r="4306" spans="1:17" hidden="1" x14ac:dyDescent="0.3">
      <c r="A4306" t="s">
        <v>8842</v>
      </c>
      <c r="B4306" t="s">
        <v>8843</v>
      </c>
      <c r="C4306" t="str">
        <f>IFERROR(VLOOKUP(Table1[[#This Row],[Ticker]],[1]!Table2[[Symbol]:[Industry]],2,FALSE),"-")</f>
        <v>-</v>
      </c>
      <c r="D4306" t="s">
        <v>51</v>
      </c>
      <c r="E4306">
        <v>13.060914199999999</v>
      </c>
      <c r="F4306">
        <v>13.06</v>
      </c>
      <c r="G4306">
        <v>-17.1619909190375</v>
      </c>
      <c r="H4306">
        <v>-9.8290589503436401</v>
      </c>
      <c r="I4306">
        <v>-63.016577600153298</v>
      </c>
      <c r="J4306">
        <v>7.0427589108830801</v>
      </c>
      <c r="K4306">
        <v>13.0835932889992</v>
      </c>
      <c r="L4306">
        <v>13.8159252629611</v>
      </c>
      <c r="M4306">
        <v>46.075008950245099</v>
      </c>
      <c r="N4306">
        <v>1.08453483077857</v>
      </c>
      <c r="O4306">
        <v>110.64318529862101</v>
      </c>
      <c r="P4306">
        <v>23.674242424242401</v>
      </c>
      <c r="Q4306">
        <v>6.2612415536381999E-2</v>
      </c>
    </row>
    <row r="4307" spans="1:17" hidden="1" x14ac:dyDescent="0.3">
      <c r="A4307" t="s">
        <v>8844</v>
      </c>
      <c r="B4307" t="s">
        <v>8845</v>
      </c>
      <c r="C4307" t="str">
        <f>IFERROR(VLOOKUP(Table1[[#This Row],[Ticker]],[1]!Table2[[Symbol]:[Industry]],2,FALSE),"-")</f>
        <v>-</v>
      </c>
      <c r="D4307" t="s">
        <v>116</v>
      </c>
      <c r="E4307">
        <v>13.060374884345199</v>
      </c>
      <c r="F4307">
        <v>99.6</v>
      </c>
      <c r="G4307">
        <v>-5.5931859894901201</v>
      </c>
      <c r="H4307">
        <v>-1.87035303188851</v>
      </c>
      <c r="I4307">
        <v>-12.2495918825592</v>
      </c>
      <c r="J4307">
        <v>1.0670674632677399</v>
      </c>
      <c r="K4307">
        <v>88.622837348358701</v>
      </c>
      <c r="L4307">
        <v>75.642478964540601</v>
      </c>
      <c r="M4307">
        <v>75.835066412166697</v>
      </c>
      <c r="N4307">
        <v>1</v>
      </c>
      <c r="Q4307">
        <v>-4.6725400847372998E-2</v>
      </c>
    </row>
    <row r="4308" spans="1:17" hidden="1" x14ac:dyDescent="0.3">
      <c r="A4308" t="s">
        <v>8846</v>
      </c>
      <c r="B4308" t="s">
        <v>8847</v>
      </c>
      <c r="C4308" t="str">
        <f>IFERROR(VLOOKUP(Table1[[#This Row],[Ticker]],[1]!Table2[[Symbol]:[Industry]],2,FALSE),"-")</f>
        <v>-</v>
      </c>
      <c r="D4308" t="s">
        <v>1676</v>
      </c>
      <c r="E4308">
        <v>13.056589000000001</v>
      </c>
      <c r="F4308">
        <v>14.42</v>
      </c>
      <c r="G4308">
        <v>-59.0801437264453</v>
      </c>
      <c r="H4308">
        <v>2.7980890141356398</v>
      </c>
      <c r="I4308">
        <v>-18.759943648862901</v>
      </c>
      <c r="J4308">
        <v>-1.07817631613638</v>
      </c>
      <c r="K4308">
        <v>15.095036961359099</v>
      </c>
      <c r="L4308">
        <v>15.6077192928724</v>
      </c>
      <c r="M4308">
        <v>43.438938647632703</v>
      </c>
      <c r="N4308">
        <v>0.26081807458681799</v>
      </c>
      <c r="O4308">
        <v>58.252427184466001</v>
      </c>
      <c r="P4308">
        <v>39.189189189189101</v>
      </c>
      <c r="Q4308">
        <v>7.1275595342170997E-2</v>
      </c>
    </row>
    <row r="4309" spans="1:17" hidden="1" x14ac:dyDescent="0.3">
      <c r="A4309" t="s">
        <v>8848</v>
      </c>
      <c r="B4309" t="s">
        <v>8849</v>
      </c>
      <c r="C4309" t="str">
        <f>IFERROR(VLOOKUP(Table1[[#This Row],[Ticker]],[1]!Table2[[Symbol]:[Industry]],2,FALSE),"-")</f>
        <v>-</v>
      </c>
      <c r="D4309" t="s">
        <v>1202</v>
      </c>
      <c r="E4309">
        <v>12.998769599999999</v>
      </c>
      <c r="F4309">
        <v>2.4</v>
      </c>
      <c r="G4309">
        <v>31.584111122313502</v>
      </c>
      <c r="H4309">
        <v>7.7406177497678197</v>
      </c>
      <c r="I4309">
        <v>22.8431097862515</v>
      </c>
      <c r="K4309">
        <v>2.1618090301209398</v>
      </c>
      <c r="L4309">
        <v>1.9043647478341501</v>
      </c>
      <c r="M4309">
        <v>25.2414144057824</v>
      </c>
      <c r="N4309">
        <v>4.3618993428093202E-2</v>
      </c>
      <c r="O4309">
        <v>19.999999999999901</v>
      </c>
      <c r="P4309">
        <v>71.428571428571402</v>
      </c>
      <c r="Q4309">
        <v>0.122151450501526</v>
      </c>
    </row>
    <row r="4310" spans="1:17" hidden="1" x14ac:dyDescent="0.3">
      <c r="A4310" t="s">
        <v>8850</v>
      </c>
      <c r="B4310" t="s">
        <v>8851</v>
      </c>
      <c r="C4310" t="str">
        <f>IFERROR(VLOOKUP(Table1[[#This Row],[Ticker]],[1]!Table2[[Symbol]:[Industry]],2,FALSE),"-")</f>
        <v>-</v>
      </c>
      <c r="D4310" t="s">
        <v>54</v>
      </c>
      <c r="E4310">
        <v>12.997432</v>
      </c>
      <c r="F4310">
        <v>21.7</v>
      </c>
      <c r="G4310">
        <v>44.832155898805802</v>
      </c>
      <c r="H4310">
        <v>-3.2191972256585899</v>
      </c>
      <c r="I4310">
        <v>-10.0272605841187</v>
      </c>
      <c r="J4310">
        <v>1.23149179353172</v>
      </c>
      <c r="K4310">
        <v>21.594131992269698</v>
      </c>
      <c r="L4310">
        <v>19.4712241521203</v>
      </c>
      <c r="M4310">
        <v>43.869568289436202</v>
      </c>
      <c r="N4310">
        <v>1.69580805891946</v>
      </c>
      <c r="O4310">
        <v>25.2995391705069</v>
      </c>
      <c r="P4310">
        <v>77.868852459016395</v>
      </c>
      <c r="Q4310">
        <v>5.4440003923942E-2</v>
      </c>
    </row>
    <row r="4311" spans="1:17" hidden="1" x14ac:dyDescent="0.3">
      <c r="A4311" t="s">
        <v>8852</v>
      </c>
      <c r="B4311" t="s">
        <v>8853</v>
      </c>
      <c r="C4311" t="str">
        <f>IFERROR(VLOOKUP(Table1[[#This Row],[Ticker]],[1]!Table2[[Symbol]:[Industry]],2,FALSE),"-")</f>
        <v>-</v>
      </c>
      <c r="D4311" t="s">
        <v>625</v>
      </c>
      <c r="E4311">
        <v>12.984448</v>
      </c>
      <c r="F4311">
        <v>22.48</v>
      </c>
      <c r="G4311">
        <v>-57.962701953305</v>
      </c>
      <c r="H4311">
        <v>-8.3660489168988299</v>
      </c>
      <c r="I4311">
        <v>-6.0292570043308098</v>
      </c>
      <c r="J4311">
        <v>-0.51697156344226503</v>
      </c>
      <c r="K4311">
        <v>24.332997577376101</v>
      </c>
      <c r="L4311">
        <v>25.697688651389999</v>
      </c>
      <c r="M4311">
        <v>36.930549922043802</v>
      </c>
      <c r="N4311">
        <v>0.37729224452535898</v>
      </c>
      <c r="O4311">
        <v>69.039145907473298</v>
      </c>
      <c r="P4311">
        <v>18.315789473684202</v>
      </c>
      <c r="Q4311">
        <v>0.13602759606585799</v>
      </c>
    </row>
    <row r="4312" spans="1:17" hidden="1" x14ac:dyDescent="0.3">
      <c r="A4312" t="s">
        <v>8854</v>
      </c>
      <c r="B4312" t="s">
        <v>8855</v>
      </c>
      <c r="C4312" t="str">
        <f>IFERROR(VLOOKUP(Table1[[#This Row],[Ticker]],[1]!Table2[[Symbol]:[Industry]],2,FALSE),"-")</f>
        <v>-</v>
      </c>
      <c r="D4312" t="s">
        <v>308</v>
      </c>
      <c r="E4312">
        <v>12.981</v>
      </c>
      <c r="F4312">
        <v>43.27</v>
      </c>
      <c r="G4312">
        <v>-3.8890813137264799</v>
      </c>
      <c r="H4312">
        <v>8.1129121220622</v>
      </c>
      <c r="I4312">
        <v>7.2512730515577104</v>
      </c>
      <c r="J4312">
        <v>3.1426029046428301</v>
      </c>
      <c r="K4312">
        <v>39.9724747384534</v>
      </c>
      <c r="L4312">
        <v>38.766601873729101</v>
      </c>
      <c r="M4312">
        <v>90.696641433110599</v>
      </c>
      <c r="N4312">
        <v>5.4629629629629597E-2</v>
      </c>
      <c r="O4312">
        <v>4.2754795470302698</v>
      </c>
      <c r="P4312">
        <v>36.930379746835399</v>
      </c>
    </row>
    <row r="4313" spans="1:17" hidden="1" x14ac:dyDescent="0.3">
      <c r="A4313" t="s">
        <v>8856</v>
      </c>
      <c r="B4313" t="s">
        <v>8857</v>
      </c>
      <c r="C4313" t="str">
        <f>IFERROR(VLOOKUP(Table1[[#This Row],[Ticker]],[1]!Table2[[Symbol]:[Industry]],2,FALSE),"-")</f>
        <v>-</v>
      </c>
      <c r="D4313" t="s">
        <v>383</v>
      </c>
      <c r="E4313">
        <v>12.9525205</v>
      </c>
      <c r="F4313">
        <v>19.989999999999998</v>
      </c>
      <c r="G4313">
        <v>63.393393975239597</v>
      </c>
      <c r="H4313">
        <v>32.292544047925198</v>
      </c>
      <c r="I4313">
        <v>32.0918021305216</v>
      </c>
      <c r="J4313">
        <v>13.4965384566766</v>
      </c>
      <c r="K4313">
        <v>15.967628968040801</v>
      </c>
      <c r="L4313">
        <v>13.520689253076</v>
      </c>
      <c r="M4313">
        <v>65.673299339281996</v>
      </c>
      <c r="N4313">
        <v>3.86663982437471</v>
      </c>
      <c r="O4313">
        <v>4.7023511755877898</v>
      </c>
      <c r="P4313">
        <v>109.978991596638</v>
      </c>
      <c r="Q4313">
        <v>7.9400737351673994E-2</v>
      </c>
    </row>
    <row r="4314" spans="1:17" hidden="1" x14ac:dyDescent="0.3">
      <c r="A4314" t="s">
        <v>8858</v>
      </c>
      <c r="B4314" t="s">
        <v>8859</v>
      </c>
      <c r="C4314" t="str">
        <f>IFERROR(VLOOKUP(Table1[[#This Row],[Ticker]],[1]!Table2[[Symbol]:[Industry]],2,FALSE),"-")</f>
        <v>-</v>
      </c>
      <c r="D4314" t="s">
        <v>530</v>
      </c>
      <c r="E4314">
        <v>12.929138999999999</v>
      </c>
      <c r="F4314">
        <v>41.85</v>
      </c>
      <c r="G4314">
        <v>17.9921592507627</v>
      </c>
      <c r="H4314">
        <v>51.504548992034202</v>
      </c>
      <c r="I4314">
        <v>23.410370195324901</v>
      </c>
      <c r="J4314">
        <v>-1.33357813886593</v>
      </c>
      <c r="K4314">
        <v>30.644080077645501</v>
      </c>
      <c r="L4314">
        <v>28.340741867433501</v>
      </c>
      <c r="M4314">
        <v>98.558136106127094</v>
      </c>
      <c r="N4314">
        <v>0.66569343065693398</v>
      </c>
      <c r="O4314">
        <v>0</v>
      </c>
      <c r="P4314">
        <v>79.690854443967297</v>
      </c>
    </row>
    <row r="4315" spans="1:17" hidden="1" x14ac:dyDescent="0.3">
      <c r="A4315" t="s">
        <v>8860</v>
      </c>
      <c r="B4315" t="s">
        <v>8861</v>
      </c>
      <c r="C4315" t="str">
        <f>IFERROR(VLOOKUP(Table1[[#This Row],[Ticker]],[1]!Table2[[Symbol]:[Industry]],2,FALSE),"-")</f>
        <v>-</v>
      </c>
      <c r="D4315" t="s">
        <v>391</v>
      </c>
      <c r="E4315">
        <v>12.911160828</v>
      </c>
      <c r="F4315">
        <v>12.59</v>
      </c>
      <c r="G4315">
        <v>8.7160513400724007</v>
      </c>
      <c r="H4315">
        <v>-14.419006663377701</v>
      </c>
      <c r="I4315">
        <v>74.656835276447595</v>
      </c>
      <c r="J4315">
        <v>3.1426029046428301</v>
      </c>
      <c r="K4315">
        <v>10.2434769779527</v>
      </c>
      <c r="L4315">
        <v>8.10051416569606</v>
      </c>
      <c r="M4315">
        <v>67.076927012028804</v>
      </c>
      <c r="N4315">
        <v>6.4550264550264497E-2</v>
      </c>
      <c r="O4315">
        <v>30.500397140587701</v>
      </c>
      <c r="P4315">
        <v>117.068965517241</v>
      </c>
    </row>
    <row r="4316" spans="1:17" hidden="1" x14ac:dyDescent="0.3">
      <c r="A4316" t="s">
        <v>8862</v>
      </c>
      <c r="B4316" t="s">
        <v>8863</v>
      </c>
      <c r="C4316" t="str">
        <f>IFERROR(VLOOKUP(Table1[[#This Row],[Ticker]],[1]!Table2[[Symbol]:[Industry]],2,FALSE),"-")</f>
        <v>-</v>
      </c>
      <c r="D4316" t="s">
        <v>625</v>
      </c>
      <c r="E4316">
        <v>12.907653</v>
      </c>
      <c r="F4316">
        <v>3.3</v>
      </c>
      <c r="G4316">
        <v>55.1237798232725</v>
      </c>
      <c r="H4316">
        <v>-17.721229639790401</v>
      </c>
      <c r="I4316">
        <v>72.843109786251503</v>
      </c>
      <c r="J4316">
        <v>3.44022195226189</v>
      </c>
      <c r="K4316">
        <v>3.43850514627555</v>
      </c>
      <c r="L4316">
        <v>2.83725186023814</v>
      </c>
      <c r="M4316">
        <v>35.579185851096703</v>
      </c>
      <c r="N4316">
        <v>0.50349803050098396</v>
      </c>
      <c r="O4316">
        <v>31.818181818181799</v>
      </c>
      <c r="P4316">
        <v>94.117647058823493</v>
      </c>
      <c r="Q4316">
        <v>5.083698761667E-2</v>
      </c>
    </row>
    <row r="4317" spans="1:17" hidden="1" x14ac:dyDescent="0.3">
      <c r="A4317" t="s">
        <v>8864</v>
      </c>
      <c r="B4317" t="s">
        <v>8865</v>
      </c>
      <c r="C4317" t="str">
        <f>IFERROR(VLOOKUP(Table1[[#This Row],[Ticker]],[1]!Table2[[Symbol]:[Industry]],2,FALSE),"-")</f>
        <v>-</v>
      </c>
      <c r="D4317" t="s">
        <v>530</v>
      </c>
      <c r="E4317">
        <v>12.90366</v>
      </c>
      <c r="F4317">
        <v>1.98</v>
      </c>
      <c r="G4317">
        <v>18.173972873465601</v>
      </c>
      <c r="H4317">
        <v>-14.472267404293801</v>
      </c>
      <c r="I4317">
        <v>5.2992501371287704</v>
      </c>
      <c r="J4317">
        <v>-10.591302674756299</v>
      </c>
      <c r="K4317">
        <v>2.0832300145600802</v>
      </c>
      <c r="L4317">
        <v>1.8274609384271701</v>
      </c>
      <c r="M4317">
        <v>31.333894735255601</v>
      </c>
      <c r="N4317">
        <v>1.12876019098756</v>
      </c>
      <c r="O4317">
        <v>43.939393939393902</v>
      </c>
      <c r="P4317">
        <v>54.6875</v>
      </c>
      <c r="Q4317">
        <v>5.8070366255554999E-2</v>
      </c>
    </row>
    <row r="4318" spans="1:17" hidden="1" x14ac:dyDescent="0.3">
      <c r="A4318" t="s">
        <v>8866</v>
      </c>
      <c r="B4318" t="s">
        <v>8867</v>
      </c>
      <c r="C4318" t="str">
        <f>IFERROR(VLOOKUP(Table1[[#This Row],[Ticker]],[1]!Table2[[Symbol]:[Industry]],2,FALSE),"-")</f>
        <v>-</v>
      </c>
      <c r="D4318" t="s">
        <v>269</v>
      </c>
      <c r="E4318">
        <v>12.84954048</v>
      </c>
      <c r="F4318">
        <v>47.04</v>
      </c>
      <c r="G4318">
        <v>74.392460268423605</v>
      </c>
      <c r="H4318">
        <v>-8.7852038464763105</v>
      </c>
      <c r="I4318">
        <v>22.016818706439299</v>
      </c>
      <c r="J4318">
        <v>2.4994447764547498</v>
      </c>
      <c r="K4318">
        <v>46.551697730388398</v>
      </c>
      <c r="L4318">
        <v>41.597302208990897</v>
      </c>
      <c r="M4318">
        <v>50.122076770907597</v>
      </c>
      <c r="N4318">
        <v>6.5848481416949503E-2</v>
      </c>
      <c r="O4318">
        <v>27.317176870748298</v>
      </c>
      <c r="P4318">
        <v>127.796610169491</v>
      </c>
      <c r="Q4318">
        <v>0.11519561267178199</v>
      </c>
    </row>
    <row r="4319" spans="1:17" hidden="1" x14ac:dyDescent="0.3">
      <c r="A4319" t="s">
        <v>8868</v>
      </c>
      <c r="B4319" t="s">
        <v>8869</v>
      </c>
      <c r="C4319" t="str">
        <f>IFERROR(VLOOKUP(Table1[[#This Row],[Ticker]],[1]!Table2[[Symbol]:[Industry]],2,FALSE),"-")</f>
        <v>-</v>
      </c>
      <c r="D4319" t="s">
        <v>429</v>
      </c>
      <c r="E4319">
        <v>12.8229504</v>
      </c>
      <c r="F4319">
        <v>17.68</v>
      </c>
      <c r="G4319">
        <v>17.062861762354501</v>
      </c>
      <c r="H4319">
        <v>-5.12564569109239</v>
      </c>
      <c r="I4319">
        <v>-22.001735058593201</v>
      </c>
      <c r="J4319">
        <v>3.1426029046428301</v>
      </c>
      <c r="K4319">
        <v>18.510511567785201</v>
      </c>
      <c r="L4319">
        <v>15.3750305107581</v>
      </c>
      <c r="M4319">
        <v>1.6890206275534501</v>
      </c>
      <c r="N4319">
        <v>8.1876521354281901E-4</v>
      </c>
      <c r="O4319">
        <v>21.1538461538461</v>
      </c>
      <c r="P4319">
        <v>96.4444444444444</v>
      </c>
      <c r="Q4319">
        <v>0.123048251347413</v>
      </c>
    </row>
    <row r="4320" spans="1:17" hidden="1" x14ac:dyDescent="0.3">
      <c r="A4320" t="s">
        <v>8870</v>
      </c>
      <c r="B4320" t="s">
        <v>8871</v>
      </c>
      <c r="C4320" t="str">
        <f>IFERROR(VLOOKUP(Table1[[#This Row],[Ticker]],[1]!Table2[[Symbol]:[Industry]],2,FALSE),"-")</f>
        <v>-</v>
      </c>
      <c r="D4320" t="s">
        <v>308</v>
      </c>
      <c r="E4320">
        <v>12.8184</v>
      </c>
      <c r="F4320">
        <v>27.25</v>
      </c>
      <c r="G4320">
        <v>26.5529880309304</v>
      </c>
      <c r="H4320">
        <v>12.7542789519536</v>
      </c>
      <c r="I4320">
        <v>-31.9599641810875</v>
      </c>
      <c r="J4320">
        <v>-8.18183575464775</v>
      </c>
      <c r="K4320">
        <v>26.326836054824199</v>
      </c>
      <c r="L4320">
        <v>27.315835576037799</v>
      </c>
      <c r="M4320">
        <v>43.785604591631703</v>
      </c>
      <c r="N4320">
        <v>2.8740416210295701</v>
      </c>
      <c r="O4320">
        <v>97.174311926605398</v>
      </c>
      <c r="P4320">
        <v>49.807586586036201</v>
      </c>
    </row>
    <row r="4321" spans="1:17" hidden="1" x14ac:dyDescent="0.3">
      <c r="A4321" t="s">
        <v>8872</v>
      </c>
      <c r="B4321" t="s">
        <v>8873</v>
      </c>
      <c r="C4321" t="str">
        <f>IFERROR(VLOOKUP(Table1[[#This Row],[Ticker]],[1]!Table2[[Symbol]:[Industry]],2,FALSE),"-")</f>
        <v>-</v>
      </c>
      <c r="D4321" t="s">
        <v>711</v>
      </c>
      <c r="E4321">
        <v>12.801381996</v>
      </c>
      <c r="F4321">
        <v>248.9</v>
      </c>
      <c r="G4321">
        <v>1.5260702171406499</v>
      </c>
      <c r="H4321">
        <v>1.49028414955431</v>
      </c>
      <c r="I4321">
        <v>1.40008888267775</v>
      </c>
      <c r="J4321">
        <v>0.81792707426240197</v>
      </c>
      <c r="K4321">
        <v>246.66730896211399</v>
      </c>
      <c r="L4321">
        <v>228.17596858503799</v>
      </c>
      <c r="M4321">
        <v>61.795021026026802</v>
      </c>
      <c r="N4321">
        <v>0.32028995024707202</v>
      </c>
      <c r="O4321">
        <v>5.9381277621534698</v>
      </c>
      <c r="P4321">
        <v>29.124299647229702</v>
      </c>
    </row>
    <row r="4322" spans="1:17" hidden="1" x14ac:dyDescent="0.3">
      <c r="A4322" t="s">
        <v>8874</v>
      </c>
      <c r="B4322" t="s">
        <v>8875</v>
      </c>
      <c r="C4322" t="str">
        <f>IFERROR(VLOOKUP(Table1[[#This Row],[Ticker]],[1]!Table2[[Symbol]:[Industry]],2,FALSE),"-")</f>
        <v>-</v>
      </c>
      <c r="D4322" t="s">
        <v>54</v>
      </c>
      <c r="E4322">
        <v>12.788281211999999</v>
      </c>
      <c r="F4322">
        <v>5.78</v>
      </c>
      <c r="G4322">
        <v>5.1898458893386401</v>
      </c>
      <c r="H4322">
        <v>-7.2072989168988402</v>
      </c>
      <c r="I4322">
        <v>1.7427861616561</v>
      </c>
      <c r="J4322">
        <v>-1.0988326581630301</v>
      </c>
      <c r="K4322">
        <v>5.8829642876935297</v>
      </c>
      <c r="L4322">
        <v>5.4200359702366301</v>
      </c>
      <c r="M4322">
        <v>36.535883526425202</v>
      </c>
      <c r="N4322">
        <v>1.0769009245088399</v>
      </c>
      <c r="O4322">
        <v>28.892733564013799</v>
      </c>
      <c r="Q4322">
        <v>7.3140512150164996E-2</v>
      </c>
    </row>
    <row r="4323" spans="1:17" hidden="1" x14ac:dyDescent="0.3">
      <c r="A4323" t="s">
        <v>8876</v>
      </c>
      <c r="B4323" t="s">
        <v>8877</v>
      </c>
      <c r="C4323" t="str">
        <f>IFERROR(VLOOKUP(Table1[[#This Row],[Ticker]],[1]!Table2[[Symbol]:[Industry]],2,FALSE),"-")</f>
        <v>-</v>
      </c>
      <c r="D4323" t="s">
        <v>711</v>
      </c>
      <c r="E4323">
        <v>12.781170502</v>
      </c>
      <c r="F4323">
        <v>25.37</v>
      </c>
      <c r="G4323">
        <v>-14.328403887637601</v>
      </c>
      <c r="H4323">
        <v>-0.85567434255149899</v>
      </c>
      <c r="I4323">
        <v>-2.8990445818569701</v>
      </c>
      <c r="J4323">
        <v>1.8854600474999801</v>
      </c>
      <c r="K4323">
        <v>25.697115024237</v>
      </c>
      <c r="L4323">
        <v>24.428471164706099</v>
      </c>
      <c r="N4323">
        <v>1.35579474730032</v>
      </c>
      <c r="O4323">
        <v>12.219156484036199</v>
      </c>
      <c r="P4323">
        <v>15.056689342403599</v>
      </c>
    </row>
    <row r="4324" spans="1:17" hidden="1" x14ac:dyDescent="0.3">
      <c r="A4324" t="s">
        <v>8878</v>
      </c>
      <c r="B4324" t="s">
        <v>8879</v>
      </c>
      <c r="C4324" t="str">
        <f>IFERROR(VLOOKUP(Table1[[#This Row],[Ticker]],[1]!Table2[[Symbol]:[Industry]],2,FALSE),"-")</f>
        <v>-</v>
      </c>
      <c r="D4324" t="s">
        <v>553</v>
      </c>
      <c r="E4324">
        <v>12.762859799999999</v>
      </c>
      <c r="F4324">
        <v>16.63</v>
      </c>
      <c r="G4324">
        <v>112.29780937690499</v>
      </c>
      <c r="H4324">
        <v>8.2386785785083898</v>
      </c>
      <c r="I4324">
        <v>36.158806435281498</v>
      </c>
      <c r="J4324">
        <v>2.4052234378249202</v>
      </c>
      <c r="K4324">
        <v>15.634751831859401</v>
      </c>
      <c r="L4324">
        <v>12.041119451374801</v>
      </c>
      <c r="M4324">
        <v>39.914546373811802</v>
      </c>
      <c r="N4324">
        <v>1.36378189888295</v>
      </c>
      <c r="O4324">
        <v>10.5231509320505</v>
      </c>
      <c r="P4324">
        <v>171.288743882544</v>
      </c>
      <c r="Q4324">
        <v>7.7293725639081004E-2</v>
      </c>
    </row>
    <row r="4325" spans="1:17" hidden="1" x14ac:dyDescent="0.3">
      <c r="A4325" t="s">
        <v>8880</v>
      </c>
      <c r="B4325" t="s">
        <v>8881</v>
      </c>
      <c r="C4325" t="str">
        <f>IFERROR(VLOOKUP(Table1[[#This Row],[Ticker]],[1]!Table2[[Symbol]:[Industry]],2,FALSE),"-")</f>
        <v>-</v>
      </c>
      <c r="D4325" t="s">
        <v>933</v>
      </c>
      <c r="E4325">
        <v>12.7505168</v>
      </c>
      <c r="F4325">
        <v>23.38</v>
      </c>
      <c r="G4325">
        <v>71.578734778227499</v>
      </c>
      <c r="H4325">
        <v>-37.097387664606401</v>
      </c>
      <c r="I4325">
        <v>-17.932820538372301</v>
      </c>
      <c r="J4325">
        <v>-4.6698970953571601</v>
      </c>
      <c r="K4325">
        <v>24.6285009032751</v>
      </c>
      <c r="L4325">
        <v>21.703868960070601</v>
      </c>
      <c r="M4325">
        <v>33.719423211625397</v>
      </c>
      <c r="N4325">
        <v>0.41508229754695303</v>
      </c>
      <c r="O4325">
        <v>76.133447390932403</v>
      </c>
      <c r="P4325">
        <v>99.658411614005104</v>
      </c>
      <c r="Q4325">
        <v>6.7576908021977994E-2</v>
      </c>
    </row>
    <row r="4326" spans="1:17" hidden="1" x14ac:dyDescent="0.3">
      <c r="A4326" t="s">
        <v>8882</v>
      </c>
      <c r="B4326" t="s">
        <v>8883</v>
      </c>
      <c r="C4326" t="str">
        <f>IFERROR(VLOOKUP(Table1[[#This Row],[Ticker]],[1]!Table2[[Symbol]:[Industry]],2,FALSE),"-")</f>
        <v>-</v>
      </c>
      <c r="D4326" t="s">
        <v>138</v>
      </c>
      <c r="E4326">
        <v>12.749143399999999</v>
      </c>
      <c r="F4326">
        <v>18.25</v>
      </c>
      <c r="G4326">
        <v>-23.254598555105801</v>
      </c>
      <c r="H4326">
        <v>1.0739510831011601</v>
      </c>
      <c r="I4326">
        <v>-10.490223547081699</v>
      </c>
      <c r="J4326">
        <v>3.1426029046428301</v>
      </c>
      <c r="K4326">
        <v>18.249999548610202</v>
      </c>
      <c r="L4326">
        <v>18.234631111040802</v>
      </c>
      <c r="M4326">
        <v>100</v>
      </c>
      <c r="O4326">
        <v>0</v>
      </c>
      <c r="P4326">
        <v>0</v>
      </c>
    </row>
    <row r="4327" spans="1:17" hidden="1" x14ac:dyDescent="0.3">
      <c r="A4327" t="s">
        <v>8884</v>
      </c>
      <c r="B4327" t="s">
        <v>8885</v>
      </c>
      <c r="C4327" t="str">
        <f>IFERROR(VLOOKUP(Table1[[#This Row],[Ticker]],[1]!Table2[[Symbol]:[Industry]],2,FALSE),"-")</f>
        <v>-</v>
      </c>
      <c r="D4327" t="s">
        <v>1202</v>
      </c>
      <c r="E4327">
        <v>12.73698875</v>
      </c>
      <c r="F4327">
        <v>6.35</v>
      </c>
      <c r="G4327">
        <v>53.134290333782999</v>
      </c>
      <c r="H4327">
        <v>-3.4915864721271102</v>
      </c>
      <c r="I4327">
        <v>6.0235379208081401</v>
      </c>
      <c r="J4327">
        <v>-5.5897914615543298</v>
      </c>
      <c r="K4327">
        <v>6.4808026191631702</v>
      </c>
      <c r="L4327">
        <v>5.4788685724581496</v>
      </c>
      <c r="M4327">
        <v>40.2365027695569</v>
      </c>
      <c r="N4327">
        <v>0.533404535819054</v>
      </c>
      <c r="O4327">
        <v>27.559055118110201</v>
      </c>
      <c r="Q4327">
        <v>6.3139865299551998E-2</v>
      </c>
    </row>
    <row r="4328" spans="1:17" hidden="1" x14ac:dyDescent="0.3">
      <c r="A4328" t="s">
        <v>8886</v>
      </c>
      <c r="B4328" t="s">
        <v>8887</v>
      </c>
      <c r="C4328" t="str">
        <f>IFERROR(VLOOKUP(Table1[[#This Row],[Ticker]],[1]!Table2[[Symbol]:[Industry]],2,FALSE),"-")</f>
        <v>-</v>
      </c>
      <c r="D4328" t="s">
        <v>530</v>
      </c>
      <c r="E4328">
        <v>12.726000000000001</v>
      </c>
      <c r="F4328">
        <v>12.12</v>
      </c>
      <c r="G4328">
        <v>16.055746272480398</v>
      </c>
      <c r="H4328">
        <v>8.5393888711195896</v>
      </c>
      <c r="I4328">
        <v>0.70243700337695303</v>
      </c>
      <c r="J4328">
        <v>16.456499892009202</v>
      </c>
      <c r="K4328">
        <v>10.608187447317301</v>
      </c>
      <c r="L4328">
        <v>10.074460458147501</v>
      </c>
      <c r="M4328">
        <v>73.296015802837999</v>
      </c>
      <c r="N4328">
        <v>1.5132185411978101</v>
      </c>
      <c r="O4328">
        <v>0.16501650165017201</v>
      </c>
      <c r="P4328">
        <v>47.624847746650403</v>
      </c>
      <c r="Q4328">
        <v>4.3890209148568997E-2</v>
      </c>
    </row>
    <row r="4329" spans="1:17" hidden="1" x14ac:dyDescent="0.3">
      <c r="A4329" t="s">
        <v>8888</v>
      </c>
      <c r="B4329" t="s">
        <v>8551</v>
      </c>
      <c r="C4329" t="str">
        <f>IFERROR(VLOOKUP(Table1[[#This Row],[Ticker]],[1]!Table2[[Symbol]:[Industry]],2,FALSE),"-")</f>
        <v>-</v>
      </c>
      <c r="D4329" t="s">
        <v>3565</v>
      </c>
      <c r="E4329">
        <v>12.7216545</v>
      </c>
      <c r="F4329">
        <v>17.39</v>
      </c>
      <c r="G4329">
        <v>107.07652727270801</v>
      </c>
      <c r="H4329">
        <v>-11.0940836827124</v>
      </c>
      <c r="I4329">
        <v>-25.5366329266616</v>
      </c>
      <c r="J4329">
        <v>1.8403782708935199</v>
      </c>
      <c r="K4329">
        <v>17.8197651354063</v>
      </c>
      <c r="L4329">
        <v>16.495985886944201</v>
      </c>
      <c r="M4329">
        <v>39.503011869422501</v>
      </c>
      <c r="N4329">
        <v>0.66593734373362001</v>
      </c>
      <c r="O4329">
        <v>29.729729729729701</v>
      </c>
      <c r="P4329">
        <v>145.62146892655301</v>
      </c>
      <c r="Q4329">
        <v>7.2668790784782999E-2</v>
      </c>
    </row>
    <row r="4330" spans="1:17" hidden="1" x14ac:dyDescent="0.3">
      <c r="A4330" t="s">
        <v>8889</v>
      </c>
      <c r="B4330" t="s">
        <v>8890</v>
      </c>
      <c r="C4330" t="str">
        <f>IFERROR(VLOOKUP(Table1[[#This Row],[Ticker]],[1]!Table2[[Symbol]:[Industry]],2,FALSE),"-")</f>
        <v>-</v>
      </c>
      <c r="D4330" t="s">
        <v>625</v>
      </c>
      <c r="E4330">
        <v>12.696054115000001</v>
      </c>
      <c r="F4330">
        <v>14.51</v>
      </c>
      <c r="G4330">
        <v>-0.80734117113955495</v>
      </c>
      <c r="H4330">
        <v>12.3878196962398</v>
      </c>
      <c r="I4330">
        <v>-4.96295081980902</v>
      </c>
      <c r="J4330">
        <v>8.7520211871913194</v>
      </c>
      <c r="K4330">
        <v>14.372797538943299</v>
      </c>
      <c r="L4330">
        <v>13.683307809238</v>
      </c>
      <c r="M4330">
        <v>46.940979989839803</v>
      </c>
      <c r="N4330">
        <v>1.27446376706895</v>
      </c>
      <c r="O4330">
        <v>51.964162646450703</v>
      </c>
      <c r="Q4330">
        <v>7.6724877732881003E-2</v>
      </c>
    </row>
    <row r="4331" spans="1:17" hidden="1" x14ac:dyDescent="0.3">
      <c r="A4331" t="s">
        <v>8891</v>
      </c>
      <c r="B4331" t="s">
        <v>8892</v>
      </c>
      <c r="C4331" t="str">
        <f>IFERROR(VLOOKUP(Table1[[#This Row],[Ticker]],[1]!Table2[[Symbol]:[Industry]],2,FALSE),"-")</f>
        <v>-</v>
      </c>
      <c r="D4331" t="s">
        <v>711</v>
      </c>
      <c r="E4331">
        <v>12.67263724</v>
      </c>
      <c r="F4331">
        <v>78.209999999999994</v>
      </c>
      <c r="G4331">
        <v>-1.58378337153394</v>
      </c>
      <c r="H4331">
        <v>5.8815204476325498</v>
      </c>
      <c r="I4331">
        <v>1.04714097088742</v>
      </c>
      <c r="J4331">
        <v>3.9171295827839598</v>
      </c>
      <c r="K4331">
        <v>77.587713966192894</v>
      </c>
      <c r="L4331">
        <v>72.141437211845499</v>
      </c>
      <c r="M4331">
        <v>56.470560257846202</v>
      </c>
      <c r="N4331">
        <v>1.94233508338992</v>
      </c>
      <c r="O4331">
        <v>5.3190129139496198</v>
      </c>
      <c r="P4331">
        <v>26.964285714285701</v>
      </c>
    </row>
    <row r="4332" spans="1:17" hidden="1" x14ac:dyDescent="0.3">
      <c r="A4332" t="s">
        <v>8893</v>
      </c>
      <c r="B4332" t="s">
        <v>8894</v>
      </c>
      <c r="C4332" t="str">
        <f>IFERROR(VLOOKUP(Table1[[#This Row],[Ticker]],[1]!Table2[[Symbol]:[Industry]],2,FALSE),"-")</f>
        <v>-</v>
      </c>
      <c r="D4332" t="s">
        <v>530</v>
      </c>
      <c r="E4332">
        <v>12.60378</v>
      </c>
      <c r="F4332">
        <v>42</v>
      </c>
      <c r="G4332">
        <v>68.965081078761401</v>
      </c>
      <c r="H4332">
        <v>4.5732118026674504</v>
      </c>
      <c r="I4332">
        <v>-47.332328810239602</v>
      </c>
      <c r="J4332">
        <v>7.4127121399953602</v>
      </c>
      <c r="K4332">
        <v>43.777686635673298</v>
      </c>
      <c r="L4332">
        <v>46.559266621799502</v>
      </c>
      <c r="M4332">
        <v>66.049213951388097</v>
      </c>
      <c r="N4332">
        <v>2.03390998690467</v>
      </c>
      <c r="O4332">
        <v>74.761904761904702</v>
      </c>
      <c r="P4332">
        <v>92.219679633867202</v>
      </c>
    </row>
    <row r="4333" spans="1:17" hidden="1" x14ac:dyDescent="0.3">
      <c r="A4333" t="s">
        <v>8895</v>
      </c>
      <c r="B4333" t="s">
        <v>8896</v>
      </c>
      <c r="C4333" t="str">
        <f>IFERROR(VLOOKUP(Table1[[#This Row],[Ticker]],[1]!Table2[[Symbol]:[Industry]],2,FALSE),"-")</f>
        <v>-</v>
      </c>
      <c r="D4333" t="s">
        <v>1297</v>
      </c>
      <c r="E4333">
        <v>12.591982437999899</v>
      </c>
      <c r="F4333">
        <v>26.48</v>
      </c>
      <c r="G4333">
        <v>-13.923467258656499</v>
      </c>
      <c r="H4333">
        <v>2.3826500823313301</v>
      </c>
      <c r="I4333">
        <v>-5.3273959060968403</v>
      </c>
      <c r="J4333">
        <v>3.5239911578846401</v>
      </c>
      <c r="K4333">
        <v>25.9989878020959</v>
      </c>
      <c r="L4333">
        <v>25.339381805638201</v>
      </c>
      <c r="M4333">
        <v>62.670828158080603</v>
      </c>
      <c r="N4333">
        <v>1.4888083521439599</v>
      </c>
      <c r="O4333">
        <v>2.1525679758308098</v>
      </c>
      <c r="P4333">
        <v>10.609857978279001</v>
      </c>
      <c r="Q4333">
        <v>-7.1457502660915995E-2</v>
      </c>
    </row>
    <row r="4334" spans="1:17" hidden="1" x14ac:dyDescent="0.3">
      <c r="A4334" t="s">
        <v>8897</v>
      </c>
      <c r="B4334" t="s">
        <v>8898</v>
      </c>
      <c r="C4334" t="str">
        <f>IFERROR(VLOOKUP(Table1[[#This Row],[Ticker]],[1]!Table2[[Symbol]:[Industry]],2,FALSE),"-")</f>
        <v>-</v>
      </c>
      <c r="D4334" t="s">
        <v>530</v>
      </c>
      <c r="E4334">
        <v>12.5685</v>
      </c>
      <c r="F4334">
        <v>7.35</v>
      </c>
      <c r="G4334">
        <v>-23.254598555105801</v>
      </c>
      <c r="H4334">
        <v>1.0739510831011601</v>
      </c>
      <c r="I4334">
        <v>-10.490223547081699</v>
      </c>
      <c r="J4334">
        <v>3.1426029046428301</v>
      </c>
      <c r="K4334">
        <v>7.35</v>
      </c>
      <c r="L4334">
        <v>7.3499999999999801</v>
      </c>
      <c r="M4334">
        <v>50</v>
      </c>
      <c r="O4334">
        <v>0</v>
      </c>
      <c r="P4334">
        <v>0</v>
      </c>
    </row>
    <row r="4335" spans="1:17" hidden="1" x14ac:dyDescent="0.3">
      <c r="A4335" t="s">
        <v>8899</v>
      </c>
      <c r="B4335" t="s">
        <v>8900</v>
      </c>
      <c r="C4335" t="str">
        <f>IFERROR(VLOOKUP(Table1[[#This Row],[Ticker]],[1]!Table2[[Symbol]:[Industry]],2,FALSE),"-")</f>
        <v>-</v>
      </c>
      <c r="D4335" t="s">
        <v>825</v>
      </c>
      <c r="E4335">
        <v>12.5685</v>
      </c>
      <c r="F4335">
        <v>27.93</v>
      </c>
      <c r="G4335">
        <v>-32.807707363395899</v>
      </c>
      <c r="H4335">
        <v>-11.4260489168988</v>
      </c>
      <c r="I4335">
        <v>-11.692911909303101</v>
      </c>
      <c r="J4335">
        <v>-1.95907387024121</v>
      </c>
      <c r="K4335">
        <v>29.532419608890201</v>
      </c>
      <c r="L4335">
        <v>29.180654628066499</v>
      </c>
      <c r="M4335">
        <v>42.983690399715698</v>
      </c>
      <c r="N4335">
        <v>2.2196093530187002</v>
      </c>
      <c r="O4335">
        <v>21.911922663802301</v>
      </c>
      <c r="P4335">
        <v>14.046549612086499</v>
      </c>
    </row>
    <row r="4336" spans="1:17" hidden="1" x14ac:dyDescent="0.3">
      <c r="A4336" t="s">
        <v>8901</v>
      </c>
      <c r="B4336" t="s">
        <v>8902</v>
      </c>
      <c r="C4336" t="str">
        <f>IFERROR(VLOOKUP(Table1[[#This Row],[Ticker]],[1]!Table2[[Symbol]:[Industry]],2,FALSE),"-")</f>
        <v>-</v>
      </c>
      <c r="D4336" t="s">
        <v>269</v>
      </c>
      <c r="E4336">
        <v>12.565</v>
      </c>
      <c r="F4336">
        <v>17.95</v>
      </c>
      <c r="G4336">
        <v>7.7672992551131799</v>
      </c>
      <c r="H4336">
        <v>5.1685300911749801</v>
      </c>
      <c r="I4336">
        <v>4.3530266128670503</v>
      </c>
      <c r="J4336">
        <v>1.24042899159937</v>
      </c>
      <c r="K4336">
        <v>17.174813028164301</v>
      </c>
      <c r="L4336">
        <v>16.2349078323325</v>
      </c>
      <c r="M4336">
        <v>52.137803755507299</v>
      </c>
      <c r="N4336">
        <v>1.0146471879439101</v>
      </c>
      <c r="O4336">
        <v>26.350974930362099</v>
      </c>
      <c r="P4336">
        <v>46.411092985318099</v>
      </c>
      <c r="Q4336">
        <v>3.4047695093233001E-2</v>
      </c>
    </row>
    <row r="4337" spans="1:17" hidden="1" x14ac:dyDescent="0.3">
      <c r="A4337" t="s">
        <v>8903</v>
      </c>
      <c r="B4337" t="s">
        <v>8904</v>
      </c>
      <c r="C4337" t="str">
        <f>IFERROR(VLOOKUP(Table1[[#This Row],[Ticker]],[1]!Table2[[Symbol]:[Industry]],2,FALSE),"-")</f>
        <v>-</v>
      </c>
      <c r="D4337" t="s">
        <v>46</v>
      </c>
      <c r="E4337">
        <v>12.541874999999999</v>
      </c>
      <c r="F4337">
        <v>18.75</v>
      </c>
      <c r="G4337">
        <v>85.078734778227499</v>
      </c>
      <c r="H4337">
        <v>-13.644663635513499</v>
      </c>
      <c r="I4337">
        <v>-27.156890213748401</v>
      </c>
      <c r="J4337">
        <v>-1.68831496975329</v>
      </c>
      <c r="K4337">
        <v>23.1269468719393</v>
      </c>
      <c r="L4337">
        <v>19.363181063497102</v>
      </c>
      <c r="M4337">
        <v>24.959097012936098</v>
      </c>
      <c r="N4337">
        <v>0.90476190476190399</v>
      </c>
      <c r="O4337">
        <v>112.8</v>
      </c>
      <c r="P4337">
        <v>130.061349693251</v>
      </c>
      <c r="Q4337">
        <v>0.206959809504317</v>
      </c>
    </row>
    <row r="4338" spans="1:17" hidden="1" x14ac:dyDescent="0.3">
      <c r="A4338" t="s">
        <v>8905</v>
      </c>
      <c r="B4338" t="s">
        <v>8906</v>
      </c>
      <c r="C4338" t="str">
        <f>IFERROR(VLOOKUP(Table1[[#This Row],[Ticker]],[1]!Table2[[Symbol]:[Industry]],2,FALSE),"-")</f>
        <v>-</v>
      </c>
      <c r="D4338" t="s">
        <v>920</v>
      </c>
      <c r="E4338">
        <v>12.5</v>
      </c>
      <c r="F4338">
        <v>6.25</v>
      </c>
      <c r="G4338">
        <v>-20.2891949307236</v>
      </c>
      <c r="H4338">
        <v>6.8400136860665501</v>
      </c>
      <c r="I4338">
        <v>-22.213387388889601</v>
      </c>
      <c r="J4338">
        <v>2.6774866255730601</v>
      </c>
      <c r="K4338">
        <v>6.1822212998664297</v>
      </c>
      <c r="L4338">
        <v>6.5381810165028797</v>
      </c>
      <c r="M4338">
        <v>51.026798300969602</v>
      </c>
      <c r="N4338">
        <v>1.66644869678365</v>
      </c>
      <c r="O4338">
        <v>42.4</v>
      </c>
      <c r="P4338">
        <v>22.0703125</v>
      </c>
      <c r="Q4338">
        <v>8.2955790694821993E-2</v>
      </c>
    </row>
    <row r="4339" spans="1:17" hidden="1" x14ac:dyDescent="0.3">
      <c r="A4339" t="s">
        <v>8907</v>
      </c>
      <c r="B4339" t="s">
        <v>8908</v>
      </c>
      <c r="C4339" t="str">
        <f>IFERROR(VLOOKUP(Table1[[#This Row],[Ticker]],[1]!Table2[[Symbol]:[Industry]],2,FALSE),"-")</f>
        <v>-</v>
      </c>
      <c r="D4339" t="s">
        <v>429</v>
      </c>
      <c r="E4339">
        <v>12.483000000000001</v>
      </c>
      <c r="F4339">
        <v>1.52</v>
      </c>
      <c r="G4339">
        <v>53.4895874914058</v>
      </c>
      <c r="H4339">
        <v>7.7853604790743196</v>
      </c>
      <c r="I4339">
        <v>-7.08886300286406</v>
      </c>
      <c r="J4339">
        <v>-0.49376073172078699</v>
      </c>
      <c r="K4339">
        <v>1.4599006729074799</v>
      </c>
      <c r="L4339">
        <v>1.33450858703385</v>
      </c>
      <c r="M4339">
        <v>42.070036765863101</v>
      </c>
      <c r="N4339">
        <v>1.2609729109177501</v>
      </c>
      <c r="O4339">
        <v>32.894736842105203</v>
      </c>
      <c r="P4339">
        <v>80.952380952380906</v>
      </c>
      <c r="Q4339">
        <v>0.12273200038971301</v>
      </c>
    </row>
    <row r="4340" spans="1:17" hidden="1" x14ac:dyDescent="0.3">
      <c r="A4340" t="s">
        <v>8909</v>
      </c>
      <c r="B4340" t="s">
        <v>8910</v>
      </c>
      <c r="C4340" t="str">
        <f>IFERROR(VLOOKUP(Table1[[#This Row],[Ticker]],[1]!Table2[[Symbol]:[Industry]],2,FALSE),"-")</f>
        <v>-</v>
      </c>
      <c r="D4340" t="s">
        <v>54</v>
      </c>
      <c r="E4340">
        <v>12.48075</v>
      </c>
      <c r="F4340">
        <v>5</v>
      </c>
      <c r="G4340">
        <v>1.7454014448941899</v>
      </c>
      <c r="H4340">
        <v>34.324571430495602</v>
      </c>
      <c r="I4340">
        <v>-22.616761332670499</v>
      </c>
      <c r="J4340">
        <v>7.4144475648370003</v>
      </c>
      <c r="K4340">
        <v>4.7787688658966898</v>
      </c>
      <c r="L4340">
        <v>4.8557778811149399</v>
      </c>
      <c r="M4340">
        <v>50.172675971958697</v>
      </c>
      <c r="N4340">
        <v>1.6987392169873901</v>
      </c>
      <c r="O4340">
        <v>39</v>
      </c>
      <c r="P4340">
        <v>47.058823529411697</v>
      </c>
      <c r="Q4340">
        <v>5.5956796851210001E-2</v>
      </c>
    </row>
    <row r="4341" spans="1:17" hidden="1" x14ac:dyDescent="0.3">
      <c r="A4341" t="s">
        <v>8911</v>
      </c>
      <c r="B4341" t="s">
        <v>8912</v>
      </c>
      <c r="C4341" t="str">
        <f>IFERROR(VLOOKUP(Table1[[#This Row],[Ticker]],[1]!Table2[[Symbol]:[Industry]],2,FALSE),"-")</f>
        <v>-</v>
      </c>
      <c r="D4341" t="s">
        <v>46</v>
      </c>
      <c r="E4341">
        <v>12.375840567999999</v>
      </c>
      <c r="F4341">
        <v>0.52</v>
      </c>
      <c r="G4341">
        <v>46.915554695897299</v>
      </c>
      <c r="H4341">
        <v>12.471026054401699</v>
      </c>
      <c r="I4341">
        <v>-23.026033313447002</v>
      </c>
      <c r="J4341">
        <v>2.7480545141952901</v>
      </c>
      <c r="K4341">
        <v>0.41934238924079698</v>
      </c>
      <c r="L4341">
        <v>0.355960376021628</v>
      </c>
      <c r="M4341">
        <v>99.922554511403405</v>
      </c>
      <c r="N4341">
        <v>1.5435270102913099</v>
      </c>
      <c r="O4341">
        <v>9.6153846153846008</v>
      </c>
      <c r="P4341">
        <v>85.714285714285694</v>
      </c>
      <c r="Q4341">
        <v>3.0323875099707999E-2</v>
      </c>
    </row>
    <row r="4342" spans="1:17" hidden="1" x14ac:dyDescent="0.3">
      <c r="A4342" t="s">
        <v>8913</v>
      </c>
      <c r="B4342" t="s">
        <v>8914</v>
      </c>
      <c r="C4342" t="str">
        <f>IFERROR(VLOOKUP(Table1[[#This Row],[Ticker]],[1]!Table2[[Symbol]:[Industry]],2,FALSE),"-")</f>
        <v>-</v>
      </c>
      <c r="D4342" t="s">
        <v>429</v>
      </c>
      <c r="E4342">
        <v>12.3596</v>
      </c>
      <c r="F4342">
        <v>1.06</v>
      </c>
      <c r="G4342">
        <v>-21.331521632028799</v>
      </c>
      <c r="H4342">
        <v>-5.8825706560292597</v>
      </c>
      <c r="I4342">
        <v>-23.6049776454424</v>
      </c>
      <c r="J4342">
        <v>3.1426029046428301</v>
      </c>
      <c r="K4342">
        <v>1.0868856077218201</v>
      </c>
      <c r="L4342">
        <v>1.1253911175788101</v>
      </c>
      <c r="M4342">
        <v>40.527487895143302</v>
      </c>
      <c r="N4342">
        <v>0.90156011234660605</v>
      </c>
      <c r="O4342">
        <v>51.8867924528301</v>
      </c>
      <c r="P4342">
        <v>16.4835164835164</v>
      </c>
      <c r="Q4342">
        <v>8.9011695802342999E-2</v>
      </c>
    </row>
    <row r="4343" spans="1:17" hidden="1" x14ac:dyDescent="0.3">
      <c r="A4343" t="s">
        <v>8915</v>
      </c>
      <c r="B4343" t="s">
        <v>8916</v>
      </c>
      <c r="C4343" t="str">
        <f>IFERROR(VLOOKUP(Table1[[#This Row],[Ticker]],[1]!Table2[[Symbol]:[Industry]],2,FALSE),"-")</f>
        <v>-</v>
      </c>
      <c r="D4343" t="s">
        <v>432</v>
      </c>
      <c r="E4343">
        <v>12.326968865</v>
      </c>
      <c r="F4343">
        <v>36.67</v>
      </c>
      <c r="G4343">
        <v>-28.9872463700158</v>
      </c>
      <c r="H4343">
        <v>-0.481425693514549</v>
      </c>
      <c r="I4343">
        <v>-13.8630825721146</v>
      </c>
      <c r="J4343">
        <v>4.8323535971636096</v>
      </c>
      <c r="K4343">
        <v>36.599679784747202</v>
      </c>
      <c r="L4343">
        <v>36.426802350040703</v>
      </c>
      <c r="M4343">
        <v>47.689323285551197</v>
      </c>
      <c r="N4343">
        <v>0.38601653142090703</v>
      </c>
      <c r="O4343">
        <v>24.134169620943499</v>
      </c>
      <c r="P4343">
        <v>17.532051282051199</v>
      </c>
      <c r="Q4343">
        <v>6.3961904625928004E-2</v>
      </c>
    </row>
    <row r="4344" spans="1:17" hidden="1" x14ac:dyDescent="0.3">
      <c r="A4344" t="s">
        <v>8917</v>
      </c>
      <c r="B4344" t="s">
        <v>8918</v>
      </c>
      <c r="C4344" t="str">
        <f>IFERROR(VLOOKUP(Table1[[#This Row],[Ticker]],[1]!Table2[[Symbol]:[Industry]],2,FALSE),"-")</f>
        <v>-</v>
      </c>
      <c r="D4344" t="s">
        <v>308</v>
      </c>
      <c r="E4344">
        <v>12.315009462000001</v>
      </c>
      <c r="F4344">
        <v>9.66</v>
      </c>
      <c r="G4344">
        <v>40.474215004216198</v>
      </c>
      <c r="H4344">
        <v>1.0739510831011601</v>
      </c>
      <c r="I4344">
        <v>35.873412816554598</v>
      </c>
      <c r="K4344">
        <v>7.6083438338505101</v>
      </c>
      <c r="L4344">
        <v>6.1919054603932198</v>
      </c>
      <c r="M4344">
        <v>87.373813475222406</v>
      </c>
      <c r="N4344">
        <v>1.10295576274548</v>
      </c>
      <c r="O4344">
        <v>0.41407867494822598</v>
      </c>
      <c r="P4344">
        <v>93.199999999999903</v>
      </c>
    </row>
    <row r="4345" spans="1:17" hidden="1" x14ac:dyDescent="0.3">
      <c r="A4345" t="s">
        <v>8919</v>
      </c>
      <c r="B4345" t="s">
        <v>8920</v>
      </c>
      <c r="C4345" t="str">
        <f>IFERROR(VLOOKUP(Table1[[#This Row],[Ticker]],[1]!Table2[[Symbol]:[Industry]],2,FALSE),"-")</f>
        <v>-</v>
      </c>
      <c r="D4345" t="s">
        <v>72</v>
      </c>
      <c r="E4345">
        <v>12.309163848000001</v>
      </c>
      <c r="F4345">
        <v>6.66</v>
      </c>
      <c r="G4345">
        <v>-41.133760084082297</v>
      </c>
      <c r="H4345">
        <v>-2.47311576546636</v>
      </c>
      <c r="I4345">
        <v>-30.634108439167999</v>
      </c>
      <c r="J4345">
        <v>6.8082920542029504</v>
      </c>
      <c r="K4345">
        <v>7.1847418106748098</v>
      </c>
      <c r="L4345">
        <v>7.7641987990121102</v>
      </c>
      <c r="M4345">
        <v>33.280681176559597</v>
      </c>
      <c r="N4345">
        <v>1.2884552355447501</v>
      </c>
      <c r="O4345">
        <v>70.270270270270203</v>
      </c>
      <c r="P4345">
        <v>10.4477611940298</v>
      </c>
      <c r="Q4345">
        <v>3.8326176417667002E-2</v>
      </c>
    </row>
    <row r="4346" spans="1:17" hidden="1" x14ac:dyDescent="0.3">
      <c r="A4346" t="s">
        <v>8921</v>
      </c>
      <c r="B4346" t="s">
        <v>8922</v>
      </c>
      <c r="C4346" t="str">
        <f>IFERROR(VLOOKUP(Table1[[#This Row],[Ticker]],[1]!Table2[[Symbol]:[Industry]],2,FALSE),"-")</f>
        <v>-</v>
      </c>
      <c r="D4346" t="s">
        <v>429</v>
      </c>
      <c r="E4346">
        <v>12.306385000000001</v>
      </c>
      <c r="F4346">
        <v>6.02</v>
      </c>
      <c r="G4346">
        <v>12.330987030479699</v>
      </c>
      <c r="H4346">
        <v>-12.230142484150299</v>
      </c>
      <c r="I4346">
        <v>-48.428367876978598</v>
      </c>
      <c r="J4346">
        <v>-4.9194125992331301</v>
      </c>
      <c r="K4346">
        <v>6.7249822804867998</v>
      </c>
      <c r="L4346">
        <v>7.1596062359117703</v>
      </c>
      <c r="M4346">
        <v>25.785654344562101</v>
      </c>
      <c r="N4346">
        <v>1.6268774297523001</v>
      </c>
      <c r="O4346">
        <v>79.900332225913601</v>
      </c>
      <c r="P4346">
        <v>40.326340326340301</v>
      </c>
      <c r="Q4346">
        <v>7.3527222022240005E-2</v>
      </c>
    </row>
    <row r="4347" spans="1:17" hidden="1" x14ac:dyDescent="0.3">
      <c r="A4347" t="s">
        <v>8923</v>
      </c>
      <c r="B4347" t="s">
        <v>8924</v>
      </c>
      <c r="C4347" t="str">
        <f>IFERROR(VLOOKUP(Table1[[#This Row],[Ticker]],[1]!Table2[[Symbol]:[Industry]],2,FALSE),"-")</f>
        <v>-</v>
      </c>
      <c r="D4347" t="s">
        <v>3048</v>
      </c>
      <c r="E4347">
        <v>12.302872199999999</v>
      </c>
      <c r="F4347">
        <v>28.61</v>
      </c>
      <c r="G4347">
        <v>-52.751887860182102</v>
      </c>
      <c r="H4347">
        <v>-9.9170399078898193</v>
      </c>
      <c r="I4347">
        <v>-40.022243251515199</v>
      </c>
      <c r="J4347">
        <v>3.7012842531039397E-2</v>
      </c>
      <c r="K4347">
        <v>31.531578253589799</v>
      </c>
      <c r="L4347">
        <v>35.653752355934998</v>
      </c>
      <c r="M4347">
        <v>31.860957722454199</v>
      </c>
      <c r="N4347">
        <v>0.75430935326877901</v>
      </c>
      <c r="O4347">
        <v>94.337644180356506</v>
      </c>
      <c r="P4347">
        <v>2.47134670487105</v>
      </c>
      <c r="Q4347">
        <v>4.1745002833185003E-2</v>
      </c>
    </row>
    <row r="4348" spans="1:17" hidden="1" x14ac:dyDescent="0.3">
      <c r="A4348" t="s">
        <v>8925</v>
      </c>
      <c r="B4348" t="s">
        <v>8926</v>
      </c>
      <c r="C4348" t="str">
        <f>IFERROR(VLOOKUP(Table1[[#This Row],[Ticker]],[1]!Table2[[Symbol]:[Industry]],2,FALSE),"-")</f>
        <v>-</v>
      </c>
      <c r="D4348" t="s">
        <v>2175</v>
      </c>
      <c r="E4348">
        <v>12.281519250000001</v>
      </c>
      <c r="F4348">
        <v>0.77</v>
      </c>
      <c r="G4348">
        <v>22.0284203128187</v>
      </c>
      <c r="H4348">
        <v>15.158458125354599</v>
      </c>
      <c r="I4348">
        <v>-18.823556880415001</v>
      </c>
      <c r="J4348">
        <v>12.6020623641023</v>
      </c>
      <c r="K4348">
        <v>0.69706942295774599</v>
      </c>
      <c r="L4348">
        <v>0.69099570587586201</v>
      </c>
      <c r="M4348">
        <v>61.757007140912101</v>
      </c>
      <c r="N4348">
        <v>1.3316338090809501</v>
      </c>
      <c r="O4348">
        <v>59.740259740259702</v>
      </c>
      <c r="P4348">
        <v>60.4166666666666</v>
      </c>
      <c r="Q4348">
        <v>7.8495385912775995E-2</v>
      </c>
    </row>
    <row r="4349" spans="1:17" hidden="1" x14ac:dyDescent="0.3">
      <c r="A4349" t="s">
        <v>8927</v>
      </c>
      <c r="B4349" t="s">
        <v>8928</v>
      </c>
      <c r="C4349" t="str">
        <f>IFERROR(VLOOKUP(Table1[[#This Row],[Ticker]],[1]!Table2[[Symbol]:[Industry]],2,FALSE),"-")</f>
        <v>-</v>
      </c>
      <c r="D4349" t="s">
        <v>292</v>
      </c>
      <c r="E4349">
        <v>12.254747999999999</v>
      </c>
      <c r="F4349">
        <v>22</v>
      </c>
      <c r="G4349">
        <v>-25.909465811742901</v>
      </c>
      <c r="H4349">
        <v>-2.6455871811143199</v>
      </c>
      <c r="I4349">
        <v>-32.420670672702698</v>
      </c>
      <c r="J4349">
        <v>-2.5525394739166201</v>
      </c>
      <c r="K4349">
        <v>23.051951590626601</v>
      </c>
      <c r="L4349">
        <v>23.7648571479331</v>
      </c>
      <c r="M4349">
        <v>40.949850338569597</v>
      </c>
      <c r="N4349">
        <v>1.8950679606793199</v>
      </c>
      <c r="O4349">
        <v>100</v>
      </c>
      <c r="P4349">
        <v>37.5</v>
      </c>
      <c r="Q4349">
        <v>4.2386030611005002E-2</v>
      </c>
    </row>
    <row r="4350" spans="1:17" hidden="1" x14ac:dyDescent="0.3">
      <c r="A4350" t="s">
        <v>8929</v>
      </c>
      <c r="B4350" t="s">
        <v>8930</v>
      </c>
      <c r="C4350" t="str">
        <f>IFERROR(VLOOKUP(Table1[[#This Row],[Ticker]],[1]!Table2[[Symbol]:[Industry]],2,FALSE),"-")</f>
        <v>-</v>
      </c>
      <c r="E4350">
        <v>12.249261600000001</v>
      </c>
      <c r="F4350">
        <v>34.17</v>
      </c>
      <c r="G4350">
        <v>210.23246766798201</v>
      </c>
      <c r="H4350">
        <v>15.241803132109499</v>
      </c>
      <c r="I4350">
        <v>-26.277790409585901</v>
      </c>
      <c r="J4350">
        <v>8.9055389672039702</v>
      </c>
      <c r="K4350">
        <v>32.702936170098702</v>
      </c>
      <c r="L4350">
        <v>29.6861112664693</v>
      </c>
      <c r="M4350">
        <v>59.647408233946898</v>
      </c>
      <c r="N4350">
        <v>4.5766404370163203</v>
      </c>
      <c r="O4350">
        <v>35.645302897278299</v>
      </c>
      <c r="P4350">
        <v>237.314906219151</v>
      </c>
    </row>
    <row r="4351" spans="1:17" hidden="1" x14ac:dyDescent="0.3">
      <c r="A4351" t="s">
        <v>8931</v>
      </c>
      <c r="B4351" t="s">
        <v>8932</v>
      </c>
      <c r="C4351" t="str">
        <f>IFERROR(VLOOKUP(Table1[[#This Row],[Ticker]],[1]!Table2[[Symbol]:[Industry]],2,FALSE),"-")</f>
        <v>-</v>
      </c>
      <c r="D4351" t="s">
        <v>848</v>
      </c>
      <c r="E4351">
        <v>12.220668</v>
      </c>
      <c r="F4351">
        <v>316</v>
      </c>
      <c r="G4351">
        <v>129.04081062653</v>
      </c>
      <c r="H4351">
        <v>19.0810685208235</v>
      </c>
      <c r="I4351">
        <v>-34.327292720376498</v>
      </c>
      <c r="J4351">
        <v>15.3591849689406</v>
      </c>
      <c r="K4351">
        <v>323.60172795641103</v>
      </c>
      <c r="L4351">
        <v>297.40923568539603</v>
      </c>
      <c r="M4351">
        <v>44.836980590153601</v>
      </c>
      <c r="N4351">
        <v>4.7334360554699497</v>
      </c>
      <c r="O4351">
        <v>53.101265822784796</v>
      </c>
      <c r="P4351">
        <v>161.04915324246099</v>
      </c>
    </row>
    <row r="4352" spans="1:17" hidden="1" x14ac:dyDescent="0.3">
      <c r="A4352" t="s">
        <v>8933</v>
      </c>
      <c r="B4352" t="s">
        <v>8934</v>
      </c>
      <c r="C4352" t="str">
        <f>IFERROR(VLOOKUP(Table1[[#This Row],[Ticker]],[1]!Table2[[Symbol]:[Industry]],2,FALSE),"-")</f>
        <v>-</v>
      </c>
      <c r="D4352" t="s">
        <v>133</v>
      </c>
      <c r="E4352">
        <v>12.219398099999999</v>
      </c>
      <c r="F4352">
        <v>36.9</v>
      </c>
      <c r="G4352">
        <v>-17.9163170820826</v>
      </c>
      <c r="H4352">
        <v>-3.31201382917954</v>
      </c>
      <c r="I4352">
        <v>-19.424083369391699</v>
      </c>
      <c r="J4352">
        <v>7.8927401918476603</v>
      </c>
      <c r="K4352">
        <v>38.6848204233426</v>
      </c>
      <c r="L4352">
        <v>37.955642047439397</v>
      </c>
      <c r="M4352">
        <v>35.363050829452597</v>
      </c>
      <c r="N4352">
        <v>0.52996302853228205</v>
      </c>
      <c r="O4352">
        <v>37.6693766937669</v>
      </c>
      <c r="P4352">
        <v>25.084745762711801</v>
      </c>
      <c r="Q4352">
        <v>2.4397012178985999E-2</v>
      </c>
    </row>
    <row r="4353" spans="1:17" hidden="1" x14ac:dyDescent="0.3">
      <c r="A4353" t="s">
        <v>8935</v>
      </c>
      <c r="B4353" t="s">
        <v>8936</v>
      </c>
      <c r="C4353" t="str">
        <f>IFERROR(VLOOKUP(Table1[[#This Row],[Ticker]],[1]!Table2[[Symbol]:[Industry]],2,FALSE),"-")</f>
        <v>-</v>
      </c>
      <c r="D4353" t="s">
        <v>376</v>
      </c>
      <c r="E4353">
        <v>12.2178609</v>
      </c>
      <c r="F4353">
        <v>24.99</v>
      </c>
      <c r="G4353">
        <v>40.9372542701241</v>
      </c>
      <c r="H4353">
        <v>-0.394364218289871</v>
      </c>
      <c r="I4353">
        <v>73.937820733360994</v>
      </c>
      <c r="J4353">
        <v>-6.0777602139046802</v>
      </c>
      <c r="K4353">
        <v>22.334339560024699</v>
      </c>
      <c r="L4353">
        <v>17.529456484888399</v>
      </c>
      <c r="M4353">
        <v>32.878783191135597</v>
      </c>
      <c r="N4353">
        <v>0.47135778726427502</v>
      </c>
      <c r="O4353">
        <v>19.9679871948779</v>
      </c>
      <c r="P4353">
        <v>117.304347826086</v>
      </c>
      <c r="Q4353">
        <v>0.16659719857770799</v>
      </c>
    </row>
    <row r="4354" spans="1:17" hidden="1" x14ac:dyDescent="0.3">
      <c r="A4354" t="s">
        <v>8937</v>
      </c>
      <c r="B4354" t="s">
        <v>8938</v>
      </c>
      <c r="C4354" t="str">
        <f>IFERROR(VLOOKUP(Table1[[#This Row],[Ticker]],[1]!Table2[[Symbol]:[Industry]],2,FALSE),"-")</f>
        <v>-</v>
      </c>
      <c r="D4354" t="s">
        <v>711</v>
      </c>
      <c r="E4354">
        <v>12.214835947999999</v>
      </c>
      <c r="F4354">
        <v>2598.31</v>
      </c>
      <c r="G4354">
        <v>1.09620307207773</v>
      </c>
      <c r="H4354">
        <v>3.37849142311783</v>
      </c>
      <c r="I4354">
        <v>1.0362361463643801</v>
      </c>
      <c r="J4354">
        <v>2.3239103555268699</v>
      </c>
      <c r="K4354">
        <v>2579.2710259622399</v>
      </c>
      <c r="L4354">
        <v>2385.5151137483399</v>
      </c>
      <c r="M4354">
        <v>57.569699091115801</v>
      </c>
      <c r="N4354">
        <v>0.70788435658267201</v>
      </c>
      <c r="O4354">
        <v>3.9140826152383701</v>
      </c>
      <c r="P4354">
        <v>28.884424603174502</v>
      </c>
      <c r="Q4354">
        <v>2.2268006150822001E-2</v>
      </c>
    </row>
    <row r="4355" spans="1:17" hidden="1" x14ac:dyDescent="0.3">
      <c r="A4355" t="s">
        <v>8939</v>
      </c>
      <c r="B4355" t="s">
        <v>8940</v>
      </c>
      <c r="C4355" t="str">
        <f>IFERROR(VLOOKUP(Table1[[#This Row],[Ticker]],[1]!Table2[[Symbol]:[Industry]],2,FALSE),"-")</f>
        <v>-</v>
      </c>
      <c r="D4355" t="s">
        <v>176</v>
      </c>
      <c r="E4355">
        <v>12.2004015</v>
      </c>
      <c r="F4355">
        <v>27.23</v>
      </c>
      <c r="G4355">
        <v>70.003030969379594</v>
      </c>
      <c r="H4355">
        <v>17.868187913357801</v>
      </c>
      <c r="I4355">
        <v>16.1609392436159</v>
      </c>
      <c r="J4355">
        <v>14.234679992437201</v>
      </c>
      <c r="K4355">
        <v>24.140715863670099</v>
      </c>
      <c r="L4355">
        <v>20.973464252327599</v>
      </c>
      <c r="M4355">
        <v>80.904735129442798</v>
      </c>
      <c r="N4355">
        <v>0.55044244939750597</v>
      </c>
      <c r="O4355">
        <v>28.497980168931299</v>
      </c>
      <c r="P4355">
        <v>128.82352941176401</v>
      </c>
      <c r="Q4355">
        <v>8.1667508648863005E-2</v>
      </c>
    </row>
    <row r="4356" spans="1:17" hidden="1" x14ac:dyDescent="0.3">
      <c r="A4356" t="s">
        <v>8941</v>
      </c>
      <c r="B4356" t="s">
        <v>8942</v>
      </c>
      <c r="C4356" t="str">
        <f>IFERROR(VLOOKUP(Table1[[#This Row],[Ticker]],[1]!Table2[[Symbol]:[Industry]],2,FALSE),"-")</f>
        <v>-</v>
      </c>
      <c r="E4356">
        <v>12.1999429</v>
      </c>
      <c r="F4356">
        <v>15.41</v>
      </c>
      <c r="G4356">
        <v>-42.149335397210997</v>
      </c>
      <c r="H4356">
        <v>4.77044913757587</v>
      </c>
      <c r="I4356">
        <v>-25.819893876752001</v>
      </c>
      <c r="J4356">
        <v>9.6715835841898095</v>
      </c>
      <c r="K4356">
        <v>18.1998690171426</v>
      </c>
      <c r="L4356">
        <v>19.074201047497599</v>
      </c>
      <c r="M4356">
        <v>38.314663942283801</v>
      </c>
      <c r="N4356">
        <v>1.7585843832578101</v>
      </c>
      <c r="O4356">
        <v>66.709928617780605</v>
      </c>
      <c r="P4356">
        <v>16.7424242424242</v>
      </c>
      <c r="Q4356">
        <v>5.8841722164096E-2</v>
      </c>
    </row>
    <row r="4357" spans="1:17" hidden="1" x14ac:dyDescent="0.3">
      <c r="A4357" t="s">
        <v>8943</v>
      </c>
      <c r="B4357" t="s">
        <v>8944</v>
      </c>
      <c r="C4357" t="str">
        <f>IFERROR(VLOOKUP(Table1[[#This Row],[Ticker]],[1]!Table2[[Symbol]:[Industry]],2,FALSE),"-")</f>
        <v>-</v>
      </c>
      <c r="D4357" t="s">
        <v>4019</v>
      </c>
      <c r="E4357">
        <v>12.130332048</v>
      </c>
      <c r="F4357">
        <v>7.23</v>
      </c>
      <c r="G4357">
        <v>4.7100032148056998</v>
      </c>
      <c r="H4357">
        <v>4.7878437928673296</v>
      </c>
      <c r="I4357">
        <v>-34.6245362438288</v>
      </c>
      <c r="J4357">
        <v>0.30755135825108798</v>
      </c>
      <c r="K4357">
        <v>7.3333827965084701</v>
      </c>
      <c r="L4357">
        <v>7.6896901347239801</v>
      </c>
      <c r="M4357">
        <v>35.411938810147703</v>
      </c>
      <c r="N4357">
        <v>1.75255552185831</v>
      </c>
      <c r="O4357">
        <v>82.987551867219906</v>
      </c>
      <c r="P4357">
        <v>46.060606060605998</v>
      </c>
      <c r="Q4357">
        <v>3.4619770645659E-2</v>
      </c>
    </row>
    <row r="4358" spans="1:17" hidden="1" x14ac:dyDescent="0.3">
      <c r="A4358" t="s">
        <v>8945</v>
      </c>
      <c r="B4358" t="s">
        <v>8946</v>
      </c>
      <c r="C4358" t="str">
        <f>IFERROR(VLOOKUP(Table1[[#This Row],[Ticker]],[1]!Table2[[Symbol]:[Industry]],2,FALSE),"-")</f>
        <v>-</v>
      </c>
      <c r="D4358" t="s">
        <v>700</v>
      </c>
      <c r="E4358">
        <v>12.1285975</v>
      </c>
      <c r="F4358">
        <v>86.5</v>
      </c>
      <c r="G4358">
        <v>225.11431002322601</v>
      </c>
      <c r="H4358">
        <v>13.7858154898808</v>
      </c>
      <c r="I4358">
        <v>237.87868503125</v>
      </c>
      <c r="J4358">
        <v>1.9426029046428399</v>
      </c>
      <c r="K4358">
        <v>80.160332221600996</v>
      </c>
      <c r="M4358">
        <v>60.310110513430502</v>
      </c>
      <c r="N4358">
        <v>1.3756879017982799</v>
      </c>
      <c r="O4358">
        <v>14.7283236994219</v>
      </c>
      <c r="P4358">
        <v>265.750528541226</v>
      </c>
    </row>
    <row r="4359" spans="1:17" hidden="1" x14ac:dyDescent="0.3">
      <c r="A4359" t="s">
        <v>8947</v>
      </c>
      <c r="B4359" t="s">
        <v>8948</v>
      </c>
      <c r="C4359" t="str">
        <f>IFERROR(VLOOKUP(Table1[[#This Row],[Ticker]],[1]!Table2[[Symbol]:[Industry]],2,FALSE),"-")</f>
        <v>-</v>
      </c>
      <c r="D4359" t="s">
        <v>711</v>
      </c>
      <c r="E4359">
        <v>12.120252429999899</v>
      </c>
      <c r="F4359">
        <v>38.44</v>
      </c>
      <c r="G4359">
        <v>10.916431113306</v>
      </c>
      <c r="H4359">
        <v>2.8039641892610598</v>
      </c>
      <c r="I4359">
        <v>4.3932193698339503</v>
      </c>
      <c r="J4359">
        <v>3.1426029046428301</v>
      </c>
      <c r="K4359">
        <v>37.6800706841045</v>
      </c>
      <c r="L4359">
        <v>34.381493636243697</v>
      </c>
      <c r="M4359">
        <v>57.562155009737999</v>
      </c>
      <c r="N4359">
        <v>0.80124538484277097</v>
      </c>
      <c r="O4359">
        <v>3.9281997918834501</v>
      </c>
      <c r="P4359">
        <v>42.370370370370303</v>
      </c>
    </row>
    <row r="4360" spans="1:17" hidden="1" x14ac:dyDescent="0.3">
      <c r="A4360" t="s">
        <v>8949</v>
      </c>
      <c r="B4360" t="s">
        <v>8950</v>
      </c>
      <c r="C4360" t="str">
        <f>IFERROR(VLOOKUP(Table1[[#This Row],[Ticker]],[1]!Table2[[Symbol]:[Industry]],2,FALSE),"-")</f>
        <v>-</v>
      </c>
      <c r="D4360" t="s">
        <v>530</v>
      </c>
      <c r="E4360">
        <v>12.116319839999999</v>
      </c>
      <c r="F4360">
        <v>10.32</v>
      </c>
      <c r="G4360">
        <v>-46.5259740197898</v>
      </c>
      <c r="H4360">
        <v>-5.3012766036019396</v>
      </c>
      <c r="I4360">
        <v>-16.243648204615901</v>
      </c>
      <c r="J4360">
        <v>1.0473648094047301</v>
      </c>
      <c r="K4360">
        <v>10.5740443309552</v>
      </c>
      <c r="L4360">
        <v>11.0672012349727</v>
      </c>
      <c r="M4360">
        <v>44.848879354771803</v>
      </c>
      <c r="N4360">
        <v>0.56344865642659003</v>
      </c>
      <c r="O4360">
        <v>50.096899224806201</v>
      </c>
      <c r="P4360">
        <v>21.411764705882302</v>
      </c>
      <c r="Q4360">
        <v>0.10927211759842</v>
      </c>
    </row>
    <row r="4361" spans="1:17" hidden="1" x14ac:dyDescent="0.3">
      <c r="A4361" t="s">
        <v>8951</v>
      </c>
      <c r="B4361" t="s">
        <v>8952</v>
      </c>
      <c r="C4361" t="str">
        <f>IFERROR(VLOOKUP(Table1[[#This Row],[Ticker]],[1]!Table2[[Symbol]:[Industry]],2,FALSE),"-")</f>
        <v>-</v>
      </c>
      <c r="D4361" t="s">
        <v>138</v>
      </c>
      <c r="E4361">
        <v>12.1133375</v>
      </c>
      <c r="F4361">
        <v>101.75</v>
      </c>
      <c r="G4361">
        <v>126.132656346855</v>
      </c>
      <c r="H4361">
        <v>23.191598141924601</v>
      </c>
      <c r="I4361">
        <v>3.4515457698275398</v>
      </c>
      <c r="J4361">
        <v>3.1426029046428301</v>
      </c>
      <c r="K4361">
        <v>91.198314663530894</v>
      </c>
      <c r="L4361">
        <v>71.320635017675698</v>
      </c>
      <c r="M4361">
        <v>45.071714380783398</v>
      </c>
      <c r="N4361">
        <v>0.11000900090009</v>
      </c>
      <c r="O4361">
        <v>4.1769041769041699</v>
      </c>
      <c r="P4361">
        <v>213.07692307692301</v>
      </c>
      <c r="Q4361">
        <v>0.10666909309377499</v>
      </c>
    </row>
    <row r="4362" spans="1:17" hidden="1" x14ac:dyDescent="0.3">
      <c r="A4362" t="s">
        <v>8953</v>
      </c>
      <c r="B4362" t="s">
        <v>8954</v>
      </c>
      <c r="C4362" t="str">
        <f>IFERROR(VLOOKUP(Table1[[#This Row],[Ticker]],[1]!Table2[[Symbol]:[Industry]],2,FALSE),"-")</f>
        <v>-</v>
      </c>
      <c r="D4362" t="s">
        <v>1417</v>
      </c>
      <c r="E4362">
        <v>12.097080399999999</v>
      </c>
      <c r="F4362">
        <v>4.66</v>
      </c>
      <c r="G4362">
        <v>28.044102743595399</v>
      </c>
      <c r="H4362">
        <v>9.0385528530126695</v>
      </c>
      <c r="I4362">
        <v>6.00977645291825</v>
      </c>
      <c r="J4362">
        <v>12.314862412472801</v>
      </c>
      <c r="K4362">
        <v>4.0065596769095304</v>
      </c>
      <c r="L4362">
        <v>3.6310144833722502</v>
      </c>
      <c r="M4362">
        <v>54.614755575036</v>
      </c>
      <c r="N4362">
        <v>0.78579251883368095</v>
      </c>
      <c r="O4362">
        <v>16.7381974248927</v>
      </c>
      <c r="P4362">
        <v>79.922779922779895</v>
      </c>
      <c r="Q4362">
        <v>5.9642163928097E-2</v>
      </c>
    </row>
    <row r="4363" spans="1:17" hidden="1" x14ac:dyDescent="0.3">
      <c r="A4363" t="s">
        <v>8955</v>
      </c>
      <c r="B4363" t="s">
        <v>8956</v>
      </c>
      <c r="C4363" t="str">
        <f>IFERROR(VLOOKUP(Table1[[#This Row],[Ticker]],[1]!Table2[[Symbol]:[Industry]],2,FALSE),"-")</f>
        <v>-</v>
      </c>
      <c r="D4363" t="s">
        <v>625</v>
      </c>
      <c r="E4363">
        <v>12.08984712</v>
      </c>
      <c r="F4363">
        <v>10.66</v>
      </c>
      <c r="G4363">
        <v>-19.759452924037799</v>
      </c>
      <c r="H4363">
        <v>8.0595970161155197</v>
      </c>
      <c r="I4363">
        <v>-35.207737671375497</v>
      </c>
      <c r="J4363">
        <v>11.161926576140401</v>
      </c>
      <c r="K4363">
        <v>10.550590762127101</v>
      </c>
      <c r="L4363">
        <v>11.058919440399499</v>
      </c>
      <c r="M4363">
        <v>54.675370914873298</v>
      </c>
      <c r="N4363">
        <v>0.41564940036009801</v>
      </c>
      <c r="O4363">
        <v>76.078799249530903</v>
      </c>
      <c r="P4363">
        <v>22.388059701492502</v>
      </c>
      <c r="Q4363">
        <v>3.7195324939712997E-2</v>
      </c>
    </row>
    <row r="4364" spans="1:17" hidden="1" x14ac:dyDescent="0.3">
      <c r="A4364" t="s">
        <v>8957</v>
      </c>
      <c r="B4364" t="s">
        <v>8958</v>
      </c>
      <c r="C4364" t="str">
        <f>IFERROR(VLOOKUP(Table1[[#This Row],[Ticker]],[1]!Table2[[Symbol]:[Industry]],2,FALSE),"-")</f>
        <v>-</v>
      </c>
      <c r="D4364" t="s">
        <v>133</v>
      </c>
      <c r="E4364">
        <v>12.074321250000001</v>
      </c>
      <c r="F4364">
        <v>5.79</v>
      </c>
      <c r="G4364">
        <v>-77.375042295200799</v>
      </c>
      <c r="H4364">
        <v>-8.8609023370942701</v>
      </c>
      <c r="I4364">
        <v>-48.8944788662306</v>
      </c>
      <c r="J4364">
        <v>13.0829607575255</v>
      </c>
      <c r="K4364">
        <v>6.4134642456712303</v>
      </c>
      <c r="L4364">
        <v>8.8523935521722397</v>
      </c>
      <c r="M4364">
        <v>71.889959320988794</v>
      </c>
      <c r="N4364">
        <v>1.0965309978130999</v>
      </c>
      <c r="O4364">
        <v>131.95164075993</v>
      </c>
      <c r="P4364">
        <v>20.3742203742203</v>
      </c>
      <c r="Q4364">
        <v>1.9757907219729001E-2</v>
      </c>
    </row>
    <row r="4365" spans="1:17" hidden="1" x14ac:dyDescent="0.3">
      <c r="A4365" t="s">
        <v>8959</v>
      </c>
      <c r="B4365" t="s">
        <v>8960</v>
      </c>
      <c r="C4365" t="str">
        <f>IFERROR(VLOOKUP(Table1[[#This Row],[Ticker]],[1]!Table2[[Symbol]:[Industry]],2,FALSE),"-")</f>
        <v>-</v>
      </c>
      <c r="D4365" t="s">
        <v>1715</v>
      </c>
      <c r="E4365">
        <v>12.0677352</v>
      </c>
      <c r="F4365">
        <v>24.07</v>
      </c>
      <c r="G4365">
        <v>-13.8455076460148</v>
      </c>
      <c r="H4365">
        <v>3.7707757894952398</v>
      </c>
      <c r="I4365">
        <v>-35.271473547081698</v>
      </c>
      <c r="J4365">
        <v>11.3460859477225</v>
      </c>
      <c r="K4365">
        <v>23.378093282336401</v>
      </c>
      <c r="L4365">
        <v>23.5128341286837</v>
      </c>
      <c r="M4365">
        <v>65.091526336448396</v>
      </c>
      <c r="N4365">
        <v>0.32348825736361703</v>
      </c>
      <c r="O4365">
        <v>38.304943913585298</v>
      </c>
      <c r="P4365">
        <v>33.945464663327698</v>
      </c>
      <c r="Q4365">
        <v>0.12664533840094699</v>
      </c>
    </row>
    <row r="4366" spans="1:17" hidden="1" x14ac:dyDescent="0.3">
      <c r="A4366" t="s">
        <v>8961</v>
      </c>
      <c r="B4366" t="s">
        <v>8962</v>
      </c>
      <c r="C4366" t="str">
        <f>IFERROR(VLOOKUP(Table1[[#This Row],[Ticker]],[1]!Table2[[Symbol]:[Industry]],2,FALSE),"-")</f>
        <v>-</v>
      </c>
      <c r="D4366" t="s">
        <v>2952</v>
      </c>
      <c r="E4366">
        <v>12.038457599999999</v>
      </c>
      <c r="F4366">
        <v>26.91</v>
      </c>
      <c r="G4366">
        <v>16.610266309759002</v>
      </c>
      <c r="H4366">
        <v>22.7083596852517</v>
      </c>
      <c r="I4366">
        <v>0.47884861786670202</v>
      </c>
      <c r="J4366">
        <v>-4.46928863406999</v>
      </c>
      <c r="K4366">
        <v>24.2587734232408</v>
      </c>
      <c r="L4366">
        <v>22.3515066928674</v>
      </c>
      <c r="M4366">
        <v>50.160108631023903</v>
      </c>
      <c r="N4366">
        <v>3.629640672366</v>
      </c>
      <c r="O4366">
        <v>25.380899293942701</v>
      </c>
      <c r="P4366">
        <v>69.351793580868403</v>
      </c>
      <c r="Q4366">
        <v>6.2003332540648999E-2</v>
      </c>
    </row>
    <row r="4367" spans="1:17" hidden="1" x14ac:dyDescent="0.3">
      <c r="A4367" t="s">
        <v>8963</v>
      </c>
      <c r="B4367" t="s">
        <v>8964</v>
      </c>
      <c r="C4367" t="str">
        <f>IFERROR(VLOOKUP(Table1[[#This Row],[Ticker]],[1]!Table2[[Symbol]:[Industry]],2,FALSE),"-")</f>
        <v>-</v>
      </c>
      <c r="D4367" t="s">
        <v>51</v>
      </c>
      <c r="E4367">
        <v>12.015599999999999</v>
      </c>
      <c r="F4367">
        <v>20.399999999999999</v>
      </c>
      <c r="G4367">
        <v>101.415004969123</v>
      </c>
      <c r="H4367">
        <v>-1.8643447053415401</v>
      </c>
      <c r="I4367">
        <v>163.335279808622</v>
      </c>
      <c r="J4367">
        <v>11.0359072051327</v>
      </c>
      <c r="K4367">
        <v>20.1451471830249</v>
      </c>
      <c r="L4367">
        <v>15.481501118473799</v>
      </c>
      <c r="M4367">
        <v>66.077333115359394</v>
      </c>
      <c r="N4367">
        <v>1.15634655086495</v>
      </c>
      <c r="O4367">
        <v>43.186274509803901</v>
      </c>
      <c r="P4367">
        <v>335.897435897435</v>
      </c>
      <c r="Q4367">
        <v>0.13305340713396699</v>
      </c>
    </row>
    <row r="4368" spans="1:17" hidden="1" x14ac:dyDescent="0.3">
      <c r="A4368" t="s">
        <v>8965</v>
      </c>
      <c r="B4368" t="s">
        <v>8966</v>
      </c>
      <c r="C4368" t="str">
        <f>IFERROR(VLOOKUP(Table1[[#This Row],[Ticker]],[1]!Table2[[Symbol]:[Industry]],2,FALSE),"-")</f>
        <v>-</v>
      </c>
      <c r="D4368" t="s">
        <v>942</v>
      </c>
      <c r="E4368">
        <v>12.013503</v>
      </c>
      <c r="F4368">
        <v>12.45</v>
      </c>
      <c r="G4368">
        <v>18.868689116127001</v>
      </c>
      <c r="H4368">
        <v>6.6201695704961097</v>
      </c>
      <c r="I4368">
        <v>-19.944769001627201</v>
      </c>
      <c r="J4368">
        <v>12.455048509516599</v>
      </c>
      <c r="K4368">
        <v>11.8495163840269</v>
      </c>
      <c r="L4368">
        <v>11.1889423212856</v>
      </c>
      <c r="M4368">
        <v>57.391666249963698</v>
      </c>
      <c r="N4368">
        <v>0.99662452085359499</v>
      </c>
      <c r="O4368">
        <v>25.3012048192771</v>
      </c>
      <c r="P4368">
        <v>50.726392251815902</v>
      </c>
    </row>
    <row r="4369" spans="1:17" hidden="1" x14ac:dyDescent="0.3">
      <c r="A4369" t="s">
        <v>8967</v>
      </c>
      <c r="B4369" t="s">
        <v>8968</v>
      </c>
      <c r="C4369" t="str">
        <f>IFERROR(VLOOKUP(Table1[[#This Row],[Ticker]],[1]!Table2[[Symbol]:[Industry]],2,FALSE),"-")</f>
        <v>-</v>
      </c>
      <c r="D4369" t="s">
        <v>625</v>
      </c>
      <c r="E4369">
        <v>12.011501320000001</v>
      </c>
      <c r="F4369">
        <v>4003.3</v>
      </c>
      <c r="G4369">
        <v>39.085223018292403</v>
      </c>
      <c r="H4369">
        <v>3.7121420378750298</v>
      </c>
      <c r="I4369">
        <v>2.3789420505612302</v>
      </c>
      <c r="J4369">
        <v>7.0496080427615704</v>
      </c>
      <c r="K4369">
        <v>3929.2003124166399</v>
      </c>
      <c r="L4369">
        <v>3496.34494212557</v>
      </c>
      <c r="M4369">
        <v>50.5514187543845</v>
      </c>
      <c r="N4369">
        <v>1.55067758328627</v>
      </c>
      <c r="O4369">
        <v>18.602153223590498</v>
      </c>
      <c r="P4369">
        <v>94.713035019455205</v>
      </c>
      <c r="Q4369">
        <v>8.8882137612177003E-2</v>
      </c>
    </row>
    <row r="4370" spans="1:17" hidden="1" x14ac:dyDescent="0.3">
      <c r="A4370" t="s">
        <v>8969</v>
      </c>
      <c r="B4370" t="s">
        <v>8970</v>
      </c>
      <c r="C4370" t="str">
        <f>IFERROR(VLOOKUP(Table1[[#This Row],[Ticker]],[1]!Table2[[Symbol]:[Industry]],2,FALSE),"-")</f>
        <v>-</v>
      </c>
      <c r="D4370" t="s">
        <v>21</v>
      </c>
      <c r="E4370">
        <v>11.973549999999999</v>
      </c>
      <c r="F4370">
        <v>23.71</v>
      </c>
      <c r="G4370">
        <v>92.290855990348703</v>
      </c>
      <c r="H4370">
        <v>12.9093648602625</v>
      </c>
      <c r="I4370">
        <v>9.5604093643106598</v>
      </c>
      <c r="J4370">
        <v>3.0599924131104101</v>
      </c>
      <c r="K4370">
        <v>20.7012853039022</v>
      </c>
      <c r="L4370">
        <v>16.798967541556902</v>
      </c>
      <c r="M4370">
        <v>55.998701119720003</v>
      </c>
      <c r="N4370">
        <v>0.46595117052658003</v>
      </c>
      <c r="O4370">
        <v>6.4107971320118002</v>
      </c>
      <c r="P4370">
        <v>238.71428571428501</v>
      </c>
    </row>
    <row r="4371" spans="1:17" hidden="1" x14ac:dyDescent="0.3">
      <c r="A4371" t="s">
        <v>8971</v>
      </c>
      <c r="B4371" t="s">
        <v>8972</v>
      </c>
      <c r="C4371" t="str">
        <f>IFERROR(VLOOKUP(Table1[[#This Row],[Ticker]],[1]!Table2[[Symbol]:[Industry]],2,FALSE),"-")</f>
        <v>-</v>
      </c>
      <c r="D4371" t="s">
        <v>1380</v>
      </c>
      <c r="E4371">
        <v>11.97</v>
      </c>
      <c r="F4371">
        <v>239.4</v>
      </c>
      <c r="G4371">
        <v>82.373430153772702</v>
      </c>
      <c r="H4371">
        <v>-14.9704503207239</v>
      </c>
      <c r="I4371">
        <v>-20.408552724479499</v>
      </c>
      <c r="J4371">
        <v>-1.33357813886593</v>
      </c>
      <c r="K4371">
        <v>296.93210119780798</v>
      </c>
      <c r="L4371">
        <v>245.31697125489899</v>
      </c>
      <c r="M4371">
        <v>12.911012995521</v>
      </c>
      <c r="N4371">
        <v>0.53262326303167096</v>
      </c>
      <c r="O4371">
        <v>64.160401002506205</v>
      </c>
      <c r="P4371">
        <v>159.231185706551</v>
      </c>
    </row>
    <row r="4372" spans="1:17" hidden="1" x14ac:dyDescent="0.3">
      <c r="A4372" t="s">
        <v>8973</v>
      </c>
      <c r="B4372" t="s">
        <v>8974</v>
      </c>
      <c r="C4372" t="str">
        <f>IFERROR(VLOOKUP(Table1[[#This Row],[Ticker]],[1]!Table2[[Symbol]:[Industry]],2,FALSE),"-")</f>
        <v>-</v>
      </c>
      <c r="D4372" t="s">
        <v>942</v>
      </c>
      <c r="E4372">
        <v>11.95466289</v>
      </c>
      <c r="F4372">
        <v>2.39</v>
      </c>
      <c r="G4372">
        <v>24.276265642424999</v>
      </c>
      <c r="H4372">
        <v>-4.6403346311845501</v>
      </c>
      <c r="I4372">
        <v>-6.1234113200075102</v>
      </c>
      <c r="J4372">
        <v>-1.7956687002954299</v>
      </c>
      <c r="K4372">
        <v>2.58554611623937</v>
      </c>
      <c r="L4372">
        <v>2.42578269619914</v>
      </c>
      <c r="M4372">
        <v>47.911800687384499</v>
      </c>
      <c r="N4372">
        <v>0.39242882055572598</v>
      </c>
      <c r="O4372">
        <v>77.405857740585702</v>
      </c>
      <c r="P4372">
        <v>62.585034013605402</v>
      </c>
      <c r="Q4372">
        <v>3.2601722852905003E-2</v>
      </c>
    </row>
    <row r="4373" spans="1:17" hidden="1" x14ac:dyDescent="0.3">
      <c r="A4373" t="s">
        <v>8975</v>
      </c>
      <c r="B4373" t="s">
        <v>8976</v>
      </c>
      <c r="C4373" t="str">
        <f>IFERROR(VLOOKUP(Table1[[#This Row],[Ticker]],[1]!Table2[[Symbol]:[Industry]],2,FALSE),"-")</f>
        <v>-</v>
      </c>
      <c r="D4373" t="s">
        <v>625</v>
      </c>
      <c r="E4373">
        <v>11.954518800000001</v>
      </c>
      <c r="F4373">
        <v>15.96</v>
      </c>
      <c r="G4373">
        <v>-4.5928885179310601</v>
      </c>
      <c r="H4373">
        <v>-4.9848724463106002</v>
      </c>
      <c r="I4373">
        <v>-10.238967265674701</v>
      </c>
      <c r="J4373">
        <v>-4.0085598860548197</v>
      </c>
      <c r="K4373">
        <v>16.784395204038699</v>
      </c>
      <c r="L4373">
        <v>16.7127168983607</v>
      </c>
      <c r="M4373">
        <v>44.413731851230303</v>
      </c>
      <c r="N4373">
        <v>1.1491474545803499</v>
      </c>
      <c r="O4373">
        <v>45.676691729323203</v>
      </c>
      <c r="P4373">
        <v>45.090909090909001</v>
      </c>
      <c r="Q4373">
        <v>5.1960056028121003E-2</v>
      </c>
    </row>
    <row r="4374" spans="1:17" hidden="1" x14ac:dyDescent="0.3">
      <c r="A4374" t="s">
        <v>8977</v>
      </c>
      <c r="B4374" t="s">
        <v>8978</v>
      </c>
      <c r="C4374" t="str">
        <f>IFERROR(VLOOKUP(Table1[[#This Row],[Ticker]],[1]!Table2[[Symbol]:[Industry]],2,FALSE),"-")</f>
        <v>-</v>
      </c>
      <c r="D4374" t="s">
        <v>51</v>
      </c>
      <c r="E4374">
        <v>11.9316455</v>
      </c>
      <c r="F4374">
        <v>24.67</v>
      </c>
      <c r="G4374">
        <v>152.38785954545199</v>
      </c>
      <c r="H4374">
        <v>1.0739510831011601</v>
      </c>
      <c r="I4374">
        <v>-14.684398304363199</v>
      </c>
      <c r="J4374">
        <v>3.1426029046428301</v>
      </c>
      <c r="K4374">
        <v>24.572857988994599</v>
      </c>
      <c r="L4374">
        <v>21.952505805617101</v>
      </c>
      <c r="M4374">
        <v>97.755691246373402</v>
      </c>
      <c r="N4374">
        <v>2.0666666666666602</v>
      </c>
      <c r="O4374">
        <v>15.4843940008106</v>
      </c>
      <c r="P4374">
        <v>228.933333333333</v>
      </c>
    </row>
    <row r="4375" spans="1:17" hidden="1" x14ac:dyDescent="0.3">
      <c r="A4375" t="s">
        <v>8979</v>
      </c>
      <c r="B4375" t="s">
        <v>8980</v>
      </c>
      <c r="C4375" t="str">
        <f>IFERROR(VLOOKUP(Table1[[#This Row],[Ticker]],[1]!Table2[[Symbol]:[Industry]],2,FALSE),"-")</f>
        <v>-</v>
      </c>
      <c r="D4375" t="s">
        <v>191</v>
      </c>
      <c r="E4375">
        <v>11.931179999999999</v>
      </c>
      <c r="F4375">
        <v>68.569999999999993</v>
      </c>
      <c r="G4375">
        <v>-75.4539711588004</v>
      </c>
      <c r="H4375">
        <v>-0.95353564978766103</v>
      </c>
      <c r="I4375">
        <v>-30.441192494081498</v>
      </c>
      <c r="J4375">
        <v>5.9997457617856904</v>
      </c>
      <c r="K4375">
        <v>69.199780388203393</v>
      </c>
      <c r="L4375">
        <v>84.906668807746001</v>
      </c>
      <c r="M4375">
        <v>49.0202287657889</v>
      </c>
      <c r="N4375">
        <v>1.6811176677986199</v>
      </c>
      <c r="O4375">
        <v>109.202275047396</v>
      </c>
      <c r="P4375">
        <v>19.856668414612798</v>
      </c>
      <c r="Q4375">
        <v>8.2243387615425004E-2</v>
      </c>
    </row>
    <row r="4376" spans="1:17" hidden="1" x14ac:dyDescent="0.3">
      <c r="A4376" t="s">
        <v>8981</v>
      </c>
      <c r="B4376" t="s">
        <v>4364</v>
      </c>
      <c r="C4376" t="str">
        <f>IFERROR(VLOOKUP(Table1[[#This Row],[Ticker]],[1]!Table2[[Symbol]:[Industry]],2,FALSE),"-")</f>
        <v>-</v>
      </c>
      <c r="D4376" t="s">
        <v>54</v>
      </c>
      <c r="E4376">
        <v>11.93</v>
      </c>
      <c r="F4376">
        <v>119.3</v>
      </c>
      <c r="M4376">
        <v>100</v>
      </c>
      <c r="N4376">
        <v>1</v>
      </c>
      <c r="Q4376">
        <v>5.4726977498741003E-2</v>
      </c>
    </row>
    <row r="4377" spans="1:17" hidden="1" x14ac:dyDescent="0.3">
      <c r="A4377" t="s">
        <v>8982</v>
      </c>
      <c r="B4377" t="s">
        <v>8983</v>
      </c>
      <c r="C4377" t="str">
        <f>IFERROR(VLOOKUP(Table1[[#This Row],[Ticker]],[1]!Table2[[Symbol]:[Industry]],2,FALSE),"-")</f>
        <v>-</v>
      </c>
      <c r="D4377" t="s">
        <v>530</v>
      </c>
      <c r="E4377">
        <v>11.897264085512999</v>
      </c>
      <c r="F4377">
        <v>41.6</v>
      </c>
      <c r="G4377">
        <v>-13.0267236213485</v>
      </c>
      <c r="H4377">
        <v>1.0739510831011601</v>
      </c>
      <c r="I4377">
        <v>-5.4927475248707296</v>
      </c>
      <c r="J4377">
        <v>3.1426029046428301</v>
      </c>
      <c r="K4377">
        <v>41.090235456673597</v>
      </c>
      <c r="L4377">
        <v>39.795932039024997</v>
      </c>
      <c r="M4377">
        <v>100</v>
      </c>
      <c r="N4377">
        <v>0</v>
      </c>
      <c r="O4377">
        <v>0</v>
      </c>
      <c r="P4377">
        <v>10.227874933757199</v>
      </c>
    </row>
    <row r="4378" spans="1:17" hidden="1" x14ac:dyDescent="0.3">
      <c r="A4378" t="s">
        <v>8984</v>
      </c>
      <c r="B4378" t="s">
        <v>8985</v>
      </c>
      <c r="C4378" t="str">
        <f>IFERROR(VLOOKUP(Table1[[#This Row],[Ticker]],[1]!Table2[[Symbol]:[Industry]],2,FALSE),"-")</f>
        <v>-</v>
      </c>
      <c r="D4378" t="s">
        <v>72</v>
      </c>
      <c r="E4378">
        <v>11.877121199999999</v>
      </c>
      <c r="F4378">
        <v>12.46</v>
      </c>
      <c r="G4378">
        <v>57.901747989782898</v>
      </c>
      <c r="H4378">
        <v>55.471026054401698</v>
      </c>
      <c r="I4378">
        <v>27.6593361466497</v>
      </c>
      <c r="J4378">
        <v>-1.33357813886593</v>
      </c>
      <c r="K4378">
        <v>9.5195921539216002</v>
      </c>
      <c r="L4378">
        <v>8.0234634546071906</v>
      </c>
      <c r="M4378">
        <v>46.033252823400296</v>
      </c>
      <c r="N4378">
        <v>0.856359737364078</v>
      </c>
      <c r="O4378">
        <v>10.6741573033707</v>
      </c>
      <c r="P4378">
        <v>118.21366024518299</v>
      </c>
      <c r="Q4378">
        <v>6.0215060240223002E-2</v>
      </c>
    </row>
    <row r="4379" spans="1:17" hidden="1" x14ac:dyDescent="0.3">
      <c r="A4379" t="s">
        <v>8986</v>
      </c>
      <c r="B4379" t="s">
        <v>8987</v>
      </c>
      <c r="C4379" t="str">
        <f>IFERROR(VLOOKUP(Table1[[#This Row],[Ticker]],[1]!Table2[[Symbol]:[Industry]],2,FALSE),"-")</f>
        <v>-</v>
      </c>
      <c r="D4379" t="s">
        <v>133</v>
      </c>
      <c r="E4379">
        <v>11.863799999999999</v>
      </c>
      <c r="F4379">
        <v>3.6</v>
      </c>
      <c r="G4379">
        <v>76.745401444894199</v>
      </c>
      <c r="H4379">
        <v>-20.840942533920099</v>
      </c>
      <c r="I4379">
        <v>19.944559061613901</v>
      </c>
      <c r="J4379">
        <v>2.8708637742080398</v>
      </c>
      <c r="K4379">
        <v>3.7080304781770699</v>
      </c>
      <c r="L4379">
        <v>2.9642920139529498</v>
      </c>
      <c r="M4379">
        <v>29.652565061203401</v>
      </c>
      <c r="N4379">
        <v>0.31622798274453501</v>
      </c>
      <c r="O4379">
        <v>38.6111111111111</v>
      </c>
      <c r="P4379">
        <v>122.222222222222</v>
      </c>
      <c r="Q4379">
        <v>-3.7593395023652998E-2</v>
      </c>
    </row>
    <row r="4380" spans="1:17" hidden="1" x14ac:dyDescent="0.3">
      <c r="A4380" t="s">
        <v>8988</v>
      </c>
      <c r="B4380" t="s">
        <v>8989</v>
      </c>
      <c r="C4380" t="str">
        <f>IFERROR(VLOOKUP(Table1[[#This Row],[Ticker]],[1]!Table2[[Symbol]:[Industry]],2,FALSE),"-")</f>
        <v>-</v>
      </c>
      <c r="D4380" t="s">
        <v>530</v>
      </c>
      <c r="E4380">
        <v>11.83455</v>
      </c>
      <c r="F4380">
        <v>8.67</v>
      </c>
      <c r="G4380">
        <v>83.666642495013505</v>
      </c>
      <c r="H4380">
        <v>23.3422775008051</v>
      </c>
      <c r="I4380">
        <v>-18.8411749212889</v>
      </c>
      <c r="J4380">
        <v>7.0203937389554101</v>
      </c>
      <c r="K4380">
        <v>7.4498393725199099</v>
      </c>
      <c r="L4380">
        <v>7.7138423623080303</v>
      </c>
      <c r="M4380">
        <v>68.499677699369002</v>
      </c>
      <c r="N4380">
        <v>0.47879173632747801</v>
      </c>
      <c r="O4380">
        <v>46.712802768166</v>
      </c>
      <c r="P4380">
        <v>106.92124105011899</v>
      </c>
      <c r="Q4380">
        <v>9.0636944483295998E-2</v>
      </c>
    </row>
    <row r="4381" spans="1:17" hidden="1" x14ac:dyDescent="0.3">
      <c r="A4381" t="s">
        <v>8990</v>
      </c>
      <c r="B4381" t="s">
        <v>8991</v>
      </c>
      <c r="C4381" t="str">
        <f>IFERROR(VLOOKUP(Table1[[#This Row],[Ticker]],[1]!Table2[[Symbol]:[Industry]],2,FALSE),"-")</f>
        <v>-</v>
      </c>
      <c r="D4381" t="s">
        <v>530</v>
      </c>
      <c r="E4381">
        <v>11.8228125</v>
      </c>
      <c r="F4381">
        <v>37.5</v>
      </c>
      <c r="G4381">
        <v>-10.6419859424931</v>
      </c>
      <c r="H4381">
        <v>15.7879308934407</v>
      </c>
      <c r="I4381">
        <v>-23.260635270738401</v>
      </c>
      <c r="J4381">
        <v>1.8268134309586199</v>
      </c>
      <c r="K4381">
        <v>37.2433427847606</v>
      </c>
      <c r="L4381">
        <v>35.991828299176099</v>
      </c>
      <c r="M4381">
        <v>66.517797722079095</v>
      </c>
      <c r="N4381">
        <v>2.1763636363636301</v>
      </c>
      <c r="O4381">
        <v>25.733333333333299</v>
      </c>
      <c r="P4381">
        <v>95.109261186264305</v>
      </c>
    </row>
    <row r="4382" spans="1:17" hidden="1" x14ac:dyDescent="0.3">
      <c r="A4382" t="s">
        <v>8992</v>
      </c>
      <c r="B4382" t="s">
        <v>8993</v>
      </c>
      <c r="C4382" t="str">
        <f>IFERROR(VLOOKUP(Table1[[#This Row],[Ticker]],[1]!Table2[[Symbol]:[Industry]],2,FALSE),"-")</f>
        <v>-</v>
      </c>
      <c r="D4382" t="s">
        <v>625</v>
      </c>
      <c r="E4382">
        <v>11.742897599999999</v>
      </c>
      <c r="F4382">
        <v>34.92</v>
      </c>
      <c r="G4382">
        <v>-32.317098555105702</v>
      </c>
      <c r="H4382">
        <v>-4.2522806079773998</v>
      </c>
      <c r="I4382">
        <v>-33.742970799828903</v>
      </c>
      <c r="J4382">
        <v>-1.4211554846189101</v>
      </c>
      <c r="K4382">
        <v>39.3203321276617</v>
      </c>
      <c r="L4382">
        <v>40.945624534038302</v>
      </c>
      <c r="M4382">
        <v>15.763472738814601</v>
      </c>
      <c r="N4382">
        <v>0.84877102199223797</v>
      </c>
      <c r="O4382">
        <v>45.761741122565802</v>
      </c>
      <c r="P4382">
        <v>0</v>
      </c>
      <c r="Q4382">
        <v>9.4157695513400003E-2</v>
      </c>
    </row>
    <row r="4383" spans="1:17" hidden="1" x14ac:dyDescent="0.3">
      <c r="A4383" t="s">
        <v>8994</v>
      </c>
      <c r="B4383" t="s">
        <v>8995</v>
      </c>
      <c r="C4383" t="str">
        <f>IFERROR(VLOOKUP(Table1[[#This Row],[Ticker]],[1]!Table2[[Symbol]:[Industry]],2,FALSE),"-")</f>
        <v>-</v>
      </c>
      <c r="D4383" t="s">
        <v>54</v>
      </c>
      <c r="E4383">
        <v>11.731173</v>
      </c>
      <c r="F4383">
        <v>39.1</v>
      </c>
      <c r="G4383">
        <v>60.227334809511703</v>
      </c>
      <c r="H4383">
        <v>-3.8201665639576499</v>
      </c>
      <c r="I4383">
        <v>-11.0750188687191</v>
      </c>
      <c r="J4383">
        <v>1.7520198356015999</v>
      </c>
      <c r="K4383">
        <v>41.065676213262599</v>
      </c>
      <c r="L4383">
        <v>37.360932830829903</v>
      </c>
      <c r="M4383">
        <v>36.7173231020966</v>
      </c>
      <c r="N4383">
        <v>1.4735626317839301</v>
      </c>
      <c r="O4383">
        <v>31.892583120204598</v>
      </c>
      <c r="P4383">
        <v>93.086419753086403</v>
      </c>
      <c r="Q4383">
        <v>3.4050788561034002E-2</v>
      </c>
    </row>
    <row r="4384" spans="1:17" hidden="1" x14ac:dyDescent="0.3">
      <c r="A4384" t="s">
        <v>8996</v>
      </c>
      <c r="B4384" t="s">
        <v>8997</v>
      </c>
      <c r="C4384" t="str">
        <f>IFERROR(VLOOKUP(Table1[[#This Row],[Ticker]],[1]!Table2[[Symbol]:[Industry]],2,FALSE),"-")</f>
        <v>-</v>
      </c>
      <c r="D4384" t="s">
        <v>625</v>
      </c>
      <c r="E4384">
        <v>11.711690847</v>
      </c>
      <c r="F4384">
        <v>14.11</v>
      </c>
      <c r="G4384">
        <v>19.2706539701467</v>
      </c>
      <c r="H4384">
        <v>-4.8593822502321702</v>
      </c>
      <c r="I4384">
        <v>-19.044986994910602</v>
      </c>
      <c r="J4384">
        <v>3.1426029046428301</v>
      </c>
      <c r="K4384">
        <v>14.0485611277469</v>
      </c>
      <c r="L4384">
        <v>12.1308149915149</v>
      </c>
      <c r="M4384">
        <v>0.46178403304846</v>
      </c>
      <c r="N4384">
        <v>0</v>
      </c>
      <c r="O4384">
        <v>18.284904323174999</v>
      </c>
      <c r="P4384">
        <v>95.159059474412103</v>
      </c>
    </row>
    <row r="4385" spans="1:17" hidden="1" x14ac:dyDescent="0.3">
      <c r="A4385" t="s">
        <v>8998</v>
      </c>
      <c r="B4385" t="s">
        <v>8999</v>
      </c>
      <c r="C4385" t="str">
        <f>IFERROR(VLOOKUP(Table1[[#This Row],[Ticker]],[1]!Table2[[Symbol]:[Industry]],2,FALSE),"-")</f>
        <v>-</v>
      </c>
      <c r="D4385" t="s">
        <v>625</v>
      </c>
      <c r="E4385">
        <v>11.701672</v>
      </c>
      <c r="F4385">
        <v>33.200000000000003</v>
      </c>
      <c r="G4385">
        <v>25.527301454097099</v>
      </c>
      <c r="H4385">
        <v>47.471026054401698</v>
      </c>
      <c r="I4385">
        <v>-28.020337255119301</v>
      </c>
      <c r="J4385">
        <v>-1.33357813886593</v>
      </c>
      <c r="K4385">
        <v>25.338449642256698</v>
      </c>
      <c r="L4385">
        <v>25.635308592572599</v>
      </c>
      <c r="M4385">
        <v>97.455216281389298</v>
      </c>
      <c r="N4385">
        <v>0</v>
      </c>
      <c r="O4385">
        <v>22.289156626505999</v>
      </c>
      <c r="P4385">
        <v>103.556100551808</v>
      </c>
      <c r="Q4385">
        <v>0.130146782324224</v>
      </c>
    </row>
    <row r="4386" spans="1:17" hidden="1" x14ac:dyDescent="0.3">
      <c r="A4386" t="s">
        <v>9000</v>
      </c>
      <c r="B4386" t="s">
        <v>9001</v>
      </c>
      <c r="C4386" t="str">
        <f>IFERROR(VLOOKUP(Table1[[#This Row],[Ticker]],[1]!Table2[[Symbol]:[Industry]],2,FALSE),"-")</f>
        <v>-</v>
      </c>
      <c r="D4386" t="s">
        <v>920</v>
      </c>
      <c r="E4386">
        <v>11.690250000000001</v>
      </c>
      <c r="F4386">
        <v>19.5</v>
      </c>
      <c r="G4386">
        <v>14.069345106866001</v>
      </c>
      <c r="H4386">
        <v>-4.5279007687506896</v>
      </c>
      <c r="I4386">
        <v>15.316228065821401</v>
      </c>
      <c r="J4386">
        <v>17.757555124991299</v>
      </c>
      <c r="K4386">
        <v>18.435820845843701</v>
      </c>
      <c r="L4386">
        <v>15.8121223089006</v>
      </c>
      <c r="M4386">
        <v>52.800902883979298</v>
      </c>
      <c r="N4386">
        <v>0.31553668513184002</v>
      </c>
      <c r="O4386">
        <v>17.692307692307601</v>
      </c>
      <c r="P4386">
        <v>65.816326530612201</v>
      </c>
      <c r="Q4386">
        <v>5.8810498912108003E-2</v>
      </c>
    </row>
    <row r="4387" spans="1:17" hidden="1" x14ac:dyDescent="0.3">
      <c r="A4387" t="s">
        <v>9002</v>
      </c>
      <c r="B4387" t="s">
        <v>9003</v>
      </c>
      <c r="C4387" t="str">
        <f>IFERROR(VLOOKUP(Table1[[#This Row],[Ticker]],[1]!Table2[[Symbol]:[Industry]],2,FALSE),"-")</f>
        <v>-</v>
      </c>
      <c r="D4387" t="s">
        <v>277</v>
      </c>
      <c r="E4387">
        <v>11.621852499999999</v>
      </c>
      <c r="F4387">
        <v>27.25</v>
      </c>
      <c r="G4387">
        <v>-13.2424871299947</v>
      </c>
      <c r="H4387">
        <v>9.9478070321660201</v>
      </c>
      <c r="I4387">
        <v>-13.8590178733228</v>
      </c>
      <c r="J4387">
        <v>-1.6590672414949399</v>
      </c>
      <c r="K4387">
        <v>26.691548560407899</v>
      </c>
      <c r="L4387">
        <v>26.461942848672098</v>
      </c>
      <c r="M4387">
        <v>50.974361061976502</v>
      </c>
      <c r="N4387">
        <v>0.54965766276655104</v>
      </c>
      <c r="O4387">
        <v>17.431192660550401</v>
      </c>
      <c r="P4387">
        <v>22.361921867983799</v>
      </c>
      <c r="Q4387">
        <v>1.466332541982E-3</v>
      </c>
    </row>
    <row r="4388" spans="1:17" hidden="1" x14ac:dyDescent="0.3">
      <c r="A4388" t="s">
        <v>9004</v>
      </c>
      <c r="B4388" t="s">
        <v>9005</v>
      </c>
      <c r="C4388" t="str">
        <f>IFERROR(VLOOKUP(Table1[[#This Row],[Ticker]],[1]!Table2[[Symbol]:[Industry]],2,FALSE),"-")</f>
        <v>-</v>
      </c>
      <c r="D4388" t="s">
        <v>133</v>
      </c>
      <c r="E4388">
        <v>11.61622665</v>
      </c>
      <c r="F4388">
        <v>9.69</v>
      </c>
      <c r="G4388">
        <v>-72.812120678999605</v>
      </c>
      <c r="H4388">
        <v>1.0739510831011601</v>
      </c>
      <c r="I4388">
        <v>-20.933846467599299</v>
      </c>
      <c r="J4388">
        <v>-23.469702506773</v>
      </c>
      <c r="K4388">
        <v>10.2846886829859</v>
      </c>
      <c r="L4388">
        <v>11.1509555420994</v>
      </c>
      <c r="M4388">
        <v>36.942040915043101</v>
      </c>
      <c r="N4388">
        <v>4.09816538134681</v>
      </c>
      <c r="O4388">
        <v>98.245614035087698</v>
      </c>
      <c r="P4388">
        <v>14.403778040141599</v>
      </c>
    </row>
    <row r="4389" spans="1:17" hidden="1" x14ac:dyDescent="0.3">
      <c r="A4389" t="s">
        <v>9006</v>
      </c>
      <c r="B4389" t="s">
        <v>9007</v>
      </c>
      <c r="C4389" t="str">
        <f>IFERROR(VLOOKUP(Table1[[#This Row],[Ticker]],[1]!Table2[[Symbol]:[Industry]],2,FALSE),"-")</f>
        <v>-</v>
      </c>
      <c r="D4389" t="s">
        <v>625</v>
      </c>
      <c r="E4389">
        <v>11.604384</v>
      </c>
      <c r="F4389">
        <v>19.98</v>
      </c>
      <c r="G4389">
        <v>7.8734778227541796E-2</v>
      </c>
      <c r="H4389">
        <v>2.6475551440148699</v>
      </c>
      <c r="I4389">
        <v>-7.60659841834849</v>
      </c>
      <c r="J4389">
        <v>-7.0861992487891801</v>
      </c>
      <c r="K4389">
        <v>20.6848138030266</v>
      </c>
      <c r="L4389">
        <v>18.9131502548768</v>
      </c>
      <c r="M4389">
        <v>37.116654904770201</v>
      </c>
      <c r="N4389">
        <v>1.0411548434536899</v>
      </c>
      <c r="O4389">
        <v>30.930930930930899</v>
      </c>
      <c r="P4389">
        <v>90.467111534794995</v>
      </c>
    </row>
    <row r="4390" spans="1:17" hidden="1" x14ac:dyDescent="0.3">
      <c r="A4390" t="s">
        <v>9008</v>
      </c>
      <c r="B4390" t="s">
        <v>9009</v>
      </c>
      <c r="C4390" t="str">
        <f>IFERROR(VLOOKUP(Table1[[#This Row],[Ticker]],[1]!Table2[[Symbol]:[Industry]],2,FALSE),"-")</f>
        <v>-</v>
      </c>
      <c r="D4390" t="s">
        <v>711</v>
      </c>
      <c r="E4390">
        <v>11.560360832000001</v>
      </c>
      <c r="F4390">
        <v>55.02</v>
      </c>
      <c r="G4390">
        <v>45.881583430753402</v>
      </c>
      <c r="H4390">
        <v>3.0785615475264299E-2</v>
      </c>
      <c r="I4390">
        <v>11.1547023870327</v>
      </c>
      <c r="J4390">
        <v>0.35108347001386597</v>
      </c>
      <c r="K4390">
        <v>54.281479972839598</v>
      </c>
      <c r="L4390">
        <v>46.6329129310013</v>
      </c>
      <c r="M4390">
        <v>44.735305969102399</v>
      </c>
      <c r="N4390">
        <v>1.20556842008486</v>
      </c>
      <c r="O4390">
        <v>5.59796437659032</v>
      </c>
      <c r="P4390">
        <v>71.830106183635195</v>
      </c>
    </row>
    <row r="4391" spans="1:17" hidden="1" x14ac:dyDescent="0.3">
      <c r="A4391" t="s">
        <v>9010</v>
      </c>
      <c r="B4391" t="s">
        <v>9011</v>
      </c>
      <c r="C4391" t="str">
        <f>IFERROR(VLOOKUP(Table1[[#This Row],[Ticker]],[1]!Table2[[Symbol]:[Industry]],2,FALSE),"-")</f>
        <v>-</v>
      </c>
      <c r="D4391" t="s">
        <v>1566</v>
      </c>
      <c r="E4391">
        <v>11.542735800000001</v>
      </c>
      <c r="F4391">
        <v>32.79</v>
      </c>
      <c r="G4391">
        <v>152.755502454995</v>
      </c>
      <c r="H4391">
        <v>3.1707252766495402</v>
      </c>
      <c r="I4391">
        <v>51.435702378844098</v>
      </c>
      <c r="J4391">
        <v>2.0488529046428301</v>
      </c>
      <c r="K4391">
        <v>30.9593679848393</v>
      </c>
      <c r="M4391">
        <v>66.992741844457697</v>
      </c>
      <c r="N4391">
        <v>1.3914424889419701</v>
      </c>
      <c r="O4391">
        <v>34.7666971637694</v>
      </c>
      <c r="P4391">
        <v>189.66431095406301</v>
      </c>
    </row>
    <row r="4392" spans="1:17" hidden="1" x14ac:dyDescent="0.3">
      <c r="A4392" t="s">
        <v>9012</v>
      </c>
      <c r="B4392" t="s">
        <v>9013</v>
      </c>
      <c r="C4392" t="str">
        <f>IFERROR(VLOOKUP(Table1[[#This Row],[Ticker]],[1]!Table2[[Symbol]:[Industry]],2,FALSE),"-")</f>
        <v>-</v>
      </c>
      <c r="D4392" t="s">
        <v>625</v>
      </c>
      <c r="E4392">
        <v>11.484</v>
      </c>
      <c r="F4392">
        <v>191.4</v>
      </c>
      <c r="G4392">
        <v>-18.2628267503883</v>
      </c>
      <c r="I4392">
        <v>-5.4984517423642503</v>
      </c>
      <c r="M4392">
        <v>100</v>
      </c>
      <c r="N4392">
        <v>1</v>
      </c>
      <c r="O4392">
        <v>0</v>
      </c>
      <c r="P4392">
        <v>4.9917718047174997</v>
      </c>
      <c r="Q4392">
        <v>3.0346719918976001E-2</v>
      </c>
    </row>
    <row r="4393" spans="1:17" hidden="1" x14ac:dyDescent="0.3">
      <c r="A4393" t="s">
        <v>9014</v>
      </c>
      <c r="B4393" t="s">
        <v>9015</v>
      </c>
      <c r="C4393" t="str">
        <f>IFERROR(VLOOKUP(Table1[[#This Row],[Ticker]],[1]!Table2[[Symbol]:[Industry]],2,FALSE),"-")</f>
        <v>-</v>
      </c>
      <c r="D4393" t="s">
        <v>308</v>
      </c>
      <c r="E4393">
        <v>11.4439172</v>
      </c>
      <c r="F4393">
        <v>7.99</v>
      </c>
      <c r="G4393">
        <v>38.159542859035597</v>
      </c>
      <c r="H4393">
        <v>1.0739510831011601</v>
      </c>
      <c r="I4393">
        <v>9.6601523927678699</v>
      </c>
      <c r="J4393">
        <v>3.1426029046428301</v>
      </c>
      <c r="K4393">
        <v>6.7372186279351203</v>
      </c>
      <c r="L4393">
        <v>5.4207540425647904</v>
      </c>
      <c r="M4393">
        <v>99.999983397573999</v>
      </c>
      <c r="N4393">
        <v>1.2611895576613299</v>
      </c>
      <c r="O4393">
        <v>0</v>
      </c>
      <c r="P4393">
        <v>113.06666666666599</v>
      </c>
      <c r="Q4393">
        <v>0.100807254412901</v>
      </c>
    </row>
    <row r="4394" spans="1:17" hidden="1" x14ac:dyDescent="0.3">
      <c r="A4394" t="s">
        <v>9016</v>
      </c>
      <c r="B4394" t="s">
        <v>9017</v>
      </c>
      <c r="C4394" t="str">
        <f>IFERROR(VLOOKUP(Table1[[#This Row],[Ticker]],[1]!Table2[[Symbol]:[Industry]],2,FALSE),"-")</f>
        <v>-</v>
      </c>
      <c r="D4394" t="s">
        <v>429</v>
      </c>
      <c r="E4394">
        <v>11.3807826</v>
      </c>
      <c r="F4394">
        <v>11.22</v>
      </c>
      <c r="G4394">
        <v>10.316830016322699</v>
      </c>
      <c r="H4394">
        <v>-23.324444638823898</v>
      </c>
      <c r="I4394">
        <v>-29.944638478883601</v>
      </c>
      <c r="J4394">
        <v>-4.0764290887943897</v>
      </c>
      <c r="K4394">
        <v>12.2835980284523</v>
      </c>
      <c r="L4394">
        <v>11.3908105780257</v>
      </c>
      <c r="M4394">
        <v>29.112727039484898</v>
      </c>
      <c r="N4394">
        <v>1.1488459906353501</v>
      </c>
      <c r="O4394">
        <v>79.590017825311904</v>
      </c>
      <c r="P4394">
        <v>54.758620689655103</v>
      </c>
      <c r="Q4394">
        <v>7.4693598698268998E-2</v>
      </c>
    </row>
    <row r="4395" spans="1:17" hidden="1" x14ac:dyDescent="0.3">
      <c r="A4395" t="s">
        <v>9018</v>
      </c>
      <c r="B4395" t="s">
        <v>9019</v>
      </c>
      <c r="C4395" t="str">
        <f>IFERROR(VLOOKUP(Table1[[#This Row],[Ticker]],[1]!Table2[[Symbol]:[Industry]],2,FALSE),"-")</f>
        <v>-</v>
      </c>
      <c r="D4395" t="s">
        <v>124</v>
      </c>
      <c r="E4395">
        <v>11.375999999999999</v>
      </c>
      <c r="F4395">
        <v>3.16</v>
      </c>
      <c r="G4395">
        <v>484.43770913720101</v>
      </c>
      <c r="H4395">
        <v>39.867054531377001</v>
      </c>
      <c r="I4395">
        <v>67.037866340558693</v>
      </c>
      <c r="J4395">
        <v>-3.79381328032825</v>
      </c>
      <c r="K4395">
        <v>2.7697832797703601</v>
      </c>
      <c r="L4395">
        <v>2.0005429828799399</v>
      </c>
      <c r="M4395">
        <v>41.607967203325899</v>
      </c>
      <c r="N4395">
        <v>0.53507713591897899</v>
      </c>
      <c r="O4395">
        <v>13.9240506329113</v>
      </c>
      <c r="P4395">
        <v>507.692307692307</v>
      </c>
      <c r="Q4395">
        <v>0.23066810454793499</v>
      </c>
    </row>
    <row r="4396" spans="1:17" hidden="1" x14ac:dyDescent="0.3">
      <c r="A4396" t="s">
        <v>9020</v>
      </c>
      <c r="B4396" t="s">
        <v>9021</v>
      </c>
      <c r="C4396" t="str">
        <f>IFERROR(VLOOKUP(Table1[[#This Row],[Ticker]],[1]!Table2[[Symbol]:[Industry]],2,FALSE),"-")</f>
        <v>-</v>
      </c>
      <c r="D4396" t="s">
        <v>530</v>
      </c>
      <c r="E4396">
        <v>11.336978999999999</v>
      </c>
      <c r="F4396">
        <v>17.54</v>
      </c>
      <c r="G4396">
        <v>284.65237818908003</v>
      </c>
      <c r="H4396">
        <v>121.07395108310099</v>
      </c>
      <c r="I4396">
        <v>100.07400214319399</v>
      </c>
      <c r="J4396">
        <v>91.899999354346903</v>
      </c>
      <c r="K4396">
        <v>9.1768332229689094</v>
      </c>
      <c r="L4396">
        <v>7.6018562399098002</v>
      </c>
      <c r="M4396">
        <v>94.376719897220198</v>
      </c>
      <c r="N4396">
        <v>4.0950332729321604</v>
      </c>
      <c r="O4396">
        <v>0</v>
      </c>
      <c r="P4396">
        <v>398.29545454545399</v>
      </c>
      <c r="Q4396">
        <v>0.15033757997773101</v>
      </c>
    </row>
    <row r="4397" spans="1:17" hidden="1" x14ac:dyDescent="0.3">
      <c r="A4397" t="s">
        <v>9022</v>
      </c>
      <c r="B4397" t="s">
        <v>9023</v>
      </c>
      <c r="C4397" t="str">
        <f>IFERROR(VLOOKUP(Table1[[#This Row],[Ticker]],[1]!Table2[[Symbol]:[Industry]],2,FALSE),"-")</f>
        <v>-</v>
      </c>
      <c r="D4397" t="s">
        <v>429</v>
      </c>
      <c r="E4397">
        <v>11.335000000000001</v>
      </c>
      <c r="F4397">
        <v>22.67</v>
      </c>
      <c r="G4397">
        <v>92.650163349656097</v>
      </c>
      <c r="H4397">
        <v>-3.6739480765626999</v>
      </c>
      <c r="I4397">
        <v>-0.76127872617177195</v>
      </c>
      <c r="J4397">
        <v>5.2137420311624201</v>
      </c>
      <c r="K4397">
        <v>21.601552689713301</v>
      </c>
      <c r="L4397">
        <v>19.3921435047667</v>
      </c>
      <c r="M4397">
        <v>60.327571937279203</v>
      </c>
      <c r="N4397">
        <v>0.47985054793664</v>
      </c>
      <c r="O4397">
        <v>23.070136744596301</v>
      </c>
      <c r="P4397">
        <v>143.76344086021501</v>
      </c>
      <c r="Q4397">
        <v>7.5661262259118997E-2</v>
      </c>
    </row>
    <row r="4398" spans="1:17" hidden="1" x14ac:dyDescent="0.3">
      <c r="A4398" t="s">
        <v>9024</v>
      </c>
      <c r="B4398" t="s">
        <v>9025</v>
      </c>
      <c r="C4398" t="str">
        <f>IFERROR(VLOOKUP(Table1[[#This Row],[Ticker]],[1]!Table2[[Symbol]:[Industry]],2,FALSE),"-")</f>
        <v>-</v>
      </c>
      <c r="D4398" t="s">
        <v>711</v>
      </c>
      <c r="E4398">
        <v>11.309675944999899</v>
      </c>
      <c r="F4398">
        <v>20.73</v>
      </c>
      <c r="G4398">
        <v>11.794261379747599</v>
      </c>
      <c r="H4398">
        <v>5.8382439617370601</v>
      </c>
      <c r="I4398">
        <v>2.9744726762351599</v>
      </c>
      <c r="J4398">
        <v>4.0117482450580901</v>
      </c>
      <c r="K4398">
        <v>19.794126420530599</v>
      </c>
      <c r="L4398">
        <v>18.151490492027001</v>
      </c>
      <c r="M4398">
        <v>51.507867780463002</v>
      </c>
      <c r="N4398">
        <v>0.82986196068653895</v>
      </c>
      <c r="O4398">
        <v>1.3024602026049099</v>
      </c>
      <c r="P4398">
        <v>39.502018842530198</v>
      </c>
    </row>
    <row r="4399" spans="1:17" hidden="1" x14ac:dyDescent="0.3">
      <c r="A4399" t="s">
        <v>9026</v>
      </c>
      <c r="B4399" t="s">
        <v>9027</v>
      </c>
      <c r="C4399" t="str">
        <f>IFERROR(VLOOKUP(Table1[[#This Row],[Ticker]],[1]!Table2[[Symbol]:[Industry]],2,FALSE),"-")</f>
        <v>-</v>
      </c>
      <c r="D4399" t="s">
        <v>5403</v>
      </c>
      <c r="E4399">
        <v>11.299838400000001</v>
      </c>
      <c r="F4399">
        <v>29</v>
      </c>
      <c r="G4399">
        <v>-51.559750759273903</v>
      </c>
      <c r="H4399">
        <v>-3.4380648546891699</v>
      </c>
      <c r="I4399">
        <v>-17.587436822218901</v>
      </c>
      <c r="J4399">
        <v>-1.33357813886593</v>
      </c>
      <c r="K4399">
        <v>29.058633207109899</v>
      </c>
      <c r="L4399">
        <v>31.851988054185401</v>
      </c>
      <c r="M4399" s="1">
        <v>1.0147999999999999E-10</v>
      </c>
      <c r="O4399">
        <v>33.586206896551701</v>
      </c>
      <c r="P4399">
        <v>0</v>
      </c>
    </row>
    <row r="4400" spans="1:17" hidden="1" x14ac:dyDescent="0.3">
      <c r="A4400" t="s">
        <v>9028</v>
      </c>
      <c r="B4400" t="s">
        <v>9029</v>
      </c>
      <c r="C4400" t="str">
        <f>IFERROR(VLOOKUP(Table1[[#This Row],[Ticker]],[1]!Table2[[Symbol]:[Industry]],2,FALSE),"-")</f>
        <v>-</v>
      </c>
      <c r="D4400" t="s">
        <v>711</v>
      </c>
      <c r="E4400">
        <v>11.262924035999999</v>
      </c>
      <c r="F4400">
        <v>265.18</v>
      </c>
      <c r="G4400">
        <v>6.8248677452964301</v>
      </c>
      <c r="H4400">
        <v>3.24400136475403</v>
      </c>
      <c r="I4400">
        <v>4.1128275787231701</v>
      </c>
      <c r="J4400">
        <v>2.2987210481027498</v>
      </c>
      <c r="K4400">
        <v>261.67997789492301</v>
      </c>
      <c r="L4400">
        <v>239.49696849877401</v>
      </c>
      <c r="M4400">
        <v>55.874429077666797</v>
      </c>
      <c r="N4400">
        <v>0.80747095668028801</v>
      </c>
      <c r="O4400">
        <v>7.4138321140357402</v>
      </c>
      <c r="P4400">
        <v>35.2959183673469</v>
      </c>
      <c r="Q4400">
        <v>3.1845093282099998E-4</v>
      </c>
    </row>
    <row r="4401" spans="1:17" hidden="1" x14ac:dyDescent="0.3">
      <c r="A4401" t="s">
        <v>9030</v>
      </c>
      <c r="B4401" t="s">
        <v>9031</v>
      </c>
      <c r="C4401" t="str">
        <f>IFERROR(VLOOKUP(Table1[[#This Row],[Ticker]],[1]!Table2[[Symbol]:[Industry]],2,FALSE),"-")</f>
        <v>-</v>
      </c>
      <c r="D4401" t="s">
        <v>429</v>
      </c>
      <c r="E4401">
        <v>11.2573401</v>
      </c>
      <c r="F4401">
        <v>14.99</v>
      </c>
      <c r="G4401">
        <v>-12.1352508901688</v>
      </c>
      <c r="H4401">
        <v>15.0583260831011</v>
      </c>
      <c r="I4401">
        <v>17.629434572576301</v>
      </c>
      <c r="J4401">
        <v>3.0741097539579001</v>
      </c>
      <c r="K4401">
        <v>13.4533009016431</v>
      </c>
      <c r="L4401">
        <v>12.517686765034099</v>
      </c>
      <c r="M4401">
        <v>68.0371305934205</v>
      </c>
      <c r="N4401">
        <v>0.95379029611198896</v>
      </c>
      <c r="O4401">
        <v>7.3382254836557603</v>
      </c>
      <c r="P4401">
        <v>77.817319098457901</v>
      </c>
      <c r="Q4401">
        <v>0.10442669955162</v>
      </c>
    </row>
    <row r="4402" spans="1:17" hidden="1" x14ac:dyDescent="0.3">
      <c r="A4402" t="s">
        <v>9032</v>
      </c>
      <c r="B4402" t="s">
        <v>9033</v>
      </c>
      <c r="C4402" t="str">
        <f>IFERROR(VLOOKUP(Table1[[#This Row],[Ticker]],[1]!Table2[[Symbol]:[Industry]],2,FALSE),"-")</f>
        <v>-</v>
      </c>
      <c r="E4402">
        <v>11.239171199999999</v>
      </c>
      <c r="F4402">
        <v>99.3</v>
      </c>
      <c r="G4402">
        <v>1725.9074126180701</v>
      </c>
      <c r="H4402">
        <v>46.561099917530299</v>
      </c>
      <c r="I4402">
        <v>978.32556592660205</v>
      </c>
      <c r="J4402">
        <v>11.356451965440799</v>
      </c>
      <c r="K4402">
        <v>67.297450311726195</v>
      </c>
      <c r="L4402">
        <v>32.881719259684402</v>
      </c>
      <c r="M4402">
        <v>100</v>
      </c>
      <c r="N4402">
        <v>0.91181477698331603</v>
      </c>
      <c r="O4402">
        <v>0</v>
      </c>
      <c r="P4402">
        <v>1749.16201117318</v>
      </c>
    </row>
    <row r="4403" spans="1:17" hidden="1" x14ac:dyDescent="0.3">
      <c r="A4403" t="s">
        <v>9034</v>
      </c>
      <c r="B4403" t="s">
        <v>9035</v>
      </c>
      <c r="C4403" t="str">
        <f>IFERROR(VLOOKUP(Table1[[#This Row],[Ticker]],[1]!Table2[[Symbol]:[Industry]],2,FALSE),"-")</f>
        <v>-</v>
      </c>
      <c r="D4403" t="s">
        <v>530</v>
      </c>
      <c r="E4403">
        <v>11.23122</v>
      </c>
      <c r="F4403">
        <v>6.63</v>
      </c>
      <c r="G4403">
        <v>43.747920336581799</v>
      </c>
      <c r="H4403">
        <v>-0.38377486442071301</v>
      </c>
      <c r="I4403">
        <v>-15.5045501946462</v>
      </c>
      <c r="J4403">
        <v>13.9622750357903</v>
      </c>
      <c r="K4403">
        <v>6.4873405396755199</v>
      </c>
      <c r="L4403">
        <v>6.2022166948386097</v>
      </c>
      <c r="M4403">
        <v>56.074054695695999</v>
      </c>
      <c r="N4403">
        <v>1.21383131541145</v>
      </c>
      <c r="O4403">
        <v>74.208144796380097</v>
      </c>
      <c r="P4403">
        <v>89.428571428571402</v>
      </c>
      <c r="Q4403">
        <v>0.103954221402441</v>
      </c>
    </row>
    <row r="4404" spans="1:17" hidden="1" x14ac:dyDescent="0.3">
      <c r="A4404" t="s">
        <v>9036</v>
      </c>
      <c r="B4404" t="s">
        <v>9037</v>
      </c>
      <c r="C4404" t="str">
        <f>IFERROR(VLOOKUP(Table1[[#This Row],[Ticker]],[1]!Table2[[Symbol]:[Industry]],2,FALSE),"-")</f>
        <v>-</v>
      </c>
      <c r="D4404" t="s">
        <v>429</v>
      </c>
      <c r="E4404">
        <v>11.226522959999899</v>
      </c>
      <c r="F4404">
        <v>9.76</v>
      </c>
      <c r="G4404">
        <v>-28.035086359983801</v>
      </c>
      <c r="H4404">
        <v>1.0739510831011601</v>
      </c>
      <c r="I4404">
        <v>-5.5439869879419703</v>
      </c>
      <c r="J4404">
        <v>3.1426029046428301</v>
      </c>
      <c r="K4404">
        <v>9.7450532053172108</v>
      </c>
      <c r="L4404">
        <v>10.136571105635401</v>
      </c>
      <c r="M4404">
        <v>99.999990417572306</v>
      </c>
      <c r="O4404">
        <v>5.0204918032786798</v>
      </c>
      <c r="P4404">
        <v>6.0869565217391397</v>
      </c>
    </row>
    <row r="4405" spans="1:17" hidden="1" x14ac:dyDescent="0.3">
      <c r="A4405" t="s">
        <v>9038</v>
      </c>
      <c r="B4405" t="s">
        <v>9039</v>
      </c>
      <c r="C4405" t="str">
        <f>IFERROR(VLOOKUP(Table1[[#This Row],[Ticker]],[1]!Table2[[Symbol]:[Industry]],2,FALSE),"-")</f>
        <v>-</v>
      </c>
      <c r="D4405" t="s">
        <v>1422</v>
      </c>
      <c r="E4405">
        <v>11.212451250000001</v>
      </c>
      <c r="F4405">
        <v>4.55</v>
      </c>
      <c r="G4405">
        <v>-34.387411055105801</v>
      </c>
      <c r="H4405">
        <v>-3.1365752326883101</v>
      </c>
      <c r="I4405">
        <v>-48.5854616423198</v>
      </c>
      <c r="J4405">
        <v>-6.7583871943670601</v>
      </c>
      <c r="K4405">
        <v>4.8239531841834804</v>
      </c>
      <c r="L4405">
        <v>5.2865374671392198</v>
      </c>
      <c r="M4405">
        <v>25.585913986978898</v>
      </c>
      <c r="N4405">
        <v>0.76146387960672202</v>
      </c>
      <c r="O4405">
        <v>73.626373626373606</v>
      </c>
      <c r="P4405">
        <v>15.482233502538</v>
      </c>
      <c r="Q4405">
        <v>-1.5608780346046E-2</v>
      </c>
    </row>
    <row r="4406" spans="1:17" hidden="1" x14ac:dyDescent="0.3">
      <c r="A4406" t="s">
        <v>9040</v>
      </c>
      <c r="B4406" t="s">
        <v>9041</v>
      </c>
      <c r="C4406" t="str">
        <f>IFERROR(VLOOKUP(Table1[[#This Row],[Ticker]],[1]!Table2[[Symbol]:[Industry]],2,FALSE),"-")</f>
        <v>-</v>
      </c>
      <c r="D4406" t="s">
        <v>5403</v>
      </c>
      <c r="E4406">
        <v>11.20915615</v>
      </c>
      <c r="F4406">
        <v>21.5</v>
      </c>
      <c r="G4406">
        <v>-9.1962431174400194</v>
      </c>
      <c r="H4406">
        <v>-1.25163031224767</v>
      </c>
      <c r="I4406">
        <v>-28.647817761013901</v>
      </c>
      <c r="J4406">
        <v>2.43338304648681</v>
      </c>
      <c r="K4406">
        <v>22.2340629155524</v>
      </c>
      <c r="L4406">
        <v>23.6721208590793</v>
      </c>
      <c r="M4406">
        <v>56.268338639430297</v>
      </c>
      <c r="N4406">
        <v>0.43129584352078199</v>
      </c>
      <c r="O4406">
        <v>41.162790697674403</v>
      </c>
      <c r="P4406">
        <v>31.2576312576312</v>
      </c>
    </row>
    <row r="4407" spans="1:17" hidden="1" x14ac:dyDescent="0.3">
      <c r="A4407" t="s">
        <v>9042</v>
      </c>
      <c r="B4407" t="s">
        <v>9043</v>
      </c>
      <c r="C4407" t="str">
        <f>IFERROR(VLOOKUP(Table1[[#This Row],[Ticker]],[1]!Table2[[Symbol]:[Industry]],2,FALSE),"-")</f>
        <v>-</v>
      </c>
      <c r="D4407" t="s">
        <v>1467</v>
      </c>
      <c r="E4407">
        <v>11.208948919999999</v>
      </c>
      <c r="F4407">
        <v>12.35</v>
      </c>
      <c r="G4407">
        <v>14.273241088546699</v>
      </c>
      <c r="H4407">
        <v>2.32885304388547</v>
      </c>
      <c r="I4407">
        <v>-13.5514480368776</v>
      </c>
      <c r="J4407">
        <v>-1.79112316310384</v>
      </c>
      <c r="K4407">
        <v>13.637891790378299</v>
      </c>
      <c r="L4407">
        <v>12.406019465866001</v>
      </c>
      <c r="M4407">
        <v>27.5125403290055</v>
      </c>
      <c r="N4407">
        <v>0.225437684048307</v>
      </c>
      <c r="O4407">
        <v>41.943319838056702</v>
      </c>
      <c r="P4407">
        <v>66.891891891891802</v>
      </c>
      <c r="Q4407">
        <v>5.7066699578775998E-2</v>
      </c>
    </row>
    <row r="4408" spans="1:17" hidden="1" x14ac:dyDescent="0.3">
      <c r="A4408" t="s">
        <v>9044</v>
      </c>
      <c r="B4408" t="s">
        <v>9045</v>
      </c>
      <c r="C4408" t="str">
        <f>IFERROR(VLOOKUP(Table1[[#This Row],[Ticker]],[1]!Table2[[Symbol]:[Industry]],2,FALSE),"-")</f>
        <v>-</v>
      </c>
      <c r="D4408" t="s">
        <v>376</v>
      </c>
      <c r="E4408">
        <v>11.184417</v>
      </c>
      <c r="F4408">
        <v>2.0699999999999998</v>
      </c>
      <c r="G4408">
        <v>-1.4898926727528601</v>
      </c>
      <c r="H4408">
        <v>-27.845909544076498</v>
      </c>
      <c r="I4408">
        <v>-24.598107364509101</v>
      </c>
      <c r="J4408">
        <v>8.8420847699278102</v>
      </c>
      <c r="K4408">
        <v>2.3533301195551801</v>
      </c>
      <c r="L4408">
        <v>2.28136234044005</v>
      </c>
      <c r="M4408">
        <v>41.098879310453597</v>
      </c>
      <c r="N4408">
        <v>0.32221378926709399</v>
      </c>
      <c r="O4408">
        <v>75.362318840579704</v>
      </c>
      <c r="P4408">
        <v>44.755244755244703</v>
      </c>
    </row>
    <row r="4409" spans="1:17" hidden="1" x14ac:dyDescent="0.3">
      <c r="A4409" t="s">
        <v>9046</v>
      </c>
      <c r="B4409" t="s">
        <v>9047</v>
      </c>
      <c r="C4409" t="str">
        <f>IFERROR(VLOOKUP(Table1[[#This Row],[Ticker]],[1]!Table2[[Symbol]:[Industry]],2,FALSE),"-")</f>
        <v>-</v>
      </c>
      <c r="D4409" t="s">
        <v>530</v>
      </c>
      <c r="E4409">
        <v>11.110808</v>
      </c>
      <c r="F4409">
        <v>20.2</v>
      </c>
      <c r="G4409">
        <v>256.44464956519403</v>
      </c>
      <c r="H4409">
        <v>60.574756236080198</v>
      </c>
      <c r="I4409">
        <v>168.51530131479601</v>
      </c>
      <c r="J4409">
        <v>9.1918534399747394</v>
      </c>
      <c r="K4409">
        <v>12.9843906428181</v>
      </c>
      <c r="L4409">
        <v>7.9892514047497203</v>
      </c>
      <c r="M4409">
        <v>99.9667574991837</v>
      </c>
      <c r="N4409">
        <v>2.7514242350922702</v>
      </c>
      <c r="O4409">
        <v>0</v>
      </c>
      <c r="P4409">
        <v>459.55678670360101</v>
      </c>
    </row>
    <row r="4410" spans="1:17" hidden="1" x14ac:dyDescent="0.3">
      <c r="A4410" t="s">
        <v>9048</v>
      </c>
      <c r="B4410" t="s">
        <v>9049</v>
      </c>
      <c r="C4410" t="str">
        <f>IFERROR(VLOOKUP(Table1[[#This Row],[Ticker]],[1]!Table2[[Symbol]:[Industry]],2,FALSE),"-")</f>
        <v>-</v>
      </c>
      <c r="D4410" t="s">
        <v>429</v>
      </c>
      <c r="E4410">
        <v>11.101775999999999</v>
      </c>
      <c r="F4410">
        <v>0.74</v>
      </c>
      <c r="G4410">
        <v>-29.5837124791564</v>
      </c>
      <c r="H4410">
        <v>1.0739510831011601</v>
      </c>
      <c r="I4410">
        <v>-24.443711919174699</v>
      </c>
      <c r="J4410">
        <v>4.4939542559941899</v>
      </c>
      <c r="K4410">
        <v>0.73615071676633903</v>
      </c>
      <c r="M4410">
        <v>43.745341403954697</v>
      </c>
      <c r="N4410">
        <v>0.56358257832303305</v>
      </c>
      <c r="O4410">
        <v>66.216216216216196</v>
      </c>
      <c r="P4410">
        <v>89.743589743589695</v>
      </c>
    </row>
    <row r="4411" spans="1:17" hidden="1" x14ac:dyDescent="0.3">
      <c r="A4411" t="s">
        <v>9050</v>
      </c>
      <c r="B4411" t="s">
        <v>9051</v>
      </c>
      <c r="C4411" t="str">
        <f>IFERROR(VLOOKUP(Table1[[#This Row],[Ticker]],[1]!Table2[[Symbol]:[Industry]],2,FALSE),"-")</f>
        <v>-</v>
      </c>
      <c r="E4411">
        <v>11.0902282</v>
      </c>
      <c r="F4411">
        <v>22.13</v>
      </c>
      <c r="G4411">
        <v>-5.2279318884391399</v>
      </c>
      <c r="H4411">
        <v>2.6540865232817499</v>
      </c>
      <c r="I4411">
        <v>-19.644574942812401</v>
      </c>
      <c r="J4411">
        <v>2.2615456359203701</v>
      </c>
      <c r="K4411">
        <v>22.772000734552499</v>
      </c>
      <c r="L4411">
        <v>22.921114477706301</v>
      </c>
      <c r="M4411">
        <v>47.132823907029803</v>
      </c>
      <c r="N4411">
        <v>1.2043846050875899</v>
      </c>
      <c r="O4411">
        <v>35.110709444193397</v>
      </c>
      <c r="P4411">
        <v>31.7261904761904</v>
      </c>
      <c r="Q4411">
        <v>0.11918466241392001</v>
      </c>
    </row>
    <row r="4412" spans="1:17" hidden="1" x14ac:dyDescent="0.3">
      <c r="A4412" t="s">
        <v>9052</v>
      </c>
      <c r="B4412" t="s">
        <v>9053</v>
      </c>
      <c r="C4412" t="str">
        <f>IFERROR(VLOOKUP(Table1[[#This Row],[Ticker]],[1]!Table2[[Symbol]:[Industry]],2,FALSE),"-")</f>
        <v>-</v>
      </c>
      <c r="D4412" t="s">
        <v>313</v>
      </c>
      <c r="E4412">
        <v>11.023782000000001</v>
      </c>
      <c r="F4412">
        <v>2.31</v>
      </c>
      <c r="G4412">
        <v>-1.03237633288356</v>
      </c>
      <c r="H4412">
        <v>-6.52604891689883</v>
      </c>
      <c r="I4412">
        <v>40.490168609780902</v>
      </c>
      <c r="J4412">
        <v>13.668918694116501</v>
      </c>
      <c r="K4412">
        <v>2.3861415109420601</v>
      </c>
      <c r="L4412">
        <v>2.1773312338808499</v>
      </c>
      <c r="M4412">
        <v>44.904005189911203</v>
      </c>
      <c r="N4412">
        <v>0.95031585235912297</v>
      </c>
      <c r="O4412">
        <v>39.826839826839802</v>
      </c>
      <c r="P4412">
        <v>63.829787234042499</v>
      </c>
    </row>
    <row r="4413" spans="1:17" hidden="1" x14ac:dyDescent="0.3">
      <c r="A4413" t="s">
        <v>9054</v>
      </c>
      <c r="B4413" t="s">
        <v>9055</v>
      </c>
      <c r="C4413" t="str">
        <f>IFERROR(VLOOKUP(Table1[[#This Row],[Ticker]],[1]!Table2[[Symbol]:[Industry]],2,FALSE),"-")</f>
        <v>-</v>
      </c>
      <c r="D4413" t="s">
        <v>711</v>
      </c>
      <c r="E4413">
        <v>10.982502</v>
      </c>
      <c r="F4413">
        <v>275.48</v>
      </c>
      <c r="G4413">
        <v>-25.884317203486901</v>
      </c>
      <c r="H4413">
        <v>-5.7152019921591899</v>
      </c>
      <c r="I4413">
        <v>9.1432502011268699</v>
      </c>
      <c r="J4413">
        <v>0.94672661598304897</v>
      </c>
      <c r="K4413">
        <v>294.72772373309198</v>
      </c>
      <c r="L4413">
        <v>278.48651664528398</v>
      </c>
      <c r="M4413">
        <v>56.692276819569898</v>
      </c>
      <c r="N4413">
        <v>0.57482577695278603</v>
      </c>
      <c r="O4413">
        <v>22.7203426746043</v>
      </c>
      <c r="P4413">
        <v>34.380487804878001</v>
      </c>
      <c r="Q4413">
        <v>-0.11226619776288201</v>
      </c>
    </row>
    <row r="4414" spans="1:17" hidden="1" x14ac:dyDescent="0.3">
      <c r="A4414" t="s">
        <v>9056</v>
      </c>
      <c r="B4414" t="s">
        <v>9057</v>
      </c>
      <c r="C4414" t="str">
        <f>IFERROR(VLOOKUP(Table1[[#This Row],[Ticker]],[1]!Table2[[Symbol]:[Industry]],2,FALSE),"-")</f>
        <v>-</v>
      </c>
      <c r="E4414">
        <v>10.96134</v>
      </c>
      <c r="F4414">
        <v>10.81</v>
      </c>
      <c r="G4414">
        <v>166.557733884572</v>
      </c>
      <c r="H4414">
        <v>-12.0756552161114</v>
      </c>
      <c r="I4414">
        <v>30.2649847862515</v>
      </c>
      <c r="J4414">
        <v>-7.8339911227986496</v>
      </c>
      <c r="K4414">
        <v>11.2776702002857</v>
      </c>
      <c r="L4414">
        <v>8.99684200098819</v>
      </c>
      <c r="M4414">
        <v>16.7494548718389</v>
      </c>
      <c r="N4414">
        <v>0.56949491738492697</v>
      </c>
      <c r="O4414">
        <v>28.862164662349599</v>
      </c>
      <c r="P4414">
        <v>226.58610271903299</v>
      </c>
      <c r="Q4414">
        <v>1.7764949420597E-2</v>
      </c>
    </row>
    <row r="4415" spans="1:17" hidden="1" x14ac:dyDescent="0.3">
      <c r="A4415" t="s">
        <v>9058</v>
      </c>
      <c r="B4415" t="s">
        <v>9059</v>
      </c>
      <c r="C4415" t="str">
        <f>IFERROR(VLOOKUP(Table1[[#This Row],[Ticker]],[1]!Table2[[Symbol]:[Industry]],2,FALSE),"-")</f>
        <v>-</v>
      </c>
      <c r="D4415" t="s">
        <v>711</v>
      </c>
      <c r="E4415">
        <v>10.8938445</v>
      </c>
      <c r="F4415">
        <v>60.07</v>
      </c>
      <c r="G4415">
        <v>-10.064472306754499</v>
      </c>
      <c r="H4415">
        <v>-7.8998383438202104</v>
      </c>
      <c r="I4415">
        <v>-6.8676601522223297</v>
      </c>
      <c r="J4415">
        <v>-3.8478646396149898</v>
      </c>
      <c r="K4415">
        <v>66.236455548445704</v>
      </c>
      <c r="L4415">
        <v>61.384614713219896</v>
      </c>
      <c r="M4415">
        <v>65.817523880043396</v>
      </c>
      <c r="N4415">
        <v>5.1138260992557401</v>
      </c>
      <c r="O4415">
        <v>54.236723822207402</v>
      </c>
      <c r="P4415">
        <v>16.6407766990291</v>
      </c>
    </row>
    <row r="4416" spans="1:17" hidden="1" x14ac:dyDescent="0.3">
      <c r="A4416" t="s">
        <v>9060</v>
      </c>
      <c r="B4416" t="s">
        <v>9061</v>
      </c>
      <c r="C4416" t="str">
        <f>IFERROR(VLOOKUP(Table1[[#This Row],[Ticker]],[1]!Table2[[Symbol]:[Industry]],2,FALSE),"-")</f>
        <v>-</v>
      </c>
      <c r="D4416" t="s">
        <v>383</v>
      </c>
      <c r="E4416">
        <v>10.879425599999999</v>
      </c>
      <c r="F4416">
        <v>33.96</v>
      </c>
      <c r="G4416">
        <v>187.73441243390499</v>
      </c>
      <c r="H4416">
        <v>140.70358071273</v>
      </c>
      <c r="I4416">
        <v>98.237496182481806</v>
      </c>
      <c r="J4416">
        <v>24.622137264387401</v>
      </c>
      <c r="K4416">
        <v>20.17722096064</v>
      </c>
      <c r="L4416">
        <v>16.639257433125099</v>
      </c>
      <c r="M4416">
        <v>98.652238907860706</v>
      </c>
      <c r="N4416">
        <v>2.08162868665273</v>
      </c>
      <c r="O4416">
        <v>0</v>
      </c>
      <c r="P4416">
        <v>226.852743022136</v>
      </c>
      <c r="Q4416">
        <v>0.16401167557599</v>
      </c>
    </row>
    <row r="4417" spans="1:17" hidden="1" x14ac:dyDescent="0.3">
      <c r="A4417" t="s">
        <v>9062</v>
      </c>
      <c r="B4417" t="s">
        <v>9063</v>
      </c>
      <c r="C4417" t="str">
        <f>IFERROR(VLOOKUP(Table1[[#This Row],[Ticker]],[1]!Table2[[Symbol]:[Industry]],2,FALSE),"-")</f>
        <v>-</v>
      </c>
      <c r="D4417" t="s">
        <v>2479</v>
      </c>
      <c r="E4417">
        <v>10.877162559999899</v>
      </c>
      <c r="F4417">
        <v>47.58</v>
      </c>
      <c r="G4417">
        <v>7.4595426906450104</v>
      </c>
      <c r="H4417">
        <v>-3.4380648546891699</v>
      </c>
      <c r="I4417">
        <v>1.4560132426318899</v>
      </c>
      <c r="J4417">
        <v>-1.33357813886593</v>
      </c>
      <c r="K4417">
        <v>38.125080792483502</v>
      </c>
      <c r="M4417">
        <v>100</v>
      </c>
      <c r="N4417">
        <v>0</v>
      </c>
      <c r="O4417">
        <v>0</v>
      </c>
      <c r="P4417">
        <v>33.877321328081003</v>
      </c>
    </row>
    <row r="4418" spans="1:17" hidden="1" x14ac:dyDescent="0.3">
      <c r="A4418" t="s">
        <v>9064</v>
      </c>
      <c r="B4418" t="s">
        <v>9065</v>
      </c>
      <c r="C4418" t="str">
        <f>IFERROR(VLOOKUP(Table1[[#This Row],[Ticker]],[1]!Table2[[Symbol]:[Industry]],2,FALSE),"-")</f>
        <v>-</v>
      </c>
      <c r="D4418" t="s">
        <v>530</v>
      </c>
      <c r="E4418">
        <v>10.8564414</v>
      </c>
      <c r="F4418">
        <v>23.82</v>
      </c>
      <c r="G4418">
        <v>-4.1545985551057996</v>
      </c>
      <c r="H4418">
        <v>-31.778990093369401</v>
      </c>
      <c r="I4418">
        <v>-38.089007741610601</v>
      </c>
      <c r="J4418">
        <v>0.70670546874540097</v>
      </c>
      <c r="K4418">
        <v>30.449418513770699</v>
      </c>
      <c r="L4418">
        <v>30.785417676193099</v>
      </c>
      <c r="M4418">
        <v>42.592515797169597</v>
      </c>
      <c r="N4418">
        <v>1.3168409659888101</v>
      </c>
      <c r="O4418">
        <v>76.322418136020104</v>
      </c>
      <c r="P4418">
        <v>41.3649851632047</v>
      </c>
      <c r="Q4418">
        <v>2.7378609894989001E-2</v>
      </c>
    </row>
    <row r="4419" spans="1:17" hidden="1" x14ac:dyDescent="0.3">
      <c r="A4419" t="s">
        <v>9066</v>
      </c>
      <c r="B4419" t="s">
        <v>9067</v>
      </c>
      <c r="C4419" t="str">
        <f>IFERROR(VLOOKUP(Table1[[#This Row],[Ticker]],[1]!Table2[[Symbol]:[Industry]],2,FALSE),"-")</f>
        <v>-</v>
      </c>
      <c r="D4419" t="s">
        <v>530</v>
      </c>
      <c r="E4419">
        <v>10.83928</v>
      </c>
      <c r="F4419">
        <v>39.25</v>
      </c>
      <c r="G4419">
        <v>-47.773829324336504</v>
      </c>
      <c r="H4419">
        <v>-3.1476204151906799</v>
      </c>
      <c r="I4419">
        <v>-21.285678092536202</v>
      </c>
      <c r="J4419">
        <v>1.9842045163275499</v>
      </c>
      <c r="K4419">
        <v>39.797563819914998</v>
      </c>
      <c r="L4419">
        <v>42.333114345409001</v>
      </c>
      <c r="M4419">
        <v>49.923277194585403</v>
      </c>
      <c r="N4419">
        <v>1.3114754098360599</v>
      </c>
      <c r="O4419">
        <v>32.484076433120997</v>
      </c>
      <c r="P4419">
        <v>7.5342465753424701</v>
      </c>
    </row>
    <row r="4420" spans="1:17" hidden="1" x14ac:dyDescent="0.3">
      <c r="A4420" t="s">
        <v>9068</v>
      </c>
      <c r="B4420" t="s">
        <v>9069</v>
      </c>
      <c r="C4420" t="str">
        <f>IFERROR(VLOOKUP(Table1[[#This Row],[Ticker]],[1]!Table2[[Symbol]:[Industry]],2,FALSE),"-")</f>
        <v>-</v>
      </c>
      <c r="D4420" t="s">
        <v>21</v>
      </c>
      <c r="E4420">
        <v>10.794041099999999</v>
      </c>
      <c r="F4420">
        <v>0.54</v>
      </c>
      <c r="G4420">
        <v>19.5281673085099</v>
      </c>
      <c r="H4420">
        <v>0.40808899146466998</v>
      </c>
      <c r="I4420">
        <v>8.4731692383871096</v>
      </c>
      <c r="J4420">
        <v>-1.33357813886593</v>
      </c>
      <c r="K4420">
        <v>0.44053059340262402</v>
      </c>
      <c r="M4420">
        <v>99.999999999702396</v>
      </c>
      <c r="N4420">
        <v>0.29526481073771499</v>
      </c>
      <c r="O4420">
        <v>0</v>
      </c>
      <c r="P4420">
        <v>45.945945945945901</v>
      </c>
      <c r="Q4420">
        <v>7.2833847947330999E-2</v>
      </c>
    </row>
    <row r="4421" spans="1:17" hidden="1" x14ac:dyDescent="0.3">
      <c r="A4421" t="s">
        <v>9070</v>
      </c>
      <c r="B4421" t="s">
        <v>9071</v>
      </c>
      <c r="C4421" t="str">
        <f>IFERROR(VLOOKUP(Table1[[#This Row],[Ticker]],[1]!Table2[[Symbol]:[Industry]],2,FALSE),"-")</f>
        <v>-</v>
      </c>
      <c r="D4421" t="s">
        <v>313</v>
      </c>
      <c r="E4421">
        <v>10.7464169</v>
      </c>
      <c r="F4421">
        <v>10.73</v>
      </c>
      <c r="G4421">
        <v>21.1599371111122</v>
      </c>
      <c r="H4421">
        <v>-17.350904408228299</v>
      </c>
      <c r="I4421">
        <v>-5.2941451157091901</v>
      </c>
      <c r="J4421">
        <v>-1.8237270616871399</v>
      </c>
      <c r="K4421">
        <v>12.704999450403999</v>
      </c>
      <c r="L4421">
        <v>11.771884805388099</v>
      </c>
      <c r="M4421">
        <v>2.6375626502034102</v>
      </c>
      <c r="N4421">
        <v>1.71818181818181</v>
      </c>
      <c r="O4421">
        <v>37.092264678471501</v>
      </c>
      <c r="P4421">
        <v>44.414535666218001</v>
      </c>
    </row>
    <row r="4422" spans="1:17" hidden="1" x14ac:dyDescent="0.3">
      <c r="A4422" t="s">
        <v>9072</v>
      </c>
      <c r="B4422" t="s">
        <v>9073</v>
      </c>
      <c r="C4422" t="str">
        <f>IFERROR(VLOOKUP(Table1[[#This Row],[Ticker]],[1]!Table2[[Symbol]:[Industry]],2,FALSE),"-")</f>
        <v>-</v>
      </c>
      <c r="D4422" t="s">
        <v>429</v>
      </c>
      <c r="E4422">
        <v>10.725082499999999</v>
      </c>
      <c r="F4422">
        <v>8.25</v>
      </c>
      <c r="G4422">
        <v>33.888258587751302</v>
      </c>
      <c r="H4422">
        <v>-12.581079717720099</v>
      </c>
      <c r="I4422">
        <v>10.4775183884021</v>
      </c>
      <c r="J4422">
        <v>-4.4398146777747298</v>
      </c>
      <c r="K4422">
        <v>8.2195774067216405</v>
      </c>
      <c r="L4422">
        <v>7.2188816309443</v>
      </c>
      <c r="M4422">
        <v>33.204117170597797</v>
      </c>
      <c r="N4422">
        <v>0.87676983351703497</v>
      </c>
      <c r="O4422">
        <v>40.606060606060602</v>
      </c>
      <c r="P4422">
        <v>64.670658682634695</v>
      </c>
      <c r="Q4422">
        <v>2.3368346608598999E-2</v>
      </c>
    </row>
    <row r="4423" spans="1:17" hidden="1" x14ac:dyDescent="0.3">
      <c r="A4423" t="s">
        <v>9074</v>
      </c>
      <c r="B4423" t="s">
        <v>9075</v>
      </c>
      <c r="C4423" t="str">
        <f>IFERROR(VLOOKUP(Table1[[#This Row],[Ticker]],[1]!Table2[[Symbol]:[Industry]],2,FALSE),"-")</f>
        <v>-</v>
      </c>
      <c r="D4423" t="s">
        <v>530</v>
      </c>
      <c r="E4423">
        <v>10.71</v>
      </c>
      <c r="F4423">
        <v>17.850000000000001</v>
      </c>
      <c r="G4423">
        <v>25.868208462438002</v>
      </c>
      <c r="H4423">
        <v>-14.592880845505601</v>
      </c>
      <c r="I4423">
        <v>-12.088900504082799</v>
      </c>
      <c r="J4423">
        <v>3.26031920835092</v>
      </c>
      <c r="K4423">
        <v>17.281838794866299</v>
      </c>
      <c r="L4423">
        <v>15.5387521005572</v>
      </c>
      <c r="M4423">
        <v>57.019753944872399</v>
      </c>
      <c r="N4423">
        <v>0.43046090730210501</v>
      </c>
      <c r="O4423">
        <v>32.661064425770299</v>
      </c>
      <c r="P4423">
        <v>116.363636363636</v>
      </c>
      <c r="Q4423">
        <v>6.9790254008253005E-2</v>
      </c>
    </row>
    <row r="4424" spans="1:17" hidden="1" x14ac:dyDescent="0.3">
      <c r="A4424" t="s">
        <v>9076</v>
      </c>
      <c r="B4424" t="s">
        <v>9077</v>
      </c>
      <c r="C4424" t="str">
        <f>IFERROR(VLOOKUP(Table1[[#This Row],[Ticker]],[1]!Table2[[Symbol]:[Industry]],2,FALSE),"-")</f>
        <v>-</v>
      </c>
      <c r="D4424" t="s">
        <v>530</v>
      </c>
      <c r="E4424">
        <v>10.664</v>
      </c>
      <c r="F4424">
        <v>266.60000000000002</v>
      </c>
      <c r="G4424">
        <v>131.013403352381</v>
      </c>
      <c r="H4424">
        <v>-3.7878887210261398</v>
      </c>
      <c r="I4424">
        <v>111.583912229677</v>
      </c>
      <c r="J4424">
        <v>7.0585532389312799</v>
      </c>
      <c r="K4424">
        <v>224.41080818542099</v>
      </c>
      <c r="L4424">
        <v>154.24258529123799</v>
      </c>
      <c r="M4424">
        <v>51.581558059869501</v>
      </c>
      <c r="N4424">
        <v>0.64816845597382799</v>
      </c>
      <c r="O4424">
        <v>8.7584396099024495</v>
      </c>
      <c r="P4424">
        <v>199.88751406074201</v>
      </c>
      <c r="Q4424">
        <v>0.104713609808542</v>
      </c>
    </row>
    <row r="4425" spans="1:17" hidden="1" x14ac:dyDescent="0.3">
      <c r="A4425" t="s">
        <v>9078</v>
      </c>
      <c r="B4425" t="s">
        <v>9079</v>
      </c>
      <c r="C4425" t="str">
        <f>IFERROR(VLOOKUP(Table1[[#This Row],[Ticker]],[1]!Table2[[Symbol]:[Industry]],2,FALSE),"-")</f>
        <v>-</v>
      </c>
      <c r="D4425" t="s">
        <v>556</v>
      </c>
      <c r="E4425">
        <v>10.5776</v>
      </c>
      <c r="F4425">
        <v>8.8000000000000007</v>
      </c>
      <c r="G4425">
        <v>194.43493213081399</v>
      </c>
      <c r="H4425">
        <v>-14.151982119256299</v>
      </c>
      <c r="I4425">
        <v>1.75467441210193</v>
      </c>
      <c r="J4425">
        <v>2.91138903181047</v>
      </c>
      <c r="K4425">
        <v>8.8675696802381303</v>
      </c>
      <c r="L4425">
        <v>7.5879048510428504</v>
      </c>
      <c r="M4425">
        <v>45.982593961497003</v>
      </c>
      <c r="N4425">
        <v>1.6553943087921501</v>
      </c>
      <c r="O4425">
        <v>37.386363636363598</v>
      </c>
      <c r="P4425">
        <v>238.461538461538</v>
      </c>
      <c r="Q4425">
        <v>0.10386540032442799</v>
      </c>
    </row>
    <row r="4426" spans="1:17" hidden="1" x14ac:dyDescent="0.3">
      <c r="A4426" t="s">
        <v>9080</v>
      </c>
      <c r="B4426" t="s">
        <v>9081</v>
      </c>
      <c r="C4426" t="str">
        <f>IFERROR(VLOOKUP(Table1[[#This Row],[Ticker]],[1]!Table2[[Symbol]:[Industry]],2,FALSE),"-")</f>
        <v>-</v>
      </c>
      <c r="D4426" t="s">
        <v>711</v>
      </c>
      <c r="E4426">
        <v>10.576090199999999</v>
      </c>
      <c r="F4426">
        <v>59.59</v>
      </c>
      <c r="G4426">
        <v>12.7025084492291</v>
      </c>
      <c r="H4426">
        <v>8.8063576860551098</v>
      </c>
      <c r="I4426">
        <v>6.65151028425303</v>
      </c>
      <c r="J4426">
        <v>5.8256105230595203</v>
      </c>
      <c r="K4426">
        <v>58.024030329382597</v>
      </c>
      <c r="L4426">
        <v>52.5153545661218</v>
      </c>
      <c r="M4426">
        <v>51.449225640246297</v>
      </c>
      <c r="N4426">
        <v>1.0715486260760501</v>
      </c>
      <c r="O4426">
        <v>4.0443027353582703</v>
      </c>
      <c r="P4426">
        <v>38.904428904428897</v>
      </c>
    </row>
    <row r="4427" spans="1:17" hidden="1" x14ac:dyDescent="0.3">
      <c r="A4427" t="s">
        <v>9082</v>
      </c>
      <c r="B4427" t="s">
        <v>9083</v>
      </c>
      <c r="C4427" t="str">
        <f>IFERROR(VLOOKUP(Table1[[#This Row],[Ticker]],[1]!Table2[[Symbol]:[Industry]],2,FALSE),"-")</f>
        <v>-</v>
      </c>
      <c r="D4427" t="s">
        <v>1126</v>
      </c>
      <c r="E4427">
        <v>10.514503599999999</v>
      </c>
      <c r="F4427">
        <v>8.59</v>
      </c>
      <c r="G4427">
        <v>153.594276042964</v>
      </c>
      <c r="H4427">
        <v>9.6832226062799602</v>
      </c>
      <c r="I4427">
        <v>55.020373755423002</v>
      </c>
      <c r="J4427">
        <v>10.895559540648</v>
      </c>
      <c r="K4427">
        <v>7.0386308360265604</v>
      </c>
      <c r="L4427">
        <v>5.8112372135568204</v>
      </c>
      <c r="M4427">
        <v>89.142307941027596</v>
      </c>
      <c r="N4427">
        <v>1.7537060316817199</v>
      </c>
      <c r="O4427">
        <v>0.34924330616996602</v>
      </c>
      <c r="P4427">
        <v>194.17808219177999</v>
      </c>
      <c r="Q4427">
        <v>1.6040841179025999E-2</v>
      </c>
    </row>
    <row r="4428" spans="1:17" hidden="1" x14ac:dyDescent="0.3">
      <c r="A4428" t="s">
        <v>9084</v>
      </c>
      <c r="B4428" t="s">
        <v>9085</v>
      </c>
      <c r="C4428" t="str">
        <f>IFERROR(VLOOKUP(Table1[[#This Row],[Ticker]],[1]!Table2[[Symbol]:[Industry]],2,FALSE),"-")</f>
        <v>-</v>
      </c>
      <c r="D4428" t="s">
        <v>3565</v>
      </c>
      <c r="E4428">
        <v>10.5126048299999</v>
      </c>
      <c r="F4428">
        <v>69.45</v>
      </c>
      <c r="G4428">
        <v>-7.1174748092863904</v>
      </c>
      <c r="H4428">
        <v>-7.0510489168988304</v>
      </c>
      <c r="I4428">
        <v>-7.6318112248068504</v>
      </c>
      <c r="J4428">
        <v>2.0215266714589801</v>
      </c>
      <c r="K4428">
        <v>69.365366891810595</v>
      </c>
      <c r="L4428">
        <v>69.822502742220394</v>
      </c>
      <c r="M4428">
        <v>59.313645031709797</v>
      </c>
      <c r="N4428">
        <v>0.535431766411265</v>
      </c>
      <c r="O4428">
        <v>68.120950323974</v>
      </c>
      <c r="P4428">
        <v>51.637554585152799</v>
      </c>
      <c r="Q4428">
        <v>9.3185333686240004E-2</v>
      </c>
    </row>
    <row r="4429" spans="1:17" hidden="1" x14ac:dyDescent="0.3">
      <c r="A4429" t="s">
        <v>9086</v>
      </c>
      <c r="B4429" t="s">
        <v>9087</v>
      </c>
      <c r="C4429" t="str">
        <f>IFERROR(VLOOKUP(Table1[[#This Row],[Ticker]],[1]!Table2[[Symbol]:[Industry]],2,FALSE),"-")</f>
        <v>-</v>
      </c>
      <c r="D4429" t="s">
        <v>9088</v>
      </c>
      <c r="E4429">
        <v>10.4484663</v>
      </c>
      <c r="F4429">
        <v>17.73</v>
      </c>
      <c r="G4429">
        <v>-42.295694445516702</v>
      </c>
      <c r="H4429">
        <v>0.124230412710109</v>
      </c>
      <c r="I4429">
        <v>-39.570223547081703</v>
      </c>
      <c r="J4429">
        <v>3.1426029046428301</v>
      </c>
      <c r="K4429">
        <v>18.2930845048527</v>
      </c>
      <c r="L4429">
        <v>21.171097901447201</v>
      </c>
      <c r="M4429">
        <v>7.396256182375E-3</v>
      </c>
      <c r="N4429">
        <v>0</v>
      </c>
      <c r="O4429">
        <v>87.704455724760294</v>
      </c>
      <c r="P4429">
        <v>1.02564102564102</v>
      </c>
    </row>
    <row r="4430" spans="1:17" hidden="1" x14ac:dyDescent="0.3">
      <c r="A4430" t="s">
        <v>9089</v>
      </c>
      <c r="B4430" t="s">
        <v>9090</v>
      </c>
      <c r="C4430" t="str">
        <f>IFERROR(VLOOKUP(Table1[[#This Row],[Ticker]],[1]!Table2[[Symbol]:[Industry]],2,FALSE),"-")</f>
        <v>-</v>
      </c>
      <c r="D4430" t="s">
        <v>625</v>
      </c>
      <c r="E4430">
        <v>10.43163</v>
      </c>
      <c r="F4430">
        <v>24.6</v>
      </c>
      <c r="G4430">
        <v>71.058197653424997</v>
      </c>
      <c r="H4430">
        <v>6.2471020022974004</v>
      </c>
      <c r="I4430">
        <v>-25.280663450095201</v>
      </c>
      <c r="J4430">
        <v>3.3462688924228798</v>
      </c>
      <c r="K4430">
        <v>23.9587323048261</v>
      </c>
      <c r="L4430">
        <v>23.824271400846001</v>
      </c>
      <c r="M4430">
        <v>87.077144171315496</v>
      </c>
      <c r="N4430">
        <v>1.55247855100095</v>
      </c>
      <c r="O4430">
        <v>35.325203252032502</v>
      </c>
      <c r="P4430">
        <v>94.312796208530798</v>
      </c>
      <c r="Q4430">
        <v>7.3697499280147002E-2</v>
      </c>
    </row>
    <row r="4431" spans="1:17" hidden="1" x14ac:dyDescent="0.3">
      <c r="A4431" t="s">
        <v>9091</v>
      </c>
      <c r="B4431" t="s">
        <v>9092</v>
      </c>
      <c r="C4431" t="str">
        <f>IFERROR(VLOOKUP(Table1[[#This Row],[Ticker]],[1]!Table2[[Symbol]:[Industry]],2,FALSE),"-")</f>
        <v>-</v>
      </c>
      <c r="E4431">
        <v>10.426500000000001</v>
      </c>
      <c r="F4431">
        <v>33.1</v>
      </c>
      <c r="G4431">
        <v>128.456428060863</v>
      </c>
      <c r="H4431">
        <v>15.211882117583899</v>
      </c>
      <c r="I4431">
        <v>-38.845201902060097</v>
      </c>
      <c r="J4431">
        <v>5.1142603291653197</v>
      </c>
      <c r="K4431">
        <v>33.140875019027099</v>
      </c>
      <c r="L4431">
        <v>33.022277772278102</v>
      </c>
      <c r="M4431">
        <v>51.805583102546599</v>
      </c>
      <c r="N4431">
        <v>1.08237094067712</v>
      </c>
      <c r="O4431">
        <v>113.806646525679</v>
      </c>
      <c r="P4431">
        <v>151.71102661596899</v>
      </c>
    </row>
    <row r="4432" spans="1:17" hidden="1" x14ac:dyDescent="0.3">
      <c r="A4432" t="s">
        <v>9093</v>
      </c>
      <c r="B4432" t="s">
        <v>9094</v>
      </c>
      <c r="C4432" t="str">
        <f>IFERROR(VLOOKUP(Table1[[#This Row],[Ticker]],[1]!Table2[[Symbol]:[Industry]],2,FALSE),"-")</f>
        <v>-</v>
      </c>
      <c r="D4432" t="s">
        <v>553</v>
      </c>
      <c r="E4432">
        <v>10.411167900000001</v>
      </c>
      <c r="F4432">
        <v>21.63</v>
      </c>
      <c r="G4432">
        <v>-37.010579416349799</v>
      </c>
      <c r="H4432">
        <v>0.43758744673752098</v>
      </c>
      <c r="I4432">
        <v>-17.935666422563099</v>
      </c>
      <c r="J4432">
        <v>8.4920004950042802</v>
      </c>
      <c r="K4432">
        <v>21.037910401649899</v>
      </c>
      <c r="L4432">
        <v>21.541411967789902</v>
      </c>
      <c r="M4432">
        <v>53.323175947788599</v>
      </c>
      <c r="N4432">
        <v>0.909943973235112</v>
      </c>
      <c r="O4432">
        <v>40.8691631992602</v>
      </c>
      <c r="P4432">
        <v>31.489361702127599</v>
      </c>
      <c r="Q4432">
        <v>8.4437959172060009E-3</v>
      </c>
    </row>
    <row r="4433" spans="1:17" hidden="1" x14ac:dyDescent="0.3">
      <c r="A4433" t="s">
        <v>9095</v>
      </c>
      <c r="B4433" t="s">
        <v>9096</v>
      </c>
      <c r="C4433" t="str">
        <f>IFERROR(VLOOKUP(Table1[[#This Row],[Ticker]],[1]!Table2[[Symbol]:[Industry]],2,FALSE),"-")</f>
        <v>-</v>
      </c>
      <c r="D4433" t="s">
        <v>72</v>
      </c>
      <c r="E4433">
        <v>10.40869</v>
      </c>
      <c r="F4433">
        <v>23.71</v>
      </c>
      <c r="G4433">
        <v>46.709559150987403</v>
      </c>
      <c r="H4433">
        <v>-0.86403341302286996</v>
      </c>
      <c r="I4433">
        <v>14.2992501371287</v>
      </c>
      <c r="J4433">
        <v>8.5592695713094997</v>
      </c>
      <c r="K4433">
        <v>25.3013519485609</v>
      </c>
      <c r="L4433">
        <v>23.008537239240599</v>
      </c>
      <c r="M4433">
        <v>38.0702450184952</v>
      </c>
      <c r="N4433">
        <v>0.44081526445846603</v>
      </c>
      <c r="O4433">
        <v>30.113876001687</v>
      </c>
      <c r="P4433">
        <v>76.9402985074626</v>
      </c>
      <c r="Q4433">
        <v>3.6386147719736001E-2</v>
      </c>
    </row>
    <row r="4434" spans="1:17" hidden="1" x14ac:dyDescent="0.3">
      <c r="A4434" t="s">
        <v>9097</v>
      </c>
      <c r="B4434" t="s">
        <v>9098</v>
      </c>
      <c r="C4434" t="str">
        <f>IFERROR(VLOOKUP(Table1[[#This Row],[Ticker]],[1]!Table2[[Symbol]:[Industry]],2,FALSE),"-")</f>
        <v>-</v>
      </c>
      <c r="D4434" t="s">
        <v>130</v>
      </c>
      <c r="E4434">
        <v>10.3695</v>
      </c>
      <c r="F4434">
        <v>6.69</v>
      </c>
      <c r="G4434">
        <v>-12.7455673564194</v>
      </c>
      <c r="H4434">
        <v>-4.5134414670421101</v>
      </c>
      <c r="I4434">
        <v>-17.8309437686883</v>
      </c>
      <c r="J4434">
        <v>-2.3093339676670501</v>
      </c>
      <c r="K4434">
        <v>6.9285706963212803</v>
      </c>
      <c r="L4434">
        <v>7.2030527458604903</v>
      </c>
      <c r="M4434">
        <v>40.6917398581529</v>
      </c>
      <c r="N4434">
        <v>1.53233801748234</v>
      </c>
      <c r="O4434">
        <v>94.020926756352694</v>
      </c>
      <c r="P4434">
        <v>29.651162790697601</v>
      </c>
      <c r="Q4434">
        <v>4.5401540952287003E-2</v>
      </c>
    </row>
    <row r="4435" spans="1:17" hidden="1" x14ac:dyDescent="0.3">
      <c r="A4435" t="s">
        <v>9099</v>
      </c>
      <c r="B4435" t="s">
        <v>9100</v>
      </c>
      <c r="C4435" t="str">
        <f>IFERROR(VLOOKUP(Table1[[#This Row],[Ticker]],[1]!Table2[[Symbol]:[Industry]],2,FALSE),"-")</f>
        <v>-</v>
      </c>
      <c r="D4435" t="s">
        <v>590</v>
      </c>
      <c r="E4435">
        <v>10.34869437</v>
      </c>
      <c r="F4435">
        <v>8.6999999999999993</v>
      </c>
      <c r="G4435">
        <v>32.102544302037003</v>
      </c>
      <c r="H4435">
        <v>13.7191123734237</v>
      </c>
      <c r="I4435">
        <v>11.188098131239901</v>
      </c>
      <c r="J4435">
        <v>2.6865025625675898</v>
      </c>
      <c r="K4435">
        <v>7.8755146823039901</v>
      </c>
      <c r="L4435">
        <v>7.1373532328435099</v>
      </c>
      <c r="M4435">
        <v>60.0702028375891</v>
      </c>
      <c r="N4435">
        <v>1.6262656066555301</v>
      </c>
      <c r="O4435">
        <v>7.1264367816091996</v>
      </c>
      <c r="P4435">
        <v>87.096774193548299</v>
      </c>
      <c r="Q4435">
        <v>0.12366006209985</v>
      </c>
    </row>
    <row r="4436" spans="1:17" hidden="1" x14ac:dyDescent="0.3">
      <c r="A4436" t="s">
        <v>9101</v>
      </c>
      <c r="B4436" t="s">
        <v>9102</v>
      </c>
      <c r="C4436" t="str">
        <f>IFERROR(VLOOKUP(Table1[[#This Row],[Ticker]],[1]!Table2[[Symbol]:[Industry]],2,FALSE),"-")</f>
        <v>-</v>
      </c>
      <c r="D4436" t="s">
        <v>277</v>
      </c>
      <c r="E4436">
        <v>10.347366384000001</v>
      </c>
      <c r="F4436">
        <v>23.88</v>
      </c>
      <c r="G4436">
        <v>-18.975122572573</v>
      </c>
      <c r="H4436">
        <v>8.1591528768231196</v>
      </c>
      <c r="I4436">
        <v>2.95395697548356</v>
      </c>
      <c r="J4436">
        <v>-0.99228268347438797</v>
      </c>
      <c r="K4436">
        <v>23.633334290833002</v>
      </c>
      <c r="L4436">
        <v>23.5510092837606</v>
      </c>
      <c r="M4436">
        <v>32.794904708829201</v>
      </c>
      <c r="N4436">
        <v>0.51336898395721897</v>
      </c>
      <c r="O4436">
        <v>46.566164154103802</v>
      </c>
      <c r="P4436">
        <v>52.2959183673469</v>
      </c>
      <c r="Q4436">
        <v>2.1433280316507E-2</v>
      </c>
    </row>
    <row r="4437" spans="1:17" hidden="1" x14ac:dyDescent="0.3">
      <c r="A4437" t="s">
        <v>9103</v>
      </c>
      <c r="B4437" t="s">
        <v>9104</v>
      </c>
      <c r="C4437" t="str">
        <f>IFERROR(VLOOKUP(Table1[[#This Row],[Ticker]],[1]!Table2[[Symbol]:[Industry]],2,FALSE),"-")</f>
        <v>-</v>
      </c>
      <c r="D4437" t="s">
        <v>292</v>
      </c>
      <c r="E4437">
        <v>10.336658461000001</v>
      </c>
      <c r="F4437">
        <v>44.69</v>
      </c>
      <c r="G4437">
        <v>-4.0812652217724699</v>
      </c>
      <c r="H4437">
        <v>-2.4197727662712101</v>
      </c>
      <c r="I4437">
        <v>-27.577422062851699</v>
      </c>
      <c r="J4437">
        <v>3.2076788265517302</v>
      </c>
      <c r="K4437">
        <v>46.092687218984501</v>
      </c>
      <c r="L4437">
        <v>45.851800939787999</v>
      </c>
      <c r="M4437">
        <v>40.509711094816801</v>
      </c>
      <c r="N4437">
        <v>0.93460759759177903</v>
      </c>
      <c r="O4437">
        <v>54.508838666368298</v>
      </c>
      <c r="P4437">
        <v>28.235294117647001</v>
      </c>
      <c r="Q4437">
        <v>1.8702454557779E-2</v>
      </c>
    </row>
    <row r="4438" spans="1:17" hidden="1" x14ac:dyDescent="0.3">
      <c r="A4438" t="s">
        <v>9105</v>
      </c>
      <c r="B4438" t="s">
        <v>9106</v>
      </c>
      <c r="C4438" t="str">
        <f>IFERROR(VLOOKUP(Table1[[#This Row],[Ticker]],[1]!Table2[[Symbol]:[Industry]],2,FALSE),"-")</f>
        <v>-</v>
      </c>
      <c r="D4438" t="s">
        <v>625</v>
      </c>
      <c r="E4438">
        <v>10.327897999999999</v>
      </c>
      <c r="F4438">
        <v>22.45</v>
      </c>
      <c r="G4438">
        <v>-20.976694227087499</v>
      </c>
      <c r="H4438">
        <v>0.41023426894185899</v>
      </c>
      <c r="I4438">
        <v>23.539627199186899</v>
      </c>
      <c r="J4438">
        <v>7.7071115213172696</v>
      </c>
      <c r="K4438">
        <v>21.980637163767199</v>
      </c>
      <c r="L4438">
        <v>19.965994981118499</v>
      </c>
      <c r="M4438">
        <v>64.072201945139099</v>
      </c>
      <c r="N4438">
        <v>2.9090909090908998</v>
      </c>
      <c r="O4438">
        <v>0.66815144766148005</v>
      </c>
      <c r="P4438">
        <v>39.440993788819803</v>
      </c>
    </row>
    <row r="4439" spans="1:17" hidden="1" x14ac:dyDescent="0.3">
      <c r="A4439" t="s">
        <v>9107</v>
      </c>
      <c r="B4439" t="s">
        <v>9108</v>
      </c>
      <c r="C4439" t="str">
        <f>IFERROR(VLOOKUP(Table1[[#This Row],[Ticker]],[1]!Table2[[Symbol]:[Industry]],2,FALSE),"-")</f>
        <v>-</v>
      </c>
      <c r="D4439" t="s">
        <v>625</v>
      </c>
      <c r="E4439">
        <v>10.2933612</v>
      </c>
      <c r="F4439">
        <v>22.41</v>
      </c>
      <c r="G4439">
        <v>26.245067889190299</v>
      </c>
      <c r="H4439">
        <v>38.960549021245399</v>
      </c>
      <c r="I4439">
        <v>-8.1147096137788708</v>
      </c>
      <c r="J4439">
        <v>5.0959140051668896</v>
      </c>
      <c r="K4439">
        <v>18.5643335483106</v>
      </c>
      <c r="L4439">
        <v>17.988975501615901</v>
      </c>
      <c r="M4439">
        <v>66.776428285715795</v>
      </c>
      <c r="N4439">
        <v>1.59773163867497</v>
      </c>
      <c r="O4439">
        <v>33.645693886657703</v>
      </c>
      <c r="P4439">
        <v>75.626959247648898</v>
      </c>
      <c r="Q4439">
        <v>-1.5181428794751E-2</v>
      </c>
    </row>
    <row r="4440" spans="1:17" hidden="1" x14ac:dyDescent="0.3">
      <c r="A4440" t="s">
        <v>9109</v>
      </c>
      <c r="B4440" t="s">
        <v>9110</v>
      </c>
      <c r="C4440" t="str">
        <f>IFERROR(VLOOKUP(Table1[[#This Row],[Ticker]],[1]!Table2[[Symbol]:[Industry]],2,FALSE),"-")</f>
        <v>-</v>
      </c>
      <c r="D4440" t="s">
        <v>72</v>
      </c>
      <c r="E4440">
        <v>10.279500000000001</v>
      </c>
      <c r="F4440">
        <v>8.9</v>
      </c>
      <c r="G4440">
        <v>80.873841811866598</v>
      </c>
      <c r="H4440">
        <v>65.284477398890601</v>
      </c>
      <c r="I4440">
        <v>67.509776452918203</v>
      </c>
      <c r="J4440">
        <v>48.710254537613203</v>
      </c>
      <c r="K4440">
        <v>5.9104027085027502</v>
      </c>
      <c r="L4440">
        <v>5.2021276948488104</v>
      </c>
      <c r="M4440">
        <v>75.593414710615804</v>
      </c>
      <c r="N4440">
        <v>2.7335892708486802</v>
      </c>
      <c r="O4440">
        <v>5.1685393258426897</v>
      </c>
      <c r="P4440">
        <v>138.60589812332401</v>
      </c>
      <c r="Q4440">
        <v>4.1488794935098001E-2</v>
      </c>
    </row>
    <row r="4441" spans="1:17" hidden="1" x14ac:dyDescent="0.3">
      <c r="A4441" t="s">
        <v>9111</v>
      </c>
      <c r="B4441" t="s">
        <v>9112</v>
      </c>
      <c r="C4441" t="str">
        <f>IFERROR(VLOOKUP(Table1[[#This Row],[Ticker]],[1]!Table2[[Symbol]:[Industry]],2,FALSE),"-")</f>
        <v>-</v>
      </c>
      <c r="E4441">
        <v>10.259812500000001</v>
      </c>
      <c r="F4441">
        <v>18.75</v>
      </c>
      <c r="G4441">
        <v>89.330435458499593</v>
      </c>
      <c r="H4441">
        <v>17.0942943761717</v>
      </c>
      <c r="I4441">
        <v>3.6302877128086899</v>
      </c>
      <c r="J4441">
        <v>-8.0063747000309604</v>
      </c>
      <c r="K4441">
        <v>16.928553022604302</v>
      </c>
      <c r="L4441">
        <v>14.115223218092</v>
      </c>
      <c r="M4441">
        <v>50.856272998402602</v>
      </c>
      <c r="N4441">
        <v>1.47825216789672</v>
      </c>
      <c r="O4441">
        <v>15.626666666666599</v>
      </c>
      <c r="P4441">
        <v>131.48148148148101</v>
      </c>
      <c r="Q4441">
        <v>0.149642213788335</v>
      </c>
    </row>
    <row r="4442" spans="1:17" hidden="1" x14ac:dyDescent="0.3">
      <c r="A4442" t="s">
        <v>9113</v>
      </c>
      <c r="B4442" t="s">
        <v>9114</v>
      </c>
      <c r="C4442" t="str">
        <f>IFERROR(VLOOKUP(Table1[[#This Row],[Ticker]],[1]!Table2[[Symbol]:[Industry]],2,FALSE),"-")</f>
        <v>-</v>
      </c>
      <c r="D4442" t="s">
        <v>72</v>
      </c>
      <c r="E4442">
        <v>10.2093075</v>
      </c>
      <c r="F4442">
        <v>14</v>
      </c>
      <c r="G4442">
        <v>-77.829549885410799</v>
      </c>
      <c r="H4442">
        <v>1.0739510831011601</v>
      </c>
      <c r="I4442">
        <v>-54.038610643855897</v>
      </c>
      <c r="J4442">
        <v>3.1426029046428301</v>
      </c>
      <c r="K4442">
        <v>14.3893062983365</v>
      </c>
      <c r="L4442">
        <v>17.110298518493401</v>
      </c>
      <c r="M4442">
        <v>44.106863214007703</v>
      </c>
      <c r="N4442">
        <v>0</v>
      </c>
      <c r="O4442">
        <v>138.57142857142799</v>
      </c>
      <c r="P4442">
        <v>22.9148375768217</v>
      </c>
    </row>
    <row r="4443" spans="1:17" hidden="1" x14ac:dyDescent="0.3">
      <c r="A4443" t="s">
        <v>9115</v>
      </c>
      <c r="B4443" t="s">
        <v>9116</v>
      </c>
      <c r="C4443" t="str">
        <f>IFERROR(VLOOKUP(Table1[[#This Row],[Ticker]],[1]!Table2[[Symbol]:[Industry]],2,FALSE),"-")</f>
        <v>-</v>
      </c>
      <c r="E4443">
        <v>10.195919999999999</v>
      </c>
      <c r="F4443">
        <v>2.04</v>
      </c>
      <c r="G4443">
        <v>-16.448315832592701</v>
      </c>
      <c r="H4443">
        <v>-21.974376054445301</v>
      </c>
      <c r="I4443">
        <v>-28.8902235470817</v>
      </c>
      <c r="J4443">
        <v>2.18566510559977</v>
      </c>
      <c r="K4443">
        <v>2.2120078029286501</v>
      </c>
      <c r="L4443">
        <v>2.2189908241239502</v>
      </c>
      <c r="M4443">
        <v>35.253113402981697</v>
      </c>
      <c r="N4443">
        <v>0.48539877435247902</v>
      </c>
      <c r="O4443">
        <v>75</v>
      </c>
      <c r="P4443">
        <v>16.571428571428498</v>
      </c>
      <c r="Q4443">
        <v>2.1933250608887001E-2</v>
      </c>
    </row>
    <row r="4444" spans="1:17" hidden="1" x14ac:dyDescent="0.3">
      <c r="A4444" t="s">
        <v>9117</v>
      </c>
      <c r="B4444" t="s">
        <v>9118</v>
      </c>
      <c r="C4444" t="str">
        <f>IFERROR(VLOOKUP(Table1[[#This Row],[Ticker]],[1]!Table2[[Symbol]:[Industry]],2,FALSE),"-")</f>
        <v>-</v>
      </c>
      <c r="D4444" t="s">
        <v>2858</v>
      </c>
      <c r="E4444">
        <v>10.1946999</v>
      </c>
      <c r="F4444">
        <v>9.8000000000000007</v>
      </c>
      <c r="G4444">
        <v>76.745401444894199</v>
      </c>
      <c r="H4444">
        <v>9.7696032570142108</v>
      </c>
      <c r="I4444">
        <v>16.782503725645501</v>
      </c>
      <c r="J4444">
        <v>7.20087553731714</v>
      </c>
      <c r="K4444">
        <v>9.08588497045967</v>
      </c>
      <c r="L4444">
        <v>7.5588216279982001</v>
      </c>
      <c r="M4444">
        <v>49.609071791833003</v>
      </c>
      <c r="N4444">
        <v>0.55538378028379598</v>
      </c>
      <c r="O4444">
        <v>11.1224489795918</v>
      </c>
      <c r="P4444">
        <v>145</v>
      </c>
      <c r="Q4444">
        <v>7.4368917743330001E-2</v>
      </c>
    </row>
    <row r="4445" spans="1:17" hidden="1" x14ac:dyDescent="0.3">
      <c r="A4445" t="s">
        <v>9119</v>
      </c>
      <c r="B4445" t="s">
        <v>9120</v>
      </c>
      <c r="C4445" t="str">
        <f>IFERROR(VLOOKUP(Table1[[#This Row],[Ticker]],[1]!Table2[[Symbol]:[Industry]],2,FALSE),"-")</f>
        <v>-</v>
      </c>
      <c r="D4445" t="s">
        <v>51</v>
      </c>
      <c r="E4445">
        <v>10.185</v>
      </c>
      <c r="F4445">
        <v>67.900000000000006</v>
      </c>
      <c r="G4445">
        <v>72.141084898131595</v>
      </c>
      <c r="H4445">
        <v>1.1336704023009001</v>
      </c>
      <c r="I4445">
        <v>-28.682994631419</v>
      </c>
      <c r="J4445">
        <v>-5.6737236259694104</v>
      </c>
      <c r="K4445">
        <v>68.400621673647706</v>
      </c>
      <c r="L4445">
        <v>63.685392412256</v>
      </c>
      <c r="M4445">
        <v>47.151915956250903</v>
      </c>
      <c r="N4445">
        <v>2.23102881846361</v>
      </c>
      <c r="O4445">
        <v>28.129602356406401</v>
      </c>
      <c r="P4445">
        <v>142.5</v>
      </c>
      <c r="Q4445">
        <v>9.3012871338989001E-2</v>
      </c>
    </row>
    <row r="4446" spans="1:17" hidden="1" x14ac:dyDescent="0.3">
      <c r="A4446" t="s">
        <v>9121</v>
      </c>
      <c r="B4446" t="s">
        <v>9122</v>
      </c>
      <c r="C4446" t="str">
        <f>IFERROR(VLOOKUP(Table1[[#This Row],[Ticker]],[1]!Table2[[Symbol]:[Industry]],2,FALSE),"-")</f>
        <v>-</v>
      </c>
      <c r="D4446" t="s">
        <v>383</v>
      </c>
      <c r="E4446">
        <v>10.1163708</v>
      </c>
      <c r="F4446">
        <v>10.93</v>
      </c>
      <c r="G4446">
        <v>32.888258587751302</v>
      </c>
      <c r="H4446">
        <v>7.9528011857705598</v>
      </c>
      <c r="I4446">
        <v>10.149953053359701</v>
      </c>
      <c r="J4446">
        <v>18.8092695713095</v>
      </c>
      <c r="K4446">
        <v>10.4666916174353</v>
      </c>
      <c r="L4446">
        <v>10.614501276913099</v>
      </c>
      <c r="M4446">
        <v>75.001756915091306</v>
      </c>
      <c r="N4446">
        <v>0.56586789675230498</v>
      </c>
      <c r="O4446">
        <v>47.941445562671497</v>
      </c>
      <c r="P4446">
        <v>88.123924268502506</v>
      </c>
      <c r="Q4446">
        <v>4.9463272475822002E-2</v>
      </c>
    </row>
    <row r="4447" spans="1:17" hidden="1" x14ac:dyDescent="0.3">
      <c r="A4447" t="s">
        <v>9123</v>
      </c>
      <c r="B4447" t="s">
        <v>9124</v>
      </c>
      <c r="C4447" t="str">
        <f>IFERROR(VLOOKUP(Table1[[#This Row],[Ticker]],[1]!Table2[[Symbol]:[Industry]],2,FALSE),"-")</f>
        <v>-</v>
      </c>
      <c r="D4447" t="s">
        <v>432</v>
      </c>
      <c r="E4447">
        <v>10.0898105</v>
      </c>
      <c r="F4447">
        <v>22.33</v>
      </c>
      <c r="G4447">
        <v>46.040321839132197</v>
      </c>
      <c r="H4447">
        <v>-17.186918482116202</v>
      </c>
      <c r="I4447">
        <v>-21.170223547081701</v>
      </c>
      <c r="J4447">
        <v>10.940768042257501</v>
      </c>
      <c r="K4447">
        <v>22.279663192087501</v>
      </c>
      <c r="L4447">
        <v>20.746156069867698</v>
      </c>
      <c r="M4447">
        <v>48.074058366425199</v>
      </c>
      <c r="N4447">
        <v>0.384842213996827</v>
      </c>
      <c r="O4447">
        <v>43.304970891177703</v>
      </c>
      <c r="P4447">
        <v>85.773710482529097</v>
      </c>
      <c r="Q4447">
        <v>6.2615123931469993E-2</v>
      </c>
    </row>
    <row r="4448" spans="1:17" hidden="1" x14ac:dyDescent="0.3">
      <c r="A4448" t="s">
        <v>9125</v>
      </c>
      <c r="B4448" t="s">
        <v>9126</v>
      </c>
      <c r="C4448" t="str">
        <f>IFERROR(VLOOKUP(Table1[[#This Row],[Ticker]],[1]!Table2[[Symbol]:[Industry]],2,FALSE),"-")</f>
        <v>-</v>
      </c>
      <c r="E4448">
        <v>10.080189000000001</v>
      </c>
      <c r="F4448">
        <v>33</v>
      </c>
      <c r="G4448">
        <v>-25.331749890417299</v>
      </c>
      <c r="H4448">
        <v>1.0739510831011601</v>
      </c>
      <c r="I4448">
        <v>-5.7283187851769801</v>
      </c>
      <c r="J4448">
        <v>3.1426029046428301</v>
      </c>
      <c r="K4448">
        <v>32.692598813737497</v>
      </c>
      <c r="L4448">
        <v>32.299367829997301</v>
      </c>
      <c r="M4448">
        <v>84.7193819831745</v>
      </c>
      <c r="N4448">
        <v>0</v>
      </c>
      <c r="O4448">
        <v>2.1212121212121202</v>
      </c>
      <c r="P4448">
        <v>10</v>
      </c>
    </row>
    <row r="4449" spans="1:17" hidden="1" x14ac:dyDescent="0.3">
      <c r="A4449" t="s">
        <v>9127</v>
      </c>
      <c r="B4449" t="s">
        <v>9128</v>
      </c>
      <c r="C4449" t="str">
        <f>IFERROR(VLOOKUP(Table1[[#This Row],[Ticker]],[1]!Table2[[Symbol]:[Industry]],2,FALSE),"-")</f>
        <v>-</v>
      </c>
      <c r="D4449" t="s">
        <v>54</v>
      </c>
      <c r="E4449">
        <v>10.037588400000001</v>
      </c>
      <c r="F4449">
        <v>23.24</v>
      </c>
      <c r="G4449">
        <v>11.8616805146616</v>
      </c>
      <c r="H4449">
        <v>-7.1682364168988499</v>
      </c>
      <c r="I4449">
        <v>-31.923624493667202</v>
      </c>
      <c r="J4449">
        <v>-2.4442138156143902</v>
      </c>
      <c r="K4449">
        <v>23.871825170515599</v>
      </c>
      <c r="L4449">
        <v>23.675959489656801</v>
      </c>
      <c r="M4449">
        <v>46.396391966729603</v>
      </c>
      <c r="N4449">
        <v>0.63512017287372202</v>
      </c>
      <c r="O4449">
        <v>65.662650602409599</v>
      </c>
      <c r="P4449">
        <v>45.249999999999901</v>
      </c>
      <c r="Q4449">
        <v>5.6269209058687E-2</v>
      </c>
    </row>
    <row r="4450" spans="1:17" hidden="1" x14ac:dyDescent="0.3">
      <c r="A4450" t="s">
        <v>9129</v>
      </c>
      <c r="B4450" t="s">
        <v>9130</v>
      </c>
      <c r="C4450" t="str">
        <f>IFERROR(VLOOKUP(Table1[[#This Row],[Ticker]],[1]!Table2[[Symbol]:[Industry]],2,FALSE),"-")</f>
        <v>-</v>
      </c>
      <c r="D4450" t="s">
        <v>54</v>
      </c>
      <c r="E4450">
        <v>10.035959999999999</v>
      </c>
      <c r="F4450">
        <v>33</v>
      </c>
      <c r="G4450">
        <v>95.433274208313605</v>
      </c>
      <c r="H4450">
        <v>9.6963173715938495</v>
      </c>
      <c r="I4450">
        <v>-20.054487729049399</v>
      </c>
      <c r="J4450">
        <v>4.2895995843892702</v>
      </c>
      <c r="K4450">
        <v>32.126462971580402</v>
      </c>
      <c r="L4450">
        <v>30.458009445998599</v>
      </c>
      <c r="M4450">
        <v>55.413733154314002</v>
      </c>
      <c r="N4450">
        <v>1.9638862118068801</v>
      </c>
      <c r="O4450">
        <v>28.7878787878787</v>
      </c>
      <c r="P4450">
        <v>118.68787276341899</v>
      </c>
      <c r="Q4450">
        <v>6.2451494217516001E-2</v>
      </c>
    </row>
    <row r="4451" spans="1:17" hidden="1" x14ac:dyDescent="0.3">
      <c r="A4451" t="s">
        <v>9131</v>
      </c>
      <c r="B4451" t="s">
        <v>9132</v>
      </c>
      <c r="C4451" t="str">
        <f>IFERROR(VLOOKUP(Table1[[#This Row],[Ticker]],[1]!Table2[[Symbol]:[Industry]],2,FALSE),"-")</f>
        <v>-</v>
      </c>
      <c r="D4451" t="s">
        <v>138</v>
      </c>
      <c r="E4451">
        <v>10.001422</v>
      </c>
      <c r="F4451">
        <v>8.2100000000000009</v>
      </c>
      <c r="G4451">
        <v>71.757277929454801</v>
      </c>
      <c r="H4451">
        <v>4.868320728144</v>
      </c>
      <c r="I4451">
        <v>7.6392728557959497</v>
      </c>
      <c r="J4451">
        <v>-4.8834274641207198</v>
      </c>
      <c r="K4451">
        <v>8.2110237353859397</v>
      </c>
      <c r="L4451">
        <v>7.2334285334350001</v>
      </c>
      <c r="M4451">
        <v>44.310850342468598</v>
      </c>
      <c r="N4451">
        <v>1.70992985335115</v>
      </c>
      <c r="O4451">
        <v>15.712545676004799</v>
      </c>
      <c r="P4451">
        <v>118.933333333333</v>
      </c>
      <c r="Q4451">
        <v>9.2520507041286004E-2</v>
      </c>
    </row>
    <row r="4452" spans="1:17" hidden="1" x14ac:dyDescent="0.3">
      <c r="A4452" t="s">
        <v>9133</v>
      </c>
      <c r="B4452" t="s">
        <v>9134</v>
      </c>
      <c r="C4452" t="str">
        <f>IFERROR(VLOOKUP(Table1[[#This Row],[Ticker]],[1]!Table2[[Symbol]:[Industry]],2,FALSE),"-")</f>
        <v>-</v>
      </c>
      <c r="D4452" t="s">
        <v>429</v>
      </c>
      <c r="E4452">
        <v>9.99</v>
      </c>
      <c r="F4452">
        <v>7.4</v>
      </c>
      <c r="G4452">
        <v>108.502856283198</v>
      </c>
      <c r="H4452">
        <v>-19.238930655554899</v>
      </c>
      <c r="I4452">
        <v>-2.9759080001638099</v>
      </c>
      <c r="J4452">
        <v>-1.33357813886593</v>
      </c>
      <c r="K4452">
        <v>7.6181978990313297</v>
      </c>
      <c r="L4452">
        <v>5.8656263336614396</v>
      </c>
      <c r="M4452">
        <v>0.63127367131036805</v>
      </c>
      <c r="N4452">
        <v>1.4706221100405601</v>
      </c>
      <c r="O4452">
        <v>32.4324324324324</v>
      </c>
      <c r="P4452">
        <v>179.24528301886701</v>
      </c>
      <c r="Q4452">
        <v>5.9686569555605001E-2</v>
      </c>
    </row>
    <row r="4453" spans="1:17" hidden="1" x14ac:dyDescent="0.3">
      <c r="A4453" t="s">
        <v>9135</v>
      </c>
      <c r="B4453" t="s">
        <v>9136</v>
      </c>
      <c r="C4453" t="str">
        <f>IFERROR(VLOOKUP(Table1[[#This Row],[Ticker]],[1]!Table2[[Symbol]:[Industry]],2,FALSE),"-")</f>
        <v>-</v>
      </c>
      <c r="D4453" t="s">
        <v>21</v>
      </c>
      <c r="E4453">
        <v>9.9895893000000004</v>
      </c>
      <c r="F4453">
        <v>9.51</v>
      </c>
      <c r="G4453">
        <v>-3.3302605979809501</v>
      </c>
      <c r="H4453">
        <v>7.9389396414535502</v>
      </c>
      <c r="I4453">
        <v>-2.54470708851195</v>
      </c>
      <c r="J4453">
        <v>1.8741039617252799</v>
      </c>
      <c r="K4453">
        <v>8.7230619015795892</v>
      </c>
      <c r="L4453">
        <v>8.6868656545279599</v>
      </c>
      <c r="M4453">
        <v>58.694548615916503</v>
      </c>
      <c r="N4453">
        <v>1.4675749209204501</v>
      </c>
      <c r="O4453">
        <v>39.327024185068296</v>
      </c>
      <c r="P4453">
        <v>91.348088531187102</v>
      </c>
    </row>
    <row r="4454" spans="1:17" hidden="1" x14ac:dyDescent="0.3">
      <c r="A4454" t="s">
        <v>9137</v>
      </c>
      <c r="B4454" t="s">
        <v>9138</v>
      </c>
      <c r="C4454" t="str">
        <f>IFERROR(VLOOKUP(Table1[[#This Row],[Ticker]],[1]!Table2[[Symbol]:[Industry]],2,FALSE),"-")</f>
        <v>-</v>
      </c>
      <c r="D4454" t="s">
        <v>138</v>
      </c>
      <c r="E4454">
        <v>9.9760069999999992</v>
      </c>
      <c r="F4454">
        <v>7.61</v>
      </c>
      <c r="G4454">
        <v>31.420198192861601</v>
      </c>
      <c r="H4454">
        <v>-4.2272537361759497</v>
      </c>
      <c r="I4454">
        <v>-23.119385429974901</v>
      </c>
      <c r="J4454">
        <v>6.4277540215942102</v>
      </c>
      <c r="K4454">
        <v>7.85315042689869</v>
      </c>
      <c r="L4454">
        <v>7.67995590807024</v>
      </c>
      <c r="M4454">
        <v>58.6192805679053</v>
      </c>
      <c r="N4454">
        <v>0.73120347716134704</v>
      </c>
      <c r="O4454">
        <v>34.954007884362603</v>
      </c>
      <c r="P4454">
        <v>68.736141906873598</v>
      </c>
      <c r="Q4454">
        <v>5.7067371171887003E-2</v>
      </c>
    </row>
    <row r="4455" spans="1:17" hidden="1" x14ac:dyDescent="0.3">
      <c r="A4455" t="s">
        <v>9139</v>
      </c>
      <c r="B4455" t="s">
        <v>9140</v>
      </c>
      <c r="C4455" t="str">
        <f>IFERROR(VLOOKUP(Table1[[#This Row],[Ticker]],[1]!Table2[[Symbol]:[Industry]],2,FALSE),"-")</f>
        <v>-</v>
      </c>
      <c r="D4455" t="s">
        <v>277</v>
      </c>
      <c r="E4455">
        <v>9.9386200000000002</v>
      </c>
      <c r="F4455">
        <v>24.25</v>
      </c>
      <c r="G4455">
        <v>69.053093752586506</v>
      </c>
      <c r="H4455">
        <v>15.1480251571752</v>
      </c>
      <c r="I4455">
        <v>-1.1863638197921101E-2</v>
      </c>
      <c r="J4455">
        <v>12.881320244310301</v>
      </c>
      <c r="K4455">
        <v>20.823033984280901</v>
      </c>
      <c r="L4455">
        <v>19.172938173918698</v>
      </c>
      <c r="M4455">
        <v>73.617660846706102</v>
      </c>
      <c r="N4455">
        <v>0.78437473844500605</v>
      </c>
      <c r="O4455">
        <v>14.3505154639175</v>
      </c>
      <c r="P4455">
        <v>129.64015151515099</v>
      </c>
      <c r="Q4455">
        <v>8.5671297067586999E-2</v>
      </c>
    </row>
    <row r="4456" spans="1:17" hidden="1" x14ac:dyDescent="0.3">
      <c r="A4456" t="s">
        <v>9141</v>
      </c>
      <c r="B4456" t="s">
        <v>9142</v>
      </c>
      <c r="C4456" t="str">
        <f>IFERROR(VLOOKUP(Table1[[#This Row],[Ticker]],[1]!Table2[[Symbol]:[Industry]],2,FALSE),"-")</f>
        <v>-</v>
      </c>
      <c r="D4456" t="s">
        <v>51</v>
      </c>
      <c r="E4456">
        <v>9.9043693000000008</v>
      </c>
      <c r="F4456">
        <v>7.33</v>
      </c>
      <c r="G4456">
        <v>63.971831752174303</v>
      </c>
      <c r="H4456">
        <v>36.923380928443301</v>
      </c>
      <c r="I4456">
        <v>48.273612697367099</v>
      </c>
      <c r="J4456">
        <v>-2.9230312778978099E-2</v>
      </c>
      <c r="K4456">
        <v>5.4486903832713098</v>
      </c>
      <c r="L4456">
        <v>4.8004479996307499</v>
      </c>
      <c r="M4456">
        <v>89.888648778946106</v>
      </c>
      <c r="N4456">
        <v>4.03987953932086</v>
      </c>
      <c r="O4456">
        <v>0</v>
      </c>
      <c r="P4456">
        <v>129.0625</v>
      </c>
      <c r="Q4456">
        <v>1.0640607839487001E-2</v>
      </c>
    </row>
    <row r="4457" spans="1:17" hidden="1" x14ac:dyDescent="0.3">
      <c r="A4457" t="s">
        <v>9143</v>
      </c>
      <c r="B4457" t="s">
        <v>9144</v>
      </c>
      <c r="C4457" t="str">
        <f>IFERROR(VLOOKUP(Table1[[#This Row],[Ticker]],[1]!Table2[[Symbol]:[Industry]],2,FALSE),"-")</f>
        <v>-</v>
      </c>
      <c r="D4457" t="s">
        <v>625</v>
      </c>
      <c r="E4457">
        <v>9.8463814999999997</v>
      </c>
      <c r="F4457">
        <v>25.58</v>
      </c>
      <c r="G4457">
        <v>73.514632214124902</v>
      </c>
      <c r="H4457">
        <v>-7.4813960088312896</v>
      </c>
      <c r="I4457">
        <v>-2.4665748984331</v>
      </c>
      <c r="J4457">
        <v>-4.6515703832875399</v>
      </c>
      <c r="K4457">
        <v>26.7444789177407</v>
      </c>
      <c r="L4457">
        <v>23.872957921327799</v>
      </c>
      <c r="M4457">
        <v>47.804089034546003</v>
      </c>
      <c r="N4457">
        <v>0.84162735849056602</v>
      </c>
      <c r="O4457">
        <v>41.360437842064101</v>
      </c>
      <c r="P4457">
        <v>113.166666666666</v>
      </c>
      <c r="Q4457">
        <v>9.0960908804189E-2</v>
      </c>
    </row>
    <row r="4458" spans="1:17" hidden="1" x14ac:dyDescent="0.3">
      <c r="A4458" t="s">
        <v>9145</v>
      </c>
      <c r="B4458" t="s">
        <v>9146</v>
      </c>
      <c r="C4458" t="str">
        <f>IFERROR(VLOOKUP(Table1[[#This Row],[Ticker]],[1]!Table2[[Symbol]:[Industry]],2,FALSE),"-")</f>
        <v>-</v>
      </c>
      <c r="D4458" t="s">
        <v>530</v>
      </c>
      <c r="E4458">
        <v>9.8383219999999998</v>
      </c>
      <c r="F4458">
        <v>50.44</v>
      </c>
      <c r="G4458">
        <v>51.520176219668897</v>
      </c>
      <c r="H4458">
        <v>-14.1139403573998</v>
      </c>
      <c r="I4458">
        <v>27.8911207601884</v>
      </c>
      <c r="J4458">
        <v>-3.71639594900638</v>
      </c>
      <c r="K4458">
        <v>51.099558363067104</v>
      </c>
      <c r="L4458">
        <v>44.151385480059602</v>
      </c>
      <c r="M4458">
        <v>44.602150777032399</v>
      </c>
      <c r="N4458">
        <v>0.57435745317241005</v>
      </c>
      <c r="O4458">
        <v>30.729579698651801</v>
      </c>
      <c r="P4458">
        <v>76.982456140350806</v>
      </c>
      <c r="Q4458">
        <v>0.13522669111809901</v>
      </c>
    </row>
    <row r="4459" spans="1:17" hidden="1" x14ac:dyDescent="0.3">
      <c r="A4459" t="s">
        <v>9147</v>
      </c>
      <c r="B4459" t="s">
        <v>9148</v>
      </c>
      <c r="C4459" t="str">
        <f>IFERROR(VLOOKUP(Table1[[#This Row],[Ticker]],[1]!Table2[[Symbol]:[Industry]],2,FALSE),"-")</f>
        <v>-</v>
      </c>
      <c r="D4459" t="s">
        <v>46</v>
      </c>
      <c r="E4459">
        <v>9.8029042799999999</v>
      </c>
      <c r="F4459">
        <v>0.78</v>
      </c>
      <c r="G4459">
        <v>-25.754598555105801</v>
      </c>
      <c r="H4459">
        <v>-7.4626342827524903</v>
      </c>
      <c r="I4459">
        <v>-18.725517664728802</v>
      </c>
      <c r="J4459">
        <v>11.8382550785558</v>
      </c>
      <c r="K4459">
        <v>0.78657921099001904</v>
      </c>
      <c r="L4459">
        <v>1.09591780543642</v>
      </c>
      <c r="M4459">
        <v>65.790083236487504</v>
      </c>
      <c r="N4459">
        <v>1.24732027891936</v>
      </c>
      <c r="O4459">
        <v>24.358974358974301</v>
      </c>
      <c r="P4459">
        <v>41.818181818181799</v>
      </c>
      <c r="Q4459">
        <v>5.8520040055749997E-3</v>
      </c>
    </row>
    <row r="4460" spans="1:17" hidden="1" x14ac:dyDescent="0.3">
      <c r="A4460" t="s">
        <v>9149</v>
      </c>
      <c r="B4460" t="s">
        <v>9150</v>
      </c>
      <c r="C4460" t="str">
        <f>IFERROR(VLOOKUP(Table1[[#This Row],[Ticker]],[1]!Table2[[Symbol]:[Industry]],2,FALSE),"-")</f>
        <v>-</v>
      </c>
      <c r="D4460" t="s">
        <v>2952</v>
      </c>
      <c r="E4460">
        <v>9.7727749020000001</v>
      </c>
      <c r="F4460">
        <v>65.209999999999994</v>
      </c>
      <c r="G4460">
        <v>-55.157271905147503</v>
      </c>
      <c r="H4460">
        <v>36.431868653599999</v>
      </c>
      <c r="I4460">
        <v>31.270646018135601</v>
      </c>
      <c r="J4460">
        <v>24.6508344500491</v>
      </c>
      <c r="K4460">
        <v>54.1546985327466</v>
      </c>
      <c r="L4460">
        <v>52.009491612122197</v>
      </c>
      <c r="M4460">
        <v>58.387519816539601</v>
      </c>
      <c r="N4460">
        <v>2.5495403472931502</v>
      </c>
      <c r="O4460">
        <v>54.178806931452201</v>
      </c>
      <c r="P4460">
        <v>68.632014481510197</v>
      </c>
    </row>
    <row r="4461" spans="1:17" hidden="1" x14ac:dyDescent="0.3">
      <c r="A4461" t="s">
        <v>9151</v>
      </c>
      <c r="B4461" t="s">
        <v>9152</v>
      </c>
      <c r="C4461" t="str">
        <f>IFERROR(VLOOKUP(Table1[[#This Row],[Ticker]],[1]!Table2[[Symbol]:[Industry]],2,FALSE),"-")</f>
        <v>-</v>
      </c>
      <c r="D4461" t="s">
        <v>2569</v>
      </c>
      <c r="E4461">
        <v>9.7406192520000001</v>
      </c>
      <c r="F4461">
        <v>26.46</v>
      </c>
      <c r="G4461">
        <v>-14.141196493250099</v>
      </c>
      <c r="H4461">
        <v>2.1975465887191201</v>
      </c>
      <c r="I4461">
        <v>-11.1286013165147</v>
      </c>
      <c r="J4461">
        <v>17.6880574500973</v>
      </c>
      <c r="K4461">
        <v>24.058946841680999</v>
      </c>
      <c r="L4461">
        <v>21.806755782618598</v>
      </c>
      <c r="M4461">
        <v>83.869185867446006</v>
      </c>
      <c r="N4461">
        <v>2.0883819084013</v>
      </c>
      <c r="O4461">
        <v>3.1746031746031602</v>
      </c>
      <c r="P4461">
        <v>81.855670103092706</v>
      </c>
    </row>
    <row r="4462" spans="1:17" hidden="1" x14ac:dyDescent="0.3">
      <c r="A4462" t="s">
        <v>9153</v>
      </c>
      <c r="B4462" t="s">
        <v>9154</v>
      </c>
      <c r="C4462" t="str">
        <f>IFERROR(VLOOKUP(Table1[[#This Row],[Ticker]],[1]!Table2[[Symbol]:[Industry]],2,FALSE),"-")</f>
        <v>-</v>
      </c>
      <c r="D4462" t="s">
        <v>21</v>
      </c>
      <c r="E4462">
        <v>9.7131218799999992</v>
      </c>
      <c r="F4462">
        <v>7.49</v>
      </c>
      <c r="G4462">
        <v>24.7691168599139</v>
      </c>
      <c r="H4462">
        <v>-3.1813680658350001</v>
      </c>
      <c r="I4462">
        <v>-9.2740073308655298</v>
      </c>
      <c r="J4462">
        <v>-3.4508036887637399</v>
      </c>
      <c r="K4462">
        <v>7.4699579223181498</v>
      </c>
      <c r="L4462">
        <v>6.9290245658409697</v>
      </c>
      <c r="M4462">
        <v>47.502973038312099</v>
      </c>
      <c r="N4462">
        <v>1.0632411459956499</v>
      </c>
      <c r="O4462">
        <v>25.367156208277699</v>
      </c>
      <c r="P4462">
        <v>62.472885032537903</v>
      </c>
      <c r="Q4462">
        <v>3.6258131013727997E-2</v>
      </c>
    </row>
    <row r="4463" spans="1:17" hidden="1" x14ac:dyDescent="0.3">
      <c r="A4463" t="s">
        <v>9155</v>
      </c>
      <c r="B4463" t="s">
        <v>9156</v>
      </c>
      <c r="C4463" t="str">
        <f>IFERROR(VLOOKUP(Table1[[#This Row],[Ticker]],[1]!Table2[[Symbol]:[Industry]],2,FALSE),"-")</f>
        <v>-</v>
      </c>
      <c r="D4463" t="s">
        <v>2479</v>
      </c>
      <c r="E4463">
        <v>9.6753331799999902</v>
      </c>
      <c r="F4463">
        <v>3.86</v>
      </c>
      <c r="G4463">
        <v>37.578734778227499</v>
      </c>
      <c r="H4463">
        <v>14.1658730886721</v>
      </c>
      <c r="I4463">
        <v>-13.990223547081699</v>
      </c>
      <c r="J4463">
        <v>-12.2740637620238</v>
      </c>
      <c r="K4463">
        <v>3.7945182680888001</v>
      </c>
      <c r="L4463">
        <v>3.6076035870393199</v>
      </c>
      <c r="M4463">
        <v>38.499332677228999</v>
      </c>
      <c r="N4463">
        <v>3.0000129395678998</v>
      </c>
      <c r="O4463">
        <v>34.4559585492228</v>
      </c>
      <c r="P4463">
        <v>79.534883720930196</v>
      </c>
      <c r="Q4463">
        <v>1.8299166357811002E-2</v>
      </c>
    </row>
    <row r="4464" spans="1:17" hidden="1" x14ac:dyDescent="0.3">
      <c r="A4464" t="s">
        <v>9157</v>
      </c>
      <c r="B4464" t="s">
        <v>9158</v>
      </c>
      <c r="C4464" t="str">
        <f>IFERROR(VLOOKUP(Table1[[#This Row],[Ticker]],[1]!Table2[[Symbol]:[Industry]],2,FALSE),"-")</f>
        <v>-</v>
      </c>
      <c r="D4464" t="s">
        <v>1676</v>
      </c>
      <c r="E4464">
        <v>9.6419793599999899</v>
      </c>
      <c r="F4464">
        <v>3.9</v>
      </c>
      <c r="G4464">
        <v>-72.932017909944506</v>
      </c>
      <c r="H4464">
        <v>-2.70855482706432</v>
      </c>
      <c r="I4464">
        <v>-60.997837760279701</v>
      </c>
      <c r="J4464">
        <v>8.8568886189285507</v>
      </c>
      <c r="K4464">
        <v>4.6143797747907804</v>
      </c>
      <c r="L4464">
        <v>6.8397324104649702</v>
      </c>
      <c r="M4464">
        <v>37.152013759062498</v>
      </c>
      <c r="N4464">
        <v>0.84092997893607302</v>
      </c>
      <c r="O4464">
        <v>194.61538461538399</v>
      </c>
      <c r="P4464">
        <v>5.9782608695652097</v>
      </c>
      <c r="Q4464">
        <v>-0.24392576767749899</v>
      </c>
    </row>
    <row r="4465" spans="1:17" hidden="1" x14ac:dyDescent="0.3">
      <c r="A4465" t="s">
        <v>9159</v>
      </c>
      <c r="B4465" t="s">
        <v>9160</v>
      </c>
      <c r="C4465" t="str">
        <f>IFERROR(VLOOKUP(Table1[[#This Row],[Ticker]],[1]!Table2[[Symbol]:[Industry]],2,FALSE),"-")</f>
        <v>-</v>
      </c>
      <c r="D4465" t="s">
        <v>625</v>
      </c>
      <c r="E4465">
        <v>9.6392720950000008</v>
      </c>
      <c r="F4465">
        <v>9.65</v>
      </c>
      <c r="G4465">
        <v>31.392837342330001</v>
      </c>
      <c r="H4465">
        <v>-12.6898552040696</v>
      </c>
      <c r="I4465">
        <v>-24.329509261367399</v>
      </c>
      <c r="J4465">
        <v>13.468689861164499</v>
      </c>
      <c r="K4465">
        <v>9.8285695494231593</v>
      </c>
      <c r="L4465">
        <v>9.0798064753236503</v>
      </c>
      <c r="M4465">
        <v>46.942255091613703</v>
      </c>
      <c r="N4465">
        <v>0.22029435421775001</v>
      </c>
      <c r="O4465">
        <v>58.549222797927399</v>
      </c>
      <c r="P4465">
        <v>73.249551166965801</v>
      </c>
      <c r="Q4465">
        <v>7.7301433587320001E-2</v>
      </c>
    </row>
    <row r="4466" spans="1:17" hidden="1" x14ac:dyDescent="0.3">
      <c r="A4466" t="s">
        <v>9161</v>
      </c>
      <c r="B4466" t="s">
        <v>9162</v>
      </c>
      <c r="C4466" t="str">
        <f>IFERROR(VLOOKUP(Table1[[#This Row],[Ticker]],[1]!Table2[[Symbol]:[Industry]],2,FALSE),"-")</f>
        <v>-</v>
      </c>
      <c r="E4466">
        <v>9.6272400000000005</v>
      </c>
      <c r="F4466">
        <v>18.84</v>
      </c>
      <c r="G4466">
        <v>17.1328828159821</v>
      </c>
      <c r="H4466">
        <v>41.461432454189001</v>
      </c>
      <c r="I4466">
        <v>29.8972578240061</v>
      </c>
      <c r="J4466">
        <v>18.7963782269264</v>
      </c>
      <c r="K4466">
        <v>14.441254245141501</v>
      </c>
      <c r="M4466">
        <v>100</v>
      </c>
      <c r="N4466">
        <v>5.7272727272727204</v>
      </c>
      <c r="O4466">
        <v>0</v>
      </c>
      <c r="P4466">
        <v>40.387481371087901</v>
      </c>
    </row>
    <row r="4467" spans="1:17" hidden="1" x14ac:dyDescent="0.3">
      <c r="A4467" t="s">
        <v>9163</v>
      </c>
      <c r="B4467" t="s">
        <v>9164</v>
      </c>
      <c r="C4467" t="str">
        <f>IFERROR(VLOOKUP(Table1[[#This Row],[Ticker]],[1]!Table2[[Symbol]:[Industry]],2,FALSE),"-")</f>
        <v>-</v>
      </c>
      <c r="D4467" t="s">
        <v>8403</v>
      </c>
      <c r="E4467">
        <v>9.60519824</v>
      </c>
      <c r="F4467">
        <v>9.1300000000000008</v>
      </c>
      <c r="G4467">
        <v>-72.134777726438301</v>
      </c>
      <c r="H4467">
        <v>-10.763170129020001</v>
      </c>
      <c r="I4467">
        <v>-57.5626873151976</v>
      </c>
      <c r="J4467">
        <v>2.1851560961322001</v>
      </c>
      <c r="K4467">
        <v>9.9702240377499596</v>
      </c>
      <c r="L4467">
        <v>13.385205411126799</v>
      </c>
      <c r="M4467">
        <v>34.653778001693098</v>
      </c>
      <c r="N4467">
        <v>0.51517688041125498</v>
      </c>
      <c r="O4467">
        <v>184.88499452354799</v>
      </c>
      <c r="P4467">
        <v>14.267834793491801</v>
      </c>
      <c r="Q4467">
        <v>-5.1240859072089001E-2</v>
      </c>
    </row>
    <row r="4468" spans="1:17" hidden="1" x14ac:dyDescent="0.3">
      <c r="A4468" t="s">
        <v>9165</v>
      </c>
      <c r="B4468" t="s">
        <v>9166</v>
      </c>
      <c r="C4468" t="str">
        <f>IFERROR(VLOOKUP(Table1[[#This Row],[Ticker]],[1]!Table2[[Symbol]:[Industry]],2,FALSE),"-")</f>
        <v>-</v>
      </c>
      <c r="E4468">
        <v>9.5605394520000004</v>
      </c>
      <c r="F4468">
        <v>6.42</v>
      </c>
      <c r="G4468">
        <v>-29.5319708178795</v>
      </c>
      <c r="H4468">
        <v>1.0739510831011601</v>
      </c>
      <c r="I4468">
        <v>-49.637142978361297</v>
      </c>
      <c r="J4468">
        <v>3.1426029046428301</v>
      </c>
      <c r="K4468">
        <v>6.7824525374131097</v>
      </c>
      <c r="L4468">
        <v>7.6854855950350496</v>
      </c>
      <c r="M4468">
        <v>1.3196024510999999E-5</v>
      </c>
      <c r="N4468">
        <v>0</v>
      </c>
      <c r="O4468">
        <v>71.651090342679097</v>
      </c>
      <c r="P4468">
        <v>0</v>
      </c>
    </row>
    <row r="4469" spans="1:17" hidden="1" x14ac:dyDescent="0.3">
      <c r="A4469" t="s">
        <v>9167</v>
      </c>
      <c r="B4469" t="s">
        <v>9168</v>
      </c>
      <c r="C4469" t="str">
        <f>IFERROR(VLOOKUP(Table1[[#This Row],[Ticker]],[1]!Table2[[Symbol]:[Industry]],2,FALSE),"-")</f>
        <v>-</v>
      </c>
      <c r="D4469" t="s">
        <v>95</v>
      </c>
      <c r="E4469">
        <v>9.5416784000000003</v>
      </c>
      <c r="F4469">
        <v>7.03</v>
      </c>
      <c r="G4469">
        <v>8.3933415198005701</v>
      </c>
      <c r="H4469">
        <v>31.259136268286301</v>
      </c>
      <c r="I4469">
        <v>-39.907894229812598</v>
      </c>
      <c r="J4469">
        <v>4.7321982803653801</v>
      </c>
      <c r="K4469">
        <v>5.7180442182786901</v>
      </c>
      <c r="L4469">
        <v>6.1207753627507504</v>
      </c>
      <c r="M4469">
        <v>84.117962591716505</v>
      </c>
      <c r="N4469">
        <v>0.62074027471951299</v>
      </c>
      <c r="O4469">
        <v>65.291607396870504</v>
      </c>
      <c r="P4469">
        <v>119.68749999999901</v>
      </c>
      <c r="Q4469">
        <v>9.2786682228160004E-3</v>
      </c>
    </row>
    <row r="4470" spans="1:17" hidden="1" x14ac:dyDescent="0.3">
      <c r="A4470" t="s">
        <v>9169</v>
      </c>
      <c r="B4470" t="s">
        <v>9170</v>
      </c>
      <c r="C4470" t="str">
        <f>IFERROR(VLOOKUP(Table1[[#This Row],[Ticker]],[1]!Table2[[Symbol]:[Industry]],2,FALSE),"-")</f>
        <v>-</v>
      </c>
      <c r="D4470" t="s">
        <v>553</v>
      </c>
      <c r="E4470">
        <v>9.5108599999999992</v>
      </c>
      <c r="F4470">
        <v>34.14</v>
      </c>
      <c r="G4470">
        <v>47.445401444894202</v>
      </c>
      <c r="H4470">
        <v>1.0739510831011601</v>
      </c>
      <c r="I4470">
        <v>52.081205024346801</v>
      </c>
      <c r="J4470">
        <v>3.1426029046428301</v>
      </c>
      <c r="K4470">
        <v>31.700261034834998</v>
      </c>
      <c r="L4470">
        <v>25.321334548005201</v>
      </c>
      <c r="M4470">
        <v>100</v>
      </c>
      <c r="N4470">
        <v>0</v>
      </c>
      <c r="O4470">
        <v>0</v>
      </c>
      <c r="P4470">
        <v>70.7</v>
      </c>
    </row>
    <row r="4471" spans="1:17" hidden="1" x14ac:dyDescent="0.3">
      <c r="A4471" t="s">
        <v>9171</v>
      </c>
      <c r="B4471" t="s">
        <v>9172</v>
      </c>
      <c r="C4471" t="str">
        <f>IFERROR(VLOOKUP(Table1[[#This Row],[Ticker]],[1]!Table2[[Symbol]:[Industry]],2,FALSE),"-")</f>
        <v>-</v>
      </c>
      <c r="D4471" t="s">
        <v>711</v>
      </c>
      <c r="E4471">
        <v>9.5089231049999992</v>
      </c>
      <c r="F4471">
        <v>122.1</v>
      </c>
      <c r="G4471">
        <v>0.90647527039754205</v>
      </c>
      <c r="H4471">
        <v>9.1928315960549796</v>
      </c>
      <c r="I4471">
        <v>-1.3944408451518</v>
      </c>
      <c r="J4471">
        <v>0.194792373414719</v>
      </c>
      <c r="K4471">
        <v>118.279962677686</v>
      </c>
      <c r="L4471">
        <v>110.26421126086601</v>
      </c>
      <c r="M4471">
        <v>45.884931757483201</v>
      </c>
      <c r="N4471">
        <v>2.4355572846650699</v>
      </c>
      <c r="O4471">
        <v>20.393120393120402</v>
      </c>
      <c r="P4471">
        <v>27.147766323024001</v>
      </c>
    </row>
    <row r="4472" spans="1:17" hidden="1" x14ac:dyDescent="0.3">
      <c r="A4472" t="s">
        <v>9173</v>
      </c>
      <c r="B4472" t="s">
        <v>9174</v>
      </c>
      <c r="C4472" t="str">
        <f>IFERROR(VLOOKUP(Table1[[#This Row],[Ticker]],[1]!Table2[[Symbol]:[Industry]],2,FALSE),"-")</f>
        <v>-</v>
      </c>
      <c r="D4472" t="s">
        <v>269</v>
      </c>
      <c r="E4472">
        <v>9.5018975000000001</v>
      </c>
      <c r="F4472">
        <v>6.26</v>
      </c>
      <c r="G4472">
        <v>147.74107244056501</v>
      </c>
      <c r="H4472">
        <v>40.886597453124502</v>
      </c>
      <c r="I4472">
        <v>94.084939851610997</v>
      </c>
      <c r="J4472">
        <v>8.0635167886498493</v>
      </c>
      <c r="K4472">
        <v>4.6624228987625802</v>
      </c>
      <c r="L4472">
        <v>3.8383360619715301</v>
      </c>
      <c r="M4472">
        <v>100</v>
      </c>
      <c r="N4472">
        <v>5.4918861616243904</v>
      </c>
      <c r="O4472">
        <v>0</v>
      </c>
      <c r="P4472">
        <v>170.99567099567099</v>
      </c>
    </row>
    <row r="4473" spans="1:17" hidden="1" x14ac:dyDescent="0.3">
      <c r="A4473" t="s">
        <v>9175</v>
      </c>
      <c r="B4473" t="s">
        <v>9176</v>
      </c>
      <c r="C4473" t="str">
        <f>IFERROR(VLOOKUP(Table1[[#This Row],[Ticker]],[1]!Table2[[Symbol]:[Industry]],2,FALSE),"-")</f>
        <v>-</v>
      </c>
      <c r="D4473" t="s">
        <v>429</v>
      </c>
      <c r="E4473">
        <v>9.500095</v>
      </c>
      <c r="F4473">
        <v>9.5</v>
      </c>
      <c r="G4473">
        <v>66.745401444894199</v>
      </c>
      <c r="H4473">
        <v>-33.948790957184698</v>
      </c>
      <c r="I4473">
        <v>79.509776452918203</v>
      </c>
      <c r="J4473">
        <v>-3.2244382938590301</v>
      </c>
      <c r="K4473">
        <v>13.2652903593271</v>
      </c>
      <c r="M4473">
        <v>9.3732456329238492</v>
      </c>
      <c r="N4473">
        <v>1.52784951502917</v>
      </c>
      <c r="O4473">
        <v>105.78947368420999</v>
      </c>
      <c r="P4473">
        <v>89.999999999999901</v>
      </c>
    </row>
    <row r="4474" spans="1:17" hidden="1" x14ac:dyDescent="0.3">
      <c r="A4474" t="s">
        <v>9177</v>
      </c>
      <c r="B4474" t="s">
        <v>9178</v>
      </c>
      <c r="C4474" t="str">
        <f>IFERROR(VLOOKUP(Table1[[#This Row],[Ticker]],[1]!Table2[[Symbol]:[Industry]],2,FALSE),"-")</f>
        <v>-</v>
      </c>
      <c r="D4474" t="s">
        <v>72</v>
      </c>
      <c r="E4474">
        <v>9.5</v>
      </c>
      <c r="F4474">
        <v>190</v>
      </c>
      <c r="G4474">
        <v>33.582221362563899</v>
      </c>
      <c r="H4474">
        <v>-8.4380648546891699</v>
      </c>
      <c r="I4474">
        <v>-7.9306563708106204</v>
      </c>
      <c r="J4474">
        <v>-3.8976807029684899</v>
      </c>
      <c r="K4474">
        <v>163.29298571836699</v>
      </c>
      <c r="L4474">
        <v>106.442866681753</v>
      </c>
      <c r="M4474">
        <v>14.2814902956575</v>
      </c>
      <c r="N4474">
        <v>0.138071065989847</v>
      </c>
      <c r="O4474">
        <v>14.236842105263101</v>
      </c>
      <c r="P4474">
        <v>77.736202057998099</v>
      </c>
    </row>
    <row r="4475" spans="1:17" hidden="1" x14ac:dyDescent="0.3">
      <c r="A4475" t="s">
        <v>9179</v>
      </c>
      <c r="B4475" t="s">
        <v>9180</v>
      </c>
      <c r="C4475" t="str">
        <f>IFERROR(VLOOKUP(Table1[[#This Row],[Ticker]],[1]!Table2[[Symbol]:[Industry]],2,FALSE),"-")</f>
        <v>-</v>
      </c>
      <c r="D4475" t="s">
        <v>5932</v>
      </c>
      <c r="E4475">
        <v>9.4587866250000001</v>
      </c>
      <c r="F4475">
        <v>10.83</v>
      </c>
      <c r="G4475">
        <v>-20.307830494269201</v>
      </c>
      <c r="H4475">
        <v>2.7703796545297399</v>
      </c>
      <c r="I4475">
        <v>-28.630813116242699</v>
      </c>
      <c r="J4475">
        <v>7.5422362685291802</v>
      </c>
      <c r="K4475">
        <v>10.7484303427143</v>
      </c>
      <c r="L4475">
        <v>10.496863278504399</v>
      </c>
      <c r="M4475">
        <v>47.666509000794697</v>
      </c>
      <c r="N4475">
        <v>0.96201085817669296</v>
      </c>
      <c r="O4475">
        <v>48.568790397045198</v>
      </c>
      <c r="P4475">
        <v>57.641921397379903</v>
      </c>
    </row>
    <row r="4476" spans="1:17" hidden="1" x14ac:dyDescent="0.3">
      <c r="A4476" t="s">
        <v>9181</v>
      </c>
      <c r="B4476" t="s">
        <v>9182</v>
      </c>
      <c r="C4476" t="str">
        <f>IFERROR(VLOOKUP(Table1[[#This Row],[Ticker]],[1]!Table2[[Symbol]:[Industry]],2,FALSE),"-")</f>
        <v>-</v>
      </c>
      <c r="D4476" t="s">
        <v>138</v>
      </c>
      <c r="E4476">
        <v>9.4377600000000008</v>
      </c>
      <c r="F4476">
        <v>18.079999999999998</v>
      </c>
      <c r="G4476">
        <v>19.506353727374201</v>
      </c>
      <c r="H4476">
        <v>-8.0794150656596493</v>
      </c>
      <c r="I4476">
        <v>6.1187327294898699</v>
      </c>
      <c r="J4476">
        <v>1.80390046923445</v>
      </c>
      <c r="K4476">
        <v>15.771248778469401</v>
      </c>
      <c r="L4476">
        <v>13.3114205029113</v>
      </c>
      <c r="M4476">
        <v>6.3189924219599503</v>
      </c>
      <c r="N4476">
        <v>0.78392870629106504</v>
      </c>
      <c r="O4476">
        <v>4.9778761061947101</v>
      </c>
      <c r="P4476">
        <v>85.435897435897402</v>
      </c>
      <c r="Q4476">
        <v>8.7658472781598995E-2</v>
      </c>
    </row>
    <row r="4477" spans="1:17" hidden="1" x14ac:dyDescent="0.3">
      <c r="A4477" t="s">
        <v>9183</v>
      </c>
      <c r="B4477" t="s">
        <v>9184</v>
      </c>
      <c r="C4477" t="str">
        <f>IFERROR(VLOOKUP(Table1[[#This Row],[Ticker]],[1]!Table2[[Symbol]:[Industry]],2,FALSE),"-")</f>
        <v>-</v>
      </c>
      <c r="D4477" t="s">
        <v>9185</v>
      </c>
      <c r="E4477">
        <v>9.4311534099999896</v>
      </c>
      <c r="F4477">
        <v>11.9</v>
      </c>
      <c r="G4477">
        <v>14.954062862217</v>
      </c>
      <c r="H4477">
        <v>-0.71176320261311898</v>
      </c>
      <c r="I4477">
        <v>-10.490223547081699</v>
      </c>
      <c r="J4477">
        <v>2.1525038947418502</v>
      </c>
      <c r="K4477">
        <v>11.056869876312801</v>
      </c>
      <c r="L4477">
        <v>11.1147932491582</v>
      </c>
      <c r="M4477">
        <v>66.502639360373294</v>
      </c>
      <c r="N4477">
        <v>1.26906650396583</v>
      </c>
      <c r="O4477">
        <v>80.252100840336098</v>
      </c>
      <c r="P4477">
        <v>40.42</v>
      </c>
      <c r="Q4477">
        <v>3.6907216342136999E-2</v>
      </c>
    </row>
    <row r="4478" spans="1:17" hidden="1" x14ac:dyDescent="0.3">
      <c r="A4478" t="s">
        <v>9186</v>
      </c>
      <c r="B4478" t="s">
        <v>9187</v>
      </c>
      <c r="C4478" t="str">
        <f>IFERROR(VLOOKUP(Table1[[#This Row],[Ticker]],[1]!Table2[[Symbol]:[Industry]],2,FALSE),"-")</f>
        <v>-</v>
      </c>
      <c r="D4478" t="s">
        <v>5403</v>
      </c>
      <c r="E4478">
        <v>9.4196192649999997</v>
      </c>
      <c r="F4478">
        <v>1.33</v>
      </c>
      <c r="G4478">
        <v>-7.6024246420623003</v>
      </c>
      <c r="H4478">
        <v>-17.515792506642399</v>
      </c>
      <c r="I4478">
        <v>-15.490223547081699</v>
      </c>
      <c r="J4478">
        <v>-2.0812776923720899</v>
      </c>
      <c r="K4478">
        <v>1.3496547035053399</v>
      </c>
      <c r="L4478">
        <v>1.35685928240316</v>
      </c>
      <c r="M4478">
        <v>57.8947042929722</v>
      </c>
      <c r="N4478">
        <v>1.12364384540719</v>
      </c>
      <c r="O4478">
        <v>91.729323308270594</v>
      </c>
      <c r="P4478">
        <v>62.195121951219498</v>
      </c>
      <c r="Q4478">
        <v>2.4635302796009E-2</v>
      </c>
    </row>
    <row r="4479" spans="1:17" hidden="1" x14ac:dyDescent="0.3">
      <c r="A4479" t="s">
        <v>9188</v>
      </c>
      <c r="B4479" t="s">
        <v>9189</v>
      </c>
      <c r="C4479" t="str">
        <f>IFERROR(VLOOKUP(Table1[[#This Row],[Ticker]],[1]!Table2[[Symbol]:[Industry]],2,FALSE),"-")</f>
        <v>-</v>
      </c>
      <c r="D4479" t="s">
        <v>429</v>
      </c>
      <c r="E4479">
        <v>9.41465</v>
      </c>
      <c r="F4479">
        <v>37</v>
      </c>
      <c r="G4479">
        <v>50.945024797059901</v>
      </c>
      <c r="H4479">
        <v>-8.0169580078079292</v>
      </c>
      <c r="I4479">
        <v>37.569000142394003</v>
      </c>
      <c r="J4479">
        <v>0.51102395727441696</v>
      </c>
      <c r="K4479">
        <v>34.951213610289699</v>
      </c>
      <c r="L4479">
        <v>28.550205691528401</v>
      </c>
      <c r="M4479">
        <v>51.597433884144799</v>
      </c>
      <c r="N4479">
        <v>0.106291288735189</v>
      </c>
      <c r="O4479">
        <v>20.108108108108102</v>
      </c>
      <c r="P4479">
        <v>94.736842105263094</v>
      </c>
      <c r="Q4479">
        <v>0.1060280168995</v>
      </c>
    </row>
    <row r="4480" spans="1:17" hidden="1" x14ac:dyDescent="0.3">
      <c r="A4480" t="s">
        <v>9190</v>
      </c>
      <c r="B4480" t="s">
        <v>9191</v>
      </c>
      <c r="C4480" t="str">
        <f>IFERROR(VLOOKUP(Table1[[#This Row],[Ticker]],[1]!Table2[[Symbol]:[Industry]],2,FALSE),"-")</f>
        <v>-</v>
      </c>
      <c r="D4480" t="s">
        <v>391</v>
      </c>
      <c r="E4480">
        <v>9.3384976260000006</v>
      </c>
      <c r="F4480">
        <v>16.09</v>
      </c>
      <c r="G4480">
        <v>137.10138849991</v>
      </c>
      <c r="H4480">
        <v>-30.5225474579576</v>
      </c>
      <c r="I4480">
        <v>64.021707038601505</v>
      </c>
      <c r="J4480">
        <v>-4.5107454352558598</v>
      </c>
      <c r="K4480">
        <v>16.942142418402302</v>
      </c>
      <c r="L4480">
        <v>12.270258400881101</v>
      </c>
      <c r="M4480">
        <v>11.5350882489381</v>
      </c>
      <c r="N4480">
        <v>7.4589362075715898E-2</v>
      </c>
      <c r="O4480">
        <v>49.098819142324402</v>
      </c>
      <c r="P4480">
        <v>196.31675874769701</v>
      </c>
      <c r="Q4480">
        <v>0.122503603188842</v>
      </c>
    </row>
    <row r="4481" spans="1:17" hidden="1" x14ac:dyDescent="0.3">
      <c r="A4481" t="s">
        <v>9192</v>
      </c>
      <c r="B4481" t="s">
        <v>9193</v>
      </c>
      <c r="C4481" t="str">
        <f>IFERROR(VLOOKUP(Table1[[#This Row],[Ticker]],[1]!Table2[[Symbol]:[Industry]],2,FALSE),"-")</f>
        <v>-</v>
      </c>
      <c r="D4481" t="s">
        <v>625</v>
      </c>
      <c r="E4481">
        <v>9.2822399999999998</v>
      </c>
      <c r="F4481">
        <v>24.75</v>
      </c>
      <c r="G4481">
        <v>-3.3998770054689902</v>
      </c>
      <c r="H4481">
        <v>0.27496033457298003</v>
      </c>
      <c r="I4481">
        <v>-8.2174962743544704</v>
      </c>
      <c r="J4481">
        <v>-1.7364293534216799</v>
      </c>
      <c r="K4481">
        <v>23.816716196585599</v>
      </c>
      <c r="L4481">
        <v>23.773528280331199</v>
      </c>
      <c r="M4481">
        <v>66.150339016998799</v>
      </c>
      <c r="N4481">
        <v>2.21421666803555</v>
      </c>
      <c r="O4481">
        <v>18.181818181818102</v>
      </c>
      <c r="P4481">
        <v>47.937836222355003</v>
      </c>
      <c r="Q4481">
        <v>2.1699897345316001E-2</v>
      </c>
    </row>
    <row r="4482" spans="1:17" hidden="1" x14ac:dyDescent="0.3">
      <c r="A4482" t="s">
        <v>9194</v>
      </c>
      <c r="B4482" t="s">
        <v>9195</v>
      </c>
      <c r="C4482" t="str">
        <f>IFERROR(VLOOKUP(Table1[[#This Row],[Ticker]],[1]!Table2[[Symbol]:[Industry]],2,FALSE),"-")</f>
        <v>-</v>
      </c>
      <c r="D4482" t="s">
        <v>3393</v>
      </c>
      <c r="E4482">
        <v>9.2616562499999997</v>
      </c>
      <c r="F4482">
        <v>11.55</v>
      </c>
      <c r="G4482">
        <v>255.43392603505799</v>
      </c>
      <c r="H4482">
        <v>14.601005191317499</v>
      </c>
      <c r="I4482">
        <v>25.7126066415974</v>
      </c>
      <c r="J4482">
        <v>15.766857377803801</v>
      </c>
      <c r="K4482">
        <v>10.6638009798288</v>
      </c>
      <c r="L4482">
        <v>8.9153286054486394</v>
      </c>
      <c r="M4482">
        <v>78.237400569266995</v>
      </c>
      <c r="N4482">
        <v>1.3741150954661201</v>
      </c>
      <c r="O4482">
        <v>26.2337662337662</v>
      </c>
      <c r="P4482">
        <v>345.94594594594503</v>
      </c>
    </row>
    <row r="4483" spans="1:17" hidden="1" x14ac:dyDescent="0.3">
      <c r="A4483" t="s">
        <v>9196</v>
      </c>
      <c r="B4483" t="s">
        <v>9197</v>
      </c>
      <c r="C4483" t="str">
        <f>IFERROR(VLOOKUP(Table1[[#This Row],[Ticker]],[1]!Table2[[Symbol]:[Industry]],2,FALSE),"-")</f>
        <v>-</v>
      </c>
      <c r="D4483" t="s">
        <v>625</v>
      </c>
      <c r="E4483">
        <v>9.2554256000000006</v>
      </c>
      <c r="F4483">
        <v>14.99</v>
      </c>
      <c r="G4483">
        <v>46.7000499709712</v>
      </c>
      <c r="H4483">
        <v>41.859732186936498</v>
      </c>
      <c r="I4483">
        <v>-2.9579423419167501</v>
      </c>
      <c r="J4483">
        <v>16.300497641484899</v>
      </c>
      <c r="K4483">
        <v>12.2692900120005</v>
      </c>
      <c r="L4483">
        <v>12.649075052198199</v>
      </c>
      <c r="M4483">
        <v>92.916503771018697</v>
      </c>
      <c r="N4483">
        <v>1.8974575705674299</v>
      </c>
      <c r="O4483">
        <v>27.0847231487658</v>
      </c>
      <c r="P4483">
        <v>87.141073657927606</v>
      </c>
      <c r="Q4483">
        <v>6.3485243443985998E-2</v>
      </c>
    </row>
    <row r="4484" spans="1:17" hidden="1" x14ac:dyDescent="0.3">
      <c r="A4484" t="s">
        <v>9198</v>
      </c>
      <c r="B4484" t="s">
        <v>9199</v>
      </c>
      <c r="C4484" t="str">
        <f>IFERROR(VLOOKUP(Table1[[#This Row],[Ticker]],[1]!Table2[[Symbol]:[Industry]],2,FALSE),"-")</f>
        <v>-</v>
      </c>
      <c r="D4484" t="s">
        <v>429</v>
      </c>
      <c r="E4484">
        <v>9.2504076000000008</v>
      </c>
      <c r="F4484">
        <v>19.670000000000002</v>
      </c>
      <c r="G4484">
        <v>-13.976820777327999</v>
      </c>
      <c r="H4484">
        <v>3.04439443285484</v>
      </c>
      <c r="I4484">
        <v>24.235803850178499</v>
      </c>
      <c r="J4484">
        <v>1.5266333228937801</v>
      </c>
      <c r="K4484">
        <v>19.619568230879</v>
      </c>
      <c r="L4484">
        <v>18.561358977226401</v>
      </c>
      <c r="M4484">
        <v>41.578196740410696</v>
      </c>
      <c r="N4484">
        <v>1.9488123043835299</v>
      </c>
      <c r="O4484">
        <v>12.8113879003558</v>
      </c>
      <c r="P4484">
        <v>47.894736842105203</v>
      </c>
      <c r="Q4484">
        <v>2.0017129786338999E-2</v>
      </c>
    </row>
    <row r="4485" spans="1:17" hidden="1" x14ac:dyDescent="0.3">
      <c r="A4485" t="s">
        <v>9200</v>
      </c>
      <c r="B4485" t="s">
        <v>9201</v>
      </c>
      <c r="C4485" t="str">
        <f>IFERROR(VLOOKUP(Table1[[#This Row],[Ticker]],[1]!Table2[[Symbol]:[Industry]],2,FALSE),"-")</f>
        <v>-</v>
      </c>
      <c r="D4485" t="s">
        <v>138</v>
      </c>
      <c r="E4485">
        <v>9.2285252</v>
      </c>
      <c r="F4485">
        <v>17.39</v>
      </c>
      <c r="G4485">
        <v>43.956939906432602</v>
      </c>
      <c r="H4485">
        <v>-11.6235966008225</v>
      </c>
      <c r="I4485">
        <v>5.44310978625158</v>
      </c>
      <c r="J4485">
        <v>-7.75839820770421</v>
      </c>
      <c r="K4485">
        <v>16.836075625897799</v>
      </c>
      <c r="L4485">
        <v>15.5412503856307</v>
      </c>
      <c r="M4485">
        <v>52.905725265252798</v>
      </c>
      <c r="N4485">
        <v>0.332264158062552</v>
      </c>
      <c r="O4485">
        <v>8.1081081081081106</v>
      </c>
      <c r="P4485">
        <v>89.227421109902096</v>
      </c>
      <c r="Q4485">
        <v>-5.264736671136E-3</v>
      </c>
    </row>
    <row r="4486" spans="1:17" hidden="1" x14ac:dyDescent="0.3">
      <c r="A4486" t="s">
        <v>9202</v>
      </c>
      <c r="B4486" t="s">
        <v>9203</v>
      </c>
      <c r="C4486" t="str">
        <f>IFERROR(VLOOKUP(Table1[[#This Row],[Ticker]],[1]!Table2[[Symbol]:[Industry]],2,FALSE),"-")</f>
        <v>-</v>
      </c>
      <c r="D4486" t="s">
        <v>51</v>
      </c>
      <c r="E4486">
        <v>9.2012890499999997</v>
      </c>
      <c r="F4486">
        <v>8.73</v>
      </c>
      <c r="G4486">
        <v>-80.542844323195297</v>
      </c>
      <c r="H4486">
        <v>-17.253854328373301</v>
      </c>
      <c r="I4486">
        <v>-55.820368549126499</v>
      </c>
      <c r="J4486">
        <v>-1.55120599523154</v>
      </c>
      <c r="K4486">
        <v>16.864706086352399</v>
      </c>
      <c r="L4486">
        <v>65.123344170283005</v>
      </c>
      <c r="M4486">
        <v>0.20026637135582301</v>
      </c>
      <c r="N4486">
        <v>1.7722222222222199</v>
      </c>
      <c r="O4486">
        <v>127.605956471935</v>
      </c>
      <c r="P4486">
        <v>0.114678899082565</v>
      </c>
      <c r="Q4486">
        <v>-0.103641203683979</v>
      </c>
    </row>
    <row r="4487" spans="1:17" hidden="1" x14ac:dyDescent="0.3">
      <c r="A4487" t="s">
        <v>9204</v>
      </c>
      <c r="B4487" t="s">
        <v>9205</v>
      </c>
      <c r="C4487" t="str">
        <f>IFERROR(VLOOKUP(Table1[[#This Row],[Ticker]],[1]!Table2[[Symbol]:[Industry]],2,FALSE),"-")</f>
        <v>-</v>
      </c>
      <c r="D4487" t="s">
        <v>72</v>
      </c>
      <c r="E4487">
        <v>9.1270232789343204</v>
      </c>
      <c r="F4487">
        <v>45.01</v>
      </c>
      <c r="G4487">
        <v>7.5405546958972902</v>
      </c>
      <c r="H4487">
        <v>1.5537709279093701</v>
      </c>
      <c r="I4487">
        <v>1.48258974845045</v>
      </c>
      <c r="J4487">
        <v>-1.33357813886593</v>
      </c>
      <c r="K4487">
        <v>34.888170478878003</v>
      </c>
      <c r="M4487">
        <v>99.999999999997797</v>
      </c>
      <c r="N4487">
        <v>0.13217976447969201</v>
      </c>
      <c r="O4487">
        <v>0</v>
      </c>
      <c r="P4487">
        <v>33.9583333333333</v>
      </c>
    </row>
    <row r="4488" spans="1:17" hidden="1" x14ac:dyDescent="0.3">
      <c r="A4488" t="s">
        <v>9206</v>
      </c>
      <c r="B4488" t="s">
        <v>9207</v>
      </c>
      <c r="C4488" t="str">
        <f>IFERROR(VLOOKUP(Table1[[#This Row],[Ticker]],[1]!Table2[[Symbol]:[Industry]],2,FALSE),"-")</f>
        <v>-</v>
      </c>
      <c r="D4488" t="s">
        <v>1715</v>
      </c>
      <c r="E4488">
        <v>9.1009759999999993</v>
      </c>
      <c r="F4488">
        <v>25.12</v>
      </c>
      <c r="G4488">
        <v>187.252199961581</v>
      </c>
      <c r="H4488">
        <v>24.532597699642501</v>
      </c>
      <c r="I4488">
        <v>97.113082238042196</v>
      </c>
      <c r="J4488">
        <v>11.3112458558944</v>
      </c>
      <c r="K4488">
        <v>20.3815726759168</v>
      </c>
      <c r="L4488">
        <v>16.2100792820865</v>
      </c>
      <c r="M4488">
        <v>90.4191458637669</v>
      </c>
      <c r="N4488">
        <v>2.35965550470427</v>
      </c>
      <c r="O4488">
        <v>13.7738853503184</v>
      </c>
      <c r="P4488">
        <v>210.50679851668701</v>
      </c>
      <c r="Q4488">
        <v>0.142063306688098</v>
      </c>
    </row>
    <row r="4489" spans="1:17" hidden="1" x14ac:dyDescent="0.3">
      <c r="A4489" t="s">
        <v>9208</v>
      </c>
      <c r="B4489" t="s">
        <v>9209</v>
      </c>
      <c r="C4489" t="str">
        <f>IFERROR(VLOOKUP(Table1[[#This Row],[Ticker]],[1]!Table2[[Symbol]:[Industry]],2,FALSE),"-")</f>
        <v>-</v>
      </c>
      <c r="D4489" t="s">
        <v>121</v>
      </c>
      <c r="E4489">
        <v>9.0909700000000004</v>
      </c>
      <c r="F4489">
        <v>0.49</v>
      </c>
      <c r="G4489">
        <v>-23.254598555105801</v>
      </c>
      <c r="H4489">
        <v>1.0739510831011601</v>
      </c>
      <c r="I4489">
        <v>-16.2594543163125</v>
      </c>
      <c r="J4489">
        <v>3.1426029046428301</v>
      </c>
      <c r="K4489">
        <v>0.49057012325807597</v>
      </c>
      <c r="L4489">
        <v>0.51680831815360995</v>
      </c>
      <c r="M4489">
        <v>42.892589935559599</v>
      </c>
      <c r="N4489">
        <v>1.80356515325293</v>
      </c>
      <c r="O4489">
        <v>24.4897959183673</v>
      </c>
      <c r="P4489">
        <v>0</v>
      </c>
      <c r="Q4489">
        <v>-0.15969424695916301</v>
      </c>
    </row>
    <row r="4490" spans="1:17" hidden="1" x14ac:dyDescent="0.3">
      <c r="A4490" t="s">
        <v>9210</v>
      </c>
      <c r="B4490" t="s">
        <v>9211</v>
      </c>
      <c r="C4490" t="str">
        <f>IFERROR(VLOOKUP(Table1[[#This Row],[Ticker]],[1]!Table2[[Symbol]:[Industry]],2,FALSE),"-")</f>
        <v>-</v>
      </c>
      <c r="E4490">
        <v>9.0800426000000005</v>
      </c>
      <c r="F4490">
        <v>29.98</v>
      </c>
      <c r="G4490">
        <v>-23.520732952976701</v>
      </c>
      <c r="H4490">
        <v>1.0739510831011601</v>
      </c>
      <c r="I4490">
        <v>-5.5182347515635302</v>
      </c>
      <c r="J4490">
        <v>3.1426029046428301</v>
      </c>
      <c r="K4490">
        <v>29.835072251809901</v>
      </c>
      <c r="L4490">
        <v>29.6529136259696</v>
      </c>
      <c r="M4490">
        <v>99.999999998127706</v>
      </c>
      <c r="N4490">
        <v>0</v>
      </c>
      <c r="O4490">
        <v>0.26684456304202298</v>
      </c>
      <c r="P4490">
        <v>4.97198879551821</v>
      </c>
    </row>
    <row r="4491" spans="1:17" hidden="1" x14ac:dyDescent="0.3">
      <c r="A4491" t="s">
        <v>9212</v>
      </c>
      <c r="B4491" t="s">
        <v>9213</v>
      </c>
      <c r="C4491" t="str">
        <f>IFERROR(VLOOKUP(Table1[[#This Row],[Ticker]],[1]!Table2[[Symbol]:[Industry]],2,FALSE),"-")</f>
        <v>-</v>
      </c>
      <c r="D4491" t="s">
        <v>51</v>
      </c>
      <c r="E4491">
        <v>9.0534999999999997</v>
      </c>
      <c r="F4491">
        <v>3.8</v>
      </c>
      <c r="G4491">
        <v>18.536446221013499</v>
      </c>
      <c r="H4491">
        <v>-6.0689060597559799</v>
      </c>
      <c r="I4491">
        <v>-37.413300470158603</v>
      </c>
      <c r="J4491">
        <v>-0.322743630010629</v>
      </c>
      <c r="K4491">
        <v>4.1483031783320996</v>
      </c>
      <c r="L4491">
        <v>3.9934437895365198</v>
      </c>
      <c r="M4491">
        <v>40.428056124889501</v>
      </c>
      <c r="N4491">
        <v>0.68208307664321499</v>
      </c>
      <c r="O4491">
        <v>58.157894736842003</v>
      </c>
      <c r="P4491">
        <v>61.702127659574401</v>
      </c>
      <c r="Q4491">
        <v>2.0427728661620002E-3</v>
      </c>
    </row>
    <row r="4492" spans="1:17" hidden="1" x14ac:dyDescent="0.3">
      <c r="A4492" t="s">
        <v>9214</v>
      </c>
      <c r="B4492" t="s">
        <v>9215</v>
      </c>
      <c r="C4492" t="str">
        <f>IFERROR(VLOOKUP(Table1[[#This Row],[Ticker]],[1]!Table2[[Symbol]:[Industry]],2,FALSE),"-")</f>
        <v>-</v>
      </c>
      <c r="D4492" t="s">
        <v>269</v>
      </c>
      <c r="E4492">
        <v>9.0407072619999997</v>
      </c>
      <c r="F4492">
        <v>6.17</v>
      </c>
      <c r="G4492">
        <v>30.995401444894199</v>
      </c>
      <c r="H4492">
        <v>-21.262377543343</v>
      </c>
      <c r="I4492">
        <v>-3.9271838234202598</v>
      </c>
      <c r="J4492">
        <v>-4.2080862224628302</v>
      </c>
      <c r="K4492">
        <v>6.4439853408533203</v>
      </c>
      <c r="L4492">
        <v>5.6313825972324896</v>
      </c>
      <c r="M4492">
        <v>24.791024067434201</v>
      </c>
      <c r="N4492">
        <v>0.46894771207493002</v>
      </c>
      <c r="O4492">
        <v>41.491085899513699</v>
      </c>
      <c r="P4492">
        <v>66.307277628032296</v>
      </c>
      <c r="Q4492">
        <v>6.769328581839E-2</v>
      </c>
    </row>
    <row r="4493" spans="1:17" hidden="1" x14ac:dyDescent="0.3">
      <c r="A4493" t="s">
        <v>9216</v>
      </c>
      <c r="B4493" t="s">
        <v>9217</v>
      </c>
      <c r="C4493" t="str">
        <f>IFERROR(VLOOKUP(Table1[[#This Row],[Ticker]],[1]!Table2[[Symbol]:[Industry]],2,FALSE),"-")</f>
        <v>-</v>
      </c>
      <c r="D4493" t="s">
        <v>1676</v>
      </c>
      <c r="E4493">
        <v>9.0036839999999998</v>
      </c>
      <c r="F4493">
        <v>8.6</v>
      </c>
      <c r="G4493">
        <v>85.404881461086106</v>
      </c>
      <c r="H4493">
        <v>-8.5153275478459207</v>
      </c>
      <c r="I4493">
        <v>3.3929553346437902</v>
      </c>
      <c r="J4493">
        <v>-1.33357813886593</v>
      </c>
      <c r="K4493">
        <v>6.9172573290401997</v>
      </c>
      <c r="L4493">
        <v>5.29741394241689</v>
      </c>
      <c r="M4493">
        <v>15.5374371789158</v>
      </c>
      <c r="N4493">
        <v>0.350730760939857</v>
      </c>
      <c r="O4493">
        <v>5.34883720930232</v>
      </c>
      <c r="P4493">
        <v>155.95238095238</v>
      </c>
      <c r="Q4493">
        <v>9.1479220523121005E-2</v>
      </c>
    </row>
    <row r="4494" spans="1:17" hidden="1" x14ac:dyDescent="0.3">
      <c r="A4494" t="s">
        <v>9218</v>
      </c>
      <c r="B4494" t="s">
        <v>9219</v>
      </c>
      <c r="C4494" t="str">
        <f>IFERROR(VLOOKUP(Table1[[#This Row],[Ticker]],[1]!Table2[[Symbol]:[Industry]],2,FALSE),"-")</f>
        <v>-</v>
      </c>
      <c r="D4494" t="s">
        <v>429</v>
      </c>
      <c r="E4494">
        <v>8.968</v>
      </c>
      <c r="F4494">
        <v>18.88</v>
      </c>
      <c r="G4494">
        <v>7.4933238825673198</v>
      </c>
      <c r="H4494">
        <v>12.952060535837401</v>
      </c>
      <c r="I4494">
        <v>5.6943918375336198</v>
      </c>
      <c r="J4494">
        <v>4.4947155806991601</v>
      </c>
      <c r="K4494">
        <v>17.009749422448198</v>
      </c>
      <c r="L4494">
        <v>15.721416626916501</v>
      </c>
      <c r="M4494">
        <v>65.237332466998197</v>
      </c>
      <c r="N4494">
        <v>0.27629713920664301</v>
      </c>
      <c r="O4494">
        <v>5.6673728813559201</v>
      </c>
      <c r="P4494">
        <v>67.673179396092294</v>
      </c>
      <c r="Q4494">
        <v>6.4868273480993999E-2</v>
      </c>
    </row>
    <row r="4495" spans="1:17" hidden="1" x14ac:dyDescent="0.3">
      <c r="A4495" t="s">
        <v>9220</v>
      </c>
      <c r="B4495" t="s">
        <v>9221</v>
      </c>
      <c r="C4495" t="str">
        <f>IFERROR(VLOOKUP(Table1[[#This Row],[Ticker]],[1]!Table2[[Symbol]:[Industry]],2,FALSE),"-")</f>
        <v>-</v>
      </c>
      <c r="E4495">
        <v>8.9504999999999999</v>
      </c>
      <c r="F4495">
        <v>15.3</v>
      </c>
      <c r="G4495">
        <v>11.547163559431599</v>
      </c>
      <c r="H4495">
        <v>8.9632244395025396</v>
      </c>
      <c r="I4495">
        <v>-53.823556880414998</v>
      </c>
      <c r="J4495">
        <v>3.1426029046428301</v>
      </c>
      <c r="K4495">
        <v>16.331190685375201</v>
      </c>
      <c r="L4495">
        <v>17.692608392074799</v>
      </c>
      <c r="M4495">
        <v>39.726491706043497</v>
      </c>
      <c r="N4495">
        <v>0.28799999999999998</v>
      </c>
      <c r="O4495">
        <v>89.346405228758101</v>
      </c>
      <c r="P4495">
        <v>34.801762114537397</v>
      </c>
    </row>
    <row r="4496" spans="1:17" hidden="1" x14ac:dyDescent="0.3">
      <c r="A4496" t="s">
        <v>9222</v>
      </c>
      <c r="B4496" t="s">
        <v>9223</v>
      </c>
      <c r="C4496" t="str">
        <f>IFERROR(VLOOKUP(Table1[[#This Row],[Ticker]],[1]!Table2[[Symbol]:[Industry]],2,FALSE),"-")</f>
        <v>-</v>
      </c>
      <c r="D4496" t="s">
        <v>700</v>
      </c>
      <c r="E4496">
        <v>8.9285349999999397</v>
      </c>
      <c r="F4496">
        <v>8.75</v>
      </c>
      <c r="G4496">
        <v>-23.254598555105801</v>
      </c>
      <c r="H4496">
        <v>1.0739510831011601</v>
      </c>
      <c r="I4496">
        <v>-10.490223547081699</v>
      </c>
      <c r="J4496">
        <v>3.1426029046428301</v>
      </c>
      <c r="K4496">
        <v>8.75</v>
      </c>
      <c r="L4496">
        <v>8.75</v>
      </c>
      <c r="M4496">
        <v>50</v>
      </c>
      <c r="O4496">
        <v>0</v>
      </c>
      <c r="P4496">
        <v>0</v>
      </c>
    </row>
    <row r="4497" spans="1:17" hidden="1" x14ac:dyDescent="0.3">
      <c r="A4497" t="s">
        <v>9224</v>
      </c>
      <c r="B4497" t="s">
        <v>9225</v>
      </c>
      <c r="C4497" t="str">
        <f>IFERROR(VLOOKUP(Table1[[#This Row],[Ticker]],[1]!Table2[[Symbol]:[Industry]],2,FALSE),"-")</f>
        <v>-</v>
      </c>
      <c r="D4497" t="s">
        <v>4517</v>
      </c>
      <c r="E4497">
        <v>8.9157600000000006</v>
      </c>
      <c r="F4497">
        <v>42.7</v>
      </c>
      <c r="G4497">
        <v>10.182901444894201</v>
      </c>
      <c r="H4497">
        <v>0.84030622328808902</v>
      </c>
      <c r="I4497">
        <v>0.53421743055736004</v>
      </c>
      <c r="J4497">
        <v>2.4449284860381901</v>
      </c>
      <c r="K4497">
        <v>42.186277507638401</v>
      </c>
      <c r="L4497">
        <v>39.3911008659354</v>
      </c>
      <c r="M4497">
        <v>19.681729955470999</v>
      </c>
      <c r="N4497">
        <v>0.99473684210526303</v>
      </c>
      <c r="O4497">
        <v>5.2459016393442397</v>
      </c>
      <c r="P4497">
        <v>55.272727272727202</v>
      </c>
    </row>
    <row r="4498" spans="1:17" hidden="1" x14ac:dyDescent="0.3">
      <c r="A4498" t="s">
        <v>9226</v>
      </c>
      <c r="B4498" t="s">
        <v>9227</v>
      </c>
      <c r="C4498" t="str">
        <f>IFERROR(VLOOKUP(Table1[[#This Row],[Ticker]],[1]!Table2[[Symbol]:[Industry]],2,FALSE),"-")</f>
        <v>-</v>
      </c>
      <c r="D4498" t="s">
        <v>1566</v>
      </c>
      <c r="E4498">
        <v>8.8901869280000003</v>
      </c>
      <c r="F4498">
        <v>8.48</v>
      </c>
      <c r="G4498">
        <v>126.15716615077601</v>
      </c>
      <c r="H4498">
        <v>-4.6994693962016596</v>
      </c>
      <c r="I4498">
        <v>-8.3215488482865698</v>
      </c>
      <c r="J4498">
        <v>-4.8361204996124796</v>
      </c>
      <c r="K4498">
        <v>9.7069234446397807</v>
      </c>
      <c r="L4498">
        <v>7.9542457844710599</v>
      </c>
      <c r="M4498">
        <v>14.0289476709181</v>
      </c>
      <c r="N4498">
        <v>0.33210890444179397</v>
      </c>
      <c r="O4498">
        <v>53.891509433962199</v>
      </c>
      <c r="Q4498">
        <v>8.6592693701297005E-2</v>
      </c>
    </row>
    <row r="4499" spans="1:17" hidden="1" x14ac:dyDescent="0.3">
      <c r="A4499" t="s">
        <v>9228</v>
      </c>
      <c r="B4499" t="s">
        <v>9229</v>
      </c>
      <c r="C4499" t="str">
        <f>IFERROR(VLOOKUP(Table1[[#This Row],[Ticker]],[1]!Table2[[Symbol]:[Industry]],2,FALSE),"-")</f>
        <v>-</v>
      </c>
      <c r="D4499" t="s">
        <v>530</v>
      </c>
      <c r="E4499">
        <v>8.8711874999999996</v>
      </c>
      <c r="F4499">
        <v>1.89</v>
      </c>
      <c r="G4499">
        <v>-10.080945860495</v>
      </c>
      <c r="H4499">
        <v>0.56113057028064695</v>
      </c>
      <c r="I4499">
        <v>-25.736860318382199</v>
      </c>
      <c r="J4499">
        <v>0.630040090572484</v>
      </c>
      <c r="K4499">
        <v>1.95961911217216</v>
      </c>
      <c r="L4499">
        <v>1.9466155838283401</v>
      </c>
      <c r="M4499">
        <v>33.441567573358</v>
      </c>
      <c r="N4499">
        <v>0.64292236056667296</v>
      </c>
      <c r="O4499">
        <v>40.211640211640201</v>
      </c>
      <c r="P4499">
        <v>36.956521739130402</v>
      </c>
      <c r="Q4499">
        <v>-5.3599143377489E-2</v>
      </c>
    </row>
    <row r="4500" spans="1:17" hidden="1" x14ac:dyDescent="0.3">
      <c r="A4500" t="s">
        <v>9230</v>
      </c>
      <c r="B4500" t="s">
        <v>9231</v>
      </c>
      <c r="C4500" t="str">
        <f>IFERROR(VLOOKUP(Table1[[#This Row],[Ticker]],[1]!Table2[[Symbol]:[Industry]],2,FALSE),"-")</f>
        <v>-</v>
      </c>
      <c r="D4500" t="s">
        <v>1467</v>
      </c>
      <c r="E4500">
        <v>8.8470967500000004</v>
      </c>
      <c r="F4500">
        <v>1.35</v>
      </c>
      <c r="G4500">
        <v>56.745401444894199</v>
      </c>
      <c r="H4500">
        <v>-0.98084343744678604</v>
      </c>
      <c r="I4500">
        <v>-46.204509261367399</v>
      </c>
      <c r="J4500">
        <v>3.8468282567555101</v>
      </c>
      <c r="K4500">
        <v>1.76807717625868</v>
      </c>
      <c r="L4500">
        <v>1.59108396851163</v>
      </c>
      <c r="M4500">
        <v>12.815156435789699</v>
      </c>
      <c r="N4500">
        <v>1.0877102471751099</v>
      </c>
      <c r="O4500">
        <v>85.185185185185105</v>
      </c>
      <c r="Q4500">
        <v>7.5570672764859997E-3</v>
      </c>
    </row>
    <row r="4501" spans="1:17" hidden="1" x14ac:dyDescent="0.3">
      <c r="A4501" t="s">
        <v>9232</v>
      </c>
      <c r="B4501" t="s">
        <v>9233</v>
      </c>
      <c r="C4501" t="str">
        <f>IFERROR(VLOOKUP(Table1[[#This Row],[Ticker]],[1]!Table2[[Symbol]:[Industry]],2,FALSE),"-")</f>
        <v>-</v>
      </c>
      <c r="D4501" t="s">
        <v>482</v>
      </c>
      <c r="E4501">
        <v>8.8301184999999993</v>
      </c>
      <c r="F4501">
        <v>17.649999999999999</v>
      </c>
      <c r="G4501">
        <v>108.677070301661</v>
      </c>
      <c r="H4501">
        <v>-6.8207857590041003</v>
      </c>
      <c r="I4501">
        <v>26.331481879274801</v>
      </c>
      <c r="J4501">
        <v>-0.225701899332862</v>
      </c>
      <c r="K4501">
        <v>16.177718471435501</v>
      </c>
      <c r="L4501">
        <v>12.6536800689915</v>
      </c>
      <c r="M4501">
        <v>48.085465796545101</v>
      </c>
      <c r="N4501">
        <v>0.77262643980039702</v>
      </c>
      <c r="O4501">
        <v>12.974504249291799</v>
      </c>
      <c r="P4501">
        <v>140.791268758526</v>
      </c>
      <c r="Q4501">
        <v>0.13177410201822001</v>
      </c>
    </row>
    <row r="4502" spans="1:17" hidden="1" x14ac:dyDescent="0.3">
      <c r="A4502" t="s">
        <v>9234</v>
      </c>
      <c r="B4502" t="s">
        <v>9235</v>
      </c>
      <c r="C4502" t="str">
        <f>IFERROR(VLOOKUP(Table1[[#This Row],[Ticker]],[1]!Table2[[Symbol]:[Industry]],2,FALSE),"-")</f>
        <v>-</v>
      </c>
      <c r="D4502" t="s">
        <v>1676</v>
      </c>
      <c r="E4502">
        <v>8.8078050000000001</v>
      </c>
      <c r="F4502">
        <v>28.62</v>
      </c>
      <c r="G4502">
        <v>78.721407090624595</v>
      </c>
      <c r="H4502">
        <v>-12.2676177865714</v>
      </c>
      <c r="I4502">
        <v>-35.431214892478998</v>
      </c>
      <c r="J4502">
        <v>24.614464376504198</v>
      </c>
      <c r="K4502">
        <v>31.985902760411999</v>
      </c>
      <c r="L4502">
        <v>34.186141158422998</v>
      </c>
      <c r="M4502">
        <v>64.830458617074001</v>
      </c>
      <c r="N4502">
        <v>3.4844866167788799</v>
      </c>
      <c r="O4502">
        <v>78.511530398322805</v>
      </c>
      <c r="P4502">
        <v>124.470588235294</v>
      </c>
      <c r="Q4502">
        <v>4.1248386516797998E-2</v>
      </c>
    </row>
    <row r="4503" spans="1:17" hidden="1" x14ac:dyDescent="0.3">
      <c r="A4503" t="s">
        <v>9236</v>
      </c>
      <c r="B4503" t="s">
        <v>9237</v>
      </c>
      <c r="C4503" t="str">
        <f>IFERROR(VLOOKUP(Table1[[#This Row],[Ticker]],[1]!Table2[[Symbol]:[Industry]],2,FALSE),"-")</f>
        <v>-</v>
      </c>
      <c r="D4503" t="s">
        <v>429</v>
      </c>
      <c r="E4503">
        <v>8.7968379999999993</v>
      </c>
      <c r="F4503">
        <v>10.76</v>
      </c>
      <c r="G4503">
        <v>-5.1099996069963201</v>
      </c>
      <c r="H4503">
        <v>6.6586053923569999</v>
      </c>
      <c r="I4503">
        <v>7.0536755415540702</v>
      </c>
      <c r="J4503">
        <v>-1.33357813886593</v>
      </c>
      <c r="K4503">
        <v>9.1351464739795407</v>
      </c>
      <c r="L4503">
        <v>8.9414424928281999</v>
      </c>
      <c r="M4503">
        <v>100</v>
      </c>
      <c r="N4503">
        <v>7.9646017699115002E-2</v>
      </c>
      <c r="O4503">
        <v>0</v>
      </c>
      <c r="P4503">
        <v>21.307779030439701</v>
      </c>
    </row>
    <row r="4504" spans="1:17" hidden="1" x14ac:dyDescent="0.3">
      <c r="A4504" t="s">
        <v>9238</v>
      </c>
      <c r="B4504" t="s">
        <v>9239</v>
      </c>
      <c r="C4504" t="str">
        <f>IFERROR(VLOOKUP(Table1[[#This Row],[Ticker]],[1]!Table2[[Symbol]:[Industry]],2,FALSE),"-")</f>
        <v>-</v>
      </c>
      <c r="D4504" t="s">
        <v>700</v>
      </c>
      <c r="E4504">
        <v>8.7883429999999993</v>
      </c>
      <c r="F4504">
        <v>5.45</v>
      </c>
      <c r="G4504">
        <v>62.119551104758102</v>
      </c>
      <c r="H4504">
        <v>21.298670184224701</v>
      </c>
      <c r="I4504">
        <v>5.46722326142888</v>
      </c>
      <c r="J4504">
        <v>1.30774051932172</v>
      </c>
      <c r="K4504">
        <v>5.0556953465918202</v>
      </c>
      <c r="L4504">
        <v>4.5917346142873701</v>
      </c>
      <c r="M4504">
        <v>52.156338378298997</v>
      </c>
      <c r="N4504">
        <v>1.5078473927215701</v>
      </c>
      <c r="O4504">
        <v>42.0183486238532</v>
      </c>
      <c r="P4504">
        <v>94.642857142857096</v>
      </c>
      <c r="Q4504">
        <v>9.6171297749008997E-2</v>
      </c>
    </row>
    <row r="4505" spans="1:17" hidden="1" x14ac:dyDescent="0.3">
      <c r="A4505" t="s">
        <v>9240</v>
      </c>
      <c r="B4505" t="s">
        <v>9241</v>
      </c>
      <c r="C4505" t="str">
        <f>IFERROR(VLOOKUP(Table1[[#This Row],[Ticker]],[1]!Table2[[Symbol]:[Industry]],2,FALSE),"-")</f>
        <v>-</v>
      </c>
      <c r="D4505" t="s">
        <v>530</v>
      </c>
      <c r="E4505">
        <v>8.7589252999999996</v>
      </c>
      <c r="F4505">
        <v>5.78</v>
      </c>
      <c r="G4505">
        <v>46.745401444894199</v>
      </c>
      <c r="H4505">
        <v>-6.0086796082985003</v>
      </c>
      <c r="I4505">
        <v>6.5138250359141896</v>
      </c>
      <c r="J4505">
        <v>4.61589940556365</v>
      </c>
      <c r="K4505">
        <v>5.5937365523443399</v>
      </c>
      <c r="L4505">
        <v>5.0514862862441499</v>
      </c>
      <c r="M4505">
        <v>68.4118770335905</v>
      </c>
      <c r="N4505">
        <v>1.3586590907185601</v>
      </c>
      <c r="O4505">
        <v>36.505190311418602</v>
      </c>
      <c r="P4505">
        <v>80.624999999999901</v>
      </c>
      <c r="Q4505">
        <v>7.0747511175010006E-2</v>
      </c>
    </row>
    <row r="4506" spans="1:17" hidden="1" x14ac:dyDescent="0.3">
      <c r="A4506" t="s">
        <v>9242</v>
      </c>
      <c r="B4506" t="s">
        <v>9243</v>
      </c>
      <c r="C4506" t="str">
        <f>IFERROR(VLOOKUP(Table1[[#This Row],[Ticker]],[1]!Table2[[Symbol]:[Industry]],2,FALSE),"-")</f>
        <v>-</v>
      </c>
      <c r="D4506" t="s">
        <v>405</v>
      </c>
      <c r="E4506">
        <v>8.7224096000000007</v>
      </c>
      <c r="F4506">
        <v>17.02</v>
      </c>
      <c r="G4506">
        <v>35.810822005641803</v>
      </c>
      <c r="H4506">
        <v>37.342966295270799</v>
      </c>
      <c r="I4506">
        <v>-34.946504061950797</v>
      </c>
      <c r="J4506">
        <v>5.1198347800172996</v>
      </c>
      <c r="K4506">
        <v>14.136251349767701</v>
      </c>
      <c r="L4506">
        <v>15.030503088469599</v>
      </c>
      <c r="M4506">
        <v>91.311406584969703</v>
      </c>
      <c r="N4506">
        <v>2.2560296846011099</v>
      </c>
      <c r="O4506">
        <v>49.294947121033999</v>
      </c>
      <c r="P4506">
        <v>59.812206572769902</v>
      </c>
      <c r="Q4506">
        <v>3.5690741620406002E-2</v>
      </c>
    </row>
    <row r="4507" spans="1:17" hidden="1" x14ac:dyDescent="0.3">
      <c r="A4507" t="s">
        <v>9244</v>
      </c>
      <c r="B4507" t="s">
        <v>9245</v>
      </c>
      <c r="C4507" t="str">
        <f>IFERROR(VLOOKUP(Table1[[#This Row],[Ticker]],[1]!Table2[[Symbol]:[Industry]],2,FALSE),"-")</f>
        <v>-</v>
      </c>
      <c r="D4507" t="s">
        <v>429</v>
      </c>
      <c r="E4507">
        <v>8.7159999999999993</v>
      </c>
      <c r="F4507">
        <v>21.79</v>
      </c>
      <c r="G4507">
        <v>4.1723020296894999</v>
      </c>
      <c r="H4507">
        <v>1.0739510831011601</v>
      </c>
      <c r="I4507">
        <v>-5.52875919255382</v>
      </c>
      <c r="J4507">
        <v>3.1426029046428301</v>
      </c>
      <c r="K4507">
        <v>21.636613475409501</v>
      </c>
      <c r="L4507">
        <v>18.6710938487508</v>
      </c>
      <c r="M4507">
        <v>100</v>
      </c>
      <c r="O4507">
        <v>0</v>
      </c>
      <c r="P4507">
        <v>27.426900584795298</v>
      </c>
    </row>
    <row r="4508" spans="1:17" hidden="1" x14ac:dyDescent="0.3">
      <c r="A4508" t="s">
        <v>9246</v>
      </c>
      <c r="B4508" t="s">
        <v>9247</v>
      </c>
      <c r="C4508" t="str">
        <f>IFERROR(VLOOKUP(Table1[[#This Row],[Ticker]],[1]!Table2[[Symbol]:[Industry]],2,FALSE),"-")</f>
        <v>-</v>
      </c>
      <c r="D4508" t="s">
        <v>383</v>
      </c>
      <c r="E4508">
        <v>8.7082511999999994</v>
      </c>
      <c r="F4508">
        <v>28.82</v>
      </c>
      <c r="G4508">
        <v>25.149108962916799</v>
      </c>
      <c r="H4508">
        <v>-6.7500918987658602</v>
      </c>
      <c r="I4508">
        <v>-23.420737142247901</v>
      </c>
      <c r="J4508">
        <v>-0.54160762167295295</v>
      </c>
      <c r="K4508">
        <v>29.134274957362798</v>
      </c>
      <c r="L4508">
        <v>28.511015824263701</v>
      </c>
      <c r="M4508">
        <v>49.692814103910997</v>
      </c>
      <c r="N4508">
        <v>1.3524579434848301</v>
      </c>
      <c r="O4508">
        <v>37.0575988896599</v>
      </c>
      <c r="P4508">
        <v>52.004219409282697</v>
      </c>
      <c r="Q4508">
        <v>9.3300615282697993E-2</v>
      </c>
    </row>
    <row r="4509" spans="1:17" hidden="1" x14ac:dyDescent="0.3">
      <c r="A4509" t="s">
        <v>9248</v>
      </c>
      <c r="B4509" t="s">
        <v>9249</v>
      </c>
      <c r="C4509" t="str">
        <f>IFERROR(VLOOKUP(Table1[[#This Row],[Ticker]],[1]!Table2[[Symbol]:[Industry]],2,FALSE),"-")</f>
        <v>-</v>
      </c>
      <c r="D4509" t="s">
        <v>269</v>
      </c>
      <c r="E4509">
        <v>8.6634449999999994</v>
      </c>
      <c r="F4509">
        <v>22.05</v>
      </c>
      <c r="G4509">
        <v>66.667882065049199</v>
      </c>
      <c r="H4509">
        <v>-10.093561607254101</v>
      </c>
      <c r="I4509">
        <v>-20.856077205618298</v>
      </c>
      <c r="J4509">
        <v>13.902096575528899</v>
      </c>
      <c r="K4509">
        <v>21.998188360403201</v>
      </c>
      <c r="L4509">
        <v>20.893903049814298</v>
      </c>
      <c r="M4509">
        <v>67.942325468406906</v>
      </c>
      <c r="N4509">
        <v>1.1517541531573301</v>
      </c>
      <c r="O4509">
        <v>52.335600907029402</v>
      </c>
      <c r="P4509">
        <v>95.132743362831803</v>
      </c>
    </row>
    <row r="4510" spans="1:17" hidden="1" x14ac:dyDescent="0.3">
      <c r="A4510" t="s">
        <v>9250</v>
      </c>
      <c r="B4510" t="s">
        <v>9251</v>
      </c>
      <c r="C4510" t="str">
        <f>IFERROR(VLOOKUP(Table1[[#This Row],[Ticker]],[1]!Table2[[Symbol]:[Industry]],2,FALSE),"-")</f>
        <v>-</v>
      </c>
      <c r="D4510" t="s">
        <v>429</v>
      </c>
      <c r="E4510">
        <v>8.6501249999999992</v>
      </c>
      <c r="F4510">
        <v>116.5</v>
      </c>
      <c r="G4510">
        <v>-23.254598555105801</v>
      </c>
      <c r="H4510">
        <v>1.0739510831011601</v>
      </c>
      <c r="I4510">
        <v>-10.490223547081699</v>
      </c>
      <c r="J4510">
        <v>3.1426029046428301</v>
      </c>
      <c r="K4510">
        <v>116.49999949140501</v>
      </c>
      <c r="L4510">
        <v>116.486378855976</v>
      </c>
      <c r="M4510">
        <v>100</v>
      </c>
      <c r="O4510">
        <v>0</v>
      </c>
      <c r="P4510">
        <v>0.43103448275862899</v>
      </c>
    </row>
    <row r="4511" spans="1:17" hidden="1" x14ac:dyDescent="0.3">
      <c r="A4511" t="s">
        <v>9252</v>
      </c>
      <c r="B4511" t="s">
        <v>9253</v>
      </c>
      <c r="C4511" t="str">
        <f>IFERROR(VLOOKUP(Table1[[#This Row],[Ticker]],[1]!Table2[[Symbol]:[Industry]],2,FALSE),"-")</f>
        <v>-</v>
      </c>
      <c r="D4511" t="s">
        <v>72</v>
      </c>
      <c r="E4511">
        <v>8.6374209999999998</v>
      </c>
      <c r="F4511">
        <v>3.38</v>
      </c>
      <c r="G4511">
        <v>90.248888029230599</v>
      </c>
      <c r="H4511">
        <v>11.5619351453108</v>
      </c>
      <c r="I4511">
        <v>50.623945291602197</v>
      </c>
      <c r="J4511">
        <v>3.5524153464760899</v>
      </c>
      <c r="K4511">
        <v>2.1321707046631402</v>
      </c>
      <c r="L4511">
        <v>1.1007549342927001</v>
      </c>
      <c r="M4511">
        <v>99.135815127273403</v>
      </c>
      <c r="N4511">
        <v>1.47483188715938</v>
      </c>
      <c r="O4511">
        <v>0</v>
      </c>
      <c r="P4511">
        <v>188.888888888888</v>
      </c>
      <c r="Q4511">
        <v>0.29161120180489802</v>
      </c>
    </row>
    <row r="4512" spans="1:17" hidden="1" x14ac:dyDescent="0.3">
      <c r="A4512" t="s">
        <v>9254</v>
      </c>
      <c r="B4512" t="s">
        <v>9255</v>
      </c>
      <c r="C4512" t="str">
        <f>IFERROR(VLOOKUP(Table1[[#This Row],[Ticker]],[1]!Table2[[Symbol]:[Industry]],2,FALSE),"-")</f>
        <v>-</v>
      </c>
      <c r="D4512" t="s">
        <v>4046</v>
      </c>
      <c r="E4512">
        <v>8.6180841279999996</v>
      </c>
      <c r="F4512">
        <v>4.3600000000000003</v>
      </c>
      <c r="G4512">
        <v>36.4523611518539</v>
      </c>
      <c r="H4512">
        <v>1.7362027387302801</v>
      </c>
      <c r="I4512">
        <v>-52.818265875123998</v>
      </c>
      <c r="J4512">
        <v>-2.8367785386561302</v>
      </c>
      <c r="K4512">
        <v>4.4275213816752403</v>
      </c>
      <c r="L4512">
        <v>4.4919247458144698</v>
      </c>
      <c r="M4512">
        <v>36.287235063675098</v>
      </c>
      <c r="N4512">
        <v>1.1326110918958401</v>
      </c>
      <c r="O4512">
        <v>127.064220183486</v>
      </c>
      <c r="P4512">
        <v>62.081784386617102</v>
      </c>
      <c r="Q4512">
        <v>5.4308294485082002E-2</v>
      </c>
    </row>
    <row r="4513" spans="1:17" hidden="1" x14ac:dyDescent="0.3">
      <c r="A4513" t="s">
        <v>9256</v>
      </c>
      <c r="B4513" t="s">
        <v>8765</v>
      </c>
      <c r="C4513" t="str">
        <f>IFERROR(VLOOKUP(Table1[[#This Row],[Ticker]],[1]!Table2[[Symbol]:[Industry]],2,FALSE),"-")</f>
        <v>-</v>
      </c>
      <c r="D4513" t="s">
        <v>942</v>
      </c>
      <c r="E4513">
        <v>8.6099259999999997</v>
      </c>
      <c r="F4513">
        <v>9.8800000000000008</v>
      </c>
      <c r="G4513">
        <v>87.856512556005299</v>
      </c>
      <c r="H4513">
        <v>19.816675180889199</v>
      </c>
      <c r="I4513">
        <v>64.687081417457193</v>
      </c>
      <c r="J4513">
        <v>0.37806524973339201</v>
      </c>
      <c r="K4513">
        <v>9.7452358661623197</v>
      </c>
      <c r="L4513">
        <v>8.0522776408550207</v>
      </c>
      <c r="M4513">
        <v>52.830222203512903</v>
      </c>
      <c r="N4513">
        <v>0.80399971181446905</v>
      </c>
      <c r="O4513">
        <v>59.008097165991799</v>
      </c>
      <c r="P4513">
        <v>111.111111111111</v>
      </c>
    </row>
    <row r="4514" spans="1:17" hidden="1" x14ac:dyDescent="0.3">
      <c r="A4514" t="s">
        <v>9257</v>
      </c>
      <c r="B4514" t="s">
        <v>9258</v>
      </c>
      <c r="C4514" t="str">
        <f>IFERROR(VLOOKUP(Table1[[#This Row],[Ticker]],[1]!Table2[[Symbol]:[Industry]],2,FALSE),"-")</f>
        <v>-</v>
      </c>
      <c r="D4514" t="s">
        <v>711</v>
      </c>
      <c r="E4514">
        <v>8.5756189999999997</v>
      </c>
      <c r="F4514">
        <v>72.08</v>
      </c>
      <c r="G4514">
        <v>36.644689301282099</v>
      </c>
      <c r="H4514">
        <v>2.9576304451250701</v>
      </c>
      <c r="I4514">
        <v>18.132189015373601</v>
      </c>
      <c r="J4514">
        <v>3.6035573514974799</v>
      </c>
      <c r="K4514">
        <v>71.7316752275986</v>
      </c>
      <c r="L4514">
        <v>62.035148658351901</v>
      </c>
      <c r="M4514">
        <v>52.364653728359698</v>
      </c>
      <c r="N4514">
        <v>0.81543309253112095</v>
      </c>
      <c r="O4514">
        <v>6.9644839067702398</v>
      </c>
      <c r="P4514">
        <v>68.018648018647994</v>
      </c>
    </row>
    <row r="4515" spans="1:17" hidden="1" x14ac:dyDescent="0.3">
      <c r="A4515" t="s">
        <v>9259</v>
      </c>
      <c r="B4515" t="s">
        <v>9260</v>
      </c>
      <c r="C4515" t="str">
        <f>IFERROR(VLOOKUP(Table1[[#This Row],[Ticker]],[1]!Table2[[Symbol]:[Industry]],2,FALSE),"-")</f>
        <v>-</v>
      </c>
      <c r="D4515" t="s">
        <v>5284</v>
      </c>
      <c r="E4515">
        <v>8.5749990050000005</v>
      </c>
      <c r="F4515">
        <v>5.47</v>
      </c>
      <c r="G4515">
        <v>51.758117128036297</v>
      </c>
      <c r="H4515">
        <v>32.817859315926903</v>
      </c>
      <c r="I4515">
        <v>23.1830824407626</v>
      </c>
      <c r="J4515">
        <v>-6.2922558248163396</v>
      </c>
      <c r="K4515">
        <v>4.9148950344482296</v>
      </c>
      <c r="L4515">
        <v>4.50076078628868</v>
      </c>
      <c r="M4515">
        <v>43.686205522734099</v>
      </c>
      <c r="N4515">
        <v>0.54323783093701505</v>
      </c>
      <c r="O4515">
        <v>17.184643510054801</v>
      </c>
      <c r="P4515">
        <v>91.258741258741196</v>
      </c>
      <c r="Q4515">
        <v>-7.8674356310640004E-3</v>
      </c>
    </row>
    <row r="4516" spans="1:17" hidden="1" x14ac:dyDescent="0.3">
      <c r="A4516" t="s">
        <v>9261</v>
      </c>
      <c r="B4516" t="s">
        <v>9262</v>
      </c>
      <c r="C4516" t="str">
        <f>IFERROR(VLOOKUP(Table1[[#This Row],[Ticker]],[1]!Table2[[Symbol]:[Industry]],2,FALSE),"-")</f>
        <v>-</v>
      </c>
      <c r="D4516" t="s">
        <v>72</v>
      </c>
      <c r="E4516">
        <v>8.5642995450000008</v>
      </c>
      <c r="F4516">
        <v>3.95</v>
      </c>
      <c r="G4516">
        <v>9.2957370153640007</v>
      </c>
      <c r="H4516">
        <v>1.3154969768209801</v>
      </c>
      <c r="I4516">
        <v>-31.172954470776499</v>
      </c>
      <c r="J4516">
        <v>-0.79258228054234403</v>
      </c>
      <c r="K4516">
        <v>4.0850515022792004</v>
      </c>
      <c r="L4516">
        <v>3.94154686453005</v>
      </c>
      <c r="M4516">
        <v>44.875384628652803</v>
      </c>
      <c r="N4516">
        <v>0.62627618169947497</v>
      </c>
      <c r="O4516">
        <v>27.848101265822699</v>
      </c>
      <c r="P4516">
        <v>38.5964912280701</v>
      </c>
      <c r="Q4516">
        <v>4.6741702441361999E-2</v>
      </c>
    </row>
    <row r="4517" spans="1:17" hidden="1" x14ac:dyDescent="0.3">
      <c r="A4517" t="s">
        <v>9263</v>
      </c>
      <c r="B4517" t="s">
        <v>9264</v>
      </c>
      <c r="C4517" t="str">
        <f>IFERROR(VLOOKUP(Table1[[#This Row],[Ticker]],[1]!Table2[[Symbol]:[Industry]],2,FALSE),"-")</f>
        <v>-</v>
      </c>
      <c r="D4517" t="s">
        <v>54</v>
      </c>
      <c r="E4517">
        <v>8.5633867000000006</v>
      </c>
      <c r="F4517">
        <v>7.9</v>
      </c>
      <c r="G4517">
        <v>31.6473622292079</v>
      </c>
      <c r="H4517">
        <v>-6.9924783356414197</v>
      </c>
      <c r="I4517">
        <v>-25.998244937456001</v>
      </c>
      <c r="J4517">
        <v>-0.464362269486504</v>
      </c>
      <c r="K4517">
        <v>8.5473223953287096</v>
      </c>
      <c r="L4517">
        <v>8.4373751014183096</v>
      </c>
      <c r="M4517">
        <v>33.667885009598599</v>
      </c>
      <c r="N4517">
        <v>0.86077596517246302</v>
      </c>
      <c r="O4517">
        <v>33.544303797468302</v>
      </c>
      <c r="P4517">
        <v>79.545454545454504</v>
      </c>
      <c r="Q4517">
        <v>3.5392684208859999E-2</v>
      </c>
    </row>
    <row r="4518" spans="1:17" hidden="1" x14ac:dyDescent="0.3">
      <c r="A4518" t="s">
        <v>9265</v>
      </c>
      <c r="B4518" t="s">
        <v>9266</v>
      </c>
      <c r="C4518" t="str">
        <f>IFERROR(VLOOKUP(Table1[[#This Row],[Ticker]],[1]!Table2[[Symbol]:[Industry]],2,FALSE),"-")</f>
        <v>-</v>
      </c>
      <c r="D4518" t="s">
        <v>925</v>
      </c>
      <c r="E4518">
        <v>8.5625</v>
      </c>
      <c r="F4518">
        <v>12.5</v>
      </c>
      <c r="G4518">
        <v>-4.9953743356166802</v>
      </c>
      <c r="H4518">
        <v>-1.16963866048859</v>
      </c>
      <c r="I4518">
        <v>5.8971135106463599</v>
      </c>
      <c r="J4518">
        <v>2.4103002195329899</v>
      </c>
      <c r="K4518">
        <v>11.7841793515958</v>
      </c>
      <c r="L4518">
        <v>11.4550429691734</v>
      </c>
      <c r="M4518">
        <v>62.499585486462102</v>
      </c>
      <c r="N4518">
        <v>1.6494804178545801</v>
      </c>
      <c r="O4518">
        <v>18.799999999999901</v>
      </c>
      <c r="P4518">
        <v>40.449438202247102</v>
      </c>
      <c r="Q4518">
        <v>3.3515983912815003E-2</v>
      </c>
    </row>
    <row r="4519" spans="1:17" hidden="1" x14ac:dyDescent="0.3">
      <c r="A4519" t="s">
        <v>9267</v>
      </c>
      <c r="B4519" t="s">
        <v>9268</v>
      </c>
      <c r="C4519" t="str">
        <f>IFERROR(VLOOKUP(Table1[[#This Row],[Ticker]],[1]!Table2[[Symbol]:[Industry]],2,FALSE),"-")</f>
        <v>-</v>
      </c>
      <c r="D4519" t="s">
        <v>72</v>
      </c>
      <c r="E4519">
        <v>8.526465</v>
      </c>
      <c r="F4519">
        <v>4.5</v>
      </c>
      <c r="G4519">
        <v>29.287774326250101</v>
      </c>
      <c r="H4519">
        <v>21.333691342841401</v>
      </c>
      <c r="I4519">
        <v>-17.7067183924425</v>
      </c>
      <c r="J4519">
        <v>8.3698756319155496</v>
      </c>
      <c r="K4519">
        <v>3.8957883827748998</v>
      </c>
      <c r="L4519">
        <v>3.8225429032568199</v>
      </c>
      <c r="M4519">
        <v>68.162878598372203</v>
      </c>
      <c r="N4519">
        <v>0.26039791341500301</v>
      </c>
      <c r="O4519">
        <v>35.3333333333333</v>
      </c>
      <c r="P4519">
        <v>65.441176470588204</v>
      </c>
      <c r="Q4519">
        <v>5.4809935518261001E-2</v>
      </c>
    </row>
    <row r="4520" spans="1:17" hidden="1" x14ac:dyDescent="0.3">
      <c r="A4520" t="s">
        <v>9269</v>
      </c>
      <c r="B4520" t="s">
        <v>9270</v>
      </c>
      <c r="C4520" t="str">
        <f>IFERROR(VLOOKUP(Table1[[#This Row],[Ticker]],[1]!Table2[[Symbol]:[Industry]],2,FALSE),"-")</f>
        <v>-</v>
      </c>
      <c r="D4520" t="s">
        <v>429</v>
      </c>
      <c r="E4520">
        <v>8.5114014999999998</v>
      </c>
      <c r="F4520">
        <v>28.31</v>
      </c>
      <c r="G4520">
        <v>-28.7303915434196</v>
      </c>
      <c r="H4520">
        <v>0.93285760867434298</v>
      </c>
      <c r="I4520">
        <v>-5.1702830708912701</v>
      </c>
      <c r="J4520">
        <v>-1.8573970953571599</v>
      </c>
      <c r="K4520">
        <v>26.5654277361147</v>
      </c>
      <c r="L4520">
        <v>25.376545214610701</v>
      </c>
      <c r="M4520">
        <v>48.365626297530603</v>
      </c>
      <c r="N4520">
        <v>1.49305419019789</v>
      </c>
      <c r="O4520">
        <v>11.056163899682</v>
      </c>
      <c r="P4520">
        <v>35.519387266634702</v>
      </c>
      <c r="Q4520">
        <v>0.104839288743037</v>
      </c>
    </row>
    <row r="4521" spans="1:17" hidden="1" x14ac:dyDescent="0.3">
      <c r="A4521" t="s">
        <v>9271</v>
      </c>
      <c r="B4521" t="s">
        <v>9272</v>
      </c>
      <c r="C4521" t="str">
        <f>IFERROR(VLOOKUP(Table1[[#This Row],[Ticker]],[1]!Table2[[Symbol]:[Industry]],2,FALSE),"-")</f>
        <v>-</v>
      </c>
      <c r="E4521">
        <v>8.5105424999999997</v>
      </c>
      <c r="F4521">
        <v>25.77</v>
      </c>
      <c r="G4521">
        <v>-18.2851484532728</v>
      </c>
      <c r="H4521">
        <v>1.0739510831011601</v>
      </c>
      <c r="I4521">
        <v>-10.490223547081699</v>
      </c>
      <c r="J4521">
        <v>3.1426029046428301</v>
      </c>
      <c r="K4521">
        <v>25.761784922615</v>
      </c>
      <c r="L4521">
        <v>25.412323497235001</v>
      </c>
      <c r="M4521">
        <v>100</v>
      </c>
      <c r="O4521">
        <v>0</v>
      </c>
      <c r="P4521">
        <v>4.9694501018329804</v>
      </c>
    </row>
    <row r="4522" spans="1:17" hidden="1" x14ac:dyDescent="0.3">
      <c r="A4522" t="s">
        <v>9273</v>
      </c>
      <c r="B4522" t="s">
        <v>9274</v>
      </c>
      <c r="C4522" t="str">
        <f>IFERROR(VLOOKUP(Table1[[#This Row],[Ticker]],[1]!Table2[[Symbol]:[Industry]],2,FALSE),"-")</f>
        <v>-</v>
      </c>
      <c r="D4522" t="s">
        <v>405</v>
      </c>
      <c r="E4522">
        <v>8.5032999999999994</v>
      </c>
      <c r="F4522">
        <v>6.5</v>
      </c>
      <c r="G4522">
        <v>-31.056016994822102</v>
      </c>
      <c r="H4522">
        <v>-21.7864092772592</v>
      </c>
      <c r="I4522">
        <v>-29.240223547081701</v>
      </c>
      <c r="J4522">
        <v>-6.7258181479887398</v>
      </c>
      <c r="K4522">
        <v>7.2253871674152004</v>
      </c>
      <c r="L4522">
        <v>7.1543629988707798</v>
      </c>
      <c r="M4522">
        <v>2.8385755363060001</v>
      </c>
      <c r="N4522">
        <v>0.51708383981385098</v>
      </c>
      <c r="O4522">
        <v>51.538461538461497</v>
      </c>
      <c r="P4522">
        <v>64.556962025316395</v>
      </c>
      <c r="Q4522">
        <v>4.9027175130939996E-3</v>
      </c>
    </row>
    <row r="4523" spans="1:17" hidden="1" x14ac:dyDescent="0.3">
      <c r="A4523" t="s">
        <v>9275</v>
      </c>
      <c r="B4523" t="s">
        <v>9276</v>
      </c>
      <c r="C4523" t="str">
        <f>IFERROR(VLOOKUP(Table1[[#This Row],[Ticker]],[1]!Table2[[Symbol]:[Industry]],2,FALSE),"-")</f>
        <v>-</v>
      </c>
      <c r="E4523">
        <v>8.4914387700000002</v>
      </c>
      <c r="F4523">
        <v>13.11</v>
      </c>
      <c r="G4523">
        <v>295.59524170048502</v>
      </c>
      <c r="H4523">
        <v>-27.636094578999199</v>
      </c>
      <c r="I4523">
        <v>38.149232235231104</v>
      </c>
      <c r="J4523">
        <v>-0.70651179897532901</v>
      </c>
      <c r="K4523">
        <v>14.5799199506608</v>
      </c>
      <c r="L4523">
        <v>11.3184721460796</v>
      </c>
      <c r="M4523">
        <v>37.629305689580399</v>
      </c>
      <c r="N4523">
        <v>0.16049793466128601</v>
      </c>
      <c r="O4523">
        <v>53.623188405797102</v>
      </c>
      <c r="P4523">
        <v>318.849840255591</v>
      </c>
      <c r="Q4523">
        <v>6.7783421264431001E-2</v>
      </c>
    </row>
    <row r="4524" spans="1:17" hidden="1" x14ac:dyDescent="0.3">
      <c r="A4524" t="s">
        <v>9277</v>
      </c>
      <c r="B4524" t="s">
        <v>9278</v>
      </c>
      <c r="C4524" t="str">
        <f>IFERROR(VLOOKUP(Table1[[#This Row],[Ticker]],[1]!Table2[[Symbol]:[Industry]],2,FALSE),"-")</f>
        <v>-</v>
      </c>
      <c r="D4524" t="s">
        <v>1676</v>
      </c>
      <c r="E4524">
        <v>8.4481599999999997</v>
      </c>
      <c r="F4524">
        <v>19.850000000000001</v>
      </c>
      <c r="G4524">
        <v>-43.843254077323202</v>
      </c>
      <c r="H4524">
        <v>-13.5093822502321</v>
      </c>
      <c r="I4524">
        <v>-13.376720611661</v>
      </c>
      <c r="J4524">
        <v>-0.65842947452186695</v>
      </c>
      <c r="K4524">
        <v>21.309113367436499</v>
      </c>
      <c r="L4524">
        <v>25.3616327491745</v>
      </c>
      <c r="M4524">
        <v>33.174521772288998</v>
      </c>
      <c r="N4524">
        <v>0.55031178208073495</v>
      </c>
      <c r="O4524">
        <v>248.59661748830499</v>
      </c>
      <c r="P4524">
        <v>14.475201845443999</v>
      </c>
      <c r="Q4524">
        <v>5.2255873141211003E-2</v>
      </c>
    </row>
    <row r="4525" spans="1:17" hidden="1" x14ac:dyDescent="0.3">
      <c r="A4525" t="s">
        <v>9279</v>
      </c>
      <c r="B4525" t="s">
        <v>9280</v>
      </c>
      <c r="C4525" t="str">
        <f>IFERROR(VLOOKUP(Table1[[#This Row],[Ticker]],[1]!Table2[[Symbol]:[Industry]],2,FALSE),"-")</f>
        <v>-</v>
      </c>
      <c r="D4525" t="s">
        <v>625</v>
      </c>
      <c r="E4525">
        <v>8.4372067000000008</v>
      </c>
      <c r="F4525">
        <v>13</v>
      </c>
      <c r="G4525">
        <v>18.8336180106086</v>
      </c>
      <c r="H4525">
        <v>-3.4380648546891699</v>
      </c>
      <c r="I4525">
        <v>1.4042595004382199</v>
      </c>
      <c r="J4525">
        <v>-1.33357813886593</v>
      </c>
      <c r="K4525">
        <v>10.649203950865999</v>
      </c>
      <c r="L4525">
        <v>8.8041361484665597</v>
      </c>
      <c r="M4525">
        <v>99.999999118528905</v>
      </c>
      <c r="N4525">
        <v>0.75029578968631805</v>
      </c>
      <c r="O4525">
        <v>0</v>
      </c>
      <c r="P4525">
        <v>62.5</v>
      </c>
    </row>
    <row r="4526" spans="1:17" hidden="1" x14ac:dyDescent="0.3">
      <c r="A4526" t="s">
        <v>9281</v>
      </c>
      <c r="B4526" t="s">
        <v>9282</v>
      </c>
      <c r="C4526" t="str">
        <f>IFERROR(VLOOKUP(Table1[[#This Row],[Ticker]],[1]!Table2[[Symbol]:[Industry]],2,FALSE),"-")</f>
        <v>-</v>
      </c>
      <c r="D4526" t="s">
        <v>625</v>
      </c>
      <c r="E4526">
        <v>8.4039599999999997</v>
      </c>
      <c r="F4526">
        <v>5.9</v>
      </c>
      <c r="G4526">
        <v>76.745401444894199</v>
      </c>
      <c r="H4526">
        <v>-11.905399949347199</v>
      </c>
      <c r="I4526">
        <v>11.1592609890007</v>
      </c>
      <c r="J4526">
        <v>11.0036632337104</v>
      </c>
      <c r="K4526">
        <v>5.61724799669775</v>
      </c>
      <c r="L4526">
        <v>4.69616159901675</v>
      </c>
      <c r="M4526">
        <v>61.941007487555297</v>
      </c>
      <c r="N4526">
        <v>0.69795664162414806</v>
      </c>
      <c r="O4526">
        <v>17.118644067796499</v>
      </c>
      <c r="P4526">
        <v>131.37254901960699</v>
      </c>
      <c r="Q4526">
        <v>0.11411789360089999</v>
      </c>
    </row>
    <row r="4527" spans="1:17" hidden="1" x14ac:dyDescent="0.3">
      <c r="A4527" t="s">
        <v>9283</v>
      </c>
      <c r="B4527" t="s">
        <v>9284</v>
      </c>
      <c r="C4527" t="str">
        <f>IFERROR(VLOOKUP(Table1[[#This Row],[Ticker]],[1]!Table2[[Symbol]:[Industry]],2,FALSE),"-")</f>
        <v>-</v>
      </c>
      <c r="D4527" t="s">
        <v>1715</v>
      </c>
      <c r="E4527">
        <v>8.3782259999999997</v>
      </c>
      <c r="F4527">
        <v>9.27</v>
      </c>
      <c r="G4527">
        <v>-11.567851567153999</v>
      </c>
      <c r="H4527">
        <v>6.1993600253040002</v>
      </c>
      <c r="I4527">
        <v>-31.5966065258051</v>
      </c>
      <c r="J4527">
        <v>-0.457397095357155</v>
      </c>
      <c r="K4527">
        <v>9.4121337337113804</v>
      </c>
      <c r="L4527">
        <v>9.9730062007394196</v>
      </c>
      <c r="M4527">
        <v>39.412437349137903</v>
      </c>
      <c r="N4527">
        <v>0.46556965171513198</v>
      </c>
      <c r="O4527">
        <v>73.678532901833904</v>
      </c>
      <c r="P4527">
        <v>37.130177514792898</v>
      </c>
      <c r="Q4527">
        <v>-5.9304951341383999E-2</v>
      </c>
    </row>
    <row r="4528" spans="1:17" hidden="1" x14ac:dyDescent="0.3">
      <c r="A4528" t="s">
        <v>9285</v>
      </c>
      <c r="B4528" t="s">
        <v>9286</v>
      </c>
      <c r="C4528" t="str">
        <f>IFERROR(VLOOKUP(Table1[[#This Row],[Ticker]],[1]!Table2[[Symbol]:[Industry]],2,FALSE),"-")</f>
        <v>-</v>
      </c>
      <c r="D4528" t="s">
        <v>51</v>
      </c>
      <c r="E4528">
        <v>8.365653</v>
      </c>
      <c r="F4528">
        <v>8.3000000000000007</v>
      </c>
      <c r="G4528">
        <v>28.144604975226901</v>
      </c>
      <c r="H4528">
        <v>1.49240290763699</v>
      </c>
      <c r="I4528">
        <v>6.9137797227932296</v>
      </c>
      <c r="J4528">
        <v>-1.33357813886593</v>
      </c>
      <c r="K4528">
        <v>6.2458451102461696</v>
      </c>
      <c r="L4528">
        <v>5.0562032253072298</v>
      </c>
      <c r="M4528">
        <v>99.999999948249894</v>
      </c>
      <c r="N4528">
        <v>2.4140254880857699E-2</v>
      </c>
      <c r="O4528">
        <v>0</v>
      </c>
      <c r="P4528">
        <v>161.00628930817601</v>
      </c>
    </row>
    <row r="4529" spans="1:17" hidden="1" x14ac:dyDescent="0.3">
      <c r="A4529" t="s">
        <v>9287</v>
      </c>
      <c r="B4529" t="s">
        <v>9288</v>
      </c>
      <c r="C4529" t="str">
        <f>IFERROR(VLOOKUP(Table1[[#This Row],[Ticker]],[1]!Table2[[Symbol]:[Industry]],2,FALSE),"-")</f>
        <v>-</v>
      </c>
      <c r="D4529" t="s">
        <v>1676</v>
      </c>
      <c r="E4529">
        <v>8.3584709999999998</v>
      </c>
      <c r="F4529">
        <v>17.489999999999998</v>
      </c>
      <c r="G4529">
        <v>51.4706761701689</v>
      </c>
      <c r="H4529">
        <v>-3.9392415290360301</v>
      </c>
      <c r="I4529">
        <v>-41.5233465754729</v>
      </c>
      <c r="J4529">
        <v>1.61087423943495</v>
      </c>
      <c r="K4529">
        <v>19.316691298616401</v>
      </c>
      <c r="L4529">
        <v>19.521887250869099</v>
      </c>
      <c r="M4529">
        <v>41.609666765122498</v>
      </c>
      <c r="N4529">
        <v>1.11654317817322</v>
      </c>
      <c r="O4529">
        <v>66.552315608919301</v>
      </c>
      <c r="P4529">
        <v>92.197802197802105</v>
      </c>
      <c r="Q4529">
        <v>0.12200043225787099</v>
      </c>
    </row>
    <row r="4530" spans="1:17" hidden="1" x14ac:dyDescent="0.3">
      <c r="A4530" t="s">
        <v>9289</v>
      </c>
      <c r="B4530" t="s">
        <v>9290</v>
      </c>
      <c r="C4530" t="str">
        <f>IFERROR(VLOOKUP(Table1[[#This Row],[Ticker]],[1]!Table2[[Symbol]:[Industry]],2,FALSE),"-")</f>
        <v>-</v>
      </c>
      <c r="D4530" t="s">
        <v>501</v>
      </c>
      <c r="E4530">
        <v>8.3544020000000003</v>
      </c>
      <c r="F4530">
        <v>8.15</v>
      </c>
      <c r="G4530">
        <v>12.578734778227499</v>
      </c>
      <c r="H4530">
        <v>-0.10668646117276399</v>
      </c>
      <c r="I4530">
        <v>-13.350771818833801</v>
      </c>
      <c r="J4530">
        <v>12.5543676105251</v>
      </c>
      <c r="K4530">
        <v>8.1216003467474795</v>
      </c>
      <c r="L4530">
        <v>8.1629734253364994</v>
      </c>
      <c r="M4530">
        <v>55.6677687434509</v>
      </c>
      <c r="N4530">
        <v>0.653170696051383</v>
      </c>
      <c r="O4530">
        <v>86.257668711656393</v>
      </c>
      <c r="P4530">
        <v>58.252427184466001</v>
      </c>
      <c r="Q4530">
        <v>4.8237960937993998E-2</v>
      </c>
    </row>
    <row r="4531" spans="1:17" hidden="1" x14ac:dyDescent="0.3">
      <c r="A4531" t="s">
        <v>9291</v>
      </c>
      <c r="B4531" t="s">
        <v>9292</v>
      </c>
      <c r="C4531" t="str">
        <f>IFERROR(VLOOKUP(Table1[[#This Row],[Ticker]],[1]!Table2[[Symbol]:[Industry]],2,FALSE),"-")</f>
        <v>-</v>
      </c>
      <c r="D4531" t="s">
        <v>625</v>
      </c>
      <c r="E4531">
        <v>8.3537171099999998</v>
      </c>
      <c r="F4531">
        <v>2.67</v>
      </c>
      <c r="G4531">
        <v>-35.713614948548397</v>
      </c>
      <c r="H4531">
        <v>-8.1617177067077495</v>
      </c>
      <c r="I4531">
        <v>-24.082456556790401</v>
      </c>
      <c r="J4531">
        <v>0.41222747802167498</v>
      </c>
      <c r="K4531">
        <v>2.8462317742936301</v>
      </c>
      <c r="L4531">
        <v>3.0064743806501202</v>
      </c>
      <c r="M4531">
        <v>26.496544969797899</v>
      </c>
      <c r="N4531">
        <v>0.82307226100683695</v>
      </c>
      <c r="O4531">
        <v>43.820224719101098</v>
      </c>
      <c r="P4531">
        <v>13.6170212765957</v>
      </c>
      <c r="Q4531">
        <v>8.0714611025902994E-2</v>
      </c>
    </row>
    <row r="4532" spans="1:17" hidden="1" x14ac:dyDescent="0.3">
      <c r="A4532" t="s">
        <v>9293</v>
      </c>
      <c r="B4532" t="s">
        <v>9294</v>
      </c>
      <c r="C4532" t="str">
        <f>IFERROR(VLOOKUP(Table1[[#This Row],[Ticker]],[1]!Table2[[Symbol]:[Industry]],2,FALSE),"-")</f>
        <v>-</v>
      </c>
      <c r="D4532" t="s">
        <v>711</v>
      </c>
      <c r="E4532">
        <v>8.3382966300000003</v>
      </c>
      <c r="F4532">
        <v>87.13</v>
      </c>
      <c r="G4532">
        <v>26.9177558054595</v>
      </c>
      <c r="H4532">
        <v>1.70736359299823</v>
      </c>
      <c r="I4532">
        <v>12.3665164416379</v>
      </c>
      <c r="J4532">
        <v>2.35089906878199</v>
      </c>
      <c r="K4532">
        <v>86.298956982133305</v>
      </c>
      <c r="L4532">
        <v>75.751324799039807</v>
      </c>
      <c r="M4532">
        <v>46.9368374749682</v>
      </c>
      <c r="N4532">
        <v>1.07551975344478</v>
      </c>
      <c r="O4532">
        <v>5.5204866291747896</v>
      </c>
      <c r="P4532">
        <v>85.857508532423196</v>
      </c>
      <c r="Q4532">
        <v>2.6148773974396002E-2</v>
      </c>
    </row>
    <row r="4533" spans="1:17" hidden="1" x14ac:dyDescent="0.3">
      <c r="A4533" t="s">
        <v>9295</v>
      </c>
      <c r="B4533" t="s">
        <v>9296</v>
      </c>
      <c r="C4533" t="str">
        <f>IFERROR(VLOOKUP(Table1[[#This Row],[Ticker]],[1]!Table2[[Symbol]:[Industry]],2,FALSE),"-")</f>
        <v>-</v>
      </c>
      <c r="D4533" t="s">
        <v>530</v>
      </c>
      <c r="E4533">
        <v>8.3283339999999999</v>
      </c>
      <c r="F4533">
        <v>8.33</v>
      </c>
      <c r="G4533">
        <v>2.1972086738098602</v>
      </c>
      <c r="H4533">
        <v>-11.9443709998303</v>
      </c>
      <c r="I4533">
        <v>-48.511056880414998</v>
      </c>
      <c r="J4533">
        <v>1.7218378773204199</v>
      </c>
      <c r="K4533">
        <v>9.6340200873166904</v>
      </c>
      <c r="L4533">
        <v>9.5824313907911893</v>
      </c>
      <c r="M4533">
        <v>16.8268332091648</v>
      </c>
      <c r="N4533">
        <v>0.66673069099446503</v>
      </c>
      <c r="O4533">
        <v>89.7959183673469</v>
      </c>
      <c r="P4533">
        <v>32.2222222222222</v>
      </c>
      <c r="Q4533">
        <v>9.8270237829246002E-2</v>
      </c>
    </row>
    <row r="4534" spans="1:17" hidden="1" x14ac:dyDescent="0.3">
      <c r="A4534" t="s">
        <v>9297</v>
      </c>
      <c r="B4534" t="s">
        <v>9298</v>
      </c>
      <c r="C4534" t="str">
        <f>IFERROR(VLOOKUP(Table1[[#This Row],[Ticker]],[1]!Table2[[Symbol]:[Industry]],2,FALSE),"-")</f>
        <v>-</v>
      </c>
      <c r="D4534" t="s">
        <v>429</v>
      </c>
      <c r="E4534">
        <v>8.3105399999999996</v>
      </c>
      <c r="F4534">
        <v>29.47</v>
      </c>
      <c r="G4534">
        <v>89.218364674886999</v>
      </c>
      <c r="H4534">
        <v>22.978712987862998</v>
      </c>
      <c r="I4534">
        <v>12.2503012342593</v>
      </c>
      <c r="J4534">
        <v>0.17355678967126101</v>
      </c>
      <c r="K4534">
        <v>26.352514746903999</v>
      </c>
      <c r="L4534">
        <v>22.2516379052296</v>
      </c>
      <c r="M4534">
        <v>42.571818553115101</v>
      </c>
      <c r="N4534">
        <v>2.0585213312485999</v>
      </c>
      <c r="O4534">
        <v>16.0502205632847</v>
      </c>
      <c r="P4534">
        <v>136.51685393258401</v>
      </c>
      <c r="Q4534">
        <v>0.119223264629482</v>
      </c>
    </row>
    <row r="4535" spans="1:17" hidden="1" x14ac:dyDescent="0.3">
      <c r="A4535" t="s">
        <v>9299</v>
      </c>
      <c r="B4535" t="s">
        <v>9300</v>
      </c>
      <c r="C4535" t="str">
        <f>IFERROR(VLOOKUP(Table1[[#This Row],[Ticker]],[1]!Table2[[Symbol]:[Industry]],2,FALSE),"-")</f>
        <v>-</v>
      </c>
      <c r="D4535" t="s">
        <v>625</v>
      </c>
      <c r="E4535">
        <v>8.2870716000000009</v>
      </c>
      <c r="F4535">
        <v>5.42</v>
      </c>
      <c r="G4535">
        <v>13.9605913183119</v>
      </c>
      <c r="H4535">
        <v>9.4681116670427592</v>
      </c>
      <c r="I4535">
        <v>-4.4236873435592496</v>
      </c>
      <c r="J4535">
        <v>11.3393242161182</v>
      </c>
      <c r="K4535">
        <v>5.4627020331176901</v>
      </c>
      <c r="L4535">
        <v>5.2228077511522102</v>
      </c>
      <c r="M4535">
        <v>44.894224030574598</v>
      </c>
      <c r="N4535">
        <v>2.26006972396896</v>
      </c>
      <c r="O4535">
        <v>16.236162361623599</v>
      </c>
      <c r="P4535">
        <v>50.5555555555555</v>
      </c>
      <c r="Q4535">
        <v>0.137289691625953</v>
      </c>
    </row>
    <row r="4536" spans="1:17" hidden="1" x14ac:dyDescent="0.3">
      <c r="A4536" t="s">
        <v>9301</v>
      </c>
      <c r="B4536" t="s">
        <v>9302</v>
      </c>
      <c r="C4536" t="str">
        <f>IFERROR(VLOOKUP(Table1[[#This Row],[Ticker]],[1]!Table2[[Symbol]:[Industry]],2,FALSE),"-")</f>
        <v>-</v>
      </c>
      <c r="D4536" t="s">
        <v>27</v>
      </c>
      <c r="E4536">
        <v>8.2633600000000005</v>
      </c>
      <c r="F4536">
        <v>23.8</v>
      </c>
      <c r="G4536">
        <v>-45.221811669859797</v>
      </c>
      <c r="H4536">
        <v>-9.3203141498737399</v>
      </c>
      <c r="I4536">
        <v>-23.628909678468599</v>
      </c>
      <c r="J4536">
        <v>3.1426029046428301</v>
      </c>
      <c r="K4536">
        <v>27.871222805210401</v>
      </c>
      <c r="L4536">
        <v>27.015515912196701</v>
      </c>
      <c r="M4536">
        <v>8.96800545130837</v>
      </c>
      <c r="N4536">
        <v>0.76973684210526305</v>
      </c>
      <c r="O4536">
        <v>42.857142857142797</v>
      </c>
      <c r="P4536">
        <v>0.63424947145878097</v>
      </c>
    </row>
    <row r="4537" spans="1:17" hidden="1" x14ac:dyDescent="0.3">
      <c r="A4537" t="s">
        <v>9303</v>
      </c>
      <c r="B4537" t="s">
        <v>9304</v>
      </c>
      <c r="C4537" t="str">
        <f>IFERROR(VLOOKUP(Table1[[#This Row],[Ticker]],[1]!Table2[[Symbol]:[Industry]],2,FALSE),"-")</f>
        <v>-</v>
      </c>
      <c r="D4537" t="s">
        <v>530</v>
      </c>
      <c r="E4537">
        <v>8.1978779999999993</v>
      </c>
      <c r="F4537">
        <v>13.89</v>
      </c>
      <c r="G4537">
        <v>-18.265936423586499</v>
      </c>
      <c r="H4537">
        <v>1.0739510831011601</v>
      </c>
      <c r="I4537">
        <v>-10.490223547081699</v>
      </c>
      <c r="J4537">
        <v>3.1426029046428301</v>
      </c>
      <c r="K4537">
        <v>13.8862128764946</v>
      </c>
      <c r="L4537">
        <v>13.701003354193499</v>
      </c>
      <c r="M4537">
        <v>100</v>
      </c>
      <c r="O4537">
        <v>0</v>
      </c>
      <c r="P4537">
        <v>4.9886621315192698</v>
      </c>
    </row>
    <row r="4538" spans="1:17" hidden="1" x14ac:dyDescent="0.3">
      <c r="A4538" t="s">
        <v>9305</v>
      </c>
      <c r="B4538" t="s">
        <v>9306</v>
      </c>
      <c r="C4538" t="str">
        <f>IFERROR(VLOOKUP(Table1[[#This Row],[Ticker]],[1]!Table2[[Symbol]:[Industry]],2,FALSE),"-")</f>
        <v>-</v>
      </c>
      <c r="D4538" t="s">
        <v>429</v>
      </c>
      <c r="E4538">
        <v>8.1793607999999995</v>
      </c>
      <c r="F4538">
        <v>6.24</v>
      </c>
      <c r="G4538">
        <v>33.529321042884099</v>
      </c>
      <c r="H4538">
        <v>-33.469503262333298</v>
      </c>
      <c r="I4538">
        <v>-23.0952655638884</v>
      </c>
      <c r="J4538">
        <v>-22.482397095357101</v>
      </c>
      <c r="K4538">
        <v>7.4305392227242404</v>
      </c>
      <c r="L4538">
        <v>6.8694321416391597</v>
      </c>
      <c r="M4538">
        <v>32.221775507320302</v>
      </c>
      <c r="N4538">
        <v>0.38343509670986098</v>
      </c>
      <c r="O4538">
        <v>74.519230769230703</v>
      </c>
      <c r="P4538">
        <v>64.643799472295498</v>
      </c>
      <c r="Q4538">
        <v>0.125746963331653</v>
      </c>
    </row>
    <row r="4539" spans="1:17" hidden="1" x14ac:dyDescent="0.3">
      <c r="A4539" t="s">
        <v>9307</v>
      </c>
      <c r="B4539" t="s">
        <v>9308</v>
      </c>
      <c r="C4539" t="str">
        <f>IFERROR(VLOOKUP(Table1[[#This Row],[Ticker]],[1]!Table2[[Symbol]:[Industry]],2,FALSE),"-")</f>
        <v>-</v>
      </c>
      <c r="D4539" t="s">
        <v>530</v>
      </c>
      <c r="E4539">
        <v>8.17284145</v>
      </c>
      <c r="F4539">
        <v>18.05</v>
      </c>
      <c r="G4539">
        <v>47.028420312818703</v>
      </c>
      <c r="H4539">
        <v>-10.675664104174301</v>
      </c>
      <c r="I4539">
        <v>-2.4063912117523998</v>
      </c>
      <c r="J4539">
        <v>-1.51371638582279</v>
      </c>
      <c r="K4539">
        <v>18.148797196667299</v>
      </c>
      <c r="L4539">
        <v>15.781696854016699</v>
      </c>
      <c r="M4539">
        <v>49.020276835732702</v>
      </c>
      <c r="N4539">
        <v>0.88641724320583903</v>
      </c>
      <c r="O4539">
        <v>15.623268698060899</v>
      </c>
      <c r="P4539">
        <v>107.471264367816</v>
      </c>
      <c r="Q4539">
        <v>0.11024667051088601</v>
      </c>
    </row>
    <row r="4540" spans="1:17" hidden="1" x14ac:dyDescent="0.3">
      <c r="A4540" t="s">
        <v>9309</v>
      </c>
      <c r="B4540" t="s">
        <v>9310</v>
      </c>
      <c r="C4540" t="str">
        <f>IFERROR(VLOOKUP(Table1[[#This Row],[Ticker]],[1]!Table2[[Symbol]:[Industry]],2,FALSE),"-")</f>
        <v>-</v>
      </c>
      <c r="D4540" t="s">
        <v>1467</v>
      </c>
      <c r="E4540">
        <v>8.1346188000000001</v>
      </c>
      <c r="F4540">
        <v>26.4</v>
      </c>
      <c r="G4540">
        <v>-14.1636894641967</v>
      </c>
      <c r="H4540">
        <v>-11.310900503388</v>
      </c>
      <c r="I4540">
        <v>-10.3004702263986</v>
      </c>
      <c r="J4540">
        <v>-2.2369107283711598</v>
      </c>
      <c r="K4540">
        <v>26.258712820539898</v>
      </c>
      <c r="L4540">
        <v>24.769268014490098</v>
      </c>
      <c r="M4540">
        <v>45.065328454271501</v>
      </c>
      <c r="N4540">
        <v>0.86477193359479898</v>
      </c>
      <c r="O4540">
        <v>20.909090909090899</v>
      </c>
      <c r="P4540">
        <v>62.461538461538403</v>
      </c>
      <c r="Q4540">
        <v>7.6060667123059006E-2</v>
      </c>
    </row>
    <row r="4541" spans="1:17" hidden="1" x14ac:dyDescent="0.3">
      <c r="A4541" t="s">
        <v>9311</v>
      </c>
      <c r="B4541" t="s">
        <v>9312</v>
      </c>
      <c r="C4541" t="str">
        <f>IFERROR(VLOOKUP(Table1[[#This Row],[Ticker]],[1]!Table2[[Symbol]:[Industry]],2,FALSE),"-")</f>
        <v>-</v>
      </c>
      <c r="D4541" t="s">
        <v>625</v>
      </c>
      <c r="E4541">
        <v>8.1311078640000005</v>
      </c>
      <c r="F4541">
        <v>8.8800000000000008</v>
      </c>
      <c r="G4541">
        <v>58.712614559648301</v>
      </c>
      <c r="H4541">
        <v>18.465255430927201</v>
      </c>
      <c r="I4541">
        <v>56.741414870997303</v>
      </c>
      <c r="J4541">
        <v>-2.4718038750181699</v>
      </c>
      <c r="K4541">
        <v>7.8580002459215903</v>
      </c>
      <c r="L4541">
        <v>6.8721947647970598</v>
      </c>
      <c r="M4541">
        <v>55.339074402293598</v>
      </c>
      <c r="N4541">
        <v>1.0357419899475599</v>
      </c>
      <c r="O4541">
        <v>8.6711711711711494</v>
      </c>
      <c r="P4541">
        <v>110.926365795724</v>
      </c>
      <c r="Q4541">
        <v>5.7173729475176002E-2</v>
      </c>
    </row>
    <row r="4542" spans="1:17" hidden="1" x14ac:dyDescent="0.3">
      <c r="A4542" t="s">
        <v>9313</v>
      </c>
      <c r="B4542" t="s">
        <v>9314</v>
      </c>
      <c r="C4542" t="str">
        <f>IFERROR(VLOOKUP(Table1[[#This Row],[Ticker]],[1]!Table2[[Symbol]:[Industry]],2,FALSE),"-")</f>
        <v>-</v>
      </c>
      <c r="D4542" t="s">
        <v>4528</v>
      </c>
      <c r="E4542">
        <v>8.1152999999999995</v>
      </c>
      <c r="F4542">
        <v>3.81</v>
      </c>
      <c r="G4542">
        <v>88.412068111560799</v>
      </c>
      <c r="H4542">
        <v>5.3750263519183497</v>
      </c>
      <c r="I4542">
        <v>25.096965065017798</v>
      </c>
      <c r="J4542">
        <v>-4.2559651144502499</v>
      </c>
      <c r="K4542">
        <v>3.8890656935141199</v>
      </c>
      <c r="L4542">
        <v>3.1368806035404</v>
      </c>
      <c r="M4542">
        <v>35.307723673560702</v>
      </c>
      <c r="N4542">
        <v>0.48343449942768602</v>
      </c>
      <c r="O4542">
        <v>42.7821522309711</v>
      </c>
      <c r="P4542">
        <v>128.14371257485001</v>
      </c>
      <c r="Q4542">
        <v>6.0667275359947002E-2</v>
      </c>
    </row>
    <row r="4543" spans="1:17" hidden="1" x14ac:dyDescent="0.3">
      <c r="A4543" t="s">
        <v>9315</v>
      </c>
      <c r="B4543" t="s">
        <v>9316</v>
      </c>
      <c r="C4543" t="str">
        <f>IFERROR(VLOOKUP(Table1[[#This Row],[Ticker]],[1]!Table2[[Symbol]:[Industry]],2,FALSE),"-")</f>
        <v>-</v>
      </c>
      <c r="D4543" t="s">
        <v>429</v>
      </c>
      <c r="E4543">
        <v>8.1004950000000004</v>
      </c>
      <c r="F4543">
        <v>15.25</v>
      </c>
      <c r="G4543">
        <v>78.732156411781602</v>
      </c>
      <c r="H4543">
        <v>-8.2992843770908191</v>
      </c>
      <c r="I4543">
        <v>75.4853862090158</v>
      </c>
      <c r="J4543">
        <v>-4.5098712035274602</v>
      </c>
      <c r="K4543">
        <v>16.436136365460101</v>
      </c>
      <c r="L4543">
        <v>12.733323842840999</v>
      </c>
      <c r="M4543">
        <v>13.2144313986417</v>
      </c>
      <c r="N4543">
        <v>0.11484568496028499</v>
      </c>
      <c r="O4543">
        <v>33.639344262294998</v>
      </c>
      <c r="P4543">
        <v>132.824427480916</v>
      </c>
      <c r="Q4543">
        <v>0.151400604208658</v>
      </c>
    </row>
    <row r="4544" spans="1:17" hidden="1" x14ac:dyDescent="0.3">
      <c r="A4544" t="s">
        <v>9317</v>
      </c>
      <c r="B4544" t="s">
        <v>3363</v>
      </c>
      <c r="C4544" t="str">
        <f>IFERROR(VLOOKUP(Table1[[#This Row],[Ticker]],[1]!Table2[[Symbol]:[Industry]],2,FALSE),"-")</f>
        <v>-</v>
      </c>
      <c r="D4544" t="s">
        <v>116</v>
      </c>
      <c r="E4544">
        <v>8.0851000000000006</v>
      </c>
      <c r="F4544">
        <v>6.94</v>
      </c>
      <c r="G4544">
        <v>-22.674888410178198</v>
      </c>
      <c r="H4544">
        <v>-9.8374738206215504</v>
      </c>
      <c r="I4544">
        <v>-30.351655417751399</v>
      </c>
      <c r="J4544">
        <v>4.6045912087364096</v>
      </c>
      <c r="K4544">
        <v>7.3194885972278296</v>
      </c>
      <c r="L4544">
        <v>7.3410033880822798</v>
      </c>
      <c r="M4544">
        <v>37.009778576578299</v>
      </c>
      <c r="N4544">
        <v>0.56520372976507205</v>
      </c>
      <c r="O4544">
        <v>33.573487031700203</v>
      </c>
      <c r="P4544">
        <v>17.229729729729701</v>
      </c>
      <c r="Q4544">
        <v>9.5021531054423999E-2</v>
      </c>
    </row>
    <row r="4545" spans="1:17" hidden="1" x14ac:dyDescent="0.3">
      <c r="A4545" t="s">
        <v>9318</v>
      </c>
      <c r="B4545" t="s">
        <v>9319</v>
      </c>
      <c r="C4545" t="str">
        <f>IFERROR(VLOOKUP(Table1[[#This Row],[Ticker]],[1]!Table2[[Symbol]:[Industry]],2,FALSE),"-")</f>
        <v>-</v>
      </c>
      <c r="D4545" t="s">
        <v>1676</v>
      </c>
      <c r="E4545">
        <v>8.0724</v>
      </c>
      <c r="F4545">
        <v>9.61</v>
      </c>
      <c r="G4545">
        <v>-82.308710186976199</v>
      </c>
      <c r="H4545">
        <v>-6.9489715530019804</v>
      </c>
      <c r="I4545">
        <v>-41.650681999803801</v>
      </c>
      <c r="J4545">
        <v>-6.4348618840895497</v>
      </c>
      <c r="K4545">
        <v>10.1014668675944</v>
      </c>
      <c r="L4545">
        <v>12.492977946713699</v>
      </c>
      <c r="M4545">
        <v>39.415611885935</v>
      </c>
      <c r="N4545">
        <v>1.1135462733477099</v>
      </c>
      <c r="O4545">
        <v>158.064516129032</v>
      </c>
      <c r="P4545">
        <v>9.8285714285714292</v>
      </c>
      <c r="Q4545">
        <v>3.5131960260076998E-2</v>
      </c>
    </row>
    <row r="4546" spans="1:17" hidden="1" x14ac:dyDescent="0.3">
      <c r="A4546" t="s">
        <v>9320</v>
      </c>
      <c r="B4546" t="s">
        <v>9321</v>
      </c>
      <c r="C4546" t="str">
        <f>IFERROR(VLOOKUP(Table1[[#This Row],[Ticker]],[1]!Table2[[Symbol]:[Industry]],2,FALSE),"-")</f>
        <v>-</v>
      </c>
      <c r="D4546" t="s">
        <v>1524</v>
      </c>
      <c r="E4546">
        <v>8.0267599999999995</v>
      </c>
      <c r="F4546">
        <v>5.26</v>
      </c>
      <c r="G4546">
        <v>342.232127108611</v>
      </c>
      <c r="H4546">
        <v>198.249092326039</v>
      </c>
      <c r="I4546">
        <v>354.99650211663499</v>
      </c>
      <c r="J4546">
        <v>20.815980980705401</v>
      </c>
      <c r="M4546">
        <v>100</v>
      </c>
      <c r="O4546">
        <v>0</v>
      </c>
      <c r="P4546">
        <v>365.48672566371602</v>
      </c>
    </row>
    <row r="4547" spans="1:17" hidden="1" x14ac:dyDescent="0.3">
      <c r="A4547" t="s">
        <v>9322</v>
      </c>
      <c r="B4547" t="s">
        <v>9323</v>
      </c>
      <c r="C4547" t="str">
        <f>IFERROR(VLOOKUP(Table1[[#This Row],[Ticker]],[1]!Table2[[Symbol]:[Industry]],2,FALSE),"-")</f>
        <v>-</v>
      </c>
      <c r="D4547" t="s">
        <v>625</v>
      </c>
      <c r="E4547">
        <v>7.8770889999999998</v>
      </c>
      <c r="F4547">
        <v>13.7</v>
      </c>
      <c r="G4547">
        <v>229.426377206719</v>
      </c>
      <c r="H4547">
        <v>-7.0948862330295501</v>
      </c>
      <c r="I4547">
        <v>29.9564228269038</v>
      </c>
      <c r="J4547">
        <v>-1.33357813886593</v>
      </c>
      <c r="K4547">
        <v>10.463685921795699</v>
      </c>
      <c r="L4547">
        <v>8.3291732312417306</v>
      </c>
      <c r="M4547">
        <v>33.8281165010061</v>
      </c>
      <c r="N4547">
        <v>0.49854401615889499</v>
      </c>
      <c r="O4547">
        <v>3.7956204379562002</v>
      </c>
      <c r="P4547">
        <v>334.92063492063397</v>
      </c>
      <c r="Q4547">
        <v>0.14400406401985999</v>
      </c>
    </row>
    <row r="4548" spans="1:17" hidden="1" x14ac:dyDescent="0.3">
      <c r="A4548" t="s">
        <v>9324</v>
      </c>
      <c r="B4548" t="s">
        <v>9325</v>
      </c>
      <c r="C4548" t="str">
        <f>IFERROR(VLOOKUP(Table1[[#This Row],[Ticker]],[1]!Table2[[Symbol]:[Industry]],2,FALSE),"-")</f>
        <v>-</v>
      </c>
      <c r="D4548" t="s">
        <v>21</v>
      </c>
      <c r="E4548">
        <v>7.8716390790000004</v>
      </c>
      <c r="F4548">
        <v>4.6100000000000003</v>
      </c>
      <c r="G4548">
        <v>107.245401444894</v>
      </c>
      <c r="H4548">
        <v>-10.5049962853198</v>
      </c>
      <c r="I4548">
        <v>-32.354630326742701</v>
      </c>
      <c r="J4548">
        <v>-5.9483061862662501</v>
      </c>
      <c r="K4548">
        <v>4.8174141087105999</v>
      </c>
      <c r="L4548">
        <v>4.2402501109594004</v>
      </c>
      <c r="M4548">
        <v>77.092259303635103</v>
      </c>
      <c r="N4548">
        <v>3.1481416285268802</v>
      </c>
      <c r="O4548">
        <v>36.6594360086767</v>
      </c>
      <c r="Q4548">
        <v>5.8723478973923E-2</v>
      </c>
    </row>
    <row r="4549" spans="1:17" hidden="1" x14ac:dyDescent="0.3">
      <c r="A4549" t="s">
        <v>9326</v>
      </c>
      <c r="B4549" t="s">
        <v>9327</v>
      </c>
      <c r="C4549" t="str">
        <f>IFERROR(VLOOKUP(Table1[[#This Row],[Ticker]],[1]!Table2[[Symbol]:[Industry]],2,FALSE),"-")</f>
        <v>-</v>
      </c>
      <c r="D4549" t="s">
        <v>711</v>
      </c>
      <c r="E4549">
        <v>7.8703070319999897</v>
      </c>
      <c r="F4549">
        <v>83.11</v>
      </c>
      <c r="G4549">
        <v>-9.9176286928393296</v>
      </c>
      <c r="H4549">
        <v>-6.9247358629541997</v>
      </c>
      <c r="I4549">
        <v>5.3425290661586597</v>
      </c>
      <c r="J4549">
        <v>3.5486215337328799</v>
      </c>
      <c r="K4549">
        <v>87.8417270915497</v>
      </c>
      <c r="L4549">
        <v>81.447936480518095</v>
      </c>
      <c r="M4549">
        <v>56.3654480897074</v>
      </c>
      <c r="N4549">
        <v>2.0361517075910598</v>
      </c>
      <c r="O4549">
        <v>17.170015641920301</v>
      </c>
      <c r="P4549">
        <v>20.449275362318801</v>
      </c>
    </row>
    <row r="4550" spans="1:17" hidden="1" x14ac:dyDescent="0.3">
      <c r="A4550" t="s">
        <v>9328</v>
      </c>
      <c r="B4550" t="s">
        <v>9329</v>
      </c>
      <c r="C4550" t="str">
        <f>IFERROR(VLOOKUP(Table1[[#This Row],[Ticker]],[1]!Table2[[Symbol]:[Industry]],2,FALSE),"-")</f>
        <v>-</v>
      </c>
      <c r="D4550" t="s">
        <v>1380</v>
      </c>
      <c r="E4550">
        <v>7.8431119999999996</v>
      </c>
      <c r="F4550">
        <v>7.4</v>
      </c>
      <c r="G4550">
        <v>-35.6806340580643</v>
      </c>
      <c r="H4550">
        <v>0.26966153886524002</v>
      </c>
      <c r="I4550">
        <v>-32.431151817123897</v>
      </c>
      <c r="J4550">
        <v>7.3679550173189003</v>
      </c>
      <c r="K4550">
        <v>7.2673485623188299</v>
      </c>
      <c r="L4550">
        <v>7.71754568682534</v>
      </c>
      <c r="M4550">
        <v>77.685383646459996</v>
      </c>
      <c r="N4550">
        <v>0.10862068965517201</v>
      </c>
      <c r="O4550">
        <v>40.405405405405403</v>
      </c>
      <c r="P4550">
        <v>19.354838709677399</v>
      </c>
    </row>
    <row r="4551" spans="1:17" hidden="1" x14ac:dyDescent="0.3">
      <c r="A4551" t="s">
        <v>9330</v>
      </c>
      <c r="B4551" t="s">
        <v>9331</v>
      </c>
      <c r="C4551" t="str">
        <f>IFERROR(VLOOKUP(Table1[[#This Row],[Ticker]],[1]!Table2[[Symbol]:[Industry]],2,FALSE),"-")</f>
        <v>-</v>
      </c>
      <c r="D4551" t="s">
        <v>1467</v>
      </c>
      <c r="E4551">
        <v>7.8394560000000002</v>
      </c>
      <c r="F4551">
        <v>12.86</v>
      </c>
      <c r="G4551">
        <v>22.8817650812578</v>
      </c>
      <c r="H4551">
        <v>10.7114400309349</v>
      </c>
      <c r="I4551">
        <v>-1.1364820504831099</v>
      </c>
      <c r="J4551">
        <v>4.0376395197771</v>
      </c>
      <c r="K4551">
        <v>11.8977131116752</v>
      </c>
      <c r="L4551">
        <v>11.1156310461056</v>
      </c>
      <c r="M4551">
        <v>58.890200353185001</v>
      </c>
      <c r="N4551">
        <v>1.61230753874179</v>
      </c>
      <c r="O4551">
        <v>10.8087091757387</v>
      </c>
      <c r="P4551">
        <v>68.988173455978895</v>
      </c>
      <c r="Q4551">
        <v>0.103850330184908</v>
      </c>
    </row>
    <row r="4552" spans="1:17" hidden="1" x14ac:dyDescent="0.3">
      <c r="A4552" t="s">
        <v>9332</v>
      </c>
      <c r="B4552" t="s">
        <v>9333</v>
      </c>
      <c r="C4552" t="str">
        <f>IFERROR(VLOOKUP(Table1[[#This Row],[Ticker]],[1]!Table2[[Symbol]:[Industry]],2,FALSE),"-")</f>
        <v>-</v>
      </c>
      <c r="D4552" t="s">
        <v>1380</v>
      </c>
      <c r="E4552">
        <v>7.8153759999999997</v>
      </c>
      <c r="F4552">
        <v>200.6</v>
      </c>
      <c r="G4552">
        <v>27.233023350370502</v>
      </c>
      <c r="H4552">
        <v>6.0726425251320304</v>
      </c>
      <c r="I4552">
        <v>63.944559061613901</v>
      </c>
      <c r="J4552">
        <v>8.2788712484583407</v>
      </c>
      <c r="K4552">
        <v>174.11968546023499</v>
      </c>
      <c r="L4552">
        <v>147.717099922979</v>
      </c>
      <c r="M4552">
        <v>95.039089847740698</v>
      </c>
      <c r="N4552">
        <v>0.76543209876543195</v>
      </c>
      <c r="O4552">
        <v>0.24925224327019199</v>
      </c>
      <c r="P4552">
        <v>78.787878787878697</v>
      </c>
    </row>
    <row r="4553" spans="1:17" hidden="1" x14ac:dyDescent="0.3">
      <c r="A4553" t="s">
        <v>9334</v>
      </c>
      <c r="B4553" t="s">
        <v>9335</v>
      </c>
      <c r="C4553" t="str">
        <f>IFERROR(VLOOKUP(Table1[[#This Row],[Ticker]],[1]!Table2[[Symbol]:[Industry]],2,FALSE),"-")</f>
        <v>-</v>
      </c>
      <c r="D4553" t="s">
        <v>590</v>
      </c>
      <c r="E4553">
        <v>7.8094799999999998</v>
      </c>
      <c r="F4553">
        <v>8.4</v>
      </c>
      <c r="G4553">
        <v>32.013423626040201</v>
      </c>
      <c r="H4553">
        <v>6.3371089778379996</v>
      </c>
      <c r="I4553">
        <v>51.985598503208301</v>
      </c>
      <c r="J4553">
        <v>0.94211390708782905</v>
      </c>
      <c r="K4553">
        <v>7.6383994096553396</v>
      </c>
      <c r="L4553">
        <v>6.3196244047716901</v>
      </c>
      <c r="M4553">
        <v>56.338907721628402</v>
      </c>
      <c r="N4553">
        <v>0.60319642550266295</v>
      </c>
      <c r="O4553">
        <v>18.928571428571399</v>
      </c>
      <c r="P4553">
        <v>139.31623931623901</v>
      </c>
      <c r="Q4553">
        <v>1.4099591385031999E-2</v>
      </c>
    </row>
    <row r="4554" spans="1:17" hidden="1" x14ac:dyDescent="0.3">
      <c r="A4554" t="s">
        <v>9336</v>
      </c>
      <c r="B4554" t="s">
        <v>9337</v>
      </c>
      <c r="C4554" t="str">
        <f>IFERROR(VLOOKUP(Table1[[#This Row],[Ticker]],[1]!Table2[[Symbol]:[Industry]],2,FALSE),"-")</f>
        <v>-</v>
      </c>
      <c r="D4554" t="s">
        <v>376</v>
      </c>
      <c r="E4554">
        <v>7.7946245999999997</v>
      </c>
      <c r="F4554">
        <v>11.97</v>
      </c>
      <c r="G4554">
        <v>-4.0314909853846697</v>
      </c>
      <c r="H4554">
        <v>-3.8354144758112199</v>
      </c>
      <c r="I4554">
        <v>24.459043645702899</v>
      </c>
      <c r="J4554">
        <v>-3.2514491399668199</v>
      </c>
      <c r="K4554">
        <v>13.181908370333201</v>
      </c>
      <c r="L4554">
        <v>11.2635558298955</v>
      </c>
      <c r="M4554">
        <v>31.0090888482647</v>
      </c>
      <c r="N4554">
        <v>1.3846543922279699</v>
      </c>
      <c r="O4554">
        <v>56.725146198830402</v>
      </c>
      <c r="P4554">
        <v>98.178807947019806</v>
      </c>
      <c r="Q4554">
        <v>0.102951118319561</v>
      </c>
    </row>
    <row r="4555" spans="1:17" hidden="1" x14ac:dyDescent="0.3">
      <c r="A4555" t="s">
        <v>9338</v>
      </c>
      <c r="B4555" t="s">
        <v>9339</v>
      </c>
      <c r="C4555" t="str">
        <f>IFERROR(VLOOKUP(Table1[[#This Row],[Ticker]],[1]!Table2[[Symbol]:[Industry]],2,FALSE),"-")</f>
        <v>-</v>
      </c>
      <c r="D4555" t="s">
        <v>396</v>
      </c>
      <c r="E4555">
        <v>7.7923423999999999</v>
      </c>
      <c r="F4555">
        <v>11.92</v>
      </c>
      <c r="G4555">
        <v>83.072555281720298</v>
      </c>
      <c r="H4555">
        <v>1.4915126100995499</v>
      </c>
      <c r="I4555">
        <v>13.0963238615417</v>
      </c>
      <c r="J4555">
        <v>-1.33357813886593</v>
      </c>
      <c r="K4555">
        <v>8.7712296734634307</v>
      </c>
      <c r="L4555">
        <v>6.42565137276382</v>
      </c>
      <c r="M4555">
        <v>99.999999999999602</v>
      </c>
      <c r="N4555">
        <v>0.76725599418745405</v>
      </c>
      <c r="O4555">
        <v>0</v>
      </c>
      <c r="P4555">
        <v>114.774774774774</v>
      </c>
      <c r="Q4555">
        <v>0.116709124950282</v>
      </c>
    </row>
    <row r="4556" spans="1:17" hidden="1" x14ac:dyDescent="0.3">
      <c r="A4556" t="s">
        <v>9340</v>
      </c>
      <c r="B4556" t="s">
        <v>9341</v>
      </c>
      <c r="C4556" t="str">
        <f>IFERROR(VLOOKUP(Table1[[#This Row],[Ticker]],[1]!Table2[[Symbol]:[Industry]],2,FALSE),"-")</f>
        <v>-</v>
      </c>
      <c r="D4556" t="s">
        <v>3386</v>
      </c>
      <c r="E4556">
        <v>7.7918500000000002</v>
      </c>
      <c r="F4556">
        <v>4.57</v>
      </c>
      <c r="G4556">
        <v>0.258914958407714</v>
      </c>
      <c r="H4556">
        <v>-2.0371600280099398</v>
      </c>
      <c r="I4556">
        <v>-37.3702235470817</v>
      </c>
      <c r="J4556">
        <v>12.9662804865068</v>
      </c>
      <c r="K4556">
        <v>4.5026318886658103</v>
      </c>
      <c r="L4556">
        <v>4.8232179109683804</v>
      </c>
      <c r="M4556">
        <v>67.026261542248903</v>
      </c>
      <c r="N4556">
        <v>2.3221690590111601</v>
      </c>
      <c r="O4556">
        <v>66.301969365426601</v>
      </c>
      <c r="P4556">
        <v>34.017595307917802</v>
      </c>
      <c r="Q4556">
        <v>-4.7069472706569998E-2</v>
      </c>
    </row>
    <row r="4557" spans="1:17" hidden="1" x14ac:dyDescent="0.3">
      <c r="A4557" t="s">
        <v>9342</v>
      </c>
      <c r="B4557" t="s">
        <v>9343</v>
      </c>
      <c r="C4557" t="str">
        <f>IFERROR(VLOOKUP(Table1[[#This Row],[Ticker]],[1]!Table2[[Symbol]:[Industry]],2,FALSE),"-")</f>
        <v>-</v>
      </c>
      <c r="D4557" t="s">
        <v>383</v>
      </c>
      <c r="E4557">
        <v>7.7911665000000001</v>
      </c>
      <c r="F4557">
        <v>91.65</v>
      </c>
      <c r="G4557">
        <v>80.412068111560799</v>
      </c>
      <c r="H4557">
        <v>40.336747680623802</v>
      </c>
      <c r="I4557">
        <v>42.873230268179299</v>
      </c>
      <c r="J4557">
        <v>5.1428215077688604</v>
      </c>
      <c r="K4557">
        <v>80.641225952073597</v>
      </c>
      <c r="L4557">
        <v>70.048669508271502</v>
      </c>
      <c r="M4557">
        <v>54.140856688084099</v>
      </c>
      <c r="N4557">
        <v>0.32354084061765498</v>
      </c>
      <c r="O4557">
        <v>14.555373704309799</v>
      </c>
      <c r="P4557">
        <v>103.666666666666</v>
      </c>
      <c r="Q4557">
        <v>0.18247510713186699</v>
      </c>
    </row>
    <row r="4558" spans="1:17" hidden="1" x14ac:dyDescent="0.3">
      <c r="A4558" t="s">
        <v>9344</v>
      </c>
      <c r="B4558" t="s">
        <v>9345</v>
      </c>
      <c r="C4558" t="str">
        <f>IFERROR(VLOOKUP(Table1[[#This Row],[Ticker]],[1]!Table2[[Symbol]:[Industry]],2,FALSE),"-")</f>
        <v>-</v>
      </c>
      <c r="D4558" t="s">
        <v>1202</v>
      </c>
      <c r="E4558">
        <v>7.7650261260000004</v>
      </c>
      <c r="F4558">
        <v>2.54</v>
      </c>
      <c r="G4558">
        <v>76.745401444894199</v>
      </c>
      <c r="H4558">
        <v>91.983041992192</v>
      </c>
      <c r="I4558">
        <v>89.509776452918203</v>
      </c>
      <c r="J4558">
        <v>35.901223594298003</v>
      </c>
      <c r="M4558">
        <v>100</v>
      </c>
      <c r="O4558">
        <v>0</v>
      </c>
      <c r="P4558">
        <v>109.9173553719</v>
      </c>
    </row>
    <row r="4559" spans="1:17" hidden="1" x14ac:dyDescent="0.3">
      <c r="A4559" t="s">
        <v>9346</v>
      </c>
      <c r="B4559" t="s">
        <v>9347</v>
      </c>
      <c r="C4559" t="str">
        <f>IFERROR(VLOOKUP(Table1[[#This Row],[Ticker]],[1]!Table2[[Symbol]:[Industry]],2,FALSE),"-")</f>
        <v>-</v>
      </c>
      <c r="E4559">
        <v>7.7610000000000001</v>
      </c>
      <c r="F4559">
        <v>51.74</v>
      </c>
      <c r="G4559">
        <v>73.775104415191194</v>
      </c>
      <c r="H4559">
        <v>22.465640288903899</v>
      </c>
      <c r="I4559">
        <v>-2.2022369418075698</v>
      </c>
      <c r="J4559">
        <v>33.063655536221702</v>
      </c>
      <c r="K4559">
        <v>40.2094233962072</v>
      </c>
      <c r="L4559">
        <v>37.706397750321003</v>
      </c>
      <c r="M4559">
        <v>86.581131036825894</v>
      </c>
      <c r="N4559">
        <v>2.0218898099692799</v>
      </c>
      <c r="O4559">
        <v>0.11596443757246799</v>
      </c>
      <c r="P4559">
        <v>148.74999999999901</v>
      </c>
      <c r="Q4559">
        <v>4.3113016572266002E-2</v>
      </c>
    </row>
    <row r="4560" spans="1:17" hidden="1" x14ac:dyDescent="0.3">
      <c r="A4560" t="s">
        <v>9348</v>
      </c>
      <c r="B4560" t="s">
        <v>9349</v>
      </c>
      <c r="C4560" t="str">
        <f>IFERROR(VLOOKUP(Table1[[#This Row],[Ticker]],[1]!Table2[[Symbol]:[Industry]],2,FALSE),"-")</f>
        <v>-</v>
      </c>
      <c r="D4560" t="s">
        <v>625</v>
      </c>
      <c r="E4560">
        <v>7.7569754</v>
      </c>
      <c r="F4560">
        <v>25.99</v>
      </c>
      <c r="G4560">
        <v>17.307867642839</v>
      </c>
      <c r="H4560">
        <v>-4.5419231213166604</v>
      </c>
      <c r="I4560">
        <v>-17.235828139833799</v>
      </c>
      <c r="J4560">
        <v>-2.11857710287312</v>
      </c>
      <c r="K4560">
        <v>25.961334843433601</v>
      </c>
      <c r="L4560">
        <v>24.949404793301898</v>
      </c>
      <c r="M4560">
        <v>53.1491244288489</v>
      </c>
      <c r="N4560">
        <v>0.72109528159103997</v>
      </c>
      <c r="O4560">
        <v>29.395921508272401</v>
      </c>
      <c r="P4560">
        <v>58.186244674376098</v>
      </c>
      <c r="Q4560">
        <v>5.8441417884146002E-2</v>
      </c>
    </row>
    <row r="4561" spans="1:17" hidden="1" x14ac:dyDescent="0.3">
      <c r="A4561" t="s">
        <v>9350</v>
      </c>
      <c r="B4561" t="s">
        <v>9351</v>
      </c>
      <c r="C4561" t="str">
        <f>IFERROR(VLOOKUP(Table1[[#This Row],[Ticker]],[1]!Table2[[Symbol]:[Industry]],2,FALSE),"-")</f>
        <v>-</v>
      </c>
      <c r="D4561" t="s">
        <v>530</v>
      </c>
      <c r="E4561">
        <v>7.7544599999999999</v>
      </c>
      <c r="F4561">
        <v>7.77</v>
      </c>
      <c r="G4561">
        <v>-23.254598555105801</v>
      </c>
      <c r="H4561">
        <v>1.0739510831011601</v>
      </c>
      <c r="I4561">
        <v>-10.490223547081699</v>
      </c>
      <c r="J4561">
        <v>3.1426029046428301</v>
      </c>
      <c r="K4561">
        <v>7.76999930709216</v>
      </c>
      <c r="L4561">
        <v>7.7533603096616499</v>
      </c>
      <c r="M4561">
        <v>100</v>
      </c>
      <c r="O4561">
        <v>0</v>
      </c>
      <c r="P4561">
        <v>0</v>
      </c>
    </row>
    <row r="4562" spans="1:17" hidden="1" x14ac:dyDescent="0.3">
      <c r="A4562" t="s">
        <v>9352</v>
      </c>
      <c r="B4562" t="s">
        <v>9353</v>
      </c>
      <c r="C4562" t="str">
        <f>IFERROR(VLOOKUP(Table1[[#This Row],[Ticker]],[1]!Table2[[Symbol]:[Industry]],2,FALSE),"-")</f>
        <v>-</v>
      </c>
      <c r="D4562" t="s">
        <v>269</v>
      </c>
      <c r="E4562">
        <v>7.6998087499999999</v>
      </c>
      <c r="F4562">
        <v>12.5</v>
      </c>
      <c r="G4562">
        <v>-5.8837065363264598</v>
      </c>
      <c r="H4562">
        <v>-7.5591424420787003</v>
      </c>
      <c r="I4562">
        <v>-11.675994298069799</v>
      </c>
      <c r="J4562">
        <v>1.97528772954555</v>
      </c>
      <c r="K4562">
        <v>12.648067032148401</v>
      </c>
      <c r="L4562">
        <v>11.902719194883501</v>
      </c>
      <c r="M4562">
        <v>36.094746709430602</v>
      </c>
      <c r="N4562">
        <v>1.12247682541469</v>
      </c>
      <c r="O4562">
        <v>21.36</v>
      </c>
      <c r="P4562">
        <v>31.164742917103801</v>
      </c>
      <c r="Q4562">
        <v>9.7895941140542994E-2</v>
      </c>
    </row>
    <row r="4563" spans="1:17" hidden="1" x14ac:dyDescent="0.3">
      <c r="A4563" t="s">
        <v>9354</v>
      </c>
      <c r="B4563" t="s">
        <v>9355</v>
      </c>
      <c r="C4563" t="str">
        <f>IFERROR(VLOOKUP(Table1[[#This Row],[Ticker]],[1]!Table2[[Symbol]:[Industry]],2,FALSE),"-")</f>
        <v>-</v>
      </c>
      <c r="D4563" t="s">
        <v>308</v>
      </c>
      <c r="E4563">
        <v>7.6880870000000003</v>
      </c>
      <c r="F4563">
        <v>9.7899999999999991</v>
      </c>
      <c r="G4563">
        <v>-0.109944467055502</v>
      </c>
      <c r="H4563">
        <v>4.12658266204852</v>
      </c>
      <c r="I4563">
        <v>-22.608715468087102</v>
      </c>
      <c r="J4563">
        <v>7.7366199986599202</v>
      </c>
      <c r="K4563">
        <v>9.30791968786213</v>
      </c>
      <c r="L4563">
        <v>9.0909213292741509</v>
      </c>
      <c r="M4563">
        <v>76.943898354827297</v>
      </c>
      <c r="N4563">
        <v>0.47727272727272702</v>
      </c>
      <c r="O4563">
        <v>26.149131767109299</v>
      </c>
      <c r="P4563">
        <v>33.197278911564602</v>
      </c>
    </row>
    <row r="4564" spans="1:17" hidden="1" x14ac:dyDescent="0.3">
      <c r="A4564" t="s">
        <v>9356</v>
      </c>
      <c r="B4564" t="s">
        <v>9357</v>
      </c>
      <c r="C4564" t="str">
        <f>IFERROR(VLOOKUP(Table1[[#This Row],[Ticker]],[1]!Table2[[Symbol]:[Industry]],2,FALSE),"-")</f>
        <v>-</v>
      </c>
      <c r="D4564" t="s">
        <v>72</v>
      </c>
      <c r="E4564">
        <v>7.6849999999999996</v>
      </c>
      <c r="F4564">
        <v>5.3</v>
      </c>
      <c r="G4564">
        <v>-18.0958683963756</v>
      </c>
      <c r="H4564">
        <v>2.7947923832923598</v>
      </c>
      <c r="I4564">
        <v>-25.6902235470817</v>
      </c>
      <c r="J4564">
        <v>9.3302276551418508</v>
      </c>
      <c r="K4564">
        <v>5.2103775397417698</v>
      </c>
      <c r="L4564">
        <v>5.5023072599221603</v>
      </c>
      <c r="M4564">
        <v>55.429767164985698</v>
      </c>
      <c r="N4564">
        <v>1.0762917677287001</v>
      </c>
      <c r="O4564">
        <v>50.754716981131999</v>
      </c>
      <c r="P4564">
        <v>17.7777777777777</v>
      </c>
      <c r="Q4564">
        <v>-8.4797659186999996E-5</v>
      </c>
    </row>
    <row r="4565" spans="1:17" hidden="1" x14ac:dyDescent="0.3">
      <c r="A4565" t="s">
        <v>9358</v>
      </c>
      <c r="B4565" t="s">
        <v>9359</v>
      </c>
      <c r="C4565" t="str">
        <f>IFERROR(VLOOKUP(Table1[[#This Row],[Ticker]],[1]!Table2[[Symbol]:[Industry]],2,FALSE),"-")</f>
        <v>-</v>
      </c>
      <c r="D4565" t="s">
        <v>625</v>
      </c>
      <c r="E4565">
        <v>7.6764799999999997</v>
      </c>
      <c r="F4565">
        <v>34.270000000000003</v>
      </c>
      <c r="G4565">
        <v>-13.5905985551057</v>
      </c>
      <c r="H4565">
        <v>4.7531692492408499</v>
      </c>
      <c r="I4565">
        <v>-22.005844512741401</v>
      </c>
      <c r="J4565">
        <v>7.9667819223702496</v>
      </c>
      <c r="K4565">
        <v>39.040816978011797</v>
      </c>
      <c r="L4565">
        <v>37.973720800372497</v>
      </c>
      <c r="M4565">
        <v>37.944617976769003</v>
      </c>
      <c r="N4565">
        <v>4.0088844809061603</v>
      </c>
      <c r="O4565">
        <v>72.804201925882595</v>
      </c>
      <c r="P4565">
        <v>36.806387225548903</v>
      </c>
    </row>
    <row r="4566" spans="1:17" hidden="1" x14ac:dyDescent="0.3">
      <c r="A4566" t="s">
        <v>9360</v>
      </c>
      <c r="B4566" t="s">
        <v>9361</v>
      </c>
      <c r="C4566" t="str">
        <f>IFERROR(VLOOKUP(Table1[[#This Row],[Ticker]],[1]!Table2[[Symbol]:[Industry]],2,FALSE),"-")</f>
        <v>-</v>
      </c>
      <c r="D4566" t="s">
        <v>429</v>
      </c>
      <c r="E4566">
        <v>7.65</v>
      </c>
      <c r="F4566">
        <v>7.65</v>
      </c>
      <c r="G4566">
        <v>-59.504598555105702</v>
      </c>
      <c r="H4566">
        <v>0.81353441643449897</v>
      </c>
      <c r="I4566">
        <v>-14.5052800088132</v>
      </c>
      <c r="J4566">
        <v>0.227520521879853</v>
      </c>
      <c r="K4566">
        <v>8.0251174988973499</v>
      </c>
      <c r="L4566">
        <v>7.9629985329715103</v>
      </c>
      <c r="M4566">
        <v>36.432113013581102</v>
      </c>
      <c r="N4566">
        <v>0.97919925835795796</v>
      </c>
      <c r="O4566">
        <v>80.392156862745097</v>
      </c>
      <c r="P4566">
        <v>22.596153846153801</v>
      </c>
      <c r="Q4566">
        <v>0.13640598003600499</v>
      </c>
    </row>
    <row r="4567" spans="1:17" hidden="1" x14ac:dyDescent="0.3">
      <c r="A4567" t="s">
        <v>9362</v>
      </c>
      <c r="B4567" t="s">
        <v>9363</v>
      </c>
      <c r="C4567" t="str">
        <f>IFERROR(VLOOKUP(Table1[[#This Row],[Ticker]],[1]!Table2[[Symbol]:[Industry]],2,FALSE),"-")</f>
        <v>-</v>
      </c>
      <c r="D4567" t="s">
        <v>383</v>
      </c>
      <c r="E4567">
        <v>7.6492500000000003</v>
      </c>
      <c r="F4567">
        <v>9.8699999999999992</v>
      </c>
      <c r="G4567">
        <v>60.202650515526102</v>
      </c>
      <c r="H4567">
        <v>11.8483618575119</v>
      </c>
      <c r="I4567">
        <v>-6.5954867049764898</v>
      </c>
      <c r="J4567">
        <v>3.1426029046428301</v>
      </c>
      <c r="K4567">
        <v>9.6213323971107005</v>
      </c>
      <c r="L4567">
        <v>9.3340782106131801</v>
      </c>
      <c r="M4567">
        <v>84.514298272038602</v>
      </c>
      <c r="N4567">
        <v>1.0369036903690301</v>
      </c>
      <c r="O4567">
        <v>22.492401215805401</v>
      </c>
      <c r="P4567">
        <v>83.457249070631903</v>
      </c>
    </row>
    <row r="4568" spans="1:17" hidden="1" x14ac:dyDescent="0.3">
      <c r="A4568" t="s">
        <v>9364</v>
      </c>
      <c r="B4568" t="s">
        <v>9365</v>
      </c>
      <c r="C4568" t="str">
        <f>IFERROR(VLOOKUP(Table1[[#This Row],[Ticker]],[1]!Table2[[Symbol]:[Industry]],2,FALSE),"-")</f>
        <v>-</v>
      </c>
      <c r="D4568" t="s">
        <v>54</v>
      </c>
      <c r="E4568">
        <v>7.6415993000000002</v>
      </c>
      <c r="F4568">
        <v>6.94</v>
      </c>
      <c r="G4568">
        <v>36.285631329951599</v>
      </c>
      <c r="H4568">
        <v>2.6046891484402899E-2</v>
      </c>
      <c r="I4568">
        <v>4.4104387045738802</v>
      </c>
      <c r="J4568">
        <v>28.808002144186499</v>
      </c>
      <c r="K4568">
        <v>6.01016754037295</v>
      </c>
      <c r="L4568">
        <v>5.5900684883478702</v>
      </c>
      <c r="M4568">
        <v>76.245682399897504</v>
      </c>
      <c r="N4568">
        <v>0.53998360171411497</v>
      </c>
      <c r="O4568">
        <v>15.273775216138301</v>
      </c>
      <c r="P4568">
        <v>82.631578947368396</v>
      </c>
      <c r="Q4568">
        <v>8.3648622876888998E-2</v>
      </c>
    </row>
    <row r="4569" spans="1:17" hidden="1" x14ac:dyDescent="0.3">
      <c r="A4569" t="s">
        <v>9366</v>
      </c>
      <c r="B4569" t="s">
        <v>9367</v>
      </c>
      <c r="C4569" t="str">
        <f>IFERROR(VLOOKUP(Table1[[#This Row],[Ticker]],[1]!Table2[[Symbol]:[Industry]],2,FALSE),"-")</f>
        <v>-</v>
      </c>
      <c r="D4569" t="s">
        <v>625</v>
      </c>
      <c r="E4569">
        <v>7.6189999999999998</v>
      </c>
      <c r="F4569">
        <v>19</v>
      </c>
      <c r="G4569">
        <v>210.07873477822699</v>
      </c>
      <c r="H4569">
        <v>-4.36517067338586</v>
      </c>
      <c r="I4569">
        <v>247.32521901412301</v>
      </c>
      <c r="J4569">
        <v>10.6298405677171</v>
      </c>
      <c r="K4569">
        <v>18.2195047089558</v>
      </c>
      <c r="L4569">
        <v>13.8078029099294</v>
      </c>
      <c r="M4569">
        <v>71.154589264715099</v>
      </c>
      <c r="N4569">
        <v>0.57401400063114805</v>
      </c>
      <c r="O4569">
        <v>33.736842105263101</v>
      </c>
      <c r="P4569">
        <v>265.38461538461502</v>
      </c>
      <c r="Q4569">
        <v>0.134923355941833</v>
      </c>
    </row>
    <row r="4570" spans="1:17" hidden="1" x14ac:dyDescent="0.3">
      <c r="A4570" t="s">
        <v>9368</v>
      </c>
      <c r="B4570" t="s">
        <v>9369</v>
      </c>
      <c r="C4570" t="str">
        <f>IFERROR(VLOOKUP(Table1[[#This Row],[Ticker]],[1]!Table2[[Symbol]:[Industry]],2,FALSE),"-")</f>
        <v>-</v>
      </c>
      <c r="D4570" t="s">
        <v>21</v>
      </c>
      <c r="E4570">
        <v>7.6140187199999998</v>
      </c>
      <c r="F4570">
        <v>2.2000000000000002</v>
      </c>
      <c r="G4570">
        <v>37.329343050733598</v>
      </c>
      <c r="H4570">
        <v>39.397304376514299</v>
      </c>
      <c r="I4570">
        <v>13.105282070895701</v>
      </c>
      <c r="J4570">
        <v>15.8255297339111</v>
      </c>
      <c r="K4570">
        <v>1.8769631863515299</v>
      </c>
      <c r="L4570">
        <v>1.7694164271053401</v>
      </c>
      <c r="M4570">
        <v>63.993147114477601</v>
      </c>
      <c r="N4570">
        <v>2.00984934023769</v>
      </c>
      <c r="O4570">
        <v>16.363636363636299</v>
      </c>
      <c r="P4570">
        <v>158.82352941176401</v>
      </c>
      <c r="Q4570">
        <v>5.5370372213333997E-2</v>
      </c>
    </row>
    <row r="4571" spans="1:17" hidden="1" x14ac:dyDescent="0.3">
      <c r="A4571" t="s">
        <v>9370</v>
      </c>
      <c r="B4571" t="s">
        <v>9371</v>
      </c>
      <c r="C4571" t="str">
        <f>IFERROR(VLOOKUP(Table1[[#This Row],[Ticker]],[1]!Table2[[Symbol]:[Industry]],2,FALSE),"-")</f>
        <v>-</v>
      </c>
      <c r="D4571" t="s">
        <v>72</v>
      </c>
      <c r="E4571">
        <v>7.5763800000000003</v>
      </c>
      <c r="F4571">
        <v>25.77</v>
      </c>
      <c r="G4571">
        <v>-18.2851484532728</v>
      </c>
      <c r="H4571">
        <v>1.0739510831011601</v>
      </c>
      <c r="I4571">
        <v>-10.490223547081699</v>
      </c>
      <c r="J4571">
        <v>3.1426029046428301</v>
      </c>
      <c r="K4571">
        <v>25.769518751708599</v>
      </c>
      <c r="L4571">
        <v>25.5362404038727</v>
      </c>
      <c r="M4571">
        <v>100</v>
      </c>
      <c r="O4571">
        <v>0</v>
      </c>
      <c r="P4571">
        <v>4.9694501018329804</v>
      </c>
    </row>
    <row r="4572" spans="1:17" hidden="1" x14ac:dyDescent="0.3">
      <c r="A4572" t="s">
        <v>9372</v>
      </c>
      <c r="B4572" t="s">
        <v>9373</v>
      </c>
      <c r="C4572" t="str">
        <f>IFERROR(VLOOKUP(Table1[[#This Row],[Ticker]],[1]!Table2[[Symbol]:[Industry]],2,FALSE),"-")</f>
        <v>-</v>
      </c>
      <c r="D4572" t="s">
        <v>7063</v>
      </c>
      <c r="E4572">
        <v>7.5578799999999999</v>
      </c>
      <c r="F4572">
        <v>22</v>
      </c>
      <c r="G4572">
        <v>-33.127601422782902</v>
      </c>
      <c r="H4572">
        <v>-14.1509624117085</v>
      </c>
      <c r="I4572">
        <v>-35.787337299203898</v>
      </c>
      <c r="J4572">
        <v>2.1547268381857201</v>
      </c>
      <c r="K4572">
        <v>24.031443004216399</v>
      </c>
      <c r="L4572">
        <v>23.320114113467</v>
      </c>
      <c r="M4572">
        <v>41.583271868096801</v>
      </c>
      <c r="N4572">
        <v>0.99726135604107502</v>
      </c>
      <c r="O4572">
        <v>102.954545454545</v>
      </c>
      <c r="P4572">
        <v>25.714285714285701</v>
      </c>
    </row>
    <row r="4573" spans="1:17" hidden="1" x14ac:dyDescent="0.3">
      <c r="A4573" t="s">
        <v>9374</v>
      </c>
      <c r="B4573" t="s">
        <v>9375</v>
      </c>
      <c r="C4573" t="str">
        <f>IFERROR(VLOOKUP(Table1[[#This Row],[Ticker]],[1]!Table2[[Symbol]:[Industry]],2,FALSE),"-")</f>
        <v>-</v>
      </c>
      <c r="D4573" t="s">
        <v>530</v>
      </c>
      <c r="E4573">
        <v>7.5532000000000004</v>
      </c>
      <c r="F4573">
        <v>16.420000000000002</v>
      </c>
      <c r="G4573">
        <v>225.365358982049</v>
      </c>
      <c r="H4573">
        <v>-31.9260489168988</v>
      </c>
      <c r="I4573">
        <v>18.902999463162502</v>
      </c>
      <c r="J4573">
        <v>-6.3168565548166198</v>
      </c>
      <c r="K4573">
        <v>17.339568811329599</v>
      </c>
      <c r="L4573">
        <v>13.047844725852601</v>
      </c>
      <c r="M4573">
        <v>11.249347282016601</v>
      </c>
      <c r="N4573">
        <v>0.31377542865058899</v>
      </c>
      <c r="O4573">
        <v>52.253349573690599</v>
      </c>
      <c r="P4573">
        <v>264.888888888888</v>
      </c>
      <c r="Q4573">
        <v>4.2458611395091002E-2</v>
      </c>
    </row>
    <row r="4574" spans="1:17" hidden="1" x14ac:dyDescent="0.3">
      <c r="A4574" t="s">
        <v>9376</v>
      </c>
      <c r="B4574" t="s">
        <v>9377</v>
      </c>
      <c r="C4574" t="str">
        <f>IFERROR(VLOOKUP(Table1[[#This Row],[Ticker]],[1]!Table2[[Symbol]:[Industry]],2,FALSE),"-")</f>
        <v>-</v>
      </c>
      <c r="D4574" t="s">
        <v>530</v>
      </c>
      <c r="E4574">
        <v>7.5191895000000004</v>
      </c>
      <c r="F4574">
        <v>3.72</v>
      </c>
      <c r="G4574">
        <v>16.071244141523401</v>
      </c>
      <c r="H4574">
        <v>-3.4330911704199498</v>
      </c>
      <c r="I4574">
        <v>-9.1278257269182497</v>
      </c>
      <c r="J4574">
        <v>-2.1646596651895602</v>
      </c>
      <c r="K4574">
        <v>3.46986446275214</v>
      </c>
      <c r="L4574">
        <v>3.4326710092802299</v>
      </c>
      <c r="M4574">
        <v>68.5042228121318</v>
      </c>
      <c r="N4574">
        <v>0.25180236544496698</v>
      </c>
      <c r="O4574">
        <v>25.268817204301001</v>
      </c>
      <c r="P4574">
        <v>56.302521008403303</v>
      </c>
      <c r="Q4574">
        <v>7.6137434889483005E-2</v>
      </c>
    </row>
    <row r="4575" spans="1:17" hidden="1" x14ac:dyDescent="0.3">
      <c r="A4575" t="s">
        <v>9378</v>
      </c>
      <c r="B4575" t="s">
        <v>9379</v>
      </c>
      <c r="C4575" t="str">
        <f>IFERROR(VLOOKUP(Table1[[#This Row],[Ticker]],[1]!Table2[[Symbol]:[Industry]],2,FALSE),"-")</f>
        <v>-</v>
      </c>
      <c r="D4575" t="s">
        <v>95</v>
      </c>
      <c r="E4575">
        <v>7.5139974</v>
      </c>
      <c r="F4575">
        <v>33.979999999999997</v>
      </c>
      <c r="G4575">
        <v>349.34623593724399</v>
      </c>
      <c r="H4575">
        <v>46.132723394811997</v>
      </c>
      <c r="I4575">
        <v>269.59926191153102</v>
      </c>
      <c r="J4575">
        <v>11.324421086460999</v>
      </c>
      <c r="K4575">
        <v>22.1823909614297</v>
      </c>
      <c r="L4575">
        <v>13.122092701194701</v>
      </c>
      <c r="M4575">
        <v>99.976891356784407</v>
      </c>
      <c r="N4575">
        <v>0.50749636344785898</v>
      </c>
      <c r="O4575">
        <v>0</v>
      </c>
      <c r="P4575">
        <v>490.95652173912998</v>
      </c>
      <c r="Q4575">
        <v>0.16581614600804201</v>
      </c>
    </row>
    <row r="4576" spans="1:17" hidden="1" x14ac:dyDescent="0.3">
      <c r="A4576" t="s">
        <v>9380</v>
      </c>
      <c r="B4576" t="s">
        <v>9381</v>
      </c>
      <c r="C4576" t="str">
        <f>IFERROR(VLOOKUP(Table1[[#This Row],[Ticker]],[1]!Table2[[Symbol]:[Industry]],2,FALSE),"-")</f>
        <v>-</v>
      </c>
      <c r="D4576" t="s">
        <v>625</v>
      </c>
      <c r="E4576">
        <v>7.4900897999999998</v>
      </c>
      <c r="F4576">
        <v>24.21</v>
      </c>
      <c r="G4576">
        <v>65.725078505421095</v>
      </c>
      <c r="H4576">
        <v>-3.4380648546891699</v>
      </c>
      <c r="I4576">
        <v>6.8564517887532102</v>
      </c>
      <c r="J4576">
        <v>-1.33357813886593</v>
      </c>
      <c r="K4576">
        <v>22.157113387095102</v>
      </c>
      <c r="M4576">
        <v>99.997122905156402</v>
      </c>
      <c r="N4576">
        <v>0</v>
      </c>
      <c r="O4576">
        <v>0</v>
      </c>
      <c r="P4576">
        <v>101.75</v>
      </c>
    </row>
    <row r="4577" spans="1:17" hidden="1" x14ac:dyDescent="0.3">
      <c r="A4577" t="s">
        <v>9382</v>
      </c>
      <c r="B4577" t="s">
        <v>9383</v>
      </c>
      <c r="C4577" t="str">
        <f>IFERROR(VLOOKUP(Table1[[#This Row],[Ticker]],[1]!Table2[[Symbol]:[Industry]],2,FALSE),"-")</f>
        <v>-</v>
      </c>
      <c r="D4577" t="s">
        <v>700</v>
      </c>
      <c r="E4577">
        <v>7.4467720000000002</v>
      </c>
      <c r="F4577">
        <v>274</v>
      </c>
      <c r="G4577">
        <v>13.1289491445858</v>
      </c>
      <c r="H4577">
        <v>1.54475301472663</v>
      </c>
      <c r="I4577">
        <v>12.8625747760181</v>
      </c>
      <c r="J4577">
        <v>-1.33357813886593</v>
      </c>
      <c r="K4577">
        <v>205.08740225463001</v>
      </c>
      <c r="L4577">
        <v>125.698000501566</v>
      </c>
      <c r="M4577">
        <v>67.723260943659696</v>
      </c>
      <c r="N4577">
        <v>2.4522292993630499</v>
      </c>
      <c r="O4577">
        <v>0.34671532846714997</v>
      </c>
      <c r="P4577">
        <v>46.877512731171201</v>
      </c>
    </row>
    <row r="4578" spans="1:17" hidden="1" x14ac:dyDescent="0.3">
      <c r="A4578" t="s">
        <v>9384</v>
      </c>
      <c r="B4578" t="s">
        <v>9385</v>
      </c>
      <c r="C4578" t="str">
        <f>IFERROR(VLOOKUP(Table1[[#This Row],[Ticker]],[1]!Table2[[Symbol]:[Industry]],2,FALSE),"-")</f>
        <v>-</v>
      </c>
      <c r="D4578" t="s">
        <v>1676</v>
      </c>
      <c r="E4578">
        <v>7.4401831999999999</v>
      </c>
      <c r="F4578">
        <v>22.64</v>
      </c>
      <c r="G4578">
        <v>43.215989680188301</v>
      </c>
      <c r="H4578">
        <v>-3.1599198846407699</v>
      </c>
      <c r="I4578">
        <v>19.4753332841467</v>
      </c>
      <c r="J4578">
        <v>-5.5112432492033099</v>
      </c>
      <c r="K4578">
        <v>22.6408428779208</v>
      </c>
      <c r="L4578">
        <v>18.359510959816902</v>
      </c>
      <c r="M4578">
        <v>37.696506891655098</v>
      </c>
      <c r="N4578">
        <v>0.595886279637448</v>
      </c>
      <c r="O4578">
        <v>50.132508833922202</v>
      </c>
      <c r="P4578">
        <v>78.972332015810196</v>
      </c>
      <c r="Q4578">
        <v>9.5673668453017002E-2</v>
      </c>
    </row>
    <row r="4579" spans="1:17" hidden="1" x14ac:dyDescent="0.3">
      <c r="A4579" t="s">
        <v>9386</v>
      </c>
      <c r="B4579" t="s">
        <v>9387</v>
      </c>
      <c r="C4579" t="str">
        <f>IFERROR(VLOOKUP(Table1[[#This Row],[Ticker]],[1]!Table2[[Symbol]:[Industry]],2,FALSE),"-")</f>
        <v>-</v>
      </c>
      <c r="D4579" t="s">
        <v>1380</v>
      </c>
      <c r="E4579">
        <v>7.3922780099999903</v>
      </c>
      <c r="F4579">
        <v>22.9</v>
      </c>
      <c r="G4579">
        <v>163.45563908408201</v>
      </c>
      <c r="H4579">
        <v>-6.4041665496044402</v>
      </c>
      <c r="I4579">
        <v>-7.3446730500434301</v>
      </c>
      <c r="J4579">
        <v>-1.33357813886593</v>
      </c>
      <c r="K4579">
        <v>25.4434056583504</v>
      </c>
      <c r="L4579">
        <v>20.867307198275501</v>
      </c>
      <c r="M4579">
        <v>1.62757681460785</v>
      </c>
      <c r="N4579">
        <v>1.0251992246392401</v>
      </c>
      <c r="O4579">
        <v>44.104803493449701</v>
      </c>
      <c r="P4579">
        <v>209.041835357624</v>
      </c>
      <c r="Q4579">
        <v>8.0758959596356997E-2</v>
      </c>
    </row>
    <row r="4580" spans="1:17" hidden="1" x14ac:dyDescent="0.3">
      <c r="A4580" t="s">
        <v>9388</v>
      </c>
      <c r="B4580" t="s">
        <v>9389</v>
      </c>
      <c r="C4580" t="str">
        <f>IFERROR(VLOOKUP(Table1[[#This Row],[Ticker]],[1]!Table2[[Symbol]:[Industry]],2,FALSE),"-")</f>
        <v>-</v>
      </c>
      <c r="E4580">
        <v>7.3848000000000003</v>
      </c>
      <c r="F4580">
        <v>0.34</v>
      </c>
      <c r="G4580">
        <v>-1.4177786374360399</v>
      </c>
      <c r="H4580">
        <v>5.9369351453108097</v>
      </c>
      <c r="I4580">
        <v>-22.362211596993699</v>
      </c>
      <c r="J4580">
        <v>-4.1113559166437099</v>
      </c>
      <c r="K4580">
        <v>0.35664171624869001</v>
      </c>
      <c r="L4580">
        <v>0.46466499700965103</v>
      </c>
      <c r="M4580">
        <v>33.708788745933198</v>
      </c>
      <c r="N4580">
        <v>1.0969629182273499</v>
      </c>
      <c r="O4580">
        <v>14.705882352941099</v>
      </c>
      <c r="P4580">
        <v>25.925925925925899</v>
      </c>
      <c r="Q4580">
        <v>1.3266872865036999E-2</v>
      </c>
    </row>
    <row r="4581" spans="1:17" hidden="1" x14ac:dyDescent="0.3">
      <c r="A4581" t="s">
        <v>9390</v>
      </c>
      <c r="B4581" t="s">
        <v>9391</v>
      </c>
      <c r="C4581" t="str">
        <f>IFERROR(VLOOKUP(Table1[[#This Row],[Ticker]],[1]!Table2[[Symbol]:[Industry]],2,FALSE),"-")</f>
        <v>-</v>
      </c>
      <c r="D4581" t="s">
        <v>292</v>
      </c>
      <c r="E4581">
        <v>7.3795774849999898</v>
      </c>
      <c r="F4581">
        <v>6.65</v>
      </c>
      <c r="G4581">
        <v>8.1976059779485908</v>
      </c>
      <c r="H4581">
        <v>-7.9586127998946496</v>
      </c>
      <c r="I4581">
        <v>-29.756009460931299</v>
      </c>
      <c r="J4581">
        <v>3.4784519363220201</v>
      </c>
      <c r="K4581">
        <v>7.3485508157674397</v>
      </c>
      <c r="L4581">
        <v>7.9916892468752003</v>
      </c>
      <c r="M4581">
        <v>25.366042564069598</v>
      </c>
      <c r="N4581">
        <v>0.71947269820688198</v>
      </c>
      <c r="O4581">
        <v>45.112781954887197</v>
      </c>
      <c r="P4581">
        <v>49.103139013452903</v>
      </c>
      <c r="Q4581">
        <v>-4.5994897559317002E-2</v>
      </c>
    </row>
    <row r="4582" spans="1:17" hidden="1" x14ac:dyDescent="0.3">
      <c r="A4582" t="s">
        <v>9392</v>
      </c>
      <c r="B4582" t="s">
        <v>9393</v>
      </c>
      <c r="C4582" t="str">
        <f>IFERROR(VLOOKUP(Table1[[#This Row],[Ticker]],[1]!Table2[[Symbol]:[Industry]],2,FALSE),"-")</f>
        <v>-</v>
      </c>
      <c r="D4582" t="s">
        <v>232</v>
      </c>
      <c r="E4582">
        <v>7.3755072000000004</v>
      </c>
      <c r="F4582">
        <v>12</v>
      </c>
      <c r="G4582">
        <v>182.86785042448599</v>
      </c>
      <c r="H4582">
        <v>-1.0354239168988399</v>
      </c>
      <c r="I4582">
        <v>45.353932297074003</v>
      </c>
      <c r="J4582">
        <v>6.0161661230336403</v>
      </c>
      <c r="K4582">
        <v>12.7925751521071</v>
      </c>
      <c r="L4582">
        <v>10.360835460435601</v>
      </c>
      <c r="M4582">
        <v>44.363460024621197</v>
      </c>
      <c r="N4582">
        <v>0.78268900657731999</v>
      </c>
      <c r="O4582">
        <v>53.8333333333333</v>
      </c>
      <c r="P4582">
        <v>238.98305084745701</v>
      </c>
      <c r="Q4582">
        <v>0.12060617779529</v>
      </c>
    </row>
    <row r="4583" spans="1:17" hidden="1" x14ac:dyDescent="0.3">
      <c r="A4583" t="s">
        <v>9394</v>
      </c>
      <c r="B4583" t="s">
        <v>9395</v>
      </c>
      <c r="C4583" t="str">
        <f>IFERROR(VLOOKUP(Table1[[#This Row],[Ticker]],[1]!Table2[[Symbol]:[Industry]],2,FALSE),"-")</f>
        <v>-</v>
      </c>
      <c r="D4583" t="s">
        <v>191</v>
      </c>
      <c r="E4583">
        <v>7.3562345640000002</v>
      </c>
      <c r="F4583">
        <v>13.96</v>
      </c>
      <c r="G4583">
        <v>-30.8042674292779</v>
      </c>
      <c r="H4583">
        <v>0.32309784078033299</v>
      </c>
      <c r="I4583">
        <v>-30.0754770033029</v>
      </c>
      <c r="J4583">
        <v>0.72649552209249402</v>
      </c>
      <c r="K4583">
        <v>15.04442664336</v>
      </c>
      <c r="L4583">
        <v>15.947940292254099</v>
      </c>
      <c r="M4583">
        <v>38.597247670205199</v>
      </c>
      <c r="N4583">
        <v>0.21366988223463601</v>
      </c>
      <c r="O4583">
        <v>56.876790830945502</v>
      </c>
      <c r="P4583">
        <v>13.0364372469635</v>
      </c>
      <c r="Q4583">
        <v>6.6938764425850004E-3</v>
      </c>
    </row>
    <row r="4584" spans="1:17" hidden="1" x14ac:dyDescent="0.3">
      <c r="A4584" t="s">
        <v>9396</v>
      </c>
      <c r="B4584" t="s">
        <v>9397</v>
      </c>
      <c r="C4584" t="str">
        <f>IFERROR(VLOOKUP(Table1[[#This Row],[Ticker]],[1]!Table2[[Symbol]:[Industry]],2,FALSE),"-")</f>
        <v>-</v>
      </c>
      <c r="D4584" t="s">
        <v>543</v>
      </c>
      <c r="E4584">
        <v>7.3405753059999999</v>
      </c>
      <c r="F4584">
        <v>4.58</v>
      </c>
      <c r="G4584">
        <v>-56.877786960902903</v>
      </c>
      <c r="H4584">
        <v>6.6295066386567099</v>
      </c>
      <c r="I4584">
        <v>-50.620942501330099</v>
      </c>
      <c r="J4584">
        <v>6.4034724698602297</v>
      </c>
      <c r="K4584">
        <v>6.3674657209442103</v>
      </c>
      <c r="L4584">
        <v>13.234078542385999</v>
      </c>
      <c r="M4584">
        <v>44.263155321437097</v>
      </c>
      <c r="N4584">
        <v>2.9774643271162402</v>
      </c>
      <c r="O4584">
        <v>79.039301310043598</v>
      </c>
      <c r="P4584">
        <v>7.2599531615925104</v>
      </c>
      <c r="Q4584">
        <v>-0.221667365651149</v>
      </c>
    </row>
    <row r="4585" spans="1:17" hidden="1" x14ac:dyDescent="0.3">
      <c r="A4585" t="s">
        <v>9398</v>
      </c>
      <c r="B4585" t="s">
        <v>9399</v>
      </c>
      <c r="C4585" t="str">
        <f>IFERROR(VLOOKUP(Table1[[#This Row],[Ticker]],[1]!Table2[[Symbol]:[Industry]],2,FALSE),"-")</f>
        <v>-</v>
      </c>
      <c r="D4585" t="s">
        <v>3174</v>
      </c>
      <c r="E4585">
        <v>7.3375252499999997</v>
      </c>
      <c r="F4585">
        <v>16.55</v>
      </c>
      <c r="G4585">
        <v>-11.0512087245973</v>
      </c>
      <c r="H4585">
        <v>3.1812307765877499</v>
      </c>
      <c r="I4585">
        <v>1.7131662834267201</v>
      </c>
      <c r="J4585">
        <v>-3.8381998876782801</v>
      </c>
      <c r="K4585">
        <v>16.194027570815798</v>
      </c>
      <c r="L4585">
        <v>15.5989060887857</v>
      </c>
      <c r="M4585">
        <v>47.198912977012903</v>
      </c>
      <c r="N4585">
        <v>1.04518236254763</v>
      </c>
      <c r="O4585">
        <v>22.658610271903299</v>
      </c>
      <c r="P4585">
        <v>38.493723849372302</v>
      </c>
    </row>
    <row r="4586" spans="1:17" hidden="1" x14ac:dyDescent="0.3">
      <c r="A4586" t="s">
        <v>9400</v>
      </c>
      <c r="B4586" t="s">
        <v>9401</v>
      </c>
      <c r="C4586" t="str">
        <f>IFERROR(VLOOKUP(Table1[[#This Row],[Ticker]],[1]!Table2[[Symbol]:[Industry]],2,FALSE),"-")</f>
        <v>-</v>
      </c>
      <c r="D4586" t="s">
        <v>530</v>
      </c>
      <c r="E4586">
        <v>7.3368985000000002</v>
      </c>
      <c r="F4586">
        <v>24.35</v>
      </c>
      <c r="G4586">
        <v>42.279052022732401</v>
      </c>
      <c r="H4586">
        <v>7.0916501981454001</v>
      </c>
      <c r="I4586">
        <v>-8.2652025563176803</v>
      </c>
      <c r="J4586">
        <v>-0.24449386955070901</v>
      </c>
      <c r="K4586">
        <v>23.538567674283801</v>
      </c>
      <c r="L4586">
        <v>21.436115829461801</v>
      </c>
      <c r="M4586">
        <v>56.036080630176102</v>
      </c>
      <c r="N4586">
        <v>0.75839529502436398</v>
      </c>
      <c r="O4586">
        <v>10.8829568788501</v>
      </c>
      <c r="P4586">
        <v>73.928571428571402</v>
      </c>
      <c r="Q4586">
        <v>0.10450259853402299</v>
      </c>
    </row>
    <row r="4587" spans="1:17" hidden="1" x14ac:dyDescent="0.3">
      <c r="A4587" t="s">
        <v>9402</v>
      </c>
      <c r="B4587" t="s">
        <v>9403</v>
      </c>
      <c r="C4587" t="str">
        <f>IFERROR(VLOOKUP(Table1[[#This Row],[Ticker]],[1]!Table2[[Symbol]:[Industry]],2,FALSE),"-")</f>
        <v>-</v>
      </c>
      <c r="D4587" t="s">
        <v>530</v>
      </c>
      <c r="E4587">
        <v>7.3262475</v>
      </c>
      <c r="F4587">
        <v>26.91</v>
      </c>
      <c r="G4587">
        <v>-49.821207337045699</v>
      </c>
      <c r="H4587">
        <v>46.0739510831011</v>
      </c>
      <c r="I4587">
        <v>-37.056832329021702</v>
      </c>
      <c r="J4587">
        <v>11.254032646551799</v>
      </c>
      <c r="K4587">
        <v>18.680932456694698</v>
      </c>
      <c r="L4587">
        <v>21.356992536649901</v>
      </c>
      <c r="M4587">
        <v>100</v>
      </c>
      <c r="N4587">
        <v>1.0728898105593501</v>
      </c>
      <c r="O4587">
        <v>36.177831830005701</v>
      </c>
      <c r="P4587">
        <v>768.06451612903197</v>
      </c>
    </row>
    <row r="4588" spans="1:17" hidden="1" x14ac:dyDescent="0.3">
      <c r="A4588" t="s">
        <v>9404</v>
      </c>
      <c r="B4588" t="s">
        <v>9405</v>
      </c>
      <c r="C4588" t="str">
        <f>IFERROR(VLOOKUP(Table1[[#This Row],[Ticker]],[1]!Table2[[Symbol]:[Industry]],2,FALSE),"-")</f>
        <v>-</v>
      </c>
      <c r="D4588" t="s">
        <v>1417</v>
      </c>
      <c r="E4588">
        <v>7.3133650000000001</v>
      </c>
      <c r="F4588">
        <v>14.5</v>
      </c>
      <c r="G4588">
        <v>5.0639855156906499</v>
      </c>
      <c r="H4588">
        <v>-2.1332330092657399</v>
      </c>
      <c r="I4588">
        <v>-8.80719409406632</v>
      </c>
      <c r="J4588">
        <v>4.0790577541411697</v>
      </c>
      <c r="K4588">
        <v>14.1325063729333</v>
      </c>
      <c r="L4588">
        <v>12.844998679668</v>
      </c>
      <c r="M4588">
        <v>47.427371318213098</v>
      </c>
      <c r="N4588">
        <v>1.1075695282858999</v>
      </c>
      <c r="O4588">
        <v>23.103448275862</v>
      </c>
      <c r="P4588">
        <v>65.714285714285694</v>
      </c>
      <c r="Q4588">
        <v>3.8141750006988002E-2</v>
      </c>
    </row>
    <row r="4589" spans="1:17" hidden="1" x14ac:dyDescent="0.3">
      <c r="A4589" t="s">
        <v>9406</v>
      </c>
      <c r="B4589" t="s">
        <v>9407</v>
      </c>
      <c r="C4589" t="str">
        <f>IFERROR(VLOOKUP(Table1[[#This Row],[Ticker]],[1]!Table2[[Symbol]:[Industry]],2,FALSE),"-")</f>
        <v>-</v>
      </c>
      <c r="D4589" t="s">
        <v>1202</v>
      </c>
      <c r="E4589">
        <v>7.2949937199999999</v>
      </c>
      <c r="F4589">
        <v>6.44</v>
      </c>
      <c r="G4589">
        <v>201.99792669741899</v>
      </c>
      <c r="H4589">
        <v>-29.913443874881999</v>
      </c>
      <c r="I4589">
        <v>39.977066172544397</v>
      </c>
      <c r="J4589">
        <v>-4.3221858277515102</v>
      </c>
      <c r="K4589">
        <v>6.9210130581451503</v>
      </c>
      <c r="M4589">
        <v>8.8579268821908101</v>
      </c>
      <c r="N4589">
        <v>2.2402408796709801E-2</v>
      </c>
      <c r="O4589">
        <v>59.937888198757697</v>
      </c>
      <c r="P4589">
        <v>240.74074074073999</v>
      </c>
    </row>
    <row r="4590" spans="1:17" hidden="1" x14ac:dyDescent="0.3">
      <c r="A4590" t="s">
        <v>9408</v>
      </c>
      <c r="B4590" t="s">
        <v>9409</v>
      </c>
      <c r="C4590" t="str">
        <f>IFERROR(VLOOKUP(Table1[[#This Row],[Ticker]],[1]!Table2[[Symbol]:[Industry]],2,FALSE),"-")</f>
        <v>-</v>
      </c>
      <c r="D4590" t="s">
        <v>232</v>
      </c>
      <c r="E4590">
        <v>7.2728910000000004</v>
      </c>
      <c r="F4590">
        <v>0.9</v>
      </c>
      <c r="G4590">
        <v>24.2863850514515</v>
      </c>
      <c r="H4590">
        <v>13.4196300954468</v>
      </c>
      <c r="I4590">
        <v>42.052149334274098</v>
      </c>
      <c r="J4590">
        <v>-1.06792341114662</v>
      </c>
      <c r="K4590">
        <v>0.821265344407066</v>
      </c>
      <c r="L4590">
        <v>0.71760313319839797</v>
      </c>
      <c r="M4590">
        <v>47.613506224381702</v>
      </c>
      <c r="N4590">
        <v>1.4277770606814399</v>
      </c>
      <c r="O4590">
        <v>17.7777777777777</v>
      </c>
      <c r="P4590">
        <v>76.470588235294102</v>
      </c>
      <c r="Q4590">
        <v>6.7433541094960997E-2</v>
      </c>
    </row>
    <row r="4591" spans="1:17" hidden="1" x14ac:dyDescent="0.3">
      <c r="A4591" t="s">
        <v>9410</v>
      </c>
      <c r="B4591" t="s">
        <v>9411</v>
      </c>
      <c r="C4591" t="str">
        <f>IFERROR(VLOOKUP(Table1[[#This Row],[Ticker]],[1]!Table2[[Symbol]:[Industry]],2,FALSE),"-")</f>
        <v>-</v>
      </c>
      <c r="D4591" t="s">
        <v>942</v>
      </c>
      <c r="E4591">
        <v>7.2486911999999997</v>
      </c>
      <c r="F4591">
        <v>5.44</v>
      </c>
      <c r="G4591">
        <v>-57.154963075154399</v>
      </c>
      <c r="H4591">
        <v>-4.56241255326246</v>
      </c>
      <c r="I4591">
        <v>-34.085729165059199</v>
      </c>
      <c r="J4591">
        <v>1.2522437364008701</v>
      </c>
      <c r="K4591">
        <v>4.9125616313244702</v>
      </c>
      <c r="L4591">
        <v>5.6289732347424799</v>
      </c>
      <c r="M4591">
        <v>66.436353637936705</v>
      </c>
      <c r="N4591">
        <v>1.0927360010665601</v>
      </c>
      <c r="O4591">
        <v>67.279411764705799</v>
      </c>
      <c r="P4591">
        <v>37.027707808564202</v>
      </c>
      <c r="Q4591">
        <v>1.7039403983472E-2</v>
      </c>
    </row>
    <row r="4592" spans="1:17" hidden="1" x14ac:dyDescent="0.3">
      <c r="A4592" t="s">
        <v>9412</v>
      </c>
      <c r="B4592" t="s">
        <v>9413</v>
      </c>
      <c r="C4592" t="str">
        <f>IFERROR(VLOOKUP(Table1[[#This Row],[Ticker]],[1]!Table2[[Symbol]:[Industry]],2,FALSE),"-")</f>
        <v>-</v>
      </c>
      <c r="D4592" t="s">
        <v>215</v>
      </c>
      <c r="E4592">
        <v>7.240423936</v>
      </c>
      <c r="F4592">
        <v>5.12</v>
      </c>
      <c r="G4592">
        <v>153.50215820164999</v>
      </c>
      <c r="H4592">
        <v>-7.4445674354173503</v>
      </c>
      <c r="I4592">
        <v>25.679989218875701</v>
      </c>
      <c r="J4592">
        <v>-0.56110079906085497</v>
      </c>
      <c r="K4592">
        <v>4.9191355458119403</v>
      </c>
      <c r="L4592">
        <v>3.9503658005112401</v>
      </c>
      <c r="M4592">
        <v>58.425724320716</v>
      </c>
      <c r="N4592">
        <v>0.61673883547637298</v>
      </c>
      <c r="O4592">
        <v>38.4765625</v>
      </c>
      <c r="P4592">
        <v>210.30303030303</v>
      </c>
      <c r="Q4592">
        <v>0.120335170877021</v>
      </c>
    </row>
    <row r="4593" spans="1:17" hidden="1" x14ac:dyDescent="0.3">
      <c r="A4593" t="s">
        <v>9414</v>
      </c>
      <c r="B4593" t="s">
        <v>9415</v>
      </c>
      <c r="C4593" t="str">
        <f>IFERROR(VLOOKUP(Table1[[#This Row],[Ticker]],[1]!Table2[[Symbol]:[Industry]],2,FALSE),"-")</f>
        <v>-</v>
      </c>
      <c r="D4593" t="s">
        <v>530</v>
      </c>
      <c r="E4593">
        <v>7.2358944000000003</v>
      </c>
      <c r="F4593">
        <v>22.91</v>
      </c>
      <c r="G4593">
        <v>-21.4323763328835</v>
      </c>
      <c r="H4593">
        <v>0.86691174562705198</v>
      </c>
      <c r="I4593">
        <v>-0.55740204996082798</v>
      </c>
      <c r="J4593">
        <v>6.6204904100099498</v>
      </c>
      <c r="K4593">
        <v>23.175110956576098</v>
      </c>
      <c r="L4593">
        <v>21.2421474670527</v>
      </c>
      <c r="M4593">
        <v>45.636178729793301</v>
      </c>
      <c r="N4593">
        <v>0.57208863868714899</v>
      </c>
      <c r="O4593">
        <v>23.745089480576102</v>
      </c>
      <c r="P4593">
        <v>58.656509695290801</v>
      </c>
      <c r="Q4593">
        <v>6.8878225042716998E-2</v>
      </c>
    </row>
    <row r="4594" spans="1:17" hidden="1" x14ac:dyDescent="0.3">
      <c r="A4594" t="s">
        <v>9416</v>
      </c>
      <c r="B4594" t="s">
        <v>9417</v>
      </c>
      <c r="C4594" t="str">
        <f>IFERROR(VLOOKUP(Table1[[#This Row],[Ticker]],[1]!Table2[[Symbol]:[Industry]],2,FALSE),"-")</f>
        <v>-</v>
      </c>
      <c r="D4594" t="s">
        <v>5403</v>
      </c>
      <c r="E4594">
        <v>7.2326449999999998</v>
      </c>
      <c r="F4594">
        <v>11.14</v>
      </c>
      <c r="G4594">
        <v>30.1889276156931</v>
      </c>
      <c r="H4594">
        <v>1.0739510831011601</v>
      </c>
      <c r="I4594">
        <v>-2.7532796399250699</v>
      </c>
      <c r="J4594">
        <v>3.1426029046428301</v>
      </c>
      <c r="K4594">
        <v>10.1418019602641</v>
      </c>
      <c r="L4594">
        <v>9.6368882779064808</v>
      </c>
      <c r="M4594">
        <v>74.015420579939899</v>
      </c>
      <c r="N4594">
        <v>0</v>
      </c>
      <c r="O4594">
        <v>22.621184919209998</v>
      </c>
      <c r="P4594">
        <v>64.792899408284001</v>
      </c>
    </row>
    <row r="4595" spans="1:17" hidden="1" x14ac:dyDescent="0.3">
      <c r="A4595" t="s">
        <v>9418</v>
      </c>
      <c r="B4595" t="s">
        <v>9419</v>
      </c>
      <c r="C4595" t="str">
        <f>IFERROR(VLOOKUP(Table1[[#This Row],[Ticker]],[1]!Table2[[Symbol]:[Industry]],2,FALSE),"-")</f>
        <v>-</v>
      </c>
      <c r="D4595" t="s">
        <v>1417</v>
      </c>
      <c r="E4595">
        <v>7.20038</v>
      </c>
      <c r="F4595">
        <v>23</v>
      </c>
      <c r="G4595">
        <v>-22.3774055726496</v>
      </c>
      <c r="H4595">
        <v>1.0739510831011601</v>
      </c>
      <c r="I4595">
        <v>-6.2291174727390404</v>
      </c>
      <c r="J4595">
        <v>3.1426029046428301</v>
      </c>
      <c r="K4595">
        <v>22.894283324215099</v>
      </c>
      <c r="L4595">
        <v>22.509605922720699</v>
      </c>
      <c r="M4595">
        <v>93.779490490814496</v>
      </c>
      <c r="N4595">
        <v>0</v>
      </c>
      <c r="O4595">
        <v>1.1304347826087</v>
      </c>
      <c r="P4595">
        <v>6.3337956541840104</v>
      </c>
    </row>
    <row r="4596" spans="1:17" hidden="1" x14ac:dyDescent="0.3">
      <c r="A4596" t="s">
        <v>9420</v>
      </c>
      <c r="B4596" t="s">
        <v>9421</v>
      </c>
      <c r="C4596" t="str">
        <f>IFERROR(VLOOKUP(Table1[[#This Row],[Ticker]],[1]!Table2[[Symbol]:[Industry]],2,FALSE),"-")</f>
        <v>-</v>
      </c>
      <c r="D4596" t="s">
        <v>625</v>
      </c>
      <c r="E4596">
        <v>7.1895757500000004</v>
      </c>
      <c r="F4596">
        <v>20.47</v>
      </c>
      <c r="G4596">
        <v>83.722145630940602</v>
      </c>
      <c r="H4596">
        <v>22.485576231381099</v>
      </c>
      <c r="I4596">
        <v>36.881986676100297</v>
      </c>
      <c r="J4596">
        <v>3.1426029046428301</v>
      </c>
      <c r="K4596">
        <v>18.2674514342363</v>
      </c>
      <c r="L4596">
        <v>15.2416019009717</v>
      </c>
      <c r="M4596">
        <v>100</v>
      </c>
      <c r="N4596">
        <v>0</v>
      </c>
      <c r="O4596">
        <v>0</v>
      </c>
      <c r="P4596">
        <v>106.97674418604601</v>
      </c>
    </row>
    <row r="4597" spans="1:17" hidden="1" x14ac:dyDescent="0.3">
      <c r="A4597" t="s">
        <v>9422</v>
      </c>
      <c r="B4597" t="s">
        <v>9423</v>
      </c>
      <c r="C4597" t="str">
        <f>IFERROR(VLOOKUP(Table1[[#This Row],[Ticker]],[1]!Table2[[Symbol]:[Industry]],2,FALSE),"-")</f>
        <v>-</v>
      </c>
      <c r="D4597" t="s">
        <v>590</v>
      </c>
      <c r="E4597">
        <v>7.173</v>
      </c>
      <c r="F4597">
        <v>125.5</v>
      </c>
      <c r="G4597">
        <v>5.3407515462910098</v>
      </c>
      <c r="H4597">
        <v>-3.4380648546891699</v>
      </c>
      <c r="I4597">
        <v>6.9433856467976298</v>
      </c>
      <c r="J4597">
        <v>-1.33357813886593</v>
      </c>
      <c r="K4597">
        <v>110.569109485651</v>
      </c>
      <c r="M4597">
        <v>99.996687300295207</v>
      </c>
      <c r="N4597">
        <v>0</v>
      </c>
      <c r="O4597">
        <v>0</v>
      </c>
      <c r="P4597">
        <v>31.758530183727</v>
      </c>
    </row>
    <row r="4598" spans="1:17" hidden="1" x14ac:dyDescent="0.3">
      <c r="A4598" t="s">
        <v>9424</v>
      </c>
      <c r="B4598" t="s">
        <v>9425</v>
      </c>
      <c r="C4598" t="str">
        <f>IFERROR(VLOOKUP(Table1[[#This Row],[Ticker]],[1]!Table2[[Symbol]:[Industry]],2,FALSE),"-")</f>
        <v>-</v>
      </c>
      <c r="D4598" t="s">
        <v>625</v>
      </c>
      <c r="E4598">
        <v>7.1665887650000002</v>
      </c>
      <c r="F4598">
        <v>14.45</v>
      </c>
      <c r="G4598">
        <v>-39.776840034019699</v>
      </c>
      <c r="H4598">
        <v>24.1815208042166</v>
      </c>
      <c r="I4598">
        <v>-21.292692682884201</v>
      </c>
      <c r="J4598">
        <v>1.3001632604242801</v>
      </c>
      <c r="K4598">
        <v>13.9707028249413</v>
      </c>
      <c r="L4598">
        <v>14.632768421393401</v>
      </c>
      <c r="M4598">
        <v>51.485907647176397</v>
      </c>
      <c r="N4598">
        <v>2.2069114575875499</v>
      </c>
      <c r="O4598">
        <v>38.3391003460207</v>
      </c>
      <c r="P4598">
        <v>23.504273504273499</v>
      </c>
      <c r="Q4598">
        <v>8.8102195133490005E-2</v>
      </c>
    </row>
    <row r="4599" spans="1:17" hidden="1" x14ac:dyDescent="0.3">
      <c r="A4599" t="s">
        <v>9426</v>
      </c>
      <c r="B4599" t="s">
        <v>9427</v>
      </c>
      <c r="C4599" t="str">
        <f>IFERROR(VLOOKUP(Table1[[#This Row],[Ticker]],[1]!Table2[[Symbol]:[Industry]],2,FALSE),"-")</f>
        <v>-</v>
      </c>
      <c r="D4599" t="s">
        <v>429</v>
      </c>
      <c r="E4599">
        <v>7.1626799999999999</v>
      </c>
      <c r="F4599">
        <v>1.4</v>
      </c>
      <c r="G4599">
        <v>41.451283797835302</v>
      </c>
      <c r="H4599">
        <v>2.4923907994132102</v>
      </c>
      <c r="I4599">
        <v>30.9239178670596</v>
      </c>
      <c r="J4599">
        <v>-1.52406376202383</v>
      </c>
      <c r="K4599">
        <v>1.2716228959365401</v>
      </c>
      <c r="L4599">
        <v>1.0788757850595501</v>
      </c>
      <c r="M4599">
        <v>48.517196602629099</v>
      </c>
      <c r="N4599">
        <v>0.53447439505650096</v>
      </c>
      <c r="O4599">
        <v>14.285714285714301</v>
      </c>
      <c r="P4599">
        <v>122.222222222222</v>
      </c>
      <c r="Q4599">
        <v>7.7777014323840002E-2</v>
      </c>
    </row>
    <row r="4600" spans="1:17" hidden="1" x14ac:dyDescent="0.3">
      <c r="A4600" t="s">
        <v>9428</v>
      </c>
      <c r="B4600" t="s">
        <v>9429</v>
      </c>
      <c r="C4600" t="str">
        <f>IFERROR(VLOOKUP(Table1[[#This Row],[Ticker]],[1]!Table2[[Symbol]:[Industry]],2,FALSE),"-")</f>
        <v>-</v>
      </c>
      <c r="D4600" t="s">
        <v>1202</v>
      </c>
      <c r="E4600">
        <v>7.1492958</v>
      </c>
      <c r="F4600">
        <v>3.58</v>
      </c>
      <c r="G4600">
        <v>97.733055765881801</v>
      </c>
      <c r="H4600">
        <v>-6.99450857460055</v>
      </c>
      <c r="I4600">
        <v>-17.9837635987613</v>
      </c>
      <c r="J4600">
        <v>0.80494056698049299</v>
      </c>
      <c r="K4600">
        <v>3.8300264863941398</v>
      </c>
      <c r="L4600">
        <v>3.5755114897273002</v>
      </c>
      <c r="M4600">
        <v>34.897464518229803</v>
      </c>
      <c r="N4600">
        <v>0.37998062234312102</v>
      </c>
      <c r="O4600">
        <v>4066.2011173184301</v>
      </c>
      <c r="P4600">
        <v>138.666666666666</v>
      </c>
      <c r="Q4600">
        <v>7.4334411557962998E-2</v>
      </c>
    </row>
    <row r="4601" spans="1:17" hidden="1" x14ac:dyDescent="0.3">
      <c r="A4601" t="s">
        <v>9430</v>
      </c>
      <c r="B4601" t="s">
        <v>9431</v>
      </c>
      <c r="C4601" t="str">
        <f>IFERROR(VLOOKUP(Table1[[#This Row],[Ticker]],[1]!Table2[[Symbol]:[Industry]],2,FALSE),"-")</f>
        <v>-</v>
      </c>
      <c r="D4601" t="s">
        <v>2175</v>
      </c>
      <c r="E4601">
        <v>7.1040999999999999</v>
      </c>
      <c r="F4601">
        <v>19</v>
      </c>
      <c r="G4601">
        <v>3.4120681115608602</v>
      </c>
      <c r="H4601">
        <v>-18.0749850871116</v>
      </c>
      <c r="I4601">
        <v>8.2597764529182491</v>
      </c>
      <c r="J4601">
        <v>-19.2112998334037</v>
      </c>
      <c r="K4601">
        <v>21.494041308906201</v>
      </c>
      <c r="L4601">
        <v>18.8917570644624</v>
      </c>
      <c r="M4601">
        <v>23.076998906107502</v>
      </c>
      <c r="N4601">
        <v>1.26482213438735</v>
      </c>
      <c r="O4601">
        <v>49.368421052631497</v>
      </c>
      <c r="P4601">
        <v>68.8888888888888</v>
      </c>
    </row>
    <row r="4602" spans="1:17" hidden="1" x14ac:dyDescent="0.3">
      <c r="A4602" t="s">
        <v>9432</v>
      </c>
      <c r="B4602" t="s">
        <v>9433</v>
      </c>
      <c r="C4602" t="str">
        <f>IFERROR(VLOOKUP(Table1[[#This Row],[Ticker]],[1]!Table2[[Symbol]:[Industry]],2,FALSE),"-")</f>
        <v>-</v>
      </c>
      <c r="D4602" t="s">
        <v>21</v>
      </c>
      <c r="E4602">
        <v>7.0994999999999999</v>
      </c>
      <c r="F4602">
        <v>60.37</v>
      </c>
      <c r="G4602">
        <v>36.260744671645</v>
      </c>
      <c r="H4602">
        <v>-3.4380648546891699</v>
      </c>
      <c r="I4602">
        <v>7.2391547119596202</v>
      </c>
      <c r="J4602">
        <v>-1.33357813886593</v>
      </c>
      <c r="K4602">
        <v>48.999950582719599</v>
      </c>
      <c r="L4602">
        <v>41.241511410647099</v>
      </c>
      <c r="M4602">
        <v>100</v>
      </c>
      <c r="N4602">
        <v>0</v>
      </c>
      <c r="O4602">
        <v>0</v>
      </c>
      <c r="P4602">
        <v>62.6785233090811</v>
      </c>
    </row>
    <row r="4603" spans="1:17" hidden="1" x14ac:dyDescent="0.3">
      <c r="A4603" t="s">
        <v>9434</v>
      </c>
      <c r="B4603" t="s">
        <v>9435</v>
      </c>
      <c r="C4603" t="str">
        <f>IFERROR(VLOOKUP(Table1[[#This Row],[Ticker]],[1]!Table2[[Symbol]:[Industry]],2,FALSE),"-")</f>
        <v>-</v>
      </c>
      <c r="D4603" t="s">
        <v>72</v>
      </c>
      <c r="E4603">
        <v>7.0889905999999998</v>
      </c>
      <c r="F4603">
        <v>15.83</v>
      </c>
      <c r="G4603">
        <v>298.878734778227</v>
      </c>
      <c r="H4603">
        <v>40.391724871251903</v>
      </c>
      <c r="I4603">
        <v>347.02422731997001</v>
      </c>
      <c r="J4603">
        <v>9.1535318663914609</v>
      </c>
      <c r="K4603">
        <v>11.244528483091001</v>
      </c>
      <c r="L4603">
        <v>7.1506851555076496</v>
      </c>
      <c r="M4603">
        <v>99.999999904425593</v>
      </c>
      <c r="N4603">
        <v>0.39143719227595902</v>
      </c>
      <c r="O4603">
        <v>0</v>
      </c>
      <c r="P4603">
        <v>357.51445086705201</v>
      </c>
    </row>
    <row r="4604" spans="1:17" hidden="1" x14ac:dyDescent="0.3">
      <c r="A4604" t="s">
        <v>9436</v>
      </c>
      <c r="B4604" t="s">
        <v>9437</v>
      </c>
      <c r="C4604" t="str">
        <f>IFERROR(VLOOKUP(Table1[[#This Row],[Ticker]],[1]!Table2[[Symbol]:[Industry]],2,FALSE),"-")</f>
        <v>-</v>
      </c>
      <c r="D4604" t="s">
        <v>2479</v>
      </c>
      <c r="E4604">
        <v>7.0883235000000004</v>
      </c>
      <c r="F4604">
        <v>2.91</v>
      </c>
      <c r="G4604">
        <v>30.7136554131481</v>
      </c>
      <c r="H4604">
        <v>3.59193669461196</v>
      </c>
      <c r="I4604">
        <v>-48.0438716157512</v>
      </c>
      <c r="J4604">
        <v>-4.0235208738587804</v>
      </c>
      <c r="K4604">
        <v>2.7376060371855302</v>
      </c>
      <c r="L4604">
        <v>2.68705404443716</v>
      </c>
      <c r="M4604">
        <v>52.828913583954701</v>
      </c>
      <c r="N4604">
        <v>0.71658962506420099</v>
      </c>
      <c r="O4604">
        <v>123.02405498281701</v>
      </c>
      <c r="P4604">
        <v>87.741935483870904</v>
      </c>
      <c r="Q4604">
        <v>8.3761888895125994E-2</v>
      </c>
    </row>
    <row r="4605" spans="1:17" hidden="1" x14ac:dyDescent="0.3">
      <c r="A4605" t="s">
        <v>9438</v>
      </c>
      <c r="B4605" t="s">
        <v>9439</v>
      </c>
      <c r="C4605" t="str">
        <f>IFERROR(VLOOKUP(Table1[[#This Row],[Ticker]],[1]!Table2[[Symbol]:[Industry]],2,FALSE),"-")</f>
        <v>-</v>
      </c>
      <c r="D4605" t="s">
        <v>72</v>
      </c>
      <c r="E4605">
        <v>7.0654068159999897</v>
      </c>
      <c r="F4605">
        <v>1.04</v>
      </c>
      <c r="G4605">
        <v>39.245401444894199</v>
      </c>
      <c r="H4605">
        <v>-0.77790076875069203</v>
      </c>
      <c r="I4605">
        <v>-5.43971849657669</v>
      </c>
      <c r="J4605">
        <v>4.0949838570237898</v>
      </c>
      <c r="K4605">
        <v>1.0581119457021</v>
      </c>
      <c r="L4605">
        <v>0.99162192605098398</v>
      </c>
      <c r="M4605">
        <v>46.127754264126501</v>
      </c>
      <c r="N4605">
        <v>0.90122697273879504</v>
      </c>
      <c r="O4605">
        <v>18.269230769230699</v>
      </c>
      <c r="P4605">
        <v>70.491803278688494</v>
      </c>
      <c r="Q4605">
        <v>-7.1480346619109E-2</v>
      </c>
    </row>
    <row r="4606" spans="1:17" hidden="1" x14ac:dyDescent="0.3">
      <c r="A4606" t="s">
        <v>9440</v>
      </c>
      <c r="B4606" t="s">
        <v>9441</v>
      </c>
      <c r="C4606" t="str">
        <f>IFERROR(VLOOKUP(Table1[[#This Row],[Ticker]],[1]!Table2[[Symbol]:[Industry]],2,FALSE),"-")</f>
        <v>-</v>
      </c>
      <c r="D4606" t="s">
        <v>1676</v>
      </c>
      <c r="E4606">
        <v>7.0361500000000001</v>
      </c>
      <c r="F4606">
        <v>11.63</v>
      </c>
      <c r="G4606">
        <v>17.7150984145911</v>
      </c>
      <c r="H4606">
        <v>19.7905286232081</v>
      </c>
      <c r="I4606">
        <v>-32.068106217344699</v>
      </c>
      <c r="J4606">
        <v>3.5042665574457201</v>
      </c>
      <c r="K4606">
        <v>10.417860121270399</v>
      </c>
      <c r="L4606">
        <v>10.708804444277</v>
      </c>
      <c r="M4606">
        <v>70.685007909020399</v>
      </c>
      <c r="N4606">
        <v>0.697752432069775</v>
      </c>
      <c r="O4606">
        <v>34.651762682717099</v>
      </c>
      <c r="P4606">
        <v>69.040697674418595</v>
      </c>
      <c r="Q4606">
        <v>-0.119081519759106</v>
      </c>
    </row>
    <row r="4607" spans="1:17" hidden="1" x14ac:dyDescent="0.3">
      <c r="A4607" t="s">
        <v>9442</v>
      </c>
      <c r="B4607" t="s">
        <v>9443</v>
      </c>
      <c r="C4607" t="str">
        <f>IFERROR(VLOOKUP(Table1[[#This Row],[Ticker]],[1]!Table2[[Symbol]:[Industry]],2,FALSE),"-")</f>
        <v>-</v>
      </c>
      <c r="D4607" t="s">
        <v>530</v>
      </c>
      <c r="E4607">
        <v>7.0349999999999904</v>
      </c>
      <c r="F4607">
        <v>29.05</v>
      </c>
      <c r="G4607">
        <v>85.738207200289807</v>
      </c>
      <c r="H4607">
        <v>-26.554349863585401</v>
      </c>
      <c r="I4607">
        <v>49.300755550828001</v>
      </c>
      <c r="J4607">
        <v>5.0724274660463404</v>
      </c>
      <c r="K4607">
        <v>29.978378393275602</v>
      </c>
      <c r="L4607">
        <v>25.865526320484001</v>
      </c>
      <c r="M4607">
        <v>59.069059695734197</v>
      </c>
      <c r="N4607">
        <v>0.52408788550695395</v>
      </c>
      <c r="O4607">
        <v>38.7607573149741</v>
      </c>
      <c r="P4607">
        <v>137.142857142857</v>
      </c>
    </row>
    <row r="4608" spans="1:17" hidden="1" x14ac:dyDescent="0.3">
      <c r="A4608" t="s">
        <v>9444</v>
      </c>
      <c r="B4608" t="s">
        <v>9445</v>
      </c>
      <c r="C4608" t="str">
        <f>IFERROR(VLOOKUP(Table1[[#This Row],[Ticker]],[1]!Table2[[Symbol]:[Industry]],2,FALSE),"-")</f>
        <v>-</v>
      </c>
      <c r="D4608" t="s">
        <v>391</v>
      </c>
      <c r="E4608">
        <v>7.0305778999999999</v>
      </c>
      <c r="F4608">
        <v>15.83</v>
      </c>
      <c r="G4608">
        <v>29.544629244122</v>
      </c>
      <c r="H4608">
        <v>-25.332371557531101</v>
      </c>
      <c r="I4608">
        <v>-21.9060041850224</v>
      </c>
      <c r="J4608">
        <v>3.1426029046428301</v>
      </c>
      <c r="K4608">
        <v>18.270178181740199</v>
      </c>
      <c r="L4608">
        <v>16.8135284841741</v>
      </c>
      <c r="M4608">
        <v>9.5098376209972901</v>
      </c>
      <c r="N4608">
        <v>0.12631883220118501</v>
      </c>
      <c r="O4608">
        <v>75.110549589387205</v>
      </c>
      <c r="P4608">
        <v>71.320346320346303</v>
      </c>
      <c r="Q4608">
        <v>0.18853858825615499</v>
      </c>
    </row>
    <row r="4609" spans="1:17" hidden="1" x14ac:dyDescent="0.3">
      <c r="A4609" t="s">
        <v>9446</v>
      </c>
      <c r="B4609" t="s">
        <v>9447</v>
      </c>
      <c r="C4609" t="str">
        <f>IFERROR(VLOOKUP(Table1[[#This Row],[Ticker]],[1]!Table2[[Symbol]:[Industry]],2,FALSE),"-")</f>
        <v>-</v>
      </c>
      <c r="D4609" t="s">
        <v>51</v>
      </c>
      <c r="E4609">
        <v>6.9947723999999996</v>
      </c>
      <c r="F4609">
        <v>3.66</v>
      </c>
      <c r="G4609">
        <v>24.821890784051501</v>
      </c>
      <c r="H4609">
        <v>1.43299531723058</v>
      </c>
      <c r="I4609">
        <v>11.088362264539001</v>
      </c>
      <c r="J4609">
        <v>-1.33357813886593</v>
      </c>
      <c r="K4609">
        <v>2.7252556010673401</v>
      </c>
      <c r="L4609">
        <v>1.50115563531469</v>
      </c>
      <c r="M4609">
        <v>99.982782764808405</v>
      </c>
      <c r="N4609">
        <v>0.10330681129620201</v>
      </c>
      <c r="O4609">
        <v>0</v>
      </c>
      <c r="P4609">
        <v>51.239669421487598</v>
      </c>
    </row>
    <row r="4610" spans="1:17" hidden="1" x14ac:dyDescent="0.3">
      <c r="A4610" t="s">
        <v>9448</v>
      </c>
      <c r="B4610" t="s">
        <v>9449</v>
      </c>
      <c r="C4610" t="str">
        <f>IFERROR(VLOOKUP(Table1[[#This Row],[Ticker]],[1]!Table2[[Symbol]:[Industry]],2,FALSE),"-")</f>
        <v>-</v>
      </c>
      <c r="D4610" t="s">
        <v>72</v>
      </c>
      <c r="E4610">
        <v>6.9806590220000002</v>
      </c>
      <c r="F4610">
        <v>21.11</v>
      </c>
      <c r="G4610">
        <v>-57.491358679716399</v>
      </c>
      <c r="H4610">
        <v>-5.1871501602380903</v>
      </c>
      <c r="I4610">
        <v>-38.9309015131834</v>
      </c>
      <c r="J4610">
        <v>3.4276385340965101</v>
      </c>
      <c r="K4610">
        <v>22.951601105903102</v>
      </c>
      <c r="L4610">
        <v>26.495109550714101</v>
      </c>
      <c r="M4610">
        <v>42.9140764561228</v>
      </c>
      <c r="N4610">
        <v>1.82240708318569</v>
      </c>
      <c r="O4610">
        <v>65.750828990999494</v>
      </c>
      <c r="P4610">
        <v>15.671232876712301</v>
      </c>
      <c r="Q4610">
        <v>-3.3072804302513997E-2</v>
      </c>
    </row>
    <row r="4611" spans="1:17" hidden="1" x14ac:dyDescent="0.3">
      <c r="A4611" t="s">
        <v>9450</v>
      </c>
      <c r="B4611" t="s">
        <v>9451</v>
      </c>
      <c r="C4611" t="str">
        <f>IFERROR(VLOOKUP(Table1[[#This Row],[Ticker]],[1]!Table2[[Symbol]:[Industry]],2,FALSE),"-")</f>
        <v>-</v>
      </c>
      <c r="D4611" t="s">
        <v>46</v>
      </c>
      <c r="E4611">
        <v>6.9132756000000004</v>
      </c>
      <c r="F4611">
        <v>9.66</v>
      </c>
      <c r="G4611">
        <v>-13.730789031296201</v>
      </c>
      <c r="H4611">
        <v>17.641998420379199</v>
      </c>
      <c r="I4611">
        <v>-21.1285214194221</v>
      </c>
      <c r="J4611">
        <v>1.7412015032414301</v>
      </c>
      <c r="K4611">
        <v>9.2057706772044394</v>
      </c>
      <c r="L4611">
        <v>9.1746791201813807</v>
      </c>
      <c r="M4611">
        <v>56.017707516079</v>
      </c>
      <c r="N4611">
        <v>1.6128997311409601</v>
      </c>
      <c r="O4611">
        <v>52.173913043478201</v>
      </c>
      <c r="P4611">
        <v>56.3106796116505</v>
      </c>
      <c r="Q4611">
        <v>3.6018191356562999E-2</v>
      </c>
    </row>
    <row r="4612" spans="1:17" hidden="1" x14ac:dyDescent="0.3">
      <c r="A4612" t="s">
        <v>9452</v>
      </c>
      <c r="B4612" t="s">
        <v>9453</v>
      </c>
      <c r="C4612" t="str">
        <f>IFERROR(VLOOKUP(Table1[[#This Row],[Ticker]],[1]!Table2[[Symbol]:[Industry]],2,FALSE),"-")</f>
        <v>-</v>
      </c>
      <c r="D4612" t="s">
        <v>51</v>
      </c>
      <c r="E4612">
        <v>6.9000482999999999</v>
      </c>
      <c r="F4612">
        <v>23</v>
      </c>
      <c r="G4612">
        <v>-18.709144009651201</v>
      </c>
      <c r="H4612">
        <v>1.0739510831011601</v>
      </c>
      <c r="I4612">
        <v>-0.49500594784693402</v>
      </c>
      <c r="J4612">
        <v>3.1426029046428301</v>
      </c>
      <c r="K4612">
        <v>22.996869320121601</v>
      </c>
      <c r="L4612">
        <v>22.4912734892253</v>
      </c>
      <c r="M4612">
        <v>10.6643431554632</v>
      </c>
      <c r="N4612">
        <v>8.6301369863013594E-2</v>
      </c>
      <c r="O4612">
        <v>5.4347826086956497</v>
      </c>
      <c r="P4612">
        <v>12.1951219512195</v>
      </c>
    </row>
    <row r="4613" spans="1:17" hidden="1" x14ac:dyDescent="0.3">
      <c r="A4613" t="s">
        <v>9454</v>
      </c>
      <c r="B4613" t="s">
        <v>9455</v>
      </c>
      <c r="C4613" t="str">
        <f>IFERROR(VLOOKUP(Table1[[#This Row],[Ticker]],[1]!Table2[[Symbol]:[Industry]],2,FALSE),"-")</f>
        <v>-</v>
      </c>
      <c r="D4613">
        <v>0</v>
      </c>
      <c r="E4613">
        <v>6.8351499999999996</v>
      </c>
      <c r="F4613">
        <v>6.96</v>
      </c>
      <c r="G4613">
        <v>49.022629167666402</v>
      </c>
      <c r="H4613">
        <v>15.7162139782758</v>
      </c>
      <c r="I4613">
        <v>14.2409592486171</v>
      </c>
      <c r="J4613">
        <v>7.0641715320938099</v>
      </c>
      <c r="K4613">
        <v>6.2249009388180001</v>
      </c>
      <c r="L4613">
        <v>6.1071856506561497</v>
      </c>
      <c r="M4613">
        <v>33.054303584157999</v>
      </c>
      <c r="N4613">
        <v>0.51983399323467405</v>
      </c>
      <c r="O4613">
        <v>18.678160919540201</v>
      </c>
      <c r="P4613">
        <v>88.617886178861795</v>
      </c>
    </row>
    <row r="4614" spans="1:17" hidden="1" x14ac:dyDescent="0.3">
      <c r="A4614" t="s">
        <v>9456</v>
      </c>
      <c r="B4614" t="s">
        <v>9457</v>
      </c>
      <c r="C4614" t="str">
        <f>IFERROR(VLOOKUP(Table1[[#This Row],[Ticker]],[1]!Table2[[Symbol]:[Industry]],2,FALSE),"-")</f>
        <v>-</v>
      </c>
      <c r="D4614" t="s">
        <v>124</v>
      </c>
      <c r="E4614">
        <v>6.8331249999999999</v>
      </c>
      <c r="F4614">
        <v>1.45</v>
      </c>
      <c r="G4614">
        <v>89.9806955625412</v>
      </c>
      <c r="H4614">
        <v>-15.4033216441715</v>
      </c>
      <c r="I4614">
        <v>28.932853375995101</v>
      </c>
      <c r="J4614">
        <v>0.49359628212627898</v>
      </c>
      <c r="K4614">
        <v>1.63203405023245</v>
      </c>
      <c r="L4614">
        <v>1.3102243705924701</v>
      </c>
      <c r="M4614">
        <v>41.1900140631139</v>
      </c>
      <c r="N4614">
        <v>1.13870718412534</v>
      </c>
      <c r="O4614">
        <v>75.172413793103402</v>
      </c>
      <c r="P4614">
        <v>123.07692307692299</v>
      </c>
      <c r="Q4614">
        <v>3.1452901124606997E-2</v>
      </c>
    </row>
    <row r="4615" spans="1:17" hidden="1" x14ac:dyDescent="0.3">
      <c r="A4615" t="s">
        <v>9458</v>
      </c>
      <c r="B4615" t="s">
        <v>9459</v>
      </c>
      <c r="C4615" t="str">
        <f>IFERROR(VLOOKUP(Table1[[#This Row],[Ticker]],[1]!Table2[[Symbol]:[Industry]],2,FALSE),"-")</f>
        <v>-</v>
      </c>
      <c r="D4615" t="s">
        <v>625</v>
      </c>
      <c r="E4615">
        <v>6.8082000000000003</v>
      </c>
      <c r="F4615">
        <v>28</v>
      </c>
      <c r="G4615">
        <v>-2.82449102822408</v>
      </c>
      <c r="H4615">
        <v>72.451833992622099</v>
      </c>
      <c r="I4615">
        <v>-17.6212351557052</v>
      </c>
      <c r="J4615">
        <v>3.62803979784672</v>
      </c>
      <c r="K4615">
        <v>23.893197392448698</v>
      </c>
      <c r="L4615">
        <v>25.569258329654801</v>
      </c>
      <c r="M4615">
        <v>65.388422600796105</v>
      </c>
      <c r="N4615">
        <v>2.4071316560987199</v>
      </c>
      <c r="O4615">
        <v>56.321428571428498</v>
      </c>
      <c r="P4615">
        <v>86.294078509647306</v>
      </c>
      <c r="Q4615">
        <v>-0.114973144248532</v>
      </c>
    </row>
    <row r="4616" spans="1:17" hidden="1" x14ac:dyDescent="0.3">
      <c r="A4616" t="s">
        <v>9460</v>
      </c>
      <c r="B4616" t="s">
        <v>9461</v>
      </c>
      <c r="C4616" t="str">
        <f>IFERROR(VLOOKUP(Table1[[#This Row],[Ticker]],[1]!Table2[[Symbol]:[Industry]],2,FALSE),"-")</f>
        <v>-</v>
      </c>
      <c r="D4616" t="s">
        <v>72</v>
      </c>
      <c r="E4616">
        <v>6.7730835999999996</v>
      </c>
      <c r="F4616">
        <v>6.7</v>
      </c>
      <c r="G4616">
        <v>14.889731341801401</v>
      </c>
      <c r="H4616">
        <v>-10.3017102925602</v>
      </c>
      <c r="I4616">
        <v>-24.4825213647967</v>
      </c>
      <c r="J4616">
        <v>12.978668478413301</v>
      </c>
      <c r="K4616">
        <v>6.82373183675218</v>
      </c>
      <c r="L4616">
        <v>6.6660100928088397</v>
      </c>
      <c r="M4616">
        <v>53.951464653474297</v>
      </c>
      <c r="N4616">
        <v>0.43231132678362899</v>
      </c>
      <c r="O4616">
        <v>62.686567164179102</v>
      </c>
      <c r="P4616">
        <v>61.445783132530103</v>
      </c>
      <c r="Q4616">
        <v>1.6310112693020001E-3</v>
      </c>
    </row>
    <row r="4617" spans="1:17" hidden="1" x14ac:dyDescent="0.3">
      <c r="A4617" t="s">
        <v>9462</v>
      </c>
      <c r="B4617" t="s">
        <v>9463</v>
      </c>
      <c r="C4617" t="str">
        <f>IFERROR(VLOOKUP(Table1[[#This Row],[Ticker]],[1]!Table2[[Symbol]:[Industry]],2,FALSE),"-")</f>
        <v>-</v>
      </c>
      <c r="D4617" t="s">
        <v>711</v>
      </c>
      <c r="E4617">
        <v>6.7584707650000002</v>
      </c>
      <c r="F4617">
        <v>35.07</v>
      </c>
      <c r="G4617">
        <v>36.4096096713061</v>
      </c>
      <c r="H4617">
        <v>0.82730816723378997</v>
      </c>
      <c r="I4617">
        <v>8.3105894610483304</v>
      </c>
      <c r="J4617">
        <v>2.8686303019030999</v>
      </c>
      <c r="K4617">
        <v>35.413925766450703</v>
      </c>
      <c r="L4617">
        <v>30.948721906341699</v>
      </c>
      <c r="M4617">
        <v>51.4778037811056</v>
      </c>
      <c r="N4617">
        <v>1.16035999884108</v>
      </c>
      <c r="O4617">
        <v>7.6988879384088902</v>
      </c>
      <c r="P4617">
        <v>63.124837111691299</v>
      </c>
    </row>
    <row r="4618" spans="1:17" hidden="1" x14ac:dyDescent="0.3">
      <c r="A4618" t="s">
        <v>9464</v>
      </c>
      <c r="B4618" t="s">
        <v>9465</v>
      </c>
      <c r="C4618" t="str">
        <f>IFERROR(VLOOKUP(Table1[[#This Row],[Ticker]],[1]!Table2[[Symbol]:[Industry]],2,FALSE),"-")</f>
        <v>-</v>
      </c>
      <c r="D4618" t="s">
        <v>138</v>
      </c>
      <c r="E4618">
        <v>6.7521801620000002</v>
      </c>
      <c r="F4618">
        <v>16.309999999999999</v>
      </c>
      <c r="G4618">
        <v>4.9686718851457501</v>
      </c>
      <c r="H4618">
        <v>9.6065949098626202</v>
      </c>
      <c r="I4618">
        <v>-39.111667748394602</v>
      </c>
      <c r="J4618">
        <v>10.1534378313477</v>
      </c>
      <c r="K4618">
        <v>15.3125371524334</v>
      </c>
      <c r="L4618">
        <v>15.599716588586601</v>
      </c>
      <c r="M4618">
        <v>54.1864632167431</v>
      </c>
      <c r="N4618">
        <v>0.94679276844881899</v>
      </c>
      <c r="O4618">
        <v>46.781115879828299</v>
      </c>
      <c r="P4618">
        <v>96.980676328502398</v>
      </c>
      <c r="Q4618">
        <v>3.5683736550833997E-2</v>
      </c>
    </row>
    <row r="4619" spans="1:17" hidden="1" x14ac:dyDescent="0.3">
      <c r="A4619" t="s">
        <v>9466</v>
      </c>
      <c r="B4619" t="s">
        <v>9467</v>
      </c>
      <c r="C4619" t="str">
        <f>IFERROR(VLOOKUP(Table1[[#This Row],[Ticker]],[1]!Table2[[Symbol]:[Industry]],2,FALSE),"-")</f>
        <v>-</v>
      </c>
      <c r="D4619" t="s">
        <v>138</v>
      </c>
      <c r="E4619">
        <v>6.7350000000000003</v>
      </c>
      <c r="F4619">
        <v>8.98</v>
      </c>
      <c r="G4619">
        <v>-73.030884908573299</v>
      </c>
      <c r="H4619">
        <v>27.130289111270098</v>
      </c>
      <c r="I4619">
        <v>-40.7697266526718</v>
      </c>
      <c r="J4619">
        <v>13.773010815644</v>
      </c>
      <c r="K4619">
        <v>8.0813844183163592</v>
      </c>
      <c r="L4619">
        <v>11.236107934482201</v>
      </c>
      <c r="M4619">
        <v>73.117860425488701</v>
      </c>
      <c r="N4619">
        <v>1.7777777777777699</v>
      </c>
      <c r="O4619">
        <v>153.229398663697</v>
      </c>
      <c r="P4619">
        <v>42.088607594936697</v>
      </c>
    </row>
    <row r="4620" spans="1:17" hidden="1" x14ac:dyDescent="0.3">
      <c r="A4620" t="s">
        <v>9468</v>
      </c>
      <c r="B4620" t="s">
        <v>9469</v>
      </c>
      <c r="C4620" t="str">
        <f>IFERROR(VLOOKUP(Table1[[#This Row],[Ticker]],[1]!Table2[[Symbol]:[Industry]],2,FALSE),"-")</f>
        <v>-</v>
      </c>
      <c r="D4620" t="s">
        <v>383</v>
      </c>
      <c r="E4620">
        <v>6.7320000000000002</v>
      </c>
      <c r="F4620">
        <v>17</v>
      </c>
      <c r="G4620">
        <v>137.08230802988601</v>
      </c>
      <c r="H4620">
        <v>7.1423823290662902</v>
      </c>
      <c r="I4620">
        <v>-22.361659524272</v>
      </c>
      <c r="J4620">
        <v>8.4631157251556495</v>
      </c>
      <c r="K4620">
        <v>15.899273356182199</v>
      </c>
      <c r="L4620">
        <v>15.078942188644501</v>
      </c>
      <c r="M4620">
        <v>60.187351784886602</v>
      </c>
      <c r="N4620">
        <v>1.6553299858295201</v>
      </c>
      <c r="O4620">
        <v>31</v>
      </c>
      <c r="P4620">
        <v>160.33690658499199</v>
      </c>
      <c r="Q4620">
        <v>7.4657186222842994E-2</v>
      </c>
    </row>
    <row r="4621" spans="1:17" hidden="1" x14ac:dyDescent="0.3">
      <c r="A4621" t="s">
        <v>9470</v>
      </c>
      <c r="B4621" t="s">
        <v>9471</v>
      </c>
      <c r="C4621" t="str">
        <f>IFERROR(VLOOKUP(Table1[[#This Row],[Ticker]],[1]!Table2[[Symbol]:[Industry]],2,FALSE),"-")</f>
        <v>-</v>
      </c>
      <c r="D4621" t="s">
        <v>252</v>
      </c>
      <c r="E4621">
        <v>6.7024384100000001</v>
      </c>
      <c r="F4621">
        <v>8.9499999999999993</v>
      </c>
      <c r="G4621">
        <v>117.336799294356</v>
      </c>
      <c r="H4621">
        <v>-2.1120715273818802</v>
      </c>
      <c r="I4621">
        <v>-45.161756393796999</v>
      </c>
      <c r="J4621">
        <v>13.318041501133999</v>
      </c>
      <c r="K4621">
        <v>9.0950615293895396</v>
      </c>
      <c r="L4621">
        <v>8.1592453603817194</v>
      </c>
      <c r="M4621">
        <v>47.009565913860698</v>
      </c>
      <c r="N4621">
        <v>0.80091805530444204</v>
      </c>
      <c r="O4621">
        <v>65.474860335195501</v>
      </c>
      <c r="P4621">
        <v>198.333333333333</v>
      </c>
      <c r="Q4621">
        <v>9.3008481667626E-2</v>
      </c>
    </row>
    <row r="4622" spans="1:17" hidden="1" x14ac:dyDescent="0.3">
      <c r="A4622" t="s">
        <v>9472</v>
      </c>
      <c r="B4622" t="s">
        <v>9473</v>
      </c>
      <c r="C4622" t="str">
        <f>IFERROR(VLOOKUP(Table1[[#This Row],[Ticker]],[1]!Table2[[Symbol]:[Industry]],2,FALSE),"-")</f>
        <v>-</v>
      </c>
      <c r="D4622" t="s">
        <v>168</v>
      </c>
      <c r="E4622">
        <v>6.7003608000000003</v>
      </c>
      <c r="F4622">
        <v>22.89</v>
      </c>
      <c r="G4622">
        <v>-23.254598555105801</v>
      </c>
      <c r="H4622">
        <v>1.0739510831011601</v>
      </c>
      <c r="I4622">
        <v>-10.490223547081699</v>
      </c>
      <c r="J4622">
        <v>3.1426029046428301</v>
      </c>
      <c r="K4622">
        <v>22.89</v>
      </c>
      <c r="M4622">
        <v>50</v>
      </c>
      <c r="O4622">
        <v>0</v>
      </c>
      <c r="P4622">
        <v>0</v>
      </c>
    </row>
    <row r="4623" spans="1:17" hidden="1" x14ac:dyDescent="0.3">
      <c r="A4623" t="s">
        <v>9474</v>
      </c>
      <c r="B4623" t="s">
        <v>9475</v>
      </c>
      <c r="C4623" t="str">
        <f>IFERROR(VLOOKUP(Table1[[#This Row],[Ticker]],[1]!Table2[[Symbol]:[Industry]],2,FALSE),"-")</f>
        <v>-</v>
      </c>
      <c r="D4623" t="s">
        <v>138</v>
      </c>
      <c r="E4623">
        <v>6.7001340000000003</v>
      </c>
      <c r="F4623">
        <v>0.84</v>
      </c>
      <c r="G4623">
        <v>-2.5858679049509901</v>
      </c>
      <c r="H4623">
        <v>45.141747693270602</v>
      </c>
      <c r="I4623">
        <v>-38.076430443633399</v>
      </c>
      <c r="J4623">
        <v>6.8011394900086897</v>
      </c>
      <c r="K4623">
        <v>0.69207017404548499</v>
      </c>
      <c r="L4623">
        <v>0.75555640023398296</v>
      </c>
      <c r="M4623">
        <v>55.5895390345283</v>
      </c>
      <c r="N4623">
        <v>0.43803289890965602</v>
      </c>
      <c r="O4623">
        <v>61.904761904761898</v>
      </c>
      <c r="P4623">
        <v>78.723404255319096</v>
      </c>
    </row>
    <row r="4624" spans="1:17" hidden="1" x14ac:dyDescent="0.3">
      <c r="A4624" t="s">
        <v>9476</v>
      </c>
      <c r="B4624" t="s">
        <v>9477</v>
      </c>
      <c r="C4624" t="str">
        <f>IFERROR(VLOOKUP(Table1[[#This Row],[Ticker]],[1]!Table2[[Symbol]:[Industry]],2,FALSE),"-")</f>
        <v>-</v>
      </c>
      <c r="D4624" t="s">
        <v>482</v>
      </c>
      <c r="E4624">
        <v>6.6806999999999999</v>
      </c>
      <c r="F4624">
        <v>2.34</v>
      </c>
      <c r="G4624">
        <v>-41.721497509809602</v>
      </c>
      <c r="H4624">
        <v>8.8721162207158297</v>
      </c>
      <c r="I4624">
        <v>-23.823556880415001</v>
      </c>
      <c r="J4624">
        <v>13.4712414022954</v>
      </c>
      <c r="K4624">
        <v>2.18837963366926</v>
      </c>
      <c r="L4624">
        <v>2.4956158465543399</v>
      </c>
      <c r="M4624">
        <v>74.811858522476896</v>
      </c>
      <c r="N4624">
        <v>1.23914617692981</v>
      </c>
      <c r="O4624">
        <v>45.726495726495699</v>
      </c>
      <c r="P4624">
        <v>23.157894736842099</v>
      </c>
      <c r="Q4624">
        <v>-5.263608511291E-2</v>
      </c>
    </row>
    <row r="4625" spans="1:17" hidden="1" x14ac:dyDescent="0.3">
      <c r="A4625" t="s">
        <v>9478</v>
      </c>
      <c r="B4625" t="s">
        <v>9479</v>
      </c>
      <c r="C4625" t="str">
        <f>IFERROR(VLOOKUP(Table1[[#This Row],[Ticker]],[1]!Table2[[Symbol]:[Industry]],2,FALSE),"-")</f>
        <v>-</v>
      </c>
      <c r="D4625" t="s">
        <v>5932</v>
      </c>
      <c r="E4625">
        <v>6.6581118999999997</v>
      </c>
      <c r="F4625">
        <v>11.11</v>
      </c>
      <c r="G4625">
        <v>-76.475651186684701</v>
      </c>
      <c r="H4625">
        <v>11.7739510831011</v>
      </c>
      <c r="I4625">
        <v>-51.488630344744998</v>
      </c>
      <c r="J4625">
        <v>39.640753336208803</v>
      </c>
      <c r="K4625">
        <v>11.5835015363702</v>
      </c>
      <c r="L4625">
        <v>16.0939403352521</v>
      </c>
      <c r="M4625">
        <v>61.366629201325999</v>
      </c>
      <c r="N4625">
        <v>2.1156004489337801</v>
      </c>
      <c r="O4625">
        <v>150.22502250225</v>
      </c>
      <c r="P4625">
        <v>45.228758169934601</v>
      </c>
      <c r="Q4625">
        <v>-3.3018810257934003E-2</v>
      </c>
    </row>
    <row r="4626" spans="1:17" hidden="1" x14ac:dyDescent="0.3">
      <c r="A4626" t="s">
        <v>9480</v>
      </c>
      <c r="B4626" t="s">
        <v>9481</v>
      </c>
      <c r="C4626" t="str">
        <f>IFERROR(VLOOKUP(Table1[[#This Row],[Ticker]],[1]!Table2[[Symbol]:[Industry]],2,FALSE),"-")</f>
        <v>-</v>
      </c>
      <c r="D4626" t="s">
        <v>625</v>
      </c>
      <c r="E4626">
        <v>6.6486130000000001</v>
      </c>
      <c r="F4626">
        <v>19</v>
      </c>
      <c r="G4626">
        <v>107.608098893253</v>
      </c>
      <c r="H4626">
        <v>36.594635819192398</v>
      </c>
      <c r="I4626">
        <v>56.176443119584903</v>
      </c>
      <c r="J4626">
        <v>8.2310984798640803</v>
      </c>
      <c r="K4626">
        <v>16.4511133398093</v>
      </c>
      <c r="L4626">
        <v>16.008839816177002</v>
      </c>
      <c r="M4626">
        <v>81.788202991206902</v>
      </c>
      <c r="N4626">
        <v>1.56741745093255</v>
      </c>
      <c r="O4626">
        <v>70.842105263157904</v>
      </c>
      <c r="P4626">
        <v>137.20349563046099</v>
      </c>
      <c r="Q4626">
        <v>0.13514839495202599</v>
      </c>
    </row>
    <row r="4627" spans="1:17" hidden="1" x14ac:dyDescent="0.3">
      <c r="A4627" t="s">
        <v>9482</v>
      </c>
      <c r="B4627" t="s">
        <v>9483</v>
      </c>
      <c r="C4627" t="str">
        <f>IFERROR(VLOOKUP(Table1[[#This Row],[Ticker]],[1]!Table2[[Symbol]:[Industry]],2,FALSE),"-")</f>
        <v>-</v>
      </c>
      <c r="D4627" t="s">
        <v>2569</v>
      </c>
      <c r="E4627">
        <v>6.6444268879999999</v>
      </c>
      <c r="F4627">
        <v>6.64</v>
      </c>
      <c r="G4627">
        <v>-12.587931888439099</v>
      </c>
      <c r="H4627">
        <v>-0.21176320261312301</v>
      </c>
      <c r="I4627">
        <v>-24.256457313315501</v>
      </c>
      <c r="J4627">
        <v>1.99811077302624</v>
      </c>
      <c r="K4627">
        <v>6.78228463141477</v>
      </c>
      <c r="L4627">
        <v>6.7551447524416099</v>
      </c>
      <c r="M4627">
        <v>35.223367514805901</v>
      </c>
      <c r="N4627">
        <v>2.2070721747025601</v>
      </c>
      <c r="O4627">
        <v>28.0120481927711</v>
      </c>
      <c r="P4627">
        <v>21.389396709323499</v>
      </c>
      <c r="Q4627">
        <v>-1.7423194453790002E-2</v>
      </c>
    </row>
    <row r="4628" spans="1:17" hidden="1" x14ac:dyDescent="0.3">
      <c r="A4628" t="s">
        <v>9484</v>
      </c>
      <c r="B4628" t="s">
        <v>9485</v>
      </c>
      <c r="C4628" t="str">
        <f>IFERROR(VLOOKUP(Table1[[#This Row],[Ticker]],[1]!Table2[[Symbol]:[Industry]],2,FALSE),"-")</f>
        <v>-</v>
      </c>
      <c r="D4628" t="s">
        <v>993</v>
      </c>
      <c r="E4628">
        <v>6.6419594000000002</v>
      </c>
      <c r="F4628">
        <v>5.14</v>
      </c>
      <c r="G4628">
        <v>-7.7489805775777203</v>
      </c>
      <c r="H4628">
        <v>1.0739510831011601</v>
      </c>
      <c r="I4628">
        <v>-5.5922643634082903</v>
      </c>
      <c r="J4628">
        <v>3.1426029046428301</v>
      </c>
      <c r="K4628">
        <v>5.10464183602907</v>
      </c>
      <c r="L4628">
        <v>4.8306003497201901</v>
      </c>
      <c r="M4628">
        <v>100</v>
      </c>
      <c r="N4628">
        <v>0</v>
      </c>
      <c r="O4628">
        <v>0</v>
      </c>
      <c r="P4628">
        <v>15.505617977528001</v>
      </c>
    </row>
    <row r="4629" spans="1:17" hidden="1" x14ac:dyDescent="0.3">
      <c r="A4629" t="s">
        <v>9486</v>
      </c>
      <c r="B4629" t="s">
        <v>9487</v>
      </c>
      <c r="C4629" t="str">
        <f>IFERROR(VLOOKUP(Table1[[#This Row],[Ticker]],[1]!Table2[[Symbol]:[Industry]],2,FALSE),"-")</f>
        <v>-</v>
      </c>
      <c r="D4629" t="s">
        <v>530</v>
      </c>
      <c r="E4629">
        <v>6.5834999999999999</v>
      </c>
      <c r="F4629">
        <v>9.9</v>
      </c>
      <c r="G4629">
        <v>13.485732936606899</v>
      </c>
      <c r="H4629">
        <v>17.271134181692702</v>
      </c>
      <c r="I4629">
        <v>6.6695397665277296</v>
      </c>
      <c r="J4629">
        <v>2.24170200374193</v>
      </c>
      <c r="K4629">
        <v>9.1690418810252705</v>
      </c>
      <c r="L4629">
        <v>8.1367622988661203</v>
      </c>
      <c r="M4629">
        <v>54.514705653377902</v>
      </c>
      <c r="N4629">
        <v>0.46896474445925301</v>
      </c>
      <c r="O4629">
        <v>6.4646464646464601</v>
      </c>
      <c r="P4629">
        <v>65.829145728643198</v>
      </c>
      <c r="Q4629">
        <v>-4.9722044369539999E-3</v>
      </c>
    </row>
    <row r="4630" spans="1:17" hidden="1" x14ac:dyDescent="0.3">
      <c r="A4630" t="s">
        <v>9488</v>
      </c>
      <c r="B4630" t="s">
        <v>9489</v>
      </c>
      <c r="C4630" t="str">
        <f>IFERROR(VLOOKUP(Table1[[#This Row],[Ticker]],[1]!Table2[[Symbol]:[Industry]],2,FALSE),"-")</f>
        <v>-</v>
      </c>
      <c r="D4630" t="s">
        <v>133</v>
      </c>
      <c r="E4630">
        <v>6.5753430000000002</v>
      </c>
      <c r="F4630">
        <v>12.45</v>
      </c>
      <c r="G4630">
        <v>59.564784704806101</v>
      </c>
      <c r="H4630">
        <v>20.772348821084101</v>
      </c>
      <c r="I4630">
        <v>-14.4254087322669</v>
      </c>
      <c r="J4630">
        <v>12.3429468427339</v>
      </c>
      <c r="K4630">
        <v>11.367373327658999</v>
      </c>
      <c r="L4630">
        <v>10.534606318232299</v>
      </c>
      <c r="M4630">
        <v>66.843962240745299</v>
      </c>
      <c r="N4630">
        <v>0.46706095060096298</v>
      </c>
      <c r="O4630">
        <v>18.473895582329298</v>
      </c>
      <c r="P4630">
        <v>92.426584234930402</v>
      </c>
      <c r="Q4630">
        <v>4.6306582661511997E-2</v>
      </c>
    </row>
    <row r="4631" spans="1:17" hidden="1" x14ac:dyDescent="0.3">
      <c r="A4631" t="s">
        <v>9490</v>
      </c>
      <c r="B4631" t="s">
        <v>9491</v>
      </c>
      <c r="C4631" t="str">
        <f>IFERROR(VLOOKUP(Table1[[#This Row],[Ticker]],[1]!Table2[[Symbol]:[Industry]],2,FALSE),"-")</f>
        <v>-</v>
      </c>
      <c r="D4631" t="s">
        <v>2858</v>
      </c>
      <c r="E4631">
        <v>6.572557378</v>
      </c>
      <c r="F4631">
        <v>5.77</v>
      </c>
      <c r="G4631">
        <v>-19.663934282215301</v>
      </c>
      <c r="H4631">
        <v>-1.4555598781129899</v>
      </c>
      <c r="I4631">
        <v>-11.0074649263921</v>
      </c>
      <c r="J4631">
        <v>7.6633985646790004</v>
      </c>
      <c r="K4631">
        <v>5.70160177782481</v>
      </c>
      <c r="L4631">
        <v>5.96859387978472</v>
      </c>
      <c r="M4631">
        <v>57.133735894254102</v>
      </c>
      <c r="N4631">
        <v>0.84960775890904805</v>
      </c>
      <c r="O4631">
        <v>48.180242634315398</v>
      </c>
      <c r="P4631">
        <v>34.498834498834398</v>
      </c>
      <c r="Q4631">
        <v>2.2830024080498001E-2</v>
      </c>
    </row>
    <row r="4632" spans="1:17" hidden="1" x14ac:dyDescent="0.3">
      <c r="A4632" t="s">
        <v>9492</v>
      </c>
      <c r="B4632" t="s">
        <v>9493</v>
      </c>
      <c r="C4632" t="str">
        <f>IFERROR(VLOOKUP(Table1[[#This Row],[Ticker]],[1]!Table2[[Symbol]:[Industry]],2,FALSE),"-")</f>
        <v>-</v>
      </c>
      <c r="D4632" t="s">
        <v>1676</v>
      </c>
      <c r="E4632">
        <v>6.5568125000000004</v>
      </c>
      <c r="F4632">
        <v>12.25</v>
      </c>
      <c r="G4632">
        <v>-62.004598555105801</v>
      </c>
      <c r="H4632">
        <v>-0.64078001588559397</v>
      </c>
      <c r="I4632">
        <v>-47.572914867061201</v>
      </c>
      <c r="J4632">
        <v>-1.97402613975144</v>
      </c>
      <c r="K4632">
        <v>13.089374957274099</v>
      </c>
      <c r="L4632">
        <v>16.005445724610301</v>
      </c>
      <c r="M4632">
        <v>30.410554505291401</v>
      </c>
      <c r="N4632">
        <v>0.83782363209487998</v>
      </c>
      <c r="O4632">
        <v>178.775510204081</v>
      </c>
      <c r="P4632">
        <v>10.859728506787301</v>
      </c>
      <c r="Q4632">
        <v>6.8279159592678995E-2</v>
      </c>
    </row>
    <row r="4633" spans="1:17" hidden="1" x14ac:dyDescent="0.3">
      <c r="A4633" t="s">
        <v>9494</v>
      </c>
      <c r="B4633" t="s">
        <v>9495</v>
      </c>
      <c r="C4633" t="str">
        <f>IFERROR(VLOOKUP(Table1[[#This Row],[Ticker]],[1]!Table2[[Symbol]:[Industry]],2,FALSE),"-")</f>
        <v>-</v>
      </c>
      <c r="D4633" t="s">
        <v>4528</v>
      </c>
      <c r="E4633">
        <v>6.5519999999999996</v>
      </c>
      <c r="F4633">
        <v>5.46</v>
      </c>
      <c r="G4633">
        <v>-7.8211947496089804</v>
      </c>
      <c r="H4633">
        <v>-24.8038122458975</v>
      </c>
      <c r="I4633">
        <v>-30.898386812387798</v>
      </c>
      <c r="J4633">
        <v>-1.69879943258587</v>
      </c>
      <c r="K4633">
        <v>6.4180493787367796</v>
      </c>
      <c r="L4633">
        <v>6.1118197947728001</v>
      </c>
      <c r="M4633">
        <v>29.662932668502901</v>
      </c>
      <c r="N4633">
        <v>0.69908877332720398</v>
      </c>
      <c r="O4633">
        <v>46.886446886446798</v>
      </c>
      <c r="P4633">
        <v>43.684210526315702</v>
      </c>
      <c r="Q4633">
        <v>-1.651941917097E-3</v>
      </c>
    </row>
    <row r="4634" spans="1:17" hidden="1" x14ac:dyDescent="0.3">
      <c r="A4634" t="s">
        <v>9496</v>
      </c>
      <c r="B4634" t="s">
        <v>9497</v>
      </c>
      <c r="C4634" t="str">
        <f>IFERROR(VLOOKUP(Table1[[#This Row],[Ticker]],[1]!Table2[[Symbol]:[Industry]],2,FALSE),"-")</f>
        <v>-</v>
      </c>
      <c r="D4634" t="s">
        <v>625</v>
      </c>
      <c r="E4634">
        <v>6.5519999999999996</v>
      </c>
      <c r="F4634">
        <v>72</v>
      </c>
      <c r="G4634">
        <v>-25.944151197354699</v>
      </c>
      <c r="H4634">
        <v>-12.320681123658201</v>
      </c>
      <c r="I4634">
        <v>-24.663545754734599</v>
      </c>
      <c r="J4634">
        <v>2.6998090180552001</v>
      </c>
      <c r="K4634">
        <v>70.0648153523871</v>
      </c>
      <c r="L4634">
        <v>72.575776644303602</v>
      </c>
      <c r="M4634">
        <v>53.097303755048301</v>
      </c>
      <c r="N4634">
        <v>0.61981553209623297</v>
      </c>
      <c r="O4634">
        <v>33.8888888888889</v>
      </c>
      <c r="P4634">
        <v>30.1989150090415</v>
      </c>
      <c r="Q4634">
        <v>0.144268551812191</v>
      </c>
    </row>
    <row r="4635" spans="1:17" hidden="1" x14ac:dyDescent="0.3">
      <c r="A4635" t="s">
        <v>9498</v>
      </c>
      <c r="B4635" t="s">
        <v>9499</v>
      </c>
      <c r="C4635" t="str">
        <f>IFERROR(VLOOKUP(Table1[[#This Row],[Ticker]],[1]!Table2[[Symbol]:[Industry]],2,FALSE),"-")</f>
        <v>-</v>
      </c>
      <c r="D4635" t="s">
        <v>429</v>
      </c>
      <c r="E4635">
        <v>6.5389999999999997</v>
      </c>
      <c r="F4635">
        <v>20.12</v>
      </c>
      <c r="G4635">
        <v>315.08962802441403</v>
      </c>
      <c r="H4635">
        <v>-19.3524055060461</v>
      </c>
      <c r="I4635">
        <v>99.093109786251603</v>
      </c>
      <c r="J4635">
        <v>-6.3371149084083003</v>
      </c>
      <c r="K4635">
        <v>20.271792642216202</v>
      </c>
      <c r="L4635">
        <v>14.0913264426736</v>
      </c>
      <c r="M4635">
        <v>17.070885443994101</v>
      </c>
      <c r="N4635">
        <v>0.28273510810961999</v>
      </c>
      <c r="O4635">
        <v>48.459244532803098</v>
      </c>
      <c r="P4635">
        <v>360.41189931350101</v>
      </c>
      <c r="Q4635">
        <v>0.10909205588057901</v>
      </c>
    </row>
    <row r="4636" spans="1:17" hidden="1" x14ac:dyDescent="0.3">
      <c r="A4636" t="s">
        <v>9500</v>
      </c>
      <c r="B4636" t="s">
        <v>9501</v>
      </c>
      <c r="C4636" t="str">
        <f>IFERROR(VLOOKUP(Table1[[#This Row],[Ticker]],[1]!Table2[[Symbol]:[Industry]],2,FALSE),"-")</f>
        <v>-</v>
      </c>
      <c r="D4636" t="s">
        <v>308</v>
      </c>
      <c r="E4636">
        <v>6.5131620000000003</v>
      </c>
      <c r="F4636">
        <v>10.83</v>
      </c>
      <c r="G4636">
        <v>13.324156846434899</v>
      </c>
      <c r="H4636">
        <v>12.1435786885338</v>
      </c>
      <c r="I4636">
        <v>19.284737448228999</v>
      </c>
      <c r="J4636">
        <v>-1.33357813886593</v>
      </c>
      <c r="K4636">
        <v>9.2716116083310105</v>
      </c>
      <c r="L4636">
        <v>6.9204421838290502</v>
      </c>
      <c r="M4636">
        <v>99.999999684640002</v>
      </c>
      <c r="N4636">
        <v>3.56451190787751</v>
      </c>
      <c r="O4636">
        <v>0</v>
      </c>
      <c r="P4636">
        <v>39.741935483870897</v>
      </c>
    </row>
    <row r="4637" spans="1:17" hidden="1" x14ac:dyDescent="0.3">
      <c r="A4637" t="s">
        <v>9502</v>
      </c>
      <c r="B4637" t="s">
        <v>9503</v>
      </c>
      <c r="C4637" t="str">
        <f>IFERROR(VLOOKUP(Table1[[#This Row],[Ticker]],[1]!Table2[[Symbol]:[Industry]],2,FALSE),"-")</f>
        <v>-</v>
      </c>
      <c r="D4637" t="s">
        <v>424</v>
      </c>
      <c r="E4637">
        <v>6.51</v>
      </c>
      <c r="F4637">
        <v>6.2</v>
      </c>
      <c r="G4637">
        <v>292.852783995229</v>
      </c>
      <c r="H4637">
        <v>78.724380882528095</v>
      </c>
      <c r="I4637">
        <v>36.081880471830701</v>
      </c>
      <c r="J4637">
        <v>24.2363529046428</v>
      </c>
      <c r="K4637">
        <v>4.4425380023161596</v>
      </c>
      <c r="L4637">
        <v>3.3650534648088701</v>
      </c>
      <c r="M4637">
        <v>86.703110986662395</v>
      </c>
      <c r="N4637">
        <v>2.6982872200263501</v>
      </c>
      <c r="O4637">
        <v>0</v>
      </c>
      <c r="P4637">
        <v>316.10738255033499</v>
      </c>
    </row>
    <row r="4638" spans="1:17" hidden="1" x14ac:dyDescent="0.3">
      <c r="A4638" t="s">
        <v>9504</v>
      </c>
      <c r="B4638" t="s">
        <v>9505</v>
      </c>
      <c r="C4638" t="str">
        <f>IFERROR(VLOOKUP(Table1[[#This Row],[Ticker]],[1]!Table2[[Symbol]:[Industry]],2,FALSE),"-")</f>
        <v>-</v>
      </c>
      <c r="D4638" t="s">
        <v>9506</v>
      </c>
      <c r="E4638">
        <v>6.5071713000000004</v>
      </c>
      <c r="F4638">
        <v>3.99</v>
      </c>
      <c r="G4638">
        <v>30.206939906432599</v>
      </c>
      <c r="H4638">
        <v>12.1850621942122</v>
      </c>
      <c r="I4638">
        <v>-23.751093112299099</v>
      </c>
      <c r="J4638">
        <v>3.8982704109400599</v>
      </c>
      <c r="K4638">
        <v>3.62339421643689</v>
      </c>
      <c r="L4638">
        <v>3.6087047336818401</v>
      </c>
      <c r="M4638">
        <v>64.353266782292593</v>
      </c>
      <c r="N4638">
        <v>1.3251910473376001</v>
      </c>
      <c r="O4638">
        <v>27.318295739348301</v>
      </c>
      <c r="P4638">
        <v>69.067796610169495</v>
      </c>
      <c r="Q4638">
        <v>6.4628117866070006E-2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Row],[Ticker]],[1]!Table2[[Symbol]:[Industry]],2,FALSE),"-")</f>
        <v>-</v>
      </c>
      <c r="D4639" t="s">
        <v>429</v>
      </c>
      <c r="E4639">
        <v>6.4834322000000002</v>
      </c>
      <c r="F4639">
        <v>21.61</v>
      </c>
      <c r="G4639">
        <v>122.592955483574</v>
      </c>
      <c r="H4639">
        <v>52.027030261986702</v>
      </c>
      <c r="I4639">
        <v>-27.021702882732502</v>
      </c>
      <c r="J4639">
        <v>-15.9218625041621</v>
      </c>
      <c r="K4639">
        <v>18.0183092214833</v>
      </c>
      <c r="L4639">
        <v>16.704189626069599</v>
      </c>
      <c r="M4639">
        <v>51.591261748297697</v>
      </c>
      <c r="N4639">
        <v>2.14758593737993</v>
      </c>
      <c r="O4639">
        <v>24.0166589541878</v>
      </c>
      <c r="P4639">
        <v>146.68949771689401</v>
      </c>
      <c r="Q4639">
        <v>9.1899844562246993E-2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Row],[Ticker]],[1]!Table2[[Symbol]:[Industry]],2,FALSE),"-")</f>
        <v>-</v>
      </c>
      <c r="D4640" t="s">
        <v>525</v>
      </c>
      <c r="E4640">
        <v>6.4601785500000002</v>
      </c>
      <c r="F4640">
        <v>17.309999999999999</v>
      </c>
      <c r="G4640">
        <v>93.547773269220897</v>
      </c>
      <c r="H4640">
        <v>6.2074433121872996</v>
      </c>
      <c r="I4640">
        <v>0.25733814073406602</v>
      </c>
      <c r="J4640">
        <v>8.6657123794693192</v>
      </c>
      <c r="K4640">
        <v>14.4061386888689</v>
      </c>
      <c r="L4640">
        <v>11.193724065003</v>
      </c>
      <c r="M4640">
        <v>86.735116254354494</v>
      </c>
      <c r="N4640">
        <v>0.37688019412003199</v>
      </c>
      <c r="O4640">
        <v>3.1195840554592902</v>
      </c>
      <c r="P4640">
        <v>201.04347826086899</v>
      </c>
      <c r="Q4640">
        <v>8.5584662860665003E-2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Row],[Ticker]],[1]!Table2[[Symbol]:[Industry]],2,FALSE),"-")</f>
        <v>-</v>
      </c>
      <c r="D4641" t="s">
        <v>21</v>
      </c>
      <c r="E4641">
        <v>6.4583323000000004</v>
      </c>
      <c r="F4641">
        <v>15.19</v>
      </c>
      <c r="G4641">
        <v>12.9400195277015</v>
      </c>
      <c r="H4641">
        <v>-3.4380648546891699</v>
      </c>
      <c r="I4641">
        <v>25.103694676251902</v>
      </c>
      <c r="J4641">
        <v>-1.33357813886593</v>
      </c>
      <c r="K4641">
        <v>11.839157958788</v>
      </c>
      <c r="L4641">
        <v>9.9510319702972794</v>
      </c>
      <c r="M4641">
        <v>92.201677096831602</v>
      </c>
      <c r="N4641">
        <v>0.41170479017519301</v>
      </c>
      <c r="O4641">
        <v>0</v>
      </c>
      <c r="P4641">
        <v>133.333333333333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Row],[Ticker]],[1]!Table2[[Symbol]:[Industry]],2,FALSE),"-")</f>
        <v>-</v>
      </c>
      <c r="D4642" t="s">
        <v>54</v>
      </c>
      <c r="E4642">
        <v>6.4462343999999998</v>
      </c>
      <c r="F4642">
        <v>17.579999999999998</v>
      </c>
      <c r="G4642">
        <v>63.567930669123697</v>
      </c>
      <c r="H4642">
        <v>0.536316674499002</v>
      </c>
      <c r="I4642">
        <v>-33.519995876328601</v>
      </c>
      <c r="J4642">
        <v>-2.70981439815613</v>
      </c>
      <c r="K4642">
        <v>17.680399668239499</v>
      </c>
      <c r="L4642">
        <v>15.8842935444306</v>
      </c>
      <c r="M4642">
        <v>36.338740568574103</v>
      </c>
      <c r="N4642">
        <v>1.1222609248092701</v>
      </c>
      <c r="O4642">
        <v>61.774744027303697</v>
      </c>
      <c r="P4642">
        <v>97.750281214848101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Row],[Ticker]],[1]!Table2[[Symbol]:[Industry]],2,FALSE),"-")</f>
        <v>-</v>
      </c>
      <c r="D4643" t="s">
        <v>1676</v>
      </c>
      <c r="E4643">
        <v>6.4157999999999999</v>
      </c>
      <c r="F4643">
        <v>12.58</v>
      </c>
      <c r="G4643">
        <v>-23.254598555105801</v>
      </c>
      <c r="H4643">
        <v>1.0739510831011601</v>
      </c>
      <c r="I4643">
        <v>-10.490223547081699</v>
      </c>
      <c r="J4643">
        <v>3.1426029046428301</v>
      </c>
      <c r="K4643">
        <v>12.58</v>
      </c>
      <c r="L4643">
        <v>12.579999999999901</v>
      </c>
      <c r="M4643">
        <v>50</v>
      </c>
      <c r="O4643">
        <v>0</v>
      </c>
      <c r="P4643">
        <v>0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Row],[Ticker]],[1]!Table2[[Symbol]:[Industry]],2,FALSE),"-")</f>
        <v>-</v>
      </c>
      <c r="D4644" t="s">
        <v>54</v>
      </c>
      <c r="E4644">
        <v>6.4030981759999896</v>
      </c>
      <c r="F4644">
        <v>7.66</v>
      </c>
      <c r="G4644">
        <v>70.669452077805502</v>
      </c>
      <c r="H4644">
        <v>-1.3324660291983099</v>
      </c>
      <c r="I4644">
        <v>-15.0979445931589</v>
      </c>
      <c r="J4644">
        <v>24.8092695713095</v>
      </c>
      <c r="K4644">
        <v>6.9169827770950301</v>
      </c>
      <c r="L4644">
        <v>6.2141468723849798</v>
      </c>
      <c r="M4644">
        <v>82.841064319784195</v>
      </c>
      <c r="N4644">
        <v>1.8464456666175999</v>
      </c>
      <c r="O4644">
        <v>10.8355091383812</v>
      </c>
      <c r="P4644">
        <v>103.723404255319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Row],[Ticker]],[1]!Table2[[Symbol]:[Industry]],2,FALSE),"-")</f>
        <v>-</v>
      </c>
      <c r="D4645" t="s">
        <v>530</v>
      </c>
      <c r="E4645">
        <v>6.3929999999999998</v>
      </c>
      <c r="F4645">
        <v>21.31</v>
      </c>
      <c r="G4645">
        <v>96.890029544067701</v>
      </c>
      <c r="H4645">
        <v>2.77735789672841</v>
      </c>
      <c r="I4645">
        <v>-13.0062345260387</v>
      </c>
      <c r="J4645">
        <v>-4.5846698226298797</v>
      </c>
      <c r="K4645">
        <v>20.985450830485799</v>
      </c>
      <c r="L4645">
        <v>19.9956835109314</v>
      </c>
      <c r="M4645">
        <v>51.567171032088901</v>
      </c>
      <c r="N4645">
        <v>0.280432428038425</v>
      </c>
      <c r="O4645">
        <v>43.125293289535399</v>
      </c>
      <c r="P4645">
        <v>120.144628099173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Row],[Ticker]],[1]!Table2[[Symbol]:[Industry]],2,FALSE),"-")</f>
        <v>-</v>
      </c>
      <c r="D4646" t="s">
        <v>269</v>
      </c>
      <c r="E4646">
        <v>6.3824725000000004</v>
      </c>
      <c r="F4646">
        <v>14.75</v>
      </c>
      <c r="G4646">
        <v>-17.139490641436701</v>
      </c>
      <c r="H4646">
        <v>-11.1709468760825</v>
      </c>
      <c r="I4646">
        <v>-17.312712492122799</v>
      </c>
      <c r="J4646">
        <v>1.6373673025486</v>
      </c>
      <c r="K4646">
        <v>16.107700826073199</v>
      </c>
      <c r="L4646">
        <v>15.589663216124899</v>
      </c>
      <c r="M4646">
        <v>36.821972506839202</v>
      </c>
      <c r="N4646">
        <v>0.12225484288662899</v>
      </c>
      <c r="O4646">
        <v>67.864406779660996</v>
      </c>
      <c r="P4646">
        <v>21.900826446280899</v>
      </c>
      <c r="Q4646">
        <v>2.5176097499628E-2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Row],[Ticker]],[1]!Table2[[Symbol]:[Industry]],2,FALSE),"-")</f>
        <v>-</v>
      </c>
      <c r="D4647" t="s">
        <v>1467</v>
      </c>
      <c r="E4647">
        <v>6.3699411000000001</v>
      </c>
      <c r="F4647">
        <v>11.49</v>
      </c>
      <c r="G4647">
        <v>69.854645142373101</v>
      </c>
      <c r="H4647">
        <v>-3.3062142061550301</v>
      </c>
      <c r="I4647">
        <v>67.098648168528698</v>
      </c>
      <c r="J4647">
        <v>4.1906378391406598</v>
      </c>
      <c r="K4647">
        <v>10.0415594289996</v>
      </c>
      <c r="L4647">
        <v>8.3392500925921293</v>
      </c>
      <c r="M4647">
        <v>58.782951232345802</v>
      </c>
      <c r="N4647">
        <v>0.84959083519088796</v>
      </c>
      <c r="O4647">
        <v>5.3089643167972103</v>
      </c>
      <c r="P4647">
        <v>129.34131736526899</v>
      </c>
      <c r="Q4647">
        <v>9.0904933128035006E-2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Row],[Ticker]],[1]!Table2[[Symbol]:[Industry]],2,FALSE),"-")</f>
        <v>-</v>
      </c>
      <c r="D4648" t="s">
        <v>313</v>
      </c>
      <c r="E4648">
        <v>6.3629255999999996</v>
      </c>
      <c r="F4648">
        <v>6.36</v>
      </c>
      <c r="G4648">
        <v>-34.798409403506298</v>
      </c>
      <c r="H4648">
        <v>1.7944121782020199</v>
      </c>
      <c r="I4648">
        <v>-42.176582301109597</v>
      </c>
      <c r="J4648">
        <v>6.39223362842423</v>
      </c>
      <c r="K4648">
        <v>6.8566663485940103</v>
      </c>
      <c r="M4648">
        <v>34.585501351421797</v>
      </c>
      <c r="N4648">
        <v>0.99024974656377596</v>
      </c>
      <c r="O4648">
        <v>133.018867924528</v>
      </c>
      <c r="P4648">
        <v>4.6052631578947301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Row],[Ticker]],[1]!Table2[[Symbol]:[Industry]],2,FALSE),"-")</f>
        <v>-</v>
      </c>
      <c r="D4649" t="s">
        <v>1715</v>
      </c>
      <c r="E4649">
        <v>6.3526551479999904</v>
      </c>
      <c r="F4649">
        <v>0.42</v>
      </c>
      <c r="G4649">
        <v>-26.417778637436001</v>
      </c>
      <c r="H4649">
        <v>-11.9487031525615</v>
      </c>
      <c r="I4649">
        <v>-40.569892962569803</v>
      </c>
      <c r="J4649">
        <v>8.9228321175443099</v>
      </c>
      <c r="K4649">
        <v>0.50638640874164798</v>
      </c>
      <c r="L4649">
        <v>0.51775272441199205</v>
      </c>
      <c r="M4649">
        <v>32.145015050703797</v>
      </c>
      <c r="N4649">
        <v>2.4830731057817901</v>
      </c>
      <c r="O4649">
        <v>64.285714285714207</v>
      </c>
      <c r="P4649">
        <v>13.5135135135135</v>
      </c>
      <c r="Q4649">
        <v>1.0444496865281001E-2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Row],[Ticker]],[1]!Table2[[Symbol]:[Industry]],2,FALSE),"-")</f>
        <v>-</v>
      </c>
      <c r="D4650" t="s">
        <v>711</v>
      </c>
      <c r="E4650">
        <v>6.3247861439999999</v>
      </c>
      <c r="F4650">
        <v>93.7</v>
      </c>
      <c r="G4650">
        <v>29.2270938777664</v>
      </c>
      <c r="H4650">
        <v>0.39266515591359302</v>
      </c>
      <c r="I4650">
        <v>5.3031526269172602</v>
      </c>
      <c r="J4650">
        <v>0.25928865461681899</v>
      </c>
      <c r="K4650">
        <v>92.6678384631402</v>
      </c>
      <c r="L4650">
        <v>82.447307878984702</v>
      </c>
      <c r="M4650">
        <v>63.753004305415402</v>
      </c>
      <c r="N4650">
        <v>0.92143186982384995</v>
      </c>
      <c r="O4650">
        <v>6.8303094983991297</v>
      </c>
      <c r="P4650">
        <v>55.004135649296899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Row],[Ticker]],[1]!Table2[[Symbol]:[Industry]],2,FALSE),"-")</f>
        <v>-</v>
      </c>
      <c r="D4651" t="s">
        <v>232</v>
      </c>
      <c r="E4651">
        <v>6.3066559499999997</v>
      </c>
      <c r="F4651">
        <v>6.6</v>
      </c>
      <c r="G4651">
        <v>-54.504598555105801</v>
      </c>
      <c r="I4651">
        <v>-10.490223547081699</v>
      </c>
      <c r="K4651">
        <v>7.8976443621726604</v>
      </c>
      <c r="M4651">
        <v>24.8553728216223</v>
      </c>
      <c r="N4651">
        <v>1</v>
      </c>
      <c r="O4651">
        <v>45.454545454545404</v>
      </c>
      <c r="P4651">
        <v>4.7619047619047601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Row],[Ticker]],[1]!Table2[[Symbol]:[Industry]],2,FALSE),"-")</f>
        <v>-</v>
      </c>
      <c r="D4652" t="s">
        <v>54</v>
      </c>
      <c r="E4652">
        <v>6.2981999999999996</v>
      </c>
      <c r="F4652">
        <v>69.98</v>
      </c>
      <c r="G4652">
        <v>32.256512556005298</v>
      </c>
      <c r="H4652">
        <v>-5.9612942520750503</v>
      </c>
      <c r="I4652">
        <v>19.102369045510802</v>
      </c>
      <c r="J4652">
        <v>-1.22253288378314</v>
      </c>
      <c r="K4652">
        <v>61.474404336105003</v>
      </c>
      <c r="L4652">
        <v>58.4689570166313</v>
      </c>
      <c r="M4652">
        <v>67.109070303522302</v>
      </c>
      <c r="N4652">
        <v>0.67731283494830297</v>
      </c>
      <c r="O4652">
        <v>6.5304372677907896</v>
      </c>
      <c r="P4652">
        <v>67.857999520268606</v>
      </c>
      <c r="Q4652">
        <v>6.6293879640260997E-2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Row],[Ticker]],[1]!Table2[[Symbol]:[Industry]],2,FALSE),"-")</f>
        <v>-</v>
      </c>
      <c r="D4653" t="s">
        <v>235</v>
      </c>
      <c r="E4653">
        <v>6.2918336000000004</v>
      </c>
      <c r="F4653">
        <v>6.11</v>
      </c>
      <c r="G4653">
        <v>43.304443584786199</v>
      </c>
      <c r="H4653">
        <v>1.54475301472662</v>
      </c>
      <c r="I4653">
        <v>27.181081696299501</v>
      </c>
      <c r="J4653">
        <v>-1.33357813886593</v>
      </c>
      <c r="K4653">
        <v>4.7099839384402697</v>
      </c>
      <c r="L4653">
        <v>3.8971729053397302</v>
      </c>
      <c r="M4653">
        <v>99.999981419601397</v>
      </c>
      <c r="N4653">
        <v>1.2954159592529699</v>
      </c>
      <c r="O4653">
        <v>0</v>
      </c>
      <c r="P4653">
        <v>109.24657534246499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Row],[Ticker]],[1]!Table2[[Symbol]:[Industry]],2,FALSE),"-")</f>
        <v>-</v>
      </c>
      <c r="D4654" t="s">
        <v>625</v>
      </c>
      <c r="E4654">
        <v>6.2620478299999904</v>
      </c>
      <c r="F4654">
        <v>29.95</v>
      </c>
      <c r="G4654">
        <v>-23.917948472187</v>
      </c>
      <c r="H4654">
        <v>-12.506295830479001</v>
      </c>
      <c r="I4654">
        <v>-35.427566905477697</v>
      </c>
      <c r="J4654">
        <v>-0.96698613645305498</v>
      </c>
      <c r="K4654">
        <v>35.286716632671201</v>
      </c>
      <c r="L4654">
        <v>31.563892062605198</v>
      </c>
      <c r="M4654">
        <v>25.950806088555101</v>
      </c>
      <c r="N4654">
        <v>7.6252626725658995E-2</v>
      </c>
      <c r="O4654">
        <v>49.916527545909801</v>
      </c>
      <c r="P4654">
        <v>34.304932735426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Row],[Ticker]],[1]!Table2[[Symbol]:[Industry]],2,FALSE),"-")</f>
        <v>-</v>
      </c>
      <c r="D4655" t="s">
        <v>269</v>
      </c>
      <c r="E4655">
        <v>6.2367501899999898</v>
      </c>
      <c r="F4655">
        <v>6</v>
      </c>
      <c r="G4655">
        <v>-5.60753973157638</v>
      </c>
      <c r="H4655">
        <v>-0.81933635235493996</v>
      </c>
      <c r="I4655">
        <v>-3.3473664042246001</v>
      </c>
      <c r="J4655">
        <v>7.5382073002472296</v>
      </c>
      <c r="K4655">
        <v>4.90452552137699</v>
      </c>
      <c r="L4655">
        <v>4.9655112171514499</v>
      </c>
      <c r="M4655">
        <v>30.4585668200965</v>
      </c>
      <c r="N4655">
        <v>0.55617489188778002</v>
      </c>
      <c r="O4655">
        <v>15</v>
      </c>
      <c r="P4655">
        <v>62.162162162162097</v>
      </c>
      <c r="Q4655">
        <v>3.7835935658812998E-2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Row],[Ticker]],[1]!Table2[[Symbol]:[Industry]],2,FALSE),"-")</f>
        <v>-</v>
      </c>
      <c r="D4656" t="s">
        <v>625</v>
      </c>
      <c r="E4656">
        <v>6.2311965000000002</v>
      </c>
      <c r="F4656">
        <v>19.45</v>
      </c>
      <c r="G4656">
        <v>-75.229907197081104</v>
      </c>
      <c r="H4656">
        <v>-5.47932555521799</v>
      </c>
      <c r="I4656">
        <v>-43.789263327603003</v>
      </c>
      <c r="J4656">
        <v>4.2248539868939101</v>
      </c>
      <c r="K4656">
        <v>19.3625420196826</v>
      </c>
      <c r="L4656">
        <v>24.4307814470632</v>
      </c>
      <c r="M4656">
        <v>66.974023243768897</v>
      </c>
      <c r="N4656">
        <v>2.5092248754347999</v>
      </c>
      <c r="O4656">
        <v>125.65552699228699</v>
      </c>
      <c r="P4656">
        <v>22.481108312342499</v>
      </c>
      <c r="Q4656">
        <v>4.1807819720579002E-2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Row],[Ticker]],[1]!Table2[[Symbol]:[Industry]],2,FALSE),"-")</f>
        <v>-</v>
      </c>
      <c r="D4657" t="s">
        <v>711</v>
      </c>
      <c r="E4657">
        <v>6.1746908559999998</v>
      </c>
      <c r="F4657">
        <v>104.94</v>
      </c>
      <c r="G4657">
        <v>56.992739129538599</v>
      </c>
      <c r="H4657">
        <v>2.9032768728229801</v>
      </c>
      <c r="I4657">
        <v>1.37418323257926</v>
      </c>
      <c r="J4657">
        <v>0.959631890150075</v>
      </c>
      <c r="K4657">
        <v>105.421596992578</v>
      </c>
      <c r="L4657">
        <v>90.938783462208306</v>
      </c>
      <c r="M4657">
        <v>67.7882302660921</v>
      </c>
      <c r="N4657">
        <v>0.99556865481892998</v>
      </c>
      <c r="O4657">
        <v>8.2618639222412806</v>
      </c>
      <c r="P4657">
        <v>84.655991553756806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Row],[Ticker]],[1]!Table2[[Symbol]:[Industry]],2,FALSE),"-")</f>
        <v>-</v>
      </c>
      <c r="D4658" t="s">
        <v>54</v>
      </c>
      <c r="E4658">
        <v>6.17</v>
      </c>
      <c r="F4658">
        <v>6.17</v>
      </c>
      <c r="G4658">
        <v>62.588774938870102</v>
      </c>
      <c r="H4658">
        <v>-0.53635487503087798</v>
      </c>
      <c r="I4658">
        <v>-21.8407982597254</v>
      </c>
      <c r="J4658">
        <v>11.6683577891899</v>
      </c>
      <c r="K4658">
        <v>6.0044494913476196</v>
      </c>
      <c r="L4658">
        <v>5.3615030468654004</v>
      </c>
      <c r="M4658">
        <v>54.387660119627803</v>
      </c>
      <c r="N4658">
        <v>1.0495925600873699</v>
      </c>
      <c r="O4658">
        <v>27.552674230145801</v>
      </c>
      <c r="P4658">
        <v>102.29508196721299</v>
      </c>
      <c r="Q4658">
        <v>3.7584513602988E-2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Row],[Ticker]],[1]!Table2[[Symbol]:[Industry]],2,FALSE),"-")</f>
        <v>-</v>
      </c>
      <c r="D4659" t="s">
        <v>711</v>
      </c>
      <c r="E4659">
        <v>6.1661835759999999</v>
      </c>
      <c r="F4659">
        <v>35.28</v>
      </c>
      <c r="G4659">
        <v>37.694306554383203</v>
      </c>
      <c r="H4659">
        <v>-1.0270038964349799</v>
      </c>
      <c r="I4659">
        <v>9.18413194816927</v>
      </c>
      <c r="J4659">
        <v>1.2826466683189801</v>
      </c>
      <c r="K4659">
        <v>35.635506949999296</v>
      </c>
      <c r="L4659">
        <v>31.151564039170001</v>
      </c>
      <c r="M4659">
        <v>46.0553371054271</v>
      </c>
      <c r="N4659">
        <v>0.95120743775308503</v>
      </c>
      <c r="O4659">
        <v>8.1065759637188197</v>
      </c>
      <c r="P4659">
        <v>67.6009501187648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Row],[Ticker]],[1]!Table2[[Symbol]:[Industry]],2,FALSE),"-")</f>
        <v>-</v>
      </c>
      <c r="D4660" t="s">
        <v>313</v>
      </c>
      <c r="E4660">
        <v>6.1643157219999898</v>
      </c>
      <c r="F4660">
        <v>3.58</v>
      </c>
      <c r="G4660">
        <v>-35.509500515890103</v>
      </c>
      <c r="H4660">
        <v>-15.0952031457545</v>
      </c>
      <c r="I4660">
        <v>-10.490223547081699</v>
      </c>
      <c r="J4660">
        <v>2.2602499634663702</v>
      </c>
      <c r="K4660">
        <v>3.7734704918111701</v>
      </c>
      <c r="L4660">
        <v>3.7966176909854998</v>
      </c>
      <c r="M4660">
        <v>48.322457394270899</v>
      </c>
      <c r="N4660">
        <v>0.52066204943741301</v>
      </c>
      <c r="O4660">
        <v>89.664804469273705</v>
      </c>
      <c r="P4660">
        <v>23.024054982817798</v>
      </c>
      <c r="Q4660">
        <v>4.2520963033721E-2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Row],[Ticker]],[1]!Table2[[Symbol]:[Industry]],2,FALSE),"-")</f>
        <v>-</v>
      </c>
      <c r="D4661" t="s">
        <v>75</v>
      </c>
      <c r="E4661">
        <v>6.1622000000000003</v>
      </c>
      <c r="F4661">
        <v>12.56</v>
      </c>
      <c r="G4661">
        <v>-21.751111970769301</v>
      </c>
      <c r="H4661">
        <v>-3.4380648546891699</v>
      </c>
      <c r="I4661">
        <v>-14.254103488885599</v>
      </c>
      <c r="J4661">
        <v>-1.33357813886593</v>
      </c>
      <c r="M4661">
        <v>100</v>
      </c>
      <c r="O4661">
        <v>0</v>
      </c>
      <c r="P4661">
        <v>4.6666666666666599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Row],[Ticker]],[1]!Table2[[Symbol]:[Industry]],2,FALSE),"-")</f>
        <v>-</v>
      </c>
      <c r="D4662" t="s">
        <v>625</v>
      </c>
      <c r="E4662">
        <v>6.1529999999999996</v>
      </c>
      <c r="F4662">
        <v>20.51</v>
      </c>
      <c r="G4662">
        <v>-84.680214503949102</v>
      </c>
      <c r="H4662">
        <v>-8.3741725372078708</v>
      </c>
      <c r="I4662">
        <v>-18.599542543497499</v>
      </c>
      <c r="J4662">
        <v>3.1426029046428301</v>
      </c>
      <c r="K4662">
        <v>23.0085662629096</v>
      </c>
      <c r="L4662">
        <v>26.200338477548701</v>
      </c>
      <c r="M4662">
        <v>19.1388322281984</v>
      </c>
      <c r="N4662">
        <v>0.158823529411764</v>
      </c>
      <c r="O4662">
        <v>159.239395416869</v>
      </c>
      <c r="P4662">
        <v>53.748125937031404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Row],[Ticker]],[1]!Table2[[Symbol]:[Industry]],2,FALSE),"-")</f>
        <v>-</v>
      </c>
      <c r="D4663" t="s">
        <v>700</v>
      </c>
      <c r="E4663">
        <v>6.1505311999999996</v>
      </c>
      <c r="F4663">
        <v>8.56</v>
      </c>
      <c r="G4663">
        <v>156.483963536397</v>
      </c>
      <c r="H4663">
        <v>4.58484696687841</v>
      </c>
      <c r="I4663">
        <v>-16.1131562923959</v>
      </c>
      <c r="J4663">
        <v>11.097148359188299</v>
      </c>
      <c r="K4663">
        <v>7.8280041192126699</v>
      </c>
      <c r="L4663">
        <v>6.9487041336184596</v>
      </c>
      <c r="M4663">
        <v>61.521424302159197</v>
      </c>
      <c r="N4663">
        <v>1.2201100944660599</v>
      </c>
      <c r="O4663">
        <v>10.3971962616822</v>
      </c>
      <c r="P4663">
        <v>179.73856209150301</v>
      </c>
      <c r="Q4663">
        <v>8.4822885199859005E-2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Row],[Ticker]],[1]!Table2[[Symbol]:[Industry]],2,FALSE),"-")</f>
        <v>-</v>
      </c>
      <c r="D4664" t="s">
        <v>5223</v>
      </c>
      <c r="E4664">
        <v>6.1386137999999999</v>
      </c>
      <c r="F4664">
        <v>20.46</v>
      </c>
      <c r="G4664">
        <v>-22.911293013173399</v>
      </c>
      <c r="H4664">
        <v>-23.5049156856584</v>
      </c>
      <c r="I4664">
        <v>10.0044760995613</v>
      </c>
      <c r="J4664">
        <v>-3.0031808018840702</v>
      </c>
      <c r="K4664">
        <v>23.242069793029799</v>
      </c>
      <c r="L4664">
        <v>21.1468536818813</v>
      </c>
      <c r="M4664">
        <v>29.329733782683501</v>
      </c>
      <c r="N4664">
        <v>2.0908793109372601</v>
      </c>
      <c r="O4664">
        <v>35.9726295210166</v>
      </c>
      <c r="P4664">
        <v>39.849624060150298</v>
      </c>
      <c r="Q4664">
        <v>2.3736427276009001E-2</v>
      </c>
    </row>
    <row r="4665" spans="1:17" hidden="1" x14ac:dyDescent="0.3">
      <c r="A4665" t="s">
        <v>9559</v>
      </c>
      <c r="B4665" t="s">
        <v>9560</v>
      </c>
      <c r="C4665" t="str">
        <f>IFERROR(VLOOKUP(Table1[[#This Row],[Ticker]],[1]!Table2[[Symbol]:[Industry]],2,FALSE),"-")</f>
        <v>-</v>
      </c>
      <c r="D4665" t="s">
        <v>72</v>
      </c>
      <c r="E4665">
        <v>6.1151220000000004</v>
      </c>
      <c r="F4665">
        <v>20.149999999999999</v>
      </c>
      <c r="G4665">
        <v>-13.5051432174151</v>
      </c>
      <c r="H4665">
        <v>-13.8879422181423</v>
      </c>
      <c r="I4665">
        <v>-13.986392129457199</v>
      </c>
      <c r="J4665">
        <v>3.0954553327427798</v>
      </c>
      <c r="K4665">
        <v>20.211062235056598</v>
      </c>
      <c r="L4665">
        <v>19.2024693945968</v>
      </c>
      <c r="M4665">
        <v>46.473844725654502</v>
      </c>
      <c r="N4665">
        <v>0.23171694292872</v>
      </c>
      <c r="O4665">
        <v>28.9826302729528</v>
      </c>
      <c r="P4665">
        <v>54.999999999999901</v>
      </c>
      <c r="Q4665">
        <v>7.2510690479427001E-2</v>
      </c>
    </row>
    <row r="4666" spans="1:17" hidden="1" x14ac:dyDescent="0.3">
      <c r="A4666" t="s">
        <v>9561</v>
      </c>
      <c r="B4666" t="s">
        <v>9562</v>
      </c>
      <c r="C4666" t="str">
        <f>IFERROR(VLOOKUP(Table1[[#This Row],[Ticker]],[1]!Table2[[Symbol]:[Industry]],2,FALSE),"-")</f>
        <v>-</v>
      </c>
      <c r="D4666" t="s">
        <v>46</v>
      </c>
      <c r="E4666">
        <v>6.07</v>
      </c>
      <c r="F4666">
        <v>20</v>
      </c>
      <c r="G4666">
        <v>-4.20697950748675</v>
      </c>
      <c r="H4666">
        <v>15.3514410082594</v>
      </c>
      <c r="I4666">
        <v>-0.60011365697185604</v>
      </c>
      <c r="J4666">
        <v>16.119267674136299</v>
      </c>
      <c r="K4666">
        <v>18.317285572487901</v>
      </c>
      <c r="L4666">
        <v>18.781934390384802</v>
      </c>
      <c r="M4666">
        <v>75.967485409284293</v>
      </c>
      <c r="N4666">
        <v>0.78562072308319997</v>
      </c>
      <c r="O4666">
        <v>26</v>
      </c>
      <c r="P4666">
        <v>53.846153846153797</v>
      </c>
      <c r="Q4666">
        <v>0.13507740582946401</v>
      </c>
    </row>
    <row r="4667" spans="1:17" hidden="1" x14ac:dyDescent="0.3">
      <c r="A4667" t="s">
        <v>9563</v>
      </c>
      <c r="B4667" t="s">
        <v>9564</v>
      </c>
      <c r="C4667" t="str">
        <f>IFERROR(VLOOKUP(Table1[[#This Row],[Ticker]],[1]!Table2[[Symbol]:[Industry]],2,FALSE),"-")</f>
        <v>-</v>
      </c>
      <c r="D4667" t="s">
        <v>292</v>
      </c>
      <c r="E4667">
        <v>6.0623550000000002</v>
      </c>
      <c r="F4667">
        <v>12.89</v>
      </c>
      <c r="G4667">
        <v>111.405099591346</v>
      </c>
      <c r="H4667">
        <v>-3.4380648546891699</v>
      </c>
      <c r="I4667">
        <v>7.1206611062179697</v>
      </c>
      <c r="J4667">
        <v>-1.33357813886593</v>
      </c>
      <c r="K4667">
        <v>9.9368482935013898</v>
      </c>
      <c r="L4667">
        <v>9.6174187642376801</v>
      </c>
      <c r="M4667">
        <v>99.999999996748201</v>
      </c>
      <c r="N4667">
        <v>0</v>
      </c>
      <c r="O4667">
        <v>0</v>
      </c>
      <c r="P4667">
        <v>137.822878228782</v>
      </c>
    </row>
    <row r="4668" spans="1:17" hidden="1" x14ac:dyDescent="0.3">
      <c r="A4668" t="s">
        <v>9565</v>
      </c>
      <c r="B4668" t="s">
        <v>9566</v>
      </c>
      <c r="C4668" t="str">
        <f>IFERROR(VLOOKUP(Table1[[#This Row],[Ticker]],[1]!Table2[[Symbol]:[Industry]],2,FALSE),"-")</f>
        <v>-</v>
      </c>
      <c r="D4668" t="s">
        <v>138</v>
      </c>
      <c r="E4668">
        <v>6.0552422000000004</v>
      </c>
      <c r="F4668">
        <v>12.11</v>
      </c>
      <c r="G4668">
        <v>-5.6817830211252298</v>
      </c>
      <c r="H4668">
        <v>-13.254185516750301</v>
      </c>
      <c r="I4668">
        <v>-35.179278273449903</v>
      </c>
      <c r="J4668">
        <v>6.64036075217646</v>
      </c>
      <c r="K4668">
        <v>12.324257761238201</v>
      </c>
      <c r="L4668">
        <v>12.493352480893799</v>
      </c>
      <c r="M4668">
        <v>57.559172794028697</v>
      </c>
      <c r="N4668">
        <v>1.6526953887557601</v>
      </c>
      <c r="O4668">
        <v>55.739058629231998</v>
      </c>
      <c r="P4668">
        <v>31.487513572204101</v>
      </c>
      <c r="Q4668">
        <v>-5.6588129305959996E-3</v>
      </c>
    </row>
    <row r="4669" spans="1:17" hidden="1" x14ac:dyDescent="0.3">
      <c r="A4669" t="s">
        <v>9567</v>
      </c>
      <c r="B4669" t="s">
        <v>9568</v>
      </c>
      <c r="C4669" t="str">
        <f>IFERROR(VLOOKUP(Table1[[#This Row],[Ticker]],[1]!Table2[[Symbol]:[Industry]],2,FALSE),"-")</f>
        <v>-</v>
      </c>
      <c r="D4669" t="s">
        <v>2175</v>
      </c>
      <c r="E4669">
        <v>6.0200579249999997</v>
      </c>
      <c r="F4669">
        <v>12.25</v>
      </c>
      <c r="G4669">
        <v>-29.195556415213701</v>
      </c>
      <c r="H4669">
        <v>-11.746448088222101</v>
      </c>
      <c r="I4669">
        <v>-48.073660485103801</v>
      </c>
      <c r="J4669">
        <v>3.63643043011436</v>
      </c>
      <c r="K4669">
        <v>15.0046441000295</v>
      </c>
      <c r="L4669">
        <v>15.285212990950599</v>
      </c>
      <c r="M4669">
        <v>50.567080125136798</v>
      </c>
      <c r="N4669">
        <v>1.7043267146449299</v>
      </c>
      <c r="O4669">
        <v>58.612244897959101</v>
      </c>
      <c r="P4669">
        <v>14.485981308411199</v>
      </c>
      <c r="Q4669">
        <v>4.3706995488465003E-2</v>
      </c>
    </row>
    <row r="4670" spans="1:17" hidden="1" x14ac:dyDescent="0.3">
      <c r="A4670" t="s">
        <v>9569</v>
      </c>
      <c r="B4670" t="s">
        <v>9570</v>
      </c>
      <c r="C4670" t="str">
        <f>IFERROR(VLOOKUP(Table1[[#This Row],[Ticker]],[1]!Table2[[Symbol]:[Industry]],2,FALSE),"-")</f>
        <v>-</v>
      </c>
      <c r="D4670" t="s">
        <v>75</v>
      </c>
      <c r="E4670">
        <v>6.0188050000000004</v>
      </c>
      <c r="F4670">
        <v>17.98</v>
      </c>
      <c r="G4670">
        <v>25.340442767208199</v>
      </c>
      <c r="H4670">
        <v>-6.9170449776754097</v>
      </c>
      <c r="I4670">
        <v>31.644163804696898</v>
      </c>
      <c r="J4670">
        <v>-5.6185578096428701</v>
      </c>
      <c r="K4670">
        <v>17.2281361448808</v>
      </c>
      <c r="L4670">
        <v>16.108529596608001</v>
      </c>
      <c r="M4670">
        <v>54.181761247608399</v>
      </c>
      <c r="N4670">
        <v>0.61560476402955</v>
      </c>
      <c r="O4670">
        <v>21.690767519466</v>
      </c>
      <c r="P4670">
        <v>66.020313942751599</v>
      </c>
      <c r="Q4670">
        <v>2.5956027997143E-2</v>
      </c>
    </row>
    <row r="4671" spans="1:17" hidden="1" x14ac:dyDescent="0.3">
      <c r="A4671" t="s">
        <v>9571</v>
      </c>
      <c r="B4671" t="s">
        <v>9572</v>
      </c>
      <c r="C4671" t="str">
        <f>IFERROR(VLOOKUP(Table1[[#This Row],[Ticker]],[1]!Table2[[Symbol]:[Industry]],2,FALSE),"-")</f>
        <v>-</v>
      </c>
      <c r="D4671" t="s">
        <v>482</v>
      </c>
      <c r="E4671">
        <v>6</v>
      </c>
      <c r="F4671">
        <v>6</v>
      </c>
      <c r="G4671">
        <v>53.215989680188301</v>
      </c>
      <c r="H4671">
        <v>-7.5874662397334802</v>
      </c>
      <c r="I4671">
        <v>-25.383840568358298</v>
      </c>
      <c r="J4671">
        <v>8.98201896303698</v>
      </c>
      <c r="K4671">
        <v>6.0700153051413803</v>
      </c>
      <c r="L4671">
        <v>5.7931189786857296</v>
      </c>
      <c r="M4671">
        <v>70.595630181489994</v>
      </c>
      <c r="N4671">
        <v>0.94638181932869303</v>
      </c>
      <c r="O4671">
        <v>48.3333333333333</v>
      </c>
      <c r="P4671">
        <v>98.675496688741703</v>
      </c>
      <c r="Q4671">
        <v>0.11248951578703301</v>
      </c>
    </row>
    <row r="4672" spans="1:17" hidden="1" x14ac:dyDescent="0.3">
      <c r="A4672" t="s">
        <v>9573</v>
      </c>
      <c r="B4672" t="s">
        <v>9574</v>
      </c>
      <c r="C4672" t="str">
        <f>IFERROR(VLOOKUP(Table1[[#This Row],[Ticker]],[1]!Table2[[Symbol]:[Industry]],2,FALSE),"-")</f>
        <v>-</v>
      </c>
      <c r="D4672" t="s">
        <v>2175</v>
      </c>
      <c r="E4672">
        <v>5.9998329999999997</v>
      </c>
      <c r="F4672">
        <v>6.43</v>
      </c>
      <c r="G4672">
        <v>-77.554527481900394</v>
      </c>
      <c r="H4672">
        <v>-8.9117835816634603</v>
      </c>
      <c r="I4672">
        <v>-62.361481032111698</v>
      </c>
      <c r="J4672">
        <v>11.005850767890699</v>
      </c>
      <c r="K4672">
        <v>6.6020555523671796</v>
      </c>
      <c r="L4672">
        <v>9.6530860075740694</v>
      </c>
      <c r="M4672">
        <v>66.796722118086393</v>
      </c>
      <c r="N4672">
        <v>0.23798184154061</v>
      </c>
      <c r="O4672">
        <v>179.937791601866</v>
      </c>
      <c r="P4672">
        <v>24.3713733075435</v>
      </c>
    </row>
    <row r="4673" spans="1:17" hidden="1" x14ac:dyDescent="0.3">
      <c r="A4673" t="s">
        <v>9575</v>
      </c>
      <c r="B4673" t="s">
        <v>9576</v>
      </c>
      <c r="C4673" t="str">
        <f>IFERROR(VLOOKUP(Table1[[#This Row],[Ticker]],[1]!Table2[[Symbol]:[Industry]],2,FALSE),"-")</f>
        <v>-</v>
      </c>
      <c r="D4673" t="s">
        <v>625</v>
      </c>
      <c r="E4673">
        <v>5.9742828000000001</v>
      </c>
      <c r="F4673">
        <v>11.21</v>
      </c>
      <c r="G4673">
        <v>43.173749350461101</v>
      </c>
      <c r="H4673">
        <v>-8.4380648546891699</v>
      </c>
      <c r="I4673">
        <v>47.273274032728203</v>
      </c>
      <c r="J4673">
        <v>-1.33357813886593</v>
      </c>
      <c r="K4673">
        <v>7.9692611571240999</v>
      </c>
      <c r="M4673">
        <v>98.631085820069799</v>
      </c>
      <c r="N4673">
        <v>0</v>
      </c>
      <c r="O4673">
        <v>5.26315789473683</v>
      </c>
      <c r="P4673">
        <v>69.591527987897095</v>
      </c>
    </row>
    <row r="4674" spans="1:17" hidden="1" x14ac:dyDescent="0.3">
      <c r="A4674" t="s">
        <v>9577</v>
      </c>
      <c r="B4674" t="s">
        <v>9578</v>
      </c>
      <c r="C4674" t="str">
        <f>IFERROR(VLOOKUP(Table1[[#This Row],[Ticker]],[1]!Table2[[Symbol]:[Industry]],2,FALSE),"-")</f>
        <v>-</v>
      </c>
      <c r="D4674" t="s">
        <v>942</v>
      </c>
      <c r="E4674">
        <v>5.9135999999999997</v>
      </c>
      <c r="F4674">
        <v>5.6</v>
      </c>
      <c r="G4674">
        <v>-72.931627730081601</v>
      </c>
      <c r="H4674">
        <v>-21.859117486268101</v>
      </c>
      <c r="I4674">
        <v>-64.476325711107805</v>
      </c>
      <c r="J4674">
        <v>-1.33357813886593</v>
      </c>
      <c r="K4674">
        <v>8.8218967092347</v>
      </c>
      <c r="L4674">
        <v>10.5403872060872</v>
      </c>
      <c r="M4674">
        <v>2.2573741572414999E-2</v>
      </c>
      <c r="N4674">
        <v>1.26099137097086</v>
      </c>
      <c r="O4674">
        <v>125.35714285714199</v>
      </c>
      <c r="P4674">
        <v>0</v>
      </c>
      <c r="Q4674">
        <v>-0.151117310661432</v>
      </c>
    </row>
    <row r="4675" spans="1:17" hidden="1" x14ac:dyDescent="0.3">
      <c r="A4675" t="s">
        <v>9579</v>
      </c>
      <c r="B4675" t="s">
        <v>9580</v>
      </c>
      <c r="C4675" t="str">
        <f>IFERROR(VLOOKUP(Table1[[#This Row],[Ticker]],[1]!Table2[[Symbol]:[Industry]],2,FALSE),"-")</f>
        <v>-</v>
      </c>
      <c r="D4675" t="s">
        <v>133</v>
      </c>
      <c r="E4675">
        <v>5.9063999999999997</v>
      </c>
      <c r="F4675">
        <v>11.04</v>
      </c>
      <c r="G4675">
        <v>5.2669381154413397</v>
      </c>
      <c r="H4675">
        <v>11.0935974485235</v>
      </c>
      <c r="I4675">
        <v>-21.9577456000087</v>
      </c>
      <c r="J4675">
        <v>10.0128319122764</v>
      </c>
      <c r="K4675">
        <v>10.489338186999801</v>
      </c>
      <c r="L4675">
        <v>10.2091150658828</v>
      </c>
      <c r="M4675">
        <v>59.231820913302997</v>
      </c>
      <c r="N4675">
        <v>2.2664676599985998</v>
      </c>
      <c r="O4675">
        <v>17.7536231884058</v>
      </c>
      <c r="P4675">
        <v>40.279542566708997</v>
      </c>
      <c r="Q4675">
        <v>2.5360865815982001E-2</v>
      </c>
    </row>
    <row r="4676" spans="1:17" hidden="1" x14ac:dyDescent="0.3">
      <c r="A4676" t="s">
        <v>9581</v>
      </c>
      <c r="B4676" t="s">
        <v>9582</v>
      </c>
      <c r="C4676" t="str">
        <f>IFERROR(VLOOKUP(Table1[[#This Row],[Ticker]],[1]!Table2[[Symbol]:[Industry]],2,FALSE),"-")</f>
        <v>-</v>
      </c>
      <c r="D4676" t="s">
        <v>376</v>
      </c>
      <c r="E4676">
        <v>5.8695399999999998</v>
      </c>
      <c r="F4676">
        <v>12.4</v>
      </c>
      <c r="G4676">
        <v>57.285925066267602</v>
      </c>
      <c r="H4676">
        <v>-3.9196057856683102</v>
      </c>
      <c r="I4676">
        <v>-40.444579679361802</v>
      </c>
      <c r="J4676">
        <v>-1.89492537222599</v>
      </c>
      <c r="K4676">
        <v>12.5378751579356</v>
      </c>
      <c r="L4676">
        <v>12.7202701530417</v>
      </c>
      <c r="M4676">
        <v>8.9306601541548201</v>
      </c>
      <c r="N4676">
        <v>1.6913928012519499</v>
      </c>
      <c r="O4676">
        <v>49.838709677419303</v>
      </c>
      <c r="P4676">
        <v>83.703703703703695</v>
      </c>
      <c r="Q4676">
        <v>3.0209342364209999E-2</v>
      </c>
    </row>
    <row r="4677" spans="1:17" hidden="1" x14ac:dyDescent="0.3">
      <c r="A4677" t="s">
        <v>9583</v>
      </c>
      <c r="B4677" t="s">
        <v>9584</v>
      </c>
      <c r="C4677" t="str">
        <f>IFERROR(VLOOKUP(Table1[[#This Row],[Ticker]],[1]!Table2[[Symbol]:[Industry]],2,FALSE),"-")</f>
        <v>-</v>
      </c>
      <c r="D4677" t="s">
        <v>138</v>
      </c>
      <c r="E4677">
        <v>5.8259999999999996</v>
      </c>
      <c r="F4677">
        <v>19.420000000000002</v>
      </c>
      <c r="G4677">
        <v>163.599168062324</v>
      </c>
      <c r="H4677">
        <v>21.5951237215376</v>
      </c>
      <c r="I4677">
        <v>-16.628454576564501</v>
      </c>
      <c r="J4677">
        <v>25.0134856450907</v>
      </c>
      <c r="K4677">
        <v>16.268486817223302</v>
      </c>
      <c r="L4677">
        <v>15.2432424707254</v>
      </c>
      <c r="M4677">
        <v>88.261316752967105</v>
      </c>
      <c r="N4677">
        <v>1.25501522831229</v>
      </c>
      <c r="O4677">
        <v>73.995880535530304</v>
      </c>
      <c r="P4677">
        <v>202.492211838006</v>
      </c>
    </row>
    <row r="4678" spans="1:17" hidden="1" x14ac:dyDescent="0.3">
      <c r="A4678" t="s">
        <v>9585</v>
      </c>
      <c r="B4678" t="s">
        <v>9586</v>
      </c>
      <c r="C4678" t="str">
        <f>IFERROR(VLOOKUP(Table1[[#This Row],[Ticker]],[1]!Table2[[Symbol]:[Industry]],2,FALSE),"-")</f>
        <v>-</v>
      </c>
      <c r="D4678" t="s">
        <v>530</v>
      </c>
      <c r="E4678">
        <v>5.8027199999999999</v>
      </c>
      <c r="F4678">
        <v>17.27</v>
      </c>
      <c r="G4678">
        <v>46.282221362563902</v>
      </c>
      <c r="H4678">
        <v>-3.4380648546891699</v>
      </c>
      <c r="I4678">
        <v>1.4190378373032599</v>
      </c>
      <c r="J4678">
        <v>-1.33357813886593</v>
      </c>
      <c r="K4678">
        <v>14.1734763643141</v>
      </c>
      <c r="L4678">
        <v>11.191783151982801</v>
      </c>
      <c r="M4678">
        <v>99.999999982024406</v>
      </c>
      <c r="N4678">
        <v>0.400801603206412</v>
      </c>
      <c r="O4678">
        <v>0</v>
      </c>
      <c r="P4678">
        <v>72.699999999999903</v>
      </c>
    </row>
    <row r="4679" spans="1:17" hidden="1" x14ac:dyDescent="0.3">
      <c r="A4679" t="s">
        <v>9587</v>
      </c>
      <c r="B4679" t="s">
        <v>9588</v>
      </c>
      <c r="C4679" t="str">
        <f>IFERROR(VLOOKUP(Table1[[#This Row],[Ticker]],[1]!Table2[[Symbol]:[Industry]],2,FALSE),"-")</f>
        <v>-</v>
      </c>
      <c r="D4679" t="s">
        <v>711</v>
      </c>
      <c r="E4679">
        <v>5.722810688</v>
      </c>
      <c r="F4679">
        <v>207.74</v>
      </c>
      <c r="G4679">
        <v>31.509612128049898</v>
      </c>
      <c r="H4679">
        <v>6.8196124224481496</v>
      </c>
      <c r="I4679">
        <v>12.0268795432697</v>
      </c>
      <c r="J4679">
        <v>4.2251278589518497</v>
      </c>
      <c r="K4679">
        <v>203.54638184856699</v>
      </c>
      <c r="L4679">
        <v>177.82227037391999</v>
      </c>
      <c r="M4679">
        <v>41.480968958534298</v>
      </c>
      <c r="N4679">
        <v>0.72480171253422698</v>
      </c>
      <c r="O4679">
        <v>5.9016077789544497</v>
      </c>
      <c r="P4679">
        <v>59.8</v>
      </c>
    </row>
    <row r="4680" spans="1:17" hidden="1" x14ac:dyDescent="0.3">
      <c r="A4680" t="s">
        <v>9589</v>
      </c>
      <c r="B4680" t="s">
        <v>9590</v>
      </c>
      <c r="C4680" t="str">
        <f>IFERROR(VLOOKUP(Table1[[#This Row],[Ticker]],[1]!Table2[[Symbol]:[Industry]],2,FALSE),"-")</f>
        <v>-</v>
      </c>
      <c r="D4680" t="s">
        <v>590</v>
      </c>
      <c r="E4680">
        <v>5.7179927507280599</v>
      </c>
      <c r="F4680">
        <v>4.5999999999999996</v>
      </c>
      <c r="G4680">
        <v>-64.589821648188703</v>
      </c>
      <c r="H4680">
        <v>-3.4380648546891699</v>
      </c>
      <c r="I4680">
        <v>-22.254103488885601</v>
      </c>
      <c r="J4680">
        <v>-1.33357813886593</v>
      </c>
      <c r="K4680">
        <v>4.8215820858283003</v>
      </c>
      <c r="L4680">
        <v>6.0674937826678903</v>
      </c>
      <c r="M4680">
        <v>0</v>
      </c>
      <c r="O4680">
        <v>61.739130434782602</v>
      </c>
      <c r="P4680">
        <v>0</v>
      </c>
    </row>
    <row r="4681" spans="1:17" hidden="1" x14ac:dyDescent="0.3">
      <c r="A4681" t="s">
        <v>9591</v>
      </c>
      <c r="B4681" t="s">
        <v>9592</v>
      </c>
      <c r="C4681" t="str">
        <f>IFERROR(VLOOKUP(Table1[[#This Row],[Ticker]],[1]!Table2[[Symbol]:[Industry]],2,FALSE),"-")</f>
        <v>-</v>
      </c>
      <c r="D4681" t="s">
        <v>711</v>
      </c>
      <c r="E4681">
        <v>5.7107817000000001</v>
      </c>
      <c r="F4681">
        <v>40.64</v>
      </c>
      <c r="G4681">
        <v>17.758586732888599</v>
      </c>
      <c r="H4681">
        <v>9.7490299474544795</v>
      </c>
      <c r="I4681">
        <v>7.0343571353936696</v>
      </c>
      <c r="J4681">
        <v>4.5406897331932399</v>
      </c>
      <c r="K4681">
        <v>38.256431584792502</v>
      </c>
      <c r="L4681">
        <v>34.474986366877502</v>
      </c>
      <c r="M4681">
        <v>46.348393818943599</v>
      </c>
      <c r="N4681">
        <v>0.88777596887608001</v>
      </c>
      <c r="O4681">
        <v>3.8631889763779599</v>
      </c>
      <c r="P4681">
        <v>50.797773654916497</v>
      </c>
    </row>
    <row r="4682" spans="1:17" hidden="1" x14ac:dyDescent="0.3">
      <c r="A4682" t="s">
        <v>9593</v>
      </c>
      <c r="B4682" t="s">
        <v>9594</v>
      </c>
      <c r="C4682" t="str">
        <f>IFERROR(VLOOKUP(Table1[[#This Row],[Ticker]],[1]!Table2[[Symbol]:[Industry]],2,FALSE),"-")</f>
        <v>-</v>
      </c>
      <c r="D4682" t="s">
        <v>116</v>
      </c>
      <c r="E4682">
        <v>5.7072000000000003</v>
      </c>
      <c r="F4682">
        <v>1.23</v>
      </c>
      <c r="G4682">
        <v>71.969318136757494</v>
      </c>
      <c r="H4682">
        <v>0.79922328090404404</v>
      </c>
      <c r="I4682">
        <v>90.745896511114296</v>
      </c>
      <c r="J4682">
        <v>-1.33357813886593</v>
      </c>
      <c r="K4682">
        <v>0.98463510315565195</v>
      </c>
      <c r="L4682">
        <v>0.79781405456542798</v>
      </c>
      <c r="M4682">
        <v>99.996143041068393</v>
      </c>
      <c r="N4682">
        <v>0.75600270605642905</v>
      </c>
      <c r="O4682">
        <v>0</v>
      </c>
      <c r="P4682">
        <v>115.78947368420999</v>
      </c>
      <c r="Q4682">
        <v>9.5087680456260995E-2</v>
      </c>
    </row>
    <row r="4683" spans="1:17" hidden="1" x14ac:dyDescent="0.3">
      <c r="A4683" t="s">
        <v>9595</v>
      </c>
      <c r="B4683" t="s">
        <v>9596</v>
      </c>
      <c r="C4683" t="str">
        <f>IFERROR(VLOOKUP(Table1[[#This Row],[Ticker]],[1]!Table2[[Symbol]:[Industry]],2,FALSE),"-")</f>
        <v>-</v>
      </c>
      <c r="D4683" t="s">
        <v>21</v>
      </c>
      <c r="E4683">
        <v>5.7065147999999999</v>
      </c>
      <c r="F4683">
        <v>5.67</v>
      </c>
      <c r="G4683">
        <v>-2.6163006827653801</v>
      </c>
      <c r="H4683">
        <v>0.88910819955218101</v>
      </c>
      <c r="I4683">
        <v>64.509776452918203</v>
      </c>
      <c r="J4683">
        <v>3.1426029046428301</v>
      </c>
      <c r="K4683">
        <v>6.0731595403477598</v>
      </c>
      <c r="L4683">
        <v>5.25999309732219</v>
      </c>
      <c r="M4683">
        <v>68.095149730464101</v>
      </c>
      <c r="N4683">
        <v>1.7971014492753599E-2</v>
      </c>
      <c r="O4683">
        <v>41.093474426807703</v>
      </c>
      <c r="P4683">
        <v>184.92462311557699</v>
      </c>
    </row>
    <row r="4684" spans="1:17" hidden="1" x14ac:dyDescent="0.3">
      <c r="A4684" t="s">
        <v>9597</v>
      </c>
      <c r="B4684" t="s">
        <v>9598</v>
      </c>
      <c r="C4684" t="str">
        <f>IFERROR(VLOOKUP(Table1[[#This Row],[Ticker]],[1]!Table2[[Symbol]:[Industry]],2,FALSE),"-")</f>
        <v>-</v>
      </c>
      <c r="D4684" t="s">
        <v>1676</v>
      </c>
      <c r="E4684">
        <v>5.6974999999999998</v>
      </c>
      <c r="F4684">
        <v>12.5</v>
      </c>
      <c r="G4684">
        <v>25.7322905986486</v>
      </c>
      <c r="H4684">
        <v>0.57395108310115595</v>
      </c>
      <c r="I4684">
        <v>-13.3651264219846</v>
      </c>
      <c r="J4684">
        <v>2.89197633822678</v>
      </c>
      <c r="K4684">
        <v>11.6108083032611</v>
      </c>
      <c r="L4684">
        <v>11.1116338632054</v>
      </c>
      <c r="M4684">
        <v>66.002983697036896</v>
      </c>
      <c r="N4684">
        <v>2.7474747474747399</v>
      </c>
      <c r="O4684">
        <v>28</v>
      </c>
      <c r="P4684">
        <v>60.256410256410199</v>
      </c>
    </row>
    <row r="4685" spans="1:17" hidden="1" x14ac:dyDescent="0.3">
      <c r="A4685" t="s">
        <v>9599</v>
      </c>
      <c r="B4685" t="s">
        <v>9600</v>
      </c>
      <c r="C4685" t="str">
        <f>IFERROR(VLOOKUP(Table1[[#This Row],[Ticker]],[1]!Table2[[Symbol]:[Industry]],2,FALSE),"-")</f>
        <v>-</v>
      </c>
      <c r="D4685" t="s">
        <v>138</v>
      </c>
      <c r="E4685">
        <v>5.6930899500000001</v>
      </c>
      <c r="F4685">
        <v>10.35</v>
      </c>
      <c r="G4685">
        <v>35.976170675663397</v>
      </c>
      <c r="H4685">
        <v>-0.60921723373052195</v>
      </c>
      <c r="I4685">
        <v>-27.822491917688701</v>
      </c>
      <c r="J4685">
        <v>-6.5846698226298903</v>
      </c>
      <c r="K4685">
        <v>10.600757655643299</v>
      </c>
      <c r="L4685">
        <v>10.000161515536799</v>
      </c>
      <c r="M4685">
        <v>42.723825080125998</v>
      </c>
      <c r="N4685">
        <v>1.1744100696942601</v>
      </c>
      <c r="O4685">
        <v>39.130434782608702</v>
      </c>
      <c r="P4685">
        <v>122.103004291845</v>
      </c>
      <c r="Q4685">
        <v>5.8153242585736002E-2</v>
      </c>
    </row>
    <row r="4686" spans="1:17" hidden="1" x14ac:dyDescent="0.3">
      <c r="A4686" t="s">
        <v>9601</v>
      </c>
      <c r="B4686" t="s">
        <v>9602</v>
      </c>
      <c r="C4686" t="str">
        <f>IFERROR(VLOOKUP(Table1[[#This Row],[Ticker]],[1]!Table2[[Symbol]:[Industry]],2,FALSE),"-")</f>
        <v>-</v>
      </c>
      <c r="D4686" t="s">
        <v>72</v>
      </c>
      <c r="E4686">
        <v>5.6902239999999997</v>
      </c>
      <c r="F4686">
        <v>5.68</v>
      </c>
      <c r="G4686">
        <v>86.339497385853605</v>
      </c>
      <c r="H4686">
        <v>91.566908829580001</v>
      </c>
      <c r="I4686">
        <v>99.103872393877595</v>
      </c>
      <c r="J4686">
        <v>35.740642120329099</v>
      </c>
      <c r="M4686">
        <v>100</v>
      </c>
      <c r="O4686">
        <v>0</v>
      </c>
      <c r="P4686">
        <v>109.59409594095899</v>
      </c>
    </row>
    <row r="4687" spans="1:17" hidden="1" x14ac:dyDescent="0.3">
      <c r="A4687" t="s">
        <v>9603</v>
      </c>
      <c r="B4687" t="s">
        <v>9604</v>
      </c>
      <c r="C4687" t="str">
        <f>IFERROR(VLOOKUP(Table1[[#This Row],[Ticker]],[1]!Table2[[Symbol]:[Industry]],2,FALSE),"-")</f>
        <v>-</v>
      </c>
      <c r="D4687" t="s">
        <v>429</v>
      </c>
      <c r="E4687">
        <v>5.6861370000000004</v>
      </c>
      <c r="F4687">
        <v>18.95</v>
      </c>
      <c r="G4687">
        <v>-23.254598555105801</v>
      </c>
      <c r="H4687">
        <v>1.0739510831011601</v>
      </c>
      <c r="I4687">
        <v>-10.490223547081699</v>
      </c>
      <c r="J4687">
        <v>3.1426029046428301</v>
      </c>
      <c r="K4687">
        <v>18.949999976265499</v>
      </c>
      <c r="L4687">
        <v>18.949344984644899</v>
      </c>
      <c r="M4687">
        <v>100</v>
      </c>
      <c r="O4687">
        <v>0</v>
      </c>
      <c r="P4687">
        <v>0</v>
      </c>
    </row>
    <row r="4688" spans="1:17" hidden="1" x14ac:dyDescent="0.3">
      <c r="A4688" t="s">
        <v>9605</v>
      </c>
      <c r="B4688" t="s">
        <v>9606</v>
      </c>
      <c r="C4688" t="str">
        <f>IFERROR(VLOOKUP(Table1[[#This Row],[Ticker]],[1]!Table2[[Symbol]:[Industry]],2,FALSE),"-")</f>
        <v>-</v>
      </c>
      <c r="D4688" t="s">
        <v>711</v>
      </c>
      <c r="E4688">
        <v>5.6472677519999896</v>
      </c>
      <c r="F4688">
        <v>20.07</v>
      </c>
      <c r="G4688">
        <v>10.1854861743579</v>
      </c>
      <c r="H4688">
        <v>5.1377370913315996</v>
      </c>
      <c r="I4688">
        <v>3.2208246115584802</v>
      </c>
      <c r="J4688">
        <v>2.8468907311583602</v>
      </c>
      <c r="K4688">
        <v>19.437439048664402</v>
      </c>
      <c r="L4688">
        <v>17.815060226483801</v>
      </c>
      <c r="M4688">
        <v>60.5497023931554</v>
      </c>
      <c r="N4688">
        <v>0.77292187561959702</v>
      </c>
      <c r="O4688">
        <v>6.9755854509217601</v>
      </c>
      <c r="P4688">
        <v>54.384615384615302</v>
      </c>
    </row>
    <row r="4689" spans="1:17" hidden="1" x14ac:dyDescent="0.3">
      <c r="A4689" t="s">
        <v>9607</v>
      </c>
      <c r="B4689" t="s">
        <v>9608</v>
      </c>
      <c r="C4689" t="str">
        <f>IFERROR(VLOOKUP(Table1[[#This Row],[Ticker]],[1]!Table2[[Symbol]:[Industry]],2,FALSE),"-")</f>
        <v>-</v>
      </c>
      <c r="E4689">
        <v>5.6416599999999999</v>
      </c>
      <c r="F4689">
        <v>13.7</v>
      </c>
      <c r="G4689">
        <v>-10.2182949247427</v>
      </c>
      <c r="H4689">
        <v>-4.9400349308848597</v>
      </c>
      <c r="I4689">
        <v>-5.5897641290113098</v>
      </c>
      <c r="J4689">
        <v>-1.13090136886143</v>
      </c>
      <c r="K4689">
        <v>13.8781612815713</v>
      </c>
      <c r="L4689">
        <v>13.701062830693999</v>
      </c>
      <c r="M4689">
        <v>44.1121284269949</v>
      </c>
      <c r="N4689">
        <v>1.1816653915893001</v>
      </c>
      <c r="O4689">
        <v>18.540145985401399</v>
      </c>
      <c r="P4689">
        <v>34.182174338883399</v>
      </c>
      <c r="Q4689">
        <v>-0.13959714830258299</v>
      </c>
    </row>
    <row r="4690" spans="1:17" hidden="1" x14ac:dyDescent="0.3">
      <c r="A4690" t="s">
        <v>9609</v>
      </c>
      <c r="B4690" t="s">
        <v>9610</v>
      </c>
      <c r="C4690" t="str">
        <f>IFERROR(VLOOKUP(Table1[[#This Row],[Ticker]],[1]!Table2[[Symbol]:[Industry]],2,FALSE),"-")</f>
        <v>-</v>
      </c>
      <c r="D4690" t="s">
        <v>51</v>
      </c>
      <c r="E4690">
        <v>5.6406000000000001</v>
      </c>
      <c r="F4690">
        <v>26.86</v>
      </c>
      <c r="G4690">
        <v>-23.773117073624299</v>
      </c>
      <c r="H4690">
        <v>-14.0335078296674</v>
      </c>
      <c r="I4690">
        <v>-13.8715185111105</v>
      </c>
      <c r="J4690">
        <v>-1.8450164798637001</v>
      </c>
      <c r="K4690">
        <v>28.864459786585101</v>
      </c>
      <c r="L4690">
        <v>29.304384450592099</v>
      </c>
      <c r="M4690">
        <v>24.347973585165398</v>
      </c>
      <c r="N4690">
        <v>9.1428571428571401E-2</v>
      </c>
      <c r="O4690">
        <v>63.2166790766939</v>
      </c>
      <c r="P4690">
        <v>7.2255489021955999</v>
      </c>
    </row>
    <row r="4691" spans="1:17" hidden="1" x14ac:dyDescent="0.3">
      <c r="A4691" t="s">
        <v>9611</v>
      </c>
      <c r="B4691" t="s">
        <v>9612</v>
      </c>
      <c r="C4691" t="str">
        <f>IFERROR(VLOOKUP(Table1[[#This Row],[Ticker]],[1]!Table2[[Symbol]:[Industry]],2,FALSE),"-")</f>
        <v>-</v>
      </c>
      <c r="D4691" t="s">
        <v>72</v>
      </c>
      <c r="E4691">
        <v>5.6361905999999999</v>
      </c>
      <c r="F4691">
        <v>5.58</v>
      </c>
      <c r="G4691">
        <v>-33.109202755428903</v>
      </c>
      <c r="H4691">
        <v>6.2591362682863299</v>
      </c>
      <c r="I4691">
        <v>-28.3105475529727</v>
      </c>
      <c r="J4691">
        <v>8.9154148227061398</v>
      </c>
      <c r="K4691">
        <v>5.5150076217383797</v>
      </c>
      <c r="L4691">
        <v>5.9028503517032496</v>
      </c>
      <c r="M4691">
        <v>54.418662717323301</v>
      </c>
      <c r="N4691">
        <v>0.91294114742745003</v>
      </c>
      <c r="O4691">
        <v>30.1075268817204</v>
      </c>
      <c r="P4691">
        <v>13.877551020408101</v>
      </c>
      <c r="Q4691">
        <v>-1.2610337094197E-2</v>
      </c>
    </row>
    <row r="4692" spans="1:17" hidden="1" x14ac:dyDescent="0.3">
      <c r="A4692" t="s">
        <v>9613</v>
      </c>
      <c r="B4692" t="s">
        <v>9614</v>
      </c>
      <c r="C4692" t="str">
        <f>IFERROR(VLOOKUP(Table1[[#This Row],[Ticker]],[1]!Table2[[Symbol]:[Industry]],2,FALSE),"-")</f>
        <v>-</v>
      </c>
      <c r="D4692" t="s">
        <v>138</v>
      </c>
      <c r="E4692">
        <v>5.6303999999999998</v>
      </c>
      <c r="F4692">
        <v>31.5</v>
      </c>
      <c r="G4692">
        <v>-2.8883668727301299</v>
      </c>
      <c r="H4692">
        <v>-3.4380648546891699</v>
      </c>
      <c r="I4692">
        <v>16.451290701985702</v>
      </c>
      <c r="J4692">
        <v>-1.33357813886593</v>
      </c>
      <c r="K4692">
        <v>28.000658403726899</v>
      </c>
      <c r="L4692">
        <v>24.4754627464376</v>
      </c>
      <c r="M4692">
        <v>81.201129778348403</v>
      </c>
      <c r="N4692">
        <v>0</v>
      </c>
      <c r="O4692">
        <v>0</v>
      </c>
      <c r="P4692">
        <v>36.956521739130402</v>
      </c>
    </row>
    <row r="4693" spans="1:17" hidden="1" x14ac:dyDescent="0.3">
      <c r="A4693" t="s">
        <v>9615</v>
      </c>
      <c r="B4693" t="s">
        <v>9616</v>
      </c>
      <c r="C4693" t="str">
        <f>IFERROR(VLOOKUP(Table1[[#This Row],[Ticker]],[1]!Table2[[Symbol]:[Industry]],2,FALSE),"-")</f>
        <v>-</v>
      </c>
      <c r="D4693" t="s">
        <v>700</v>
      </c>
      <c r="E4693">
        <v>5.6276250000000001</v>
      </c>
      <c r="F4693">
        <v>1875</v>
      </c>
      <c r="G4693">
        <v>41.038939232407799</v>
      </c>
      <c r="H4693">
        <v>13.8787907075261</v>
      </c>
      <c r="I4693">
        <v>-2.1087206569083401</v>
      </c>
      <c r="J4693">
        <v>5.4369541718218901</v>
      </c>
      <c r="K4693">
        <v>1791.34110432994</v>
      </c>
      <c r="L4693">
        <v>1690.8690452998301</v>
      </c>
      <c r="M4693">
        <v>62.064251161151098</v>
      </c>
      <c r="N4693">
        <v>1.21247582205029</v>
      </c>
      <c r="O4693">
        <v>11.247999999999999</v>
      </c>
      <c r="P4693">
        <v>116.512702078521</v>
      </c>
      <c r="Q4693">
        <v>6.6128808432519004E-2</v>
      </c>
    </row>
    <row r="4694" spans="1:17" hidden="1" x14ac:dyDescent="0.3">
      <c r="A4694" t="s">
        <v>9617</v>
      </c>
      <c r="B4694" t="s">
        <v>9618</v>
      </c>
      <c r="C4694" t="str">
        <f>IFERROR(VLOOKUP(Table1[[#This Row],[Ticker]],[1]!Table2[[Symbol]:[Industry]],2,FALSE),"-")</f>
        <v>-</v>
      </c>
      <c r="D4694" t="s">
        <v>383</v>
      </c>
      <c r="E4694">
        <v>5.6264684000000003</v>
      </c>
      <c r="F4694">
        <v>15.61</v>
      </c>
      <c r="G4694">
        <v>40.029920273346001</v>
      </c>
      <c r="H4694">
        <v>-3.85905744308642</v>
      </c>
      <c r="I4694">
        <v>-6.9756346876653001</v>
      </c>
      <c r="J4694">
        <v>-6.3121534758675901</v>
      </c>
      <c r="K4694">
        <v>14.9710780100012</v>
      </c>
      <c r="L4694">
        <v>11.792413218922899</v>
      </c>
      <c r="M4694">
        <v>1.02485275678455</v>
      </c>
      <c r="N4694">
        <v>0.43612029843858102</v>
      </c>
      <c r="O4694">
        <v>22.229340166559801</v>
      </c>
      <c r="P4694">
        <v>105.394736842105</v>
      </c>
    </row>
    <row r="4695" spans="1:17" hidden="1" x14ac:dyDescent="0.3">
      <c r="A4695" t="s">
        <v>9619</v>
      </c>
      <c r="B4695" t="s">
        <v>9620</v>
      </c>
      <c r="C4695" t="str">
        <f>IFERROR(VLOOKUP(Table1[[#This Row],[Ticker]],[1]!Table2[[Symbol]:[Industry]],2,FALSE),"-")</f>
        <v>-</v>
      </c>
      <c r="D4695" t="s">
        <v>491</v>
      </c>
      <c r="E4695">
        <v>5.5960654959999996</v>
      </c>
      <c r="F4695">
        <v>5.56</v>
      </c>
      <c r="G4695">
        <v>-17.3981707942987</v>
      </c>
      <c r="H4695">
        <v>11.267817498251899</v>
      </c>
      <c r="I4695">
        <v>-8.1472332598779893</v>
      </c>
      <c r="J4695">
        <v>-5.4319387946036297</v>
      </c>
      <c r="K4695">
        <v>5.1016209564136403</v>
      </c>
      <c r="L4695">
        <v>5.6295720838542298</v>
      </c>
      <c r="M4695">
        <v>33.240244916014902</v>
      </c>
      <c r="N4695">
        <v>0.89562065480778197</v>
      </c>
      <c r="O4695">
        <v>22.122302158273399</v>
      </c>
      <c r="P4695">
        <v>46.315789473684198</v>
      </c>
      <c r="Q4695">
        <v>-4.9218020176519002E-2</v>
      </c>
    </row>
    <row r="4696" spans="1:17" hidden="1" x14ac:dyDescent="0.3">
      <c r="A4696" t="s">
        <v>9621</v>
      </c>
      <c r="B4696" t="s">
        <v>9622</v>
      </c>
      <c r="C4696" t="str">
        <f>IFERROR(VLOOKUP(Table1[[#This Row],[Ticker]],[1]!Table2[[Symbol]:[Industry]],2,FALSE),"-")</f>
        <v>-</v>
      </c>
      <c r="D4696" t="s">
        <v>625</v>
      </c>
      <c r="E4696">
        <v>5.5706210450000002</v>
      </c>
      <c r="F4696">
        <v>1.05</v>
      </c>
      <c r="G4696">
        <v>-5.5931859894901201</v>
      </c>
      <c r="H4696">
        <v>-1.87035303188851</v>
      </c>
      <c r="I4696">
        <v>-12.2495918825592</v>
      </c>
      <c r="J4696">
        <v>1.0670674632677399</v>
      </c>
      <c r="K4696">
        <v>0.87095729667658806</v>
      </c>
      <c r="L4696">
        <v>0.71054764949087601</v>
      </c>
      <c r="M4696">
        <v>93.6507375906683</v>
      </c>
      <c r="N4696">
        <v>1</v>
      </c>
      <c r="Q4696">
        <v>2.6574399778243E-2</v>
      </c>
    </row>
    <row r="4697" spans="1:17" hidden="1" x14ac:dyDescent="0.3">
      <c r="A4697" t="s">
        <v>9623</v>
      </c>
      <c r="B4697" t="s">
        <v>9624</v>
      </c>
      <c r="C4697" t="str">
        <f>IFERROR(VLOOKUP(Table1[[#This Row],[Ticker]],[1]!Table2[[Symbol]:[Industry]],2,FALSE),"-")</f>
        <v>-</v>
      </c>
      <c r="D4697" t="s">
        <v>95</v>
      </c>
      <c r="E4697">
        <v>5.5702680000000004</v>
      </c>
      <c r="F4697">
        <v>10.45</v>
      </c>
      <c r="G4697">
        <v>22.4915660195106</v>
      </c>
      <c r="H4697">
        <v>-0.88683323062433494</v>
      </c>
      <c r="I4697">
        <v>19.971699049672299</v>
      </c>
      <c r="J4697">
        <v>4.9944547564946804</v>
      </c>
      <c r="K4697">
        <v>9.7331902064679898</v>
      </c>
      <c r="L4697">
        <v>8.7637175119636392</v>
      </c>
      <c r="M4697">
        <v>47.538897685323299</v>
      </c>
      <c r="N4697">
        <v>1.72555799765053</v>
      </c>
      <c r="O4697">
        <v>19.6172248803827</v>
      </c>
      <c r="P4697">
        <v>62.015503875968903</v>
      </c>
      <c r="Q4697">
        <v>7.0406064018996004E-2</v>
      </c>
    </row>
    <row r="4698" spans="1:17" hidden="1" x14ac:dyDescent="0.3">
      <c r="A4698" t="s">
        <v>9625</v>
      </c>
      <c r="B4698" t="s">
        <v>9626</v>
      </c>
      <c r="C4698" t="str">
        <f>IFERROR(VLOOKUP(Table1[[#This Row],[Ticker]],[1]!Table2[[Symbol]:[Industry]],2,FALSE),"-")</f>
        <v>-</v>
      </c>
      <c r="D4698" t="s">
        <v>232</v>
      </c>
      <c r="E4698">
        <v>5.5575000000000001</v>
      </c>
      <c r="F4698">
        <v>3.25</v>
      </c>
      <c r="G4698">
        <v>15.503618742476601</v>
      </c>
      <c r="H4698">
        <v>24.651822785760199</v>
      </c>
      <c r="I4698">
        <v>-8.0449531620882304</v>
      </c>
      <c r="J4698">
        <v>-1.33357813886593</v>
      </c>
      <c r="K4698">
        <v>2.8816339877025401</v>
      </c>
      <c r="L4698">
        <v>2.8354679602502602</v>
      </c>
      <c r="M4698">
        <v>37.883122430078402</v>
      </c>
      <c r="N4698">
        <v>0.58488664177171801</v>
      </c>
      <c r="O4698">
        <v>10.769230769230701</v>
      </c>
      <c r="P4698">
        <v>66.6666666666666</v>
      </c>
      <c r="Q4698">
        <v>6.7540307009980996E-2</v>
      </c>
    </row>
    <row r="4699" spans="1:17" hidden="1" x14ac:dyDescent="0.3">
      <c r="A4699" t="s">
        <v>9627</v>
      </c>
      <c r="B4699" t="s">
        <v>9628</v>
      </c>
      <c r="C4699" t="str">
        <f>IFERROR(VLOOKUP(Table1[[#This Row],[Ticker]],[1]!Table2[[Symbol]:[Industry]],2,FALSE),"-")</f>
        <v>-</v>
      </c>
      <c r="D4699" t="s">
        <v>848</v>
      </c>
      <c r="E4699">
        <v>5.5545</v>
      </c>
      <c r="F4699">
        <v>5.29</v>
      </c>
      <c r="G4699">
        <v>2.39860809572555</v>
      </c>
      <c r="H4699">
        <v>-14.3834621661101</v>
      </c>
      <c r="I4699">
        <v>-23.196494174144402</v>
      </c>
      <c r="J4699">
        <v>1.1316339832534501</v>
      </c>
      <c r="K4699">
        <v>5.8073499430167201</v>
      </c>
      <c r="L4699">
        <v>5.8582093131897404</v>
      </c>
      <c r="M4699">
        <v>33.207340313384002</v>
      </c>
      <c r="N4699">
        <v>1.82666386879594</v>
      </c>
      <c r="O4699">
        <v>60.302457466918703</v>
      </c>
      <c r="P4699">
        <v>25.952380952380899</v>
      </c>
      <c r="Q4699">
        <v>-8.1573651796043006E-2</v>
      </c>
    </row>
    <row r="4700" spans="1:17" hidden="1" x14ac:dyDescent="0.3">
      <c r="A4700" t="s">
        <v>9629</v>
      </c>
      <c r="B4700" t="s">
        <v>9630</v>
      </c>
      <c r="C4700" t="str">
        <f>IFERROR(VLOOKUP(Table1[[#This Row],[Ticker]],[1]!Table2[[Symbol]:[Industry]],2,FALSE),"-")</f>
        <v>-</v>
      </c>
      <c r="D4700" t="s">
        <v>21</v>
      </c>
      <c r="E4700">
        <v>5.5434539999999997</v>
      </c>
      <c r="F4700">
        <v>12.46</v>
      </c>
      <c r="G4700">
        <v>20.689659379092902</v>
      </c>
      <c r="H4700">
        <v>1.53244904590055</v>
      </c>
      <c r="I4700">
        <v>13.018623783841599</v>
      </c>
      <c r="J4700">
        <v>-1.33357813886593</v>
      </c>
      <c r="K4700">
        <v>9.3626338998095893</v>
      </c>
      <c r="M4700">
        <v>100</v>
      </c>
      <c r="N4700">
        <v>0.32523653566229899</v>
      </c>
      <c r="O4700">
        <v>0</v>
      </c>
      <c r="P4700">
        <v>47.107438016528903</v>
      </c>
    </row>
    <row r="4701" spans="1:17" hidden="1" x14ac:dyDescent="0.3">
      <c r="A4701" t="s">
        <v>9631</v>
      </c>
      <c r="B4701" t="s">
        <v>9632</v>
      </c>
      <c r="C4701" t="str">
        <f>IFERROR(VLOOKUP(Table1[[#This Row],[Ticker]],[1]!Table2[[Symbol]:[Industry]],2,FALSE),"-")</f>
        <v>-</v>
      </c>
      <c r="D4701" t="s">
        <v>95</v>
      </c>
      <c r="E4701">
        <v>5.5353750000000002</v>
      </c>
      <c r="F4701">
        <v>4.3499999999999996</v>
      </c>
      <c r="G4701">
        <v>-107.635208968032</v>
      </c>
      <c r="I4701">
        <v>-24.3516096856956</v>
      </c>
      <c r="K4701">
        <v>17.265326357059401</v>
      </c>
      <c r="L4701">
        <v>64.568764294626902</v>
      </c>
      <c r="M4701">
        <v>49.458628392849597</v>
      </c>
      <c r="N4701">
        <v>1</v>
      </c>
      <c r="O4701">
        <v>540.22988505747105</v>
      </c>
      <c r="P4701">
        <v>10.126582278480999</v>
      </c>
    </row>
    <row r="4702" spans="1:17" hidden="1" x14ac:dyDescent="0.3">
      <c r="A4702" t="s">
        <v>9633</v>
      </c>
      <c r="B4702" t="s">
        <v>9634</v>
      </c>
      <c r="C4702" t="str">
        <f>IFERROR(VLOOKUP(Table1[[#This Row],[Ticker]],[1]!Table2[[Symbol]:[Industry]],2,FALSE),"-")</f>
        <v>-</v>
      </c>
      <c r="D4702" t="s">
        <v>429</v>
      </c>
      <c r="E4702">
        <v>5.5259999999999998</v>
      </c>
      <c r="F4702">
        <v>15.35</v>
      </c>
      <c r="G4702">
        <v>-40.281625582132797</v>
      </c>
      <c r="H4702">
        <v>3.6739510831011599</v>
      </c>
      <c r="I4702">
        <v>-24.2542684909019</v>
      </c>
      <c r="J4702">
        <v>10.0176029046428</v>
      </c>
      <c r="K4702">
        <v>15.7097886446809</v>
      </c>
      <c r="L4702">
        <v>16.8937176812789</v>
      </c>
      <c r="M4702">
        <v>50.995634690544897</v>
      </c>
      <c r="N4702">
        <v>1.01549271439267</v>
      </c>
      <c r="O4702">
        <v>34.5276872964169</v>
      </c>
      <c r="P4702">
        <v>7.7192982456140298</v>
      </c>
      <c r="Q4702">
        <v>2.5803914944941001E-2</v>
      </c>
    </row>
    <row r="4703" spans="1:17" hidden="1" x14ac:dyDescent="0.3">
      <c r="A4703" t="s">
        <v>9635</v>
      </c>
      <c r="B4703" t="s">
        <v>9636</v>
      </c>
      <c r="C4703" t="str">
        <f>IFERROR(VLOOKUP(Table1[[#This Row],[Ticker]],[1]!Table2[[Symbol]:[Industry]],2,FALSE),"-")</f>
        <v>-</v>
      </c>
      <c r="D4703" t="s">
        <v>625</v>
      </c>
      <c r="E4703">
        <v>5.5230176719999999</v>
      </c>
      <c r="F4703">
        <v>13.04</v>
      </c>
      <c r="G4703">
        <v>27.846212568880201</v>
      </c>
      <c r="H4703">
        <v>-14.7970166588343</v>
      </c>
      <c r="I4703">
        <v>-21.4191852957156</v>
      </c>
      <c r="J4703">
        <v>-1.81366531693151</v>
      </c>
      <c r="K4703">
        <v>13.9689774292075</v>
      </c>
      <c r="L4703">
        <v>12.845533030365299</v>
      </c>
      <c r="M4703">
        <v>11.409008544629</v>
      </c>
      <c r="N4703">
        <v>1.0580459770114901</v>
      </c>
      <c r="O4703">
        <v>23.0828220858895</v>
      </c>
      <c r="P4703">
        <v>62.999999999999901</v>
      </c>
    </row>
    <row r="4704" spans="1:17" hidden="1" x14ac:dyDescent="0.3">
      <c r="A4704" t="s">
        <v>9637</v>
      </c>
      <c r="B4704" t="s">
        <v>9638</v>
      </c>
      <c r="C4704" t="str">
        <f>IFERROR(VLOOKUP(Table1[[#This Row],[Ticker]],[1]!Table2[[Symbol]:[Industry]],2,FALSE),"-")</f>
        <v>-</v>
      </c>
      <c r="D4704" t="s">
        <v>530</v>
      </c>
      <c r="E4704">
        <v>5.4878999999999998</v>
      </c>
      <c r="F4704">
        <v>16.63</v>
      </c>
      <c r="G4704">
        <v>-32.972296709285999</v>
      </c>
      <c r="H4704">
        <v>1.0739510831011601</v>
      </c>
      <c r="I4704">
        <v>-10.490223547081699</v>
      </c>
      <c r="J4704">
        <v>3.1426029046428301</v>
      </c>
      <c r="K4704">
        <v>16.633512644431299</v>
      </c>
      <c r="L4704">
        <v>16.7245903991689</v>
      </c>
      <c r="M4704">
        <v>2.3131596830000001E-6</v>
      </c>
      <c r="O4704">
        <v>16.295850871918201</v>
      </c>
      <c r="P4704">
        <v>0</v>
      </c>
    </row>
    <row r="4705" spans="1:17" hidden="1" x14ac:dyDescent="0.3">
      <c r="A4705" t="s">
        <v>9639</v>
      </c>
      <c r="B4705" t="s">
        <v>9640</v>
      </c>
      <c r="C4705" t="str">
        <f>IFERROR(VLOOKUP(Table1[[#This Row],[Ticker]],[1]!Table2[[Symbol]:[Industry]],2,FALSE),"-")</f>
        <v>-</v>
      </c>
      <c r="D4705" t="s">
        <v>769</v>
      </c>
      <c r="E4705">
        <v>5.4726800000000004</v>
      </c>
      <c r="F4705">
        <v>7.1</v>
      </c>
      <c r="G4705">
        <v>-41.739099129158603</v>
      </c>
      <c r="H4705">
        <v>-8.82452607425925</v>
      </c>
      <c r="I4705">
        <v>-29.161472115237501</v>
      </c>
      <c r="J4705">
        <v>3.1426029046428301</v>
      </c>
      <c r="K4705">
        <v>7.3992562876222099</v>
      </c>
      <c r="L4705">
        <v>7.9454743280164397</v>
      </c>
      <c r="M4705">
        <v>37.271541225587903</v>
      </c>
      <c r="N4705">
        <v>0.51081081081081003</v>
      </c>
      <c r="O4705">
        <v>98.873239436619698</v>
      </c>
      <c r="P4705">
        <v>9.2307692307692193</v>
      </c>
      <c r="Q4705">
        <v>2.8840412002496998E-2</v>
      </c>
    </row>
    <row r="4706" spans="1:17" hidden="1" x14ac:dyDescent="0.3">
      <c r="A4706" t="s">
        <v>9641</v>
      </c>
      <c r="B4706" t="s">
        <v>9642</v>
      </c>
      <c r="C4706" t="str">
        <f>IFERROR(VLOOKUP(Table1[[#This Row],[Ticker]],[1]!Table2[[Symbol]:[Industry]],2,FALSE),"-")</f>
        <v>-</v>
      </c>
      <c r="D4706" t="s">
        <v>2479</v>
      </c>
      <c r="E4706">
        <v>5.4617133999999998</v>
      </c>
      <c r="F4706">
        <v>3.61</v>
      </c>
      <c r="G4706">
        <v>-19.816203139633</v>
      </c>
      <c r="H4706">
        <v>19.8239510831011</v>
      </c>
      <c r="I4706">
        <v>-37.116239807244298</v>
      </c>
      <c r="J4706">
        <v>0.578500340540272</v>
      </c>
      <c r="K4706">
        <v>3.7064541364045298</v>
      </c>
      <c r="L4706">
        <v>3.8848377316674498</v>
      </c>
      <c r="M4706">
        <v>36.8580893130543</v>
      </c>
      <c r="N4706">
        <v>0.49417566783549999</v>
      </c>
      <c r="O4706">
        <v>52.354570637119103</v>
      </c>
      <c r="P4706">
        <v>26.6666666666666</v>
      </c>
      <c r="Q4706">
        <v>3.9408710617698003E-2</v>
      </c>
    </row>
    <row r="4707" spans="1:17" hidden="1" x14ac:dyDescent="0.3">
      <c r="A4707" t="s">
        <v>9643</v>
      </c>
      <c r="B4707" t="s">
        <v>9644</v>
      </c>
      <c r="C4707" t="str">
        <f>IFERROR(VLOOKUP(Table1[[#This Row],[Ticker]],[1]!Table2[[Symbol]:[Industry]],2,FALSE),"-")</f>
        <v>-</v>
      </c>
      <c r="D4707" t="s">
        <v>4046</v>
      </c>
      <c r="E4707">
        <v>5.4536599519999998</v>
      </c>
      <c r="F4707">
        <v>5.24</v>
      </c>
      <c r="G4707">
        <v>-35.039110339617501</v>
      </c>
      <c r="H4707">
        <v>-7.3030122676841804</v>
      </c>
      <c r="I4707">
        <v>-36.9979374320747</v>
      </c>
      <c r="J4707">
        <v>-1.5760903802936299</v>
      </c>
      <c r="K4707">
        <v>5.7264996010262497</v>
      </c>
      <c r="L4707">
        <v>6.3847949335811398</v>
      </c>
      <c r="M4707">
        <v>36.0712221548347</v>
      </c>
      <c r="N4707">
        <v>0.812561582577499</v>
      </c>
      <c r="O4707">
        <v>105.72519083969399</v>
      </c>
      <c r="P4707">
        <v>8.0412371134020706</v>
      </c>
      <c r="Q4707">
        <v>3.6606428168850002E-3</v>
      </c>
    </row>
    <row r="4708" spans="1:17" hidden="1" x14ac:dyDescent="0.3">
      <c r="A4708" t="s">
        <v>9645</v>
      </c>
      <c r="B4708" t="s">
        <v>9646</v>
      </c>
      <c r="C4708" t="str">
        <f>IFERROR(VLOOKUP(Table1[[#This Row],[Ticker]],[1]!Table2[[Symbol]:[Industry]],2,FALSE),"-")</f>
        <v>-</v>
      </c>
      <c r="D4708" t="s">
        <v>711</v>
      </c>
      <c r="E4708">
        <v>5.4082145400000003</v>
      </c>
      <c r="F4708">
        <v>30.31</v>
      </c>
      <c r="G4708">
        <v>13.708799547018</v>
      </c>
      <c r="H4708">
        <v>0.121267691548295</v>
      </c>
      <c r="I4708">
        <v>14.242286740983999</v>
      </c>
      <c r="J4708">
        <v>2.1584759205158499</v>
      </c>
      <c r="K4708">
        <v>30.5185405917994</v>
      </c>
      <c r="L4708">
        <v>27.066920789375001</v>
      </c>
      <c r="M4708">
        <v>52.608347411978002</v>
      </c>
      <c r="N4708">
        <v>1.1668073209610601</v>
      </c>
      <c r="O4708">
        <v>8.0831408775981597</v>
      </c>
      <c r="P4708">
        <v>41.437237517498801</v>
      </c>
    </row>
    <row r="4709" spans="1:17" hidden="1" x14ac:dyDescent="0.3">
      <c r="A4709" t="s">
        <v>9647</v>
      </c>
      <c r="B4709" t="s">
        <v>9648</v>
      </c>
      <c r="C4709" t="str">
        <f>IFERROR(VLOOKUP(Table1[[#This Row],[Ticker]],[1]!Table2[[Symbol]:[Industry]],2,FALSE),"-")</f>
        <v>-</v>
      </c>
      <c r="D4709" t="s">
        <v>1202</v>
      </c>
      <c r="E4709">
        <v>5.4063999999999997</v>
      </c>
      <c r="F4709">
        <v>1.55</v>
      </c>
      <c r="G4709">
        <v>5.9120681115608704</v>
      </c>
      <c r="H4709">
        <v>-13.599961960377099</v>
      </c>
      <c r="I4709">
        <v>-38.060317005025603</v>
      </c>
      <c r="J4709">
        <v>-6.1059520086519496</v>
      </c>
      <c r="K4709">
        <v>1.6786873779614799</v>
      </c>
      <c r="L4709">
        <v>1.69074084961475</v>
      </c>
      <c r="M4709">
        <v>36.350711166936698</v>
      </c>
      <c r="N4709">
        <v>0.578421183921772</v>
      </c>
      <c r="O4709">
        <v>45.806451612903103</v>
      </c>
      <c r="P4709">
        <v>35.964912280701697</v>
      </c>
      <c r="Q4709">
        <v>-4.3817392527571997E-2</v>
      </c>
    </row>
    <row r="4710" spans="1:17" hidden="1" x14ac:dyDescent="0.3">
      <c r="A4710" t="s">
        <v>9649</v>
      </c>
      <c r="B4710" t="s">
        <v>9650</v>
      </c>
      <c r="C4710" t="str">
        <f>IFERROR(VLOOKUP(Table1[[#This Row],[Ticker]],[1]!Table2[[Symbol]:[Industry]],2,FALSE),"-")</f>
        <v>-</v>
      </c>
      <c r="D4710" t="s">
        <v>313</v>
      </c>
      <c r="E4710">
        <v>5.4044800000000004</v>
      </c>
      <c r="F4710">
        <v>3.2</v>
      </c>
      <c r="G4710">
        <v>37.549421545396697</v>
      </c>
      <c r="H4710">
        <v>4.7043141194047999</v>
      </c>
      <c r="I4710">
        <v>-40.005642049284297</v>
      </c>
      <c r="J4710">
        <v>-5.5783273279152903</v>
      </c>
      <c r="K4710">
        <v>3.27916601820642</v>
      </c>
      <c r="L4710">
        <v>3.4245383517779202</v>
      </c>
      <c r="M4710">
        <v>33.916427021047603</v>
      </c>
      <c r="N4710">
        <v>0.66747165948990295</v>
      </c>
      <c r="O4710">
        <v>67.812499999999901</v>
      </c>
      <c r="P4710">
        <v>72.043010752688105</v>
      </c>
      <c r="Q4710">
        <v>3.682433534825E-3</v>
      </c>
    </row>
    <row r="4711" spans="1:17" hidden="1" x14ac:dyDescent="0.3">
      <c r="A4711" t="s">
        <v>9651</v>
      </c>
      <c r="B4711" t="s">
        <v>9652</v>
      </c>
      <c r="C4711" t="str">
        <f>IFERROR(VLOOKUP(Table1[[#This Row],[Ticker]],[1]!Table2[[Symbol]:[Industry]],2,FALSE),"-")</f>
        <v>-</v>
      </c>
      <c r="D4711" t="s">
        <v>530</v>
      </c>
      <c r="E4711">
        <v>5.3760000000000003</v>
      </c>
      <c r="F4711">
        <v>17.920000000000002</v>
      </c>
      <c r="G4711">
        <v>42.671327370820102</v>
      </c>
      <c r="H4711">
        <v>15.3769813861314</v>
      </c>
      <c r="I4711">
        <v>4.7509340091883496</v>
      </c>
      <c r="J4711">
        <v>18.6355606511217</v>
      </c>
      <c r="K4711">
        <v>16.606703397975501</v>
      </c>
      <c r="L4711">
        <v>15.069156432540399</v>
      </c>
      <c r="M4711">
        <v>56.701034712176501</v>
      </c>
      <c r="N4711">
        <v>0.433432855886488</v>
      </c>
      <c r="O4711">
        <v>10.2120535714285</v>
      </c>
      <c r="P4711">
        <v>83.606557377049199</v>
      </c>
      <c r="Q4711">
        <v>2.9829512333062001E-2</v>
      </c>
    </row>
    <row r="4712" spans="1:17" hidden="1" x14ac:dyDescent="0.3">
      <c r="A4712" t="s">
        <v>9653</v>
      </c>
      <c r="B4712" t="s">
        <v>9654</v>
      </c>
      <c r="C4712" t="str">
        <f>IFERROR(VLOOKUP(Table1[[#This Row],[Ticker]],[1]!Table2[[Symbol]:[Industry]],2,FALSE),"-")</f>
        <v>-</v>
      </c>
      <c r="D4712" t="s">
        <v>711</v>
      </c>
      <c r="E4712">
        <v>5.3691015169999998</v>
      </c>
      <c r="F4712">
        <v>130.19</v>
      </c>
      <c r="G4712">
        <v>32.1961477135509</v>
      </c>
      <c r="H4712">
        <v>8.2941353901602994</v>
      </c>
      <c r="I4712">
        <v>21.816687022023899</v>
      </c>
      <c r="J4712">
        <v>4.1540661548114102</v>
      </c>
      <c r="K4712">
        <v>114.153173106067</v>
      </c>
      <c r="L4712">
        <v>102.630406875408</v>
      </c>
      <c r="M4712">
        <v>48.897049978633802</v>
      </c>
      <c r="N4712">
        <v>1.36686801652667</v>
      </c>
      <c r="O4712">
        <v>10.3003302865043</v>
      </c>
      <c r="P4712">
        <v>58.768292682926798</v>
      </c>
    </row>
    <row r="4713" spans="1:17" hidden="1" x14ac:dyDescent="0.3">
      <c r="A4713" t="s">
        <v>9655</v>
      </c>
      <c r="B4713" t="s">
        <v>9656</v>
      </c>
      <c r="C4713" t="str">
        <f>IFERROR(VLOOKUP(Table1[[#This Row],[Ticker]],[1]!Table2[[Symbol]:[Industry]],2,FALSE),"-")</f>
        <v>-</v>
      </c>
      <c r="D4713" t="s">
        <v>21</v>
      </c>
      <c r="E4713">
        <v>5.3494737450000001</v>
      </c>
      <c r="F4713">
        <v>2.31</v>
      </c>
      <c r="G4713">
        <v>1.6102663097590599</v>
      </c>
      <c r="H4713">
        <v>5.8358558450059199</v>
      </c>
      <c r="I4713">
        <v>-5.9653366692536904</v>
      </c>
      <c r="J4713">
        <v>3.1426029046428301</v>
      </c>
      <c r="K4713">
        <v>2.1239750094718</v>
      </c>
      <c r="L4713">
        <v>1.9215257459347901</v>
      </c>
      <c r="M4713">
        <v>99.998738014323393</v>
      </c>
      <c r="N4713">
        <v>3</v>
      </c>
      <c r="O4713">
        <v>0</v>
      </c>
      <c r="P4713">
        <v>31.25</v>
      </c>
    </row>
    <row r="4714" spans="1:17" hidden="1" x14ac:dyDescent="0.3">
      <c r="A4714" t="s">
        <v>9657</v>
      </c>
      <c r="B4714" t="s">
        <v>9658</v>
      </c>
      <c r="C4714" t="str">
        <f>IFERROR(VLOOKUP(Table1[[#This Row],[Ticker]],[1]!Table2[[Symbol]:[Industry]],2,FALSE),"-")</f>
        <v>-</v>
      </c>
      <c r="D4714" t="s">
        <v>429</v>
      </c>
      <c r="E4714">
        <v>5.3475000000000001</v>
      </c>
      <c r="F4714">
        <v>17.25</v>
      </c>
      <c r="G4714">
        <v>0.13595938480835501</v>
      </c>
      <c r="H4714">
        <v>-12.1765665152425</v>
      </c>
      <c r="I4714">
        <v>-20.223347565920001</v>
      </c>
      <c r="J4714">
        <v>-4.8200549756427096</v>
      </c>
      <c r="K4714">
        <v>18.677296393269501</v>
      </c>
      <c r="L4714">
        <v>17.950231960330299</v>
      </c>
      <c r="M4714">
        <v>40.4409980715796</v>
      </c>
      <c r="N4714">
        <v>1.32477446217904</v>
      </c>
      <c r="O4714">
        <v>59.246376811594097</v>
      </c>
      <c r="P4714">
        <v>39.112903225806399</v>
      </c>
      <c r="Q4714">
        <v>1.4165947603714001E-2</v>
      </c>
    </row>
    <row r="4715" spans="1:17" hidden="1" x14ac:dyDescent="0.3">
      <c r="A4715" t="s">
        <v>9659</v>
      </c>
      <c r="B4715" t="s">
        <v>9660</v>
      </c>
      <c r="C4715" t="str">
        <f>IFERROR(VLOOKUP(Table1[[#This Row],[Ticker]],[1]!Table2[[Symbol]:[Industry]],2,FALSE),"-")</f>
        <v>-</v>
      </c>
      <c r="D4715" t="s">
        <v>1417</v>
      </c>
      <c r="E4715">
        <v>5.3298312000000001</v>
      </c>
      <c r="F4715">
        <v>10.51</v>
      </c>
      <c r="G4715">
        <v>-20.3163027666631</v>
      </c>
      <c r="H4715">
        <v>17.457567466717499</v>
      </c>
      <c r="I4715">
        <v>-18.779926862962999</v>
      </c>
      <c r="J4715">
        <v>-0.97262343280572106</v>
      </c>
      <c r="K4715">
        <v>10.735045069454801</v>
      </c>
      <c r="L4715">
        <v>10.5469646542573</v>
      </c>
      <c r="M4715">
        <v>42.000744759211997</v>
      </c>
      <c r="N4715">
        <v>2.82516055334015</v>
      </c>
      <c r="O4715">
        <v>31.6841103710751</v>
      </c>
      <c r="P4715">
        <v>23.647058823529399</v>
      </c>
      <c r="Q4715">
        <v>7.4995817444795998E-2</v>
      </c>
    </row>
    <row r="4716" spans="1:17" hidden="1" x14ac:dyDescent="0.3">
      <c r="A4716" t="s">
        <v>9661</v>
      </c>
      <c r="B4716" t="s">
        <v>9662</v>
      </c>
      <c r="C4716" t="str">
        <f>IFERROR(VLOOKUP(Table1[[#This Row],[Ticker]],[1]!Table2[[Symbol]:[Industry]],2,FALSE),"-")</f>
        <v>-</v>
      </c>
      <c r="D4716" t="s">
        <v>530</v>
      </c>
      <c r="E4716">
        <v>5.3156993999999997</v>
      </c>
      <c r="F4716">
        <v>16.059999999999999</v>
      </c>
      <c r="G4716">
        <v>212.02723860564501</v>
      </c>
      <c r="H4716">
        <v>-11.3903142113528</v>
      </c>
      <c r="I4716">
        <v>9.8094019210830297</v>
      </c>
      <c r="J4716">
        <v>13.2864877967291</v>
      </c>
      <c r="K4716">
        <v>14.709847704336999</v>
      </c>
      <c r="L4716">
        <v>13.3090203711277</v>
      </c>
      <c r="M4716">
        <v>76.214279138390296</v>
      </c>
      <c r="N4716">
        <v>1.3626582589737</v>
      </c>
      <c r="O4716">
        <v>24.2216687422166</v>
      </c>
      <c r="P4716">
        <v>251.42231947483501</v>
      </c>
    </row>
    <row r="4717" spans="1:17" hidden="1" x14ac:dyDescent="0.3">
      <c r="A4717" t="s">
        <v>9663</v>
      </c>
      <c r="B4717" t="s">
        <v>9664</v>
      </c>
      <c r="C4717" t="str">
        <f>IFERROR(VLOOKUP(Table1[[#This Row],[Ticker]],[1]!Table2[[Symbol]:[Industry]],2,FALSE),"-")</f>
        <v>-</v>
      </c>
      <c r="D4717" t="s">
        <v>590</v>
      </c>
      <c r="E4717">
        <v>5.31</v>
      </c>
      <c r="F4717">
        <v>17.7</v>
      </c>
      <c r="G4717">
        <v>-14.9977178211608</v>
      </c>
      <c r="H4717">
        <v>6.0552711329143598</v>
      </c>
      <c r="I4717">
        <v>-29.9624710448069</v>
      </c>
      <c r="J4717">
        <v>3.1426029046428301</v>
      </c>
      <c r="K4717">
        <v>16.746598430802599</v>
      </c>
      <c r="L4717">
        <v>18.9291425912803</v>
      </c>
      <c r="M4717">
        <v>99.848132644750393</v>
      </c>
      <c r="N4717">
        <v>0.10327868852459</v>
      </c>
      <c r="O4717">
        <v>30.3389830508474</v>
      </c>
      <c r="P4717">
        <v>16.3708086785009</v>
      </c>
    </row>
    <row r="4718" spans="1:17" hidden="1" x14ac:dyDescent="0.3">
      <c r="A4718" t="s">
        <v>9665</v>
      </c>
      <c r="B4718" t="s">
        <v>9666</v>
      </c>
      <c r="C4718" t="str">
        <f>IFERROR(VLOOKUP(Table1[[#This Row],[Ticker]],[1]!Table2[[Symbol]:[Industry]],2,FALSE),"-")</f>
        <v>-</v>
      </c>
      <c r="D4718" t="s">
        <v>711</v>
      </c>
      <c r="E4718">
        <v>5.3081630099999897</v>
      </c>
      <c r="F4718">
        <v>22.08</v>
      </c>
      <c r="G4718">
        <v>14.487135693178599</v>
      </c>
      <c r="H4718">
        <v>4.7605870278016198</v>
      </c>
      <c r="I4718">
        <v>7.2070045979075701</v>
      </c>
      <c r="J4718">
        <v>2.8324566928572801</v>
      </c>
      <c r="K4718">
        <v>21.436158270481599</v>
      </c>
      <c r="L4718">
        <v>19.352136429944402</v>
      </c>
      <c r="M4718">
        <v>49.829539143146199</v>
      </c>
      <c r="N4718">
        <v>0.66366537249783297</v>
      </c>
      <c r="O4718">
        <v>7.7898550724637596</v>
      </c>
      <c r="P4718">
        <v>42.451612903225701</v>
      </c>
    </row>
    <row r="4719" spans="1:17" hidden="1" x14ac:dyDescent="0.3">
      <c r="A4719" t="s">
        <v>9667</v>
      </c>
      <c r="B4719" t="s">
        <v>9668</v>
      </c>
      <c r="C4719" t="str">
        <f>IFERROR(VLOOKUP(Table1[[#This Row],[Ticker]],[1]!Table2[[Symbol]:[Industry]],2,FALSE),"-")</f>
        <v>-</v>
      </c>
      <c r="D4719" t="s">
        <v>1676</v>
      </c>
      <c r="E4719">
        <v>5.2643627999999998</v>
      </c>
      <c r="F4719">
        <v>9.5399999999999991</v>
      </c>
      <c r="G4719">
        <v>1.21539838255557E-3</v>
      </c>
      <c r="H4719">
        <v>-3.57085766006823</v>
      </c>
      <c r="I4719">
        <v>-4.3723147595400498</v>
      </c>
      <c r="J4719">
        <v>5.78966172817226</v>
      </c>
      <c r="K4719">
        <v>10.379282729120201</v>
      </c>
      <c r="L4719">
        <v>9.4833400051013292</v>
      </c>
      <c r="M4719">
        <v>40.571535480013402</v>
      </c>
      <c r="N4719">
        <v>0.13423967463945699</v>
      </c>
      <c r="O4719">
        <v>35.744234800838498</v>
      </c>
      <c r="P4719">
        <v>51.188589540412003</v>
      </c>
      <c r="Q4719">
        <v>5.4029257512402999E-2</v>
      </c>
    </row>
    <row r="4720" spans="1:17" hidden="1" x14ac:dyDescent="0.3">
      <c r="A4720" t="s">
        <v>9669</v>
      </c>
      <c r="B4720" t="s">
        <v>9670</v>
      </c>
      <c r="C4720" t="str">
        <f>IFERROR(VLOOKUP(Table1[[#This Row],[Ticker]],[1]!Table2[[Symbol]:[Industry]],2,FALSE),"-")</f>
        <v>-</v>
      </c>
      <c r="D4720" t="s">
        <v>530</v>
      </c>
      <c r="E4720">
        <v>5.2568999999999999</v>
      </c>
      <c r="F4720">
        <v>129.80000000000001</v>
      </c>
      <c r="G4720">
        <v>267.121341294518</v>
      </c>
      <c r="H4720">
        <v>-19.165569874982602</v>
      </c>
      <c r="I4720">
        <v>96.527320312567298</v>
      </c>
      <c r="J4720">
        <v>-7.8794411835335101</v>
      </c>
      <c r="K4720">
        <v>150.76920171267301</v>
      </c>
      <c r="L4720">
        <v>111.27756132127</v>
      </c>
      <c r="M4720">
        <v>29.688565318923199</v>
      </c>
      <c r="N4720">
        <v>0.41926688030584103</v>
      </c>
      <c r="O4720">
        <v>53.736517719568504</v>
      </c>
      <c r="P4720">
        <v>304.36137071651001</v>
      </c>
      <c r="Q4720">
        <v>0.15932545619798999</v>
      </c>
    </row>
    <row r="4721" spans="1:17" hidden="1" x14ac:dyDescent="0.3">
      <c r="A4721" t="s">
        <v>9671</v>
      </c>
      <c r="B4721" t="s">
        <v>9672</v>
      </c>
      <c r="C4721" t="str">
        <f>IFERROR(VLOOKUP(Table1[[#This Row],[Ticker]],[1]!Table2[[Symbol]:[Industry]],2,FALSE),"-")</f>
        <v>-</v>
      </c>
      <c r="D4721" t="s">
        <v>7232</v>
      </c>
      <c r="E4721">
        <v>5.2454947379999997</v>
      </c>
      <c r="F4721">
        <v>5.61</v>
      </c>
      <c r="G4721">
        <v>-55.664237109322599</v>
      </c>
      <c r="H4721">
        <v>27.7707836622866</v>
      </c>
      <c r="I4721">
        <v>-25.231864884467701</v>
      </c>
      <c r="J4721">
        <v>12.731644000533199</v>
      </c>
      <c r="K4721">
        <v>5.0385707521214202</v>
      </c>
      <c r="L4721">
        <v>6.1025612944071401</v>
      </c>
      <c r="M4721">
        <v>98.459768681518298</v>
      </c>
      <c r="N4721">
        <v>1.0799999999999901</v>
      </c>
      <c r="O4721">
        <v>47.950089126559703</v>
      </c>
      <c r="P4721">
        <v>47.631578947368403</v>
      </c>
    </row>
    <row r="4722" spans="1:17" hidden="1" x14ac:dyDescent="0.3">
      <c r="A4722" t="s">
        <v>9673</v>
      </c>
      <c r="B4722" t="s">
        <v>9674</v>
      </c>
      <c r="C4722" t="str">
        <f>IFERROR(VLOOKUP(Table1[[#This Row],[Ticker]],[1]!Table2[[Symbol]:[Industry]],2,FALSE),"-")</f>
        <v>-</v>
      </c>
      <c r="D4722" t="s">
        <v>21</v>
      </c>
      <c r="E4722">
        <v>5.2337999999999996</v>
      </c>
      <c r="F4722">
        <v>23.79</v>
      </c>
      <c r="G4722">
        <v>69.376980392262595</v>
      </c>
      <c r="H4722">
        <v>9.8489293628578896</v>
      </c>
      <c r="I4722">
        <v>9.7220048510991504</v>
      </c>
      <c r="J4722">
        <v>0.99332584329074503</v>
      </c>
      <c r="K4722">
        <v>26.963008477153</v>
      </c>
      <c r="L4722">
        <v>23.598260313517599</v>
      </c>
      <c r="M4722">
        <v>25.704524991757001</v>
      </c>
      <c r="N4722">
        <v>1.2343523459912999</v>
      </c>
      <c r="O4722">
        <v>61.076082387557797</v>
      </c>
      <c r="P4722">
        <v>137.9</v>
      </c>
      <c r="Q4722">
        <v>0.12531658906305501</v>
      </c>
    </row>
    <row r="4723" spans="1:17" hidden="1" x14ac:dyDescent="0.3">
      <c r="A4723" t="s">
        <v>9675</v>
      </c>
      <c r="B4723" t="s">
        <v>9676</v>
      </c>
      <c r="C4723" t="str">
        <f>IFERROR(VLOOKUP(Table1[[#This Row],[Ticker]],[1]!Table2[[Symbol]:[Industry]],2,FALSE),"-")</f>
        <v>-</v>
      </c>
      <c r="D4723" t="s">
        <v>21</v>
      </c>
      <c r="E4723">
        <v>5.2282263000000002</v>
      </c>
      <c r="F4723">
        <v>3.3</v>
      </c>
      <c r="G4723">
        <v>37.721011200991697</v>
      </c>
      <c r="H4723">
        <v>-2.7161363804556999</v>
      </c>
      <c r="I4723">
        <v>-22.490223547081701</v>
      </c>
      <c r="J4723">
        <v>6.9161878103032004</v>
      </c>
      <c r="K4723">
        <v>3.22543160204423</v>
      </c>
      <c r="M4723">
        <v>65.720622755040296</v>
      </c>
      <c r="N4723">
        <v>1.1512700013458601</v>
      </c>
      <c r="O4723">
        <v>42.424242424242401</v>
      </c>
      <c r="P4723">
        <v>69.230769230769198</v>
      </c>
      <c r="Q4723">
        <v>3.9549527487448999E-2</v>
      </c>
    </row>
    <row r="4724" spans="1:17" hidden="1" x14ac:dyDescent="0.3">
      <c r="A4724" t="s">
        <v>9677</v>
      </c>
      <c r="B4724" t="s">
        <v>9678</v>
      </c>
      <c r="C4724" t="str">
        <f>IFERROR(VLOOKUP(Table1[[#This Row],[Ticker]],[1]!Table2[[Symbol]:[Industry]],2,FALSE),"-")</f>
        <v>-</v>
      </c>
      <c r="E4724">
        <v>5.2201740000000001</v>
      </c>
      <c r="F4724">
        <v>0.57999999999999996</v>
      </c>
      <c r="G4724">
        <v>-23.254598555105801</v>
      </c>
      <c r="H4724">
        <v>-5.1760489168988402</v>
      </c>
      <c r="I4724">
        <v>-32.111845168703297</v>
      </c>
      <c r="J4724">
        <v>3.1426029046428301</v>
      </c>
      <c r="K4724">
        <v>0.60345508033978001</v>
      </c>
      <c r="L4724">
        <v>0.67389033828035905</v>
      </c>
      <c r="M4724">
        <v>40.484735241336601</v>
      </c>
      <c r="N4724">
        <v>0.42388302245381798</v>
      </c>
      <c r="O4724">
        <v>65.517241379310306</v>
      </c>
      <c r="P4724">
        <v>9.4339622641509404</v>
      </c>
      <c r="Q4724">
        <v>-1.8479568213019999E-3</v>
      </c>
    </row>
    <row r="4725" spans="1:17" hidden="1" x14ac:dyDescent="0.3">
      <c r="A4725" t="s">
        <v>9679</v>
      </c>
      <c r="B4725" t="s">
        <v>9680</v>
      </c>
      <c r="C4725" t="str">
        <f>IFERROR(VLOOKUP(Table1[[#This Row],[Ticker]],[1]!Table2[[Symbol]:[Industry]],2,FALSE),"-")</f>
        <v>-</v>
      </c>
      <c r="D4725" t="s">
        <v>138</v>
      </c>
      <c r="E4725">
        <v>5.2162110000000004</v>
      </c>
      <c r="F4725">
        <v>1.17</v>
      </c>
      <c r="G4725">
        <v>-3.8668434530649902</v>
      </c>
      <c r="H4725">
        <v>20.0739510831011</v>
      </c>
      <c r="I4725">
        <v>-14.588584202819399</v>
      </c>
      <c r="J4725">
        <v>4.8520046140445396</v>
      </c>
      <c r="K4725">
        <v>1.13203494111874</v>
      </c>
      <c r="L4725">
        <v>1.0355416730851501</v>
      </c>
      <c r="M4725">
        <v>44.471563449839401</v>
      </c>
      <c r="N4725">
        <v>1.9553657478379001</v>
      </c>
      <c r="O4725">
        <v>46.153846153846096</v>
      </c>
      <c r="P4725">
        <v>60.273972602739697</v>
      </c>
      <c r="Q4725">
        <v>1.8529989085139E-2</v>
      </c>
    </row>
    <row r="4726" spans="1:17" hidden="1" x14ac:dyDescent="0.3">
      <c r="A4726" t="s">
        <v>9681</v>
      </c>
      <c r="B4726" t="s">
        <v>9682</v>
      </c>
      <c r="C4726" t="str">
        <f>IFERROR(VLOOKUP(Table1[[#This Row],[Ticker]],[1]!Table2[[Symbol]:[Industry]],2,FALSE),"-")</f>
        <v>-</v>
      </c>
      <c r="D4726" t="s">
        <v>396</v>
      </c>
      <c r="E4726">
        <v>5.2161840000000002</v>
      </c>
      <c r="F4726">
        <v>10.26</v>
      </c>
      <c r="G4726">
        <v>47.745401444894199</v>
      </c>
      <c r="H4726">
        <v>-38.9260489168988</v>
      </c>
      <c r="I4726">
        <v>-53.553486588147202</v>
      </c>
      <c r="J4726">
        <v>-21.4716513201918</v>
      </c>
      <c r="K4726">
        <v>15.8032501087871</v>
      </c>
      <c r="L4726">
        <v>14.230105300083499</v>
      </c>
      <c r="M4726">
        <v>2.118218646E-6</v>
      </c>
      <c r="N4726">
        <v>5.8181818181818103</v>
      </c>
      <c r="O4726">
        <v>96.1013645224171</v>
      </c>
      <c r="P4726">
        <v>99.223300970873694</v>
      </c>
    </row>
    <row r="4727" spans="1:17" hidden="1" x14ac:dyDescent="0.3">
      <c r="A4727" t="s">
        <v>9683</v>
      </c>
      <c r="B4727" t="s">
        <v>9684</v>
      </c>
      <c r="C4727" t="str">
        <f>IFERROR(VLOOKUP(Table1[[#This Row],[Ticker]],[1]!Table2[[Symbol]:[Industry]],2,FALSE),"-")</f>
        <v>-</v>
      </c>
      <c r="D4727" t="s">
        <v>72</v>
      </c>
      <c r="E4727">
        <v>5.2087750000000002</v>
      </c>
      <c r="F4727">
        <v>5.17</v>
      </c>
      <c r="G4727">
        <v>-34.116667520622997</v>
      </c>
      <c r="H4727">
        <v>-3.5048034956534102</v>
      </c>
      <c r="I4727">
        <v>-27.237405511654998</v>
      </c>
      <c r="J4727">
        <v>6.3109197363260101</v>
      </c>
      <c r="K4727">
        <v>5.5244276957301501</v>
      </c>
      <c r="L4727">
        <v>5.8316864828062496</v>
      </c>
      <c r="M4727">
        <v>42.250034607373799</v>
      </c>
      <c r="N4727">
        <v>0.26540501883932599</v>
      </c>
      <c r="O4727">
        <v>50.676982591876197</v>
      </c>
      <c r="P4727">
        <v>14.8888888888888</v>
      </c>
      <c r="Q4727">
        <v>3.3376511993899002E-2</v>
      </c>
    </row>
    <row r="4728" spans="1:17" hidden="1" x14ac:dyDescent="0.3">
      <c r="A4728" t="s">
        <v>9685</v>
      </c>
      <c r="B4728" t="s">
        <v>9686</v>
      </c>
      <c r="C4728" t="str">
        <f>IFERROR(VLOOKUP(Table1[[#This Row],[Ticker]],[1]!Table2[[Symbol]:[Industry]],2,FALSE),"-")</f>
        <v>-</v>
      </c>
      <c r="D4728" t="s">
        <v>429</v>
      </c>
      <c r="E4728">
        <v>5.2</v>
      </c>
      <c r="F4728">
        <v>12.5</v>
      </c>
      <c r="G4728">
        <v>-9.6182349187421607</v>
      </c>
      <c r="H4728">
        <v>7.3239510831011598</v>
      </c>
      <c r="I4728">
        <v>-43.104778803146402</v>
      </c>
      <c r="J4728">
        <v>13.246229847647999</v>
      </c>
      <c r="K4728">
        <v>12.6452995106117</v>
      </c>
      <c r="L4728">
        <v>13.7294759829042</v>
      </c>
      <c r="M4728">
        <v>54.4641695822598</v>
      </c>
      <c r="N4728">
        <v>0.785181066526632</v>
      </c>
      <c r="O4728">
        <v>86.96</v>
      </c>
      <c r="P4728">
        <v>39.9776035834266</v>
      </c>
      <c r="Q4728">
        <v>7.1998214065240998E-2</v>
      </c>
    </row>
    <row r="4729" spans="1:17" hidden="1" x14ac:dyDescent="0.3">
      <c r="A4729" t="s">
        <v>9687</v>
      </c>
      <c r="B4729" t="s">
        <v>9688</v>
      </c>
      <c r="C4729" t="str">
        <f>IFERROR(VLOOKUP(Table1[[#This Row],[Ticker]],[1]!Table2[[Symbol]:[Industry]],2,FALSE),"-")</f>
        <v>-</v>
      </c>
      <c r="D4729" t="s">
        <v>72</v>
      </c>
      <c r="E4729">
        <v>5.1971999999999996</v>
      </c>
      <c r="F4729">
        <v>2.84</v>
      </c>
      <c r="G4729">
        <v>35.404619321989102</v>
      </c>
      <c r="H4729">
        <v>16.992318430039902</v>
      </c>
      <c r="I4729">
        <v>18.016563783234901</v>
      </c>
      <c r="J4729">
        <v>10.718360480400399</v>
      </c>
      <c r="K4729">
        <v>2.2264055716688098</v>
      </c>
      <c r="L4729">
        <v>1.87793085742583</v>
      </c>
      <c r="M4729">
        <v>96.735301944511605</v>
      </c>
      <c r="N4729">
        <v>1.8069804597235899</v>
      </c>
      <c r="O4729">
        <v>1.76056338028169</v>
      </c>
      <c r="P4729">
        <v>58.659217877094903</v>
      </c>
      <c r="Q4729">
        <v>8.5691507589605004E-2</v>
      </c>
    </row>
    <row r="4730" spans="1:17" hidden="1" x14ac:dyDescent="0.3">
      <c r="A4730" t="s">
        <v>9689</v>
      </c>
      <c r="B4730" t="s">
        <v>9690</v>
      </c>
      <c r="C4730" t="str">
        <f>IFERROR(VLOOKUP(Table1[[#This Row],[Ticker]],[1]!Table2[[Symbol]:[Industry]],2,FALSE),"-")</f>
        <v>-</v>
      </c>
      <c r="D4730" t="s">
        <v>429</v>
      </c>
      <c r="E4730">
        <v>5.1897827699999999</v>
      </c>
      <c r="F4730">
        <v>2.82</v>
      </c>
      <c r="G4730">
        <v>-15.2086215436115</v>
      </c>
      <c r="H4730">
        <v>6.0384900901933598</v>
      </c>
      <c r="I4730">
        <v>9.5097764529182296</v>
      </c>
      <c r="J4730">
        <v>0.19178323251169499</v>
      </c>
      <c r="K4730">
        <v>3.0210696436695401</v>
      </c>
      <c r="L4730">
        <v>2.86439696423255</v>
      </c>
      <c r="M4730">
        <v>34.215829269911303</v>
      </c>
      <c r="N4730">
        <v>0.58304739554994001</v>
      </c>
      <c r="O4730">
        <v>43.262411347517698</v>
      </c>
      <c r="P4730">
        <v>42.424242424242401</v>
      </c>
      <c r="Q4730">
        <v>7.9061039830491994E-2</v>
      </c>
    </row>
    <row r="4731" spans="1:17" hidden="1" x14ac:dyDescent="0.3">
      <c r="A4731" t="s">
        <v>9691</v>
      </c>
      <c r="B4731" t="s">
        <v>9692</v>
      </c>
      <c r="C4731" t="str">
        <f>IFERROR(VLOOKUP(Table1[[#This Row],[Ticker]],[1]!Table2[[Symbol]:[Industry]],2,FALSE),"-")</f>
        <v>-</v>
      </c>
      <c r="E4731">
        <v>5.1643051550000001</v>
      </c>
      <c r="F4731">
        <v>5.15</v>
      </c>
      <c r="G4731">
        <v>33.280355852188997</v>
      </c>
      <c r="H4731">
        <v>5.8739510831011597</v>
      </c>
      <c r="I4731">
        <v>-24.369822209289101</v>
      </c>
      <c r="J4731">
        <v>2.01052743294473</v>
      </c>
      <c r="K4731">
        <v>5.1372958143494598</v>
      </c>
      <c r="L4731">
        <v>4.9289620968449297</v>
      </c>
      <c r="M4731">
        <v>47.1633884802228</v>
      </c>
      <c r="N4731">
        <v>1.3281762714143499</v>
      </c>
      <c r="O4731">
        <v>22.524271844660099</v>
      </c>
      <c r="P4731">
        <v>56.534954407294798</v>
      </c>
      <c r="Q4731">
        <v>-4.1627763182005E-2</v>
      </c>
    </row>
    <row r="4732" spans="1:17" hidden="1" x14ac:dyDescent="0.3">
      <c r="A4732" t="s">
        <v>9693</v>
      </c>
      <c r="B4732" t="s">
        <v>9694</v>
      </c>
      <c r="C4732" t="str">
        <f>IFERROR(VLOOKUP(Table1[[#This Row],[Ticker]],[1]!Table2[[Symbol]:[Industry]],2,FALSE),"-")</f>
        <v>-</v>
      </c>
      <c r="D4732" t="s">
        <v>491</v>
      </c>
      <c r="E4732">
        <v>5.1368628000000003</v>
      </c>
      <c r="F4732">
        <v>4.93</v>
      </c>
      <c r="G4732">
        <v>-36.454274987801</v>
      </c>
      <c r="H4732">
        <v>6.8905736429634104</v>
      </c>
      <c r="I4732">
        <v>-30.6947814549873</v>
      </c>
      <c r="J4732">
        <v>-1.33357813886593</v>
      </c>
      <c r="K4732">
        <v>5.3697187432501403</v>
      </c>
      <c r="L4732">
        <v>6.23086952494576</v>
      </c>
      <c r="M4732">
        <v>94.260172553678004</v>
      </c>
      <c r="N4732">
        <v>0.80305522136005902</v>
      </c>
      <c r="O4732">
        <v>23.529411764705799</v>
      </c>
      <c r="P4732">
        <v>19.951338199513302</v>
      </c>
      <c r="Q4732">
        <v>-4.5724500107549998E-2</v>
      </c>
    </row>
    <row r="4733" spans="1:17" hidden="1" x14ac:dyDescent="0.3">
      <c r="A4733" t="s">
        <v>9695</v>
      </c>
      <c r="B4733" t="s">
        <v>9696</v>
      </c>
      <c r="C4733" t="str">
        <f>IFERROR(VLOOKUP(Table1[[#This Row],[Ticker]],[1]!Table2[[Symbol]:[Industry]],2,FALSE),"-")</f>
        <v>-</v>
      </c>
      <c r="D4733" t="s">
        <v>530</v>
      </c>
      <c r="E4733">
        <v>5.1172599999999999</v>
      </c>
      <c r="F4733">
        <v>16.55</v>
      </c>
      <c r="G4733">
        <v>-23.254598555105801</v>
      </c>
      <c r="H4733">
        <v>1.0739510831011601</v>
      </c>
      <c r="I4733">
        <v>-10.490223547081699</v>
      </c>
      <c r="J4733">
        <v>3.1426029046428301</v>
      </c>
      <c r="K4733">
        <v>16.549999999999901</v>
      </c>
      <c r="L4733">
        <v>16.55</v>
      </c>
      <c r="M4733">
        <v>100</v>
      </c>
      <c r="O4733">
        <v>0</v>
      </c>
      <c r="P4733">
        <v>0</v>
      </c>
    </row>
    <row r="4734" spans="1:17" hidden="1" x14ac:dyDescent="0.3">
      <c r="A4734" t="s">
        <v>9697</v>
      </c>
      <c r="B4734" t="s">
        <v>9698</v>
      </c>
      <c r="C4734" t="str">
        <f>IFERROR(VLOOKUP(Table1[[#This Row],[Ticker]],[1]!Table2[[Symbol]:[Industry]],2,FALSE),"-")</f>
        <v>-</v>
      </c>
      <c r="D4734" t="s">
        <v>313</v>
      </c>
      <c r="E4734">
        <v>5.1064352749999999</v>
      </c>
      <c r="F4734">
        <v>175.05</v>
      </c>
      <c r="G4734">
        <v>24.280167563731101</v>
      </c>
      <c r="H4734">
        <v>1.0739510831011601</v>
      </c>
      <c r="I4734">
        <v>37.044542571755102</v>
      </c>
      <c r="J4734">
        <v>3.1426029046428301</v>
      </c>
      <c r="K4734">
        <v>168.463376422582</v>
      </c>
      <c r="L4734">
        <v>142.884244093311</v>
      </c>
      <c r="M4734">
        <v>99.999999999866205</v>
      </c>
      <c r="N4734">
        <v>0</v>
      </c>
      <c r="O4734">
        <v>0</v>
      </c>
      <c r="P4734">
        <v>47.534766118836899</v>
      </c>
    </row>
    <row r="4735" spans="1:17" hidden="1" x14ac:dyDescent="0.3">
      <c r="A4735" t="s">
        <v>9699</v>
      </c>
      <c r="B4735" t="s">
        <v>9700</v>
      </c>
      <c r="C4735" t="str">
        <f>IFERROR(VLOOKUP(Table1[[#This Row],[Ticker]],[1]!Table2[[Symbol]:[Industry]],2,FALSE),"-")</f>
        <v>-</v>
      </c>
      <c r="D4735" t="s">
        <v>625</v>
      </c>
      <c r="E4735">
        <v>5.085</v>
      </c>
      <c r="F4735">
        <v>16.95</v>
      </c>
      <c r="G4735">
        <v>16.379188506624601</v>
      </c>
      <c r="H4735">
        <v>-7.4936204102447297</v>
      </c>
      <c r="I4735">
        <v>-13.1204519375729</v>
      </c>
      <c r="J4735">
        <v>-8.1333622727029606</v>
      </c>
      <c r="K4735">
        <v>18.708165337981701</v>
      </c>
      <c r="L4735">
        <v>17.012926525552899</v>
      </c>
      <c r="M4735">
        <v>22.141200036187801</v>
      </c>
      <c r="N4735">
        <v>1.28401197911132</v>
      </c>
      <c r="O4735">
        <v>29.793510324483702</v>
      </c>
      <c r="P4735">
        <v>58.411214953270999</v>
      </c>
      <c r="Q4735">
        <v>6.9088953073497994E-2</v>
      </c>
    </row>
    <row r="4736" spans="1:17" hidden="1" x14ac:dyDescent="0.3">
      <c r="A4736" t="s">
        <v>9701</v>
      </c>
      <c r="B4736" t="s">
        <v>9702</v>
      </c>
      <c r="C4736" t="str">
        <f>IFERROR(VLOOKUP(Table1[[#This Row],[Ticker]],[1]!Table2[[Symbol]:[Industry]],2,FALSE),"-")</f>
        <v>-</v>
      </c>
      <c r="D4736" t="s">
        <v>133</v>
      </c>
      <c r="E4736">
        <v>5.0652321599999999</v>
      </c>
      <c r="F4736">
        <v>0.3</v>
      </c>
      <c r="G4736">
        <v>-5.5931859894901201</v>
      </c>
      <c r="H4736">
        <v>-1.87035303188851</v>
      </c>
      <c r="I4736">
        <v>-12.2495918825592</v>
      </c>
      <c r="J4736">
        <v>1.0670674632677399</v>
      </c>
      <c r="K4736">
        <v>0.38104149371468099</v>
      </c>
      <c r="L4736">
        <v>0.316837459592406</v>
      </c>
      <c r="M4736">
        <v>38.332852816306797</v>
      </c>
      <c r="N4736">
        <v>1</v>
      </c>
      <c r="Q4736">
        <v>5.2048647419290002E-2</v>
      </c>
    </row>
    <row r="4737" spans="1:17" hidden="1" x14ac:dyDescent="0.3">
      <c r="A4737" t="s">
        <v>9703</v>
      </c>
      <c r="B4737" t="s">
        <v>9704</v>
      </c>
      <c r="C4737" t="str">
        <f>IFERROR(VLOOKUP(Table1[[#This Row],[Ticker]],[1]!Table2[[Symbol]:[Industry]],2,FALSE),"-")</f>
        <v>-</v>
      </c>
      <c r="D4737" t="s">
        <v>405</v>
      </c>
      <c r="E4737">
        <v>5.0638500000000004</v>
      </c>
      <c r="F4737">
        <v>10.23</v>
      </c>
      <c r="G4737">
        <v>77.708792581695704</v>
      </c>
      <c r="H4737">
        <v>-17.7831917740417</v>
      </c>
      <c r="I4737">
        <v>18.513559555061999</v>
      </c>
      <c r="J4737">
        <v>4.26162630240478</v>
      </c>
      <c r="K4737">
        <v>11.097808333227899</v>
      </c>
      <c r="L4737">
        <v>10.572039619759501</v>
      </c>
      <c r="M4737">
        <v>47.4139123931404</v>
      </c>
      <c r="N4737">
        <v>1.03174836664169</v>
      </c>
      <c r="O4737">
        <v>105.180840664711</v>
      </c>
      <c r="P4737">
        <v>109.20245398773</v>
      </c>
      <c r="Q4737">
        <v>2.7324971906877001E-2</v>
      </c>
    </row>
    <row r="4738" spans="1:17" hidden="1" x14ac:dyDescent="0.3">
      <c r="A4738" t="s">
        <v>9705</v>
      </c>
      <c r="B4738" t="s">
        <v>9706</v>
      </c>
      <c r="C4738" t="str">
        <f>IFERROR(VLOOKUP(Table1[[#This Row],[Ticker]],[1]!Table2[[Symbol]:[Industry]],2,FALSE),"-")</f>
        <v>-</v>
      </c>
      <c r="D4738" t="s">
        <v>138</v>
      </c>
      <c r="E4738">
        <v>5.055555</v>
      </c>
      <c r="F4738">
        <v>4.8499999999999996</v>
      </c>
      <c r="G4738">
        <v>-5.5931859894901201</v>
      </c>
      <c r="H4738">
        <v>-1.87035303188851</v>
      </c>
      <c r="I4738">
        <v>-12.2495918825592</v>
      </c>
      <c r="J4738">
        <v>1.0670674632677399</v>
      </c>
      <c r="K4738">
        <v>5.1230840222052203</v>
      </c>
      <c r="M4738">
        <v>99.999956885964906</v>
      </c>
      <c r="N4738">
        <v>1</v>
      </c>
    </row>
    <row r="4739" spans="1:17" hidden="1" x14ac:dyDescent="0.3">
      <c r="A4739" t="s">
        <v>9707</v>
      </c>
      <c r="B4739" t="s">
        <v>9708</v>
      </c>
      <c r="C4739" t="str">
        <f>IFERROR(VLOOKUP(Table1[[#This Row],[Ticker]],[1]!Table2[[Symbol]:[Industry]],2,FALSE),"-")</f>
        <v>-</v>
      </c>
      <c r="E4739">
        <v>5.0307642000000001</v>
      </c>
      <c r="F4739">
        <v>7.77</v>
      </c>
      <c r="G4739">
        <v>180.26102644489399</v>
      </c>
      <c r="H4739">
        <v>-16.795083323114099</v>
      </c>
      <c r="I4739">
        <v>93.983460663444504</v>
      </c>
      <c r="J4739">
        <v>-2.5898811717902701</v>
      </c>
      <c r="K4739">
        <v>7.4882594074384103</v>
      </c>
      <c r="L4739">
        <v>5.7772584087232799</v>
      </c>
      <c r="M4739">
        <v>53.501082474081798</v>
      </c>
      <c r="N4739">
        <v>0.33074649694006097</v>
      </c>
      <c r="O4739">
        <v>18.2754182754182</v>
      </c>
      <c r="P4739">
        <v>205.90551181102299</v>
      </c>
      <c r="Q4739">
        <v>7.5278388470990998E-2</v>
      </c>
    </row>
    <row r="4740" spans="1:17" hidden="1" x14ac:dyDescent="0.3">
      <c r="A4740" t="s">
        <v>9709</v>
      </c>
      <c r="B4740" t="s">
        <v>9710</v>
      </c>
      <c r="C4740" t="str">
        <f>IFERROR(VLOOKUP(Table1[[#This Row],[Ticker]],[1]!Table2[[Symbol]:[Industry]],2,FALSE),"-")</f>
        <v>-</v>
      </c>
      <c r="D4740" t="s">
        <v>51</v>
      </c>
      <c r="E4740">
        <v>5.015854536</v>
      </c>
      <c r="F4740">
        <v>9.24</v>
      </c>
      <c r="G4740">
        <v>139.99326469275701</v>
      </c>
      <c r="H4740">
        <v>-35.724954525653899</v>
      </c>
      <c r="I4740">
        <v>3.3028799011941201</v>
      </c>
      <c r="J4740">
        <v>-6.1802626498223097</v>
      </c>
      <c r="K4740">
        <v>10.915632400264</v>
      </c>
      <c r="L4740">
        <v>9.5442020131851901</v>
      </c>
      <c r="M4740">
        <v>22.174592390288201</v>
      </c>
      <c r="N4740">
        <v>1.8735758149438899</v>
      </c>
      <c r="O4740">
        <v>58.225108225108201</v>
      </c>
      <c r="P4740">
        <v>176.64670658682601</v>
      </c>
      <c r="Q4740">
        <v>7.8097091368851998E-2</v>
      </c>
    </row>
    <row r="4741" spans="1:17" hidden="1" x14ac:dyDescent="0.3">
      <c r="A4741" t="s">
        <v>9711</v>
      </c>
      <c r="B4741" t="s">
        <v>9712</v>
      </c>
      <c r="C4741" t="str">
        <f>IFERROR(VLOOKUP(Table1[[#This Row],[Ticker]],[1]!Table2[[Symbol]:[Industry]],2,FALSE),"-")</f>
        <v>-</v>
      </c>
      <c r="D4741" t="s">
        <v>383</v>
      </c>
      <c r="E4741">
        <v>4.9749999999999996</v>
      </c>
      <c r="F4741">
        <v>9.9499999999999993</v>
      </c>
      <c r="G4741">
        <v>-18.296792647932801</v>
      </c>
      <c r="H4741">
        <v>1.0739510831011601</v>
      </c>
      <c r="I4741">
        <v>-5.5324176399087603</v>
      </c>
      <c r="J4741">
        <v>3.1426029046428301</v>
      </c>
      <c r="K4741">
        <v>9.7771219821723498</v>
      </c>
      <c r="L4741">
        <v>9.7285710612792595</v>
      </c>
      <c r="M4741">
        <v>100</v>
      </c>
      <c r="N4741">
        <v>0</v>
      </c>
      <c r="O4741">
        <v>0</v>
      </c>
      <c r="P4741">
        <v>10.432852386237499</v>
      </c>
    </row>
    <row r="4742" spans="1:17" hidden="1" x14ac:dyDescent="0.3">
      <c r="A4742" t="s">
        <v>9713</v>
      </c>
      <c r="B4742" t="s">
        <v>9714</v>
      </c>
      <c r="C4742" t="str">
        <f>IFERROR(VLOOKUP(Table1[[#This Row],[Ticker]],[1]!Table2[[Symbol]:[Industry]],2,FALSE),"-")</f>
        <v>-</v>
      </c>
      <c r="D4742" t="s">
        <v>1832</v>
      </c>
      <c r="E4742">
        <v>4.9698090930000003</v>
      </c>
      <c r="F4742">
        <v>1.51</v>
      </c>
      <c r="G4742">
        <v>35.692769865946801</v>
      </c>
      <c r="H4742">
        <v>-11.6533216441715</v>
      </c>
      <c r="I4742">
        <v>26.782503725645501</v>
      </c>
      <c r="J4742">
        <v>12.2335119955519</v>
      </c>
      <c r="K4742">
        <v>1.3518413712147199</v>
      </c>
      <c r="L4742">
        <v>1.13740681321436</v>
      </c>
      <c r="M4742">
        <v>70.359030092453196</v>
      </c>
      <c r="N4742">
        <v>1.5640331256014099</v>
      </c>
      <c r="O4742">
        <v>29.139072847682101</v>
      </c>
      <c r="P4742">
        <v>88.75</v>
      </c>
      <c r="Q4742">
        <v>6.2674911249943996E-2</v>
      </c>
    </row>
    <row r="4743" spans="1:17" hidden="1" x14ac:dyDescent="0.3">
      <c r="A4743" t="s">
        <v>9715</v>
      </c>
      <c r="B4743" t="s">
        <v>9716</v>
      </c>
      <c r="C4743" t="str">
        <f>IFERROR(VLOOKUP(Table1[[#This Row],[Ticker]],[1]!Table2[[Symbol]:[Industry]],2,FALSE),"-")</f>
        <v>-</v>
      </c>
      <c r="D4743" t="s">
        <v>530</v>
      </c>
      <c r="E4743">
        <v>4.9674335999999997</v>
      </c>
      <c r="F4743">
        <v>5.36</v>
      </c>
      <c r="G4743">
        <v>36.745401444894199</v>
      </c>
      <c r="H4743">
        <v>-1.6846696065540101</v>
      </c>
      <c r="I4743">
        <v>-35.103444362834203</v>
      </c>
      <c r="J4743">
        <v>-1.4259250141388899</v>
      </c>
      <c r="K4743">
        <v>6.1498351072847299</v>
      </c>
      <c r="L4743">
        <v>6.1021785621209297</v>
      </c>
      <c r="M4743">
        <v>30.397222445003301</v>
      </c>
      <c r="N4743">
        <v>0.33884782181075401</v>
      </c>
      <c r="O4743">
        <v>64.365671641790996</v>
      </c>
      <c r="P4743">
        <v>81.694915254237202</v>
      </c>
      <c r="Q4743">
        <v>5.5576298502257003E-2</v>
      </c>
    </row>
    <row r="4744" spans="1:17" hidden="1" x14ac:dyDescent="0.3">
      <c r="A4744" t="s">
        <v>9717</v>
      </c>
      <c r="B4744" t="s">
        <v>9718</v>
      </c>
      <c r="C4744" t="str">
        <f>IFERROR(VLOOKUP(Table1[[#This Row],[Ticker]],[1]!Table2[[Symbol]:[Industry]],2,FALSE),"-")</f>
        <v>-</v>
      </c>
      <c r="D4744" t="s">
        <v>825</v>
      </c>
      <c r="E4744">
        <v>4.9540050000000004</v>
      </c>
      <c r="F4744">
        <v>6.3</v>
      </c>
      <c r="G4744">
        <v>47.015671715164402</v>
      </c>
      <c r="H4744">
        <v>-20.588517430752699</v>
      </c>
      <c r="I4744">
        <v>3.0232899664317601</v>
      </c>
      <c r="J4744">
        <v>2.98208926098311</v>
      </c>
      <c r="K4744">
        <v>7.3796513911414499</v>
      </c>
      <c r="L4744">
        <v>7.0265321536299901</v>
      </c>
      <c r="M4744">
        <v>37.1812327393353</v>
      </c>
      <c r="N4744">
        <v>1.7928853754940699</v>
      </c>
      <c r="O4744">
        <v>70.476190476190496</v>
      </c>
      <c r="P4744">
        <v>107.23684210526299</v>
      </c>
    </row>
    <row r="4745" spans="1:17" hidden="1" x14ac:dyDescent="0.3">
      <c r="A4745" t="s">
        <v>9719</v>
      </c>
      <c r="B4745" t="s">
        <v>9720</v>
      </c>
      <c r="C4745" t="str">
        <f>IFERROR(VLOOKUP(Table1[[#This Row],[Ticker]],[1]!Table2[[Symbol]:[Industry]],2,FALSE),"-")</f>
        <v>-</v>
      </c>
      <c r="D4745" t="s">
        <v>124</v>
      </c>
      <c r="E4745">
        <v>4.9401000000000002</v>
      </c>
      <c r="F4745">
        <v>9.98</v>
      </c>
      <c r="G4745">
        <v>7.8886340335932701</v>
      </c>
      <c r="H4745">
        <v>21.763606255514901</v>
      </c>
      <c r="I4745">
        <v>-10.1887160093932</v>
      </c>
      <c r="J4745">
        <v>20.0691062454</v>
      </c>
      <c r="K4745">
        <v>9.6785626314322606</v>
      </c>
      <c r="L4745">
        <v>9.6575583810069201</v>
      </c>
      <c r="M4745">
        <v>49.985156441796299</v>
      </c>
      <c r="N4745">
        <v>0.68402247456301501</v>
      </c>
      <c r="O4745">
        <v>60.220440881763501</v>
      </c>
      <c r="P4745">
        <v>42.165242165242098</v>
      </c>
      <c r="Q4745">
        <v>2.2715599119742001E-2</v>
      </c>
    </row>
    <row r="4746" spans="1:17" hidden="1" x14ac:dyDescent="0.3">
      <c r="A4746" t="s">
        <v>9721</v>
      </c>
      <c r="B4746" t="s">
        <v>9722</v>
      </c>
      <c r="C4746" t="str">
        <f>IFERROR(VLOOKUP(Table1[[#This Row],[Ticker]],[1]!Table2[[Symbol]:[Industry]],2,FALSE),"-")</f>
        <v>-</v>
      </c>
      <c r="D4746" t="s">
        <v>46</v>
      </c>
      <c r="E4746">
        <v>4.9078384000000002</v>
      </c>
      <c r="F4746">
        <v>14.3</v>
      </c>
      <c r="G4746">
        <v>115.95510271849599</v>
      </c>
      <c r="H4746">
        <v>-3.4380648546891699</v>
      </c>
      <c r="I4746">
        <v>-3.1429923777744899</v>
      </c>
      <c r="J4746">
        <v>-1.33357813886593</v>
      </c>
      <c r="K4746">
        <v>12.3791579371363</v>
      </c>
      <c r="L4746">
        <v>10.179268934696699</v>
      </c>
      <c r="M4746">
        <v>0.63586995437069005</v>
      </c>
      <c r="N4746">
        <v>0</v>
      </c>
      <c r="O4746">
        <v>0.55944055944054905</v>
      </c>
      <c r="P4746">
        <v>152.65017667844501</v>
      </c>
    </row>
    <row r="4747" spans="1:17" hidden="1" x14ac:dyDescent="0.3">
      <c r="A4747" t="s">
        <v>9723</v>
      </c>
      <c r="B4747" t="s">
        <v>9724</v>
      </c>
      <c r="C4747" t="str">
        <f>IFERROR(VLOOKUP(Table1[[#This Row],[Ticker]],[1]!Table2[[Symbol]:[Industry]],2,FALSE),"-")</f>
        <v>-</v>
      </c>
      <c r="D4747" t="s">
        <v>72</v>
      </c>
      <c r="E4747">
        <v>4.8959999999999999</v>
      </c>
      <c r="F4747">
        <v>2.88</v>
      </c>
      <c r="G4747">
        <v>-16.1914015290835</v>
      </c>
      <c r="H4747">
        <v>-1.7831917740416801</v>
      </c>
      <c r="I4747">
        <v>16.382023148953401</v>
      </c>
      <c r="J4747">
        <v>7.7579875200274504</v>
      </c>
      <c r="K4747">
        <v>2.6356816009917998</v>
      </c>
      <c r="L4747">
        <v>2.5205895394852602</v>
      </c>
      <c r="M4747">
        <v>59.2445274757291</v>
      </c>
      <c r="N4747">
        <v>1.53185750638331</v>
      </c>
      <c r="O4747">
        <v>9.7222222222222303</v>
      </c>
      <c r="P4747">
        <v>43.999999999999901</v>
      </c>
      <c r="Q4747">
        <v>4.8553984824086002E-2</v>
      </c>
    </row>
    <row r="4748" spans="1:17" hidden="1" x14ac:dyDescent="0.3">
      <c r="A4748" t="s">
        <v>9725</v>
      </c>
      <c r="B4748" t="s">
        <v>9726</v>
      </c>
      <c r="C4748" t="str">
        <f>IFERROR(VLOOKUP(Table1[[#This Row],[Ticker]],[1]!Table2[[Symbol]:[Industry]],2,FALSE),"-")</f>
        <v>-</v>
      </c>
      <c r="D4748" t="s">
        <v>313</v>
      </c>
      <c r="E4748">
        <v>4.8801170599999999</v>
      </c>
      <c r="F4748">
        <v>1.82</v>
      </c>
      <c r="G4748">
        <v>68.324348813315197</v>
      </c>
      <c r="H4748">
        <v>-14.344551119542</v>
      </c>
      <c r="I4748">
        <v>-14.7007498628712</v>
      </c>
      <c r="J4748">
        <v>-2.2761163071798101</v>
      </c>
      <c r="K4748">
        <v>1.8922372837635799</v>
      </c>
      <c r="L4748">
        <v>1.3293940645386</v>
      </c>
      <c r="M4748">
        <v>0.70070117112321395</v>
      </c>
      <c r="N4748">
        <v>3.7155439293038302</v>
      </c>
      <c r="O4748">
        <v>52.747252747252702</v>
      </c>
      <c r="P4748">
        <v>102.222222222222</v>
      </c>
      <c r="Q4748">
        <v>2.5428902179772998E-2</v>
      </c>
    </row>
    <row r="4749" spans="1:17" hidden="1" x14ac:dyDescent="0.3">
      <c r="A4749" t="s">
        <v>9727</v>
      </c>
      <c r="B4749" t="s">
        <v>9728</v>
      </c>
      <c r="C4749" t="str">
        <f>IFERROR(VLOOKUP(Table1[[#This Row],[Ticker]],[1]!Table2[[Symbol]:[Industry]],2,FALSE),"-")</f>
        <v>-</v>
      </c>
      <c r="D4749" t="s">
        <v>1202</v>
      </c>
      <c r="E4749">
        <v>4.8789999999999996</v>
      </c>
      <c r="F4749">
        <v>2.87</v>
      </c>
      <c r="G4749">
        <v>15.392744440063201</v>
      </c>
      <c r="H4749">
        <v>3.81367711049842</v>
      </c>
      <c r="I4749">
        <v>-17.3084053652635</v>
      </c>
      <c r="J4749">
        <v>4.1527039147438396</v>
      </c>
      <c r="K4749">
        <v>2.9433030847213302</v>
      </c>
      <c r="L4749">
        <v>2.9855442318824901</v>
      </c>
      <c r="M4749">
        <v>46.9644057581392</v>
      </c>
      <c r="N4749">
        <v>0.94465135270434797</v>
      </c>
      <c r="O4749">
        <v>55.052264808362303</v>
      </c>
      <c r="P4749">
        <v>54.3010752688172</v>
      </c>
      <c r="Q4749">
        <v>2.5769777998003E-2</v>
      </c>
    </row>
    <row r="4750" spans="1:17" hidden="1" x14ac:dyDescent="0.3">
      <c r="A4750" t="s">
        <v>9729</v>
      </c>
      <c r="B4750" t="s">
        <v>9730</v>
      </c>
      <c r="C4750" t="str">
        <f>IFERROR(VLOOKUP(Table1[[#This Row],[Ticker]],[1]!Table2[[Symbol]:[Industry]],2,FALSE),"-")</f>
        <v>-</v>
      </c>
      <c r="D4750" t="s">
        <v>5223</v>
      </c>
      <c r="E4750">
        <v>4.8777236000000004</v>
      </c>
      <c r="F4750">
        <v>8.92</v>
      </c>
      <c r="G4750">
        <v>57.312203064327299</v>
      </c>
      <c r="H4750">
        <v>6.2309017557469097</v>
      </c>
      <c r="I4750">
        <v>-23.124895437385302</v>
      </c>
      <c r="J4750">
        <v>4.00281795840628</v>
      </c>
      <c r="K4750">
        <v>9.1342324023929091</v>
      </c>
      <c r="L4750">
        <v>7.9593613540997401</v>
      </c>
      <c r="M4750">
        <v>42.262924507283202</v>
      </c>
      <c r="N4750">
        <v>1.5466973111542099</v>
      </c>
      <c r="O4750">
        <v>38.901345291479799</v>
      </c>
      <c r="P4750">
        <v>137.23404255319099</v>
      </c>
    </row>
    <row r="4751" spans="1:17" hidden="1" x14ac:dyDescent="0.3">
      <c r="A4751" t="s">
        <v>9731</v>
      </c>
      <c r="B4751" t="s">
        <v>9732</v>
      </c>
      <c r="C4751" t="str">
        <f>IFERROR(VLOOKUP(Table1[[#This Row],[Ticker]],[1]!Table2[[Symbol]:[Industry]],2,FALSE),"-")</f>
        <v>-</v>
      </c>
      <c r="D4751" t="s">
        <v>530</v>
      </c>
      <c r="E4751">
        <v>4.8702921999999997</v>
      </c>
      <c r="F4751">
        <v>9.74</v>
      </c>
      <c r="G4751">
        <v>46.891829903489203</v>
      </c>
      <c r="H4751">
        <v>22.044560627936299</v>
      </c>
      <c r="I4751">
        <v>30.042192807410601</v>
      </c>
      <c r="J4751">
        <v>-1.33357813886593</v>
      </c>
      <c r="K4751">
        <v>7.9539128185785604</v>
      </c>
      <c r="L4751">
        <v>6.4742284821833298</v>
      </c>
      <c r="M4751">
        <v>85.533424003229797</v>
      </c>
      <c r="N4751">
        <v>0.55120359037127697</v>
      </c>
      <c r="O4751">
        <v>1.4373716632443501</v>
      </c>
      <c r="P4751">
        <v>114.065934065934</v>
      </c>
    </row>
    <row r="4752" spans="1:17" hidden="1" x14ac:dyDescent="0.3">
      <c r="A4752" t="s">
        <v>9733</v>
      </c>
      <c r="B4752" t="s">
        <v>9734</v>
      </c>
      <c r="C4752" t="str">
        <f>IFERROR(VLOOKUP(Table1[[#This Row],[Ticker]],[1]!Table2[[Symbol]:[Industry]],2,FALSE),"-")</f>
        <v>-</v>
      </c>
      <c r="D4752" t="s">
        <v>163</v>
      </c>
      <c r="E4752">
        <v>4.8364752799999904</v>
      </c>
      <c r="F4752">
        <v>5.6</v>
      </c>
      <c r="G4752">
        <v>20.335145034637701</v>
      </c>
      <c r="K4752">
        <v>5.4856592989664099</v>
      </c>
      <c r="L4752">
        <v>5.3129273959650396</v>
      </c>
      <c r="M4752">
        <v>11.3707014279082</v>
      </c>
      <c r="N4752">
        <v>1</v>
      </c>
      <c r="O4752">
        <v>29.464285714285701</v>
      </c>
      <c r="P4752">
        <v>51.351351351351298</v>
      </c>
      <c r="Q4752">
        <v>-8.5879446318412003E-2</v>
      </c>
    </row>
    <row r="4753" spans="1:17" hidden="1" x14ac:dyDescent="0.3">
      <c r="A4753" t="s">
        <v>9735</v>
      </c>
      <c r="B4753" t="s">
        <v>9736</v>
      </c>
      <c r="C4753" t="str">
        <f>IFERROR(VLOOKUP(Table1[[#This Row],[Ticker]],[1]!Table2[[Symbol]:[Industry]],2,FALSE),"-")</f>
        <v>-</v>
      </c>
      <c r="D4753" t="s">
        <v>138</v>
      </c>
      <c r="E4753">
        <v>4.8145087999999996</v>
      </c>
      <c r="F4753">
        <v>6.46</v>
      </c>
      <c r="G4753">
        <v>-11.101820777327999</v>
      </c>
      <c r="H4753">
        <v>-7.9401334239410897</v>
      </c>
      <c r="I4753">
        <v>-43.892285402751803</v>
      </c>
      <c r="J4753">
        <v>-10.145987699383999</v>
      </c>
      <c r="K4753">
        <v>7.4780304964484801</v>
      </c>
      <c r="L4753">
        <v>7.27082030529448</v>
      </c>
      <c r="M4753">
        <v>22.018930961529101</v>
      </c>
      <c r="N4753">
        <v>3.1069629258427298</v>
      </c>
      <c r="O4753">
        <v>73.529411764705799</v>
      </c>
      <c r="P4753">
        <v>65.641025641025607</v>
      </c>
      <c r="Q4753">
        <v>7.4950681529546995E-2</v>
      </c>
    </row>
    <row r="4754" spans="1:17" hidden="1" x14ac:dyDescent="0.3">
      <c r="A4754" t="s">
        <v>9737</v>
      </c>
      <c r="B4754" t="s">
        <v>9738</v>
      </c>
      <c r="C4754" t="str">
        <f>IFERROR(VLOOKUP(Table1[[#This Row],[Ticker]],[1]!Table2[[Symbol]:[Industry]],2,FALSE),"-")</f>
        <v>-</v>
      </c>
      <c r="D4754" t="s">
        <v>553</v>
      </c>
      <c r="E4754">
        <v>4.8130660000000001</v>
      </c>
      <c r="F4754">
        <v>14.02</v>
      </c>
      <c r="G4754">
        <v>312.14912815296799</v>
      </c>
      <c r="H4754">
        <v>-10.7993998403816</v>
      </c>
      <c r="I4754">
        <v>57.413968069684699</v>
      </c>
      <c r="J4754">
        <v>-2.5736991419344402</v>
      </c>
      <c r="K4754">
        <v>13.486562935350401</v>
      </c>
      <c r="L4754">
        <v>9.8638409556417805</v>
      </c>
      <c r="M4754">
        <v>41.685983339634902</v>
      </c>
      <c r="N4754">
        <v>0.96653733799427</v>
      </c>
      <c r="O4754">
        <v>19.186875891583401</v>
      </c>
      <c r="P4754">
        <v>335.40372670807398</v>
      </c>
    </row>
    <row r="4755" spans="1:17" hidden="1" x14ac:dyDescent="0.3">
      <c r="A4755" t="s">
        <v>9739</v>
      </c>
      <c r="B4755" t="s">
        <v>9740</v>
      </c>
      <c r="C4755" t="str">
        <f>IFERROR(VLOOKUP(Table1[[#This Row],[Ticker]],[1]!Table2[[Symbol]:[Industry]],2,FALSE),"-")</f>
        <v>-</v>
      </c>
      <c r="E4755">
        <v>4.7987539999999997</v>
      </c>
      <c r="F4755">
        <v>11.72</v>
      </c>
      <c r="G4755">
        <v>36.359999140341699</v>
      </c>
      <c r="H4755">
        <v>-6.8181143188276803</v>
      </c>
      <c r="I4755">
        <v>48.523674288892103</v>
      </c>
      <c r="J4755">
        <v>3.87288505682527</v>
      </c>
      <c r="M4755">
        <v>26.581327503570101</v>
      </c>
      <c r="N4755">
        <v>0.21300671674382901</v>
      </c>
      <c r="O4755">
        <v>8.6177474402730301</v>
      </c>
      <c r="P4755">
        <v>62.7777777777777</v>
      </c>
    </row>
    <row r="4756" spans="1:17" hidden="1" x14ac:dyDescent="0.3">
      <c r="A4756" t="s">
        <v>9741</v>
      </c>
      <c r="B4756" t="s">
        <v>9742</v>
      </c>
      <c r="C4756" t="str">
        <f>IFERROR(VLOOKUP(Table1[[#This Row],[Ticker]],[1]!Table2[[Symbol]:[Industry]],2,FALSE),"-")</f>
        <v>-</v>
      </c>
      <c r="E4756">
        <v>4.7521500000000003</v>
      </c>
      <c r="F4756">
        <v>9.75</v>
      </c>
      <c r="G4756">
        <v>-33.560635780293097</v>
      </c>
      <c r="H4756">
        <v>-3.4380648546891699</v>
      </c>
      <c r="I4756">
        <v>-21.396960631742701</v>
      </c>
      <c r="J4756">
        <v>-1.33357813886593</v>
      </c>
      <c r="K4756">
        <v>10.5522651974472</v>
      </c>
      <c r="M4756">
        <v>2.2228707663999998E-5</v>
      </c>
      <c r="N4756">
        <v>3.3333333333333299</v>
      </c>
      <c r="O4756">
        <v>7.6923076923076801</v>
      </c>
      <c r="P4756">
        <v>0</v>
      </c>
    </row>
    <row r="4757" spans="1:17" hidden="1" x14ac:dyDescent="0.3">
      <c r="A4757" t="s">
        <v>9743</v>
      </c>
      <c r="B4757" t="s">
        <v>9744</v>
      </c>
      <c r="C4757" t="str">
        <f>IFERROR(VLOOKUP(Table1[[#This Row],[Ticker]],[1]!Table2[[Symbol]:[Industry]],2,FALSE),"-")</f>
        <v>-</v>
      </c>
      <c r="D4757" t="s">
        <v>429</v>
      </c>
      <c r="E4757">
        <v>4.7396177460000004</v>
      </c>
      <c r="F4757">
        <v>30.62</v>
      </c>
      <c r="G4757">
        <v>226.288780440327</v>
      </c>
      <c r="H4757">
        <v>16.752077263682899</v>
      </c>
      <c r="I4757">
        <v>239.05315544835199</v>
      </c>
      <c r="J4757">
        <v>3.1426029046428301</v>
      </c>
      <c r="K4757">
        <v>25.948848395617201</v>
      </c>
      <c r="M4757">
        <v>100</v>
      </c>
      <c r="N4757">
        <v>0</v>
      </c>
      <c r="O4757">
        <v>0</v>
      </c>
      <c r="P4757">
        <v>249.54337899543299</v>
      </c>
    </row>
    <row r="4758" spans="1:17" hidden="1" x14ac:dyDescent="0.3">
      <c r="A4758" t="s">
        <v>9745</v>
      </c>
      <c r="B4758" t="s">
        <v>9746</v>
      </c>
      <c r="C4758" t="str">
        <f>IFERROR(VLOOKUP(Table1[[#This Row],[Ticker]],[1]!Table2[[Symbol]:[Industry]],2,FALSE),"-")</f>
        <v>-</v>
      </c>
      <c r="D4758" t="s">
        <v>1202</v>
      </c>
      <c r="E4758">
        <v>4.7257325999999997</v>
      </c>
      <c r="F4758">
        <v>4.74</v>
      </c>
      <c r="G4758">
        <v>75.905065310440406</v>
      </c>
      <c r="H4758">
        <v>35.614341055246001</v>
      </c>
      <c r="I4758">
        <v>111.00510355572101</v>
      </c>
      <c r="J4758">
        <v>8.8318808039863708</v>
      </c>
      <c r="K4758">
        <v>3.6523466350683198</v>
      </c>
      <c r="L4758">
        <v>2.2733655535908999</v>
      </c>
      <c r="M4758">
        <v>58.362388692701998</v>
      </c>
      <c r="N4758">
        <v>0.69080105180155404</v>
      </c>
      <c r="O4758">
        <v>10.337552742615999</v>
      </c>
      <c r="P4758">
        <v>144.32989690721601</v>
      </c>
    </row>
    <row r="4759" spans="1:17" hidden="1" x14ac:dyDescent="0.3">
      <c r="A4759" t="s">
        <v>9747</v>
      </c>
      <c r="B4759" t="s">
        <v>9748</v>
      </c>
      <c r="C4759" t="str">
        <f>IFERROR(VLOOKUP(Table1[[#This Row],[Ticker]],[1]!Table2[[Symbol]:[Industry]],2,FALSE),"-")</f>
        <v>-</v>
      </c>
      <c r="D4759" t="s">
        <v>72</v>
      </c>
      <c r="E4759">
        <v>4.7083956999999996</v>
      </c>
      <c r="F4759">
        <v>11.51</v>
      </c>
      <c r="G4759">
        <v>-36.713245171647102</v>
      </c>
      <c r="H4759">
        <v>0.18036862981114199</v>
      </c>
      <c r="I4759">
        <v>-15.4448065363468</v>
      </c>
      <c r="J4759">
        <v>-0.71870521198442905</v>
      </c>
      <c r="K4759">
        <v>11.8224116237367</v>
      </c>
      <c r="L4759">
        <v>12.0805679518574</v>
      </c>
      <c r="M4759">
        <v>38.509377668896001</v>
      </c>
      <c r="N4759">
        <v>1.4338021867656601</v>
      </c>
      <c r="O4759">
        <v>22.936576889661101</v>
      </c>
      <c r="P4759">
        <v>21.798941798941701</v>
      </c>
      <c r="Q4759">
        <v>-6.3819186046948001E-2</v>
      </c>
    </row>
    <row r="4760" spans="1:17" hidden="1" x14ac:dyDescent="0.3">
      <c r="A4760" t="s">
        <v>9749</v>
      </c>
      <c r="B4760" t="s">
        <v>9750</v>
      </c>
      <c r="C4760" t="str">
        <f>IFERROR(VLOOKUP(Table1[[#This Row],[Ticker]],[1]!Table2[[Symbol]:[Industry]],2,FALSE),"-")</f>
        <v>-</v>
      </c>
      <c r="D4760" t="s">
        <v>3565</v>
      </c>
      <c r="E4760">
        <v>4.6982879999999998</v>
      </c>
      <c r="F4760">
        <v>7.2</v>
      </c>
      <c r="G4760">
        <v>240.38176508125699</v>
      </c>
      <c r="H4760">
        <v>95.564309209822895</v>
      </c>
      <c r="I4760">
        <v>178.666402958942</v>
      </c>
      <c r="J4760">
        <v>8.9896793664119503</v>
      </c>
      <c r="K4760">
        <v>4.3692096741027102</v>
      </c>
      <c r="L4760">
        <v>2.27632368098261</v>
      </c>
      <c r="M4760">
        <v>99.992669447300997</v>
      </c>
      <c r="N4760">
        <v>1.2330747193214</v>
      </c>
      <c r="O4760">
        <v>0</v>
      </c>
      <c r="P4760">
        <v>263.636363636363</v>
      </c>
    </row>
    <row r="4761" spans="1:17" hidden="1" x14ac:dyDescent="0.3">
      <c r="A4761" t="s">
        <v>9751</v>
      </c>
      <c r="B4761" t="s">
        <v>9752</v>
      </c>
      <c r="C4761" t="str">
        <f>IFERROR(VLOOKUP(Table1[[#This Row],[Ticker]],[1]!Table2[[Symbol]:[Industry]],2,FALSE),"-")</f>
        <v>-</v>
      </c>
      <c r="D4761" t="s">
        <v>467</v>
      </c>
      <c r="E4761">
        <v>4.6856971999999999</v>
      </c>
      <c r="F4761">
        <v>14.27</v>
      </c>
      <c r="G4761">
        <v>17.143589571819501</v>
      </c>
      <c r="H4761">
        <v>67.711360432667107</v>
      </c>
      <c r="I4761">
        <v>-10.093519547279699</v>
      </c>
      <c r="J4761">
        <v>8.2322791091105199</v>
      </c>
      <c r="K4761">
        <v>10.7316751802155</v>
      </c>
      <c r="L4761">
        <v>10.3017842237276</v>
      </c>
      <c r="M4761">
        <v>73.840606556918104</v>
      </c>
      <c r="N4761">
        <v>3.0453516950064601</v>
      </c>
      <c r="O4761">
        <v>9.3202522775052508</v>
      </c>
      <c r="P4761">
        <v>96.286107290233801</v>
      </c>
      <c r="Q4761">
        <v>0.17855921690221899</v>
      </c>
    </row>
    <row r="4762" spans="1:17" hidden="1" x14ac:dyDescent="0.3">
      <c r="A4762" t="s">
        <v>9753</v>
      </c>
      <c r="B4762" t="s">
        <v>9754</v>
      </c>
      <c r="C4762" t="str">
        <f>IFERROR(VLOOKUP(Table1[[#This Row],[Ticker]],[1]!Table2[[Symbol]:[Industry]],2,FALSE),"-")</f>
        <v>-</v>
      </c>
      <c r="E4762">
        <v>4.6815600000000002</v>
      </c>
      <c r="F4762">
        <v>1.56</v>
      </c>
      <c r="G4762">
        <v>-11.0243827277676</v>
      </c>
      <c r="H4762">
        <v>1.0739510831011601</v>
      </c>
      <c r="I4762">
        <v>-26.1658992227574</v>
      </c>
      <c r="J4762">
        <v>16.6177802096073</v>
      </c>
      <c r="K4762">
        <v>1.5548293897738601</v>
      </c>
      <c r="L4762">
        <v>1.6307060571285701</v>
      </c>
      <c r="M4762">
        <v>49.8250377010637</v>
      </c>
      <c r="N4762">
        <v>0.82323717858551604</v>
      </c>
      <c r="O4762">
        <v>47.435897435897402</v>
      </c>
      <c r="P4762">
        <v>39.285714285714199</v>
      </c>
      <c r="Q4762">
        <v>-0.13449761504671701</v>
      </c>
    </row>
    <row r="4763" spans="1:17" hidden="1" x14ac:dyDescent="0.3">
      <c r="A4763" t="s">
        <v>9755</v>
      </c>
      <c r="B4763" t="s">
        <v>9756</v>
      </c>
      <c r="C4763" t="str">
        <f>IFERROR(VLOOKUP(Table1[[#This Row],[Ticker]],[1]!Table2[[Symbol]:[Industry]],2,FALSE),"-")</f>
        <v>-</v>
      </c>
      <c r="D4763" t="s">
        <v>530</v>
      </c>
      <c r="E4763">
        <v>4.68</v>
      </c>
      <c r="F4763">
        <v>24</v>
      </c>
      <c r="G4763">
        <v>4.4049759129792996</v>
      </c>
      <c r="H4763">
        <v>22.8239510831011</v>
      </c>
      <c r="I4763">
        <v>-15.6285634680303</v>
      </c>
      <c r="J4763">
        <v>6.5396305054920898</v>
      </c>
      <c r="K4763">
        <v>22.215438021686499</v>
      </c>
      <c r="L4763">
        <v>21.214163678122201</v>
      </c>
      <c r="M4763">
        <v>65.434895917367001</v>
      </c>
      <c r="N4763">
        <v>0.35647503481201498</v>
      </c>
      <c r="O4763">
        <v>15.9166666666666</v>
      </c>
      <c r="P4763">
        <v>56.351791530944602</v>
      </c>
      <c r="Q4763">
        <v>0.12483673474624001</v>
      </c>
    </row>
    <row r="4764" spans="1:17" hidden="1" x14ac:dyDescent="0.3">
      <c r="A4764" t="s">
        <v>9757</v>
      </c>
      <c r="B4764" t="s">
        <v>9758</v>
      </c>
      <c r="C4764" t="str">
        <f>IFERROR(VLOOKUP(Table1[[#This Row],[Ticker]],[1]!Table2[[Symbol]:[Industry]],2,FALSE),"-")</f>
        <v>-</v>
      </c>
      <c r="D4764" t="s">
        <v>186</v>
      </c>
      <c r="E4764">
        <v>4.6747224999999997</v>
      </c>
      <c r="F4764">
        <v>12.25</v>
      </c>
      <c r="G4764">
        <v>62.070666195272402</v>
      </c>
      <c r="H4764">
        <v>-4.2633357960685903</v>
      </c>
      <c r="I4764">
        <v>-1.50445842252659</v>
      </c>
      <c r="J4764">
        <v>-1.8425161429762</v>
      </c>
      <c r="K4764">
        <v>11.7035204021668</v>
      </c>
      <c r="L4764">
        <v>10.8799421409073</v>
      </c>
      <c r="M4764">
        <v>44.5294031967778</v>
      </c>
      <c r="N4764">
        <v>0.467737611449836</v>
      </c>
      <c r="O4764">
        <v>59.673469387754999</v>
      </c>
      <c r="P4764">
        <v>111.206896551724</v>
      </c>
      <c r="Q4764">
        <v>4.0799811524143997E-2</v>
      </c>
    </row>
    <row r="4765" spans="1:17" hidden="1" x14ac:dyDescent="0.3">
      <c r="A4765" t="s">
        <v>9759</v>
      </c>
      <c r="B4765" t="s">
        <v>9760</v>
      </c>
      <c r="C4765" t="str">
        <f>IFERROR(VLOOKUP(Table1[[#This Row],[Ticker]],[1]!Table2[[Symbol]:[Industry]],2,FALSE),"-")</f>
        <v>-</v>
      </c>
      <c r="D4765" t="s">
        <v>383</v>
      </c>
      <c r="E4765">
        <v>4.6615548000000002</v>
      </c>
      <c r="F4765">
        <v>10.76</v>
      </c>
      <c r="G4765">
        <v>32.012356711849399</v>
      </c>
      <c r="H4765">
        <v>16.648601996097899</v>
      </c>
      <c r="I4765">
        <v>5.0844273659150101</v>
      </c>
      <c r="J4765">
        <v>3.1426029046428301</v>
      </c>
      <c r="K4765">
        <v>9.7364219546503605</v>
      </c>
      <c r="L4765">
        <v>9.0334901721751208</v>
      </c>
      <c r="M4765">
        <v>100</v>
      </c>
      <c r="N4765">
        <v>1.4473867595818799</v>
      </c>
      <c r="O4765">
        <v>0</v>
      </c>
      <c r="P4765">
        <v>55.2669552669552</v>
      </c>
    </row>
    <row r="4766" spans="1:17" hidden="1" x14ac:dyDescent="0.3">
      <c r="A4766" t="s">
        <v>9761</v>
      </c>
      <c r="B4766" t="s">
        <v>9762</v>
      </c>
      <c r="C4766" t="str">
        <f>IFERROR(VLOOKUP(Table1[[#This Row],[Ticker]],[1]!Table2[[Symbol]:[Industry]],2,FALSE),"-")</f>
        <v>-</v>
      </c>
      <c r="D4766" t="s">
        <v>429</v>
      </c>
      <c r="E4766">
        <v>4.6501549999999998</v>
      </c>
      <c r="F4766">
        <v>15.5</v>
      </c>
      <c r="G4766">
        <v>94.442030658377305</v>
      </c>
      <c r="H4766">
        <v>-16.8720520931825</v>
      </c>
      <c r="I4766">
        <v>-16.947676775808301</v>
      </c>
      <c r="J4766">
        <v>3.1426029046428301</v>
      </c>
      <c r="K4766">
        <v>17.0475467426138</v>
      </c>
      <c r="L4766">
        <v>15.426812731192699</v>
      </c>
      <c r="M4766">
        <v>20.195604455335499</v>
      </c>
      <c r="N4766">
        <v>7.3256834762408796E-2</v>
      </c>
      <c r="O4766">
        <v>86.129032258064498</v>
      </c>
      <c r="P4766">
        <v>117.69662921348301</v>
      </c>
    </row>
    <row r="4767" spans="1:17" hidden="1" x14ac:dyDescent="0.3">
      <c r="A4767" t="s">
        <v>9763</v>
      </c>
      <c r="B4767" t="s">
        <v>9764</v>
      </c>
      <c r="C4767" t="str">
        <f>IFERROR(VLOOKUP(Table1[[#This Row],[Ticker]],[1]!Table2[[Symbol]:[Industry]],2,FALSE),"-")</f>
        <v>-</v>
      </c>
      <c r="D4767" t="s">
        <v>4314</v>
      </c>
      <c r="E4767">
        <v>4.6437299999999997</v>
      </c>
      <c r="F4767">
        <v>9.1</v>
      </c>
      <c r="G4767">
        <v>14.4155981166037</v>
      </c>
      <c r="H4767">
        <v>0.65510291556188305</v>
      </c>
      <c r="I4767">
        <v>1.8554554652639199</v>
      </c>
      <c r="J4767">
        <v>8.8092695713094997</v>
      </c>
      <c r="K4767">
        <v>8.7328707981041607</v>
      </c>
      <c r="L4767">
        <v>7.9273474233656502</v>
      </c>
      <c r="M4767">
        <v>42.392022491564603</v>
      </c>
      <c r="N4767">
        <v>3.5378949184697102</v>
      </c>
      <c r="O4767">
        <v>27.252747252747199</v>
      </c>
      <c r="P4767">
        <v>59.649122807017498</v>
      </c>
      <c r="Q4767">
        <v>2.9205566986047999E-2</v>
      </c>
    </row>
    <row r="4768" spans="1:17" hidden="1" x14ac:dyDescent="0.3">
      <c r="A4768" t="s">
        <v>9765</v>
      </c>
      <c r="B4768" t="s">
        <v>9766</v>
      </c>
      <c r="C4768" t="str">
        <f>IFERROR(VLOOKUP(Table1[[#This Row],[Ticker]],[1]!Table2[[Symbol]:[Industry]],2,FALSE),"-")</f>
        <v>-</v>
      </c>
      <c r="D4768" t="s">
        <v>467</v>
      </c>
      <c r="E4768">
        <v>4.6312780279999997</v>
      </c>
      <c r="F4768">
        <v>1.42</v>
      </c>
      <c r="G4768">
        <v>26.2190856554205</v>
      </c>
      <c r="H4768">
        <v>4.83334957934174</v>
      </c>
      <c r="I4768">
        <v>12.9880373224834</v>
      </c>
      <c r="J4768">
        <v>3.1426029046428301</v>
      </c>
      <c r="K4768">
        <v>1.18871316761868</v>
      </c>
      <c r="L4768">
        <v>1.02721488410575</v>
      </c>
      <c r="M4768">
        <v>92.913001867792701</v>
      </c>
      <c r="N4768">
        <v>1.11651833827761</v>
      </c>
      <c r="O4768">
        <v>4.2253521126760498</v>
      </c>
      <c r="P4768">
        <v>89.3333333333333</v>
      </c>
      <c r="Q4768">
        <v>-8.6345827667720001E-3</v>
      </c>
    </row>
    <row r="4769" spans="1:17" hidden="1" x14ac:dyDescent="0.3">
      <c r="A4769" t="s">
        <v>9767</v>
      </c>
      <c r="B4769" t="s">
        <v>9768</v>
      </c>
      <c r="C4769" t="str">
        <f>IFERROR(VLOOKUP(Table1[[#This Row],[Ticker]],[1]!Table2[[Symbol]:[Industry]],2,FALSE),"-")</f>
        <v>-</v>
      </c>
      <c r="D4769" t="s">
        <v>21</v>
      </c>
      <c r="E4769">
        <v>4.605524</v>
      </c>
      <c r="F4769">
        <v>8.36</v>
      </c>
      <c r="G4769">
        <v>-2.0951782652507398</v>
      </c>
      <c r="H4769">
        <v>-9.8270500292458909</v>
      </c>
      <c r="I4769">
        <v>-6.5101240445941801</v>
      </c>
      <c r="J4769">
        <v>8.5373397467480991</v>
      </c>
      <c r="K4769">
        <v>8.3395865673117893</v>
      </c>
      <c r="L4769">
        <v>8.32607193518065</v>
      </c>
      <c r="M4769">
        <v>59.455468084641097</v>
      </c>
      <c r="N4769">
        <v>0.92527097328340002</v>
      </c>
      <c r="O4769">
        <v>49.521531100478398</v>
      </c>
      <c r="P4769">
        <v>36.378466557911899</v>
      </c>
      <c r="Q4769">
        <v>0.10299926043648799</v>
      </c>
    </row>
    <row r="4770" spans="1:17" hidden="1" x14ac:dyDescent="0.3">
      <c r="A4770" t="s">
        <v>9769</v>
      </c>
      <c r="B4770" t="s">
        <v>9770</v>
      </c>
      <c r="C4770" t="str">
        <f>IFERROR(VLOOKUP(Table1[[#This Row],[Ticker]],[1]!Table2[[Symbol]:[Industry]],2,FALSE),"-")</f>
        <v>-</v>
      </c>
      <c r="D4770" t="s">
        <v>530</v>
      </c>
      <c r="E4770">
        <v>4.5659999999999998</v>
      </c>
      <c r="F4770">
        <v>7.61</v>
      </c>
      <c r="G4770">
        <v>15.3610662900672</v>
      </c>
      <c r="H4770">
        <v>28.0036251825865</v>
      </c>
      <c r="I4770">
        <v>18.492827300375801</v>
      </c>
      <c r="J4770">
        <v>-11.3082641473802</v>
      </c>
      <c r="K4770">
        <v>6.8590434964484501</v>
      </c>
      <c r="L4770">
        <v>6.0752675027450103</v>
      </c>
      <c r="M4770">
        <v>44.617283577391198</v>
      </c>
      <c r="N4770">
        <v>2.4113652285388798</v>
      </c>
      <c r="O4770">
        <v>31.931668856767299</v>
      </c>
      <c r="P4770">
        <v>66.885964912280699</v>
      </c>
      <c r="Q4770">
        <v>3.2357027335257998E-2</v>
      </c>
    </row>
    <row r="4771" spans="1:17" hidden="1" x14ac:dyDescent="0.3">
      <c r="A4771" t="s">
        <v>9771</v>
      </c>
      <c r="B4771" t="s">
        <v>9772</v>
      </c>
      <c r="C4771" t="str">
        <f>IFERROR(VLOOKUP(Table1[[#This Row],[Ticker]],[1]!Table2[[Symbol]:[Industry]],2,FALSE),"-")</f>
        <v>-</v>
      </c>
      <c r="D4771" t="s">
        <v>530</v>
      </c>
      <c r="E4771">
        <v>4.5608500000000003</v>
      </c>
      <c r="F4771">
        <v>7.85</v>
      </c>
      <c r="G4771">
        <v>57.620977481760498</v>
      </c>
      <c r="H4771">
        <v>0.83211311454010095</v>
      </c>
      <c r="I4771">
        <v>-1.9148431874690299</v>
      </c>
      <c r="J4771">
        <v>3.1426029046428301</v>
      </c>
      <c r="K4771">
        <v>7.6404504074463802</v>
      </c>
      <c r="L4771">
        <v>6.5839690908521202</v>
      </c>
      <c r="M4771">
        <v>9.9110692598089702</v>
      </c>
      <c r="N4771">
        <v>2.6411798467796201E-2</v>
      </c>
      <c r="O4771">
        <v>10.828025477707</v>
      </c>
      <c r="P4771">
        <v>90.072639225181504</v>
      </c>
    </row>
    <row r="4772" spans="1:17" hidden="1" x14ac:dyDescent="0.3">
      <c r="A4772" t="s">
        <v>9773</v>
      </c>
      <c r="B4772" t="s">
        <v>9774</v>
      </c>
      <c r="C4772" t="str">
        <f>IFERROR(VLOOKUP(Table1[[#This Row],[Ticker]],[1]!Table2[[Symbol]:[Industry]],2,FALSE),"-")</f>
        <v>-</v>
      </c>
      <c r="D4772" t="s">
        <v>700</v>
      </c>
      <c r="E4772">
        <v>4.5524826999999997</v>
      </c>
      <c r="F4772">
        <v>9.01</v>
      </c>
      <c r="G4772">
        <v>-41.494162983417901</v>
      </c>
      <c r="H4772">
        <v>-13.7242551949257</v>
      </c>
      <c r="I4772">
        <v>-15.6481182839238</v>
      </c>
      <c r="J4772">
        <v>5.4030980607246502</v>
      </c>
      <c r="K4772">
        <v>11.2053512711419</v>
      </c>
      <c r="L4772">
        <v>11.0980366625871</v>
      </c>
      <c r="M4772">
        <v>29.820921315288999</v>
      </c>
      <c r="N4772">
        <v>2.2079150468484698</v>
      </c>
      <c r="O4772">
        <v>60.710321864594903</v>
      </c>
      <c r="P4772">
        <v>11.372064276885</v>
      </c>
      <c r="Q4772">
        <v>7.7103570528369997E-2</v>
      </c>
    </row>
    <row r="4773" spans="1:17" hidden="1" x14ac:dyDescent="0.3">
      <c r="A4773" t="s">
        <v>9775</v>
      </c>
      <c r="B4773" t="s">
        <v>9776</v>
      </c>
      <c r="C4773" t="str">
        <f>IFERROR(VLOOKUP(Table1[[#This Row],[Ticker]],[1]!Table2[[Symbol]:[Industry]],2,FALSE),"-")</f>
        <v>-</v>
      </c>
      <c r="D4773" t="s">
        <v>376</v>
      </c>
      <c r="E4773">
        <v>4.5424807999999999</v>
      </c>
      <c r="F4773">
        <v>5.72</v>
      </c>
      <c r="G4773">
        <v>-24.463579556832901</v>
      </c>
      <c r="H4773">
        <v>7.9705028072390904</v>
      </c>
      <c r="I4773">
        <v>-18.970223547081702</v>
      </c>
      <c r="J4773">
        <v>10.7814917935317</v>
      </c>
      <c r="K4773">
        <v>5.5620664511835702</v>
      </c>
      <c r="L4773">
        <v>5.6854547590263804</v>
      </c>
      <c r="M4773">
        <v>48.285658567487999</v>
      </c>
      <c r="N4773">
        <v>1.63289502125773</v>
      </c>
      <c r="O4773">
        <v>28.4965034965035</v>
      </c>
      <c r="P4773">
        <v>24.0780911062906</v>
      </c>
      <c r="Q4773">
        <v>7.1725735245991004E-2</v>
      </c>
    </row>
    <row r="4774" spans="1:17" hidden="1" x14ac:dyDescent="0.3">
      <c r="A4774" t="s">
        <v>9777</v>
      </c>
      <c r="B4774" t="s">
        <v>9778</v>
      </c>
      <c r="C4774" t="str">
        <f>IFERROR(VLOOKUP(Table1[[#This Row],[Ticker]],[1]!Table2[[Symbol]:[Industry]],2,FALSE),"-")</f>
        <v>-</v>
      </c>
      <c r="D4774" t="s">
        <v>46</v>
      </c>
      <c r="E4774">
        <v>4.5413160000000001</v>
      </c>
      <c r="F4774">
        <v>1.29</v>
      </c>
      <c r="G4774">
        <v>85.057631198629494</v>
      </c>
      <c r="H4774">
        <v>8.9513156762842794</v>
      </c>
      <c r="I4774">
        <v>-8.5163985708528198</v>
      </c>
      <c r="J4774">
        <v>-1.33357813886593</v>
      </c>
      <c r="K4774">
        <v>0.95859292193122003</v>
      </c>
      <c r="L4774">
        <v>0.69533968338393204</v>
      </c>
      <c r="M4774">
        <v>98.190603511527101</v>
      </c>
      <c r="N4774">
        <v>0.72464611623867703</v>
      </c>
      <c r="O4774">
        <v>3.1007751937984498</v>
      </c>
      <c r="P4774">
        <v>122.413793103448</v>
      </c>
      <c r="Q4774">
        <v>0.12395683413422499</v>
      </c>
    </row>
    <row r="4775" spans="1:17" hidden="1" x14ac:dyDescent="0.3">
      <c r="A4775" t="s">
        <v>9779</v>
      </c>
      <c r="B4775" t="s">
        <v>9780</v>
      </c>
      <c r="C4775" t="str">
        <f>IFERROR(VLOOKUP(Table1[[#This Row],[Ticker]],[1]!Table2[[Symbol]:[Industry]],2,FALSE),"-")</f>
        <v>-</v>
      </c>
      <c r="D4775" t="s">
        <v>51</v>
      </c>
      <c r="E4775">
        <v>4.52709048</v>
      </c>
      <c r="F4775">
        <v>10.199999999999999</v>
      </c>
      <c r="G4775">
        <v>46.462539548055503</v>
      </c>
      <c r="H4775">
        <v>11.2251389880687</v>
      </c>
      <c r="I4775">
        <v>36.272366380975697</v>
      </c>
      <c r="J4775">
        <v>3.1426029046428301</v>
      </c>
      <c r="K4775">
        <v>9.0674542813144097</v>
      </c>
      <c r="L4775">
        <v>7.5024995876520597</v>
      </c>
      <c r="M4775">
        <v>100</v>
      </c>
      <c r="N4775">
        <v>0</v>
      </c>
      <c r="O4775">
        <v>0</v>
      </c>
      <c r="P4775">
        <v>69.717138103161403</v>
      </c>
    </row>
    <row r="4776" spans="1:17" hidden="1" x14ac:dyDescent="0.3">
      <c r="A4776" t="s">
        <v>9781</v>
      </c>
      <c r="B4776" t="s">
        <v>9782</v>
      </c>
      <c r="C4776" t="str">
        <f>IFERROR(VLOOKUP(Table1[[#This Row],[Ticker]],[1]!Table2[[Symbol]:[Industry]],2,FALSE),"-")</f>
        <v>-</v>
      </c>
      <c r="D4776" t="s">
        <v>530</v>
      </c>
      <c r="E4776">
        <v>4.524</v>
      </c>
      <c r="F4776">
        <v>15.08</v>
      </c>
      <c r="G4776">
        <v>13.9919047890071</v>
      </c>
      <c r="H4776">
        <v>-3.4380648546891699</v>
      </c>
      <c r="I4776">
        <v>7.16296575427058</v>
      </c>
      <c r="J4776">
        <v>-1.33357813886593</v>
      </c>
      <c r="K4776">
        <v>11.2622006137335</v>
      </c>
      <c r="M4776">
        <v>100</v>
      </c>
      <c r="N4776">
        <v>3.30666666666666</v>
      </c>
      <c r="O4776">
        <v>0</v>
      </c>
      <c r="P4776">
        <v>40.409683426443202</v>
      </c>
    </row>
    <row r="4777" spans="1:17" hidden="1" x14ac:dyDescent="0.3">
      <c r="A4777" t="s">
        <v>9783</v>
      </c>
      <c r="B4777" t="s">
        <v>9784</v>
      </c>
      <c r="C4777" t="str">
        <f>IFERROR(VLOOKUP(Table1[[#This Row],[Ticker]],[1]!Table2[[Symbol]:[Industry]],2,FALSE),"-")</f>
        <v>-</v>
      </c>
      <c r="D4777" t="s">
        <v>313</v>
      </c>
      <c r="E4777">
        <v>4.5144836000000002</v>
      </c>
      <c r="F4777">
        <v>4.18</v>
      </c>
      <c r="G4777">
        <v>165.021263513859</v>
      </c>
      <c r="H4777">
        <v>33.784231456932901</v>
      </c>
      <c r="I4777">
        <v>119.180106123247</v>
      </c>
      <c r="J4777">
        <v>-0.47730659761960798</v>
      </c>
      <c r="K4777">
        <v>3.2040346371276498</v>
      </c>
      <c r="L4777">
        <v>1.7766242281731499</v>
      </c>
      <c r="M4777">
        <v>48.511722235916402</v>
      </c>
      <c r="N4777">
        <v>1.81688961649987</v>
      </c>
      <c r="O4777">
        <v>12.4401913875598</v>
      </c>
      <c r="P4777">
        <v>188.27586206896501</v>
      </c>
      <c r="Q4777">
        <v>0.22024820962311001</v>
      </c>
    </row>
    <row r="4778" spans="1:17" hidden="1" x14ac:dyDescent="0.3">
      <c r="A4778" t="s">
        <v>9785</v>
      </c>
      <c r="B4778" t="s">
        <v>9786</v>
      </c>
      <c r="C4778" t="str">
        <f>IFERROR(VLOOKUP(Table1[[#This Row],[Ticker]],[1]!Table2[[Symbol]:[Industry]],2,FALSE),"-")</f>
        <v>-</v>
      </c>
      <c r="D4778" t="s">
        <v>4046</v>
      </c>
      <c r="E4778">
        <v>4.50345</v>
      </c>
      <c r="F4778">
        <v>15</v>
      </c>
      <c r="G4778">
        <v>4.1880522520309897</v>
      </c>
      <c r="H4778">
        <v>4.8654202774139597</v>
      </c>
      <c r="I4778">
        <v>2.6319483986195999</v>
      </c>
      <c r="J4778">
        <v>5.6158649367283902</v>
      </c>
      <c r="K4778">
        <v>14.473229248634301</v>
      </c>
      <c r="L4778">
        <v>14.623541638506101</v>
      </c>
      <c r="M4778">
        <v>60.1894867133283</v>
      </c>
      <c r="N4778">
        <v>2.5107731305449899</v>
      </c>
      <c r="O4778">
        <v>39</v>
      </c>
      <c r="P4778">
        <v>47.783251231526997</v>
      </c>
      <c r="Q4778">
        <v>7.8384410387522002E-2</v>
      </c>
    </row>
    <row r="4779" spans="1:17" hidden="1" x14ac:dyDescent="0.3">
      <c r="A4779" t="s">
        <v>9787</v>
      </c>
      <c r="B4779" t="s">
        <v>9788</v>
      </c>
      <c r="C4779" t="str">
        <f>IFERROR(VLOOKUP(Table1[[#This Row],[Ticker]],[1]!Table2[[Symbol]:[Industry]],2,FALSE),"-")</f>
        <v>-</v>
      </c>
      <c r="D4779" t="s">
        <v>625</v>
      </c>
      <c r="E4779">
        <v>4.4980230600000004</v>
      </c>
      <c r="F4779">
        <v>13.8</v>
      </c>
      <c r="G4779">
        <v>-44.171503999231803</v>
      </c>
      <c r="I4779">
        <v>-10.490223547081699</v>
      </c>
      <c r="K4779">
        <v>17.182926074637699</v>
      </c>
      <c r="L4779">
        <v>23.662368761796301</v>
      </c>
      <c r="M4779">
        <v>89.584477983611194</v>
      </c>
      <c r="N4779">
        <v>1</v>
      </c>
      <c r="O4779">
        <v>26.449275362318801</v>
      </c>
      <c r="P4779">
        <v>15</v>
      </c>
    </row>
    <row r="4780" spans="1:17" hidden="1" x14ac:dyDescent="0.3">
      <c r="A4780" t="s">
        <v>9789</v>
      </c>
      <c r="B4780" t="s">
        <v>9790</v>
      </c>
      <c r="C4780" t="str">
        <f>IFERROR(VLOOKUP(Table1[[#This Row],[Ticker]],[1]!Table2[[Symbol]:[Industry]],2,FALSE),"-")</f>
        <v>-</v>
      </c>
      <c r="D4780" t="s">
        <v>4077</v>
      </c>
      <c r="E4780">
        <v>4.4926919999999999</v>
      </c>
      <c r="F4780">
        <v>0.68</v>
      </c>
      <c r="G4780">
        <v>-21.7620612416729</v>
      </c>
      <c r="H4780">
        <v>-10.318453980189901</v>
      </c>
      <c r="I4780">
        <v>-25.490223547081701</v>
      </c>
      <c r="J4780">
        <v>3.1426029046428301</v>
      </c>
      <c r="K4780">
        <v>0.68166814790821695</v>
      </c>
      <c r="L4780">
        <v>0.68703691741245498</v>
      </c>
      <c r="M4780">
        <v>37.777220607617998</v>
      </c>
      <c r="N4780">
        <v>0.94116226082239296</v>
      </c>
      <c r="O4780">
        <v>36.764705882352899</v>
      </c>
      <c r="P4780">
        <v>25.925925925925899</v>
      </c>
      <c r="Q4780">
        <v>-5.6006063006375E-2</v>
      </c>
    </row>
    <row r="4781" spans="1:17" hidden="1" x14ac:dyDescent="0.3">
      <c r="A4781" t="s">
        <v>9791</v>
      </c>
      <c r="B4781" t="s">
        <v>9792</v>
      </c>
      <c r="C4781" t="str">
        <f>IFERROR(VLOOKUP(Table1[[#This Row],[Ticker]],[1]!Table2[[Symbol]:[Industry]],2,FALSE),"-")</f>
        <v>-</v>
      </c>
      <c r="D4781" t="s">
        <v>429</v>
      </c>
      <c r="E4781">
        <v>4.4880000000000004</v>
      </c>
      <c r="F4781">
        <v>13.6</v>
      </c>
      <c r="G4781">
        <v>4.4449319613261098</v>
      </c>
      <c r="H4781">
        <v>-27.3044272952772</v>
      </c>
      <c r="I4781">
        <v>-54.407749320277603</v>
      </c>
      <c r="J4781">
        <v>2.99188700411533</v>
      </c>
      <c r="K4781">
        <v>16.425029236144599</v>
      </c>
      <c r="L4781">
        <v>17.461225048228101</v>
      </c>
      <c r="M4781">
        <v>42.3994326110031</v>
      </c>
      <c r="N4781">
        <v>0.116198815348956</v>
      </c>
      <c r="O4781">
        <v>85.294117647058798</v>
      </c>
      <c r="P4781">
        <v>38.071065989847703</v>
      </c>
      <c r="Q4781">
        <v>7.9235267732573E-2</v>
      </c>
    </row>
    <row r="4782" spans="1:17" hidden="1" x14ac:dyDescent="0.3">
      <c r="A4782" t="s">
        <v>9793</v>
      </c>
      <c r="B4782" t="s">
        <v>9794</v>
      </c>
      <c r="C4782" t="str">
        <f>IFERROR(VLOOKUP(Table1[[#This Row],[Ticker]],[1]!Table2[[Symbol]:[Industry]],2,FALSE),"-")</f>
        <v>-</v>
      </c>
      <c r="D4782" t="s">
        <v>124</v>
      </c>
      <c r="E4782">
        <v>4.4649999999999999</v>
      </c>
      <c r="F4782">
        <v>8.93</v>
      </c>
      <c r="G4782">
        <v>126.885457467303</v>
      </c>
      <c r="H4782">
        <v>-24.6967999050411</v>
      </c>
      <c r="I4782">
        <v>22.396681214823001</v>
      </c>
      <c r="J4782">
        <v>-1.9130088243763701</v>
      </c>
      <c r="K4782">
        <v>10.531851726889199</v>
      </c>
      <c r="L4782">
        <v>9.2125962837741397</v>
      </c>
      <c r="M4782">
        <v>28.257166911583699</v>
      </c>
      <c r="N4782">
        <v>0.46656784367589199</v>
      </c>
      <c r="O4782">
        <v>67.413213885778205</v>
      </c>
      <c r="P4782">
        <v>150.140056022408</v>
      </c>
      <c r="Q4782">
        <v>4.0923808058408999E-2</v>
      </c>
    </row>
    <row r="4783" spans="1:17" hidden="1" x14ac:dyDescent="0.3">
      <c r="A4783" t="s">
        <v>9795</v>
      </c>
      <c r="B4783" t="s">
        <v>9796</v>
      </c>
      <c r="C4783" t="str">
        <f>IFERROR(VLOOKUP(Table1[[#This Row],[Ticker]],[1]!Table2[[Symbol]:[Industry]],2,FALSE),"-")</f>
        <v>-</v>
      </c>
      <c r="D4783" t="s">
        <v>530</v>
      </c>
      <c r="E4783">
        <v>4.4190649999999998</v>
      </c>
      <c r="F4783">
        <v>5.95</v>
      </c>
      <c r="G4783">
        <v>35.412068111560799</v>
      </c>
      <c r="H4783">
        <v>-12.694164858927801</v>
      </c>
      <c r="I4783">
        <v>-31.994181330722899</v>
      </c>
      <c r="J4783">
        <v>3.1426029046428301</v>
      </c>
      <c r="K4783">
        <v>6.2054738350285703</v>
      </c>
      <c r="L4783">
        <v>5.8719120589123097</v>
      </c>
      <c r="M4783">
        <v>25.710337277257</v>
      </c>
      <c r="N4783">
        <v>0.145454545454545</v>
      </c>
      <c r="O4783">
        <v>66.050420168067205</v>
      </c>
      <c r="P4783">
        <v>83.076923076923094</v>
      </c>
    </row>
    <row r="4784" spans="1:17" hidden="1" x14ac:dyDescent="0.3">
      <c r="A4784" t="s">
        <v>9797</v>
      </c>
      <c r="B4784" t="s">
        <v>9798</v>
      </c>
      <c r="C4784" t="str">
        <f>IFERROR(VLOOKUP(Table1[[#This Row],[Ticker]],[1]!Table2[[Symbol]:[Industry]],2,FALSE),"-")</f>
        <v>-</v>
      </c>
      <c r="D4784" t="s">
        <v>54</v>
      </c>
      <c r="E4784">
        <v>4.4167664469999997</v>
      </c>
      <c r="F4784">
        <v>5.27</v>
      </c>
      <c r="G4784">
        <v>-51.456233432490002</v>
      </c>
      <c r="H4784">
        <v>-3.79969512628512</v>
      </c>
      <c r="I4784">
        <v>-23.9549197703986</v>
      </c>
      <c r="J4784">
        <v>3.1426029046428301</v>
      </c>
      <c r="K4784">
        <v>5.3850664100352201</v>
      </c>
      <c r="L4784">
        <v>5.7835647618688402</v>
      </c>
      <c r="M4784">
        <v>19.553572178607599</v>
      </c>
      <c r="N4784">
        <v>0</v>
      </c>
      <c r="O4784">
        <v>39.278937381404099</v>
      </c>
      <c r="P4784">
        <v>5.3999999999999799</v>
      </c>
    </row>
    <row r="4785" spans="1:17" hidden="1" x14ac:dyDescent="0.3">
      <c r="A4785" t="s">
        <v>9799</v>
      </c>
      <c r="B4785" t="s">
        <v>9800</v>
      </c>
      <c r="C4785" t="str">
        <f>IFERROR(VLOOKUP(Table1[[#This Row],[Ticker]],[1]!Table2[[Symbol]:[Industry]],2,FALSE),"-")</f>
        <v>-</v>
      </c>
      <c r="D4785" t="s">
        <v>292</v>
      </c>
      <c r="E4785">
        <v>4.4065224000000001</v>
      </c>
      <c r="F4785">
        <v>6.12</v>
      </c>
      <c r="G4785">
        <v>-58.833545923526799</v>
      </c>
      <c r="H4785">
        <v>-21.162389450570998</v>
      </c>
      <c r="I4785">
        <v>-22.811140452525802</v>
      </c>
      <c r="J4785">
        <v>-6.3248527166589303</v>
      </c>
      <c r="K4785">
        <v>7.5612213800111201</v>
      </c>
      <c r="L4785">
        <v>7.91690303572683</v>
      </c>
      <c r="M4785">
        <v>0.28287232341079999</v>
      </c>
      <c r="N4785">
        <v>1.89723320158102</v>
      </c>
      <c r="O4785">
        <v>56.862745098039198</v>
      </c>
      <c r="P4785">
        <v>0</v>
      </c>
    </row>
    <row r="4786" spans="1:17" hidden="1" x14ac:dyDescent="0.3">
      <c r="A4786" t="s">
        <v>9801</v>
      </c>
      <c r="B4786" t="s">
        <v>9802</v>
      </c>
      <c r="C4786" t="str">
        <f>IFERROR(VLOOKUP(Table1[[#This Row],[Ticker]],[1]!Table2[[Symbol]:[Industry]],2,FALSE),"-")</f>
        <v>-</v>
      </c>
      <c r="D4786" t="s">
        <v>18</v>
      </c>
      <c r="E4786">
        <v>4.3952548</v>
      </c>
      <c r="F4786">
        <v>12.92</v>
      </c>
      <c r="G4786">
        <v>97.223217144552805</v>
      </c>
      <c r="H4786">
        <v>2.8864018317221198</v>
      </c>
      <c r="I4786">
        <v>174.09127425027501</v>
      </c>
      <c r="J4786">
        <v>1.1699170169341899</v>
      </c>
      <c r="K4786">
        <v>12.181884813732299</v>
      </c>
      <c r="L4786">
        <v>8.8421901129572902</v>
      </c>
      <c r="M4786">
        <v>31.895071169197699</v>
      </c>
      <c r="N4786">
        <v>0.21010101010101001</v>
      </c>
      <c r="O4786">
        <v>3.0185758513932002</v>
      </c>
      <c r="P4786">
        <v>184.58149779735601</v>
      </c>
    </row>
    <row r="4787" spans="1:17" hidden="1" x14ac:dyDescent="0.3">
      <c r="A4787" t="s">
        <v>9803</v>
      </c>
      <c r="B4787" t="s">
        <v>9804</v>
      </c>
      <c r="C4787" t="str">
        <f>IFERROR(VLOOKUP(Table1[[#This Row],[Ticker]],[1]!Table2[[Symbol]:[Industry]],2,FALSE),"-")</f>
        <v>-</v>
      </c>
      <c r="D4787" t="s">
        <v>376</v>
      </c>
      <c r="E4787">
        <v>4.3946100000000001</v>
      </c>
      <c r="F4787">
        <v>28.95</v>
      </c>
      <c r="G4787">
        <v>63.519594993281302</v>
      </c>
      <c r="H4787">
        <v>34.085999275872197</v>
      </c>
      <c r="I4787">
        <v>76.283970001305306</v>
      </c>
      <c r="J4787">
        <v>8.0855686841105197</v>
      </c>
      <c r="K4787">
        <v>18.801041000266601</v>
      </c>
      <c r="M4787">
        <v>99.9882553866221</v>
      </c>
      <c r="N4787">
        <v>0.49152542372881303</v>
      </c>
      <c r="O4787">
        <v>0</v>
      </c>
      <c r="P4787">
        <v>91.721854304635698</v>
      </c>
    </row>
    <row r="4788" spans="1:17" hidden="1" x14ac:dyDescent="0.3">
      <c r="A4788" t="s">
        <v>9805</v>
      </c>
      <c r="B4788" t="s">
        <v>9806</v>
      </c>
      <c r="C4788" t="str">
        <f>IFERROR(VLOOKUP(Table1[[#This Row],[Ticker]],[1]!Table2[[Symbol]:[Industry]],2,FALSE),"-")</f>
        <v>-</v>
      </c>
      <c r="D4788" t="s">
        <v>396</v>
      </c>
      <c r="E4788">
        <v>4.3611659999999999</v>
      </c>
      <c r="F4788">
        <v>3</v>
      </c>
      <c r="G4788">
        <v>-75.635550936058095</v>
      </c>
      <c r="H4788">
        <v>-21.817615181958999</v>
      </c>
      <c r="I4788">
        <v>-54.415457191941499</v>
      </c>
      <c r="J4788">
        <v>0.112299874339818</v>
      </c>
      <c r="K4788">
        <v>3.6754975624394599</v>
      </c>
      <c r="L4788">
        <v>4.9082738381305804</v>
      </c>
      <c r="M4788">
        <v>29.454727265025099</v>
      </c>
      <c r="N4788">
        <v>1.64114189756507</v>
      </c>
      <c r="O4788">
        <v>140</v>
      </c>
      <c r="P4788">
        <v>3.4482758620689702</v>
      </c>
      <c r="Q4788">
        <v>-3.0922739876433E-2</v>
      </c>
    </row>
    <row r="4789" spans="1:17" hidden="1" x14ac:dyDescent="0.3">
      <c r="A4789" t="s">
        <v>9807</v>
      </c>
      <c r="B4789" t="s">
        <v>9808</v>
      </c>
      <c r="C4789" t="str">
        <f>IFERROR(VLOOKUP(Table1[[#This Row],[Ticker]],[1]!Table2[[Symbol]:[Industry]],2,FALSE),"-")</f>
        <v>-</v>
      </c>
      <c r="D4789" t="s">
        <v>530</v>
      </c>
      <c r="E4789">
        <v>4.3600000000000003</v>
      </c>
      <c r="F4789">
        <v>43.6</v>
      </c>
      <c r="G4789">
        <v>-31.154894288101101</v>
      </c>
      <c r="H4789">
        <v>27.145379654529702</v>
      </c>
      <c r="I4789">
        <v>30.154937743240801</v>
      </c>
      <c r="J4789">
        <v>5.3930485374414001</v>
      </c>
      <c r="K4789">
        <v>41.570896804353801</v>
      </c>
      <c r="L4789">
        <v>37.917670069109299</v>
      </c>
      <c r="M4789">
        <v>49.630152236433197</v>
      </c>
      <c r="N4789">
        <v>3.3162983307965002</v>
      </c>
      <c r="O4789">
        <v>16.055045871559599</v>
      </c>
      <c r="P4789">
        <v>82.885906040268395</v>
      </c>
    </row>
    <row r="4790" spans="1:17" hidden="1" x14ac:dyDescent="0.3">
      <c r="A4790" t="s">
        <v>9809</v>
      </c>
      <c r="B4790" t="s">
        <v>9810</v>
      </c>
      <c r="C4790" t="str">
        <f>IFERROR(VLOOKUP(Table1[[#This Row],[Ticker]],[1]!Table2[[Symbol]:[Industry]],2,FALSE),"-")</f>
        <v>-</v>
      </c>
      <c r="D4790" t="s">
        <v>133</v>
      </c>
      <c r="E4790">
        <v>4.3573556880000002</v>
      </c>
      <c r="F4790">
        <v>9.84</v>
      </c>
      <c r="G4790">
        <v>-13.187484461145999</v>
      </c>
      <c r="H4790">
        <v>11.141065177060799</v>
      </c>
      <c r="I4790">
        <v>-0.42310945312201398</v>
      </c>
      <c r="J4790">
        <v>3.1426029046428301</v>
      </c>
      <c r="K4790">
        <v>9.3251047417619208</v>
      </c>
      <c r="L4790">
        <v>9.0885896361901199</v>
      </c>
      <c r="M4790">
        <v>100</v>
      </c>
      <c r="N4790">
        <v>0</v>
      </c>
      <c r="O4790">
        <v>0</v>
      </c>
      <c r="P4790">
        <v>10.067114093959701</v>
      </c>
    </row>
    <row r="4791" spans="1:17" hidden="1" x14ac:dyDescent="0.3">
      <c r="A4791" t="s">
        <v>9811</v>
      </c>
      <c r="B4791" t="s">
        <v>9812</v>
      </c>
      <c r="C4791" t="str">
        <f>IFERROR(VLOOKUP(Table1[[#This Row],[Ticker]],[1]!Table2[[Symbol]:[Industry]],2,FALSE),"-")</f>
        <v>-</v>
      </c>
      <c r="D4791" t="s">
        <v>138</v>
      </c>
      <c r="E4791">
        <v>4.3448399999999996</v>
      </c>
      <c r="F4791">
        <v>7.29</v>
      </c>
      <c r="G4791">
        <v>-23.254598555105801</v>
      </c>
      <c r="H4791">
        <v>1.0739510831011601</v>
      </c>
      <c r="I4791">
        <v>-10.490223547081699</v>
      </c>
      <c r="J4791">
        <v>3.1426029046428301</v>
      </c>
      <c r="K4791">
        <v>7.2899997714976097</v>
      </c>
      <c r="L4791">
        <v>7.2819829863456</v>
      </c>
      <c r="M4791">
        <v>98.182515309086796</v>
      </c>
      <c r="O4791">
        <v>0</v>
      </c>
      <c r="P4791">
        <v>0</v>
      </c>
    </row>
    <row r="4792" spans="1:17" hidden="1" x14ac:dyDescent="0.3">
      <c r="A4792" t="s">
        <v>9813</v>
      </c>
      <c r="B4792" t="s">
        <v>9814</v>
      </c>
      <c r="C4792" t="str">
        <f>IFERROR(VLOOKUP(Table1[[#This Row],[Ticker]],[1]!Table2[[Symbol]:[Industry]],2,FALSE),"-")</f>
        <v>-</v>
      </c>
      <c r="D4792" t="s">
        <v>1467</v>
      </c>
      <c r="E4792">
        <v>4.3341637750000004</v>
      </c>
      <c r="F4792">
        <v>9.3699999999999992</v>
      </c>
      <c r="G4792">
        <v>108.103426136252</v>
      </c>
      <c r="H4792">
        <v>5.8985124866099401</v>
      </c>
      <c r="I4792">
        <v>-0.25492942943470098</v>
      </c>
      <c r="J4792">
        <v>6.6058063678463004</v>
      </c>
      <c r="K4792">
        <v>8.4598846887749204</v>
      </c>
      <c r="L4792">
        <v>7.1691984811796399</v>
      </c>
      <c r="M4792">
        <v>58.848842147526902</v>
      </c>
      <c r="N4792">
        <v>1.78431963065274</v>
      </c>
      <c r="O4792">
        <v>6.0832443970117298</v>
      </c>
      <c r="P4792">
        <v>139.03061224489699</v>
      </c>
      <c r="Q4792">
        <v>7.0802043020270003E-2</v>
      </c>
    </row>
    <row r="4793" spans="1:17" hidden="1" x14ac:dyDescent="0.3">
      <c r="A4793" t="s">
        <v>9815</v>
      </c>
      <c r="B4793" t="s">
        <v>9816</v>
      </c>
      <c r="C4793" t="str">
        <f>IFERROR(VLOOKUP(Table1[[#This Row],[Ticker]],[1]!Table2[[Symbol]:[Industry]],2,FALSE),"-")</f>
        <v>-</v>
      </c>
      <c r="D4793" t="s">
        <v>1422</v>
      </c>
      <c r="E4793">
        <v>4.2378479999999996</v>
      </c>
      <c r="F4793">
        <v>2.84</v>
      </c>
      <c r="G4793">
        <v>-62.164384972277603</v>
      </c>
      <c r="H4793">
        <v>-5.7331468219022801</v>
      </c>
      <c r="I4793">
        <v>-42.717579559414503</v>
      </c>
      <c r="J4793">
        <v>-6.7304035356913197</v>
      </c>
      <c r="K4793">
        <v>4.1128224841848198</v>
      </c>
      <c r="L4793">
        <v>5.0039092572133299</v>
      </c>
      <c r="M4793">
        <v>11.037006601910599</v>
      </c>
      <c r="N4793">
        <v>0.89231110982335105</v>
      </c>
      <c r="O4793">
        <v>63.028169014084497</v>
      </c>
      <c r="P4793">
        <v>1.0676156583629699</v>
      </c>
      <c r="Q4793">
        <v>-1.7175183648739999E-2</v>
      </c>
    </row>
    <row r="4794" spans="1:17" hidden="1" x14ac:dyDescent="0.3">
      <c r="A4794" t="s">
        <v>9817</v>
      </c>
      <c r="B4794" t="s">
        <v>9818</v>
      </c>
      <c r="C4794" t="str">
        <f>IFERROR(VLOOKUP(Table1[[#This Row],[Ticker]],[1]!Table2[[Symbol]:[Industry]],2,FALSE),"-")</f>
        <v>-</v>
      </c>
      <c r="E4794">
        <v>4.1733804000000001</v>
      </c>
      <c r="F4794">
        <v>13.24</v>
      </c>
      <c r="G4794">
        <v>69.187261910010406</v>
      </c>
      <c r="H4794">
        <v>-6.7068337612831304</v>
      </c>
      <c r="I4794">
        <v>20.858982802124501</v>
      </c>
      <c r="J4794">
        <v>-3.8833179684813</v>
      </c>
      <c r="K4794">
        <v>14.175003079906899</v>
      </c>
      <c r="L4794">
        <v>12.437936414367099</v>
      </c>
      <c r="M4794">
        <v>38.251866832740802</v>
      </c>
      <c r="N4794">
        <v>1.0753986842197201</v>
      </c>
      <c r="O4794">
        <v>41.389728096676698</v>
      </c>
      <c r="P4794">
        <v>108.503937007874</v>
      </c>
      <c r="Q4794">
        <v>-8.2675200017289993E-3</v>
      </c>
    </row>
    <row r="4795" spans="1:17" hidden="1" x14ac:dyDescent="0.3">
      <c r="A4795" t="s">
        <v>9819</v>
      </c>
      <c r="B4795" t="s">
        <v>9820</v>
      </c>
      <c r="C4795" t="str">
        <f>IFERROR(VLOOKUP(Table1[[#This Row],[Ticker]],[1]!Table2[[Symbol]:[Industry]],2,FALSE),"-")</f>
        <v>-</v>
      </c>
      <c r="D4795" t="s">
        <v>429</v>
      </c>
      <c r="E4795">
        <v>4.1631200000000002</v>
      </c>
      <c r="F4795">
        <v>13</v>
      </c>
      <c r="G4795">
        <v>67.612072108832606</v>
      </c>
      <c r="H4795">
        <v>-6.2781246454216202</v>
      </c>
      <c r="I4795">
        <v>79.775747257383003</v>
      </c>
      <c r="J4795">
        <v>-4.1009678172503596</v>
      </c>
      <c r="K4795">
        <v>10.186047454323001</v>
      </c>
      <c r="L4795">
        <v>10.0911714809088</v>
      </c>
      <c r="M4795">
        <v>13.789869622568901</v>
      </c>
      <c r="N4795">
        <v>0.72923076923076902</v>
      </c>
      <c r="O4795">
        <v>7.9999999999999796</v>
      </c>
      <c r="P4795">
        <v>132.558139534883</v>
      </c>
      <c r="Q4795">
        <v>3.8939231553601003E-2</v>
      </c>
    </row>
    <row r="4796" spans="1:17" hidden="1" x14ac:dyDescent="0.3">
      <c r="A4796" t="s">
        <v>9821</v>
      </c>
      <c r="B4796" t="s">
        <v>9822</v>
      </c>
      <c r="C4796" t="str">
        <f>IFERROR(VLOOKUP(Table1[[#This Row],[Ticker]],[1]!Table2[[Symbol]:[Industry]],2,FALSE),"-")</f>
        <v>-</v>
      </c>
      <c r="E4796">
        <v>4.1104799999999999</v>
      </c>
      <c r="F4796">
        <v>9.9</v>
      </c>
      <c r="G4796">
        <v>-19.851578422150698</v>
      </c>
      <c r="H4796">
        <v>-15.9819245038119</v>
      </c>
      <c r="I4796">
        <v>-44.974887253756101</v>
      </c>
      <c r="J4796">
        <v>-1.6335781388659201</v>
      </c>
      <c r="K4796">
        <v>10.340727005005601</v>
      </c>
      <c r="L4796">
        <v>10.291092127674901</v>
      </c>
      <c r="M4796">
        <v>0.570212399639203</v>
      </c>
      <c r="N4796">
        <v>0.569006309148265</v>
      </c>
      <c r="O4796">
        <v>51.919191919191803</v>
      </c>
      <c r="P4796">
        <v>48.648648648648603</v>
      </c>
      <c r="Q4796">
        <v>5.4927305751521001E-2</v>
      </c>
    </row>
    <row r="4797" spans="1:17" hidden="1" x14ac:dyDescent="0.3">
      <c r="A4797" t="s">
        <v>9823</v>
      </c>
      <c r="B4797" t="s">
        <v>9824</v>
      </c>
      <c r="C4797" t="str">
        <f>IFERROR(VLOOKUP(Table1[[#This Row],[Ticker]],[1]!Table2[[Symbol]:[Industry]],2,FALSE),"-")</f>
        <v>-</v>
      </c>
      <c r="D4797" t="s">
        <v>530</v>
      </c>
      <c r="E4797">
        <v>4.1095100000000002</v>
      </c>
      <c r="F4797">
        <v>8.17</v>
      </c>
      <c r="G4797">
        <v>117.039519091953</v>
      </c>
      <c r="H4797">
        <v>-20.387236131510701</v>
      </c>
      <c r="I4797">
        <v>4.2569674641541999</v>
      </c>
      <c r="J4797">
        <v>0.64827183888319395</v>
      </c>
      <c r="K4797">
        <v>9.6879031539496392</v>
      </c>
      <c r="L4797">
        <v>8.2669274524683996</v>
      </c>
      <c r="M4797">
        <v>11.152715839442701</v>
      </c>
      <c r="N4797">
        <v>0.58199119543676503</v>
      </c>
      <c r="O4797">
        <v>43.8188494492044</v>
      </c>
      <c r="P4797">
        <v>151.38461538461499</v>
      </c>
      <c r="Q4797">
        <v>9.6673604210265995E-2</v>
      </c>
    </row>
    <row r="4798" spans="1:17" hidden="1" x14ac:dyDescent="0.3">
      <c r="A4798" t="s">
        <v>9825</v>
      </c>
      <c r="B4798" t="s">
        <v>9826</v>
      </c>
      <c r="C4798" t="str">
        <f>IFERROR(VLOOKUP(Table1[[#This Row],[Ticker]],[1]!Table2[[Symbol]:[Industry]],2,FALSE),"-")</f>
        <v>-</v>
      </c>
      <c r="D4798" t="s">
        <v>46</v>
      </c>
      <c r="E4798">
        <v>4.10025</v>
      </c>
      <c r="F4798">
        <v>1.75</v>
      </c>
      <c r="G4798">
        <v>15.634290333782999</v>
      </c>
      <c r="H4798">
        <v>6.6295066386567001</v>
      </c>
      <c r="I4798">
        <v>-16.9073358465469</v>
      </c>
      <c r="J4798">
        <v>-0.24722760383174</v>
      </c>
      <c r="K4798">
        <v>1.6202466143504499</v>
      </c>
      <c r="L4798">
        <v>1.60176126678571</v>
      </c>
      <c r="M4798">
        <v>50.437104882963901</v>
      </c>
      <c r="N4798">
        <v>1.1928502876637499</v>
      </c>
      <c r="O4798">
        <v>29.714285714285701</v>
      </c>
      <c r="P4798">
        <v>53.508771929824498</v>
      </c>
      <c r="Q4798">
        <v>1.9578379058259002E-2</v>
      </c>
    </row>
    <row r="4799" spans="1:17" hidden="1" x14ac:dyDescent="0.3">
      <c r="A4799" t="s">
        <v>9827</v>
      </c>
      <c r="B4799" t="s">
        <v>9828</v>
      </c>
      <c r="C4799" t="str">
        <f>IFERROR(VLOOKUP(Table1[[#This Row],[Ticker]],[1]!Table2[[Symbol]:[Industry]],2,FALSE),"-")</f>
        <v>-</v>
      </c>
      <c r="D4799" t="s">
        <v>825</v>
      </c>
      <c r="E4799">
        <v>4.0946295599999996</v>
      </c>
      <c r="F4799">
        <v>83.54</v>
      </c>
      <c r="G4799">
        <v>-23.254598555105801</v>
      </c>
      <c r="H4799">
        <v>11.299574516271701</v>
      </c>
      <c r="I4799">
        <v>129.636249577379</v>
      </c>
      <c r="J4799">
        <v>3.1426029046428301</v>
      </c>
      <c r="K4799">
        <v>76.563485249318404</v>
      </c>
      <c r="M4799">
        <v>100</v>
      </c>
      <c r="N4799">
        <v>6.3</v>
      </c>
      <c r="O4799">
        <v>0</v>
      </c>
    </row>
    <row r="4800" spans="1:17" hidden="1" x14ac:dyDescent="0.3">
      <c r="A4800" t="s">
        <v>9829</v>
      </c>
      <c r="B4800" t="s">
        <v>9830</v>
      </c>
      <c r="C4800" t="str">
        <f>IFERROR(VLOOKUP(Table1[[#This Row],[Ticker]],[1]!Table2[[Symbol]:[Industry]],2,FALSE),"-")</f>
        <v>-</v>
      </c>
      <c r="D4800" t="s">
        <v>625</v>
      </c>
      <c r="E4800">
        <v>4.0761000000000003</v>
      </c>
      <c r="F4800">
        <v>63</v>
      </c>
      <c r="G4800">
        <v>67.428375208717796</v>
      </c>
      <c r="H4800">
        <v>3.0708108849557898</v>
      </c>
      <c r="I4800">
        <v>-4.4406121170884996</v>
      </c>
      <c r="J4800">
        <v>3.6664218611340602</v>
      </c>
      <c r="K4800">
        <v>53.817468123688101</v>
      </c>
      <c r="L4800">
        <v>42.568499610701501</v>
      </c>
      <c r="M4800">
        <v>99.9856927811514</v>
      </c>
      <c r="N4800">
        <v>1.1144800226693099</v>
      </c>
      <c r="O4800">
        <v>0</v>
      </c>
      <c r="P4800">
        <v>132.472324723247</v>
      </c>
      <c r="Q4800">
        <v>0.13105064723647</v>
      </c>
    </row>
    <row r="4801" spans="1:17" hidden="1" x14ac:dyDescent="0.3">
      <c r="A4801" t="s">
        <v>9831</v>
      </c>
      <c r="B4801" t="s">
        <v>9832</v>
      </c>
      <c r="C4801" t="str">
        <f>IFERROR(VLOOKUP(Table1[[#This Row],[Ticker]],[1]!Table2[[Symbol]:[Industry]],2,FALSE),"-")</f>
        <v>-</v>
      </c>
      <c r="D4801" t="s">
        <v>21</v>
      </c>
      <c r="E4801">
        <v>4.0719240000000001</v>
      </c>
      <c r="F4801">
        <v>10.19</v>
      </c>
      <c r="G4801">
        <v>-31.9463548275072</v>
      </c>
      <c r="H4801">
        <v>-21.395374070273</v>
      </c>
      <c r="I4801">
        <v>-30.4430907898154</v>
      </c>
      <c r="J4801">
        <v>3.1426029046428301</v>
      </c>
      <c r="K4801">
        <v>10.9501635367725</v>
      </c>
      <c r="L4801">
        <v>10.453366574626401</v>
      </c>
      <c r="M4801">
        <v>21.470669436482702</v>
      </c>
      <c r="N4801">
        <v>0.286753965167034</v>
      </c>
      <c r="O4801">
        <v>53.287536800784999</v>
      </c>
      <c r="P4801">
        <v>45.571428571428498</v>
      </c>
      <c r="Q4801">
        <v>0.14386911309870101</v>
      </c>
    </row>
    <row r="4802" spans="1:17" hidden="1" x14ac:dyDescent="0.3">
      <c r="A4802" t="s">
        <v>9833</v>
      </c>
      <c r="B4802" t="s">
        <v>9834</v>
      </c>
      <c r="C4802" t="str">
        <f>IFERROR(VLOOKUP(Table1[[#This Row],[Ticker]],[1]!Table2[[Symbol]:[Industry]],2,FALSE),"-")</f>
        <v>-</v>
      </c>
      <c r="D4802" t="s">
        <v>700</v>
      </c>
      <c r="E4802">
        <v>4.0660125000000003</v>
      </c>
      <c r="F4802">
        <v>8.25</v>
      </c>
      <c r="G4802">
        <v>-18.2927664940371</v>
      </c>
      <c r="H4802">
        <v>6.0357831441698497</v>
      </c>
      <c r="I4802">
        <v>-5.5283914860130503</v>
      </c>
      <c r="J4802">
        <v>3.1426029046428301</v>
      </c>
      <c r="M4802">
        <v>100</v>
      </c>
      <c r="O4802">
        <v>0</v>
      </c>
      <c r="P4802">
        <v>4.9618320610686997</v>
      </c>
    </row>
    <row r="4803" spans="1:17" hidden="1" x14ac:dyDescent="0.3">
      <c r="A4803" t="s">
        <v>9835</v>
      </c>
      <c r="B4803" t="s">
        <v>9836</v>
      </c>
      <c r="C4803" t="str">
        <f>IFERROR(VLOOKUP(Table1[[#This Row],[Ticker]],[1]!Table2[[Symbol]:[Industry]],2,FALSE),"-")</f>
        <v>-</v>
      </c>
      <c r="E4803">
        <v>3.9706039999999998</v>
      </c>
      <c r="F4803">
        <v>45.1</v>
      </c>
      <c r="G4803">
        <v>27.078734778227499</v>
      </c>
      <c r="H4803">
        <v>0.21661980150080701</v>
      </c>
      <c r="I4803">
        <v>34.993647420660103</v>
      </c>
      <c r="J4803">
        <v>3.1426029046428301</v>
      </c>
      <c r="K4803">
        <v>44.150257288372103</v>
      </c>
      <c r="L4803">
        <v>38.110027820893698</v>
      </c>
      <c r="M4803">
        <v>50.127975425573403</v>
      </c>
      <c r="N4803">
        <v>0</v>
      </c>
      <c r="O4803">
        <v>0.86474501108646495</v>
      </c>
      <c r="P4803">
        <v>61.071428571428498</v>
      </c>
    </row>
    <row r="4804" spans="1:17" hidden="1" x14ac:dyDescent="0.3">
      <c r="A4804" t="s">
        <v>9837</v>
      </c>
      <c r="B4804" t="s">
        <v>9838</v>
      </c>
      <c r="C4804" t="str">
        <f>IFERROR(VLOOKUP(Table1[[#This Row],[Ticker]],[1]!Table2[[Symbol]:[Industry]],2,FALSE),"-")</f>
        <v>-</v>
      </c>
      <c r="D4804" t="s">
        <v>46</v>
      </c>
      <c r="E4804">
        <v>3.9557383879999999</v>
      </c>
      <c r="F4804">
        <v>11.08</v>
      </c>
      <c r="G4804">
        <v>61.412068111560799</v>
      </c>
      <c r="H4804">
        <v>1.1597879929724</v>
      </c>
      <c r="I4804">
        <v>-28.476900082981</v>
      </c>
      <c r="J4804">
        <v>-9.3911618178742703E-2</v>
      </c>
      <c r="K4804">
        <v>11.4637155422565</v>
      </c>
      <c r="L4804">
        <v>11.1042281420024</v>
      </c>
      <c r="M4804">
        <v>29.288102927646001</v>
      </c>
      <c r="N4804">
        <v>0.67953789533762299</v>
      </c>
      <c r="O4804">
        <v>34.747292418772503</v>
      </c>
      <c r="P4804">
        <v>92.695652173913004</v>
      </c>
      <c r="Q4804">
        <v>4.5933653570780003E-3</v>
      </c>
    </row>
    <row r="4805" spans="1:17" hidden="1" x14ac:dyDescent="0.3">
      <c r="A4805" t="s">
        <v>9839</v>
      </c>
      <c r="B4805" t="s">
        <v>9840</v>
      </c>
      <c r="C4805" t="str">
        <f>IFERROR(VLOOKUP(Table1[[#This Row],[Ticker]],[1]!Table2[[Symbol]:[Industry]],2,FALSE),"-")</f>
        <v>-</v>
      </c>
      <c r="D4805" t="s">
        <v>625</v>
      </c>
      <c r="E4805">
        <v>3.9056581000000001</v>
      </c>
      <c r="F4805">
        <v>9.19</v>
      </c>
      <c r="G4805">
        <v>-43.893631370304398</v>
      </c>
      <c r="H4805">
        <v>-0.91901491924350398</v>
      </c>
      <c r="I4805">
        <v>-20.126408404505501</v>
      </c>
      <c r="J4805">
        <v>-0.76544307236865405</v>
      </c>
      <c r="K4805">
        <v>8.6967573590205394</v>
      </c>
      <c r="L4805">
        <v>9.2901249064070299</v>
      </c>
      <c r="M4805">
        <v>66.4423801758482</v>
      </c>
      <c r="N4805">
        <v>1.55282970593862</v>
      </c>
      <c r="O4805">
        <v>73.558215451577794</v>
      </c>
      <c r="P4805">
        <v>35.147058823529399</v>
      </c>
      <c r="Q4805">
        <v>7.5872038768399E-2</v>
      </c>
    </row>
    <row r="4806" spans="1:17" hidden="1" x14ac:dyDescent="0.3">
      <c r="A4806" t="s">
        <v>9841</v>
      </c>
      <c r="B4806" t="s">
        <v>9842</v>
      </c>
      <c r="C4806" t="str">
        <f>IFERROR(VLOOKUP(Table1[[#This Row],[Ticker]],[1]!Table2[[Symbol]:[Industry]],2,FALSE),"-")</f>
        <v>-</v>
      </c>
      <c r="D4806" t="s">
        <v>308</v>
      </c>
      <c r="E4806">
        <v>3.901932</v>
      </c>
      <c r="F4806">
        <v>3</v>
      </c>
      <c r="K4806">
        <v>3.13914626791387</v>
      </c>
      <c r="L4806">
        <v>4.4077132628643598</v>
      </c>
      <c r="M4806">
        <v>99.841790054050605</v>
      </c>
      <c r="N4806">
        <v>1</v>
      </c>
    </row>
    <row r="4807" spans="1:17" hidden="1" x14ac:dyDescent="0.3">
      <c r="A4807" t="s">
        <v>9843</v>
      </c>
      <c r="B4807" t="s">
        <v>9844</v>
      </c>
      <c r="C4807" t="str">
        <f>IFERROR(VLOOKUP(Table1[[#This Row],[Ticker]],[1]!Table2[[Symbol]:[Industry]],2,FALSE),"-")</f>
        <v>-</v>
      </c>
      <c r="D4807" t="s">
        <v>711</v>
      </c>
      <c r="E4807">
        <v>3.8994098080000001</v>
      </c>
      <c r="F4807">
        <v>571.89</v>
      </c>
      <c r="G4807">
        <v>9.4314180106351309</v>
      </c>
      <c r="H4807">
        <v>8.3415947752818305</v>
      </c>
      <c r="I4807">
        <v>2.5158823275996101</v>
      </c>
      <c r="J4807">
        <v>2.2961448459458298</v>
      </c>
      <c r="K4807">
        <v>536.69297657710194</v>
      </c>
      <c r="L4807">
        <v>495.77070876843601</v>
      </c>
      <c r="M4807">
        <v>60.046073572563003</v>
      </c>
      <c r="N4807">
        <v>1.45990078475147</v>
      </c>
      <c r="O4807">
        <v>3.4726957981429898</v>
      </c>
      <c r="P4807">
        <v>35.821498123782803</v>
      </c>
      <c r="Q4807">
        <v>2.4635765917062999E-2</v>
      </c>
    </row>
    <row r="4808" spans="1:17" hidden="1" x14ac:dyDescent="0.3">
      <c r="A4808" t="s">
        <v>9845</v>
      </c>
      <c r="B4808" t="s">
        <v>9846</v>
      </c>
      <c r="C4808" t="str">
        <f>IFERROR(VLOOKUP(Table1[[#This Row],[Ticker]],[1]!Table2[[Symbol]:[Industry]],2,FALSE),"-")</f>
        <v>-</v>
      </c>
      <c r="D4808" t="s">
        <v>1202</v>
      </c>
      <c r="E4808">
        <v>3.899330215</v>
      </c>
      <c r="F4808">
        <v>4.51</v>
      </c>
      <c r="G4808">
        <v>36.109359042067297</v>
      </c>
      <c r="H4808">
        <v>-6.7081500842140001</v>
      </c>
      <c r="I4808">
        <v>-28.340861069850401</v>
      </c>
      <c r="J4808">
        <v>7.5478892482551698</v>
      </c>
      <c r="K4808">
        <v>5.0475730284534901</v>
      </c>
      <c r="L4808">
        <v>5.1506207262254797</v>
      </c>
      <c r="M4808">
        <v>20.367716540612602</v>
      </c>
      <c r="N4808">
        <v>0.40829858735686098</v>
      </c>
      <c r="O4808">
        <v>66.297117516629697</v>
      </c>
      <c r="P4808">
        <v>106.880733944954</v>
      </c>
      <c r="Q4808">
        <v>-8.9182380944114001E-2</v>
      </c>
    </row>
    <row r="4809" spans="1:17" hidden="1" x14ac:dyDescent="0.3">
      <c r="A4809" t="s">
        <v>9847</v>
      </c>
      <c r="B4809" t="s">
        <v>9848</v>
      </c>
      <c r="C4809" t="str">
        <f>IFERROR(VLOOKUP(Table1[[#This Row],[Ticker]],[1]!Table2[[Symbol]:[Industry]],2,FALSE),"-")</f>
        <v>-</v>
      </c>
      <c r="D4809" t="s">
        <v>625</v>
      </c>
      <c r="E4809">
        <v>3.8951574999999998</v>
      </c>
      <c r="F4809">
        <v>6.5</v>
      </c>
      <c r="G4809">
        <v>-35.416760717267898</v>
      </c>
      <c r="H4809">
        <v>1.8491448815507701</v>
      </c>
      <c r="I4809">
        <v>-13.475298173947399</v>
      </c>
      <c r="J4809">
        <v>6.3172060792460103</v>
      </c>
      <c r="K4809">
        <v>6.1033110824687196</v>
      </c>
      <c r="L4809">
        <v>7.1463973928907301</v>
      </c>
      <c r="M4809">
        <v>61.088199558335702</v>
      </c>
      <c r="N4809">
        <v>1.00714285714285</v>
      </c>
      <c r="O4809">
        <v>25.384615384615302</v>
      </c>
      <c r="P4809">
        <v>58.536585365853597</v>
      </c>
    </row>
    <row r="4810" spans="1:17" hidden="1" x14ac:dyDescent="0.3">
      <c r="A4810" t="s">
        <v>9849</v>
      </c>
      <c r="B4810" t="s">
        <v>9850</v>
      </c>
      <c r="C4810" t="str">
        <f>IFERROR(VLOOKUP(Table1[[#This Row],[Ticker]],[1]!Table2[[Symbol]:[Industry]],2,FALSE),"-")</f>
        <v>-</v>
      </c>
      <c r="E4810">
        <v>3.8733830999999999</v>
      </c>
      <c r="F4810">
        <v>4.7699999999999996</v>
      </c>
      <c r="G4810">
        <v>-39.570388028789999</v>
      </c>
      <c r="H4810">
        <v>-1.1847758162828199</v>
      </c>
      <c r="I4810">
        <v>-32.165100394372303</v>
      </c>
      <c r="J4810">
        <v>2.1031018651418001</v>
      </c>
      <c r="K4810">
        <v>4.9131995070434797</v>
      </c>
      <c r="L4810">
        <v>5.3422663136653901</v>
      </c>
      <c r="M4810">
        <v>46.544298208452901</v>
      </c>
      <c r="N4810">
        <v>0.588563358642052</v>
      </c>
      <c r="O4810">
        <v>66.6666666666667</v>
      </c>
      <c r="P4810">
        <v>12.235294117646999</v>
      </c>
      <c r="Q4810">
        <v>-1.8856716633202E-2</v>
      </c>
    </row>
    <row r="4811" spans="1:17" hidden="1" x14ac:dyDescent="0.3">
      <c r="A4811" t="s">
        <v>9851</v>
      </c>
      <c r="B4811" t="s">
        <v>9852</v>
      </c>
      <c r="C4811" t="str">
        <f>IFERROR(VLOOKUP(Table1[[#This Row],[Ticker]],[1]!Table2[[Symbol]:[Industry]],2,FALSE),"-")</f>
        <v>-</v>
      </c>
      <c r="D4811" t="s">
        <v>72</v>
      </c>
      <c r="E4811">
        <v>3.8603860000000001</v>
      </c>
      <c r="F4811">
        <v>1.93</v>
      </c>
      <c r="G4811">
        <v>37.578734778227499</v>
      </c>
      <c r="H4811">
        <v>-16.917680716062002</v>
      </c>
      <c r="I4811">
        <v>9.3855528504337595</v>
      </c>
      <c r="J4811">
        <v>1.6350652162006201</v>
      </c>
      <c r="K4811">
        <v>2.0151852724347901</v>
      </c>
      <c r="L4811">
        <v>1.7692309334337399</v>
      </c>
      <c r="M4811">
        <v>36.126143471314599</v>
      </c>
      <c r="N4811">
        <v>0.54787433994422297</v>
      </c>
      <c r="O4811">
        <v>23.834196891191699</v>
      </c>
      <c r="P4811">
        <v>114.444444444444</v>
      </c>
      <c r="Q4811">
        <v>7.6798720399751996E-2</v>
      </c>
    </row>
    <row r="4812" spans="1:17" hidden="1" x14ac:dyDescent="0.3">
      <c r="A4812" t="s">
        <v>9853</v>
      </c>
      <c r="B4812" t="s">
        <v>9854</v>
      </c>
      <c r="C4812" t="str">
        <f>IFERROR(VLOOKUP(Table1[[#This Row],[Ticker]],[1]!Table2[[Symbol]:[Industry]],2,FALSE),"-")</f>
        <v>-</v>
      </c>
      <c r="D4812" t="s">
        <v>133</v>
      </c>
      <c r="E4812">
        <v>3.8361863</v>
      </c>
      <c r="F4812">
        <v>8.8699999999999992</v>
      </c>
      <c r="G4812">
        <v>-57.306643164771202</v>
      </c>
      <c r="H4812">
        <v>-5.7231652917701004</v>
      </c>
      <c r="I4812">
        <v>-14.1818630693401</v>
      </c>
      <c r="J4812">
        <v>4.0344646660698098</v>
      </c>
      <c r="K4812">
        <v>9.1011419108675504</v>
      </c>
      <c r="L4812">
        <v>10.3716710131574</v>
      </c>
      <c r="M4812">
        <v>48.270104606539299</v>
      </c>
      <c r="N4812">
        <v>0.46368589719417502</v>
      </c>
      <c r="O4812">
        <v>125.028184892897</v>
      </c>
      <c r="P4812">
        <v>45.4098360655737</v>
      </c>
      <c r="Q4812">
        <v>3.1802382289760997E-2</v>
      </c>
    </row>
    <row r="4813" spans="1:17" hidden="1" x14ac:dyDescent="0.3">
      <c r="A4813" t="s">
        <v>9855</v>
      </c>
      <c r="B4813" t="s">
        <v>9856</v>
      </c>
      <c r="C4813" t="str">
        <f>IFERROR(VLOOKUP(Table1[[#This Row],[Ticker]],[1]!Table2[[Symbol]:[Industry]],2,FALSE),"-")</f>
        <v>-</v>
      </c>
      <c r="D4813" t="s">
        <v>3043</v>
      </c>
      <c r="E4813">
        <v>3.804462</v>
      </c>
      <c r="F4813">
        <v>23.5</v>
      </c>
      <c r="G4813">
        <v>-50.611327024532798</v>
      </c>
      <c r="H4813">
        <v>-3.4380648546891699</v>
      </c>
      <c r="I4813">
        <v>-27.0232200441937</v>
      </c>
      <c r="J4813">
        <v>-1.33357813886593</v>
      </c>
      <c r="K4813">
        <v>27.676312502379901</v>
      </c>
      <c r="L4813">
        <v>26.6700834514318</v>
      </c>
      <c r="M4813">
        <v>6.24203432598497</v>
      </c>
      <c r="N4813">
        <v>0</v>
      </c>
      <c r="O4813">
        <v>31.9148936170212</v>
      </c>
      <c r="P4813">
        <v>0</v>
      </c>
    </row>
    <row r="4814" spans="1:17" hidden="1" x14ac:dyDescent="0.3">
      <c r="A4814" t="s">
        <v>9857</v>
      </c>
      <c r="B4814" t="s">
        <v>9858</v>
      </c>
      <c r="C4814" t="str">
        <f>IFERROR(VLOOKUP(Table1[[#This Row],[Ticker]],[1]!Table2[[Symbol]:[Industry]],2,FALSE),"-")</f>
        <v>-</v>
      </c>
      <c r="D4814" t="s">
        <v>625</v>
      </c>
      <c r="E4814">
        <v>3.78583252</v>
      </c>
      <c r="F4814">
        <v>3.32</v>
      </c>
      <c r="G4814">
        <v>-6.7633704849303697</v>
      </c>
      <c r="H4814">
        <v>30.991983869986399</v>
      </c>
      <c r="I4814">
        <v>-11.0890259422913</v>
      </c>
      <c r="J4814">
        <v>18.415330177370102</v>
      </c>
      <c r="K4814">
        <v>2.7374761177354201</v>
      </c>
      <c r="L4814">
        <v>2.5590929455760101</v>
      </c>
      <c r="M4814">
        <v>98.673089305276605</v>
      </c>
      <c r="N4814">
        <v>0.72268883878241197</v>
      </c>
      <c r="O4814">
        <v>2.7108433734939799</v>
      </c>
      <c r="P4814">
        <v>37.759336099584999</v>
      </c>
    </row>
    <row r="4815" spans="1:17" hidden="1" x14ac:dyDescent="0.3">
      <c r="A4815" t="s">
        <v>9859</v>
      </c>
      <c r="B4815" t="s">
        <v>9860</v>
      </c>
      <c r="C4815" t="str">
        <f>IFERROR(VLOOKUP(Table1[[#This Row],[Ticker]],[1]!Table2[[Symbol]:[Industry]],2,FALSE),"-")</f>
        <v>-</v>
      </c>
      <c r="D4815" t="s">
        <v>625</v>
      </c>
      <c r="E4815">
        <v>3.7829638000000001</v>
      </c>
      <c r="F4815">
        <v>24.4</v>
      </c>
      <c r="G4815">
        <v>12.7543200625084</v>
      </c>
      <c r="H4815">
        <v>-3.9117456884558401</v>
      </c>
      <c r="I4815">
        <v>-29.211076311905199</v>
      </c>
      <c r="J4815">
        <v>-1.8430938669141601</v>
      </c>
      <c r="K4815">
        <v>24.4307289481434</v>
      </c>
      <c r="M4815">
        <v>62.5327876039538</v>
      </c>
      <c r="N4815">
        <v>5.91818181818181</v>
      </c>
      <c r="O4815">
        <v>45.163934426229503</v>
      </c>
      <c r="P4815">
        <v>36.008918617614199</v>
      </c>
    </row>
    <row r="4816" spans="1:17" hidden="1" x14ac:dyDescent="0.3">
      <c r="A4816" t="s">
        <v>9861</v>
      </c>
      <c r="B4816" t="s">
        <v>9862</v>
      </c>
      <c r="C4816" t="str">
        <f>IFERROR(VLOOKUP(Table1[[#This Row],[Ticker]],[1]!Table2[[Symbol]:[Industry]],2,FALSE),"-")</f>
        <v>-</v>
      </c>
      <c r="D4816" t="s">
        <v>429</v>
      </c>
      <c r="E4816">
        <v>3.7607832000000001</v>
      </c>
      <c r="F4816">
        <v>7.53</v>
      </c>
      <c r="G4816">
        <v>5.9049211704516598</v>
      </c>
      <c r="H4816">
        <v>7.25674678202589</v>
      </c>
      <c r="I4816">
        <v>15.009776452918199</v>
      </c>
      <c r="J4816">
        <v>12.4095461964823</v>
      </c>
      <c r="K4816">
        <v>7.3606868009624904</v>
      </c>
      <c r="L4816">
        <v>6.6385519474860599</v>
      </c>
      <c r="M4816">
        <v>44.174980848298098</v>
      </c>
      <c r="N4816">
        <v>1.16824471541333</v>
      </c>
      <c r="O4816">
        <v>15.272244355909599</v>
      </c>
      <c r="P4816">
        <v>64.052287581699304</v>
      </c>
      <c r="Q4816">
        <v>4.0195921304421997E-2</v>
      </c>
    </row>
    <row r="4817" spans="1:17" hidden="1" x14ac:dyDescent="0.3">
      <c r="A4817" t="s">
        <v>9863</v>
      </c>
      <c r="B4817" t="s">
        <v>9864</v>
      </c>
      <c r="C4817" t="str">
        <f>IFERROR(VLOOKUP(Table1[[#This Row],[Ticker]],[1]!Table2[[Symbol]:[Industry]],2,FALSE),"-")</f>
        <v>-</v>
      </c>
      <c r="D4817" t="s">
        <v>46</v>
      </c>
      <c r="E4817">
        <v>3.7551427500000001</v>
      </c>
      <c r="F4817">
        <v>2.65</v>
      </c>
      <c r="G4817">
        <v>-67.465124870895195</v>
      </c>
      <c r="I4817">
        <v>-19.1109132022541</v>
      </c>
      <c r="K4817">
        <v>4.20551033348326</v>
      </c>
      <c r="L4817">
        <v>8.3203468668060196</v>
      </c>
      <c r="M4817">
        <v>7.8432681322368997E-2</v>
      </c>
      <c r="N4817">
        <v>1</v>
      </c>
      <c r="O4817">
        <v>84.905660377358501</v>
      </c>
      <c r="P4817">
        <v>3.9215686274509798</v>
      </c>
      <c r="Q4817">
        <v>-3.2202925944115002E-2</v>
      </c>
    </row>
    <row r="4818" spans="1:17" hidden="1" x14ac:dyDescent="0.3">
      <c r="A4818" t="s">
        <v>9865</v>
      </c>
      <c r="B4818" t="s">
        <v>9866</v>
      </c>
      <c r="C4818" t="str">
        <f>IFERROR(VLOOKUP(Table1[[#This Row],[Ticker]],[1]!Table2[[Symbol]:[Industry]],2,FALSE),"-")</f>
        <v>-</v>
      </c>
      <c r="D4818" t="s">
        <v>625</v>
      </c>
      <c r="E4818">
        <v>3.7448112</v>
      </c>
      <c r="F4818">
        <v>4.16</v>
      </c>
      <c r="G4818">
        <v>-12.3212652217724</v>
      </c>
      <c r="H4818">
        <v>-5.7201041185973596</v>
      </c>
      <c r="I4818">
        <v>-25.0692789885601</v>
      </c>
      <c r="J4818">
        <v>5.2095178373510603E-2</v>
      </c>
      <c r="K4818">
        <v>4.53490520056038</v>
      </c>
      <c r="L4818">
        <v>4.4986359753108296</v>
      </c>
      <c r="M4818">
        <v>29.628301808205698</v>
      </c>
      <c r="N4818">
        <v>0.85767770681574296</v>
      </c>
      <c r="O4818">
        <v>44.230769230769198</v>
      </c>
      <c r="P4818">
        <v>20.231213872832299</v>
      </c>
      <c r="Q4818">
        <v>2.8317934081336E-2</v>
      </c>
    </row>
    <row r="4819" spans="1:17" hidden="1" x14ac:dyDescent="0.3">
      <c r="A4819" t="s">
        <v>9867</v>
      </c>
      <c r="B4819" t="s">
        <v>9868</v>
      </c>
      <c r="C4819" t="str">
        <f>IFERROR(VLOOKUP(Table1[[#This Row],[Ticker]],[1]!Table2[[Symbol]:[Industry]],2,FALSE),"-")</f>
        <v>-</v>
      </c>
      <c r="D4819" t="s">
        <v>133</v>
      </c>
      <c r="E4819">
        <v>3.7320788999999999</v>
      </c>
      <c r="F4819">
        <v>7.59</v>
      </c>
      <c r="G4819">
        <v>-17.691316218527199</v>
      </c>
      <c r="H4819">
        <v>-0.55104891689883795</v>
      </c>
      <c r="I4819">
        <v>-19.373776968450301</v>
      </c>
      <c r="J4819">
        <v>0.30309673180333702</v>
      </c>
      <c r="K4819">
        <v>7.7212548472259304</v>
      </c>
      <c r="L4819">
        <v>7.6731188377138499</v>
      </c>
      <c r="M4819">
        <v>39.9580303337911</v>
      </c>
      <c r="N4819">
        <v>1.0937145855158299</v>
      </c>
      <c r="O4819">
        <v>49.934123847167299</v>
      </c>
      <c r="P4819">
        <v>18.4087363494539</v>
      </c>
      <c r="Q4819">
        <v>4.9255553069008001E-2</v>
      </c>
    </row>
    <row r="4820" spans="1:17" hidden="1" x14ac:dyDescent="0.3">
      <c r="A4820" t="s">
        <v>9869</v>
      </c>
      <c r="B4820" t="s">
        <v>9870</v>
      </c>
      <c r="C4820" t="str">
        <f>IFERROR(VLOOKUP(Table1[[#This Row],[Ticker]],[1]!Table2[[Symbol]:[Industry]],2,FALSE),"-")</f>
        <v>-</v>
      </c>
      <c r="D4820" t="s">
        <v>72</v>
      </c>
      <c r="E4820">
        <v>3.70156917</v>
      </c>
      <c r="F4820">
        <v>8.51</v>
      </c>
      <c r="G4820">
        <v>134.624189323682</v>
      </c>
      <c r="H4820">
        <v>6.7611548745703596</v>
      </c>
      <c r="I4820">
        <v>-25.8136066316588</v>
      </c>
      <c r="J4820">
        <v>5.3190061119738701</v>
      </c>
      <c r="K4820">
        <v>8.7730624090328497</v>
      </c>
      <c r="L4820">
        <v>7.7355916498023598</v>
      </c>
      <c r="M4820">
        <v>44.034970201463999</v>
      </c>
      <c r="N4820">
        <v>2.1231555902244299</v>
      </c>
      <c r="O4820">
        <v>47.826086956521699</v>
      </c>
      <c r="P4820">
        <v>165.93749999999901</v>
      </c>
      <c r="Q4820">
        <v>0.11235972812033899</v>
      </c>
    </row>
    <row r="4821" spans="1:17" hidden="1" x14ac:dyDescent="0.3">
      <c r="A4821" t="s">
        <v>9871</v>
      </c>
      <c r="B4821" t="s">
        <v>9872</v>
      </c>
      <c r="C4821" t="str">
        <f>IFERROR(VLOOKUP(Table1[[#This Row],[Ticker]],[1]!Table2[[Symbol]:[Industry]],2,FALSE),"-")</f>
        <v>-</v>
      </c>
      <c r="D4821" t="s">
        <v>168</v>
      </c>
      <c r="E4821">
        <v>3.7011975000000001</v>
      </c>
      <c r="F4821">
        <v>6.09</v>
      </c>
      <c r="G4821">
        <v>94.245401444894199</v>
      </c>
      <c r="H4821">
        <v>-19.930011928787799</v>
      </c>
      <c r="I4821">
        <v>-10.6541579733112</v>
      </c>
      <c r="J4821">
        <v>6.2460511805049101</v>
      </c>
      <c r="K4821">
        <v>6.45401723572542</v>
      </c>
      <c r="L4821">
        <v>5.4153454277528104</v>
      </c>
      <c r="M4821">
        <v>51.980439088752703</v>
      </c>
      <c r="N4821">
        <v>0.42644152626800802</v>
      </c>
      <c r="O4821">
        <v>37.931034482758598</v>
      </c>
      <c r="P4821">
        <v>150.61728395061701</v>
      </c>
      <c r="Q4821">
        <v>3.5284036609229998E-2</v>
      </c>
    </row>
    <row r="4822" spans="1:17" hidden="1" x14ac:dyDescent="0.3">
      <c r="A4822" t="s">
        <v>9873</v>
      </c>
      <c r="B4822" t="s">
        <v>9874</v>
      </c>
      <c r="C4822" t="str">
        <f>IFERROR(VLOOKUP(Table1[[#This Row],[Ticker]],[1]!Table2[[Symbol]:[Industry]],2,FALSE),"-")</f>
        <v>-</v>
      </c>
      <c r="D4822" t="s">
        <v>46</v>
      </c>
      <c r="E4822">
        <v>3.6946412</v>
      </c>
      <c r="F4822">
        <v>6.68</v>
      </c>
      <c r="G4822">
        <v>15.107645091377499</v>
      </c>
      <c r="H4822">
        <v>27.474411867843401</v>
      </c>
      <c r="I4822">
        <v>15.960321462381399</v>
      </c>
      <c r="J4822">
        <v>-6.2050260414369598</v>
      </c>
      <c r="K4822">
        <v>5.3926961232528896</v>
      </c>
      <c r="L4822">
        <v>5.1189083162948901</v>
      </c>
      <c r="M4822">
        <v>40.6161158200294</v>
      </c>
      <c r="N4822">
        <v>2.01359358155131</v>
      </c>
      <c r="O4822">
        <v>16.766467065868198</v>
      </c>
      <c r="P4822">
        <v>90.857142857142804</v>
      </c>
      <c r="Q4822">
        <v>2.9093115359884E-2</v>
      </c>
    </row>
    <row r="4823" spans="1:17" hidden="1" x14ac:dyDescent="0.3">
      <c r="A4823" t="s">
        <v>9875</v>
      </c>
      <c r="B4823" t="s">
        <v>9876</v>
      </c>
      <c r="C4823" t="str">
        <f>IFERROR(VLOOKUP(Table1[[#This Row],[Ticker]],[1]!Table2[[Symbol]:[Industry]],2,FALSE),"-")</f>
        <v>-</v>
      </c>
      <c r="D4823" t="s">
        <v>1467</v>
      </c>
      <c r="E4823">
        <v>3.6425595000000301</v>
      </c>
      <c r="F4823">
        <v>43.57</v>
      </c>
      <c r="G4823">
        <v>26.986780755239</v>
      </c>
      <c r="H4823">
        <v>19.370725276649502</v>
      </c>
      <c r="I4823">
        <v>-0.74211271584750005</v>
      </c>
      <c r="J4823">
        <v>4.40171489934131</v>
      </c>
      <c r="K4823">
        <v>42.034168608075298</v>
      </c>
      <c r="L4823">
        <v>38.691632269627902</v>
      </c>
      <c r="M4823">
        <v>52.471646248896</v>
      </c>
      <c r="N4823">
        <v>1.6975612528166399</v>
      </c>
      <c r="O4823">
        <v>44.549001606609998</v>
      </c>
      <c r="P4823">
        <v>90.845378887428794</v>
      </c>
      <c r="Q4823">
        <v>6.3054224138243006E-2</v>
      </c>
    </row>
    <row r="4824" spans="1:17" hidden="1" x14ac:dyDescent="0.3">
      <c r="A4824" t="s">
        <v>9877</v>
      </c>
      <c r="B4824" t="s">
        <v>9878</v>
      </c>
      <c r="C4824" t="str">
        <f>IFERROR(VLOOKUP(Table1[[#This Row],[Ticker]],[1]!Table2[[Symbol]:[Industry]],2,FALSE),"-")</f>
        <v>-</v>
      </c>
      <c r="D4824" t="s">
        <v>212</v>
      </c>
      <c r="E4824">
        <v>3.62805</v>
      </c>
      <c r="F4824">
        <v>36.1</v>
      </c>
      <c r="G4824">
        <v>51.563803381940197</v>
      </c>
      <c r="H4824">
        <v>-7.2318655285320501</v>
      </c>
      <c r="I4824">
        <v>22.7201085562392</v>
      </c>
      <c r="J4824">
        <v>-3.3098459162952301</v>
      </c>
      <c r="K4824">
        <v>37.483031654124503</v>
      </c>
      <c r="L4824">
        <v>31.793492471005798</v>
      </c>
      <c r="M4824">
        <v>37.803764348480797</v>
      </c>
      <c r="N4824">
        <v>0.79284229037202503</v>
      </c>
      <c r="O4824">
        <v>32.9639889196675</v>
      </c>
      <c r="P4824">
        <v>131.85613359023699</v>
      </c>
      <c r="Q4824">
        <v>9.8358024620663995E-2</v>
      </c>
    </row>
    <row r="4825" spans="1:17" hidden="1" x14ac:dyDescent="0.3">
      <c r="A4825" t="s">
        <v>9879</v>
      </c>
      <c r="B4825" t="s">
        <v>9880</v>
      </c>
      <c r="C4825" t="str">
        <f>IFERROR(VLOOKUP(Table1[[#This Row],[Ticker]],[1]!Table2[[Symbol]:[Industry]],2,FALSE),"-")</f>
        <v>-</v>
      </c>
      <c r="D4825" t="s">
        <v>54</v>
      </c>
      <c r="E4825">
        <v>3.6217199999999998</v>
      </c>
      <c r="F4825">
        <v>12</v>
      </c>
      <c r="G4825">
        <v>65.128446970796801</v>
      </c>
      <c r="H4825">
        <v>1.0739510831011601</v>
      </c>
      <c r="I4825">
        <v>-20.2646596373073</v>
      </c>
      <c r="J4825">
        <v>3.1426029046428301</v>
      </c>
      <c r="K4825">
        <v>12.106419436508601</v>
      </c>
      <c r="L4825">
        <v>10.6093543643223</v>
      </c>
      <c r="M4825">
        <v>0.208805843141221</v>
      </c>
      <c r="N4825">
        <v>0</v>
      </c>
      <c r="O4825">
        <v>22.499999999999901</v>
      </c>
      <c r="P4825">
        <v>88.383045525902602</v>
      </c>
    </row>
    <row r="4826" spans="1:17" hidden="1" x14ac:dyDescent="0.3">
      <c r="A4826" t="s">
        <v>9881</v>
      </c>
      <c r="B4826" t="s">
        <v>9882</v>
      </c>
      <c r="C4826" t="str">
        <f>IFERROR(VLOOKUP(Table1[[#This Row],[Ticker]],[1]!Table2[[Symbol]:[Industry]],2,FALSE),"-")</f>
        <v>-</v>
      </c>
      <c r="D4826" t="s">
        <v>212</v>
      </c>
      <c r="E4826">
        <v>3.5958779999999999</v>
      </c>
      <c r="F4826">
        <v>5.08</v>
      </c>
      <c r="G4826">
        <v>-41.9745985551058</v>
      </c>
      <c r="H4826">
        <v>6.2913423874489904</v>
      </c>
      <c r="I4826">
        <v>-15.5369525190443</v>
      </c>
      <c r="J4826">
        <v>-8.2127084506685097</v>
      </c>
      <c r="K4826">
        <v>4.9770577028905496</v>
      </c>
      <c r="L4826">
        <v>4.9806648951104204</v>
      </c>
      <c r="M4826">
        <v>48.999460788405599</v>
      </c>
      <c r="N4826">
        <v>0.72761429083987905</v>
      </c>
      <c r="O4826">
        <v>28.937007874015698</v>
      </c>
      <c r="P4826">
        <v>33.3333333333333</v>
      </c>
      <c r="Q4826">
        <v>4.9939353259376998E-2</v>
      </c>
    </row>
    <row r="4827" spans="1:17" hidden="1" x14ac:dyDescent="0.3">
      <c r="A4827" t="s">
        <v>9883</v>
      </c>
      <c r="B4827" t="s">
        <v>9884</v>
      </c>
      <c r="C4827" t="str">
        <f>IFERROR(VLOOKUP(Table1[[#This Row],[Ticker]],[1]!Table2[[Symbol]:[Industry]],2,FALSE),"-")</f>
        <v>-</v>
      </c>
      <c r="D4827" t="s">
        <v>530</v>
      </c>
      <c r="E4827">
        <v>3.58</v>
      </c>
      <c r="F4827">
        <v>3.58</v>
      </c>
      <c r="G4827">
        <v>72.373816745440607</v>
      </c>
      <c r="H4827">
        <v>-10.3121875307602</v>
      </c>
      <c r="I4827">
        <v>17.3669193100611</v>
      </c>
      <c r="J4827">
        <v>2.31157797389492</v>
      </c>
      <c r="K4827">
        <v>3.6299293792686802</v>
      </c>
      <c r="L4827">
        <v>3.0733710327613299</v>
      </c>
      <c r="M4827">
        <v>40.632282571280498</v>
      </c>
      <c r="N4827">
        <v>0.94683240407672098</v>
      </c>
      <c r="O4827">
        <v>15.083798882681499</v>
      </c>
      <c r="P4827">
        <v>132.46753246753201</v>
      </c>
      <c r="Q4827">
        <v>9.2293721907443005E-2</v>
      </c>
    </row>
    <row r="4828" spans="1:17" hidden="1" x14ac:dyDescent="0.3">
      <c r="A4828" t="s">
        <v>9885</v>
      </c>
      <c r="B4828" t="s">
        <v>9886</v>
      </c>
      <c r="C4828" t="str">
        <f>IFERROR(VLOOKUP(Table1[[#This Row],[Ticker]],[1]!Table2[[Symbol]:[Industry]],2,FALSE),"-")</f>
        <v>-</v>
      </c>
      <c r="D4828" t="s">
        <v>51</v>
      </c>
      <c r="E4828">
        <v>3.5664110999999998</v>
      </c>
      <c r="F4828">
        <v>10.29</v>
      </c>
      <c r="G4828">
        <v>43.790855990348703</v>
      </c>
      <c r="H4828">
        <v>-15.8752014592717</v>
      </c>
      <c r="I4828">
        <v>23.668837730623501</v>
      </c>
      <c r="J4828">
        <v>6.0837793752310798</v>
      </c>
      <c r="K4828">
        <v>10.5216239550558</v>
      </c>
      <c r="L4828">
        <v>12.146764260582801</v>
      </c>
      <c r="M4828">
        <v>58.876612183528799</v>
      </c>
      <c r="N4828">
        <v>0.75320666091227095</v>
      </c>
      <c r="O4828">
        <v>22.4489795918367</v>
      </c>
      <c r="P4828">
        <v>75.298126064735897</v>
      </c>
      <c r="Q4828">
        <v>2.3225032666240999E-2</v>
      </c>
    </row>
    <row r="4829" spans="1:17" hidden="1" x14ac:dyDescent="0.3">
      <c r="A4829" t="s">
        <v>9887</v>
      </c>
      <c r="B4829" t="s">
        <v>9888</v>
      </c>
      <c r="C4829" t="str">
        <f>IFERROR(VLOOKUP(Table1[[#This Row],[Ticker]],[1]!Table2[[Symbol]:[Industry]],2,FALSE),"-")</f>
        <v>-</v>
      </c>
      <c r="D4829" t="s">
        <v>133</v>
      </c>
      <c r="E4829">
        <v>3.559094</v>
      </c>
      <c r="F4829">
        <v>6.05</v>
      </c>
      <c r="G4829">
        <v>-68.404190576864593</v>
      </c>
      <c r="H4829">
        <v>-0.77790076875069203</v>
      </c>
      <c r="I4829">
        <v>-54.315664587007397</v>
      </c>
      <c r="J4829">
        <v>-0.34753366591861101</v>
      </c>
      <c r="K4829">
        <v>6.6504492699278197</v>
      </c>
      <c r="L4829">
        <v>7.8689725435877396</v>
      </c>
      <c r="M4829">
        <v>39.979365250983598</v>
      </c>
      <c r="N4829">
        <v>0.46329347249478903</v>
      </c>
      <c r="O4829">
        <v>101.98347107438001</v>
      </c>
      <c r="P4829">
        <v>5.5846422338568802</v>
      </c>
      <c r="Q4829">
        <v>8.3312941797345996E-2</v>
      </c>
    </row>
    <row r="4830" spans="1:17" hidden="1" x14ac:dyDescent="0.3">
      <c r="A4830" t="s">
        <v>9889</v>
      </c>
      <c r="B4830" t="s">
        <v>9890</v>
      </c>
      <c r="C4830" t="str">
        <f>IFERROR(VLOOKUP(Table1[[#This Row],[Ticker]],[1]!Table2[[Symbol]:[Industry]],2,FALSE),"-")</f>
        <v>-</v>
      </c>
      <c r="D4830" t="s">
        <v>46</v>
      </c>
      <c r="E4830">
        <v>3.5264834999999999</v>
      </c>
      <c r="F4830">
        <v>2.25</v>
      </c>
      <c r="G4830">
        <v>-84.461495106829901</v>
      </c>
      <c r="H4830">
        <v>1.0739510831011601</v>
      </c>
      <c r="I4830">
        <v>-63.121802494450101</v>
      </c>
      <c r="J4830">
        <v>3.1426029046428301</v>
      </c>
      <c r="K4830">
        <v>2.2490678829845701</v>
      </c>
      <c r="L4830">
        <v>3.4896561800014698</v>
      </c>
      <c r="M4830">
        <v>50.402990973863403</v>
      </c>
      <c r="N4830">
        <v>0.66220487079382695</v>
      </c>
      <c r="O4830">
        <v>157.777777777777</v>
      </c>
      <c r="P4830">
        <v>40.625</v>
      </c>
      <c r="Q4830">
        <v>-0.14389424993411001</v>
      </c>
    </row>
    <row r="4831" spans="1:17" hidden="1" x14ac:dyDescent="0.3">
      <c r="A4831" t="s">
        <v>9891</v>
      </c>
      <c r="B4831" t="s">
        <v>9892</v>
      </c>
      <c r="C4831" t="str">
        <f>IFERROR(VLOOKUP(Table1[[#This Row],[Ticker]],[1]!Table2[[Symbol]:[Industry]],2,FALSE),"-")</f>
        <v>-</v>
      </c>
      <c r="D4831" t="s">
        <v>711</v>
      </c>
      <c r="E4831">
        <v>3.52154549999999</v>
      </c>
      <c r="F4831">
        <v>20100</v>
      </c>
      <c r="G4831">
        <v>-5.5931859894901201</v>
      </c>
      <c r="H4831">
        <v>-1.87035303188851</v>
      </c>
      <c r="I4831">
        <v>-12.2495918825592</v>
      </c>
      <c r="J4831">
        <v>1.0670674632677399</v>
      </c>
      <c r="K4831">
        <v>19208.7545485521</v>
      </c>
      <c r="L4831">
        <v>17019.334615027899</v>
      </c>
      <c r="M4831">
        <v>52.023657374319697</v>
      </c>
      <c r="N4831">
        <v>1</v>
      </c>
      <c r="Q4831">
        <v>0.111248485696195</v>
      </c>
    </row>
    <row r="4832" spans="1:17" hidden="1" x14ac:dyDescent="0.3">
      <c r="A4832" t="s">
        <v>9893</v>
      </c>
      <c r="B4832" t="s">
        <v>9894</v>
      </c>
      <c r="C4832" t="str">
        <f>IFERROR(VLOOKUP(Table1[[#This Row],[Ticker]],[1]!Table2[[Symbol]:[Industry]],2,FALSE),"-")</f>
        <v>-</v>
      </c>
      <c r="D4832" t="s">
        <v>530</v>
      </c>
      <c r="E4832">
        <v>3.4913688</v>
      </c>
      <c r="F4832">
        <v>5.62</v>
      </c>
      <c r="G4832">
        <v>-23.254598555105801</v>
      </c>
      <c r="H4832">
        <v>1.0739510831011601</v>
      </c>
      <c r="I4832">
        <v>-10.490223547081699</v>
      </c>
      <c r="J4832">
        <v>3.1426029046428301</v>
      </c>
      <c r="K4832">
        <v>5.6199996986876499</v>
      </c>
      <c r="L4832">
        <v>5.6080803565731596</v>
      </c>
      <c r="M4832">
        <v>100</v>
      </c>
      <c r="O4832">
        <v>0</v>
      </c>
      <c r="P4832">
        <v>0</v>
      </c>
    </row>
    <row r="4833" spans="1:17" hidden="1" x14ac:dyDescent="0.3">
      <c r="A4833" t="s">
        <v>9895</v>
      </c>
      <c r="B4833" t="s">
        <v>9896</v>
      </c>
      <c r="C4833" t="str">
        <f>IFERROR(VLOOKUP(Table1[[#This Row],[Ticker]],[1]!Table2[[Symbol]:[Industry]],2,FALSE),"-")</f>
        <v>-</v>
      </c>
      <c r="D4833" t="s">
        <v>530</v>
      </c>
      <c r="E4833">
        <v>3.4447614</v>
      </c>
      <c r="F4833">
        <v>5.73</v>
      </c>
      <c r="G4833">
        <v>-31.076680467718798</v>
      </c>
      <c r="H4833">
        <v>0.55467561718016101</v>
      </c>
      <c r="I4833">
        <v>2.6846720213184598</v>
      </c>
      <c r="J4833">
        <v>-1.5077941667404899</v>
      </c>
      <c r="K4833">
        <v>5.9736563663246001</v>
      </c>
      <c r="L4833">
        <v>6.4725412247484799</v>
      </c>
      <c r="M4833">
        <v>89.020248414768801</v>
      </c>
      <c r="N4833">
        <v>5.3277856707935799E-2</v>
      </c>
      <c r="O4833">
        <v>4.8865619546247796</v>
      </c>
      <c r="P4833">
        <v>27.901785714285701</v>
      </c>
      <c r="Q4833">
        <v>-4.4866073626913E-2</v>
      </c>
    </row>
    <row r="4834" spans="1:17" hidden="1" x14ac:dyDescent="0.3">
      <c r="A4834" t="s">
        <v>9897</v>
      </c>
      <c r="B4834" t="s">
        <v>9898</v>
      </c>
      <c r="C4834" t="str">
        <f>IFERROR(VLOOKUP(Table1[[#This Row],[Ticker]],[1]!Table2[[Symbol]:[Industry]],2,FALSE),"-")</f>
        <v>-</v>
      </c>
      <c r="D4834" t="s">
        <v>376</v>
      </c>
      <c r="E4834">
        <v>3.4429805899999999</v>
      </c>
      <c r="F4834">
        <v>6.7</v>
      </c>
      <c r="G4834">
        <v>-1.43641673692398</v>
      </c>
      <c r="H4834">
        <v>-1.8092052143191599</v>
      </c>
      <c r="I4834">
        <v>-14.775937832796</v>
      </c>
      <c r="J4834">
        <v>7.8889204169177898</v>
      </c>
      <c r="K4834">
        <v>6.2248128993067899</v>
      </c>
      <c r="L4834">
        <v>6.3060000438783801</v>
      </c>
      <c r="M4834">
        <v>68.518371725504295</v>
      </c>
      <c r="N4834">
        <v>1.19015216062149</v>
      </c>
      <c r="O4834">
        <v>14.179104477611901</v>
      </c>
      <c r="P4834">
        <v>29.593810444874201</v>
      </c>
      <c r="Q4834">
        <v>-3.1892563072220001E-3</v>
      </c>
    </row>
    <row r="4835" spans="1:17" hidden="1" x14ac:dyDescent="0.3">
      <c r="A4835" t="s">
        <v>9899</v>
      </c>
      <c r="B4835" t="s">
        <v>9900</v>
      </c>
      <c r="C4835" t="str">
        <f>IFERROR(VLOOKUP(Table1[[#This Row],[Ticker]],[1]!Table2[[Symbol]:[Industry]],2,FALSE),"-")</f>
        <v>-</v>
      </c>
      <c r="D4835" t="s">
        <v>27</v>
      </c>
      <c r="E4835">
        <v>3.439981</v>
      </c>
      <c r="F4835">
        <v>0.67</v>
      </c>
      <c r="G4835">
        <v>-16.5817130636655</v>
      </c>
      <c r="H4835">
        <v>1.2494351453108199</v>
      </c>
      <c r="I4835">
        <v>-12.7389519737341</v>
      </c>
      <c r="J4835">
        <v>-1.33357813886593</v>
      </c>
      <c r="K4835">
        <v>0.60646863071425205</v>
      </c>
      <c r="L4835">
        <v>0.46401046004241803</v>
      </c>
      <c r="M4835">
        <v>99.986675120655903</v>
      </c>
      <c r="N4835">
        <v>6.7332954860515104E-2</v>
      </c>
      <c r="O4835">
        <v>0</v>
      </c>
      <c r="P4835">
        <v>19.6428571428571</v>
      </c>
    </row>
    <row r="4836" spans="1:17" hidden="1" x14ac:dyDescent="0.3">
      <c r="A4836" t="s">
        <v>9901</v>
      </c>
      <c r="B4836" t="s">
        <v>9902</v>
      </c>
      <c r="C4836" t="str">
        <f>IFERROR(VLOOKUP(Table1[[#This Row],[Ticker]],[1]!Table2[[Symbol]:[Industry]],2,FALSE),"-")</f>
        <v>-</v>
      </c>
      <c r="D4836" t="s">
        <v>72</v>
      </c>
      <c r="E4836">
        <v>3.4157122497302499</v>
      </c>
      <c r="F4836">
        <v>9.2899999999999991</v>
      </c>
      <c r="G4836">
        <v>31.321108599636201</v>
      </c>
      <c r="H4836">
        <v>1.0739510831011601</v>
      </c>
      <c r="I4836">
        <v>44.085483607660301</v>
      </c>
      <c r="J4836">
        <v>3.1426029046428301</v>
      </c>
      <c r="K4836">
        <v>9.1416690844917099</v>
      </c>
      <c r="L4836">
        <v>7.7894642771184204</v>
      </c>
      <c r="M4836">
        <v>100</v>
      </c>
      <c r="O4836">
        <v>0</v>
      </c>
      <c r="P4836">
        <v>54.575707154741998</v>
      </c>
    </row>
    <row r="4837" spans="1:17" hidden="1" x14ac:dyDescent="0.3">
      <c r="A4837" t="s">
        <v>9903</v>
      </c>
      <c r="B4837" t="s">
        <v>9904</v>
      </c>
      <c r="C4837" t="str">
        <f>IFERROR(VLOOKUP(Table1[[#This Row],[Ticker]],[1]!Table2[[Symbol]:[Industry]],2,FALSE),"-")</f>
        <v>-</v>
      </c>
      <c r="D4837" t="s">
        <v>429</v>
      </c>
      <c r="E4837">
        <v>3.415</v>
      </c>
      <c r="F4837">
        <v>170.75</v>
      </c>
      <c r="G4837">
        <v>1155.7716186733501</v>
      </c>
      <c r="H4837">
        <v>27.642356222934801</v>
      </c>
      <c r="I4837">
        <v>676.37613589992202</v>
      </c>
      <c r="J4837">
        <v>9.22432605953672</v>
      </c>
      <c r="K4837">
        <v>128.250381818497</v>
      </c>
      <c r="L4837">
        <v>71.5965298215486</v>
      </c>
      <c r="M4837">
        <v>100</v>
      </c>
      <c r="N4837">
        <v>0.179902065147966</v>
      </c>
      <c r="O4837">
        <v>0</v>
      </c>
      <c r="P4837">
        <v>1179.0262172284599</v>
      </c>
    </row>
    <row r="4838" spans="1:17" hidden="1" x14ac:dyDescent="0.3">
      <c r="A4838" t="s">
        <v>9905</v>
      </c>
      <c r="B4838" t="s">
        <v>9906</v>
      </c>
      <c r="C4838" t="str">
        <f>IFERROR(VLOOKUP(Table1[[#This Row],[Ticker]],[1]!Table2[[Symbol]:[Industry]],2,FALSE),"-")</f>
        <v>-</v>
      </c>
      <c r="D4838" t="s">
        <v>1676</v>
      </c>
      <c r="E4838">
        <v>3.4113117000000002</v>
      </c>
      <c r="F4838">
        <v>4.7</v>
      </c>
      <c r="G4838">
        <v>-94.070910089603899</v>
      </c>
      <c r="H4838">
        <v>-20.043230906349699</v>
      </c>
      <c r="I4838">
        <v>-50.308525257593097</v>
      </c>
      <c r="J4838">
        <v>-4.3378699843595001</v>
      </c>
      <c r="K4838">
        <v>6.0175365022177996</v>
      </c>
      <c r="L4838">
        <v>8.7003366858343796</v>
      </c>
      <c r="M4838">
        <v>48.622382907233401</v>
      </c>
      <c r="N4838">
        <v>5.48035768919042</v>
      </c>
      <c r="O4838">
        <v>285.31914893617</v>
      </c>
      <c r="P4838">
        <v>9.30232558139536</v>
      </c>
      <c r="Q4838">
        <v>1.4524351873950001E-3</v>
      </c>
    </row>
    <row r="4839" spans="1:17" hidden="1" x14ac:dyDescent="0.3">
      <c r="A4839" t="s">
        <v>9907</v>
      </c>
      <c r="B4839" t="s">
        <v>9908</v>
      </c>
      <c r="C4839" t="str">
        <f>IFERROR(VLOOKUP(Table1[[#This Row],[Ticker]],[1]!Table2[[Symbol]:[Industry]],2,FALSE),"-")</f>
        <v>-</v>
      </c>
      <c r="D4839" t="s">
        <v>553</v>
      </c>
      <c r="E4839">
        <v>3.3870404999999999</v>
      </c>
      <c r="F4839">
        <v>4.3499999999999996</v>
      </c>
      <c r="G4839">
        <v>21.7454014448941</v>
      </c>
      <c r="H4839">
        <v>0.83356646771654996</v>
      </c>
      <c r="I4839">
        <v>-31.110661503286099</v>
      </c>
      <c r="J4839">
        <v>-0.56969407911584502</v>
      </c>
      <c r="K4839">
        <v>4.0223689416439399</v>
      </c>
      <c r="L4839">
        <v>4.0348776963905904</v>
      </c>
      <c r="M4839">
        <v>55.665799818388301</v>
      </c>
      <c r="N4839">
        <v>0.89562359931428404</v>
      </c>
      <c r="O4839">
        <v>35.172413793103402</v>
      </c>
      <c r="P4839">
        <v>89.956331877729198</v>
      </c>
      <c r="Q4839">
        <v>4.9508730771018999E-2</v>
      </c>
    </row>
    <row r="4840" spans="1:17" hidden="1" x14ac:dyDescent="0.3">
      <c r="A4840" t="s">
        <v>9909</v>
      </c>
      <c r="B4840" t="s">
        <v>9910</v>
      </c>
      <c r="C4840" t="str">
        <f>IFERROR(VLOOKUP(Table1[[#This Row],[Ticker]],[1]!Table2[[Symbol]:[Industry]],2,FALSE),"-")</f>
        <v>-</v>
      </c>
      <c r="D4840" t="s">
        <v>467</v>
      </c>
      <c r="E4840">
        <v>3.3839999999999999</v>
      </c>
      <c r="F4840">
        <v>2.35</v>
      </c>
      <c r="G4840">
        <v>18.311666505135101</v>
      </c>
      <c r="H4840">
        <v>-5.9799908256125196</v>
      </c>
      <c r="I4840">
        <v>-10.913952360641</v>
      </c>
      <c r="J4840">
        <v>-1.13090136886141</v>
      </c>
      <c r="K4840">
        <v>2.2379977428998901</v>
      </c>
      <c r="L4840">
        <v>2.1553909173642798</v>
      </c>
      <c r="M4840">
        <v>58.083375170717702</v>
      </c>
      <c r="N4840">
        <v>1.98333547566716</v>
      </c>
      <c r="O4840">
        <v>12.340425531914899</v>
      </c>
      <c r="P4840">
        <v>67.857142857142804</v>
      </c>
      <c r="Q4840">
        <v>7.3819126960010001E-2</v>
      </c>
    </row>
    <row r="4841" spans="1:17" hidden="1" x14ac:dyDescent="0.3">
      <c r="A4841" t="s">
        <v>9911</v>
      </c>
      <c r="B4841" t="s">
        <v>9912</v>
      </c>
      <c r="C4841" t="str">
        <f>IFERROR(VLOOKUP(Table1[[#This Row],[Ticker]],[1]!Table2[[Symbol]:[Industry]],2,FALSE),"-")</f>
        <v>-</v>
      </c>
      <c r="D4841" t="s">
        <v>711</v>
      </c>
      <c r="E4841">
        <v>3.3721852499999998</v>
      </c>
      <c r="F4841">
        <v>2736.14</v>
      </c>
      <c r="G4841">
        <v>2.7186979458149998</v>
      </c>
      <c r="H4841">
        <v>4.6270408546882296</v>
      </c>
      <c r="I4841">
        <v>1.76167388881567</v>
      </c>
      <c r="J4841">
        <v>3.54317515070864</v>
      </c>
      <c r="K4841">
        <v>2661.4681400292502</v>
      </c>
      <c r="L4841">
        <v>2438.8024240393001</v>
      </c>
      <c r="M4841">
        <v>62.239883768519803</v>
      </c>
      <c r="N4841">
        <v>0.66149870801033495</v>
      </c>
      <c r="O4841">
        <v>4.0882410987741897</v>
      </c>
      <c r="P4841">
        <v>29.6748815165876</v>
      </c>
      <c r="Q4841">
        <v>1.8760771011537999E-2</v>
      </c>
    </row>
    <row r="4842" spans="1:17" hidden="1" x14ac:dyDescent="0.3">
      <c r="A4842" t="s">
        <v>9913</v>
      </c>
      <c r="B4842" t="s">
        <v>9914</v>
      </c>
      <c r="C4842" t="str">
        <f>IFERROR(VLOOKUP(Table1[[#This Row],[Ticker]],[1]!Table2[[Symbol]:[Industry]],2,FALSE),"-")</f>
        <v>-</v>
      </c>
      <c r="D4842" t="s">
        <v>925</v>
      </c>
      <c r="E4842">
        <v>3.3548786000000002</v>
      </c>
      <c r="F4842">
        <v>3.4</v>
      </c>
      <c r="G4842">
        <v>17.2412692134892</v>
      </c>
      <c r="H4842">
        <v>-7.3030122676841698</v>
      </c>
      <c r="I4842">
        <v>-25.913109119221001</v>
      </c>
      <c r="J4842">
        <v>-8.4735587115187698</v>
      </c>
      <c r="K4842">
        <v>3.5633180797405899</v>
      </c>
      <c r="L4842">
        <v>3.2441615458410298</v>
      </c>
      <c r="M4842">
        <v>33.684306403430099</v>
      </c>
      <c r="N4842">
        <v>0.60812099293111899</v>
      </c>
      <c r="O4842">
        <v>44.117647058823501</v>
      </c>
      <c r="P4842">
        <v>44.680851063829699</v>
      </c>
      <c r="Q4842">
        <v>2.6825955368656999E-2</v>
      </c>
    </row>
    <row r="4843" spans="1:17" hidden="1" x14ac:dyDescent="0.3">
      <c r="A4843" t="s">
        <v>9915</v>
      </c>
      <c r="B4843" t="s">
        <v>9916</v>
      </c>
      <c r="C4843" t="str">
        <f>IFERROR(VLOOKUP(Table1[[#This Row],[Ticker]],[1]!Table2[[Symbol]:[Industry]],2,FALSE),"-")</f>
        <v>-</v>
      </c>
      <c r="D4843" t="s">
        <v>429</v>
      </c>
      <c r="E4843">
        <v>3.35</v>
      </c>
      <c r="F4843">
        <v>6.7</v>
      </c>
      <c r="G4843">
        <v>14.889731341801401</v>
      </c>
      <c r="H4843">
        <v>2.1156177497678299</v>
      </c>
      <c r="I4843">
        <v>1.9258838354685801</v>
      </c>
      <c r="J4843">
        <v>-8.0992271607166408</v>
      </c>
      <c r="K4843">
        <v>6.95429155927176</v>
      </c>
      <c r="L4843">
        <v>7.1066836668016098</v>
      </c>
      <c r="M4843">
        <v>40.507700278678797</v>
      </c>
      <c r="N4843">
        <v>0.86919410964527699</v>
      </c>
      <c r="O4843">
        <v>91.343283582089498</v>
      </c>
      <c r="P4843">
        <v>38.144329896907202</v>
      </c>
      <c r="Q4843">
        <v>5.9150170332943001E-2</v>
      </c>
    </row>
    <row r="4844" spans="1:17" hidden="1" x14ac:dyDescent="0.3">
      <c r="A4844" t="s">
        <v>9917</v>
      </c>
      <c r="B4844" t="s">
        <v>9918</v>
      </c>
      <c r="C4844" t="str">
        <f>IFERROR(VLOOKUP(Table1[[#This Row],[Ticker]],[1]!Table2[[Symbol]:[Industry]],2,FALSE),"-")</f>
        <v>-</v>
      </c>
      <c r="D4844" t="s">
        <v>138</v>
      </c>
      <c r="E4844">
        <v>3.32925</v>
      </c>
      <c r="F4844">
        <v>9.65</v>
      </c>
      <c r="G4844">
        <v>-62.4863365903702</v>
      </c>
      <c r="H4844">
        <v>1.18694543338364</v>
      </c>
      <c r="I4844">
        <v>-41.561652118510303</v>
      </c>
      <c r="J4844">
        <v>6.1658587185963203</v>
      </c>
      <c r="K4844">
        <v>9.0301866689626795</v>
      </c>
      <c r="L4844">
        <v>11.151716771673801</v>
      </c>
      <c r="M4844">
        <v>67.177076505134707</v>
      </c>
      <c r="N4844">
        <v>1.13702343286687</v>
      </c>
      <c r="O4844">
        <v>76.165803108808205</v>
      </c>
      <c r="P4844">
        <v>22.151898734177198</v>
      </c>
      <c r="Q4844">
        <v>-7.0277467204258995E-2</v>
      </c>
    </row>
    <row r="4845" spans="1:17" hidden="1" x14ac:dyDescent="0.3">
      <c r="A4845" t="s">
        <v>9919</v>
      </c>
      <c r="B4845" t="s">
        <v>9920</v>
      </c>
      <c r="C4845" t="str">
        <f>IFERROR(VLOOKUP(Table1[[#This Row],[Ticker]],[1]!Table2[[Symbol]:[Industry]],2,FALSE),"-")</f>
        <v>-</v>
      </c>
      <c r="D4845" t="s">
        <v>1832</v>
      </c>
      <c r="E4845">
        <v>3.3105726999999998</v>
      </c>
      <c r="F4845">
        <v>6.41</v>
      </c>
      <c r="G4845">
        <v>49.988644688137398</v>
      </c>
      <c r="H4845">
        <v>2.9817412261854201</v>
      </c>
      <c r="I4845">
        <v>66.0937984914857</v>
      </c>
      <c r="J4845">
        <v>1.1548353205449799</v>
      </c>
      <c r="K4845">
        <v>5.9278742316848296</v>
      </c>
      <c r="L4845">
        <v>4.9575697970674799</v>
      </c>
      <c r="M4845">
        <v>36.1325095238833</v>
      </c>
      <c r="N4845">
        <v>7.1067961165048503E-3</v>
      </c>
      <c r="O4845">
        <v>7.17628705148205</v>
      </c>
      <c r="P4845">
        <v>99.068322981366407</v>
      </c>
      <c r="Q4845">
        <v>4.0904301358094003E-2</v>
      </c>
    </row>
    <row r="4846" spans="1:17" hidden="1" x14ac:dyDescent="0.3">
      <c r="A4846" t="s">
        <v>9921</v>
      </c>
      <c r="B4846" t="s">
        <v>9922</v>
      </c>
      <c r="C4846" t="str">
        <f>IFERROR(VLOOKUP(Table1[[#This Row],[Ticker]],[1]!Table2[[Symbol]:[Industry]],2,FALSE),"-")</f>
        <v>-</v>
      </c>
      <c r="D4846" t="s">
        <v>625</v>
      </c>
      <c r="E4846">
        <v>3.2966655710000001</v>
      </c>
      <c r="F4846">
        <v>0.97</v>
      </c>
      <c r="G4846">
        <v>8.3044435847861902</v>
      </c>
      <c r="H4846">
        <v>-8.3400256390028993</v>
      </c>
      <c r="I4846">
        <v>-12.148840330990801</v>
      </c>
      <c r="J4846">
        <v>-1.33357813886593</v>
      </c>
      <c r="K4846">
        <v>0.93037037548512602</v>
      </c>
      <c r="L4846">
        <v>0.73278882645994403</v>
      </c>
      <c r="M4846">
        <v>7.6223539792306099</v>
      </c>
      <c r="N4846">
        <v>1.6827462418667199E-2</v>
      </c>
      <c r="O4846">
        <v>5.1546391752577296</v>
      </c>
      <c r="P4846">
        <v>36.619718309859103</v>
      </c>
    </row>
    <row r="4847" spans="1:17" hidden="1" x14ac:dyDescent="0.3">
      <c r="A4847" t="s">
        <v>9923</v>
      </c>
      <c r="B4847" t="s">
        <v>9924</v>
      </c>
      <c r="C4847" t="str">
        <f>IFERROR(VLOOKUP(Table1[[#This Row],[Ticker]],[1]!Table2[[Symbol]:[Industry]],2,FALSE),"-")</f>
        <v>-</v>
      </c>
      <c r="D4847" t="s">
        <v>78</v>
      </c>
      <c r="E4847">
        <v>3.2747869999999999</v>
      </c>
      <c r="F4847">
        <v>7.9</v>
      </c>
      <c r="G4847">
        <v>48.1119958049809</v>
      </c>
      <c r="H4847">
        <v>3.3938534030034901</v>
      </c>
      <c r="I4847">
        <v>-20.4104059872185</v>
      </c>
      <c r="J4847">
        <v>13.9891637512037</v>
      </c>
      <c r="K4847">
        <v>7.7968108922582697</v>
      </c>
      <c r="L4847">
        <v>7.4647143637389304</v>
      </c>
      <c r="M4847">
        <v>48.136007469379699</v>
      </c>
      <c r="N4847">
        <v>1.7504044687242599</v>
      </c>
      <c r="O4847">
        <v>26.835443037974599</v>
      </c>
      <c r="P4847">
        <v>125.071225071225</v>
      </c>
      <c r="Q4847">
        <v>0.144019499800142</v>
      </c>
    </row>
    <row r="4848" spans="1:17" hidden="1" x14ac:dyDescent="0.3">
      <c r="A4848" t="s">
        <v>9925</v>
      </c>
      <c r="B4848" t="s">
        <v>9926</v>
      </c>
      <c r="C4848" t="str">
        <f>IFERROR(VLOOKUP(Table1[[#This Row],[Ticker]],[1]!Table2[[Symbol]:[Industry]],2,FALSE),"-")</f>
        <v>-</v>
      </c>
      <c r="D4848" t="s">
        <v>46</v>
      </c>
      <c r="E4848">
        <v>3.2364090000000001</v>
      </c>
      <c r="F4848">
        <v>6.41</v>
      </c>
      <c r="G4848">
        <v>-38.015236852978099</v>
      </c>
      <c r="H4848">
        <v>-4.3958946391989704</v>
      </c>
      <c r="I4848">
        <v>-3.83464950382051</v>
      </c>
      <c r="J4848">
        <v>-4.4019787140128503</v>
      </c>
      <c r="K4848">
        <v>7.0550387207462402</v>
      </c>
      <c r="L4848">
        <v>6.5146304126668104</v>
      </c>
      <c r="M4848">
        <v>18.732003748855401</v>
      </c>
      <c r="N4848">
        <v>1.25571460275188</v>
      </c>
      <c r="O4848">
        <v>55.694227769110697</v>
      </c>
      <c r="P4848">
        <v>52.619047619047599</v>
      </c>
      <c r="Q4848">
        <v>7.2029468169395997E-2</v>
      </c>
    </row>
    <row r="4849" spans="1:17" hidden="1" x14ac:dyDescent="0.3">
      <c r="A4849" t="s">
        <v>9927</v>
      </c>
      <c r="B4849" t="s">
        <v>9928</v>
      </c>
      <c r="C4849" t="str">
        <f>IFERROR(VLOOKUP(Table1[[#This Row],[Ticker]],[1]!Table2[[Symbol]:[Industry]],2,FALSE),"-")</f>
        <v>-</v>
      </c>
      <c r="D4849" t="s">
        <v>2858</v>
      </c>
      <c r="E4849">
        <v>3.2305391999999999</v>
      </c>
      <c r="F4849">
        <v>4.32</v>
      </c>
      <c r="G4849">
        <v>-25.246818450082301</v>
      </c>
      <c r="H4849">
        <v>2.1433304941480298</v>
      </c>
      <c r="I4849">
        <v>-22.339209871864298</v>
      </c>
      <c r="J4849">
        <v>5.74189355924727</v>
      </c>
      <c r="K4849">
        <v>4.1462887103872603</v>
      </c>
      <c r="L4849">
        <v>5.2938404553752898</v>
      </c>
      <c r="M4849">
        <v>40.376444897755</v>
      </c>
      <c r="N4849">
        <v>1.09708430622909</v>
      </c>
      <c r="O4849">
        <v>18.518518518518501</v>
      </c>
      <c r="P4849">
        <v>70.078740157480297</v>
      </c>
      <c r="Q4849">
        <v>1.4905567122666E-2</v>
      </c>
    </row>
    <row r="4850" spans="1:17" hidden="1" x14ac:dyDescent="0.3">
      <c r="A4850" t="s">
        <v>9929</v>
      </c>
      <c r="B4850" t="s">
        <v>9930</v>
      </c>
      <c r="C4850" t="str">
        <f>IFERROR(VLOOKUP(Table1[[#This Row],[Ticker]],[1]!Table2[[Symbol]:[Industry]],2,FALSE),"-")</f>
        <v>-</v>
      </c>
      <c r="E4850">
        <v>3.2114331170702899</v>
      </c>
      <c r="F4850">
        <v>15.25</v>
      </c>
      <c r="G4850">
        <v>-50.635550936058102</v>
      </c>
      <c r="H4850">
        <v>-0.53895214270529102</v>
      </c>
      <c r="I4850">
        <v>-11.592687879117999</v>
      </c>
      <c r="J4850">
        <v>3.1426029046428301</v>
      </c>
      <c r="K4850">
        <v>14.9659274179745</v>
      </c>
      <c r="L4850">
        <v>15.3131310537449</v>
      </c>
      <c r="M4850">
        <v>52.0677046831699</v>
      </c>
      <c r="N4850">
        <v>0</v>
      </c>
      <c r="O4850">
        <v>43.934426229508098</v>
      </c>
      <c r="P4850">
        <v>42.124883504193797</v>
      </c>
    </row>
    <row r="4851" spans="1:17" hidden="1" x14ac:dyDescent="0.3">
      <c r="A4851" t="s">
        <v>9931</v>
      </c>
      <c r="B4851" t="s">
        <v>9932</v>
      </c>
      <c r="C4851" t="str">
        <f>IFERROR(VLOOKUP(Table1[[#This Row],[Ticker]],[1]!Table2[[Symbol]:[Industry]],2,FALSE),"-")</f>
        <v>-</v>
      </c>
      <c r="D4851" t="s">
        <v>429</v>
      </c>
      <c r="E4851">
        <v>3.2032943999999999</v>
      </c>
      <c r="F4851">
        <v>8.4600000000000009</v>
      </c>
      <c r="G4851">
        <v>12.7582631812286</v>
      </c>
      <c r="H4851">
        <v>1.0739510831011601</v>
      </c>
      <c r="I4851">
        <v>-16.490223547081701</v>
      </c>
      <c r="J4851">
        <v>3.1426029046428301</v>
      </c>
      <c r="K4851">
        <v>8.5002568910164893</v>
      </c>
      <c r="L4851">
        <v>7.9779676055903597</v>
      </c>
      <c r="M4851">
        <v>20.171589802924402</v>
      </c>
      <c r="N4851">
        <v>0</v>
      </c>
      <c r="O4851">
        <v>7.56501182033095</v>
      </c>
      <c r="P4851">
        <v>96.287703016241295</v>
      </c>
    </row>
    <row r="4852" spans="1:17" hidden="1" x14ac:dyDescent="0.3">
      <c r="A4852" t="s">
        <v>9933</v>
      </c>
      <c r="B4852" t="s">
        <v>9934</v>
      </c>
      <c r="C4852" t="str">
        <f>IFERROR(VLOOKUP(Table1[[#This Row],[Ticker]],[1]!Table2[[Symbol]:[Industry]],2,FALSE),"-")</f>
        <v>-</v>
      </c>
      <c r="D4852" t="s">
        <v>54</v>
      </c>
      <c r="E4852">
        <v>3.1688448</v>
      </c>
      <c r="F4852">
        <v>2.64</v>
      </c>
      <c r="G4852">
        <v>-17.775803328794002</v>
      </c>
      <c r="H4852">
        <v>-3.7990756850140901</v>
      </c>
      <c r="I4852">
        <v>11.460182225400001</v>
      </c>
      <c r="J4852">
        <v>-6.1611643457624803</v>
      </c>
      <c r="K4852">
        <v>2.3085184128305598</v>
      </c>
      <c r="M4852">
        <v>18.934245171367699</v>
      </c>
      <c r="N4852">
        <v>0.72692515223926601</v>
      </c>
      <c r="O4852">
        <v>19.318181818181799</v>
      </c>
      <c r="P4852">
        <v>50</v>
      </c>
      <c r="Q4852">
        <v>0.11671226827803401</v>
      </c>
    </row>
    <row r="4853" spans="1:17" hidden="1" x14ac:dyDescent="0.3">
      <c r="A4853" t="s">
        <v>9935</v>
      </c>
      <c r="B4853" t="s">
        <v>9936</v>
      </c>
      <c r="C4853" t="str">
        <f>IFERROR(VLOOKUP(Table1[[#This Row],[Ticker]],[1]!Table2[[Symbol]:[Industry]],2,FALSE),"-")</f>
        <v>-</v>
      </c>
      <c r="D4853" t="s">
        <v>920</v>
      </c>
      <c r="E4853">
        <v>3.1629192000000002</v>
      </c>
      <c r="F4853">
        <v>7</v>
      </c>
      <c r="G4853">
        <v>-83.604322979943603</v>
      </c>
      <c r="H4853">
        <v>-19.896634661726601</v>
      </c>
      <c r="I4853">
        <v>-67.773359796986497</v>
      </c>
      <c r="J4853">
        <v>0.88864408335629097</v>
      </c>
      <c r="K4853">
        <v>12.277908023300499</v>
      </c>
      <c r="L4853">
        <v>15.8863260008093</v>
      </c>
      <c r="M4853">
        <v>0.14553134973336099</v>
      </c>
      <c r="N4853">
        <v>0.96859823032399694</v>
      </c>
      <c r="O4853">
        <v>168.28571428571399</v>
      </c>
      <c r="P4853">
        <v>0</v>
      </c>
      <c r="Q4853">
        <v>-5.4326551658592001E-2</v>
      </c>
    </row>
    <row r="4854" spans="1:17" hidden="1" x14ac:dyDescent="0.3">
      <c r="A4854" t="s">
        <v>9937</v>
      </c>
      <c r="B4854" t="s">
        <v>9938</v>
      </c>
      <c r="C4854" t="str">
        <f>IFERROR(VLOOKUP(Table1[[#This Row],[Ticker]],[1]!Table2[[Symbol]:[Industry]],2,FALSE),"-")</f>
        <v>-</v>
      </c>
      <c r="D4854" t="s">
        <v>625</v>
      </c>
      <c r="E4854">
        <v>3.15</v>
      </c>
      <c r="F4854">
        <v>3.6</v>
      </c>
      <c r="G4854">
        <v>-30.946906247413398</v>
      </c>
      <c r="H4854">
        <v>2.1850621942122701</v>
      </c>
      <c r="I4854">
        <v>-33.237004662961503</v>
      </c>
      <c r="J4854">
        <v>4.2537140157539497</v>
      </c>
      <c r="K4854">
        <v>3.61261513146157</v>
      </c>
      <c r="L4854">
        <v>4.1811182156818996</v>
      </c>
      <c r="M4854">
        <v>49.8457861022939</v>
      </c>
      <c r="N4854">
        <v>1.1962999348129</v>
      </c>
      <c r="O4854">
        <v>56.6666666666666</v>
      </c>
      <c r="P4854">
        <v>32.841328413284103</v>
      </c>
      <c r="Q4854">
        <v>6.0099236186574E-2</v>
      </c>
    </row>
    <row r="4855" spans="1:17" hidden="1" x14ac:dyDescent="0.3">
      <c r="A4855" t="s">
        <v>9939</v>
      </c>
      <c r="B4855" t="s">
        <v>9940</v>
      </c>
      <c r="C4855" t="str">
        <f>IFERROR(VLOOKUP(Table1[[#This Row],[Ticker]],[1]!Table2[[Symbol]:[Industry]],2,FALSE),"-")</f>
        <v>-</v>
      </c>
      <c r="D4855" t="s">
        <v>711</v>
      </c>
      <c r="E4855">
        <v>3.13730683</v>
      </c>
      <c r="F4855">
        <v>83.41</v>
      </c>
      <c r="G4855">
        <v>26.8713913657005</v>
      </c>
      <c r="H4855">
        <v>3.8612791774037101</v>
      </c>
      <c r="I4855">
        <v>3.20934024790188</v>
      </c>
      <c r="J4855">
        <v>-0.29493314334424597</v>
      </c>
      <c r="K4855">
        <v>81.668050516809998</v>
      </c>
      <c r="L4855">
        <v>72.798142091030797</v>
      </c>
      <c r="M4855">
        <v>50.818864179380903</v>
      </c>
      <c r="N4855">
        <v>1.33365930468067</v>
      </c>
      <c r="O4855">
        <v>7.7208967749670299</v>
      </c>
      <c r="P4855">
        <v>57.021837349397501</v>
      </c>
      <c r="Q4855">
        <v>1.4865976829215E-2</v>
      </c>
    </row>
    <row r="4856" spans="1:17" hidden="1" x14ac:dyDescent="0.3">
      <c r="A4856" t="s">
        <v>9941</v>
      </c>
      <c r="B4856" t="s">
        <v>9942</v>
      </c>
      <c r="C4856" t="str">
        <f>IFERROR(VLOOKUP(Table1[[#This Row],[Ticker]],[1]!Table2[[Symbol]:[Industry]],2,FALSE),"-")</f>
        <v>-</v>
      </c>
      <c r="D4856" t="s">
        <v>530</v>
      </c>
      <c r="E4856">
        <v>3.1238001118785701</v>
      </c>
      <c r="F4856">
        <v>3.13</v>
      </c>
      <c r="G4856">
        <v>-23.254598555105801</v>
      </c>
      <c r="H4856">
        <v>1.0739510831011601</v>
      </c>
      <c r="I4856">
        <v>-10.490223547081699</v>
      </c>
      <c r="J4856">
        <v>3.1426029046428301</v>
      </c>
      <c r="K4856">
        <v>3.1299999967806502</v>
      </c>
      <c r="L4856">
        <v>3.1299084473709202</v>
      </c>
      <c r="M4856">
        <v>100</v>
      </c>
      <c r="O4856">
        <v>0</v>
      </c>
      <c r="P4856">
        <v>0</v>
      </c>
    </row>
    <row r="4857" spans="1:17" hidden="1" x14ac:dyDescent="0.3">
      <c r="A4857" t="s">
        <v>9943</v>
      </c>
      <c r="B4857" t="s">
        <v>9944</v>
      </c>
      <c r="C4857" t="str">
        <f>IFERROR(VLOOKUP(Table1[[#This Row],[Ticker]],[1]!Table2[[Symbol]:[Industry]],2,FALSE),"-")</f>
        <v>-</v>
      </c>
      <c r="D4857" t="s">
        <v>429</v>
      </c>
      <c r="E4857">
        <v>3.1187664000000002</v>
      </c>
      <c r="F4857">
        <v>9.1199999999999992</v>
      </c>
      <c r="G4857">
        <v>11.4573659943772</v>
      </c>
      <c r="H4857">
        <v>17.6104094164344</v>
      </c>
      <c r="I4857">
        <v>-27.581132637990802</v>
      </c>
      <c r="J4857">
        <v>3.2544597279090501</v>
      </c>
      <c r="K4857">
        <v>8.86421232145155</v>
      </c>
      <c r="L4857">
        <v>8.8114951075126609</v>
      </c>
      <c r="M4857">
        <v>68.517271012723697</v>
      </c>
      <c r="N4857">
        <v>0.70859710969716305</v>
      </c>
      <c r="O4857">
        <v>40.789473684210499</v>
      </c>
      <c r="P4857">
        <v>60.281195079085997</v>
      </c>
      <c r="Q4857">
        <v>6.2561370005601996E-2</v>
      </c>
    </row>
    <row r="4858" spans="1:17" hidden="1" x14ac:dyDescent="0.3">
      <c r="A4858" t="s">
        <v>9945</v>
      </c>
      <c r="B4858" t="s">
        <v>9946</v>
      </c>
      <c r="C4858" t="str">
        <f>IFERROR(VLOOKUP(Table1[[#This Row],[Ticker]],[1]!Table2[[Symbol]:[Industry]],2,FALSE),"-")</f>
        <v>-</v>
      </c>
      <c r="D4858" t="s">
        <v>625</v>
      </c>
      <c r="E4858">
        <v>3.0440833199999999</v>
      </c>
      <c r="F4858">
        <v>7.62</v>
      </c>
      <c r="G4858">
        <v>58.173972873465601</v>
      </c>
      <c r="H4858">
        <v>11.1895580195173</v>
      </c>
      <c r="I4858">
        <v>28.0552309983727</v>
      </c>
      <c r="J4858">
        <v>3.1426029046428301</v>
      </c>
      <c r="K4858">
        <v>6.4905284303111097</v>
      </c>
      <c r="M4858">
        <v>99.986313719583706</v>
      </c>
      <c r="N4858">
        <v>0.17753363585701701</v>
      </c>
      <c r="O4858">
        <v>2.3622047244094402</v>
      </c>
      <c r="P4858">
        <v>90.5</v>
      </c>
    </row>
    <row r="4859" spans="1:17" hidden="1" x14ac:dyDescent="0.3">
      <c r="A4859" t="s">
        <v>9947</v>
      </c>
      <c r="B4859" t="s">
        <v>9948</v>
      </c>
      <c r="C4859" t="str">
        <f>IFERROR(VLOOKUP(Table1[[#This Row],[Ticker]],[1]!Table2[[Symbol]:[Industry]],2,FALSE),"-")</f>
        <v>-</v>
      </c>
      <c r="D4859" t="s">
        <v>72</v>
      </c>
      <c r="E4859">
        <v>3.0150000000000001</v>
      </c>
      <c r="F4859">
        <v>1.34</v>
      </c>
      <c r="G4859">
        <v>14.6348529415113</v>
      </c>
      <c r="H4859">
        <v>-0.47510189172623002</v>
      </c>
      <c r="I4859">
        <v>32.998643763861601</v>
      </c>
      <c r="J4859">
        <v>3.1777000566227702</v>
      </c>
      <c r="K4859">
        <v>1.18366751899463</v>
      </c>
      <c r="L4859">
        <v>1.4593401832323001</v>
      </c>
      <c r="M4859">
        <v>42.559020497671398</v>
      </c>
      <c r="N4859">
        <v>2.5961758436833899</v>
      </c>
      <c r="O4859">
        <v>8.2089552238805794</v>
      </c>
      <c r="P4859">
        <v>57.647058823529399</v>
      </c>
      <c r="Q4859">
        <v>-0.13549941827404499</v>
      </c>
    </row>
    <row r="4860" spans="1:17" hidden="1" x14ac:dyDescent="0.3">
      <c r="A4860" t="s">
        <v>9949</v>
      </c>
      <c r="B4860" t="s">
        <v>9950</v>
      </c>
      <c r="C4860" t="str">
        <f>IFERROR(VLOOKUP(Table1[[#This Row],[Ticker]],[1]!Table2[[Symbol]:[Industry]],2,FALSE),"-")</f>
        <v>-</v>
      </c>
      <c r="D4860" t="s">
        <v>548</v>
      </c>
      <c r="E4860">
        <v>3.0100454999999999</v>
      </c>
      <c r="F4860">
        <v>1.53</v>
      </c>
      <c r="G4860">
        <v>-3.7233485551058001</v>
      </c>
      <c r="H4860">
        <v>5.6194056285557101</v>
      </c>
      <c r="I4860">
        <v>-25.0153632118862</v>
      </c>
      <c r="J4860">
        <v>2.5253189540255501</v>
      </c>
      <c r="K4860">
        <v>1.49901231035461</v>
      </c>
      <c r="L4860">
        <v>1.5771319966510999</v>
      </c>
      <c r="M4860">
        <v>45.1871784120572</v>
      </c>
      <c r="N4860">
        <v>1.45468688426423</v>
      </c>
      <c r="O4860">
        <v>58.823529411764703</v>
      </c>
      <c r="P4860">
        <v>31.8965517241379</v>
      </c>
      <c r="Q4860">
        <v>-8.3000213412540002E-3</v>
      </c>
    </row>
    <row r="4861" spans="1:17" hidden="1" x14ac:dyDescent="0.3">
      <c r="A4861" t="s">
        <v>9951</v>
      </c>
      <c r="B4861" t="s">
        <v>9952</v>
      </c>
      <c r="C4861" t="str">
        <f>IFERROR(VLOOKUP(Table1[[#This Row],[Ticker]],[1]!Table2[[Symbol]:[Industry]],2,FALSE),"-")</f>
        <v>-</v>
      </c>
      <c r="D4861" t="s">
        <v>124</v>
      </c>
      <c r="E4861">
        <v>3.0079349999999998</v>
      </c>
      <c r="F4861">
        <v>415.4</v>
      </c>
      <c r="G4861">
        <v>803.56378609460398</v>
      </c>
      <c r="H4861">
        <v>46.526936669923401</v>
      </c>
      <c r="I4861">
        <v>-12.286913854410299</v>
      </c>
      <c r="J4861">
        <v>11.350415005740601</v>
      </c>
      <c r="K4861">
        <v>308.23966385111902</v>
      </c>
      <c r="L4861">
        <v>268.158489961101</v>
      </c>
      <c r="M4861">
        <v>4.3324220454509996E-3</v>
      </c>
      <c r="N4861">
        <v>0.50025842881636995</v>
      </c>
      <c r="O4861">
        <v>63.4569090033702</v>
      </c>
      <c r="P4861">
        <v>826.81838464970895</v>
      </c>
    </row>
    <row r="4862" spans="1:17" hidden="1" x14ac:dyDescent="0.3">
      <c r="A4862" t="s">
        <v>9953</v>
      </c>
      <c r="B4862" t="s">
        <v>9954</v>
      </c>
      <c r="C4862" t="str">
        <f>IFERROR(VLOOKUP(Table1[[#This Row],[Ticker]],[1]!Table2[[Symbol]:[Industry]],2,FALSE),"-")</f>
        <v>-</v>
      </c>
      <c r="D4862" t="s">
        <v>530</v>
      </c>
      <c r="E4862">
        <v>2.9933882440000001</v>
      </c>
      <c r="F4862">
        <v>13.46</v>
      </c>
      <c r="G4862">
        <v>-23.254598555105801</v>
      </c>
      <c r="H4862">
        <v>1.0739510831011601</v>
      </c>
      <c r="I4862">
        <v>-10.490223547081699</v>
      </c>
      <c r="J4862">
        <v>3.1426029046428301</v>
      </c>
      <c r="K4862">
        <v>13.459998268449</v>
      </c>
      <c r="L4862">
        <v>13.3424448514687</v>
      </c>
      <c r="M4862">
        <v>100</v>
      </c>
      <c r="O4862">
        <v>0</v>
      </c>
      <c r="P4862">
        <v>0</v>
      </c>
    </row>
    <row r="4863" spans="1:17" hidden="1" x14ac:dyDescent="0.3">
      <c r="A4863" t="s">
        <v>9955</v>
      </c>
      <c r="B4863" t="s">
        <v>9956</v>
      </c>
      <c r="C4863" t="str">
        <f>IFERROR(VLOOKUP(Table1[[#This Row],[Ticker]],[1]!Table2[[Symbol]:[Industry]],2,FALSE),"-")</f>
        <v>-</v>
      </c>
      <c r="D4863" t="s">
        <v>391</v>
      </c>
      <c r="E4863">
        <v>2.9835716159999999</v>
      </c>
      <c r="F4863">
        <v>2.78</v>
      </c>
      <c r="G4863">
        <v>-18.743320359617002</v>
      </c>
      <c r="H4863">
        <v>-8.3220220712612392</v>
      </c>
      <c r="I4863">
        <v>-12.2570079993785</v>
      </c>
      <c r="J4863">
        <v>-3.7539488194950801</v>
      </c>
      <c r="K4863">
        <v>3.0744279898794198</v>
      </c>
      <c r="L4863">
        <v>3.18892151446846</v>
      </c>
      <c r="M4863">
        <v>45.3062862566494</v>
      </c>
      <c r="N4863">
        <v>0.48458163800927601</v>
      </c>
      <c r="O4863">
        <v>93.165467625899296</v>
      </c>
      <c r="P4863">
        <v>78.205128205128105</v>
      </c>
    </row>
    <row r="4864" spans="1:17" hidden="1" x14ac:dyDescent="0.3">
      <c r="A4864" t="s">
        <v>9957</v>
      </c>
      <c r="B4864" t="s">
        <v>9958</v>
      </c>
      <c r="C4864" t="str">
        <f>IFERROR(VLOOKUP(Table1[[#This Row],[Ticker]],[1]!Table2[[Symbol]:[Industry]],2,FALSE),"-")</f>
        <v>-</v>
      </c>
      <c r="D4864" t="s">
        <v>1524</v>
      </c>
      <c r="E4864">
        <v>2.9498098000000001</v>
      </c>
      <c r="F4864">
        <v>3.22</v>
      </c>
      <c r="G4864">
        <v>-0.63652863743601795</v>
      </c>
      <c r="H4864">
        <v>-3.4380648546891699</v>
      </c>
      <c r="I4864">
        <v>55.219580721640703</v>
      </c>
      <c r="J4864">
        <v>-1.33357813886593</v>
      </c>
      <c r="K4864">
        <v>2.6050668829411401</v>
      </c>
      <c r="M4864">
        <v>72.602206848020401</v>
      </c>
      <c r="N4864">
        <v>0</v>
      </c>
      <c r="O4864">
        <v>0</v>
      </c>
      <c r="P4864">
        <v>69.473684210526301</v>
      </c>
    </row>
    <row r="4865" spans="1:17" hidden="1" x14ac:dyDescent="0.3">
      <c r="A4865" t="s">
        <v>9959</v>
      </c>
      <c r="B4865" t="s">
        <v>9960</v>
      </c>
      <c r="C4865" t="str">
        <f>IFERROR(VLOOKUP(Table1[[#This Row],[Ticker]],[1]!Table2[[Symbol]:[Industry]],2,FALSE),"-")</f>
        <v>-</v>
      </c>
      <c r="D4865" t="s">
        <v>530</v>
      </c>
      <c r="E4865">
        <v>2.8953600000000002</v>
      </c>
      <c r="F4865">
        <v>4.6399999999999997</v>
      </c>
      <c r="G4865">
        <v>-36.075111375618597</v>
      </c>
      <c r="H4865">
        <v>-2.5977551803977499</v>
      </c>
      <c r="I4865">
        <v>-11.7668192917626</v>
      </c>
      <c r="J4865">
        <v>-0.32060055856062702</v>
      </c>
      <c r="K4865">
        <v>4.6591006758812901</v>
      </c>
      <c r="L4865">
        <v>4.7816441332180801</v>
      </c>
      <c r="M4865">
        <v>56.111274731985098</v>
      </c>
      <c r="N4865">
        <v>2.6047154280071299</v>
      </c>
      <c r="O4865">
        <v>76.077586206896498</v>
      </c>
      <c r="P4865">
        <v>26.775956284152901</v>
      </c>
      <c r="Q4865">
        <v>9.0567066696166001E-2</v>
      </c>
    </row>
    <row r="4866" spans="1:17" hidden="1" x14ac:dyDescent="0.3">
      <c r="A4866" t="s">
        <v>9961</v>
      </c>
      <c r="B4866" t="s">
        <v>9962</v>
      </c>
      <c r="C4866" t="str">
        <f>IFERROR(VLOOKUP(Table1[[#This Row],[Ticker]],[1]!Table2[[Symbol]:[Industry]],2,FALSE),"-")</f>
        <v>-</v>
      </c>
      <c r="D4866" t="s">
        <v>2479</v>
      </c>
      <c r="E4866">
        <v>2.8783485</v>
      </c>
      <c r="F4866">
        <v>18.18</v>
      </c>
      <c r="G4866">
        <v>-18.2892405874383</v>
      </c>
      <c r="H4866">
        <v>1.0739510831011601</v>
      </c>
      <c r="I4866">
        <v>-10.490223547081699</v>
      </c>
      <c r="J4866">
        <v>3.1426029046428301</v>
      </c>
      <c r="K4866">
        <v>18.178502398202902</v>
      </c>
      <c r="L4866">
        <v>17.955913766365502</v>
      </c>
      <c r="M4866">
        <v>100</v>
      </c>
      <c r="O4866">
        <v>0</v>
      </c>
      <c r="P4866">
        <v>4.9653579676674298</v>
      </c>
    </row>
    <row r="4867" spans="1:17" hidden="1" x14ac:dyDescent="0.3">
      <c r="A4867" t="s">
        <v>9963</v>
      </c>
      <c r="B4867" t="s">
        <v>9964</v>
      </c>
      <c r="C4867" t="str">
        <f>IFERROR(VLOOKUP(Table1[[#This Row],[Ticker]],[1]!Table2[[Symbol]:[Industry]],2,FALSE),"-")</f>
        <v>-</v>
      </c>
      <c r="D4867" t="s">
        <v>2479</v>
      </c>
      <c r="E4867">
        <v>2.8637831</v>
      </c>
      <c r="F4867">
        <v>35.299999999999997</v>
      </c>
      <c r="G4867">
        <v>-79.620482362275098</v>
      </c>
      <c r="H4867">
        <v>1.34422135337143</v>
      </c>
      <c r="I4867">
        <v>-7.4245301164248199</v>
      </c>
      <c r="J4867">
        <v>3.41287317491311</v>
      </c>
      <c r="K4867">
        <v>36.422017276596797</v>
      </c>
      <c r="L4867">
        <v>39.761691666576297</v>
      </c>
      <c r="M4867">
        <v>10.1533516877682</v>
      </c>
      <c r="N4867">
        <v>1.4545454545454499</v>
      </c>
      <c r="O4867">
        <v>154.957507082153</v>
      </c>
      <c r="P4867">
        <v>36.293436293436201</v>
      </c>
      <c r="Q4867">
        <v>-3.5106728363394998E-2</v>
      </c>
    </row>
    <row r="4868" spans="1:17" hidden="1" x14ac:dyDescent="0.3">
      <c r="A4868" t="s">
        <v>9965</v>
      </c>
      <c r="B4868" t="s">
        <v>9966</v>
      </c>
      <c r="C4868" t="str">
        <f>IFERROR(VLOOKUP(Table1[[#This Row],[Ticker]],[1]!Table2[[Symbol]:[Industry]],2,FALSE),"-")</f>
        <v>-</v>
      </c>
      <c r="D4868" t="s">
        <v>383</v>
      </c>
      <c r="E4868">
        <v>2.8450134500000002</v>
      </c>
      <c r="F4868">
        <v>1.49</v>
      </c>
      <c r="G4868">
        <v>-16.826027126534299</v>
      </c>
      <c r="H4868">
        <v>-10.995014434140201</v>
      </c>
      <c r="I4868">
        <v>-23.3557206231051</v>
      </c>
      <c r="J4868">
        <v>7.9371234525880396</v>
      </c>
      <c r="K4868">
        <v>1.52894875224149</v>
      </c>
      <c r="L4868">
        <v>1.51122808041921</v>
      </c>
      <c r="M4868">
        <v>50.260431015339499</v>
      </c>
      <c r="N4868">
        <v>1.3383181867785201</v>
      </c>
      <c r="O4868">
        <v>55.033557046979801</v>
      </c>
      <c r="P4868">
        <v>55.2083333333333</v>
      </c>
      <c r="Q4868">
        <v>4.7499853722889999E-3</v>
      </c>
    </row>
    <row r="4869" spans="1:17" hidden="1" x14ac:dyDescent="0.3">
      <c r="A4869" t="s">
        <v>9967</v>
      </c>
      <c r="B4869" t="s">
        <v>9968</v>
      </c>
      <c r="C4869" t="str">
        <f>IFERROR(VLOOKUP(Table1[[#This Row],[Ticker]],[1]!Table2[[Symbol]:[Industry]],2,FALSE),"-")</f>
        <v>-</v>
      </c>
      <c r="D4869" t="s">
        <v>277</v>
      </c>
      <c r="E4869">
        <v>2.8387909759999999</v>
      </c>
      <c r="F4869">
        <v>1.88</v>
      </c>
      <c r="G4869">
        <v>-0.24328199314072599</v>
      </c>
      <c r="H4869">
        <v>-7.0838981880225003</v>
      </c>
      <c r="I4869">
        <v>-38.140743164998902</v>
      </c>
      <c r="J4869">
        <v>-3.9651570862343402</v>
      </c>
      <c r="K4869">
        <v>1.9564416155904401</v>
      </c>
      <c r="L4869">
        <v>2.2612625276784999</v>
      </c>
      <c r="M4869">
        <v>42.599477705970799</v>
      </c>
      <c r="N4869">
        <v>1.0616489709047801</v>
      </c>
      <c r="O4869">
        <v>72.872340425531902</v>
      </c>
      <c r="P4869">
        <v>33.3333333333333</v>
      </c>
      <c r="Q4869">
        <v>-0.11724395615135801</v>
      </c>
    </row>
    <row r="4870" spans="1:17" hidden="1" x14ac:dyDescent="0.3">
      <c r="A4870" t="s">
        <v>9969</v>
      </c>
      <c r="B4870" t="s">
        <v>9970</v>
      </c>
      <c r="C4870" t="str">
        <f>IFERROR(VLOOKUP(Table1[[#This Row],[Ticker]],[1]!Table2[[Symbol]:[Industry]],2,FALSE),"-")</f>
        <v>-</v>
      </c>
      <c r="D4870" t="s">
        <v>51</v>
      </c>
      <c r="E4870">
        <v>2.8342481399999899</v>
      </c>
      <c r="F4870">
        <v>2.76</v>
      </c>
      <c r="G4870">
        <v>-24.6831699836772</v>
      </c>
      <c r="H4870">
        <v>-1.6751898103696301</v>
      </c>
      <c r="I4870">
        <v>-19.401114636190599</v>
      </c>
      <c r="J4870">
        <v>-1.57120180916187</v>
      </c>
      <c r="K4870">
        <v>2.8112243938072599</v>
      </c>
      <c r="L4870">
        <v>3.0117025763663898</v>
      </c>
      <c r="M4870">
        <v>44.324989936387198</v>
      </c>
      <c r="N4870">
        <v>1.3543002013557299</v>
      </c>
      <c r="O4870">
        <v>62.681159420289802</v>
      </c>
      <c r="P4870">
        <v>8.2352941176470509</v>
      </c>
      <c r="Q4870">
        <v>-0.103341702471669</v>
      </c>
    </row>
    <row r="4871" spans="1:17" hidden="1" x14ac:dyDescent="0.3">
      <c r="A4871" t="s">
        <v>9971</v>
      </c>
      <c r="B4871" t="s">
        <v>9972</v>
      </c>
      <c r="C4871" t="str">
        <f>IFERROR(VLOOKUP(Table1[[#This Row],[Ticker]],[1]!Table2[[Symbol]:[Industry]],2,FALSE),"-")</f>
        <v>-</v>
      </c>
      <c r="D4871" t="s">
        <v>530</v>
      </c>
      <c r="E4871">
        <v>2.823</v>
      </c>
      <c r="F4871">
        <v>9.41</v>
      </c>
      <c r="G4871">
        <v>42.414415529401197</v>
      </c>
      <c r="H4871">
        <v>1.0739510831011601</v>
      </c>
      <c r="I4871">
        <v>36.541026452918203</v>
      </c>
      <c r="J4871">
        <v>3.1426029046428301</v>
      </c>
      <c r="K4871">
        <v>9.2778302314094496</v>
      </c>
      <c r="L4871">
        <v>7.8822833505091001</v>
      </c>
      <c r="M4871">
        <v>99.992037052364694</v>
      </c>
      <c r="O4871">
        <v>0</v>
      </c>
      <c r="P4871">
        <v>65.669014084506998</v>
      </c>
    </row>
    <row r="4872" spans="1:17" hidden="1" x14ac:dyDescent="0.3">
      <c r="A4872" t="s">
        <v>9973</v>
      </c>
      <c r="B4872" t="s">
        <v>9974</v>
      </c>
      <c r="C4872" t="str">
        <f>IFERROR(VLOOKUP(Table1[[#This Row],[Ticker]],[1]!Table2[[Symbol]:[Industry]],2,FALSE),"-")</f>
        <v>-</v>
      </c>
      <c r="D4872" t="s">
        <v>711</v>
      </c>
      <c r="E4872">
        <v>2.7862319549999999</v>
      </c>
      <c r="F4872">
        <v>259.08</v>
      </c>
      <c r="G4872">
        <v>0.60637577199655701</v>
      </c>
      <c r="H4872">
        <v>2.7497183585671698</v>
      </c>
      <c r="I4872">
        <v>-0.229339178864536</v>
      </c>
      <c r="J4872">
        <v>2.3088716819594701</v>
      </c>
      <c r="K4872">
        <v>259.067624958289</v>
      </c>
      <c r="L4872">
        <v>239.628121469939</v>
      </c>
      <c r="M4872">
        <v>60.128846353450299</v>
      </c>
      <c r="N4872">
        <v>2.7780998530607399</v>
      </c>
      <c r="O4872">
        <v>13.2661726107766</v>
      </c>
      <c r="P4872">
        <v>47.204545454545404</v>
      </c>
      <c r="Q4872">
        <v>3.1679578910440001E-2</v>
      </c>
    </row>
    <row r="4873" spans="1:17" hidden="1" x14ac:dyDescent="0.3">
      <c r="A4873" t="s">
        <v>9975</v>
      </c>
      <c r="B4873" t="s">
        <v>9976</v>
      </c>
      <c r="C4873" t="str">
        <f>IFERROR(VLOOKUP(Table1[[#This Row],[Ticker]],[1]!Table2[[Symbol]:[Industry]],2,FALSE),"-")</f>
        <v>-</v>
      </c>
      <c r="D4873" t="s">
        <v>215</v>
      </c>
      <c r="E4873">
        <v>2.7725399999999998</v>
      </c>
      <c r="F4873">
        <v>4.38</v>
      </c>
      <c r="G4873">
        <v>-63.254598555105801</v>
      </c>
      <c r="H4873">
        <v>10.848387173326699</v>
      </c>
      <c r="I4873">
        <v>11.176443119584899</v>
      </c>
      <c r="J4873">
        <v>3.1426029046428301</v>
      </c>
      <c r="K4873">
        <v>4.0285942596889397</v>
      </c>
      <c r="L4873">
        <v>4.4018225314114297</v>
      </c>
      <c r="M4873">
        <v>86.332868499782094</v>
      </c>
      <c r="N4873">
        <v>0.63076923076922997</v>
      </c>
      <c r="O4873">
        <v>66.6666666666666</v>
      </c>
      <c r="P4873">
        <v>31.137724550898199</v>
      </c>
    </row>
    <row r="4874" spans="1:17" hidden="1" x14ac:dyDescent="0.3">
      <c r="A4874" t="s">
        <v>9977</v>
      </c>
      <c r="B4874" t="s">
        <v>9978</v>
      </c>
      <c r="C4874" t="str">
        <f>IFERROR(VLOOKUP(Table1[[#This Row],[Ticker]],[1]!Table2[[Symbol]:[Industry]],2,FALSE),"-")</f>
        <v>-</v>
      </c>
      <c r="D4874" t="s">
        <v>54</v>
      </c>
      <c r="E4874">
        <v>2.7716175000000001</v>
      </c>
      <c r="F4874">
        <v>6.75</v>
      </c>
      <c r="G4874">
        <v>87.189816299272806</v>
      </c>
      <c r="H4874">
        <v>-3.4380648546891699</v>
      </c>
      <c r="I4874">
        <v>-11.981376216158299</v>
      </c>
      <c r="J4874">
        <v>-1.33357813886593</v>
      </c>
      <c r="K4874">
        <v>5.8400018139237497</v>
      </c>
      <c r="L4874">
        <v>5.1947293362418403</v>
      </c>
      <c r="M4874">
        <v>2.5169869549286301</v>
      </c>
      <c r="N4874">
        <v>0.72911305541259197</v>
      </c>
      <c r="O4874">
        <v>8.8888888888888697</v>
      </c>
      <c r="P4874">
        <v>141.935483870967</v>
      </c>
      <c r="Q4874">
        <v>9.6340613035646006E-2</v>
      </c>
    </row>
    <row r="4875" spans="1:17" hidden="1" x14ac:dyDescent="0.3">
      <c r="A4875" t="s">
        <v>9979</v>
      </c>
      <c r="B4875" t="s">
        <v>9980</v>
      </c>
      <c r="C4875" t="str">
        <f>IFERROR(VLOOKUP(Table1[[#This Row],[Ticker]],[1]!Table2[[Symbol]:[Industry]],2,FALSE),"-")</f>
        <v>-</v>
      </c>
      <c r="D4875" t="s">
        <v>383</v>
      </c>
      <c r="E4875">
        <v>2.7618659999999999</v>
      </c>
      <c r="F4875">
        <v>1.5</v>
      </c>
      <c r="G4875">
        <v>-25.215382868831199</v>
      </c>
      <c r="H4875">
        <v>0.41169942747201999</v>
      </c>
      <c r="I4875">
        <v>-18.4656836697811</v>
      </c>
      <c r="J4875">
        <v>8.7764057215442506</v>
      </c>
      <c r="K4875">
        <v>1.4783252999274401</v>
      </c>
      <c r="L4875">
        <v>1.53385653638293</v>
      </c>
      <c r="M4875">
        <v>54.185897870832598</v>
      </c>
      <c r="N4875">
        <v>1.1403937938825699</v>
      </c>
      <c r="O4875">
        <v>32</v>
      </c>
      <c r="P4875">
        <v>31.578947368421002</v>
      </c>
      <c r="Q4875">
        <v>-4.8599306478117998E-2</v>
      </c>
    </row>
    <row r="4876" spans="1:17" hidden="1" x14ac:dyDescent="0.3">
      <c r="A4876" t="s">
        <v>9981</v>
      </c>
      <c r="B4876" t="s">
        <v>9982</v>
      </c>
      <c r="C4876" t="str">
        <f>IFERROR(VLOOKUP(Table1[[#This Row],[Ticker]],[1]!Table2[[Symbol]:[Industry]],2,FALSE),"-")</f>
        <v>-</v>
      </c>
      <c r="D4876" t="s">
        <v>530</v>
      </c>
      <c r="E4876">
        <v>2.7591076999999999</v>
      </c>
      <c r="F4876">
        <v>4.21</v>
      </c>
      <c r="G4876">
        <v>130.28953843573399</v>
      </c>
      <c r="H4876">
        <v>1.54946631738065</v>
      </c>
      <c r="I4876">
        <v>142.45321358428501</v>
      </c>
      <c r="J4876">
        <v>-1.33357813886593</v>
      </c>
      <c r="M4876">
        <v>100</v>
      </c>
      <c r="N4876">
        <v>0.22291369108345199</v>
      </c>
      <c r="O4876">
        <v>0</v>
      </c>
      <c r="P4876">
        <v>168.15286624203799</v>
      </c>
    </row>
    <row r="4877" spans="1:17" hidden="1" x14ac:dyDescent="0.3">
      <c r="A4877" t="s">
        <v>9983</v>
      </c>
      <c r="B4877" t="s">
        <v>9984</v>
      </c>
      <c r="C4877" t="str">
        <f>IFERROR(VLOOKUP(Table1[[#This Row],[Ticker]],[1]!Table2[[Symbol]:[Industry]],2,FALSE),"-")</f>
        <v>-</v>
      </c>
      <c r="D4877" t="s">
        <v>429</v>
      </c>
      <c r="E4877">
        <v>2.7589000000000001</v>
      </c>
      <c r="F4877">
        <v>5.87</v>
      </c>
      <c r="G4877">
        <v>501.21348655127701</v>
      </c>
      <c r="H4877">
        <v>47.266844484116298</v>
      </c>
      <c r="I4877">
        <v>513.977861559301</v>
      </c>
      <c r="J4877">
        <v>11.007771443968601</v>
      </c>
      <c r="M4877">
        <v>100</v>
      </c>
      <c r="O4877">
        <v>0</v>
      </c>
      <c r="P4877">
        <v>524.468085106383</v>
      </c>
    </row>
    <row r="4878" spans="1:17" hidden="1" x14ac:dyDescent="0.3">
      <c r="A4878" t="s">
        <v>9985</v>
      </c>
      <c r="B4878" t="s">
        <v>9986</v>
      </c>
      <c r="C4878" t="str">
        <f>IFERROR(VLOOKUP(Table1[[#This Row],[Ticker]],[1]!Table2[[Symbol]:[Industry]],2,FALSE),"-")</f>
        <v>-</v>
      </c>
      <c r="D4878" t="s">
        <v>530</v>
      </c>
      <c r="E4878">
        <v>2.744478</v>
      </c>
      <c r="F4878">
        <v>9.1300000000000008</v>
      </c>
      <c r="G4878">
        <v>22.765227898511601</v>
      </c>
      <c r="H4878">
        <v>-7.09254990452306</v>
      </c>
      <c r="I4878">
        <v>-16.082060478132899</v>
      </c>
      <c r="J4878">
        <v>-6.2516109257511898</v>
      </c>
      <c r="K4878">
        <v>8.1659534084858798</v>
      </c>
      <c r="L4878">
        <v>7.9804300815337799</v>
      </c>
      <c r="M4878">
        <v>59.593614014019202</v>
      </c>
      <c r="N4878">
        <v>0.75052137643378503</v>
      </c>
      <c r="O4878">
        <v>15.005476451259501</v>
      </c>
      <c r="P4878">
        <v>52.420701168614301</v>
      </c>
      <c r="Q4878">
        <v>2.4848829998445E-2</v>
      </c>
    </row>
    <row r="4879" spans="1:17" hidden="1" x14ac:dyDescent="0.3">
      <c r="A4879" t="s">
        <v>9987</v>
      </c>
      <c r="B4879" t="s">
        <v>9988</v>
      </c>
      <c r="C4879" t="str">
        <f>IFERROR(VLOOKUP(Table1[[#This Row],[Ticker]],[1]!Table2[[Symbol]:[Industry]],2,FALSE),"-")</f>
        <v>-</v>
      </c>
      <c r="D4879" t="s">
        <v>530</v>
      </c>
      <c r="E4879">
        <v>2.6956533333333299</v>
      </c>
      <c r="F4879">
        <v>13.77</v>
      </c>
      <c r="G4879">
        <v>-23.254598555105801</v>
      </c>
      <c r="H4879">
        <v>1.0739510831011601</v>
      </c>
      <c r="I4879">
        <v>-10.490223547081699</v>
      </c>
      <c r="J4879">
        <v>3.1426029046428301</v>
      </c>
      <c r="K4879">
        <v>13.7699983838619</v>
      </c>
      <c r="L4879">
        <v>13.7357135404032</v>
      </c>
      <c r="M4879">
        <v>100</v>
      </c>
      <c r="O4879">
        <v>0</v>
      </c>
      <c r="P4879">
        <v>0</v>
      </c>
    </row>
    <row r="4880" spans="1:17" hidden="1" x14ac:dyDescent="0.3">
      <c r="A4880" t="s">
        <v>9989</v>
      </c>
      <c r="B4880" t="s">
        <v>9990</v>
      </c>
      <c r="C4880" t="str">
        <f>IFERROR(VLOOKUP(Table1[[#This Row],[Ticker]],[1]!Table2[[Symbol]:[Industry]],2,FALSE),"-")</f>
        <v>-</v>
      </c>
      <c r="D4880" t="s">
        <v>72</v>
      </c>
      <c r="E4880">
        <v>2.6850138000000001</v>
      </c>
      <c r="F4880">
        <v>8.1300000000000008</v>
      </c>
      <c r="G4880">
        <v>-23.254598555105801</v>
      </c>
      <c r="H4880">
        <v>1.0739510831011601</v>
      </c>
      <c r="I4880">
        <v>-10.490223547081699</v>
      </c>
      <c r="J4880">
        <v>3.1426029046428301</v>
      </c>
      <c r="K4880">
        <v>8.1299999804104299</v>
      </c>
      <c r="L4880">
        <v>8.1294259361681807</v>
      </c>
      <c r="M4880">
        <v>100</v>
      </c>
      <c r="O4880">
        <v>0</v>
      </c>
      <c r="P4880">
        <v>0</v>
      </c>
    </row>
    <row r="4881" spans="1:17" hidden="1" x14ac:dyDescent="0.3">
      <c r="A4881" t="s">
        <v>9991</v>
      </c>
      <c r="B4881" t="s">
        <v>9992</v>
      </c>
      <c r="C4881" t="str">
        <f>IFERROR(VLOOKUP(Table1[[#This Row],[Ticker]],[1]!Table2[[Symbol]:[Industry]],2,FALSE),"-")</f>
        <v>-</v>
      </c>
      <c r="D4881" t="s">
        <v>383</v>
      </c>
      <c r="E4881">
        <v>2.6830400000000001</v>
      </c>
      <c r="F4881">
        <v>6.56</v>
      </c>
      <c r="G4881">
        <v>1.4574650272813201</v>
      </c>
      <c r="H4881">
        <v>-8.3469007593174993</v>
      </c>
      <c r="I4881">
        <v>28.045245751895202</v>
      </c>
      <c r="J4881">
        <v>-1.33357813886593</v>
      </c>
      <c r="K4881">
        <v>5.8542952583681904</v>
      </c>
      <c r="L4881">
        <v>5.1300490790683497</v>
      </c>
      <c r="M4881">
        <v>4.1883203661487602</v>
      </c>
      <c r="N4881">
        <v>2.7656590523851801</v>
      </c>
      <c r="O4881">
        <v>15.0914634146341</v>
      </c>
      <c r="P4881">
        <v>86.363636363636303</v>
      </c>
    </row>
    <row r="4882" spans="1:17" hidden="1" x14ac:dyDescent="0.3">
      <c r="A4882" t="s">
        <v>9993</v>
      </c>
      <c r="B4882" t="s">
        <v>9994</v>
      </c>
      <c r="C4882" t="str">
        <f>IFERROR(VLOOKUP(Table1[[#This Row],[Ticker]],[1]!Table2[[Symbol]:[Industry]],2,FALSE),"-")</f>
        <v>-</v>
      </c>
      <c r="D4882" t="s">
        <v>72</v>
      </c>
      <c r="E4882">
        <v>2.6716663999999999</v>
      </c>
      <c r="F4882">
        <v>17.03</v>
      </c>
      <c r="G4882">
        <v>-5.5628224666469102</v>
      </c>
      <c r="H4882">
        <v>5.7451250228676098</v>
      </c>
      <c r="I4882">
        <v>-16.6610224451533</v>
      </c>
      <c r="J4882">
        <v>8.8533415762753709</v>
      </c>
      <c r="K4882">
        <v>16.042854896601298</v>
      </c>
      <c r="L4882">
        <v>15.9086557947955</v>
      </c>
      <c r="M4882">
        <v>64.613971275606104</v>
      </c>
      <c r="N4882">
        <v>1.7901639344262199</v>
      </c>
      <c r="O4882">
        <v>11.567821491485599</v>
      </c>
      <c r="P4882">
        <v>31</v>
      </c>
    </row>
    <row r="4883" spans="1:17" hidden="1" x14ac:dyDescent="0.3">
      <c r="A4883" t="s">
        <v>9995</v>
      </c>
      <c r="B4883" t="s">
        <v>9996</v>
      </c>
      <c r="C4883" t="str">
        <f>IFERROR(VLOOKUP(Table1[[#This Row],[Ticker]],[1]!Table2[[Symbol]:[Industry]],2,FALSE),"-")</f>
        <v>-</v>
      </c>
      <c r="D4883" t="s">
        <v>9997</v>
      </c>
      <c r="E4883">
        <v>2.6349399999999998</v>
      </c>
      <c r="F4883">
        <v>4.0599999999999996</v>
      </c>
      <c r="G4883">
        <v>-27.949434235856899</v>
      </c>
      <c r="H4883">
        <v>-3.6208845976500101</v>
      </c>
      <c r="I4883">
        <v>-18.426731483589698</v>
      </c>
      <c r="J4883">
        <v>3.1426029046428301</v>
      </c>
      <c r="K4883">
        <v>4.2184786706971602</v>
      </c>
      <c r="L4883">
        <v>4.0949485346216896</v>
      </c>
      <c r="M4883">
        <v>34.869337904787102</v>
      </c>
      <c r="N4883">
        <v>9.7674418604651106E-2</v>
      </c>
      <c r="O4883">
        <v>48.522167487684698</v>
      </c>
      <c r="P4883">
        <v>42.957746478873197</v>
      </c>
    </row>
    <row r="4884" spans="1:17" hidden="1" x14ac:dyDescent="0.3">
      <c r="A4884" t="s">
        <v>9998</v>
      </c>
      <c r="B4884" t="s">
        <v>9999</v>
      </c>
      <c r="C4884" t="str">
        <f>IFERROR(VLOOKUP(Table1[[#This Row],[Ticker]],[1]!Table2[[Symbol]:[Industry]],2,FALSE),"-")</f>
        <v>-</v>
      </c>
      <c r="D4884" t="s">
        <v>376</v>
      </c>
      <c r="E4884">
        <v>2.6179439000000002</v>
      </c>
      <c r="F4884">
        <v>2.42</v>
      </c>
      <c r="G4884">
        <v>15.935162539034501</v>
      </c>
      <c r="H4884">
        <v>1.32383990721557</v>
      </c>
      <c r="I4884">
        <v>12.4474671917426</v>
      </c>
      <c r="J4884">
        <v>-1.33357813886593</v>
      </c>
      <c r="K4884">
        <v>1.88279127384908</v>
      </c>
      <c r="L4884">
        <v>1.44879887174549</v>
      </c>
      <c r="M4884">
        <v>99.999999999999602</v>
      </c>
      <c r="N4884">
        <v>1.4702619736979801</v>
      </c>
      <c r="O4884">
        <v>0</v>
      </c>
      <c r="P4884">
        <v>47.560975609756099</v>
      </c>
      <c r="Q4884">
        <v>8.0916195985565001E-2</v>
      </c>
    </row>
    <row r="4885" spans="1:17" hidden="1" x14ac:dyDescent="0.3">
      <c r="A4885" t="s">
        <v>10000</v>
      </c>
      <c r="B4885" t="s">
        <v>10001</v>
      </c>
      <c r="C4885" t="str">
        <f>IFERROR(VLOOKUP(Table1[[#This Row],[Ticker]],[1]!Table2[[Symbol]:[Industry]],2,FALSE),"-")</f>
        <v>-</v>
      </c>
      <c r="D4885" t="s">
        <v>46</v>
      </c>
      <c r="E4885">
        <v>2.6087514999999999</v>
      </c>
      <c r="F4885">
        <v>1.51</v>
      </c>
      <c r="G4885">
        <v>32.529589783616601</v>
      </c>
      <c r="H4885">
        <v>16.258904842280501</v>
      </c>
      <c r="I4885">
        <v>24.278006602857399</v>
      </c>
      <c r="J4885">
        <v>-1.33357813886593</v>
      </c>
      <c r="K4885">
        <v>1.22498508460706</v>
      </c>
      <c r="L4885">
        <v>1.27331934691771</v>
      </c>
      <c r="M4885">
        <v>49.689313873367297</v>
      </c>
      <c r="N4885">
        <v>1.38372593309669</v>
      </c>
      <c r="O4885">
        <v>4.6357615894039697</v>
      </c>
      <c r="P4885">
        <v>65.934065934065899</v>
      </c>
      <c r="Q4885">
        <v>7.3413474232167E-2</v>
      </c>
    </row>
    <row r="4886" spans="1:17" hidden="1" x14ac:dyDescent="0.3">
      <c r="A4886" t="s">
        <v>10002</v>
      </c>
      <c r="B4886" t="s">
        <v>10003</v>
      </c>
      <c r="C4886" t="str">
        <f>IFERROR(VLOOKUP(Table1[[#This Row],[Ticker]],[1]!Table2[[Symbol]:[Industry]],2,FALSE),"-")</f>
        <v>-</v>
      </c>
      <c r="D4886" t="s">
        <v>1202</v>
      </c>
      <c r="E4886">
        <v>2.5213619760000001</v>
      </c>
      <c r="F4886">
        <v>1.68</v>
      </c>
      <c r="G4886">
        <v>-46.417778637436001</v>
      </c>
      <c r="H4886">
        <v>-5.6602870769114002</v>
      </c>
      <c r="I4886">
        <v>-35.008820470017596</v>
      </c>
      <c r="J4886">
        <v>-0.76214956743735995</v>
      </c>
      <c r="K4886">
        <v>1.9969783002095001</v>
      </c>
      <c r="L4886">
        <v>2.22220016738973</v>
      </c>
      <c r="M4886">
        <v>8.7522769932932203</v>
      </c>
      <c r="N4886">
        <v>1.25457638199472</v>
      </c>
      <c r="O4886">
        <v>60.714285714285701</v>
      </c>
      <c r="P4886">
        <v>3.70370370370369</v>
      </c>
      <c r="Q4886">
        <v>-7.3693233887099996E-3</v>
      </c>
    </row>
    <row r="4887" spans="1:17" hidden="1" x14ac:dyDescent="0.3">
      <c r="A4887" t="s">
        <v>10004</v>
      </c>
      <c r="B4887" t="s">
        <v>10005</v>
      </c>
      <c r="C4887" t="str">
        <f>IFERROR(VLOOKUP(Table1[[#This Row],[Ticker]],[1]!Table2[[Symbol]:[Industry]],2,FALSE),"-")</f>
        <v>-</v>
      </c>
      <c r="D4887" t="s">
        <v>429</v>
      </c>
      <c r="E4887">
        <v>2.50595422912424</v>
      </c>
      <c r="F4887">
        <v>8.33</v>
      </c>
      <c r="G4887">
        <v>-23.254598555105801</v>
      </c>
      <c r="H4887">
        <v>1.0739510831011601</v>
      </c>
      <c r="I4887">
        <v>-10.490223547081699</v>
      </c>
      <c r="J4887">
        <v>3.1426029046428301</v>
      </c>
      <c r="K4887">
        <v>8.3299999999999894</v>
      </c>
      <c r="L4887">
        <v>8.33</v>
      </c>
      <c r="M4887">
        <v>50</v>
      </c>
      <c r="O4887">
        <v>0</v>
      </c>
      <c r="P4887">
        <v>0</v>
      </c>
    </row>
    <row r="4888" spans="1:17" hidden="1" x14ac:dyDescent="0.3">
      <c r="A4888" t="s">
        <v>10006</v>
      </c>
      <c r="B4888" t="s">
        <v>10007</v>
      </c>
      <c r="C4888" t="str">
        <f>IFERROR(VLOOKUP(Table1[[#This Row],[Ticker]],[1]!Table2[[Symbol]:[Industry]],2,FALSE),"-")</f>
        <v>-</v>
      </c>
      <c r="D4888" t="s">
        <v>625</v>
      </c>
      <c r="E4888">
        <v>2.5025556276588099</v>
      </c>
      <c r="F4888">
        <v>12.52</v>
      </c>
      <c r="G4888">
        <v>-23.493642379807</v>
      </c>
      <c r="H4888">
        <v>1.0739510831011601</v>
      </c>
      <c r="I4888">
        <v>-10.490223547081699</v>
      </c>
      <c r="J4888">
        <v>3.1426029046428301</v>
      </c>
      <c r="K4888">
        <v>12.5199971609032</v>
      </c>
      <c r="L4888">
        <v>12.5608803317183</v>
      </c>
      <c r="M4888">
        <v>55.887715274265297</v>
      </c>
      <c r="O4888">
        <v>0.23961661341853599</v>
      </c>
      <c r="P4888">
        <v>4.94551550712489</v>
      </c>
    </row>
    <row r="4889" spans="1:17" hidden="1" x14ac:dyDescent="0.3">
      <c r="A4889" t="s">
        <v>10008</v>
      </c>
      <c r="B4889" t="s">
        <v>10009</v>
      </c>
      <c r="C4889" t="str">
        <f>IFERROR(VLOOKUP(Table1[[#This Row],[Ticker]],[1]!Table2[[Symbol]:[Industry]],2,FALSE),"-")</f>
        <v>-</v>
      </c>
      <c r="D4889" t="s">
        <v>625</v>
      </c>
      <c r="E4889">
        <v>2.4750000000000001</v>
      </c>
      <c r="F4889">
        <v>4.95</v>
      </c>
      <c r="G4889">
        <v>7.36600514634776</v>
      </c>
      <c r="H4889">
        <v>1.4348165012430301</v>
      </c>
      <c r="I4889">
        <v>12.668973434191299</v>
      </c>
      <c r="J4889">
        <v>-1.33357813886593</v>
      </c>
      <c r="K4889">
        <v>3.84606543066436</v>
      </c>
      <c r="L4889">
        <v>2.7444932693361399</v>
      </c>
      <c r="M4889">
        <v>99.999999999501</v>
      </c>
      <c r="N4889">
        <v>1.3979050213725399</v>
      </c>
      <c r="O4889">
        <v>0</v>
      </c>
      <c r="P4889">
        <v>40.625</v>
      </c>
      <c r="Q4889">
        <v>0.12415800000173401</v>
      </c>
    </row>
    <row r="4890" spans="1:17" hidden="1" x14ac:dyDescent="0.3">
      <c r="A4890" t="s">
        <v>10010</v>
      </c>
      <c r="B4890" t="s">
        <v>10011</v>
      </c>
      <c r="C4890" t="str">
        <f>IFERROR(VLOOKUP(Table1[[#This Row],[Ticker]],[1]!Table2[[Symbol]:[Industry]],2,FALSE),"-")</f>
        <v>-</v>
      </c>
      <c r="E4890">
        <v>2.4673734399999998</v>
      </c>
      <c r="F4890">
        <v>3.28</v>
      </c>
      <c r="G4890">
        <v>-23.917778637436001</v>
      </c>
      <c r="H4890">
        <v>1.44792863065285</v>
      </c>
      <c r="I4890">
        <v>0.43121119642906403</v>
      </c>
      <c r="J4890">
        <v>-2.25665506194284</v>
      </c>
      <c r="K4890">
        <v>3.2860350121434299</v>
      </c>
      <c r="M4890">
        <v>97.685114167264601</v>
      </c>
      <c r="N4890">
        <v>0.40658324600875301</v>
      </c>
      <c r="O4890">
        <v>0</v>
      </c>
      <c r="P4890">
        <v>25.670498084291101</v>
      </c>
    </row>
    <row r="4891" spans="1:17" hidden="1" x14ac:dyDescent="0.3">
      <c r="A4891" t="s">
        <v>10012</v>
      </c>
      <c r="B4891" t="s">
        <v>10013</v>
      </c>
      <c r="C4891" t="str">
        <f>IFERROR(VLOOKUP(Table1[[#This Row],[Ticker]],[1]!Table2[[Symbol]:[Industry]],2,FALSE),"-")</f>
        <v>-</v>
      </c>
      <c r="D4891" t="s">
        <v>116</v>
      </c>
      <c r="E4891">
        <v>2.4342359999999998</v>
      </c>
      <c r="F4891">
        <v>168</v>
      </c>
      <c r="G4891">
        <v>33.053551798448296</v>
      </c>
      <c r="H4891">
        <v>15.267935537308601</v>
      </c>
      <c r="I4891">
        <v>-6.6583323233487501</v>
      </c>
      <c r="J4891">
        <v>9.4004645398629503</v>
      </c>
      <c r="K4891">
        <v>154.57354373287899</v>
      </c>
      <c r="L4891">
        <v>134.34942506079199</v>
      </c>
      <c r="M4891">
        <v>63.5864244486499</v>
      </c>
      <c r="N4891">
        <v>0.85522172594537504</v>
      </c>
      <c r="O4891">
        <v>9.5238095238095308</v>
      </c>
      <c r="P4891">
        <v>179.953341109815</v>
      </c>
      <c r="Q4891">
        <v>4.3486367999038003E-2</v>
      </c>
    </row>
    <row r="4892" spans="1:17" hidden="1" x14ac:dyDescent="0.3">
      <c r="A4892" t="s">
        <v>10014</v>
      </c>
      <c r="B4892" t="s">
        <v>10015</v>
      </c>
      <c r="C4892" t="str">
        <f>IFERROR(VLOOKUP(Table1[[#This Row],[Ticker]],[1]!Table2[[Symbol]:[Industry]],2,FALSE),"-")</f>
        <v>-</v>
      </c>
      <c r="D4892" t="s">
        <v>133</v>
      </c>
      <c r="E4892">
        <v>2.4027262</v>
      </c>
      <c r="F4892">
        <v>6.95</v>
      </c>
      <c r="G4892">
        <v>33.720470210490198</v>
      </c>
      <c r="H4892">
        <v>-8.6261322995659597</v>
      </c>
      <c r="I4892">
        <v>-17.457446107269998</v>
      </c>
      <c r="J4892">
        <v>-6.2750605835993598</v>
      </c>
      <c r="K4892">
        <v>8.7615864243727</v>
      </c>
      <c r="L4892">
        <v>7.9001456834664303</v>
      </c>
      <c r="M4892">
        <v>14.279977266168601</v>
      </c>
      <c r="N4892">
        <v>4.1978952020019999</v>
      </c>
      <c r="O4892">
        <v>66.187050359712202</v>
      </c>
      <c r="P4892">
        <v>71.604938271604894</v>
      </c>
      <c r="Q4892">
        <v>6.5089389202843004E-2</v>
      </c>
    </row>
    <row r="4893" spans="1:17" hidden="1" x14ac:dyDescent="0.3">
      <c r="A4893" t="s">
        <v>10016</v>
      </c>
      <c r="B4893" t="s">
        <v>10017</v>
      </c>
      <c r="C4893" t="str">
        <f>IFERROR(VLOOKUP(Table1[[#This Row],[Ticker]],[1]!Table2[[Symbol]:[Industry]],2,FALSE),"-")</f>
        <v>-</v>
      </c>
      <c r="D4893" t="s">
        <v>530</v>
      </c>
      <c r="E4893">
        <v>2.3673145600000001</v>
      </c>
      <c r="F4893">
        <v>31.97</v>
      </c>
      <c r="G4893">
        <v>133.532550039271</v>
      </c>
      <c r="H4893">
        <v>66.979503755649105</v>
      </c>
      <c r="I4893">
        <v>111.523665341807</v>
      </c>
      <c r="J4893">
        <v>5.1202743559984896</v>
      </c>
      <c r="K4893">
        <v>21.333925774145499</v>
      </c>
      <c r="M4893">
        <v>100</v>
      </c>
      <c r="N4893">
        <v>1.5074211502782899</v>
      </c>
      <c r="O4893">
        <v>0</v>
      </c>
      <c r="P4893">
        <v>156.78714859437699</v>
      </c>
    </row>
    <row r="4894" spans="1:17" hidden="1" x14ac:dyDescent="0.3">
      <c r="A4894" t="s">
        <v>10018</v>
      </c>
      <c r="B4894" t="s">
        <v>10019</v>
      </c>
      <c r="C4894" t="str">
        <f>IFERROR(VLOOKUP(Table1[[#This Row],[Ticker]],[1]!Table2[[Symbol]:[Industry]],2,FALSE),"-")</f>
        <v>-</v>
      </c>
      <c r="D4894" t="s">
        <v>625</v>
      </c>
      <c r="E4894">
        <v>2.3485</v>
      </c>
      <c r="F4894">
        <v>7.7</v>
      </c>
      <c r="G4894">
        <v>50.187725949719898</v>
      </c>
      <c r="H4894">
        <v>11.8313962231551</v>
      </c>
      <c r="I4894">
        <v>15.8134640786819</v>
      </c>
      <c r="J4894">
        <v>-1.33357813886593</v>
      </c>
      <c r="K4894">
        <v>5.59585479386811</v>
      </c>
      <c r="L4894">
        <v>5.0090926085516303</v>
      </c>
      <c r="M4894">
        <v>77.549325755653996</v>
      </c>
      <c r="N4894">
        <v>0.62166828531347795</v>
      </c>
      <c r="O4894">
        <v>5.1948051948051903</v>
      </c>
      <c r="P4894">
        <v>129.166666666666</v>
      </c>
      <c r="Q4894">
        <v>2.6660466362474999E-2</v>
      </c>
    </row>
    <row r="4895" spans="1:17" hidden="1" x14ac:dyDescent="0.3">
      <c r="A4895" t="s">
        <v>10020</v>
      </c>
      <c r="B4895" t="s">
        <v>10021</v>
      </c>
      <c r="C4895" t="str">
        <f>IFERROR(VLOOKUP(Table1[[#This Row],[Ticker]],[1]!Table2[[Symbol]:[Industry]],2,FALSE),"-")</f>
        <v>-</v>
      </c>
      <c r="D4895" t="s">
        <v>46</v>
      </c>
      <c r="E4895">
        <v>2.34178631999999</v>
      </c>
      <c r="F4895">
        <v>2.4</v>
      </c>
      <c r="G4895">
        <v>-5.5931859894901201</v>
      </c>
      <c r="H4895">
        <v>-1.87035303188851</v>
      </c>
      <c r="I4895">
        <v>-12.2495918825592</v>
      </c>
      <c r="J4895">
        <v>1.0670674632677399</v>
      </c>
      <c r="K4895">
        <v>1.7400020759405499</v>
      </c>
      <c r="L4895">
        <v>1.26157303085244</v>
      </c>
      <c r="M4895">
        <v>79.607056726233907</v>
      </c>
      <c r="N4895">
        <v>1</v>
      </c>
      <c r="Q4895">
        <v>-3.5149089750809E-2</v>
      </c>
    </row>
    <row r="4896" spans="1:17" hidden="1" x14ac:dyDescent="0.3">
      <c r="A4896" t="s">
        <v>10022</v>
      </c>
      <c r="B4896" t="s">
        <v>10023</v>
      </c>
      <c r="C4896" t="str">
        <f>IFERROR(VLOOKUP(Table1[[#This Row],[Ticker]],[1]!Table2[[Symbol]:[Industry]],2,FALSE),"-")</f>
        <v>-</v>
      </c>
      <c r="D4896" t="s">
        <v>46</v>
      </c>
      <c r="E4896">
        <v>2.2983612181383499</v>
      </c>
      <c r="F4896">
        <v>24.48</v>
      </c>
      <c r="G4896">
        <v>4.2454014448941999</v>
      </c>
      <c r="H4896">
        <v>1.0739510831011601</v>
      </c>
      <c r="I4896">
        <v>-5.5159525350748897</v>
      </c>
      <c r="J4896">
        <v>3.1426029046428301</v>
      </c>
      <c r="K4896">
        <v>24.445501994967099</v>
      </c>
      <c r="L4896">
        <v>23.417903515877001</v>
      </c>
      <c r="M4896">
        <v>100</v>
      </c>
      <c r="O4896">
        <v>0</v>
      </c>
      <c r="P4896">
        <v>27.5</v>
      </c>
    </row>
    <row r="4897" spans="1:17" hidden="1" x14ac:dyDescent="0.3">
      <c r="A4897" t="s">
        <v>10024</v>
      </c>
      <c r="B4897" t="s">
        <v>10025</v>
      </c>
      <c r="C4897" t="str">
        <f>IFERROR(VLOOKUP(Table1[[#This Row],[Ticker]],[1]!Table2[[Symbol]:[Industry]],2,FALSE),"-")</f>
        <v>-</v>
      </c>
      <c r="D4897" t="s">
        <v>95</v>
      </c>
      <c r="E4897">
        <v>2.28816</v>
      </c>
      <c r="F4897">
        <v>2.8</v>
      </c>
      <c r="G4897">
        <v>-0.29165251130991598</v>
      </c>
      <c r="H4897">
        <v>-4.1160309563840896</v>
      </c>
      <c r="I4897">
        <v>-43.0072841504632</v>
      </c>
      <c r="J4897">
        <v>-1.67371419328769</v>
      </c>
      <c r="K4897">
        <v>3.1608901127807498</v>
      </c>
      <c r="L4897">
        <v>3.71060851740814</v>
      </c>
      <c r="M4897">
        <v>5.17525284101613</v>
      </c>
      <c r="N4897">
        <v>0.80563705877122704</v>
      </c>
      <c r="O4897">
        <v>70.714285714285694</v>
      </c>
      <c r="P4897">
        <v>40.703517587939601</v>
      </c>
      <c r="Q4897">
        <v>-2.263362935675E-2</v>
      </c>
    </row>
    <row r="4898" spans="1:17" hidden="1" x14ac:dyDescent="0.3">
      <c r="A4898" t="s">
        <v>10026</v>
      </c>
      <c r="B4898" t="s">
        <v>10027</v>
      </c>
      <c r="C4898" t="str">
        <f>IFERROR(VLOOKUP(Table1[[#This Row],[Ticker]],[1]!Table2[[Symbol]:[Industry]],2,FALSE),"-")</f>
        <v>-</v>
      </c>
      <c r="D4898" t="s">
        <v>269</v>
      </c>
      <c r="E4898">
        <v>2.2678451000000002</v>
      </c>
      <c r="F4898">
        <v>3.31</v>
      </c>
      <c r="G4898">
        <v>-18.507763112067799</v>
      </c>
      <c r="H4898">
        <v>1.0739510831011601</v>
      </c>
      <c r="I4898">
        <v>-5.7433881040437704</v>
      </c>
      <c r="J4898">
        <v>3.1426029046428301</v>
      </c>
      <c r="K4898">
        <v>3.26993675814927</v>
      </c>
      <c r="L4898">
        <v>3.2021617365452899</v>
      </c>
      <c r="M4898">
        <v>50</v>
      </c>
      <c r="O4898">
        <v>0</v>
      </c>
      <c r="P4898">
        <v>4.7468354430379698</v>
      </c>
    </row>
    <row r="4899" spans="1:17" hidden="1" x14ac:dyDescent="0.3">
      <c r="A4899" t="s">
        <v>10028</v>
      </c>
      <c r="B4899" t="s">
        <v>10029</v>
      </c>
      <c r="C4899" t="str">
        <f>IFERROR(VLOOKUP(Table1[[#This Row],[Ticker]],[1]!Table2[[Symbol]:[Industry]],2,FALSE),"-")</f>
        <v>-</v>
      </c>
      <c r="D4899" t="s">
        <v>467</v>
      </c>
      <c r="E4899">
        <v>2.2530000000000001</v>
      </c>
      <c r="F4899">
        <v>45.06</v>
      </c>
      <c r="G4899">
        <v>21.174753298364799</v>
      </c>
      <c r="H4899">
        <v>1.5479556485727</v>
      </c>
      <c r="I4899">
        <v>7.2341682824813196</v>
      </c>
      <c r="J4899">
        <v>-1.33357813886593</v>
      </c>
      <c r="K4899">
        <v>34.771612708103603</v>
      </c>
      <c r="L4899">
        <v>23.664821289910002</v>
      </c>
      <c r="M4899">
        <v>100</v>
      </c>
      <c r="N4899">
        <v>1.30878186968838</v>
      </c>
      <c r="O4899">
        <v>0</v>
      </c>
      <c r="P4899">
        <v>47.5925319358008</v>
      </c>
    </row>
    <row r="4900" spans="1:17" hidden="1" x14ac:dyDescent="0.3">
      <c r="A4900" t="s">
        <v>10030</v>
      </c>
      <c r="B4900" t="s">
        <v>10031</v>
      </c>
      <c r="C4900" t="str">
        <f>IFERROR(VLOOKUP(Table1[[#This Row],[Ticker]],[1]!Table2[[Symbol]:[Industry]],2,FALSE),"-")</f>
        <v>-</v>
      </c>
      <c r="E4900">
        <v>2.2430983119999999</v>
      </c>
      <c r="F4900">
        <v>3.76</v>
      </c>
      <c r="G4900">
        <v>289.13249821908698</v>
      </c>
      <c r="H4900">
        <v>1.0739510831011601</v>
      </c>
      <c r="I4900">
        <v>105.601730475906</v>
      </c>
      <c r="J4900">
        <v>3.1426029046428301</v>
      </c>
      <c r="K4900">
        <v>3.5287527964253198</v>
      </c>
      <c r="L4900">
        <v>2.4049188065704299</v>
      </c>
      <c r="M4900">
        <v>99.999999987781294</v>
      </c>
      <c r="N4900">
        <v>0</v>
      </c>
      <c r="O4900">
        <v>0</v>
      </c>
      <c r="P4900">
        <v>362.07228915662603</v>
      </c>
    </row>
    <row r="4901" spans="1:17" hidden="1" x14ac:dyDescent="0.3">
      <c r="A4901" t="s">
        <v>10032</v>
      </c>
      <c r="B4901" t="s">
        <v>10033</v>
      </c>
      <c r="C4901" t="str">
        <f>IFERROR(VLOOKUP(Table1[[#This Row],[Ticker]],[1]!Table2[[Symbol]:[Industry]],2,FALSE),"-")</f>
        <v>-</v>
      </c>
      <c r="D4901" t="s">
        <v>711</v>
      </c>
      <c r="E4901">
        <v>2.2099980540000002</v>
      </c>
      <c r="F4901">
        <v>70.83</v>
      </c>
      <c r="G4901">
        <v>37.539953090751098</v>
      </c>
      <c r="H4901">
        <v>-0.80743950994586799</v>
      </c>
      <c r="I4901">
        <v>8.9532840414511305</v>
      </c>
      <c r="J4901">
        <v>1.27459090573364</v>
      </c>
      <c r="K4901">
        <v>71.334697615454999</v>
      </c>
      <c r="L4901">
        <v>62.352120537890002</v>
      </c>
      <c r="M4901">
        <v>42.618677459081702</v>
      </c>
      <c r="N4901">
        <v>0.98307881055342305</v>
      </c>
      <c r="O4901">
        <v>7.4403501341239604</v>
      </c>
      <c r="P4901">
        <v>65.878220140515197</v>
      </c>
    </row>
    <row r="4902" spans="1:17" hidden="1" x14ac:dyDescent="0.3">
      <c r="A4902" t="s">
        <v>10034</v>
      </c>
      <c r="B4902" t="s">
        <v>10035</v>
      </c>
      <c r="C4902" t="str">
        <f>IFERROR(VLOOKUP(Table1[[#This Row],[Ticker]],[1]!Table2[[Symbol]:[Industry]],2,FALSE),"-")</f>
        <v>-</v>
      </c>
      <c r="D4902" t="s">
        <v>1380</v>
      </c>
      <c r="E4902">
        <v>2.1938146999999999</v>
      </c>
      <c r="F4902">
        <v>6.49</v>
      </c>
      <c r="G4902">
        <v>6.8471084262190001</v>
      </c>
      <c r="H4902">
        <v>-3.4380648546891699</v>
      </c>
      <c r="I4902">
        <v>1.22632355737772</v>
      </c>
      <c r="J4902">
        <v>-1.33357813886593</v>
      </c>
      <c r="K4902">
        <v>5.0933365243158999</v>
      </c>
      <c r="M4902">
        <v>100</v>
      </c>
      <c r="N4902">
        <v>0.84313725490196001</v>
      </c>
      <c r="O4902">
        <v>0</v>
      </c>
      <c r="P4902">
        <v>33.264887063655003</v>
      </c>
    </row>
    <row r="4903" spans="1:17" hidden="1" x14ac:dyDescent="0.3">
      <c r="A4903" t="s">
        <v>10036</v>
      </c>
      <c r="B4903" t="s">
        <v>10037</v>
      </c>
      <c r="C4903" t="str">
        <f>IFERROR(VLOOKUP(Table1[[#This Row],[Ticker]],[1]!Table2[[Symbol]:[Industry]],2,FALSE),"-")</f>
        <v>-</v>
      </c>
      <c r="D4903" t="s">
        <v>232</v>
      </c>
      <c r="E4903">
        <v>2.1842478000000001</v>
      </c>
      <c r="F4903">
        <v>1.26</v>
      </c>
      <c r="G4903">
        <v>-21.417778637436001</v>
      </c>
      <c r="H4903">
        <v>-8.7012227494260195</v>
      </c>
      <c r="I4903">
        <v>-5.63341383371319</v>
      </c>
      <c r="J4903">
        <v>-1.33357813886593</v>
      </c>
      <c r="K4903">
        <v>1.1973907858446899</v>
      </c>
      <c r="L4903">
        <v>0.97549887645615196</v>
      </c>
      <c r="M4903">
        <v>1.93617448515496</v>
      </c>
      <c r="N4903">
        <v>0</v>
      </c>
      <c r="O4903">
        <v>5.55555555555555</v>
      </c>
      <c r="P4903">
        <v>17.757009345794302</v>
      </c>
    </row>
    <row r="4904" spans="1:17" hidden="1" x14ac:dyDescent="0.3">
      <c r="A4904" t="s">
        <v>10038</v>
      </c>
      <c r="B4904" t="s">
        <v>10039</v>
      </c>
      <c r="C4904" t="str">
        <f>IFERROR(VLOOKUP(Table1[[#This Row],[Ticker]],[1]!Table2[[Symbol]:[Industry]],2,FALSE),"-")</f>
        <v>-</v>
      </c>
      <c r="D4904" t="s">
        <v>530</v>
      </c>
      <c r="E4904">
        <v>2.1650564000000001</v>
      </c>
      <c r="F4904">
        <v>6.98</v>
      </c>
      <c r="G4904">
        <v>-23.254598555105801</v>
      </c>
      <c r="H4904">
        <v>1.0739510831011601</v>
      </c>
      <c r="I4904">
        <v>-10.490223547081699</v>
      </c>
      <c r="J4904">
        <v>3.1426029046428301</v>
      </c>
      <c r="K4904">
        <v>6.9799972627343099</v>
      </c>
      <c r="L4904">
        <v>6.9536582677944798</v>
      </c>
      <c r="M4904">
        <v>99.999996303717197</v>
      </c>
      <c r="O4904">
        <v>0</v>
      </c>
      <c r="P4904">
        <v>0</v>
      </c>
    </row>
    <row r="4905" spans="1:17" hidden="1" x14ac:dyDescent="0.3">
      <c r="A4905" t="s">
        <v>10040</v>
      </c>
      <c r="B4905" t="s">
        <v>10041</v>
      </c>
      <c r="C4905" t="str">
        <f>IFERROR(VLOOKUP(Table1[[#This Row],[Ticker]],[1]!Table2[[Symbol]:[Industry]],2,FALSE),"-")</f>
        <v>-</v>
      </c>
      <c r="D4905" t="s">
        <v>383</v>
      </c>
      <c r="E4905">
        <v>2.0916272999999999</v>
      </c>
      <c r="F4905">
        <v>6.97</v>
      </c>
      <c r="G4905">
        <v>-11.7345985551058</v>
      </c>
      <c r="H4905">
        <v>-2.3063306070396701</v>
      </c>
      <c r="I4905">
        <v>-21.131249188107301</v>
      </c>
      <c r="J4905">
        <v>-2.88479435563112</v>
      </c>
      <c r="K4905">
        <v>7.2511577928794502</v>
      </c>
      <c r="L4905">
        <v>7.2928075104351002</v>
      </c>
      <c r="M4905">
        <v>46.833298268243297</v>
      </c>
      <c r="N4905">
        <v>1.50957685147202</v>
      </c>
      <c r="O4905">
        <v>34.146341463414601</v>
      </c>
      <c r="P4905">
        <v>32.509505703422001</v>
      </c>
      <c r="Q4905">
        <v>3.4634880264993E-2</v>
      </c>
    </row>
    <row r="4906" spans="1:17" hidden="1" x14ac:dyDescent="0.3">
      <c r="A4906" t="s">
        <v>10042</v>
      </c>
      <c r="B4906" t="s">
        <v>10043</v>
      </c>
      <c r="C4906" t="str">
        <f>IFERROR(VLOOKUP(Table1[[#This Row],[Ticker]],[1]!Table2[[Symbol]:[Industry]],2,FALSE),"-")</f>
        <v>-</v>
      </c>
      <c r="D4906" t="s">
        <v>21</v>
      </c>
      <c r="E4906">
        <v>2.08</v>
      </c>
      <c r="F4906">
        <v>16.64</v>
      </c>
      <c r="G4906">
        <v>-18.2703714257682</v>
      </c>
      <c r="H4906">
        <v>1.0739510831011601</v>
      </c>
      <c r="I4906">
        <v>-5.5059964177441998</v>
      </c>
      <c r="J4906">
        <v>3.1426029046428301</v>
      </c>
      <c r="K4906">
        <v>16.312359828793799</v>
      </c>
      <c r="L4906">
        <v>16.001736188551</v>
      </c>
      <c r="M4906">
        <v>100</v>
      </c>
      <c r="N4906">
        <v>0</v>
      </c>
      <c r="O4906">
        <v>0</v>
      </c>
      <c r="P4906">
        <v>4.9842271293375404</v>
      </c>
    </row>
    <row r="4907" spans="1:17" hidden="1" x14ac:dyDescent="0.3">
      <c r="A4907" t="s">
        <v>10044</v>
      </c>
      <c r="B4907" t="s">
        <v>10045</v>
      </c>
      <c r="C4907" t="str">
        <f>IFERROR(VLOOKUP(Table1[[#This Row],[Ticker]],[1]!Table2[[Symbol]:[Industry]],2,FALSE),"-")</f>
        <v>-</v>
      </c>
      <c r="D4907" t="s">
        <v>429</v>
      </c>
      <c r="E4907">
        <v>2.0541</v>
      </c>
      <c r="F4907">
        <v>4.0999999999999996</v>
      </c>
      <c r="G4907">
        <v>-23.254598555105801</v>
      </c>
      <c r="H4907">
        <v>1.0739510831011601</v>
      </c>
      <c r="I4907">
        <v>-10.490223547081699</v>
      </c>
      <c r="J4907">
        <v>3.1426029046428301</v>
      </c>
      <c r="K4907">
        <v>4.0999929561216097</v>
      </c>
      <c r="L4907">
        <v>4.0897024151173698</v>
      </c>
      <c r="M4907">
        <v>99.806682354411805</v>
      </c>
      <c r="O4907">
        <v>0</v>
      </c>
      <c r="P4907">
        <v>0</v>
      </c>
    </row>
    <row r="4908" spans="1:17" hidden="1" x14ac:dyDescent="0.3">
      <c r="A4908" t="s">
        <v>10046</v>
      </c>
      <c r="B4908" t="s">
        <v>10047</v>
      </c>
      <c r="C4908" t="str">
        <f>IFERROR(VLOOKUP(Table1[[#This Row],[Ticker]],[1]!Table2[[Symbol]:[Industry]],2,FALSE),"-")</f>
        <v>-</v>
      </c>
      <c r="D4908" t="s">
        <v>313</v>
      </c>
      <c r="E4908">
        <v>1.976</v>
      </c>
      <c r="F4908">
        <v>61.75</v>
      </c>
      <c r="G4908">
        <v>-23.254598555105801</v>
      </c>
      <c r="H4908">
        <v>1.0739510831011601</v>
      </c>
      <c r="I4908">
        <v>-10.490223547081699</v>
      </c>
      <c r="J4908">
        <v>3.1426029046428301</v>
      </c>
      <c r="K4908">
        <v>61.75</v>
      </c>
      <c r="L4908">
        <v>61.75</v>
      </c>
      <c r="M4908">
        <v>50</v>
      </c>
      <c r="O4908">
        <v>0</v>
      </c>
      <c r="P4908">
        <v>0</v>
      </c>
    </row>
    <row r="4909" spans="1:17" hidden="1" x14ac:dyDescent="0.3">
      <c r="A4909" t="s">
        <v>10048</v>
      </c>
      <c r="B4909" t="s">
        <v>10049</v>
      </c>
      <c r="C4909" t="str">
        <f>IFERROR(VLOOKUP(Table1[[#This Row],[Ticker]],[1]!Table2[[Symbol]:[Industry]],2,FALSE),"-")</f>
        <v>-</v>
      </c>
      <c r="D4909" t="s">
        <v>83</v>
      </c>
      <c r="E4909">
        <v>1.95423462</v>
      </c>
      <c r="F4909">
        <v>7.9</v>
      </c>
      <c r="K4909">
        <v>7.7408079907778697</v>
      </c>
      <c r="M4909">
        <v>57.238046106161903</v>
      </c>
      <c r="N4909">
        <v>1</v>
      </c>
    </row>
    <row r="4910" spans="1:17" hidden="1" x14ac:dyDescent="0.3">
      <c r="A4910" t="s">
        <v>10050</v>
      </c>
      <c r="B4910" t="s">
        <v>10051</v>
      </c>
      <c r="C4910" t="str">
        <f>IFERROR(VLOOKUP(Table1[[#This Row],[Ticker]],[1]!Table2[[Symbol]:[Industry]],2,FALSE),"-")</f>
        <v>-</v>
      </c>
      <c r="D4910" t="s">
        <v>920</v>
      </c>
      <c r="E4910">
        <v>1.9468433999999999</v>
      </c>
      <c r="F4910">
        <v>3.93</v>
      </c>
      <c r="G4910">
        <v>24.489762347149799</v>
      </c>
      <c r="H4910">
        <v>1.0739510831011601</v>
      </c>
      <c r="I4910">
        <v>6.1269871354108298</v>
      </c>
      <c r="J4910">
        <v>3.1426029046428301</v>
      </c>
      <c r="K4910">
        <v>3.8122867648321002</v>
      </c>
      <c r="L4910">
        <v>3.4211378038944602</v>
      </c>
      <c r="M4910">
        <v>99.758189427494898</v>
      </c>
      <c r="N4910">
        <v>0</v>
      </c>
      <c r="O4910">
        <v>0</v>
      </c>
      <c r="P4910">
        <v>47.7443609022556</v>
      </c>
    </row>
    <row r="4911" spans="1:17" hidden="1" x14ac:dyDescent="0.3">
      <c r="A4911" t="s">
        <v>10052</v>
      </c>
      <c r="B4911" t="s">
        <v>10053</v>
      </c>
      <c r="C4911" t="str">
        <f>IFERROR(VLOOKUP(Table1[[#This Row],[Ticker]],[1]!Table2[[Symbol]:[Industry]],2,FALSE),"-")</f>
        <v>-</v>
      </c>
      <c r="D4911" t="s">
        <v>21</v>
      </c>
      <c r="E4911">
        <v>1.9276500000000001</v>
      </c>
      <c r="F4911">
        <v>5.43</v>
      </c>
      <c r="G4911">
        <v>10.703433483775999</v>
      </c>
      <c r="H4911">
        <v>1.14909110861357</v>
      </c>
      <c r="I4911">
        <v>-10.231114983138401</v>
      </c>
      <c r="J4911">
        <v>-6.3335781388659296</v>
      </c>
      <c r="K4911">
        <v>4.6328229480335201</v>
      </c>
      <c r="L4911">
        <v>3.8214288684251398</v>
      </c>
      <c r="M4911">
        <v>21.397275184986</v>
      </c>
      <c r="N4911">
        <v>0.85307388606880996</v>
      </c>
      <c r="O4911">
        <v>10.497237569060699</v>
      </c>
      <c r="P4911">
        <v>75.161290322580598</v>
      </c>
    </row>
    <row r="4912" spans="1:17" hidden="1" x14ac:dyDescent="0.3">
      <c r="A4912" t="s">
        <v>10054</v>
      </c>
      <c r="B4912" t="s">
        <v>10055</v>
      </c>
      <c r="C4912" t="str">
        <f>IFERROR(VLOOKUP(Table1[[#This Row],[Ticker]],[1]!Table2[[Symbol]:[Industry]],2,FALSE),"-")</f>
        <v>-</v>
      </c>
      <c r="D4912" t="s">
        <v>124</v>
      </c>
      <c r="E4912">
        <v>1.8530565000000001</v>
      </c>
      <c r="F4912">
        <v>6.15</v>
      </c>
      <c r="G4912">
        <v>23.948969528823099</v>
      </c>
      <c r="H4912">
        <v>-17.514311189000001</v>
      </c>
      <c r="I4912">
        <v>-24.734452833863699</v>
      </c>
      <c r="J4912">
        <v>-1.33357813886593</v>
      </c>
      <c r="K4912">
        <v>5.4504233735831296</v>
      </c>
      <c r="L4912">
        <v>4.83416288368071</v>
      </c>
      <c r="M4912">
        <v>51.292563787562599</v>
      </c>
      <c r="N4912">
        <v>2.83804136070732</v>
      </c>
      <c r="O4912">
        <v>22.9268292682926</v>
      </c>
      <c r="P4912">
        <v>61.842105263157897</v>
      </c>
      <c r="Q4912">
        <v>2.5534061111199002E-2</v>
      </c>
    </row>
    <row r="4913" spans="1:17" hidden="1" x14ac:dyDescent="0.3">
      <c r="A4913" t="s">
        <v>10056</v>
      </c>
      <c r="B4913" t="s">
        <v>10057</v>
      </c>
      <c r="C4913" t="str">
        <f>IFERROR(VLOOKUP(Table1[[#This Row],[Ticker]],[1]!Table2[[Symbol]:[Industry]],2,FALSE),"-")</f>
        <v>-</v>
      </c>
      <c r="D4913" t="s">
        <v>54</v>
      </c>
      <c r="E4913">
        <v>1.7676799999999999</v>
      </c>
      <c r="F4913">
        <v>4</v>
      </c>
      <c r="G4913">
        <v>104.796094194933</v>
      </c>
      <c r="H4913">
        <v>-19.227538538899701</v>
      </c>
      <c r="I4913">
        <v>26.590966933649501</v>
      </c>
      <c r="J4913">
        <v>-1.33357813886593</v>
      </c>
      <c r="K4913">
        <v>3.2136171522463899</v>
      </c>
      <c r="L4913">
        <v>2.0299499999999902</v>
      </c>
      <c r="M4913">
        <v>9.1518954062835001E-2</v>
      </c>
      <c r="N4913">
        <v>0.58876455041331599</v>
      </c>
      <c r="O4913">
        <v>37.999999999999901</v>
      </c>
      <c r="P4913">
        <v>142.42424242424201</v>
      </c>
      <c r="Q4913">
        <v>0.148374470781717</v>
      </c>
    </row>
    <row r="4914" spans="1:17" hidden="1" x14ac:dyDescent="0.3">
      <c r="A4914" t="s">
        <v>10058</v>
      </c>
      <c r="B4914" t="s">
        <v>10059</v>
      </c>
      <c r="C4914" t="str">
        <f>IFERROR(VLOOKUP(Table1[[#This Row],[Ticker]],[1]!Table2[[Symbol]:[Industry]],2,FALSE),"-")</f>
        <v>-</v>
      </c>
      <c r="D4914" t="s">
        <v>711</v>
      </c>
      <c r="E4914">
        <v>1.7649299939999901</v>
      </c>
      <c r="F4914">
        <v>4531.74</v>
      </c>
      <c r="K4914">
        <v>4523.2196314963803</v>
      </c>
      <c r="L4914">
        <v>4345.2923176734603</v>
      </c>
      <c r="M4914">
        <v>66.2688689774686</v>
      </c>
      <c r="N4914">
        <v>1</v>
      </c>
      <c r="Q4914">
        <v>7.1969087878504007E-2</v>
      </c>
    </row>
    <row r="4915" spans="1:17" hidden="1" x14ac:dyDescent="0.3">
      <c r="A4915" t="s">
        <v>10060</v>
      </c>
      <c r="B4915" t="s">
        <v>10061</v>
      </c>
      <c r="C4915" t="str">
        <f>IFERROR(VLOOKUP(Table1[[#This Row],[Ticker]],[1]!Table2[[Symbol]:[Industry]],2,FALSE),"-")</f>
        <v>-</v>
      </c>
      <c r="D4915" t="s">
        <v>376</v>
      </c>
      <c r="E4915">
        <v>1.7321850000000001</v>
      </c>
      <c r="F4915">
        <v>8.19</v>
      </c>
      <c r="G4915">
        <v>-59.506013931553603</v>
      </c>
      <c r="H4915">
        <v>2.9816882317305602</v>
      </c>
      <c r="I4915">
        <v>-60.549185456098698</v>
      </c>
      <c r="J4915">
        <v>2.1478144181568601</v>
      </c>
      <c r="K4915">
        <v>9.1663091394513394</v>
      </c>
      <c r="L4915">
        <v>5.69617321895986</v>
      </c>
      <c r="M4915">
        <v>21.527464207270199</v>
      </c>
      <c r="N4915">
        <v>1.3219599285855901</v>
      </c>
      <c r="O4915">
        <v>138.09523809523799</v>
      </c>
      <c r="P4915">
        <v>13.908205841446399</v>
      </c>
    </row>
    <row r="4916" spans="1:17" hidden="1" x14ac:dyDescent="0.3">
      <c r="A4916" t="s">
        <v>10062</v>
      </c>
      <c r="B4916" t="s">
        <v>10063</v>
      </c>
      <c r="C4916" t="str">
        <f>IFERROR(VLOOKUP(Table1[[#This Row],[Ticker]],[1]!Table2[[Symbol]:[Industry]],2,FALSE),"-")</f>
        <v>-</v>
      </c>
      <c r="D4916" t="s">
        <v>530</v>
      </c>
      <c r="E4916">
        <v>1.7184999999999999</v>
      </c>
      <c r="F4916">
        <v>37.880000000000003</v>
      </c>
      <c r="G4916">
        <v>7.4338114685710499</v>
      </c>
      <c r="H4916">
        <v>-3.4380648546891699</v>
      </c>
      <c r="I4916">
        <v>1.44534672492012</v>
      </c>
      <c r="J4916">
        <v>-1.33357813886593</v>
      </c>
      <c r="K4916">
        <v>31.125463602445699</v>
      </c>
      <c r="M4916">
        <v>100</v>
      </c>
      <c r="N4916">
        <v>0</v>
      </c>
      <c r="O4916">
        <v>0</v>
      </c>
      <c r="P4916">
        <v>33.851590106007002</v>
      </c>
    </row>
    <row r="4917" spans="1:17" hidden="1" x14ac:dyDescent="0.3">
      <c r="A4917" t="s">
        <v>10064</v>
      </c>
      <c r="B4917" t="s">
        <v>10065</v>
      </c>
      <c r="C4917" t="str">
        <f>IFERROR(VLOOKUP(Table1[[#This Row],[Ticker]],[1]!Table2[[Symbol]:[Industry]],2,FALSE),"-")</f>
        <v>-</v>
      </c>
      <c r="D4917" t="s">
        <v>21</v>
      </c>
      <c r="E4917">
        <v>1.6015999999999999</v>
      </c>
      <c r="F4917">
        <v>0.44</v>
      </c>
      <c r="G4917">
        <v>-23.254598555105801</v>
      </c>
      <c r="H4917">
        <v>1.0739510831011601</v>
      </c>
      <c r="I4917">
        <v>-10.490223547081699</v>
      </c>
      <c r="J4917">
        <v>3.1426029046428301</v>
      </c>
      <c r="K4917">
        <v>0.439999982550145</v>
      </c>
      <c r="L4917">
        <v>0.43930969954924998</v>
      </c>
      <c r="M4917">
        <v>100</v>
      </c>
      <c r="O4917">
        <v>0</v>
      </c>
      <c r="P4917">
        <v>0</v>
      </c>
    </row>
    <row r="4918" spans="1:17" hidden="1" x14ac:dyDescent="0.3">
      <c r="A4918" t="s">
        <v>10066</v>
      </c>
      <c r="B4918" t="s">
        <v>10067</v>
      </c>
      <c r="C4918" t="str">
        <f>IFERROR(VLOOKUP(Table1[[#This Row],[Ticker]],[1]!Table2[[Symbol]:[Industry]],2,FALSE),"-")</f>
        <v>-</v>
      </c>
      <c r="D4918" t="s">
        <v>530</v>
      </c>
      <c r="E4918">
        <v>1.5473912000000001</v>
      </c>
      <c r="F4918">
        <v>2.14</v>
      </c>
      <c r="G4918">
        <v>-1.27157980702665</v>
      </c>
      <c r="H4918">
        <v>6.3055248889005702</v>
      </c>
      <c r="I4918">
        <v>5.9706156122379799</v>
      </c>
      <c r="J4918">
        <v>-1.33357813886593</v>
      </c>
      <c r="K4918">
        <v>1.7861682281024001</v>
      </c>
      <c r="L4918">
        <v>1.36256671490369</v>
      </c>
      <c r="M4918">
        <v>99.999999956459703</v>
      </c>
      <c r="N4918">
        <v>0.57045377004435305</v>
      </c>
      <c r="O4918">
        <v>0</v>
      </c>
      <c r="P4918">
        <v>42.6666666666666</v>
      </c>
    </row>
    <row r="4919" spans="1:17" hidden="1" x14ac:dyDescent="0.3">
      <c r="A4919" t="s">
        <v>10068</v>
      </c>
      <c r="B4919" t="s">
        <v>10069</v>
      </c>
      <c r="C4919" t="str">
        <f>IFERROR(VLOOKUP(Table1[[#This Row],[Ticker]],[1]!Table2[[Symbol]:[Industry]],2,FALSE),"-")</f>
        <v>-</v>
      </c>
      <c r="D4919" t="s">
        <v>625</v>
      </c>
      <c r="E4919">
        <v>1.5193308000000001</v>
      </c>
      <c r="F4919">
        <v>4.42</v>
      </c>
      <c r="G4919">
        <v>46.0940604487256</v>
      </c>
      <c r="H4919">
        <v>1.0739510831011601</v>
      </c>
      <c r="I4919">
        <v>50.823645066056898</v>
      </c>
      <c r="J4919">
        <v>3.1426029046428301</v>
      </c>
      <c r="K4919">
        <v>4.3474823326232599</v>
      </c>
      <c r="L4919">
        <v>3.59477569838598</v>
      </c>
      <c r="M4919">
        <v>100</v>
      </c>
      <c r="O4919">
        <v>0</v>
      </c>
      <c r="P4919">
        <v>69.348659003831401</v>
      </c>
    </row>
    <row r="4920" spans="1:17" hidden="1" x14ac:dyDescent="0.3">
      <c r="A4920" t="s">
        <v>10070</v>
      </c>
      <c r="B4920" t="s">
        <v>10071</v>
      </c>
      <c r="C4920" t="str">
        <f>IFERROR(VLOOKUP(Table1[[#This Row],[Ticker]],[1]!Table2[[Symbol]:[Industry]],2,FALSE),"-")</f>
        <v>-</v>
      </c>
      <c r="D4920" t="s">
        <v>4314</v>
      </c>
      <c r="E4920">
        <v>1.4592000000000001</v>
      </c>
      <c r="F4920">
        <v>7.68</v>
      </c>
      <c r="G4920">
        <v>132.16807994842199</v>
      </c>
      <c r="H4920">
        <v>1.4799679321960499</v>
      </c>
      <c r="I4920">
        <v>6.8815431988115403</v>
      </c>
      <c r="J4920">
        <v>-1.33357813886593</v>
      </c>
      <c r="K4920">
        <v>5.1534700426325202</v>
      </c>
      <c r="L4920">
        <v>3.17493589206182</v>
      </c>
      <c r="M4920">
        <v>99.999969111859201</v>
      </c>
      <c r="N4920">
        <v>1.3333333333333299</v>
      </c>
      <c r="O4920">
        <v>0</v>
      </c>
      <c r="P4920">
        <v>158.58585858585801</v>
      </c>
      <c r="Q4920">
        <v>0.111180421136947</v>
      </c>
    </row>
    <row r="4921" spans="1:17" hidden="1" x14ac:dyDescent="0.3">
      <c r="A4921" t="s">
        <v>10072</v>
      </c>
      <c r="B4921" t="s">
        <v>10073</v>
      </c>
      <c r="C4921" t="str">
        <f>IFERROR(VLOOKUP(Table1[[#This Row],[Ticker]],[1]!Table2[[Symbol]:[Industry]],2,FALSE),"-")</f>
        <v>-</v>
      </c>
      <c r="D4921" t="s">
        <v>138</v>
      </c>
      <c r="E4921">
        <v>1.3824000000000001</v>
      </c>
      <c r="F4921">
        <v>11.52</v>
      </c>
      <c r="G4921">
        <v>-23.254598555105801</v>
      </c>
      <c r="H4921">
        <v>1.0739510831011601</v>
      </c>
      <c r="I4921">
        <v>-10.490223547081699</v>
      </c>
      <c r="J4921">
        <v>3.1426029046428301</v>
      </c>
      <c r="K4921">
        <v>11.5199999999999</v>
      </c>
      <c r="L4921">
        <v>11.52</v>
      </c>
      <c r="M4921">
        <v>50</v>
      </c>
      <c r="O4921">
        <v>0</v>
      </c>
      <c r="P4921">
        <v>0</v>
      </c>
    </row>
    <row r="4922" spans="1:17" hidden="1" x14ac:dyDescent="0.3">
      <c r="A4922" t="s">
        <v>10074</v>
      </c>
      <c r="B4922" t="s">
        <v>10075</v>
      </c>
      <c r="C4922" t="str">
        <f>IFERROR(VLOOKUP(Table1[[#This Row],[Ticker]],[1]!Table2[[Symbol]:[Industry]],2,FALSE),"-")</f>
        <v>-</v>
      </c>
      <c r="D4922" t="s">
        <v>121</v>
      </c>
      <c r="E4922">
        <v>1.37832452449136</v>
      </c>
      <c r="F4922">
        <v>13.12</v>
      </c>
      <c r="G4922">
        <v>-23.254598555105801</v>
      </c>
      <c r="H4922">
        <v>1.0739510831011601</v>
      </c>
      <c r="I4922">
        <v>-10.490223547081699</v>
      </c>
      <c r="J4922">
        <v>3.1426029046428301</v>
      </c>
      <c r="K4922">
        <v>13.12</v>
      </c>
      <c r="L4922">
        <v>13.1199999999999</v>
      </c>
      <c r="M4922">
        <v>50</v>
      </c>
      <c r="O4922">
        <v>0</v>
      </c>
      <c r="P4922">
        <v>0</v>
      </c>
    </row>
    <row r="4923" spans="1:17" hidden="1" x14ac:dyDescent="0.3">
      <c r="A4923" t="s">
        <v>10076</v>
      </c>
      <c r="B4923" t="s">
        <v>10077</v>
      </c>
      <c r="C4923" t="str">
        <f>IFERROR(VLOOKUP(Table1[[#This Row],[Ticker]],[1]!Table2[[Symbol]:[Industry]],2,FALSE),"-")</f>
        <v>-</v>
      </c>
      <c r="D4923" t="s">
        <v>232</v>
      </c>
      <c r="E4923">
        <v>1.3452337240000001</v>
      </c>
      <c r="F4923">
        <v>79.069999999999993</v>
      </c>
      <c r="G4923">
        <v>481.256104808808</v>
      </c>
      <c r="H4923">
        <v>35.022790656199497</v>
      </c>
      <c r="I4923">
        <v>412.11387427182098</v>
      </c>
      <c r="J4923">
        <v>13.375420414750099</v>
      </c>
      <c r="K4923">
        <v>42.114647410784698</v>
      </c>
      <c r="L4923">
        <v>19.817427135955</v>
      </c>
      <c r="M4923">
        <v>100</v>
      </c>
      <c r="N4923">
        <v>0.81933662667607599</v>
      </c>
      <c r="O4923">
        <v>0</v>
      </c>
      <c r="P4923">
        <v>504.51070336391399</v>
      </c>
    </row>
    <row r="4924" spans="1:17" hidden="1" x14ac:dyDescent="0.3">
      <c r="A4924" t="s">
        <v>10078</v>
      </c>
      <c r="B4924" t="s">
        <v>10079</v>
      </c>
      <c r="C4924" t="str">
        <f>IFERROR(VLOOKUP(Table1[[#This Row],[Ticker]],[1]!Table2[[Symbol]:[Industry]],2,FALSE),"-")</f>
        <v>-</v>
      </c>
      <c r="D4924" t="s">
        <v>590</v>
      </c>
      <c r="E4924">
        <v>1.3188</v>
      </c>
      <c r="F4924">
        <v>18.84</v>
      </c>
      <c r="G4924">
        <v>-23.254598555105801</v>
      </c>
      <c r="H4924">
        <v>1.0739510831011601</v>
      </c>
      <c r="I4924">
        <v>-10.490223547081699</v>
      </c>
      <c r="J4924">
        <v>3.1426029046428301</v>
      </c>
      <c r="K4924">
        <v>18.8399800013608</v>
      </c>
      <c r="L4924">
        <v>18.748134679958699</v>
      </c>
      <c r="M4924">
        <v>100</v>
      </c>
      <c r="O4924">
        <v>0</v>
      </c>
      <c r="P4924">
        <v>0</v>
      </c>
    </row>
    <row r="4925" spans="1:17" hidden="1" x14ac:dyDescent="0.3">
      <c r="A4925" t="s">
        <v>10080</v>
      </c>
      <c r="B4925" t="s">
        <v>10081</v>
      </c>
      <c r="C4925" t="str">
        <f>IFERROR(VLOOKUP(Table1[[#This Row],[Ticker]],[1]!Table2[[Symbol]:[Industry]],2,FALSE),"-")</f>
        <v>-</v>
      </c>
      <c r="D4925" t="s">
        <v>1202</v>
      </c>
      <c r="E4925">
        <v>1.2757499999999999</v>
      </c>
      <c r="F4925">
        <v>85.05</v>
      </c>
      <c r="G4925">
        <v>-35.799585701635301</v>
      </c>
      <c r="H4925">
        <v>1.0739510831011601</v>
      </c>
      <c r="I4925">
        <v>-24.145045882107102</v>
      </c>
      <c r="J4925">
        <v>3.1426029046428301</v>
      </c>
      <c r="K4925">
        <v>85.225238675356294</v>
      </c>
      <c r="L4925">
        <v>89.689320678667102</v>
      </c>
      <c r="M4925">
        <v>3.8134211653962402</v>
      </c>
      <c r="O4925">
        <v>16.402116402116299</v>
      </c>
      <c r="P4925">
        <v>0</v>
      </c>
    </row>
    <row r="4926" spans="1:17" hidden="1" x14ac:dyDescent="0.3">
      <c r="A4926" t="s">
        <v>10082</v>
      </c>
      <c r="B4926" t="s">
        <v>10083</v>
      </c>
      <c r="C4926" t="str">
        <f>IFERROR(VLOOKUP(Table1[[#This Row],[Ticker]],[1]!Table2[[Symbol]:[Industry]],2,FALSE),"-")</f>
        <v>-</v>
      </c>
      <c r="E4926">
        <v>1.2705</v>
      </c>
      <c r="F4926">
        <v>10.5</v>
      </c>
      <c r="G4926">
        <v>-23.254598555105801</v>
      </c>
      <c r="H4926">
        <v>1.0739510831011601</v>
      </c>
      <c r="I4926">
        <v>-10.490223547081699</v>
      </c>
      <c r="J4926">
        <v>3.1426029046428301</v>
      </c>
      <c r="K4926">
        <v>10.4999999860385</v>
      </c>
      <c r="L4926">
        <v>10.4996146968499</v>
      </c>
      <c r="M4926">
        <v>100</v>
      </c>
      <c r="O4926">
        <v>0</v>
      </c>
      <c r="P4926">
        <v>0</v>
      </c>
    </row>
    <row r="4927" spans="1:17" hidden="1" x14ac:dyDescent="0.3">
      <c r="A4927" t="s">
        <v>10084</v>
      </c>
      <c r="B4927" t="s">
        <v>10085</v>
      </c>
      <c r="C4927" t="str">
        <f>IFERROR(VLOOKUP(Table1[[#This Row],[Ticker]],[1]!Table2[[Symbol]:[Industry]],2,FALSE),"-")</f>
        <v>-</v>
      </c>
      <c r="D4927" t="s">
        <v>72</v>
      </c>
      <c r="E4927">
        <v>1.2510239999999999</v>
      </c>
      <c r="F4927">
        <v>10.050000000000001</v>
      </c>
      <c r="G4927">
        <v>-23.254598555105801</v>
      </c>
      <c r="H4927">
        <v>1.0739510831011601</v>
      </c>
      <c r="I4927">
        <v>-10.490223547081699</v>
      </c>
      <c r="J4927">
        <v>3.1426029046428301</v>
      </c>
      <c r="K4927">
        <v>10.050000000000001</v>
      </c>
      <c r="L4927">
        <v>10.049999999999899</v>
      </c>
      <c r="M4927">
        <v>50</v>
      </c>
      <c r="O4927">
        <v>0</v>
      </c>
      <c r="P4927">
        <v>0</v>
      </c>
    </row>
    <row r="4928" spans="1:17" hidden="1" x14ac:dyDescent="0.3">
      <c r="A4928" t="s">
        <v>10086</v>
      </c>
      <c r="B4928" t="s">
        <v>10087</v>
      </c>
      <c r="C4928" t="str">
        <f>IFERROR(VLOOKUP(Table1[[#This Row],[Ticker]],[1]!Table2[[Symbol]:[Industry]],2,FALSE),"-")</f>
        <v>-</v>
      </c>
      <c r="D4928" t="s">
        <v>72</v>
      </c>
      <c r="E4928">
        <v>1.248256</v>
      </c>
      <c r="F4928">
        <v>48.76</v>
      </c>
      <c r="G4928">
        <v>-0.52054135367665899</v>
      </c>
      <c r="H4928">
        <v>-3.4380648546891699</v>
      </c>
      <c r="I4928">
        <v>7.2510049088218196</v>
      </c>
      <c r="J4928">
        <v>-1.33357813886593</v>
      </c>
      <c r="K4928">
        <v>39.6742961908637</v>
      </c>
      <c r="M4928">
        <v>99.999999989495706</v>
      </c>
      <c r="N4928">
        <v>1.6470588235294099</v>
      </c>
      <c r="O4928">
        <v>0</v>
      </c>
      <c r="P4928">
        <v>55.286624203821603</v>
      </c>
    </row>
    <row r="4929" spans="1:17" hidden="1" x14ac:dyDescent="0.3">
      <c r="A4929" t="s">
        <v>10088</v>
      </c>
      <c r="B4929" t="s">
        <v>10089</v>
      </c>
      <c r="C4929" t="str">
        <f>IFERROR(VLOOKUP(Table1[[#This Row],[Ticker]],[1]!Table2[[Symbol]:[Industry]],2,FALSE),"-")</f>
        <v>-</v>
      </c>
      <c r="D4929" t="s">
        <v>72</v>
      </c>
      <c r="E4929">
        <v>1.143</v>
      </c>
      <c r="F4929">
        <v>3.81</v>
      </c>
      <c r="G4929">
        <v>-23.254598555105801</v>
      </c>
      <c r="H4929">
        <v>1.0739510831011601</v>
      </c>
      <c r="I4929">
        <v>-10.490223547081699</v>
      </c>
      <c r="J4929">
        <v>3.1426029046428301</v>
      </c>
      <c r="K4929">
        <v>3.8099999742444601</v>
      </c>
      <c r="L4929">
        <v>3.8092222554946198</v>
      </c>
      <c r="M4929">
        <v>100</v>
      </c>
      <c r="O4929">
        <v>0</v>
      </c>
      <c r="P4929">
        <v>0</v>
      </c>
    </row>
    <row r="4930" spans="1:17" hidden="1" x14ac:dyDescent="0.3">
      <c r="A4930" t="s">
        <v>10090</v>
      </c>
      <c r="B4930" t="s">
        <v>10091</v>
      </c>
      <c r="C4930" t="str">
        <f>IFERROR(VLOOKUP(Table1[[#This Row],[Ticker]],[1]!Table2[[Symbol]:[Industry]],2,FALSE),"-")</f>
        <v>-</v>
      </c>
      <c r="D4930" t="s">
        <v>54</v>
      </c>
      <c r="E4930">
        <v>1.129</v>
      </c>
      <c r="F4930">
        <v>11.29</v>
      </c>
      <c r="G4930">
        <v>46.775521926821902</v>
      </c>
      <c r="H4930">
        <v>1.0739510831011601</v>
      </c>
      <c r="I4930">
        <v>36.706647378602703</v>
      </c>
      <c r="J4930">
        <v>3.1426029046428301</v>
      </c>
      <c r="K4930">
        <v>10.895578494934099</v>
      </c>
      <c r="L4930">
        <v>8.6792634341082699</v>
      </c>
      <c r="M4930">
        <v>100</v>
      </c>
      <c r="N4930">
        <v>0</v>
      </c>
      <c r="O4930">
        <v>0</v>
      </c>
      <c r="P4930">
        <v>70.030120481927696</v>
      </c>
    </row>
    <row r="4931" spans="1:17" hidden="1" x14ac:dyDescent="0.3">
      <c r="A4931" t="s">
        <v>10092</v>
      </c>
      <c r="B4931" t="s">
        <v>10093</v>
      </c>
      <c r="C4931" t="str">
        <f>IFERROR(VLOOKUP(Table1[[#This Row],[Ticker]],[1]!Table2[[Symbol]:[Industry]],2,FALSE),"-")</f>
        <v>-</v>
      </c>
      <c r="D4931" t="s">
        <v>46</v>
      </c>
      <c r="E4931">
        <v>1.1247499999999999</v>
      </c>
      <c r="F4931">
        <v>4.09</v>
      </c>
      <c r="G4931">
        <v>33.450382287806001</v>
      </c>
      <c r="H4931">
        <v>10.9331060126786</v>
      </c>
      <c r="I4931">
        <v>-3.9798068804150799</v>
      </c>
      <c r="J4931">
        <v>13.0017578342203</v>
      </c>
      <c r="K4931">
        <v>3.2784946341888501</v>
      </c>
      <c r="L4931">
        <v>3.0064640943847398</v>
      </c>
      <c r="M4931">
        <v>99.558838553229606</v>
      </c>
      <c r="N4931">
        <v>0.86886349868274604</v>
      </c>
      <c r="O4931">
        <v>13.9364303178484</v>
      </c>
      <c r="P4931">
        <v>104.5</v>
      </c>
      <c r="Q4931">
        <v>2.4828898203262E-2</v>
      </c>
    </row>
    <row r="4932" spans="1:17" hidden="1" x14ac:dyDescent="0.3">
      <c r="A4932" t="s">
        <v>10094</v>
      </c>
      <c r="B4932" t="s">
        <v>10095</v>
      </c>
      <c r="C4932" t="str">
        <f>IFERROR(VLOOKUP(Table1[[#This Row],[Ticker]],[1]!Table2[[Symbol]:[Industry]],2,FALSE),"-")</f>
        <v>-</v>
      </c>
      <c r="D4932" t="s">
        <v>625</v>
      </c>
      <c r="E4932">
        <v>1.0733211024003799</v>
      </c>
      <c r="F4932">
        <v>1.95</v>
      </c>
      <c r="K4932">
        <v>2.2159995707425302</v>
      </c>
      <c r="M4932" s="1">
        <v>2.4459774300000002E-7</v>
      </c>
      <c r="N4932">
        <v>1</v>
      </c>
    </row>
    <row r="4933" spans="1:17" hidden="1" x14ac:dyDescent="0.3">
      <c r="A4933" t="s">
        <v>10096</v>
      </c>
      <c r="B4933" t="s">
        <v>10097</v>
      </c>
      <c r="C4933" t="str">
        <f>IFERROR(VLOOKUP(Table1[[#This Row],[Ticker]],[1]!Table2[[Symbol]:[Industry]],2,FALSE),"-")</f>
        <v>-</v>
      </c>
      <c r="D4933" t="s">
        <v>51</v>
      </c>
      <c r="E4933">
        <v>1.0683750000000001</v>
      </c>
      <c r="F4933">
        <v>2.5</v>
      </c>
      <c r="G4933">
        <v>-14.810635780293101</v>
      </c>
      <c r="H4933">
        <v>1.1644456055618599</v>
      </c>
      <c r="I4933">
        <v>-12.213287162355</v>
      </c>
      <c r="J4933">
        <v>-1.33357813886593</v>
      </c>
      <c r="K4933">
        <v>2.1715300506265498</v>
      </c>
      <c r="M4933">
        <v>98.542049079298295</v>
      </c>
      <c r="N4933">
        <v>0.139757221079468</v>
      </c>
      <c r="O4933">
        <v>0</v>
      </c>
      <c r="P4933">
        <v>14.678899082568799</v>
      </c>
    </row>
    <row r="4934" spans="1:17" hidden="1" x14ac:dyDescent="0.3">
      <c r="A4934" t="s">
        <v>10098</v>
      </c>
      <c r="B4934" t="s">
        <v>10099</v>
      </c>
      <c r="C4934" t="str">
        <f>IFERROR(VLOOKUP(Table1[[#This Row],[Ticker]],[1]!Table2[[Symbol]:[Industry]],2,FALSE),"-")</f>
        <v>-</v>
      </c>
      <c r="D4934" t="s">
        <v>313</v>
      </c>
      <c r="E4934">
        <v>0.93840000000000001</v>
      </c>
      <c r="F4934">
        <v>0.92</v>
      </c>
      <c r="G4934">
        <v>1.3599991403417599</v>
      </c>
      <c r="H4934">
        <v>1.10738969076537</v>
      </c>
      <c r="I4934">
        <v>3.6946144598323301</v>
      </c>
      <c r="J4934">
        <v>-1.33357813886593</v>
      </c>
      <c r="K4934">
        <v>0.76506696715114797</v>
      </c>
      <c r="L4934">
        <v>0.51264431089464602</v>
      </c>
      <c r="M4934">
        <v>99.996259876719094</v>
      </c>
      <c r="N4934">
        <v>0.77452392382781199</v>
      </c>
      <c r="O4934">
        <v>0</v>
      </c>
      <c r="P4934">
        <v>27.7777777777777</v>
      </c>
    </row>
    <row r="4935" spans="1:17" hidden="1" x14ac:dyDescent="0.3">
      <c r="A4935" t="s">
        <v>10100</v>
      </c>
      <c r="B4935" t="s">
        <v>10101</v>
      </c>
      <c r="C4935" t="str">
        <f>IFERROR(VLOOKUP(Table1[[#This Row],[Ticker]],[1]!Table2[[Symbol]:[Industry]],2,FALSE),"-")</f>
        <v>-</v>
      </c>
      <c r="D4935" t="s">
        <v>46</v>
      </c>
      <c r="E4935">
        <v>0.93283125</v>
      </c>
      <c r="F4935">
        <v>57.85</v>
      </c>
      <c r="G4935">
        <v>-23.254598555105801</v>
      </c>
      <c r="H4935">
        <v>1.0739510831011601</v>
      </c>
      <c r="I4935">
        <v>-10.490223547081699</v>
      </c>
      <c r="J4935">
        <v>3.1426029046428301</v>
      </c>
      <c r="K4935">
        <v>57.849946178888899</v>
      </c>
      <c r="L4935">
        <v>57.603534541565502</v>
      </c>
      <c r="M4935">
        <v>100</v>
      </c>
      <c r="O4935">
        <v>0</v>
      </c>
      <c r="P4935">
        <v>0</v>
      </c>
    </row>
    <row r="4936" spans="1:17" hidden="1" x14ac:dyDescent="0.3">
      <c r="A4936" t="s">
        <v>10102</v>
      </c>
      <c r="B4936" t="s">
        <v>10103</v>
      </c>
      <c r="C4936" t="str">
        <f>IFERROR(VLOOKUP(Table1[[#This Row],[Ticker]],[1]!Table2[[Symbol]:[Industry]],2,FALSE),"-")</f>
        <v>-</v>
      </c>
      <c r="D4936" t="s">
        <v>168</v>
      </c>
      <c r="E4936">
        <v>0.92903103284561495</v>
      </c>
      <c r="F4936">
        <v>9.5</v>
      </c>
      <c r="G4936">
        <v>-23.254598555105801</v>
      </c>
      <c r="H4936">
        <v>1.0739510831011601</v>
      </c>
      <c r="I4936">
        <v>-10.490223547081699</v>
      </c>
      <c r="J4936">
        <v>3.1426029046428301</v>
      </c>
      <c r="K4936">
        <v>9.5</v>
      </c>
      <c r="L4936">
        <v>9.5</v>
      </c>
      <c r="M4936">
        <v>50</v>
      </c>
      <c r="O4936">
        <v>0</v>
      </c>
      <c r="P4936">
        <v>0</v>
      </c>
    </row>
    <row r="4937" spans="1:17" hidden="1" x14ac:dyDescent="0.3">
      <c r="A4937" t="s">
        <v>10104</v>
      </c>
      <c r="B4937" t="s">
        <v>10105</v>
      </c>
      <c r="C4937" t="str">
        <f>IFERROR(VLOOKUP(Table1[[#This Row],[Ticker]],[1]!Table2[[Symbol]:[Industry]],2,FALSE),"-")</f>
        <v>-</v>
      </c>
      <c r="D4937" t="s">
        <v>530</v>
      </c>
      <c r="E4937">
        <v>0.86460657346542202</v>
      </c>
      <c r="F4937">
        <v>11.02</v>
      </c>
      <c r="G4937">
        <v>-23.254598555105801</v>
      </c>
      <c r="H4937">
        <v>1.0739510831011601</v>
      </c>
      <c r="I4937">
        <v>-10.490223547081699</v>
      </c>
      <c r="J4937">
        <v>3.1426029046428301</v>
      </c>
      <c r="K4937">
        <v>11.0199999586851</v>
      </c>
      <c r="L4937">
        <v>11.0188250745933</v>
      </c>
      <c r="M4937">
        <v>100</v>
      </c>
      <c r="O4937">
        <v>0</v>
      </c>
      <c r="P4937">
        <v>0</v>
      </c>
    </row>
    <row r="4938" spans="1:17" hidden="1" x14ac:dyDescent="0.3">
      <c r="A4938" t="s">
        <v>10106</v>
      </c>
      <c r="B4938" t="s">
        <v>10107</v>
      </c>
      <c r="C4938" t="str">
        <f>IFERROR(VLOOKUP(Table1[[#This Row],[Ticker]],[1]!Table2[[Symbol]:[Industry]],2,FALSE),"-")</f>
        <v>-</v>
      </c>
      <c r="D4938" t="s">
        <v>590</v>
      </c>
      <c r="E4938">
        <v>0.73349999999999704</v>
      </c>
      <c r="F4938">
        <v>4.8899999999999997</v>
      </c>
      <c r="G4938">
        <v>-23.254598555105801</v>
      </c>
      <c r="H4938">
        <v>1.0739510831011601</v>
      </c>
      <c r="I4938">
        <v>-10.490223547081699</v>
      </c>
      <c r="J4938">
        <v>3.1426029046428301</v>
      </c>
      <c r="K4938">
        <v>4.8899999999999899</v>
      </c>
      <c r="L4938">
        <v>4.8899999999999801</v>
      </c>
      <c r="M4938">
        <v>50</v>
      </c>
      <c r="O4938">
        <v>0</v>
      </c>
      <c r="P4938">
        <v>0</v>
      </c>
    </row>
    <row r="4939" spans="1:17" hidden="1" x14ac:dyDescent="0.3">
      <c r="A4939" t="s">
        <v>10108</v>
      </c>
      <c r="B4939" t="s">
        <v>10109</v>
      </c>
      <c r="C4939" t="str">
        <f>IFERROR(VLOOKUP(Table1[[#This Row],[Ticker]],[1]!Table2[[Symbol]:[Industry]],2,FALSE),"-")</f>
        <v>-</v>
      </c>
      <c r="D4939" t="s">
        <v>212</v>
      </c>
      <c r="E4939">
        <v>0.72540000000000004</v>
      </c>
      <c r="F4939">
        <v>8.06</v>
      </c>
      <c r="G4939">
        <v>57.868996950512098</v>
      </c>
      <c r="H4939">
        <v>6.0218677497678303</v>
      </c>
      <c r="I4939">
        <v>32.164643709555399</v>
      </c>
      <c r="J4939">
        <v>3.1426029046428301</v>
      </c>
      <c r="K4939">
        <v>7.5365657286135601</v>
      </c>
      <c r="L4939">
        <v>6.0503084126783699</v>
      </c>
      <c r="M4939">
        <v>100</v>
      </c>
      <c r="N4939">
        <v>0</v>
      </c>
      <c r="O4939">
        <v>0</v>
      </c>
      <c r="P4939">
        <v>81.123595505617899</v>
      </c>
    </row>
    <row r="4940" spans="1:17" hidden="1" x14ac:dyDescent="0.3">
      <c r="A4940" t="s">
        <v>10110</v>
      </c>
      <c r="B4940" t="s">
        <v>10111</v>
      </c>
      <c r="C4940" t="str">
        <f>IFERROR(VLOOKUP(Table1[[#This Row],[Ticker]],[1]!Table2[[Symbol]:[Industry]],2,FALSE),"-")</f>
        <v>-</v>
      </c>
      <c r="D4940" t="s">
        <v>95</v>
      </c>
      <c r="E4940">
        <v>0.72519999999999996</v>
      </c>
      <c r="F4940">
        <v>29.6</v>
      </c>
      <c r="G4940">
        <v>-26.417778637436001</v>
      </c>
      <c r="H4940">
        <v>-3.4380648546891699</v>
      </c>
      <c r="I4940">
        <v>-14.254103488885599</v>
      </c>
      <c r="J4940">
        <v>-1.33357813886593</v>
      </c>
      <c r="K4940">
        <v>29.599999999999898</v>
      </c>
      <c r="M4940">
        <v>50</v>
      </c>
      <c r="O4940">
        <v>0</v>
      </c>
      <c r="P4940">
        <v>0</v>
      </c>
    </row>
    <row r="4941" spans="1:17" hidden="1" x14ac:dyDescent="0.3">
      <c r="A4941" t="s">
        <v>10112</v>
      </c>
      <c r="B4941" t="s">
        <v>10113</v>
      </c>
      <c r="C4941" t="str">
        <f>IFERROR(VLOOKUP(Table1[[#This Row],[Ticker]],[1]!Table2[[Symbol]:[Industry]],2,FALSE),"-")</f>
        <v>-</v>
      </c>
      <c r="E4941">
        <v>0.66086999999999996</v>
      </c>
      <c r="F4941">
        <v>10.5</v>
      </c>
      <c r="G4941">
        <v>-23.254598555105801</v>
      </c>
      <c r="H4941">
        <v>1.0739510831011601</v>
      </c>
      <c r="I4941">
        <v>-10.490223547081699</v>
      </c>
      <c r="J4941">
        <v>3.1426029046428301</v>
      </c>
      <c r="K4941">
        <v>10.124047338453099</v>
      </c>
      <c r="M4941">
        <v>50</v>
      </c>
      <c r="O4941">
        <v>0</v>
      </c>
    </row>
    <row r="4942" spans="1:17" hidden="1" x14ac:dyDescent="0.3">
      <c r="A4942" t="s">
        <v>10114</v>
      </c>
      <c r="B4942" t="s">
        <v>10115</v>
      </c>
      <c r="C4942" t="str">
        <f>IFERROR(VLOOKUP(Table1[[#This Row],[Ticker]],[1]!Table2[[Symbol]:[Industry]],2,FALSE),"-")</f>
        <v>-</v>
      </c>
      <c r="D4942" t="s">
        <v>711</v>
      </c>
      <c r="E4942">
        <v>0.62861604399999904</v>
      </c>
      <c r="F4942">
        <v>35.5</v>
      </c>
      <c r="G4942">
        <v>37.0886715442618</v>
      </c>
      <c r="H4942">
        <v>-2.4586576125509998</v>
      </c>
      <c r="I4942">
        <v>9.3207788153887208</v>
      </c>
      <c r="J4942">
        <v>-1.09262774008335</v>
      </c>
      <c r="K4942">
        <v>35.862933024245201</v>
      </c>
      <c r="L4942">
        <v>31.448987277087198</v>
      </c>
      <c r="M4942">
        <v>21.949362773198501</v>
      </c>
      <c r="N4942">
        <v>1.0656062944403899</v>
      </c>
      <c r="O4942">
        <v>9.8309859154929597</v>
      </c>
      <c r="P4942">
        <v>63.594470046082897</v>
      </c>
    </row>
    <row r="4943" spans="1:17" hidden="1" x14ac:dyDescent="0.3">
      <c r="A4943" t="s">
        <v>10116</v>
      </c>
      <c r="B4943" t="s">
        <v>10117</v>
      </c>
      <c r="C4943" t="str">
        <f>IFERROR(VLOOKUP(Table1[[#This Row],[Ticker]],[1]!Table2[[Symbol]:[Industry]],2,FALSE),"-")</f>
        <v>-</v>
      </c>
      <c r="D4943" t="s">
        <v>21</v>
      </c>
      <c r="E4943">
        <v>0.58799999999999997</v>
      </c>
      <c r="F4943">
        <v>1.68</v>
      </c>
      <c r="G4943">
        <v>-1.97333419299159</v>
      </c>
      <c r="H4943">
        <v>1.5619351453108099</v>
      </c>
      <c r="I4943">
        <v>1.60796547663162</v>
      </c>
      <c r="J4943">
        <v>-1.33357813886593</v>
      </c>
      <c r="K4943">
        <v>1.4450905979817601</v>
      </c>
      <c r="M4943">
        <v>99.999999999480096</v>
      </c>
      <c r="N4943">
        <v>0.816874934734936</v>
      </c>
      <c r="O4943">
        <v>0</v>
      </c>
      <c r="P4943">
        <v>44.827586206896498</v>
      </c>
    </row>
    <row r="4944" spans="1:17" hidden="1" x14ac:dyDescent="0.3">
      <c r="A4944" t="s">
        <v>10118</v>
      </c>
      <c r="B4944" t="s">
        <v>10119</v>
      </c>
      <c r="C4944" t="str">
        <f>IFERROR(VLOOKUP(Table1[[#This Row],[Ticker]],[1]!Table2[[Symbol]:[Industry]],2,FALSE),"-")</f>
        <v>-</v>
      </c>
      <c r="D4944" t="s">
        <v>124</v>
      </c>
      <c r="E4944">
        <v>0.49906499999999998</v>
      </c>
      <c r="F4944">
        <v>20.37</v>
      </c>
      <c r="G4944">
        <v>-13.027325827833</v>
      </c>
      <c r="H4944">
        <v>1.0739510831011601</v>
      </c>
      <c r="I4944">
        <v>-5.4902235470817304</v>
      </c>
      <c r="J4944">
        <v>3.1426029046428301</v>
      </c>
      <c r="K4944">
        <v>19.9823990003338</v>
      </c>
      <c r="L4944">
        <v>19.3487531162884</v>
      </c>
      <c r="M4944">
        <v>100</v>
      </c>
      <c r="N4944">
        <v>0</v>
      </c>
      <c r="O4944">
        <v>0</v>
      </c>
      <c r="P4944">
        <v>10.2272727272727</v>
      </c>
    </row>
    <row r="4945" spans="1:16" hidden="1" x14ac:dyDescent="0.3">
      <c r="A4945" t="s">
        <v>10120</v>
      </c>
      <c r="B4945" t="s">
        <v>10121</v>
      </c>
      <c r="C4945" t="str">
        <f>IFERROR(VLOOKUP(Table1[[#This Row],[Ticker]],[1]!Table2[[Symbol]:[Industry]],2,FALSE),"-")</f>
        <v>-</v>
      </c>
      <c r="D4945" t="s">
        <v>138</v>
      </c>
      <c r="E4945">
        <v>0.49402200000000002</v>
      </c>
      <c r="F4945">
        <v>4.1100000000000003</v>
      </c>
      <c r="G4945">
        <v>-23.254598555105801</v>
      </c>
      <c r="H4945">
        <v>1.0739510831011601</v>
      </c>
      <c r="I4945">
        <v>-10.490223547081699</v>
      </c>
      <c r="J4945">
        <v>3.1426029046428301</v>
      </c>
      <c r="K4945">
        <v>4.10999997164667</v>
      </c>
      <c r="L4945">
        <v>4.1091691181381096</v>
      </c>
      <c r="M4945">
        <v>100</v>
      </c>
      <c r="O4945">
        <v>0</v>
      </c>
      <c r="P4945">
        <v>0</v>
      </c>
    </row>
    <row r="4946" spans="1:16" hidden="1" x14ac:dyDescent="0.3">
      <c r="A4946" t="s">
        <v>10122</v>
      </c>
      <c r="B4946" t="s">
        <v>10123</v>
      </c>
      <c r="C4946" t="str">
        <f>IFERROR(VLOOKUP(Table1[[#This Row],[Ticker]],[1]!Table2[[Symbol]:[Industry]],2,FALSE),"-")</f>
        <v>-</v>
      </c>
      <c r="D4946" t="s">
        <v>530</v>
      </c>
      <c r="E4946">
        <v>0.48810308399999902</v>
      </c>
      <c r="F4946">
        <v>5.13</v>
      </c>
      <c r="G4946">
        <v>10.3391514448941</v>
      </c>
      <c r="H4946">
        <v>34.6677010831011</v>
      </c>
      <c r="I4946">
        <v>23.103526452918199</v>
      </c>
      <c r="J4946">
        <v>3.1426029046428301</v>
      </c>
      <c r="K4946">
        <v>4.2047187303628704</v>
      </c>
      <c r="L4946">
        <v>3.9248224856155201</v>
      </c>
      <c r="M4946">
        <v>100</v>
      </c>
      <c r="N4946">
        <v>5.8181818181818103</v>
      </c>
      <c r="O4946">
        <v>0</v>
      </c>
      <c r="P4946">
        <v>33.59375</v>
      </c>
    </row>
    <row r="4947" spans="1:16" hidden="1" x14ac:dyDescent="0.3">
      <c r="A4947" t="s">
        <v>10124</v>
      </c>
      <c r="B4947" t="s">
        <v>10125</v>
      </c>
      <c r="C4947" t="str">
        <f>IFERROR(VLOOKUP(Table1[[#This Row],[Ticker]],[1]!Table2[[Symbol]:[Industry]],2,FALSE),"-")</f>
        <v>-</v>
      </c>
      <c r="D4947" t="s">
        <v>429</v>
      </c>
      <c r="E4947">
        <v>0.38904</v>
      </c>
      <c r="F4947">
        <v>0.03</v>
      </c>
      <c r="G4947">
        <v>-25.7121860209961</v>
      </c>
      <c r="H4947">
        <v>-4.4141352051891403</v>
      </c>
      <c r="I4947">
        <v>-12.8893660232324</v>
      </c>
      <c r="J4947">
        <v>-1.7679983912052499</v>
      </c>
      <c r="M4947">
        <v>6.3740571397380403</v>
      </c>
      <c r="N4947">
        <v>6.6577896138481996E-4</v>
      </c>
      <c r="O4947">
        <v>0</v>
      </c>
      <c r="P4947">
        <v>0</v>
      </c>
    </row>
    <row r="4948" spans="1:16" hidden="1" x14ac:dyDescent="0.3">
      <c r="A4948" t="s">
        <v>10126</v>
      </c>
      <c r="B4948" t="s">
        <v>10127</v>
      </c>
      <c r="C4948" t="str">
        <f>IFERROR(VLOOKUP(Table1[[#This Row],[Ticker]],[1]!Table2[[Symbol]:[Industry]],2,FALSE),"-")</f>
        <v>-</v>
      </c>
      <c r="E4948">
        <v>0.38200000000000001</v>
      </c>
      <c r="F4948">
        <v>9.5500000000000007</v>
      </c>
      <c r="G4948">
        <v>-23.254598555105801</v>
      </c>
      <c r="H4948">
        <v>1.0739510831011601</v>
      </c>
      <c r="I4948">
        <v>-10.490223547081699</v>
      </c>
      <c r="J4948">
        <v>3.1426029046428301</v>
      </c>
      <c r="K4948">
        <v>9.5499991067818595</v>
      </c>
      <c r="L4948">
        <v>9.5279389779721697</v>
      </c>
      <c r="M4948">
        <v>100</v>
      </c>
      <c r="O4948">
        <v>0</v>
      </c>
      <c r="P4948">
        <v>0</v>
      </c>
    </row>
    <row r="4949" spans="1:16" hidden="1" x14ac:dyDescent="0.3">
      <c r="A4949" t="s">
        <v>10128</v>
      </c>
      <c r="B4949" t="s">
        <v>10129</v>
      </c>
      <c r="C4949" t="str">
        <f>IFERROR(VLOOKUP(Table1[[#This Row],[Ticker]],[1]!Table2[[Symbol]:[Industry]],2,FALSE),"-")</f>
        <v>-</v>
      </c>
      <c r="D4949" t="s">
        <v>46</v>
      </c>
      <c r="E4949">
        <v>0.36780000000000002</v>
      </c>
      <c r="F4949">
        <v>12.26</v>
      </c>
      <c r="G4949">
        <v>168.650163349656</v>
      </c>
      <c r="H4949">
        <v>1.0739510831011601</v>
      </c>
      <c r="I4949">
        <v>181.41453835767999</v>
      </c>
      <c r="J4949">
        <v>3.1426029046428301</v>
      </c>
      <c r="K4949">
        <v>11.5544062596404</v>
      </c>
      <c r="M4949">
        <v>100</v>
      </c>
      <c r="N4949">
        <v>0</v>
      </c>
      <c r="O4949">
        <v>0</v>
      </c>
      <c r="P4949">
        <v>191.90476190476099</v>
      </c>
    </row>
    <row r="4950" spans="1:16" hidden="1" x14ac:dyDescent="0.3">
      <c r="A4950" t="s">
        <v>10130</v>
      </c>
      <c r="B4950" t="s">
        <v>10131</v>
      </c>
      <c r="C4950" t="str">
        <f>IFERROR(VLOOKUP(Table1[[#This Row],[Ticker]],[1]!Table2[[Symbol]:[Industry]],2,FALSE),"-")</f>
        <v>-</v>
      </c>
      <c r="D4950" t="s">
        <v>429</v>
      </c>
      <c r="E4950">
        <v>0.35678500000000002</v>
      </c>
      <c r="F4950">
        <v>7.15</v>
      </c>
      <c r="G4950">
        <v>-23.254598555105801</v>
      </c>
      <c r="H4950">
        <v>1.0739510831011601</v>
      </c>
      <c r="I4950">
        <v>-10.490223547081699</v>
      </c>
      <c r="J4950">
        <v>3.1426029046428301</v>
      </c>
      <c r="K4950">
        <v>7.1499999474174496</v>
      </c>
      <c r="L4950">
        <v>7.1485046403914598</v>
      </c>
      <c r="M4950">
        <v>100</v>
      </c>
      <c r="O4950">
        <v>0</v>
      </c>
      <c r="P4950">
        <v>0</v>
      </c>
    </row>
    <row r="4951" spans="1:16" hidden="1" x14ac:dyDescent="0.3">
      <c r="A4951" t="s">
        <v>10132</v>
      </c>
      <c r="B4951" t="s">
        <v>10133</v>
      </c>
      <c r="C4951" t="str">
        <f>IFERROR(VLOOKUP(Table1[[#This Row],[Ticker]],[1]!Table2[[Symbol]:[Industry]],2,FALSE),"-")</f>
        <v>-</v>
      </c>
      <c r="D4951" t="s">
        <v>124</v>
      </c>
      <c r="E4951">
        <v>0.34499999999999997</v>
      </c>
      <c r="F4951">
        <v>3.45</v>
      </c>
      <c r="G4951">
        <v>-13.381987090137599</v>
      </c>
      <c r="H4951">
        <v>1.0739510831011601</v>
      </c>
      <c r="I4951">
        <v>-10.490223547081699</v>
      </c>
      <c r="J4951">
        <v>3.1426029046428301</v>
      </c>
      <c r="K4951">
        <v>3.4498713215533598</v>
      </c>
      <c r="L4951">
        <v>3.4104627674485402</v>
      </c>
      <c r="M4951">
        <v>100</v>
      </c>
      <c r="O4951">
        <v>0</v>
      </c>
      <c r="P4951">
        <v>9.8726114649681591</v>
      </c>
    </row>
    <row r="4952" spans="1:16" hidden="1" x14ac:dyDescent="0.3">
      <c r="A4952" t="s">
        <v>10134</v>
      </c>
      <c r="B4952" t="s">
        <v>10135</v>
      </c>
      <c r="C4952" t="str">
        <f>IFERROR(VLOOKUP(Table1[[#This Row],[Ticker]],[1]!Table2[[Symbol]:[Industry]],2,FALSE),"-")</f>
        <v>-</v>
      </c>
      <c r="E4952">
        <v>0.33499999999999802</v>
      </c>
      <c r="F4952">
        <v>1</v>
      </c>
      <c r="G4952">
        <v>-14.8449732899431</v>
      </c>
      <c r="H4952">
        <v>-4.2627840798750798</v>
      </c>
      <c r="I4952">
        <v>-17.738252227332602</v>
      </c>
      <c r="J4952">
        <v>-0.68487498968562099</v>
      </c>
      <c r="M4952">
        <v>50</v>
      </c>
      <c r="N4952">
        <v>1</v>
      </c>
    </row>
    <row r="4953" spans="1:16" hidden="1" x14ac:dyDescent="0.3">
      <c r="A4953" t="s">
        <v>10136</v>
      </c>
      <c r="B4953" t="s">
        <v>10137</v>
      </c>
      <c r="C4953" t="str">
        <f>IFERROR(VLOOKUP(Table1[[#This Row],[Ticker]],[1]!Table2[[Symbol]:[Industry]],2,FALSE),"-")</f>
        <v>-</v>
      </c>
      <c r="D4953" t="s">
        <v>429</v>
      </c>
      <c r="E4953">
        <v>0.28151999999999999</v>
      </c>
      <c r="F4953">
        <v>11.73</v>
      </c>
      <c r="G4953">
        <v>107.650913255917</v>
      </c>
      <c r="H4953">
        <v>1.0739510831011601</v>
      </c>
      <c r="I4953">
        <v>-10.490223547081699</v>
      </c>
      <c r="J4953">
        <v>3.1426029046428301</v>
      </c>
      <c r="K4953">
        <v>11.7185459369828</v>
      </c>
      <c r="L4953">
        <v>10.438399413124699</v>
      </c>
      <c r="M4953">
        <v>99.999262565895194</v>
      </c>
      <c r="O4953">
        <v>0</v>
      </c>
      <c r="P4953">
        <v>263.15789473684202</v>
      </c>
    </row>
    <row r="4954" spans="1:16" hidden="1" x14ac:dyDescent="0.3">
      <c r="A4954" t="s">
        <v>10138</v>
      </c>
      <c r="B4954" t="s">
        <v>10139</v>
      </c>
      <c r="C4954" t="str">
        <f>IFERROR(VLOOKUP(Table1[[#This Row],[Ticker]],[1]!Table2[[Symbol]:[Industry]],2,FALSE),"-")</f>
        <v>-</v>
      </c>
      <c r="D4954" t="s">
        <v>376</v>
      </c>
      <c r="E4954">
        <v>0.22970760000000001</v>
      </c>
      <c r="F4954">
        <v>2.14</v>
      </c>
      <c r="G4954">
        <v>-18.352637770792001</v>
      </c>
      <c r="H4954">
        <v>1.0739510831011601</v>
      </c>
      <c r="I4954">
        <v>-5.5882627627680197</v>
      </c>
      <c r="J4954">
        <v>3.1426029046428301</v>
      </c>
      <c r="K4954">
        <v>2.11106636082912</v>
      </c>
      <c r="L4954">
        <v>2.0665854422561298</v>
      </c>
      <c r="M4954">
        <v>100</v>
      </c>
      <c r="N4954">
        <v>0</v>
      </c>
      <c r="O4954">
        <v>0</v>
      </c>
      <c r="P4954">
        <v>4.9019607843137303</v>
      </c>
    </row>
    <row r="4955" spans="1:16" hidden="1" x14ac:dyDescent="0.3">
      <c r="A4955" t="s">
        <v>10140</v>
      </c>
      <c r="B4955" t="s">
        <v>10141</v>
      </c>
      <c r="C4955" t="str">
        <f>IFERROR(VLOOKUP(Table1[[#This Row],[Ticker]],[1]!Table2[[Symbol]:[Industry]],2,FALSE),"-")</f>
        <v>-</v>
      </c>
      <c r="D4955" t="s">
        <v>4517</v>
      </c>
      <c r="E4955">
        <v>0.2205</v>
      </c>
      <c r="F4955">
        <v>0.63</v>
      </c>
      <c r="G4955">
        <v>-5.26393248358987</v>
      </c>
      <c r="H4955">
        <v>-3.4380648546891699</v>
      </c>
      <c r="I4955">
        <v>-1.75410348888562</v>
      </c>
      <c r="J4955">
        <v>-1.33357813886593</v>
      </c>
      <c r="K4955">
        <v>0.51495591004596197</v>
      </c>
      <c r="M4955">
        <v>100</v>
      </c>
      <c r="N4955">
        <v>0.67073170731707299</v>
      </c>
      <c r="O4955">
        <v>0</v>
      </c>
      <c r="P4955">
        <v>21.1538461538461</v>
      </c>
    </row>
    <row r="4956" spans="1:16" hidden="1" x14ac:dyDescent="0.3">
      <c r="A4956" t="s">
        <v>10142</v>
      </c>
      <c r="B4956" t="s">
        <v>10143</v>
      </c>
      <c r="C4956" t="str">
        <f>IFERROR(VLOOKUP(Table1[[#This Row],[Ticker]],[1]!Table2[[Symbol]:[Industry]],2,FALSE),"-")</f>
        <v>-</v>
      </c>
      <c r="D4956" t="s">
        <v>72</v>
      </c>
      <c r="E4956">
        <v>0.205176</v>
      </c>
      <c r="F4956">
        <v>1.03</v>
      </c>
      <c r="G4956">
        <v>-23.254598555105801</v>
      </c>
      <c r="H4956">
        <v>1.0739510831011601</v>
      </c>
      <c r="I4956">
        <v>-10.490223547081699</v>
      </c>
      <c r="J4956">
        <v>3.1426029046428301</v>
      </c>
      <c r="K4956">
        <v>1.0299999967806599</v>
      </c>
      <c r="L4956">
        <v>1.0299084473709099</v>
      </c>
      <c r="M4956">
        <v>100</v>
      </c>
      <c r="O4956">
        <v>0</v>
      </c>
      <c r="P4956">
        <v>0</v>
      </c>
    </row>
    <row r="4957" spans="1:16" hidden="1" x14ac:dyDescent="0.3">
      <c r="A4957" t="s">
        <v>10144</v>
      </c>
      <c r="B4957" t="s">
        <v>10145</v>
      </c>
      <c r="C4957" t="str">
        <f>IFERROR(VLOOKUP(Table1[[#This Row],[Ticker]],[1]!Table2[[Symbol]:[Industry]],2,FALSE),"-")</f>
        <v>-</v>
      </c>
      <c r="D4957" t="s">
        <v>920</v>
      </c>
      <c r="E4957">
        <v>0.20382</v>
      </c>
      <c r="F4957">
        <v>2.58</v>
      </c>
      <c r="G4957">
        <v>-23.254598555105801</v>
      </c>
      <c r="H4957">
        <v>1.0739510831011601</v>
      </c>
      <c r="I4957">
        <v>-10.490223547081699</v>
      </c>
      <c r="J4957">
        <v>3.1426029046428301</v>
      </c>
      <c r="K4957">
        <v>2.5799999999999899</v>
      </c>
      <c r="L4957">
        <v>2.5799999999999899</v>
      </c>
      <c r="M4957">
        <v>50</v>
      </c>
      <c r="O4957">
        <v>0</v>
      </c>
      <c r="P4957">
        <v>0</v>
      </c>
    </row>
    <row r="4958" spans="1:16" hidden="1" x14ac:dyDescent="0.3">
      <c r="A4958" t="s">
        <v>10146</v>
      </c>
      <c r="B4958" t="s">
        <v>10147</v>
      </c>
      <c r="C4958" t="str">
        <f>IFERROR(VLOOKUP(Table1[[#This Row],[Ticker]],[1]!Table2[[Symbol]:[Industry]],2,FALSE),"-")</f>
        <v>-</v>
      </c>
      <c r="D4958" t="s">
        <v>2952</v>
      </c>
      <c r="E4958">
        <v>0.20249999999999899</v>
      </c>
      <c r="F4958">
        <v>0.6</v>
      </c>
      <c r="G4958">
        <v>-15.306667526324899</v>
      </c>
      <c r="H4958">
        <v>-3.4380648546891699</v>
      </c>
      <c r="I4958">
        <v>-10.805827626816599</v>
      </c>
      <c r="J4958">
        <v>-1.33357813886593</v>
      </c>
      <c r="K4958">
        <v>0.51580093785349101</v>
      </c>
      <c r="M4958">
        <v>100</v>
      </c>
      <c r="N4958">
        <v>0</v>
      </c>
      <c r="O4958">
        <v>0</v>
      </c>
      <c r="P4958">
        <v>11.111111111111001</v>
      </c>
    </row>
    <row r="4959" spans="1:16" hidden="1" x14ac:dyDescent="0.3">
      <c r="A4959" t="s">
        <v>10148</v>
      </c>
      <c r="B4959" t="s">
        <v>10149</v>
      </c>
      <c r="C4959" t="str">
        <f>IFERROR(VLOOKUP(Table1[[#This Row],[Ticker]],[1]!Table2[[Symbol]:[Industry]],2,FALSE),"-")</f>
        <v>-</v>
      </c>
      <c r="D4959" t="s">
        <v>2952</v>
      </c>
      <c r="E4959">
        <v>0.17280000000000001</v>
      </c>
      <c r="F4959">
        <v>1.44</v>
      </c>
      <c r="G4959">
        <v>-88.804837789555506</v>
      </c>
      <c r="H4959">
        <v>1.0739510831011601</v>
      </c>
      <c r="I4959">
        <v>-76.040462781531502</v>
      </c>
      <c r="K4959">
        <v>1.51599561782055</v>
      </c>
      <c r="L4959">
        <v>2.56737409726624</v>
      </c>
      <c r="M4959">
        <v>100</v>
      </c>
      <c r="O4959">
        <v>190.277777777777</v>
      </c>
      <c r="P4959">
        <v>71.428571428571402</v>
      </c>
    </row>
    <row r="4960" spans="1:16" hidden="1" x14ac:dyDescent="0.3">
      <c r="A4960" t="s">
        <v>10150</v>
      </c>
      <c r="B4960" t="s">
        <v>10151</v>
      </c>
      <c r="C4960" t="str">
        <f>IFERROR(VLOOKUP(Table1[[#This Row],[Ticker]],[1]!Table2[[Symbol]:[Industry]],2,FALSE),"-")</f>
        <v>-</v>
      </c>
      <c r="D4960" t="s">
        <v>232</v>
      </c>
      <c r="E4960">
        <v>0.124319999999998</v>
      </c>
      <c r="F4960">
        <v>5.18</v>
      </c>
      <c r="G4960">
        <v>-23.254598555105801</v>
      </c>
      <c r="H4960">
        <v>1.0739510831011601</v>
      </c>
      <c r="I4960">
        <v>-10.490223547081699</v>
      </c>
      <c r="J4960">
        <v>3.1426029046428301</v>
      </c>
      <c r="K4960">
        <v>5.18</v>
      </c>
      <c r="L4960">
        <v>5.1799999999999899</v>
      </c>
      <c r="M4960">
        <v>100</v>
      </c>
      <c r="O4960">
        <v>0</v>
      </c>
      <c r="P4960">
        <v>0</v>
      </c>
    </row>
    <row r="4961" spans="1:17" hidden="1" x14ac:dyDescent="0.3">
      <c r="A4961" t="s">
        <v>10152</v>
      </c>
      <c r="B4961" t="s">
        <v>10153</v>
      </c>
      <c r="C4961" t="str">
        <f>IFERROR(VLOOKUP(Table1[[#This Row],[Ticker]],[1]!Table2[[Symbol]:[Industry]],2,FALSE),"-")</f>
        <v>-</v>
      </c>
      <c r="D4961" t="s">
        <v>232</v>
      </c>
      <c r="E4961">
        <v>0.114264</v>
      </c>
      <c r="F4961">
        <v>12</v>
      </c>
      <c r="G4961">
        <v>-23.254598555105801</v>
      </c>
      <c r="H4961">
        <v>1.0739510831011601</v>
      </c>
      <c r="I4961">
        <v>-10.490223547081699</v>
      </c>
      <c r="J4961">
        <v>3.1426029046428301</v>
      </c>
      <c r="K4961">
        <v>12</v>
      </c>
      <c r="L4961">
        <v>12</v>
      </c>
      <c r="M4961">
        <v>50</v>
      </c>
      <c r="O4961">
        <v>0</v>
      </c>
      <c r="P4961">
        <v>0</v>
      </c>
    </row>
    <row r="4962" spans="1:17" hidden="1" x14ac:dyDescent="0.3">
      <c r="A4962" t="s">
        <v>10154</v>
      </c>
      <c r="B4962" t="s">
        <v>10155</v>
      </c>
      <c r="C4962" t="str">
        <f>IFERROR(VLOOKUP(Table1[[#This Row],[Ticker]],[1]!Table2[[Symbol]:[Industry]],2,FALSE),"-")</f>
        <v>-</v>
      </c>
      <c r="D4962" t="s">
        <v>133</v>
      </c>
      <c r="E4962">
        <v>0.105825</v>
      </c>
      <c r="F4962">
        <v>4.25</v>
      </c>
      <c r="G4962">
        <v>-23.254598555105801</v>
      </c>
      <c r="H4962">
        <v>1.0739510831011601</v>
      </c>
      <c r="I4962">
        <v>-10.490223547081699</v>
      </c>
      <c r="J4962">
        <v>3.1426029046428301</v>
      </c>
      <c r="K4962">
        <v>4.2499999919516602</v>
      </c>
      <c r="L4962">
        <v>4.24977111842726</v>
      </c>
      <c r="M4962">
        <v>100</v>
      </c>
      <c r="O4962">
        <v>0</v>
      </c>
      <c r="P4962">
        <v>0</v>
      </c>
    </row>
    <row r="4963" spans="1:17" hidden="1" x14ac:dyDescent="0.3">
      <c r="A4963" t="s">
        <v>10156</v>
      </c>
      <c r="B4963" t="s">
        <v>10157</v>
      </c>
      <c r="C4963" t="str">
        <f>IFERROR(VLOOKUP(Table1[[#This Row],[Ticker]],[1]!Table2[[Symbol]:[Industry]],2,FALSE),"-")</f>
        <v>-</v>
      </c>
      <c r="D4963" t="s">
        <v>168</v>
      </c>
      <c r="E4963">
        <v>0.10272000000000001</v>
      </c>
      <c r="F4963">
        <v>2.14</v>
      </c>
      <c r="G4963">
        <v>2.62775438607067</v>
      </c>
      <c r="H4963">
        <v>5.9759118674148901</v>
      </c>
      <c r="I4963">
        <v>15.392129394094701</v>
      </c>
      <c r="J4963">
        <v>3.1426029046428301</v>
      </c>
      <c r="K4963">
        <v>2.0026882096795</v>
      </c>
      <c r="L4963">
        <v>1.8319829787314399</v>
      </c>
      <c r="M4963">
        <v>100</v>
      </c>
      <c r="N4963">
        <v>3.3510638297872299</v>
      </c>
      <c r="O4963">
        <v>0</v>
      </c>
      <c r="P4963">
        <v>25.8823529411764</v>
      </c>
    </row>
    <row r="4964" spans="1:17" hidden="1" x14ac:dyDescent="0.3">
      <c r="A4964" t="s">
        <v>10158</v>
      </c>
      <c r="B4964" t="s">
        <v>10159</v>
      </c>
      <c r="C4964" t="str">
        <f>IFERROR(VLOOKUP(Table1[[#This Row],[Ticker]],[1]!Table2[[Symbol]:[Industry]],2,FALSE),"-")</f>
        <v>-</v>
      </c>
      <c r="D4964" t="s">
        <v>429</v>
      </c>
      <c r="E4964">
        <v>9.7884604062407093E-2</v>
      </c>
      <c r="F4964">
        <v>4.63</v>
      </c>
      <c r="G4964">
        <v>-7.5045985551058001</v>
      </c>
      <c r="H4964">
        <v>1.0739510831011601</v>
      </c>
      <c r="I4964">
        <v>5.2597764529182403</v>
      </c>
      <c r="J4964">
        <v>3.1426029046428301</v>
      </c>
      <c r="K4964">
        <v>4.4680414054097701</v>
      </c>
      <c r="L4964">
        <v>4.1814286624586003</v>
      </c>
      <c r="M4964">
        <v>50</v>
      </c>
      <c r="N4964">
        <v>0</v>
      </c>
      <c r="O4964">
        <v>0</v>
      </c>
      <c r="P4964">
        <v>15.749999999999901</v>
      </c>
    </row>
    <row r="4965" spans="1:17" hidden="1" x14ac:dyDescent="0.3">
      <c r="A4965" t="s">
        <v>10160</v>
      </c>
      <c r="B4965" t="s">
        <v>10161</v>
      </c>
      <c r="C4965" t="str">
        <f>IFERROR(VLOOKUP(Table1[[#This Row],[Ticker]],[1]!Table2[[Symbol]:[Industry]],2,FALSE),"-")</f>
        <v>-</v>
      </c>
      <c r="D4965" t="s">
        <v>530</v>
      </c>
      <c r="E4965">
        <v>9.1329431639917899E-2</v>
      </c>
      <c r="F4965">
        <v>4.55</v>
      </c>
      <c r="G4965">
        <v>-23.254598555105801</v>
      </c>
      <c r="H4965">
        <v>1.0739510831011601</v>
      </c>
      <c r="I4965">
        <v>-10.490223547081699</v>
      </c>
      <c r="J4965">
        <v>3.1426029046428301</v>
      </c>
      <c r="K4965">
        <v>4.55</v>
      </c>
      <c r="L4965">
        <v>4.5499999999999803</v>
      </c>
      <c r="M4965">
        <v>50</v>
      </c>
      <c r="O4965">
        <v>0</v>
      </c>
      <c r="P4965">
        <v>0</v>
      </c>
    </row>
    <row r="4966" spans="1:17" hidden="1" x14ac:dyDescent="0.3">
      <c r="A4966" t="s">
        <v>10162</v>
      </c>
      <c r="B4966" t="s">
        <v>10163</v>
      </c>
      <c r="C4966" t="str">
        <f>IFERROR(VLOOKUP(Table1[[#This Row],[Ticker]],[1]!Table2[[Symbol]:[Industry]],2,FALSE),"-")</f>
        <v>-</v>
      </c>
      <c r="D4966" t="s">
        <v>133</v>
      </c>
      <c r="E4966">
        <v>9.0601812000000004E-2</v>
      </c>
      <c r="F4966">
        <v>0.44</v>
      </c>
      <c r="G4966">
        <v>-13.254598555105799</v>
      </c>
      <c r="H4966">
        <v>1.0739510831011601</v>
      </c>
      <c r="I4966">
        <v>-10.490223547081699</v>
      </c>
      <c r="J4966">
        <v>3.1426029046428301</v>
      </c>
      <c r="K4966">
        <v>0.43999127627779999</v>
      </c>
      <c r="L4966">
        <v>0.43459824345536202</v>
      </c>
      <c r="M4966">
        <v>50</v>
      </c>
      <c r="O4966">
        <v>0</v>
      </c>
      <c r="P4966">
        <v>9.9999999999999805</v>
      </c>
    </row>
    <row r="4967" spans="1:17" hidden="1" x14ac:dyDescent="0.3">
      <c r="A4967" t="s">
        <v>10164</v>
      </c>
      <c r="B4967" t="s">
        <v>10165</v>
      </c>
      <c r="C4967" t="str">
        <f>IFERROR(VLOOKUP(Table1[[#This Row],[Ticker]],[1]!Table2[[Symbol]:[Industry]],2,FALSE),"-")</f>
        <v>-</v>
      </c>
      <c r="D4967" t="s">
        <v>590</v>
      </c>
      <c r="E4967">
        <v>8.9298000000000002E-2</v>
      </c>
      <c r="F4967">
        <v>38.74</v>
      </c>
      <c r="G4967">
        <v>-18.268148690607099</v>
      </c>
      <c r="H4967">
        <v>1.0739510831011601</v>
      </c>
      <c r="I4967">
        <v>-10.490223547081699</v>
      </c>
      <c r="J4967">
        <v>3.1426029046428301</v>
      </c>
      <c r="K4967">
        <v>38.739514800684802</v>
      </c>
      <c r="L4967">
        <v>38.480221009137701</v>
      </c>
      <c r="M4967">
        <v>50</v>
      </c>
      <c r="O4967">
        <v>0</v>
      </c>
      <c r="P4967">
        <v>4.9864498644986499</v>
      </c>
    </row>
    <row r="4968" spans="1:17" hidden="1" x14ac:dyDescent="0.3">
      <c r="A4968" t="s">
        <v>10166</v>
      </c>
      <c r="B4968" t="s">
        <v>10167</v>
      </c>
      <c r="C4968" t="str">
        <f>IFERROR(VLOOKUP(Table1[[#This Row],[Ticker]],[1]!Table2[[Symbol]:[Industry]],2,FALSE),"-")</f>
        <v>-</v>
      </c>
      <c r="E4968">
        <v>8.1900000000000001E-2</v>
      </c>
      <c r="F4968">
        <v>0.13</v>
      </c>
      <c r="G4968">
        <v>-23.254598555105801</v>
      </c>
      <c r="H4968">
        <v>1.0739510831011601</v>
      </c>
      <c r="I4968">
        <v>-10.490223547081699</v>
      </c>
      <c r="J4968">
        <v>3.1426029046428301</v>
      </c>
      <c r="K4968">
        <v>0.12999999999999901</v>
      </c>
      <c r="L4968">
        <v>0.12999999999999901</v>
      </c>
      <c r="M4968">
        <v>50</v>
      </c>
      <c r="O4968">
        <v>0</v>
      </c>
      <c r="P4968">
        <v>0</v>
      </c>
    </row>
    <row r="4969" spans="1:17" hidden="1" x14ac:dyDescent="0.3">
      <c r="A4969" t="s">
        <v>10168</v>
      </c>
      <c r="B4969" t="s">
        <v>10169</v>
      </c>
      <c r="C4969" t="str">
        <f>IFERROR(VLOOKUP(Table1[[#This Row],[Ticker]],[1]!Table2[[Symbol]:[Industry]],2,FALSE),"-")</f>
        <v>-</v>
      </c>
      <c r="D4969" t="s">
        <v>530</v>
      </c>
      <c r="E4969">
        <v>7.0599999999999996E-2</v>
      </c>
      <c r="F4969">
        <v>3.53</v>
      </c>
      <c r="G4969">
        <v>-13.2857512030808</v>
      </c>
      <c r="H4969">
        <v>1.0739510831011601</v>
      </c>
      <c r="I4969">
        <v>-5.7424490663695904</v>
      </c>
      <c r="J4969">
        <v>3.1426029046428301</v>
      </c>
      <c r="K4969">
        <v>3.4816610125351901</v>
      </c>
      <c r="L4969">
        <v>3.461487752574</v>
      </c>
      <c r="M4969">
        <v>100</v>
      </c>
      <c r="N4969">
        <v>0</v>
      </c>
      <c r="O4969">
        <v>0</v>
      </c>
      <c r="P4969">
        <v>9.9688473520249197</v>
      </c>
    </row>
    <row r="4970" spans="1:17" hidden="1" x14ac:dyDescent="0.3">
      <c r="A4970" t="s">
        <v>10170</v>
      </c>
      <c r="B4970" t="s">
        <v>10171</v>
      </c>
      <c r="C4970" t="str">
        <f>IFERROR(VLOOKUP(Table1[[#This Row],[Ticker]],[1]!Table2[[Symbol]:[Industry]],2,FALSE),"-")</f>
        <v>-</v>
      </c>
      <c r="D4970" t="s">
        <v>383</v>
      </c>
      <c r="E4970">
        <v>5.4420624000000001E-2</v>
      </c>
      <c r="F4970">
        <v>1.86</v>
      </c>
      <c r="G4970">
        <v>181.66343423177901</v>
      </c>
      <c r="H4970">
        <v>5.5683331055730703</v>
      </c>
      <c r="I4970">
        <v>27.287554230695999</v>
      </c>
      <c r="J4970">
        <v>7.6369849271147503</v>
      </c>
      <c r="K4970">
        <v>1.7186133438033999</v>
      </c>
      <c r="L4970">
        <v>1.39141970306771</v>
      </c>
      <c r="M4970">
        <v>100</v>
      </c>
      <c r="N4970">
        <v>1.6676470588235199</v>
      </c>
      <c r="O4970">
        <v>0</v>
      </c>
      <c r="P4970">
        <v>204.91803278688499</v>
      </c>
    </row>
    <row r="4971" spans="1:17" hidden="1" x14ac:dyDescent="0.3">
      <c r="A4971" t="s">
        <v>10172</v>
      </c>
      <c r="B4971" t="s">
        <v>10173</v>
      </c>
      <c r="C4971" t="str">
        <f>IFERROR(VLOOKUP(Table1[[#This Row],[Ticker]],[1]!Table2[[Symbol]:[Industry]],2,FALSE),"-")</f>
        <v>-</v>
      </c>
      <c r="D4971" t="s">
        <v>181</v>
      </c>
      <c r="E4971">
        <v>5.1029999999999999E-2</v>
      </c>
      <c r="F4971">
        <v>22.68</v>
      </c>
      <c r="G4971">
        <v>-91.578620901474494</v>
      </c>
      <c r="H4971">
        <v>1.0739510831011601</v>
      </c>
      <c r="I4971">
        <v>-10.490223547081699</v>
      </c>
      <c r="J4971">
        <v>3.1426029046428301</v>
      </c>
      <c r="K4971">
        <v>22.805593157386799</v>
      </c>
      <c r="L4971">
        <v>33.693996680453601</v>
      </c>
      <c r="M4971">
        <v>0</v>
      </c>
      <c r="O4971">
        <v>215.69664902998201</v>
      </c>
      <c r="P4971">
        <v>4.9999999999999796</v>
      </c>
    </row>
    <row r="4972" spans="1:17" hidden="1" x14ac:dyDescent="0.3">
      <c r="A4972" t="s">
        <v>10174</v>
      </c>
      <c r="B4972" t="s">
        <v>10175</v>
      </c>
      <c r="C4972" t="str">
        <f>IFERROR(VLOOKUP(Table1[[#This Row],[Ticker]],[1]!Table2[[Symbol]:[Industry]],2,FALSE),"-")</f>
        <v>-</v>
      </c>
      <c r="D4972" t="s">
        <v>138</v>
      </c>
      <c r="E4972">
        <v>2.6800000000000001E-2</v>
      </c>
      <c r="F4972">
        <v>1.34</v>
      </c>
      <c r="G4972">
        <v>-23.254598555105801</v>
      </c>
      <c r="H4972">
        <v>1.0739510831011601</v>
      </c>
      <c r="I4972">
        <v>-10.490223547081699</v>
      </c>
      <c r="J4972">
        <v>3.1426029046428301</v>
      </c>
      <c r="K4972">
        <v>1.3399999953603601</v>
      </c>
      <c r="L4972">
        <v>1.33986403751351</v>
      </c>
      <c r="M4972">
        <v>100</v>
      </c>
      <c r="O4972">
        <v>0</v>
      </c>
      <c r="P4972">
        <v>0</v>
      </c>
    </row>
    <row r="4973" spans="1:17" hidden="1" x14ac:dyDescent="0.3">
      <c r="A4973" t="s">
        <v>10176</v>
      </c>
      <c r="B4973" t="s">
        <v>10177</v>
      </c>
      <c r="C4973" t="str">
        <f>IFERROR(VLOOKUP(Table1[[#This Row],[Ticker]],[1]!Table2[[Symbol]:[Industry]],2,FALSE),"-")</f>
        <v>-</v>
      </c>
      <c r="D4973" t="s">
        <v>133</v>
      </c>
      <c r="E4973">
        <v>2.4500000000000001E-2</v>
      </c>
      <c r="F4973">
        <v>0.05</v>
      </c>
      <c r="G4973">
        <v>-23.254598555105801</v>
      </c>
      <c r="H4973">
        <v>1.0739510831011601</v>
      </c>
      <c r="I4973">
        <v>139.509776452918</v>
      </c>
      <c r="J4973">
        <v>3.1426029046428301</v>
      </c>
      <c r="K4973">
        <v>4.5218358231848201E-2</v>
      </c>
      <c r="M4973">
        <v>100</v>
      </c>
      <c r="N4973">
        <v>0</v>
      </c>
      <c r="O4973">
        <v>0</v>
      </c>
    </row>
    <row r="4974" spans="1:17" hidden="1" x14ac:dyDescent="0.3">
      <c r="A4974" t="s">
        <v>10178</v>
      </c>
      <c r="B4974" t="s">
        <v>10179</v>
      </c>
      <c r="C4974" t="str">
        <f>IFERROR(VLOOKUP(Table1[[#This Row],[Ticker]],[1]!Table2[[Symbol]:[Industry]],2,FALSE),"-")</f>
        <v>-</v>
      </c>
      <c r="E4974">
        <v>4.9799999999999996E-4</v>
      </c>
      <c r="F4974">
        <v>0.02</v>
      </c>
      <c r="G4974">
        <v>-23.254598555105801</v>
      </c>
      <c r="H4974">
        <v>1.0739510831011601</v>
      </c>
      <c r="I4974">
        <v>-10.490223547081699</v>
      </c>
      <c r="J4974">
        <v>3.1426029046428301</v>
      </c>
      <c r="K4974">
        <v>0.02</v>
      </c>
      <c r="L4974">
        <v>0.02</v>
      </c>
      <c r="M4974">
        <v>50</v>
      </c>
      <c r="O4974">
        <v>0</v>
      </c>
      <c r="P4974">
        <v>0</v>
      </c>
    </row>
    <row r="4975" spans="1:17" hidden="1" x14ac:dyDescent="0.3">
      <c r="A4975" t="s">
        <v>10180</v>
      </c>
      <c r="B4975" t="s">
        <v>10181</v>
      </c>
      <c r="C4975" t="str">
        <f>IFERROR(VLOOKUP(Table1[[#This Row],[Ticker]],[1]!Table2[[Symbol]:[Industry]],2,FALSE),"-")</f>
        <v>-</v>
      </c>
      <c r="D4975" t="s">
        <v>1297</v>
      </c>
      <c r="E4975">
        <v>0</v>
      </c>
      <c r="F4975">
        <v>1253.3800000000001</v>
      </c>
      <c r="G4975">
        <v>-15.2263401979486</v>
      </c>
      <c r="H4975">
        <v>2.1471218148084801</v>
      </c>
      <c r="I4975">
        <v>-5.4967993531415296</v>
      </c>
      <c r="J4975">
        <v>3.6852680293102398</v>
      </c>
      <c r="K4975">
        <v>1231.7509619509101</v>
      </c>
      <c r="L4975">
        <v>1202.6040234217801</v>
      </c>
      <c r="M4975">
        <v>36.382996971611497</v>
      </c>
      <c r="N4975">
        <v>1.03174916472397</v>
      </c>
      <c r="O4975">
        <v>2.2355550591201401</v>
      </c>
      <c r="P4975">
        <v>9.3699825479930396</v>
      </c>
      <c r="Q4975">
        <v>-0.13193077695746</v>
      </c>
    </row>
    <row r="4976" spans="1:17" hidden="1" x14ac:dyDescent="0.3">
      <c r="A4976" t="s">
        <v>10182</v>
      </c>
      <c r="B4976" t="s">
        <v>10183</v>
      </c>
      <c r="C4976" t="str">
        <f>IFERROR(VLOOKUP(Table1[[#This Row],[Ticker]],[1]!Table2[[Symbol]:[Industry]],2,FALSE),"-")</f>
        <v>-</v>
      </c>
      <c r="D4976" t="s">
        <v>1297</v>
      </c>
      <c r="E4976">
        <v>0</v>
      </c>
      <c r="F4976">
        <v>1227</v>
      </c>
      <c r="G4976">
        <v>-15.672998646039501</v>
      </c>
      <c r="H4976">
        <v>2.3026295365564602</v>
      </c>
      <c r="I4976">
        <v>-6.6418235910924803</v>
      </c>
      <c r="J4976">
        <v>3.8766975212823098</v>
      </c>
      <c r="K4976">
        <v>1218.4759625061499</v>
      </c>
      <c r="L4976">
        <v>1192.72533900141</v>
      </c>
      <c r="M4976">
        <v>36.058663394519002</v>
      </c>
      <c r="N4976">
        <v>1.0167846687411299</v>
      </c>
      <c r="O4976">
        <v>13.4881825590872</v>
      </c>
      <c r="P4976">
        <v>9.4070441373161007</v>
      </c>
      <c r="Q4976">
        <v>-0.13333261542483699</v>
      </c>
    </row>
    <row r="4977" spans="1:17" hidden="1" x14ac:dyDescent="0.3">
      <c r="A4977" t="s">
        <v>10184</v>
      </c>
      <c r="B4977" t="s">
        <v>10185</v>
      </c>
      <c r="C4977" t="str">
        <f>IFERROR(VLOOKUP(Table1[[#This Row],[Ticker]],[1]!Table2[[Symbol]:[Industry]],2,FALSE),"-")</f>
        <v>-</v>
      </c>
      <c r="D4977" t="s">
        <v>711</v>
      </c>
      <c r="E4977">
        <v>0</v>
      </c>
      <c r="F4977">
        <v>51.08</v>
      </c>
      <c r="G4977">
        <v>-10.4703194647988</v>
      </c>
      <c r="H4977">
        <v>-0.96876015181063402</v>
      </c>
      <c r="I4977">
        <v>-0.33279417464267103</v>
      </c>
      <c r="J4977">
        <v>3.2564765049464999</v>
      </c>
      <c r="K4977">
        <v>51.907932421667198</v>
      </c>
      <c r="L4977">
        <v>48.862427505220197</v>
      </c>
      <c r="M4977">
        <v>37.853305265548997</v>
      </c>
      <c r="N4977">
        <v>0.76602015145683899</v>
      </c>
      <c r="O4977">
        <v>8.6530931871573902</v>
      </c>
      <c r="P4977">
        <v>19.743072811664799</v>
      </c>
      <c r="Q4977">
        <v>7.2054511565187995E-2</v>
      </c>
    </row>
    <row r="4978" spans="1:17" hidden="1" x14ac:dyDescent="0.3">
      <c r="A4978" t="s">
        <v>10186</v>
      </c>
      <c r="B4978" t="s">
        <v>10187</v>
      </c>
      <c r="C4978" t="str">
        <f>IFERROR(VLOOKUP(Table1[[#This Row],[Ticker]],[1]!Table2[[Symbol]:[Industry]],2,FALSE),"-")</f>
        <v>-</v>
      </c>
      <c r="D4978" t="s">
        <v>711</v>
      </c>
      <c r="E4978">
        <v>0</v>
      </c>
      <c r="F4978">
        <v>25.25</v>
      </c>
      <c r="G4978">
        <v>-13.729136596226599</v>
      </c>
      <c r="H4978">
        <v>-2.41486196202588</v>
      </c>
      <c r="I4978">
        <v>-2.5796290772326098</v>
      </c>
      <c r="J4978">
        <v>1.5191007786281401</v>
      </c>
      <c r="K4978">
        <v>25.461052240680701</v>
      </c>
      <c r="L4978">
        <v>24.208431506789299</v>
      </c>
      <c r="M4978">
        <v>42.1652590342811</v>
      </c>
      <c r="N4978">
        <v>1.1587896062530401</v>
      </c>
      <c r="O4978">
        <v>6.4554455445544603</v>
      </c>
      <c r="P4978">
        <v>15.5606407322654</v>
      </c>
      <c r="Q4978">
        <v>-2.5629607369169999E-2</v>
      </c>
    </row>
    <row r="4979" spans="1:17" hidden="1" x14ac:dyDescent="0.3">
      <c r="A4979" t="s">
        <v>10188</v>
      </c>
      <c r="B4979" t="s">
        <v>10189</v>
      </c>
      <c r="C4979" t="str">
        <f>IFERROR(VLOOKUP(Table1[[#This Row],[Ticker]],[1]!Table2[[Symbol]:[Industry]],2,FALSE),"-")</f>
        <v>-</v>
      </c>
      <c r="D4979" t="s">
        <v>711</v>
      </c>
      <c r="E4979">
        <v>0</v>
      </c>
      <c r="F4979">
        <v>21.4</v>
      </c>
      <c r="G4979">
        <v>24.7501043980721</v>
      </c>
      <c r="H4979">
        <v>2.5911924624114899</v>
      </c>
      <c r="I4979">
        <v>6.6352758782370396</v>
      </c>
      <c r="J4979">
        <v>2.5125398983422</v>
      </c>
      <c r="K4979">
        <v>21.202626171056899</v>
      </c>
      <c r="L4979">
        <v>18.758099899092301</v>
      </c>
      <c r="M4979">
        <v>39.917065374287702</v>
      </c>
      <c r="N4979">
        <v>1.2362510305738801</v>
      </c>
      <c r="O4979">
        <v>6.8691588785046704</v>
      </c>
      <c r="P4979">
        <v>49.326634568418001</v>
      </c>
      <c r="Q4979">
        <v>8.1438948753974005E-2</v>
      </c>
    </row>
    <row r="4980" spans="1:17" hidden="1" x14ac:dyDescent="0.3">
      <c r="A4980" t="s">
        <v>10190</v>
      </c>
      <c r="B4980" t="s">
        <v>10191</v>
      </c>
      <c r="C4980" t="str">
        <f>IFERROR(VLOOKUP(Table1[[#This Row],[Ticker]],[1]!Table2[[Symbol]:[Industry]],2,FALSE),"-")</f>
        <v>-</v>
      </c>
      <c r="D4980" t="s">
        <v>711</v>
      </c>
      <c r="E4980">
        <v>0</v>
      </c>
      <c r="F4980">
        <v>29.89</v>
      </c>
      <c r="G4980">
        <v>26.120713788722199</v>
      </c>
      <c r="H4980">
        <v>2.4447530022238402</v>
      </c>
      <c r="I4980">
        <v>7.9422988397951801</v>
      </c>
      <c r="J4980">
        <v>0.285460047499978</v>
      </c>
      <c r="K4980">
        <v>29.132128748376999</v>
      </c>
      <c r="L4980">
        <v>26.042065433282598</v>
      </c>
      <c r="M4980">
        <v>46.770192321881197</v>
      </c>
      <c r="N4980">
        <v>0.89163057365399101</v>
      </c>
      <c r="O4980">
        <v>8.5647373703579799</v>
      </c>
      <c r="P4980">
        <v>53.164232641557703</v>
      </c>
      <c r="Q4980">
        <v>-1.7638996257211999E-2</v>
      </c>
    </row>
    <row r="4981" spans="1:17" hidden="1" x14ac:dyDescent="0.3">
      <c r="A4981" t="s">
        <v>10192</v>
      </c>
      <c r="B4981" t="s">
        <v>10193</v>
      </c>
      <c r="C4981" t="str">
        <f>IFERROR(VLOOKUP(Table1[[#This Row],[Ticker]],[1]!Table2[[Symbol]:[Industry]],2,FALSE),"-")</f>
        <v>-</v>
      </c>
      <c r="D4981" t="s">
        <v>711</v>
      </c>
      <c r="E4981">
        <v>0</v>
      </c>
      <c r="F4981">
        <v>41.9</v>
      </c>
      <c r="G4981">
        <v>6.7485041442426397</v>
      </c>
      <c r="H4981">
        <v>3.3066476844407702</v>
      </c>
      <c r="I4981">
        <v>-3.9015692606406498</v>
      </c>
      <c r="J4981">
        <v>-3.1983061862662399</v>
      </c>
      <c r="K4981">
        <v>40.082457552589197</v>
      </c>
      <c r="L4981">
        <v>37.200905400210601</v>
      </c>
      <c r="M4981">
        <v>42.372329352446798</v>
      </c>
      <c r="N4981">
        <v>0.61148615490133995</v>
      </c>
      <c r="O4981">
        <v>12.100238663484401</v>
      </c>
      <c r="P4981">
        <v>48.581560283687899</v>
      </c>
      <c r="Q4981">
        <v>2.6969867049001998E-2</v>
      </c>
    </row>
    <row r="4982" spans="1:17" hidden="1" x14ac:dyDescent="0.3">
      <c r="A4982" t="s">
        <v>10194</v>
      </c>
      <c r="B4982" t="s">
        <v>10195</v>
      </c>
      <c r="C4982" t="str">
        <f>IFERROR(VLOOKUP(Table1[[#This Row],[Ticker]],[1]!Table2[[Symbol]:[Industry]],2,FALSE),"-")</f>
        <v>-</v>
      </c>
      <c r="D4982" t="s">
        <v>711</v>
      </c>
      <c r="E4982">
        <v>0</v>
      </c>
      <c r="F4982">
        <v>38.729999999999997</v>
      </c>
      <c r="G4982">
        <v>12.87896910746</v>
      </c>
      <c r="H4982">
        <v>1.46235087595461</v>
      </c>
      <c r="I4982">
        <v>5.6068987550765099</v>
      </c>
      <c r="J4982">
        <v>1.8191109219500501</v>
      </c>
      <c r="K4982">
        <v>37.840833494559</v>
      </c>
      <c r="L4982">
        <v>34.304360906083403</v>
      </c>
      <c r="M4982">
        <v>37.855201331873801</v>
      </c>
      <c r="N4982">
        <v>0.83299543081224303</v>
      </c>
      <c r="O4982">
        <v>3.4856700232378</v>
      </c>
      <c r="P4982">
        <v>60.041322314049502</v>
      </c>
      <c r="Q4982">
        <v>5.8879591037521002E-2</v>
      </c>
    </row>
    <row r="4983" spans="1:17" hidden="1" x14ac:dyDescent="0.3">
      <c r="A4983" t="s">
        <v>10196</v>
      </c>
      <c r="B4983" t="s">
        <v>10197</v>
      </c>
      <c r="C4983" t="str">
        <f>IFERROR(VLOOKUP(Table1[[#This Row],[Ticker]],[1]!Table2[[Symbol]:[Industry]],2,FALSE),"-")</f>
        <v>-</v>
      </c>
      <c r="D4983" t="s">
        <v>711</v>
      </c>
      <c r="E4983">
        <v>0</v>
      </c>
      <c r="F4983">
        <v>50.92</v>
      </c>
      <c r="G4983">
        <v>-10.599731298468599</v>
      </c>
      <c r="H4983">
        <v>-2.85748174715782</v>
      </c>
      <c r="I4983">
        <v>-0.34529601084985501</v>
      </c>
      <c r="J4983">
        <v>1.53954946952834</v>
      </c>
      <c r="K4983">
        <v>51.746566309707099</v>
      </c>
      <c r="L4983">
        <v>48.708895683820103</v>
      </c>
      <c r="M4983">
        <v>38.548106434567202</v>
      </c>
      <c r="N4983">
        <v>1.19679155247038</v>
      </c>
      <c r="O4983">
        <v>7.0306362922230896</v>
      </c>
      <c r="P4983">
        <v>20.520710059171599</v>
      </c>
      <c r="Q4983">
        <v>-3.9160773297699998E-4</v>
      </c>
    </row>
    <row r="4984" spans="1:17" hidden="1" x14ac:dyDescent="0.3">
      <c r="A4984" t="s">
        <v>10198</v>
      </c>
      <c r="B4984" t="s">
        <v>10199</v>
      </c>
      <c r="C4984" t="str">
        <f>IFERROR(VLOOKUP(Table1[[#This Row],[Ticker]],[1]!Table2[[Symbol]:[Industry]],2,FALSE),"-")</f>
        <v>-</v>
      </c>
      <c r="D4984" t="s">
        <v>711</v>
      </c>
      <c r="E4984">
        <v>0</v>
      </c>
      <c r="F4984">
        <v>154.97</v>
      </c>
      <c r="G4984">
        <v>13.911271510392501</v>
      </c>
      <c r="H4984">
        <v>6.1019946330846402</v>
      </c>
      <c r="I4984">
        <v>2.3711849446522701</v>
      </c>
      <c r="J4984">
        <v>1.6023332027994499</v>
      </c>
      <c r="K4984">
        <v>151.687463858841</v>
      </c>
      <c r="L4984">
        <v>137.868759226294</v>
      </c>
      <c r="M4984">
        <v>34.574083232051997</v>
      </c>
      <c r="N4984">
        <v>0.997376856994309</v>
      </c>
      <c r="O4984">
        <v>5.7301413176743701</v>
      </c>
      <c r="P4984">
        <v>40.869011908008297</v>
      </c>
      <c r="Q4984">
        <v>3.8010026247456002E-2</v>
      </c>
    </row>
    <row r="4985" spans="1:17" hidden="1" x14ac:dyDescent="0.3">
      <c r="A4985" t="s">
        <v>10200</v>
      </c>
      <c r="B4985" t="s">
        <v>10201</v>
      </c>
      <c r="C4985" t="str">
        <f>IFERROR(VLOOKUP(Table1[[#This Row],[Ticker]],[1]!Table2[[Symbol]:[Industry]],2,FALSE),"-")</f>
        <v>-</v>
      </c>
      <c r="D4985" t="s">
        <v>553</v>
      </c>
      <c r="E4985">
        <v>0</v>
      </c>
      <c r="F4985">
        <v>83.64</v>
      </c>
      <c r="G4985">
        <v>-32.2525313154147</v>
      </c>
      <c r="H4985">
        <v>-5.2367285285493299</v>
      </c>
      <c r="I4985">
        <v>-18.759580862282402</v>
      </c>
      <c r="J4985">
        <v>0.72687256756417995</v>
      </c>
      <c r="K4985">
        <v>90.533824487824404</v>
      </c>
      <c r="L4985">
        <v>96.500171430634296</v>
      </c>
      <c r="M4985">
        <v>70.236447926634199</v>
      </c>
      <c r="N4985">
        <v>0.51860330310562597</v>
      </c>
      <c r="O4985">
        <v>58.177905308464801</v>
      </c>
      <c r="P4985">
        <v>26.650514839491201</v>
      </c>
      <c r="Q4985">
        <v>0.14567341613641299</v>
      </c>
    </row>
    <row r="4986" spans="1:17" hidden="1" x14ac:dyDescent="0.3">
      <c r="A4986" t="s">
        <v>10202</v>
      </c>
      <c r="B4986" t="s">
        <v>10203</v>
      </c>
      <c r="C4986" t="str">
        <f>IFERROR(VLOOKUP(Table1[[#This Row],[Ticker]],[1]!Table2[[Symbol]:[Industry]],2,FALSE),"-")</f>
        <v>-</v>
      </c>
      <c r="D4986" t="s">
        <v>711</v>
      </c>
      <c r="E4986">
        <v>0</v>
      </c>
      <c r="F4986">
        <v>277.61</v>
      </c>
      <c r="G4986">
        <v>10.1412017428135</v>
      </c>
      <c r="H4986">
        <v>2.18021871195202</v>
      </c>
      <c r="I4986">
        <v>5.5868796474323901</v>
      </c>
      <c r="J4986">
        <v>0.48345989635505099</v>
      </c>
      <c r="K4986">
        <v>268.27099458588901</v>
      </c>
      <c r="L4986">
        <v>245.218453240858</v>
      </c>
      <c r="M4986">
        <v>38.8935273072047</v>
      </c>
      <c r="N4986">
        <v>1.6481214398822499</v>
      </c>
      <c r="O4986">
        <v>4.4630957098087096</v>
      </c>
      <c r="P4986">
        <v>38.286425902864202</v>
      </c>
      <c r="Q4986">
        <v>1.8802390589823002E-2</v>
      </c>
    </row>
    <row r="4987" spans="1:17" hidden="1" x14ac:dyDescent="0.3">
      <c r="A4987" t="s">
        <v>10204</v>
      </c>
      <c r="B4987" t="s">
        <v>10205</v>
      </c>
      <c r="C4987" t="str">
        <f>IFERROR(VLOOKUP(Table1[[#This Row],[Ticker]],[1]!Table2[[Symbol]:[Industry]],2,FALSE),"-")</f>
        <v>-</v>
      </c>
      <c r="D4987" t="s">
        <v>232</v>
      </c>
      <c r="E4987">
        <v>0</v>
      </c>
      <c r="F4987">
        <v>1439.45</v>
      </c>
      <c r="G4987">
        <v>-36.834882528329402</v>
      </c>
      <c r="H4987">
        <v>2.0560499499101601</v>
      </c>
      <c r="I4987">
        <v>-11.752356139598101</v>
      </c>
      <c r="J4987">
        <v>-0.17815181233829</v>
      </c>
      <c r="K4987">
        <v>1548.4137043312601</v>
      </c>
      <c r="L4987">
        <v>1513.61896982437</v>
      </c>
      <c r="M4987">
        <v>62.226032105996701</v>
      </c>
      <c r="N4987">
        <v>1.1416115600775301</v>
      </c>
      <c r="O4987">
        <v>51.099378234742403</v>
      </c>
      <c r="P4987">
        <v>23.499635365278099</v>
      </c>
      <c r="Q4987">
        <v>6.3467078324692006E-2</v>
      </c>
    </row>
    <row r="4988" spans="1:17" hidden="1" x14ac:dyDescent="0.3">
      <c r="A4988" t="s">
        <v>10206</v>
      </c>
      <c r="B4988" t="s">
        <v>10207</v>
      </c>
      <c r="C4988" t="str">
        <f>IFERROR(VLOOKUP(Table1[[#This Row],[Ticker]],[1]!Table2[[Symbol]:[Industry]],2,FALSE),"-")</f>
        <v>-</v>
      </c>
      <c r="D4988" t="s">
        <v>711</v>
      </c>
      <c r="E4988">
        <v>0</v>
      </c>
      <c r="F4988">
        <v>265.39</v>
      </c>
      <c r="G4988">
        <v>1.5467181625052799</v>
      </c>
      <c r="H4988">
        <v>2.7490818342570602</v>
      </c>
      <c r="I4988">
        <v>1.98222941104673</v>
      </c>
      <c r="J4988">
        <v>0.97289134864967697</v>
      </c>
      <c r="K4988">
        <v>261.93063880078302</v>
      </c>
      <c r="L4988">
        <v>242.32097127103901</v>
      </c>
      <c r="M4988">
        <v>30.520322535784199</v>
      </c>
      <c r="N4988">
        <v>0.75034368616925795</v>
      </c>
      <c r="O4988">
        <v>10.026753080372201</v>
      </c>
      <c r="P4988">
        <v>30.412776412776399</v>
      </c>
      <c r="Q4988">
        <v>1.6721317295981999E-2</v>
      </c>
    </row>
    <row r="4989" spans="1:17" hidden="1" x14ac:dyDescent="0.3">
      <c r="A4989" t="s">
        <v>10208</v>
      </c>
      <c r="B4989" t="s">
        <v>10209</v>
      </c>
      <c r="C4989" t="str">
        <f>IFERROR(VLOOKUP(Table1[[#This Row],[Ticker]],[1]!Table2[[Symbol]:[Industry]],2,FALSE),"-")</f>
        <v>-</v>
      </c>
      <c r="D4989" t="s">
        <v>711</v>
      </c>
      <c r="E4989">
        <v>0</v>
      </c>
      <c r="F4989">
        <v>721.34</v>
      </c>
      <c r="G4989">
        <v>36.1751726903356</v>
      </c>
      <c r="H4989">
        <v>-0.86469227127798798</v>
      </c>
      <c r="I4989">
        <v>17.679641413828001</v>
      </c>
      <c r="J4989">
        <v>8.7039939506402694E-2</v>
      </c>
      <c r="K4989">
        <v>721.527604468596</v>
      </c>
      <c r="L4989">
        <v>623.50013665870301</v>
      </c>
      <c r="M4989">
        <v>33.773001793398997</v>
      </c>
      <c r="N4989">
        <v>1.03397135185939</v>
      </c>
      <c r="O4989">
        <v>5.7310006377020404</v>
      </c>
      <c r="P4989">
        <v>67.364269141531295</v>
      </c>
      <c r="Q4989">
        <v>3.7138248543373997E-2</v>
      </c>
    </row>
    <row r="4990" spans="1:17" hidden="1" x14ac:dyDescent="0.3">
      <c r="A4990" t="s">
        <v>10210</v>
      </c>
      <c r="B4990" t="s">
        <v>10211</v>
      </c>
      <c r="C4990" t="str">
        <f>IFERROR(VLOOKUP(Table1[[#This Row],[Ticker]],[1]!Table2[[Symbol]:[Industry]],2,FALSE),"-")</f>
        <v>-</v>
      </c>
      <c r="D4990" t="s">
        <v>711</v>
      </c>
      <c r="E4990">
        <v>0</v>
      </c>
      <c r="F4990">
        <v>259.14999999999998</v>
      </c>
      <c r="G4990">
        <v>2.4609345777165501</v>
      </c>
      <c r="H4990">
        <v>2.8037223688978101</v>
      </c>
      <c r="I4990">
        <v>1.21717763400362</v>
      </c>
      <c r="J4990">
        <v>3.6095378374497402</v>
      </c>
      <c r="K4990">
        <v>254.944165185012</v>
      </c>
      <c r="L4990">
        <v>236.076528294898</v>
      </c>
      <c r="M4990">
        <v>38.590708796903002</v>
      </c>
      <c r="N4990">
        <v>1.4083862271393699</v>
      </c>
      <c r="O4990">
        <v>6.1122901794327698</v>
      </c>
      <c r="P4990">
        <v>30.226130653266299</v>
      </c>
      <c r="Q4990">
        <v>1.5258138167479E-2</v>
      </c>
    </row>
    <row r="4991" spans="1:17" hidden="1" x14ac:dyDescent="0.3">
      <c r="A4991" t="s">
        <v>10212</v>
      </c>
      <c r="B4991" t="s">
        <v>10213</v>
      </c>
      <c r="C4991" t="str">
        <f>IFERROR(VLOOKUP(Table1[[#This Row],[Ticker]],[1]!Table2[[Symbol]:[Industry]],2,FALSE),"-")</f>
        <v>-</v>
      </c>
      <c r="D4991" t="s">
        <v>711</v>
      </c>
      <c r="E4991">
        <v>0</v>
      </c>
      <c r="F4991">
        <v>256.39</v>
      </c>
      <c r="G4991">
        <v>-14.8994299303065</v>
      </c>
      <c r="H4991">
        <v>-2.7534313982756702</v>
      </c>
      <c r="I4991">
        <v>-3.4290910934321701</v>
      </c>
      <c r="J4991">
        <v>2.1303654065313302</v>
      </c>
      <c r="K4991">
        <v>260.84802264033999</v>
      </c>
      <c r="L4991">
        <v>248.009253023935</v>
      </c>
      <c r="M4991">
        <v>43.6990592984979</v>
      </c>
      <c r="N4991">
        <v>1.3576961179940099</v>
      </c>
      <c r="O4991">
        <v>7.2233706462810598</v>
      </c>
      <c r="P4991">
        <v>14.281256964564299</v>
      </c>
      <c r="Q4991">
        <v>-2.6504851824225999E-2</v>
      </c>
    </row>
    <row r="4992" spans="1:17" hidden="1" x14ac:dyDescent="0.3">
      <c r="A4992" t="s">
        <v>10214</v>
      </c>
      <c r="B4992" t="s">
        <v>10215</v>
      </c>
      <c r="C4992" t="str">
        <f>IFERROR(VLOOKUP(Table1[[#This Row],[Ticker]],[1]!Table2[[Symbol]:[Industry]],2,FALSE),"-")</f>
        <v>-</v>
      </c>
      <c r="D4992" t="s">
        <v>711</v>
      </c>
      <c r="E4992">
        <v>0</v>
      </c>
      <c r="F4992">
        <v>269.91000000000003</v>
      </c>
      <c r="G4992">
        <v>5.0052379778727101</v>
      </c>
      <c r="H4992">
        <v>0.38027421455674099</v>
      </c>
      <c r="I4992">
        <v>4.9200471161071997</v>
      </c>
      <c r="J4992">
        <v>-0.51083791183462102</v>
      </c>
      <c r="K4992">
        <v>259.49810986559498</v>
      </c>
      <c r="L4992">
        <v>239.17964757902899</v>
      </c>
      <c r="M4992">
        <v>39.772223044646402</v>
      </c>
      <c r="N4992">
        <v>0.40340290011567798</v>
      </c>
      <c r="O4992">
        <v>3.9642843910933299</v>
      </c>
      <c r="P4992">
        <v>1179.01246268303</v>
      </c>
      <c r="Q4992">
        <v>-4.0451341168239998E-3</v>
      </c>
    </row>
    <row r="4993" spans="1:17" hidden="1" x14ac:dyDescent="0.3">
      <c r="A4993" t="s">
        <v>10216</v>
      </c>
      <c r="B4993" t="s">
        <v>10217</v>
      </c>
      <c r="C4993" t="str">
        <f>IFERROR(VLOOKUP(Table1[[#This Row],[Ticker]],[1]!Table2[[Symbol]:[Industry]],2,FALSE),"-")</f>
        <v>-</v>
      </c>
      <c r="D4993" t="s">
        <v>235</v>
      </c>
      <c r="E4993">
        <v>0</v>
      </c>
      <c r="F4993">
        <v>162</v>
      </c>
      <c r="G4993">
        <v>11.7454014448941</v>
      </c>
      <c r="H4993">
        <v>1.0739510831011601</v>
      </c>
      <c r="I4993">
        <v>-4.5386211926016999</v>
      </c>
      <c r="J4993">
        <v>3.1426029046428301</v>
      </c>
      <c r="K4993">
        <v>153.09025625548</v>
      </c>
      <c r="L4993">
        <v>146.52838887243601</v>
      </c>
      <c r="M4993">
        <v>50</v>
      </c>
      <c r="N4993">
        <v>0</v>
      </c>
      <c r="O4993">
        <v>0</v>
      </c>
      <c r="P4993">
        <v>62</v>
      </c>
    </row>
    <row r="4994" spans="1:17" hidden="1" x14ac:dyDescent="0.3">
      <c r="A4994" t="s">
        <v>10218</v>
      </c>
      <c r="B4994" t="s">
        <v>10219</v>
      </c>
      <c r="C4994" t="str">
        <f>IFERROR(VLOOKUP(Table1[[#This Row],[Ticker]],[1]!Table2[[Symbol]:[Industry]],2,FALSE),"-")</f>
        <v>-</v>
      </c>
      <c r="D4994" t="s">
        <v>711</v>
      </c>
      <c r="E4994">
        <v>0</v>
      </c>
      <c r="F4994">
        <v>878.23</v>
      </c>
      <c r="G4994">
        <v>27.342518809341598</v>
      </c>
      <c r="H4994">
        <v>3.4294211589015902</v>
      </c>
      <c r="I4994">
        <v>12.9728667204452</v>
      </c>
      <c r="J4994">
        <v>2.6717558199343698</v>
      </c>
      <c r="K4994">
        <v>867.50798861913495</v>
      </c>
      <c r="L4994">
        <v>763.10689406926201</v>
      </c>
      <c r="M4994">
        <v>37.3388535311583</v>
      </c>
      <c r="N4994">
        <v>1.1979273218262401</v>
      </c>
      <c r="O4994">
        <v>5.3254842125639099</v>
      </c>
      <c r="P4994">
        <v>87.840612567908593</v>
      </c>
      <c r="Q4994">
        <v>2.6632969630870001E-2</v>
      </c>
    </row>
    <row r="4995" spans="1:17" hidden="1" x14ac:dyDescent="0.3">
      <c r="A4995" t="s">
        <v>10220</v>
      </c>
      <c r="B4995" t="s">
        <v>10221</v>
      </c>
      <c r="C4995" t="str">
        <f>IFERROR(VLOOKUP(Table1[[#This Row],[Ticker]],[1]!Table2[[Symbol]:[Industry]],2,FALSE),"-")</f>
        <v>-</v>
      </c>
      <c r="D4995" t="s">
        <v>711</v>
      </c>
      <c r="E4995">
        <v>0</v>
      </c>
      <c r="F4995">
        <v>866</v>
      </c>
      <c r="G4995">
        <v>6.3308173267284204E-2</v>
      </c>
      <c r="H4995">
        <v>2.75294603437507</v>
      </c>
      <c r="I4995">
        <v>2.54247240018706</v>
      </c>
      <c r="J4995">
        <v>2.5970961575857001</v>
      </c>
      <c r="K4995">
        <v>843.54731391795303</v>
      </c>
      <c r="L4995">
        <v>784.33065787716203</v>
      </c>
      <c r="M4995">
        <v>43.617668529781398</v>
      </c>
      <c r="N4995">
        <v>0.73586256263421601</v>
      </c>
      <c r="O4995">
        <v>14.318706697459501</v>
      </c>
      <c r="P4995">
        <v>40.8130081300813</v>
      </c>
      <c r="Q4995">
        <v>3.5665262196414999E-2</v>
      </c>
    </row>
    <row r="4996" spans="1:17" hidden="1" x14ac:dyDescent="0.3">
      <c r="A4996" t="s">
        <v>10222</v>
      </c>
      <c r="B4996" t="s">
        <v>10223</v>
      </c>
      <c r="C4996" t="str">
        <f>IFERROR(VLOOKUP(Table1[[#This Row],[Ticker]],[1]!Table2[[Symbol]:[Industry]],2,FALSE),"-")</f>
        <v>-</v>
      </c>
      <c r="D4996" t="s">
        <v>711</v>
      </c>
      <c r="E4996">
        <v>0</v>
      </c>
      <c r="F4996">
        <v>283.25</v>
      </c>
      <c r="G4996">
        <v>7.50179744044482</v>
      </c>
      <c r="H4996">
        <v>2.9812594609977801</v>
      </c>
      <c r="I4996">
        <v>5.6101166586812496</v>
      </c>
      <c r="J4996">
        <v>1.2380044145948099</v>
      </c>
      <c r="K4996">
        <v>275.91516290533502</v>
      </c>
      <c r="L4996">
        <v>252.403290316305</v>
      </c>
      <c r="M4996">
        <v>36.174903309900898</v>
      </c>
      <c r="N4996">
        <v>0.98133162649058403</v>
      </c>
      <c r="O4996">
        <v>5.0132391879964704</v>
      </c>
      <c r="P4996">
        <v>61.386815566064598</v>
      </c>
      <c r="Q4996">
        <v>1.2902501101542001E-2</v>
      </c>
    </row>
    <row r="4997" spans="1:17" hidden="1" x14ac:dyDescent="0.3">
      <c r="A4997" t="s">
        <v>10224</v>
      </c>
      <c r="B4997" t="s">
        <v>10225</v>
      </c>
      <c r="C4997" t="str">
        <f>IFERROR(VLOOKUP(Table1[[#This Row],[Ticker]],[1]!Table2[[Symbol]:[Industry]],2,FALSE),"-")</f>
        <v>-</v>
      </c>
      <c r="D4997" t="s">
        <v>711</v>
      </c>
      <c r="E4997">
        <v>0</v>
      </c>
      <c r="F4997">
        <v>895.72</v>
      </c>
      <c r="G4997">
        <v>0.90615406690129396</v>
      </c>
      <c r="H4997">
        <v>1.42011253719905</v>
      </c>
      <c r="I4997">
        <v>0.66887300293066798</v>
      </c>
      <c r="J4997">
        <v>3.2116440005332398</v>
      </c>
      <c r="K4997">
        <v>884.96815564490305</v>
      </c>
      <c r="L4997">
        <v>822.65203135548199</v>
      </c>
      <c r="M4997">
        <v>36.216852662223999</v>
      </c>
      <c r="N4997">
        <v>0.89654712887187904</v>
      </c>
      <c r="O4997">
        <v>4.2290001339704197</v>
      </c>
      <c r="P4997">
        <v>27.0524822695035</v>
      </c>
      <c r="Q4997">
        <v>1.1367808071405999E-2</v>
      </c>
    </row>
    <row r="4998" spans="1:17" hidden="1" x14ac:dyDescent="0.3">
      <c r="A4998" t="s">
        <v>10226</v>
      </c>
      <c r="B4998" t="s">
        <v>10227</v>
      </c>
      <c r="C4998" t="str">
        <f>IFERROR(VLOOKUP(Table1[[#This Row],[Ticker]],[1]!Table2[[Symbol]:[Industry]],2,FALSE),"-")</f>
        <v>-</v>
      </c>
      <c r="D4998" t="s">
        <v>711</v>
      </c>
      <c r="E4998">
        <v>0</v>
      </c>
      <c r="F4998">
        <v>863.71</v>
      </c>
      <c r="G4998">
        <v>-1.43667217129011</v>
      </c>
      <c r="H4998">
        <v>1.8376579108681701</v>
      </c>
      <c r="I4998">
        <v>0.64790937449066799</v>
      </c>
      <c r="J4998">
        <v>2.88084642842656</v>
      </c>
      <c r="K4998">
        <v>857.75872404983897</v>
      </c>
      <c r="L4998">
        <v>797.66631348547799</v>
      </c>
      <c r="M4998">
        <v>37.423081017166801</v>
      </c>
      <c r="N4998">
        <v>0.75454922116566603</v>
      </c>
      <c r="O4998">
        <v>4.0048164314410997</v>
      </c>
      <c r="P4998">
        <v>26.617703110798299</v>
      </c>
      <c r="Q4998">
        <v>2.5475784075280001E-3</v>
      </c>
    </row>
    <row r="4999" spans="1:17" hidden="1" x14ac:dyDescent="0.3">
      <c r="A4999" t="s">
        <v>10228</v>
      </c>
      <c r="B4999" t="s">
        <v>10229</v>
      </c>
      <c r="C4999" t="str">
        <f>IFERROR(VLOOKUP(Table1[[#This Row],[Ticker]],[1]!Table2[[Symbol]:[Industry]],2,FALSE),"-")</f>
        <v>-</v>
      </c>
      <c r="D4999" t="s">
        <v>711</v>
      </c>
      <c r="E4999">
        <v>0</v>
      </c>
      <c r="F4999">
        <v>254.32</v>
      </c>
      <c r="G4999">
        <v>-14.183963396208799</v>
      </c>
      <c r="H4999">
        <v>-2.6723175736152598</v>
      </c>
      <c r="I4999">
        <v>-2.88709259721925</v>
      </c>
      <c r="J4999">
        <v>2.35417169045876</v>
      </c>
      <c r="K4999">
        <v>257.59801653659599</v>
      </c>
      <c r="L4999">
        <v>244.957117680794</v>
      </c>
      <c r="M4999">
        <v>45.289626408737497</v>
      </c>
      <c r="N4999">
        <v>0.59263104692917201</v>
      </c>
      <c r="O4999">
        <v>6.1654608367411203</v>
      </c>
      <c r="P4999">
        <v>15.076923076923</v>
      </c>
    </row>
    <row r="5000" spans="1:17" hidden="1" x14ac:dyDescent="0.3">
      <c r="A5000" t="s">
        <v>10230</v>
      </c>
      <c r="B5000" t="s">
        <v>10231</v>
      </c>
      <c r="C5000" t="str">
        <f>IFERROR(VLOOKUP(Table1[[#This Row],[Ticker]],[1]!Table2[[Symbol]:[Industry]],2,FALSE),"-")</f>
        <v>-</v>
      </c>
      <c r="D5000" t="s">
        <v>711</v>
      </c>
      <c r="E5000">
        <v>0</v>
      </c>
      <c r="F5000">
        <v>411.2</v>
      </c>
      <c r="G5000">
        <v>4.2967383764656297</v>
      </c>
      <c r="H5000">
        <v>5.2948994937316902</v>
      </c>
      <c r="I5000">
        <v>-5.9708803515146798</v>
      </c>
      <c r="J5000">
        <v>-1.6840456337664</v>
      </c>
      <c r="K5000">
        <v>400.45702050672799</v>
      </c>
      <c r="L5000">
        <v>372.09101691941999</v>
      </c>
      <c r="M5000">
        <v>43.691570787736502</v>
      </c>
      <c r="N5000">
        <v>0.81555070791448203</v>
      </c>
      <c r="O5000">
        <v>7.3200389105058301</v>
      </c>
      <c r="P5000">
        <v>29.716088328075699</v>
      </c>
    </row>
    <row r="5001" spans="1:17" hidden="1" x14ac:dyDescent="0.3">
      <c r="A5001" t="s">
        <v>10232</v>
      </c>
      <c r="B5001" t="s">
        <v>10233</v>
      </c>
      <c r="C5001" t="str">
        <f>IFERROR(VLOOKUP(Table1[[#This Row],[Ticker]],[1]!Table2[[Symbol]:[Industry]],2,FALSE),"-")</f>
        <v>-</v>
      </c>
      <c r="D5001" t="s">
        <v>711</v>
      </c>
      <c r="E5001">
        <v>0</v>
      </c>
      <c r="F5001">
        <v>510.28</v>
      </c>
      <c r="G5001">
        <v>-11.2233348333178</v>
      </c>
      <c r="H5001">
        <v>-1.8044147479109101</v>
      </c>
      <c r="I5001">
        <v>-0.55399466049093204</v>
      </c>
      <c r="J5001">
        <v>2.4306902325972701</v>
      </c>
      <c r="K5001">
        <v>520.10509859393096</v>
      </c>
      <c r="L5001">
        <v>489.53269105596399</v>
      </c>
      <c r="M5001">
        <v>38.951823625668403</v>
      </c>
      <c r="N5001">
        <v>0.95885053086083705</v>
      </c>
      <c r="O5001">
        <v>6.6473308771654898</v>
      </c>
      <c r="P5001">
        <v>19.335827876520099</v>
      </c>
    </row>
    <row r="5002" spans="1:17" hidden="1" x14ac:dyDescent="0.3">
      <c r="A5002" t="s">
        <v>10234</v>
      </c>
      <c r="B5002" t="s">
        <v>10235</v>
      </c>
      <c r="C5002" t="str">
        <f>IFERROR(VLOOKUP(Table1[[#This Row],[Ticker]],[1]!Table2[[Symbol]:[Industry]],2,FALSE),"-")</f>
        <v>-</v>
      </c>
      <c r="D5002" t="s">
        <v>1297</v>
      </c>
      <c r="E5002">
        <v>0</v>
      </c>
      <c r="F5002">
        <v>123.76</v>
      </c>
      <c r="G5002">
        <v>-15.6184879271705</v>
      </c>
      <c r="H5002">
        <v>1.84725185640193</v>
      </c>
      <c r="I5002">
        <v>-6.4552538093547698</v>
      </c>
      <c r="J5002">
        <v>4.0226550558814198</v>
      </c>
      <c r="K5002">
        <v>122.41392661383701</v>
      </c>
      <c r="L5002">
        <v>119.80790173327399</v>
      </c>
      <c r="M5002">
        <v>42.831285615245399</v>
      </c>
      <c r="N5002">
        <v>0.20535476199111299</v>
      </c>
      <c r="O5002">
        <v>1.80995475113121</v>
      </c>
      <c r="P5002">
        <v>7.6548364648573601</v>
      </c>
    </row>
    <row r="5003" spans="1:17" hidden="1" x14ac:dyDescent="0.3">
      <c r="A5003" t="s">
        <v>10236</v>
      </c>
      <c r="B5003" t="s">
        <v>10237</v>
      </c>
      <c r="C5003" t="str">
        <f>IFERROR(VLOOKUP(Table1[[#This Row],[Ticker]],[1]!Table2[[Symbol]:[Industry]],2,FALSE),"-")</f>
        <v>-</v>
      </c>
      <c r="D5003" t="s">
        <v>711</v>
      </c>
      <c r="E5003">
        <v>0</v>
      </c>
      <c r="F5003">
        <v>40.520000000000003</v>
      </c>
      <c r="G5003">
        <v>8.0684200745121402</v>
      </c>
      <c r="H5003">
        <v>2.5147325238825902</v>
      </c>
      <c r="I5003">
        <v>2.03407525880551</v>
      </c>
      <c r="J5003">
        <v>2.4018621639020901</v>
      </c>
      <c r="K5003">
        <v>40.280116187615803</v>
      </c>
      <c r="L5003">
        <v>37.110548934396697</v>
      </c>
      <c r="M5003">
        <v>40.246772189485696</v>
      </c>
      <c r="N5003">
        <v>0.46405507245168498</v>
      </c>
      <c r="O5003">
        <v>4.1954590325764904</v>
      </c>
      <c r="P5003">
        <v>30.963154492566201</v>
      </c>
    </row>
    <row r="5004" spans="1:17" hidden="1" x14ac:dyDescent="0.3">
      <c r="A5004" t="s">
        <v>10238</v>
      </c>
      <c r="B5004" t="s">
        <v>10239</v>
      </c>
      <c r="C5004" t="str">
        <f>IFERROR(VLOOKUP(Table1[[#This Row],[Ticker]],[1]!Table2[[Symbol]:[Industry]],2,FALSE),"-")</f>
        <v>-</v>
      </c>
      <c r="D5004" t="s">
        <v>1297</v>
      </c>
      <c r="E5004">
        <v>0</v>
      </c>
      <c r="F5004">
        <v>56.4</v>
      </c>
      <c r="G5004">
        <v>-15.744114376684101</v>
      </c>
      <c r="H5004">
        <v>3.1367313521594502</v>
      </c>
      <c r="I5004">
        <v>-6.9849932295923098</v>
      </c>
      <c r="J5004">
        <v>3.67263824033187</v>
      </c>
      <c r="K5004">
        <v>55.913907768000897</v>
      </c>
      <c r="L5004">
        <v>54.722211131913099</v>
      </c>
      <c r="M5004">
        <v>51.453169897924603</v>
      </c>
      <c r="N5004">
        <v>1.5237446607876399</v>
      </c>
      <c r="O5004">
        <v>3.1914893617021201</v>
      </c>
      <c r="P5004">
        <v>7.9219288174511897</v>
      </c>
    </row>
    <row r="5005" spans="1:17" hidden="1" x14ac:dyDescent="0.3">
      <c r="A5005" t="s">
        <v>10240</v>
      </c>
      <c r="B5005" t="s">
        <v>10241</v>
      </c>
      <c r="C5005" t="str">
        <f>IFERROR(VLOOKUP(Table1[[#This Row],[Ticker]],[1]!Table2[[Symbol]:[Industry]],2,FALSE),"-")</f>
        <v>-</v>
      </c>
      <c r="D5005" t="s">
        <v>625</v>
      </c>
      <c r="M5005">
        <v>50</v>
      </c>
    </row>
    <row r="5006" spans="1:17" hidden="1" x14ac:dyDescent="0.3">
      <c r="A5006" t="s">
        <v>10242</v>
      </c>
      <c r="B5006" t="s">
        <v>10243</v>
      </c>
      <c r="C5006" t="str">
        <f>IFERROR(VLOOKUP(Table1[[#This Row],[Ticker]],[1]!Table2[[Symbol]:[Industry]],2,FALSE),"-")</f>
        <v>-</v>
      </c>
    </row>
    <row r="5007" spans="1:17" hidden="1" x14ac:dyDescent="0.3">
      <c r="A5007" t="s">
        <v>10244</v>
      </c>
      <c r="B5007" t="s">
        <v>10245</v>
      </c>
      <c r="C5007" t="str">
        <f>IFERROR(VLOOKUP(Table1[[#This Row],[Ticker]],[1]!Table2[[Symbol]:[Industry]],2,FALSE),"-")</f>
        <v>-</v>
      </c>
      <c r="D5007" t="s">
        <v>590</v>
      </c>
      <c r="F5007">
        <v>250</v>
      </c>
      <c r="G5007">
        <v>-5.5931859894901201</v>
      </c>
      <c r="H5007">
        <v>-1.87035303188851</v>
      </c>
      <c r="I5007">
        <v>-12.2495918825592</v>
      </c>
      <c r="J5007">
        <v>1.0670674632677399</v>
      </c>
      <c r="N5007">
        <v>1</v>
      </c>
    </row>
    <row r="5008" spans="1:17" hidden="1" x14ac:dyDescent="0.3">
      <c r="A5008" t="s">
        <v>10246</v>
      </c>
      <c r="B5008" t="s">
        <v>10247</v>
      </c>
      <c r="C5008" t="str">
        <f>IFERROR(VLOOKUP(Table1[[#This Row],[Ticker]],[1]!Table2[[Symbol]:[Industry]],2,FALSE),"-")</f>
        <v>-</v>
      </c>
      <c r="F5008">
        <v>10.28</v>
      </c>
      <c r="G5008">
        <v>-5.5931859894901201</v>
      </c>
      <c r="H5008">
        <v>-1.87035303188851</v>
      </c>
      <c r="I5008">
        <v>-12.2495918825592</v>
      </c>
      <c r="J5008">
        <v>1.0670674632677399</v>
      </c>
    </row>
    <row r="5009" spans="1:16" hidden="1" x14ac:dyDescent="0.3">
      <c r="A5009" t="s">
        <v>10248</v>
      </c>
      <c r="B5009" t="s">
        <v>10249</v>
      </c>
      <c r="C5009" t="str">
        <f>IFERROR(VLOOKUP(Table1[[#This Row],[Ticker]],[1]!Table2[[Symbol]:[Industry]],2,FALSE),"-")</f>
        <v>-</v>
      </c>
      <c r="F5009">
        <v>1.1499999999999999</v>
      </c>
      <c r="G5009">
        <v>-5.5931859894901201</v>
      </c>
      <c r="H5009">
        <v>-1.87035303188851</v>
      </c>
      <c r="I5009">
        <v>-12.2495918825592</v>
      </c>
      <c r="J5009">
        <v>1.0670674632677399</v>
      </c>
    </row>
    <row r="5010" spans="1:16" hidden="1" x14ac:dyDescent="0.3">
      <c r="A5010" t="s">
        <v>10250</v>
      </c>
      <c r="B5010" t="s">
        <v>10251</v>
      </c>
      <c r="C5010" t="str">
        <f>IFERROR(VLOOKUP(Table1[[#This Row],[Ticker]],[1]!Table2[[Symbol]:[Industry]],2,FALSE),"-")</f>
        <v>-</v>
      </c>
      <c r="D5010" t="s">
        <v>133</v>
      </c>
      <c r="F5010">
        <v>90.89</v>
      </c>
      <c r="G5010">
        <v>25.745401444894199</v>
      </c>
      <c r="H5010">
        <v>22.798043141103001</v>
      </c>
      <c r="I5010">
        <v>-32.506525563383697</v>
      </c>
      <c r="J5010">
        <v>-4.3116299263473499</v>
      </c>
      <c r="K5010">
        <v>87.877280443853905</v>
      </c>
      <c r="L5010">
        <v>86.803617599458093</v>
      </c>
      <c r="N5010">
        <v>0.63983741914026004</v>
      </c>
      <c r="O5010">
        <v>38.354054351413701</v>
      </c>
      <c r="P5010">
        <v>60.1021666373084</v>
      </c>
    </row>
    <row r="5011" spans="1:16" hidden="1" x14ac:dyDescent="0.3">
      <c r="A5011" t="s">
        <v>10252</v>
      </c>
      <c r="B5011" t="s">
        <v>10253</v>
      </c>
      <c r="C5011" t="str">
        <f>IFERROR(VLOOKUP(Table1[[#This Row],[Ticker]],[1]!Table2[[Symbol]:[Industry]],2,FALSE),"-")</f>
        <v>-</v>
      </c>
    </row>
    <row r="5012" spans="1:16" hidden="1" x14ac:dyDescent="0.3">
      <c r="A5012" t="s">
        <v>10254</v>
      </c>
      <c r="B5012" t="s">
        <v>10255</v>
      </c>
      <c r="C5012" t="str">
        <f>IFERROR(VLOOKUP(Table1[[#This Row],[Ticker]],[1]!Table2[[Symbol]:[Industry]],2,FALSE),"-")</f>
        <v>-</v>
      </c>
    </row>
    <row r="5013" spans="1:16" hidden="1" x14ac:dyDescent="0.3">
      <c r="A5013" t="s">
        <v>10256</v>
      </c>
      <c r="B5013" t="s">
        <v>10257</v>
      </c>
      <c r="C5013" t="str">
        <f>IFERROR(VLOOKUP(Table1[[#This Row],[Ticker]],[1]!Table2[[Symbol]:[Industry]],2,FALSE),"-")</f>
        <v>-</v>
      </c>
    </row>
    <row r="5014" spans="1:16" hidden="1" x14ac:dyDescent="0.3">
      <c r="A5014" t="s">
        <v>10258</v>
      </c>
      <c r="B5014" t="s">
        <v>10259</v>
      </c>
      <c r="C5014" t="str">
        <f>IFERROR(VLOOKUP(Table1[[#This Row],[Ticker]],[1]!Table2[[Symbol]:[Industry]],2,FALSE),"-")</f>
        <v>-</v>
      </c>
    </row>
    <row r="5015" spans="1:16" hidden="1" x14ac:dyDescent="0.3">
      <c r="A5015" t="s">
        <v>10260</v>
      </c>
      <c r="B5015" t="s">
        <v>10261</v>
      </c>
      <c r="C5015" t="str">
        <f>IFERROR(VLOOKUP(Table1[[#This Row],[Ticker]],[1]!Table2[[Symbol]:[Industry]],2,FALSE),"-")</f>
        <v>-</v>
      </c>
    </row>
    <row r="5016" spans="1:16" hidden="1" x14ac:dyDescent="0.3">
      <c r="A5016" t="s">
        <v>10262</v>
      </c>
      <c r="B5016" t="s">
        <v>10263</v>
      </c>
      <c r="C5016" t="str">
        <f>IFERROR(VLOOKUP(Table1[[#This Row],[Ticker]],[1]!Table2[[Symbol]:[Industry]],2,FALSE),"-")</f>
        <v>-</v>
      </c>
    </row>
    <row r="5017" spans="1:16" hidden="1" x14ac:dyDescent="0.3">
      <c r="A5017" t="s">
        <v>10264</v>
      </c>
      <c r="B5017" t="s">
        <v>10265</v>
      </c>
      <c r="C5017" t="str">
        <f>IFERROR(VLOOKUP(Table1[[#This Row],[Ticker]],[1]!Table2[[Symbol]:[Industry]],2,FALSE),"-")</f>
        <v>-</v>
      </c>
    </row>
    <row r="5018" spans="1:16" hidden="1" x14ac:dyDescent="0.3">
      <c r="A5018" t="s">
        <v>10266</v>
      </c>
      <c r="B5018" t="s">
        <v>10267</v>
      </c>
      <c r="C5018" t="str">
        <f>IFERROR(VLOOKUP(Table1[[#This Row],[Ticker]],[1]!Table2[[Symbol]:[Industry]],2,FALSE),"-")</f>
        <v>-</v>
      </c>
    </row>
    <row r="5019" spans="1:16" hidden="1" x14ac:dyDescent="0.3">
      <c r="A5019" t="s">
        <v>10268</v>
      </c>
      <c r="B5019" t="s">
        <v>10269</v>
      </c>
      <c r="C5019" t="str">
        <f>IFERROR(VLOOKUP(Table1[[#This Row],[Ticker]],[1]!Table2[[Symbol]:[Industry]],2,FALSE),"-")</f>
        <v>-</v>
      </c>
      <c r="D5019" t="s">
        <v>530</v>
      </c>
      <c r="F5019">
        <v>0</v>
      </c>
      <c r="G5019">
        <v>-23.254598555105801</v>
      </c>
      <c r="M5019">
        <v>50</v>
      </c>
    </row>
    <row r="5020" spans="1:16" hidden="1" x14ac:dyDescent="0.3">
      <c r="A5020" t="s">
        <v>10270</v>
      </c>
      <c r="B5020" t="s">
        <v>10271</v>
      </c>
      <c r="C5020" t="str">
        <f>IFERROR(VLOOKUP(Table1[[#This Row],[Ticker]],[1]!Table2[[Symbol]:[Industry]],2,FALSE),"-")</f>
        <v>-</v>
      </c>
      <c r="D5020" t="s">
        <v>138</v>
      </c>
    </row>
    <row r="5021" spans="1:16" hidden="1" x14ac:dyDescent="0.3">
      <c r="A5021" t="s">
        <v>10272</v>
      </c>
      <c r="B5021" t="s">
        <v>10273</v>
      </c>
      <c r="C5021" t="str">
        <f>IFERROR(VLOOKUP(Table1[[#This Row],[Ticker]],[1]!Table2[[Symbol]:[Industry]],2,FALSE),"-")</f>
        <v>-</v>
      </c>
      <c r="F5021">
        <v>0.78</v>
      </c>
      <c r="G5021">
        <v>-10.397455697962901</v>
      </c>
      <c r="H5021">
        <v>-10.0371600280099</v>
      </c>
      <c r="I5021">
        <v>-18.725517664728802</v>
      </c>
      <c r="J5021">
        <v>-1.61930185726191</v>
      </c>
      <c r="K5021">
        <v>0.80244104279611295</v>
      </c>
      <c r="L5021">
        <v>0.82614360651854801</v>
      </c>
      <c r="N5021">
        <v>0.87820537714896896</v>
      </c>
      <c r="O5021">
        <v>24.358974358974301</v>
      </c>
      <c r="P5021">
        <v>59.183673469387699</v>
      </c>
    </row>
    <row r="5022" spans="1:16" hidden="1" x14ac:dyDescent="0.3">
      <c r="A5022" t="s">
        <v>10274</v>
      </c>
      <c r="B5022" t="s">
        <v>10275</v>
      </c>
      <c r="C5022" t="str">
        <f>IFERROR(VLOOKUP(Table1[[#This Row],[Ticker]],[1]!Table2[[Symbol]:[Industry]],2,FALSE),"-")</f>
        <v>-</v>
      </c>
      <c r="D5022" t="s">
        <v>133</v>
      </c>
      <c r="F5022">
        <v>0</v>
      </c>
      <c r="G5022">
        <v>-23.254598555105801</v>
      </c>
      <c r="M5022">
        <v>50</v>
      </c>
    </row>
    <row r="5023" spans="1:16" hidden="1" x14ac:dyDescent="0.3">
      <c r="A5023" t="s">
        <v>10276</v>
      </c>
      <c r="B5023" t="s">
        <v>10277</v>
      </c>
      <c r="C5023" t="str">
        <f>IFERROR(VLOOKUP(Table1[[#This Row],[Ticker]],[1]!Table2[[Symbol]:[Industry]],2,FALSE),"-")</f>
        <v>-</v>
      </c>
      <c r="F5023">
        <v>0</v>
      </c>
      <c r="G5023">
        <v>-23.254598555105801</v>
      </c>
      <c r="M5023">
        <v>50</v>
      </c>
    </row>
    <row r="5024" spans="1:16" hidden="1" x14ac:dyDescent="0.3">
      <c r="A5024" t="s">
        <v>10278</v>
      </c>
      <c r="B5024" t="s">
        <v>10279</v>
      </c>
      <c r="C5024" t="str">
        <f>IFERROR(VLOOKUP(Table1[[#This Row],[Ticker]],[1]!Table2[[Symbol]:[Industry]],2,FALSE),"-")</f>
        <v>-</v>
      </c>
      <c r="D5024" t="s">
        <v>429</v>
      </c>
      <c r="F5024">
        <v>0</v>
      </c>
      <c r="G5024">
        <v>-23.254598555105801</v>
      </c>
      <c r="M5024">
        <v>50</v>
      </c>
    </row>
    <row r="5025" spans="1:14" hidden="1" x14ac:dyDescent="0.3">
      <c r="A5025" t="s">
        <v>10280</v>
      </c>
      <c r="B5025" t="s">
        <v>10281</v>
      </c>
      <c r="C5025" t="str">
        <f>IFERROR(VLOOKUP(Table1[[#This Row],[Ticker]],[1]!Table2[[Symbol]:[Industry]],2,FALSE),"-")</f>
        <v>-</v>
      </c>
      <c r="D5025" t="s">
        <v>530</v>
      </c>
    </row>
    <row r="5026" spans="1:14" hidden="1" x14ac:dyDescent="0.3">
      <c r="A5026" t="s">
        <v>10282</v>
      </c>
      <c r="B5026" t="s">
        <v>10283</v>
      </c>
      <c r="C5026" t="str">
        <f>IFERROR(VLOOKUP(Table1[[#This Row],[Ticker]],[1]!Table2[[Symbol]:[Industry]],2,FALSE),"-")</f>
        <v>-</v>
      </c>
      <c r="D5026" t="s">
        <v>269</v>
      </c>
    </row>
    <row r="5027" spans="1:14" hidden="1" x14ac:dyDescent="0.3">
      <c r="A5027" t="s">
        <v>10284</v>
      </c>
      <c r="B5027" t="s">
        <v>10285</v>
      </c>
      <c r="C5027" t="str">
        <f>IFERROR(VLOOKUP(Table1[[#This Row],[Ticker]],[1]!Table2[[Symbol]:[Industry]],2,FALSE),"-")</f>
        <v>-</v>
      </c>
      <c r="D5027" t="s">
        <v>138</v>
      </c>
      <c r="F5027">
        <v>0</v>
      </c>
      <c r="G5027">
        <v>-23.254598555105801</v>
      </c>
    </row>
    <row r="5028" spans="1:14" hidden="1" x14ac:dyDescent="0.3">
      <c r="A5028" t="s">
        <v>10286</v>
      </c>
      <c r="B5028" t="s">
        <v>10287</v>
      </c>
      <c r="C5028" t="str">
        <f>IFERROR(VLOOKUP(Table1[[#This Row],[Ticker]],[1]!Table2[[Symbol]:[Industry]],2,FALSE),"-")</f>
        <v>-</v>
      </c>
      <c r="D5028" t="s">
        <v>625</v>
      </c>
      <c r="F5028">
        <v>0</v>
      </c>
      <c r="G5028">
        <v>-23.254598555105801</v>
      </c>
      <c r="M5028">
        <v>50</v>
      </c>
    </row>
    <row r="5029" spans="1:14" hidden="1" x14ac:dyDescent="0.3">
      <c r="A5029" t="s">
        <v>10288</v>
      </c>
      <c r="B5029" t="s">
        <v>10289</v>
      </c>
      <c r="C5029" t="str">
        <f>IFERROR(VLOOKUP(Table1[[#This Row],[Ticker]],[1]!Table2[[Symbol]:[Industry]],2,FALSE),"-")</f>
        <v>-</v>
      </c>
      <c r="F5029">
        <v>0</v>
      </c>
      <c r="G5029">
        <v>-23.254598555105801</v>
      </c>
      <c r="M5029">
        <v>50</v>
      </c>
    </row>
    <row r="5030" spans="1:14" hidden="1" x14ac:dyDescent="0.3">
      <c r="A5030" t="s">
        <v>10290</v>
      </c>
      <c r="B5030" t="s">
        <v>10291</v>
      </c>
      <c r="C5030" t="str">
        <f>IFERROR(VLOOKUP(Table1[[#This Row],[Ticker]],[1]!Table2[[Symbol]:[Industry]],2,FALSE),"-")</f>
        <v>-</v>
      </c>
    </row>
    <row r="5031" spans="1:14" hidden="1" x14ac:dyDescent="0.3">
      <c r="A5031" t="s">
        <v>10292</v>
      </c>
      <c r="B5031" t="s">
        <v>10293</v>
      </c>
      <c r="C5031" t="str">
        <f>IFERROR(VLOOKUP(Table1[[#This Row],[Ticker]],[1]!Table2[[Symbol]:[Industry]],2,FALSE),"-")</f>
        <v>-</v>
      </c>
      <c r="D5031" t="s">
        <v>625</v>
      </c>
      <c r="F5031">
        <v>0</v>
      </c>
      <c r="G5031">
        <v>-23.254598555105801</v>
      </c>
      <c r="M5031">
        <v>50</v>
      </c>
    </row>
    <row r="5032" spans="1:14" hidden="1" x14ac:dyDescent="0.3">
      <c r="A5032" t="s">
        <v>10294</v>
      </c>
      <c r="B5032" t="s">
        <v>10295</v>
      </c>
      <c r="C5032" t="str">
        <f>IFERROR(VLOOKUP(Table1[[#This Row],[Ticker]],[1]!Table2[[Symbol]:[Industry]],2,FALSE),"-")</f>
        <v>-</v>
      </c>
      <c r="D5032" t="s">
        <v>124</v>
      </c>
      <c r="F5032">
        <v>0</v>
      </c>
      <c r="G5032">
        <v>-23.254598555105801</v>
      </c>
      <c r="M5032">
        <v>50</v>
      </c>
    </row>
    <row r="5033" spans="1:14" hidden="1" x14ac:dyDescent="0.3">
      <c r="A5033" t="s">
        <v>10296</v>
      </c>
      <c r="B5033" t="s">
        <v>10297</v>
      </c>
      <c r="C5033" t="str">
        <f>IFERROR(VLOOKUP(Table1[[#This Row],[Ticker]],[1]!Table2[[Symbol]:[Industry]],2,FALSE),"-")</f>
        <v>-</v>
      </c>
      <c r="D5033" t="s">
        <v>625</v>
      </c>
      <c r="F5033">
        <v>0</v>
      </c>
      <c r="G5033">
        <v>-23.254598555105801</v>
      </c>
      <c r="M5033">
        <v>50</v>
      </c>
    </row>
    <row r="5034" spans="1:14" hidden="1" x14ac:dyDescent="0.3">
      <c r="A5034" t="s">
        <v>10298</v>
      </c>
      <c r="B5034" t="s">
        <v>10299</v>
      </c>
      <c r="C5034" t="str">
        <f>IFERROR(VLOOKUP(Table1[[#This Row],[Ticker]],[1]!Table2[[Symbol]:[Industry]],2,FALSE),"-")</f>
        <v>-</v>
      </c>
      <c r="D5034" t="s">
        <v>124</v>
      </c>
      <c r="F5034">
        <v>0</v>
      </c>
      <c r="G5034">
        <v>-23.254598555105801</v>
      </c>
      <c r="M5034">
        <v>50</v>
      </c>
    </row>
    <row r="5035" spans="1:14" hidden="1" x14ac:dyDescent="0.3">
      <c r="A5035" t="s">
        <v>10300</v>
      </c>
      <c r="B5035" t="s">
        <v>10301</v>
      </c>
      <c r="C5035" t="str">
        <f>IFERROR(VLOOKUP(Table1[[#This Row],[Ticker]],[1]!Table2[[Symbol]:[Industry]],2,FALSE),"-")</f>
        <v>-</v>
      </c>
      <c r="F5035">
        <v>0</v>
      </c>
      <c r="G5035">
        <v>-23.254598555105801</v>
      </c>
      <c r="M5035">
        <v>50</v>
      </c>
    </row>
    <row r="5036" spans="1:14" hidden="1" x14ac:dyDescent="0.3">
      <c r="A5036" t="s">
        <v>10302</v>
      </c>
      <c r="B5036" t="s">
        <v>10303</v>
      </c>
      <c r="C5036" t="str">
        <f>IFERROR(VLOOKUP(Table1[[#This Row],[Ticker]],[1]!Table2[[Symbol]:[Industry]],2,FALSE),"-")</f>
        <v>-</v>
      </c>
      <c r="D5036" t="s">
        <v>46</v>
      </c>
      <c r="F5036">
        <v>0</v>
      </c>
      <c r="G5036">
        <v>-23.254598555105801</v>
      </c>
      <c r="M5036">
        <v>50</v>
      </c>
    </row>
    <row r="5037" spans="1:14" hidden="1" x14ac:dyDescent="0.3">
      <c r="A5037" t="s">
        <v>10304</v>
      </c>
      <c r="B5037" t="s">
        <v>10305</v>
      </c>
      <c r="C5037" t="str">
        <f>IFERROR(VLOOKUP(Table1[[#This Row],[Ticker]],[1]!Table2[[Symbol]:[Industry]],2,FALSE),"-")</f>
        <v>-</v>
      </c>
      <c r="F5037">
        <v>9</v>
      </c>
      <c r="G5037">
        <v>-9.9502246723883392</v>
      </c>
      <c r="H5037">
        <v>1.7306277852290901</v>
      </c>
      <c r="I5037">
        <v>-11.570190621216501</v>
      </c>
      <c r="J5037">
        <v>0.45143758765778003</v>
      </c>
      <c r="N5037">
        <v>1</v>
      </c>
    </row>
    <row r="5038" spans="1:14" hidden="1" x14ac:dyDescent="0.3">
      <c r="A5038" t="s">
        <v>10306</v>
      </c>
      <c r="B5038" t="s">
        <v>10307</v>
      </c>
      <c r="C5038" t="str">
        <f>IFERROR(VLOOKUP(Table1[[#This Row],[Ticker]],[1]!Table2[[Symbol]:[Industry]],2,FALSE),"-")</f>
        <v>-</v>
      </c>
      <c r="D5038" t="s">
        <v>3565</v>
      </c>
      <c r="F5038">
        <v>0</v>
      </c>
      <c r="G5038">
        <v>-23.254598555105801</v>
      </c>
      <c r="M5038">
        <v>50</v>
      </c>
    </row>
    <row r="5039" spans="1:14" hidden="1" x14ac:dyDescent="0.3">
      <c r="A5039" t="s">
        <v>10308</v>
      </c>
      <c r="B5039" t="s">
        <v>10309</v>
      </c>
      <c r="C5039" t="str">
        <f>IFERROR(VLOOKUP(Table1[[#This Row],[Ticker]],[1]!Table2[[Symbol]:[Industry]],2,FALSE),"-")</f>
        <v>-</v>
      </c>
      <c r="D5039" t="s">
        <v>72</v>
      </c>
      <c r="F5039">
        <v>0</v>
      </c>
      <c r="G5039">
        <v>-23.254598555105801</v>
      </c>
      <c r="M5039">
        <v>50</v>
      </c>
    </row>
    <row r="5040" spans="1:14" hidden="1" x14ac:dyDescent="0.3">
      <c r="A5040" t="s">
        <v>10310</v>
      </c>
      <c r="B5040" t="s">
        <v>10311</v>
      </c>
      <c r="C5040" t="str">
        <f>IFERROR(VLOOKUP(Table1[[#This Row],[Ticker]],[1]!Table2[[Symbol]:[Industry]],2,FALSE),"-")</f>
        <v>-</v>
      </c>
      <c r="D5040" t="s">
        <v>215</v>
      </c>
      <c r="F5040">
        <v>0</v>
      </c>
      <c r="G5040">
        <v>-23.254598555105801</v>
      </c>
      <c r="M5040">
        <v>50</v>
      </c>
    </row>
    <row r="5041" spans="1:16" hidden="1" x14ac:dyDescent="0.3">
      <c r="A5041" t="s">
        <v>10312</v>
      </c>
      <c r="B5041" t="s">
        <v>10313</v>
      </c>
      <c r="C5041" t="str">
        <f>IFERROR(VLOOKUP(Table1[[#This Row],[Ticker]],[1]!Table2[[Symbol]:[Industry]],2,FALSE),"-")</f>
        <v>-</v>
      </c>
      <c r="D5041" t="s">
        <v>429</v>
      </c>
      <c r="F5041">
        <v>0</v>
      </c>
      <c r="G5041">
        <v>-23.254598555105801</v>
      </c>
      <c r="M5041">
        <v>50</v>
      </c>
    </row>
    <row r="5042" spans="1:16" hidden="1" x14ac:dyDescent="0.3">
      <c r="A5042" t="s">
        <v>10314</v>
      </c>
      <c r="B5042" t="s">
        <v>10315</v>
      </c>
      <c r="C5042" t="str">
        <f>IFERROR(VLOOKUP(Table1[[#This Row],[Ticker]],[1]!Table2[[Symbol]:[Industry]],2,FALSE),"-")</f>
        <v>-</v>
      </c>
      <c r="D5042" t="s">
        <v>124</v>
      </c>
      <c r="F5042">
        <v>0</v>
      </c>
      <c r="G5042">
        <v>-23.254598555105801</v>
      </c>
      <c r="M5042">
        <v>50</v>
      </c>
    </row>
    <row r="5043" spans="1:16" hidden="1" x14ac:dyDescent="0.3">
      <c r="A5043" t="s">
        <v>10316</v>
      </c>
      <c r="B5043" t="s">
        <v>10317</v>
      </c>
      <c r="C5043" t="str">
        <f>IFERROR(VLOOKUP(Table1[[#This Row],[Ticker]],[1]!Table2[[Symbol]:[Industry]],2,FALSE),"-")</f>
        <v>-</v>
      </c>
      <c r="F5043">
        <v>19.22</v>
      </c>
      <c r="G5043">
        <v>-27.964563850098301</v>
      </c>
      <c r="H5043">
        <v>5.1752169058859598</v>
      </c>
      <c r="I5043">
        <v>-19.787061678275698</v>
      </c>
      <c r="J5043">
        <v>4.4233910819827296</v>
      </c>
      <c r="K5043">
        <v>20.044306991915999</v>
      </c>
      <c r="L5043">
        <v>20.354268030707601</v>
      </c>
      <c r="N5043">
        <v>0.69762957559016903</v>
      </c>
      <c r="O5043">
        <v>48.231009365244503</v>
      </c>
      <c r="P5043">
        <v>20.880503144654</v>
      </c>
    </row>
    <row r="5044" spans="1:16" hidden="1" x14ac:dyDescent="0.3">
      <c r="A5044" t="s">
        <v>10318</v>
      </c>
      <c r="B5044" t="s">
        <v>10319</v>
      </c>
      <c r="C5044" t="str">
        <f>IFERROR(VLOOKUP(Table1[[#This Row],[Ticker]],[1]!Table2[[Symbol]:[Industry]],2,FALSE),"-")</f>
        <v>-</v>
      </c>
      <c r="D5044" t="s">
        <v>1202</v>
      </c>
    </row>
    <row r="5045" spans="1:16" hidden="1" x14ac:dyDescent="0.3">
      <c r="A5045" t="s">
        <v>10320</v>
      </c>
      <c r="B5045" t="s">
        <v>10321</v>
      </c>
      <c r="C5045" t="str">
        <f>IFERROR(VLOOKUP(Table1[[#This Row],[Ticker]],[1]!Table2[[Symbol]:[Industry]],2,FALSE),"-")</f>
        <v>-</v>
      </c>
      <c r="F5045">
        <v>0</v>
      </c>
      <c r="G5045">
        <v>-23.254598555105801</v>
      </c>
      <c r="M5045">
        <v>50</v>
      </c>
    </row>
    <row r="5046" spans="1:16" hidden="1" x14ac:dyDescent="0.3">
      <c r="A5046" t="s">
        <v>10322</v>
      </c>
      <c r="B5046" t="s">
        <v>10323</v>
      </c>
      <c r="C5046" t="str">
        <f>IFERROR(VLOOKUP(Table1[[#This Row],[Ticker]],[1]!Table2[[Symbol]:[Industry]],2,FALSE),"-")</f>
        <v>-</v>
      </c>
      <c r="D5046" t="s">
        <v>530</v>
      </c>
      <c r="F5046">
        <v>0</v>
      </c>
      <c r="G5046">
        <v>-23.254598555105801</v>
      </c>
      <c r="M5046">
        <v>50</v>
      </c>
    </row>
    <row r="5047" spans="1:16" hidden="1" x14ac:dyDescent="0.3">
      <c r="A5047" t="s">
        <v>10324</v>
      </c>
      <c r="B5047" t="s">
        <v>10325</v>
      </c>
      <c r="C5047" t="str">
        <f>IFERROR(VLOOKUP(Table1[[#This Row],[Ticker]],[1]!Table2[[Symbol]:[Industry]],2,FALSE),"-")</f>
        <v>-</v>
      </c>
      <c r="D5047" t="s">
        <v>530</v>
      </c>
      <c r="F5047">
        <v>0</v>
      </c>
      <c r="G5047">
        <v>-23.254598555105801</v>
      </c>
      <c r="M5047">
        <v>50</v>
      </c>
    </row>
    <row r="5048" spans="1:16" hidden="1" x14ac:dyDescent="0.3">
      <c r="A5048" t="s">
        <v>10326</v>
      </c>
      <c r="B5048" t="s">
        <v>10327</v>
      </c>
      <c r="C5048" t="str">
        <f>IFERROR(VLOOKUP(Table1[[#This Row],[Ticker]],[1]!Table2[[Symbol]:[Industry]],2,FALSE),"-")</f>
        <v>-</v>
      </c>
      <c r="F5048">
        <v>0</v>
      </c>
      <c r="G5048">
        <v>-23.254598555105801</v>
      </c>
      <c r="M5048">
        <v>50</v>
      </c>
    </row>
    <row r="5049" spans="1:16" hidden="1" x14ac:dyDescent="0.3">
      <c r="A5049" t="s">
        <v>10328</v>
      </c>
      <c r="B5049" t="s">
        <v>10329</v>
      </c>
      <c r="C5049" t="str">
        <f>IFERROR(VLOOKUP(Table1[[#This Row],[Ticker]],[1]!Table2[[Symbol]:[Industry]],2,FALSE),"-")</f>
        <v>-</v>
      </c>
      <c r="F5049">
        <v>0</v>
      </c>
      <c r="G5049">
        <v>-23.254598555105801</v>
      </c>
      <c r="M5049">
        <v>50</v>
      </c>
    </row>
    <row r="5050" spans="1:16" hidden="1" x14ac:dyDescent="0.3">
      <c r="A5050" t="s">
        <v>10330</v>
      </c>
      <c r="B5050" t="s">
        <v>10331</v>
      </c>
      <c r="C5050" t="str">
        <f>IFERROR(VLOOKUP(Table1[[#This Row],[Ticker]],[1]!Table2[[Symbol]:[Industry]],2,FALSE),"-")</f>
        <v>-</v>
      </c>
      <c r="D5050" t="s">
        <v>72</v>
      </c>
      <c r="F5050">
        <v>0</v>
      </c>
      <c r="G5050">
        <v>-23.254598555105801</v>
      </c>
      <c r="M5050">
        <v>50</v>
      </c>
    </row>
    <row r="5051" spans="1:16" hidden="1" x14ac:dyDescent="0.3">
      <c r="A5051" t="s">
        <v>10332</v>
      </c>
      <c r="B5051" t="s">
        <v>10333</v>
      </c>
      <c r="C5051" t="str">
        <f>IFERROR(VLOOKUP(Table1[[#This Row],[Ticker]],[1]!Table2[[Symbol]:[Industry]],2,FALSE),"-")</f>
        <v>-</v>
      </c>
      <c r="D5051" t="s">
        <v>21</v>
      </c>
      <c r="F5051">
        <v>0</v>
      </c>
      <c r="G5051">
        <v>-26.417778637436001</v>
      </c>
      <c r="M5051">
        <v>50</v>
      </c>
    </row>
    <row r="5052" spans="1:16" hidden="1" x14ac:dyDescent="0.3">
      <c r="A5052" t="s">
        <v>10334</v>
      </c>
      <c r="B5052" t="s">
        <v>10335</v>
      </c>
      <c r="C5052" t="str">
        <f>IFERROR(VLOOKUP(Table1[[#This Row],[Ticker]],[1]!Table2[[Symbol]:[Industry]],2,FALSE),"-")</f>
        <v>-</v>
      </c>
      <c r="D5052" t="s">
        <v>54</v>
      </c>
      <c r="F5052">
        <v>0</v>
      </c>
      <c r="G5052">
        <v>-23.254598555105801</v>
      </c>
      <c r="M5052">
        <v>50</v>
      </c>
    </row>
    <row r="5053" spans="1:16" hidden="1" x14ac:dyDescent="0.3">
      <c r="A5053" t="s">
        <v>10336</v>
      </c>
      <c r="B5053" t="s">
        <v>10337</v>
      </c>
      <c r="C5053" t="str">
        <f>IFERROR(VLOOKUP(Table1[[#This Row],[Ticker]],[1]!Table2[[Symbol]:[Industry]],2,FALSE),"-")</f>
        <v>-</v>
      </c>
      <c r="F5053">
        <v>0</v>
      </c>
      <c r="G5053">
        <v>-23.254598555105801</v>
      </c>
      <c r="M5053">
        <v>50</v>
      </c>
    </row>
    <row r="5054" spans="1:16" hidden="1" x14ac:dyDescent="0.3">
      <c r="A5054" t="s">
        <v>10338</v>
      </c>
      <c r="B5054" t="s">
        <v>10339</v>
      </c>
      <c r="C5054" t="str">
        <f>IFERROR(VLOOKUP(Table1[[#This Row],[Ticker]],[1]!Table2[[Symbol]:[Industry]],2,FALSE),"-")</f>
        <v>-</v>
      </c>
      <c r="D5054" t="s">
        <v>530</v>
      </c>
      <c r="F5054">
        <v>0</v>
      </c>
      <c r="G5054">
        <v>-23.254598555105801</v>
      </c>
      <c r="M5054">
        <v>50</v>
      </c>
    </row>
    <row r="5055" spans="1:16" hidden="1" x14ac:dyDescent="0.3">
      <c r="A5055" t="s">
        <v>10340</v>
      </c>
      <c r="B5055" t="s">
        <v>10341</v>
      </c>
      <c r="C5055" t="str">
        <f>IFERROR(VLOOKUP(Table1[[#This Row],[Ticker]],[1]!Table2[[Symbol]:[Industry]],2,FALSE),"-")</f>
        <v>-</v>
      </c>
      <c r="D5055" t="s">
        <v>124</v>
      </c>
      <c r="F5055">
        <v>0</v>
      </c>
      <c r="G5055">
        <v>-23.254598555105801</v>
      </c>
    </row>
    <row r="5056" spans="1:16" hidden="1" x14ac:dyDescent="0.3">
      <c r="A5056" t="s">
        <v>10342</v>
      </c>
      <c r="B5056" t="s">
        <v>10343</v>
      </c>
      <c r="C5056" t="str">
        <f>IFERROR(VLOOKUP(Table1[[#This Row],[Ticker]],[1]!Table2[[Symbol]:[Industry]],2,FALSE),"-")</f>
        <v>-</v>
      </c>
      <c r="D5056" t="s">
        <v>530</v>
      </c>
      <c r="F5056">
        <v>0</v>
      </c>
      <c r="G5056">
        <v>-23.254598555105801</v>
      </c>
      <c r="M5056">
        <v>50</v>
      </c>
    </row>
    <row r="5057" spans="1:14" hidden="1" x14ac:dyDescent="0.3">
      <c r="A5057" t="s">
        <v>10344</v>
      </c>
      <c r="B5057" t="s">
        <v>10345</v>
      </c>
      <c r="C5057" t="str">
        <f>IFERROR(VLOOKUP(Table1[[#This Row],[Ticker]],[1]!Table2[[Symbol]:[Industry]],2,FALSE),"-")</f>
        <v>-</v>
      </c>
      <c r="D5057" t="s">
        <v>138</v>
      </c>
      <c r="F5057">
        <v>0</v>
      </c>
      <c r="G5057">
        <v>-23.254598555105801</v>
      </c>
      <c r="M5057">
        <v>50</v>
      </c>
    </row>
    <row r="5058" spans="1:14" hidden="1" x14ac:dyDescent="0.3">
      <c r="A5058" t="s">
        <v>10346</v>
      </c>
      <c r="B5058" t="s">
        <v>10347</v>
      </c>
      <c r="C5058" t="str">
        <f>IFERROR(VLOOKUP(Table1[[#This Row],[Ticker]],[1]!Table2[[Symbol]:[Industry]],2,FALSE),"-")</f>
        <v>-</v>
      </c>
      <c r="D5058" t="s">
        <v>138</v>
      </c>
      <c r="F5058">
        <v>0</v>
      </c>
      <c r="G5058">
        <v>-23.254598555105801</v>
      </c>
      <c r="M5058">
        <v>50</v>
      </c>
    </row>
    <row r="5059" spans="1:14" hidden="1" x14ac:dyDescent="0.3">
      <c r="A5059" t="s">
        <v>10348</v>
      </c>
      <c r="B5059" t="s">
        <v>10349</v>
      </c>
      <c r="C5059" t="str">
        <f>IFERROR(VLOOKUP(Table1[[#This Row],[Ticker]],[1]!Table2[[Symbol]:[Industry]],2,FALSE),"-")</f>
        <v>-</v>
      </c>
      <c r="D5059" t="s">
        <v>530</v>
      </c>
      <c r="F5059">
        <v>0</v>
      </c>
      <c r="G5059">
        <v>-23.254598555105801</v>
      </c>
      <c r="M5059">
        <v>50</v>
      </c>
    </row>
    <row r="5060" spans="1:14" hidden="1" x14ac:dyDescent="0.3">
      <c r="A5060" t="s">
        <v>10350</v>
      </c>
      <c r="B5060" t="s">
        <v>10351</v>
      </c>
      <c r="C5060" t="str">
        <f>IFERROR(VLOOKUP(Table1[[#This Row],[Ticker]],[1]!Table2[[Symbol]:[Industry]],2,FALSE),"-")</f>
        <v>-</v>
      </c>
      <c r="F5060">
        <v>0</v>
      </c>
      <c r="G5060">
        <v>-23.254598555105801</v>
      </c>
      <c r="M5060">
        <v>50</v>
      </c>
    </row>
    <row r="5061" spans="1:14" hidden="1" x14ac:dyDescent="0.3">
      <c r="A5061" t="s">
        <v>10352</v>
      </c>
      <c r="B5061" t="s">
        <v>10353</v>
      </c>
      <c r="C5061" t="str">
        <f>IFERROR(VLOOKUP(Table1[[#This Row],[Ticker]],[1]!Table2[[Symbol]:[Industry]],2,FALSE),"-")</f>
        <v>-</v>
      </c>
      <c r="D5061" t="s">
        <v>429</v>
      </c>
      <c r="F5061">
        <v>0</v>
      </c>
      <c r="G5061">
        <v>-23.254598555105801</v>
      </c>
      <c r="M5061">
        <v>50</v>
      </c>
    </row>
    <row r="5062" spans="1:14" hidden="1" x14ac:dyDescent="0.3">
      <c r="A5062" t="s">
        <v>10354</v>
      </c>
      <c r="B5062" t="s">
        <v>10355</v>
      </c>
      <c r="C5062" t="str">
        <f>IFERROR(VLOOKUP(Table1[[#This Row],[Ticker]],[1]!Table2[[Symbol]:[Industry]],2,FALSE),"-")</f>
        <v>-</v>
      </c>
      <c r="D5062" t="s">
        <v>530</v>
      </c>
      <c r="F5062">
        <v>0</v>
      </c>
      <c r="G5062">
        <v>-23.254598555105801</v>
      </c>
    </row>
    <row r="5063" spans="1:14" hidden="1" x14ac:dyDescent="0.3">
      <c r="A5063" t="s">
        <v>10356</v>
      </c>
      <c r="B5063" t="s">
        <v>10357</v>
      </c>
      <c r="C5063" t="str">
        <f>IFERROR(VLOOKUP(Table1[[#This Row],[Ticker]],[1]!Table2[[Symbol]:[Industry]],2,FALSE),"-")</f>
        <v>-</v>
      </c>
      <c r="F5063">
        <v>0</v>
      </c>
      <c r="G5063">
        <v>-23.254598555105801</v>
      </c>
      <c r="M5063">
        <v>50</v>
      </c>
    </row>
    <row r="5064" spans="1:14" hidden="1" x14ac:dyDescent="0.3">
      <c r="A5064" t="s">
        <v>10358</v>
      </c>
      <c r="B5064" t="s">
        <v>10359</v>
      </c>
      <c r="C5064" t="str">
        <f>IFERROR(VLOOKUP(Table1[[#This Row],[Ticker]],[1]!Table2[[Symbol]:[Industry]],2,FALSE),"-")</f>
        <v>-</v>
      </c>
      <c r="D5064" t="s">
        <v>530</v>
      </c>
      <c r="F5064">
        <v>0</v>
      </c>
      <c r="G5064">
        <v>-23.254598555105801</v>
      </c>
      <c r="M5064">
        <v>50</v>
      </c>
    </row>
    <row r="5065" spans="1:14" hidden="1" x14ac:dyDescent="0.3">
      <c r="A5065" t="s">
        <v>10360</v>
      </c>
      <c r="B5065" t="s">
        <v>10361</v>
      </c>
      <c r="C5065" t="str">
        <f>IFERROR(VLOOKUP(Table1[[#This Row],[Ticker]],[1]!Table2[[Symbol]:[Industry]],2,FALSE),"-")</f>
        <v>-</v>
      </c>
      <c r="D5065" t="s">
        <v>124</v>
      </c>
      <c r="F5065">
        <v>0</v>
      </c>
      <c r="G5065">
        <v>-23.254598555105801</v>
      </c>
      <c r="M5065">
        <v>50</v>
      </c>
    </row>
    <row r="5066" spans="1:14" hidden="1" x14ac:dyDescent="0.3">
      <c r="A5066" t="s">
        <v>10362</v>
      </c>
      <c r="B5066" t="s">
        <v>10363</v>
      </c>
      <c r="C5066" t="str">
        <f>IFERROR(VLOOKUP(Table1[[#This Row],[Ticker]],[1]!Table2[[Symbol]:[Industry]],2,FALSE),"-")</f>
        <v>-</v>
      </c>
      <c r="D5066" t="s">
        <v>51</v>
      </c>
      <c r="F5066">
        <v>0</v>
      </c>
      <c r="G5066">
        <v>-23.254598555105801</v>
      </c>
      <c r="M5066">
        <v>50</v>
      </c>
    </row>
    <row r="5067" spans="1:14" hidden="1" x14ac:dyDescent="0.3">
      <c r="A5067" t="s">
        <v>10364</v>
      </c>
      <c r="B5067" t="s">
        <v>10365</v>
      </c>
      <c r="C5067" t="str">
        <f>IFERROR(VLOOKUP(Table1[[#This Row],[Ticker]],[1]!Table2[[Symbol]:[Industry]],2,FALSE),"-")</f>
        <v>-</v>
      </c>
      <c r="D5067" t="s">
        <v>590</v>
      </c>
      <c r="F5067">
        <v>0</v>
      </c>
      <c r="G5067">
        <v>-23.254598555105801</v>
      </c>
      <c r="M5067">
        <v>50</v>
      </c>
    </row>
    <row r="5068" spans="1:14" hidden="1" x14ac:dyDescent="0.3">
      <c r="A5068" t="s">
        <v>10366</v>
      </c>
      <c r="B5068" t="s">
        <v>10367</v>
      </c>
      <c r="C5068" t="str">
        <f>IFERROR(VLOOKUP(Table1[[#This Row],[Ticker]],[1]!Table2[[Symbol]:[Industry]],2,FALSE),"-")</f>
        <v>-</v>
      </c>
      <c r="D5068" t="s">
        <v>232</v>
      </c>
      <c r="F5068">
        <v>0</v>
      </c>
      <c r="G5068">
        <v>-23.254598555105801</v>
      </c>
      <c r="M5068">
        <v>50</v>
      </c>
    </row>
    <row r="5069" spans="1:14" hidden="1" x14ac:dyDescent="0.3">
      <c r="A5069" t="s">
        <v>10368</v>
      </c>
      <c r="B5069" t="s">
        <v>10369</v>
      </c>
      <c r="C5069" t="str">
        <f>IFERROR(VLOOKUP(Table1[[#This Row],[Ticker]],[1]!Table2[[Symbol]:[Industry]],2,FALSE),"-")</f>
        <v>-</v>
      </c>
      <c r="D5069" t="s">
        <v>232</v>
      </c>
      <c r="F5069">
        <v>0</v>
      </c>
      <c r="G5069">
        <v>-23.254598555105801</v>
      </c>
      <c r="M5069">
        <v>50</v>
      </c>
    </row>
    <row r="5070" spans="1:14" hidden="1" x14ac:dyDescent="0.3">
      <c r="A5070" t="s">
        <v>10370</v>
      </c>
      <c r="B5070" t="s">
        <v>10371</v>
      </c>
      <c r="C5070" t="str">
        <f>IFERROR(VLOOKUP(Table1[[#This Row],[Ticker]],[1]!Table2[[Symbol]:[Industry]],2,FALSE),"-")</f>
        <v>-</v>
      </c>
      <c r="F5070">
        <v>0</v>
      </c>
      <c r="G5070">
        <v>-23.254598555105801</v>
      </c>
      <c r="M5070">
        <v>50</v>
      </c>
    </row>
    <row r="5071" spans="1:14" hidden="1" x14ac:dyDescent="0.3">
      <c r="A5071" t="s">
        <v>10372</v>
      </c>
      <c r="B5071" t="s">
        <v>10373</v>
      </c>
      <c r="C5071" t="str">
        <f>IFERROR(VLOOKUP(Table1[[#This Row],[Ticker]],[1]!Table2[[Symbol]:[Industry]],2,FALSE),"-")</f>
        <v>-</v>
      </c>
      <c r="F5071">
        <v>25.5</v>
      </c>
      <c r="G5071">
        <v>-9.9502246723883392</v>
      </c>
      <c r="H5071">
        <v>1.7306277852290901</v>
      </c>
      <c r="I5071">
        <v>-11.570190621216501</v>
      </c>
      <c r="J5071">
        <v>0.45143758765778003</v>
      </c>
      <c r="N5071">
        <v>1</v>
      </c>
    </row>
    <row r="5072" spans="1:14" hidden="1" x14ac:dyDescent="0.3">
      <c r="A5072" t="s">
        <v>10374</v>
      </c>
      <c r="B5072" t="s">
        <v>10375</v>
      </c>
      <c r="C5072" t="str">
        <f>IFERROR(VLOOKUP(Table1[[#This Row],[Ticker]],[1]!Table2[[Symbol]:[Industry]],2,FALSE),"-")</f>
        <v>-</v>
      </c>
      <c r="F5072">
        <v>0</v>
      </c>
      <c r="G5072">
        <v>-23.254598555105801</v>
      </c>
      <c r="M5072">
        <v>50</v>
      </c>
    </row>
    <row r="5073" spans="1:16" hidden="1" x14ac:dyDescent="0.3">
      <c r="A5073" t="s">
        <v>10376</v>
      </c>
      <c r="B5073" t="s">
        <v>10377</v>
      </c>
      <c r="C5073" t="str">
        <f>IFERROR(VLOOKUP(Table1[[#This Row],[Ticker]],[1]!Table2[[Symbol]:[Industry]],2,FALSE),"-")</f>
        <v>-</v>
      </c>
      <c r="D5073" t="s">
        <v>376</v>
      </c>
      <c r="F5073">
        <v>0</v>
      </c>
      <c r="G5073">
        <v>-23.254598555105801</v>
      </c>
      <c r="M5073">
        <v>50</v>
      </c>
    </row>
    <row r="5074" spans="1:16" hidden="1" x14ac:dyDescent="0.3">
      <c r="A5074" t="s">
        <v>10378</v>
      </c>
      <c r="B5074" t="s">
        <v>10379</v>
      </c>
      <c r="C5074" t="str">
        <f>IFERROR(VLOOKUP(Table1[[#This Row],[Ticker]],[1]!Table2[[Symbol]:[Industry]],2,FALSE),"-")</f>
        <v>-</v>
      </c>
      <c r="D5074" t="s">
        <v>292</v>
      </c>
      <c r="F5074">
        <v>0</v>
      </c>
      <c r="G5074">
        <v>-23.254598555105801</v>
      </c>
      <c r="M5074">
        <v>50</v>
      </c>
    </row>
    <row r="5075" spans="1:16" hidden="1" x14ac:dyDescent="0.3">
      <c r="A5075" t="s">
        <v>10380</v>
      </c>
      <c r="B5075" t="s">
        <v>10381</v>
      </c>
      <c r="C5075" t="str">
        <f>IFERROR(VLOOKUP(Table1[[#This Row],[Ticker]],[1]!Table2[[Symbol]:[Industry]],2,FALSE),"-")</f>
        <v>-</v>
      </c>
      <c r="D5075" t="s">
        <v>46</v>
      </c>
    </row>
    <row r="5076" spans="1:16" hidden="1" x14ac:dyDescent="0.3">
      <c r="A5076" t="s">
        <v>25</v>
      </c>
      <c r="B5076" t="s">
        <v>10382</v>
      </c>
      <c r="C5076" t="str">
        <f>IFERROR(VLOOKUP(Table1[[#This Row],[Ticker]],[1]!Table2[[Symbol]:[Industry]],2,FALSE),"-")</f>
        <v>-</v>
      </c>
      <c r="D5076" t="s">
        <v>27</v>
      </c>
      <c r="F5076">
        <v>1061.2</v>
      </c>
      <c r="G5076">
        <v>91.759077870788204</v>
      </c>
      <c r="H5076">
        <v>6.9809391522514002</v>
      </c>
      <c r="I5076">
        <v>38.074805152344197</v>
      </c>
      <c r="J5076">
        <v>0.175574840572879</v>
      </c>
      <c r="K5076">
        <v>1027.54704026382</v>
      </c>
      <c r="L5076">
        <v>836.12922350553799</v>
      </c>
      <c r="N5076">
        <v>0.71669638982755401</v>
      </c>
      <c r="O5076">
        <v>10.883905013192599</v>
      </c>
      <c r="P5076">
        <v>132.21006564551399</v>
      </c>
    </row>
    <row r="5077" spans="1:16" hidden="1" x14ac:dyDescent="0.3">
      <c r="A5077" t="s">
        <v>10383</v>
      </c>
      <c r="B5077" t="s">
        <v>10384</v>
      </c>
      <c r="C5077" t="str">
        <f>IFERROR(VLOOKUP(Table1[[#This Row],[Ticker]],[1]!Table2[[Symbol]:[Industry]],2,FALSE),"-")</f>
        <v>-</v>
      </c>
      <c r="F5077">
        <v>161.6</v>
      </c>
      <c r="G5077">
        <v>79.6330348410021</v>
      </c>
      <c r="H5077">
        <v>26.830898407862598</v>
      </c>
      <c r="I5077">
        <v>66.994674860386596</v>
      </c>
      <c r="J5077">
        <v>15.438899200939099</v>
      </c>
      <c r="K5077">
        <v>121.775606300752</v>
      </c>
      <c r="L5077">
        <v>96.372376834514</v>
      </c>
      <c r="N5077">
        <v>1.3273764506304799</v>
      </c>
      <c r="O5077">
        <v>0.46410891089108097</v>
      </c>
      <c r="P5077">
        <v>164.484451718494</v>
      </c>
    </row>
    <row r="5078" spans="1:16" hidden="1" x14ac:dyDescent="0.3">
      <c r="A5078" t="s">
        <v>10385</v>
      </c>
      <c r="B5078" t="s">
        <v>10386</v>
      </c>
      <c r="C5078" t="str">
        <f>IFERROR(VLOOKUP(Table1[[#This Row],[Ticker]],[1]!Table2[[Symbol]:[Industry]],2,FALSE),"-")</f>
        <v>-</v>
      </c>
      <c r="F5078">
        <v>0</v>
      </c>
      <c r="G5078">
        <v>-23.254598555105801</v>
      </c>
      <c r="M5078">
        <v>50</v>
      </c>
    </row>
    <row r="5079" spans="1:16" hidden="1" x14ac:dyDescent="0.3">
      <c r="A5079" t="s">
        <v>10387</v>
      </c>
      <c r="B5079" t="s">
        <v>10388</v>
      </c>
      <c r="C5079" t="str">
        <f>IFERROR(VLOOKUP(Table1[[#This Row],[Ticker]],[1]!Table2[[Symbol]:[Industry]],2,FALSE),"-")</f>
        <v>-</v>
      </c>
      <c r="D5079" t="s">
        <v>46</v>
      </c>
    </row>
    <row r="5080" spans="1:16" hidden="1" x14ac:dyDescent="0.3">
      <c r="A5080" t="s">
        <v>10389</v>
      </c>
      <c r="B5080" t="s">
        <v>10390</v>
      </c>
      <c r="C5080" t="str">
        <f>IFERROR(VLOOKUP(Table1[[#This Row],[Ticker]],[1]!Table2[[Symbol]:[Industry]],2,FALSE),"-")</f>
        <v>-</v>
      </c>
      <c r="D5080" t="s">
        <v>83</v>
      </c>
      <c r="F5080">
        <v>101.63</v>
      </c>
      <c r="G5080">
        <v>-23.254598555105801</v>
      </c>
      <c r="H5080">
        <v>1.79743968567795</v>
      </c>
      <c r="I5080">
        <v>-10.657217653172101</v>
      </c>
      <c r="J5080">
        <v>3.1622860066997101</v>
      </c>
      <c r="K5080">
        <v>94.344207043329504</v>
      </c>
      <c r="N5080">
        <v>3.15</v>
      </c>
      <c r="O5080">
        <v>0.16727344288103199</v>
      </c>
    </row>
    <row r="5081" spans="1:16" hidden="1" x14ac:dyDescent="0.3">
      <c r="A5081" t="s">
        <v>10391</v>
      </c>
      <c r="B5081" t="s">
        <v>10392</v>
      </c>
      <c r="C5081" t="str">
        <f>IFERROR(VLOOKUP(Table1[[#This Row],[Ticker]],[1]!Table2[[Symbol]:[Industry]],2,FALSE),"-")</f>
        <v>-</v>
      </c>
      <c r="D5081" t="s">
        <v>711</v>
      </c>
      <c r="F5081">
        <v>24.98</v>
      </c>
      <c r="G5081">
        <v>8.3649387199584808</v>
      </c>
      <c r="H5081">
        <v>0.91534680078554098</v>
      </c>
      <c r="I5081">
        <v>4.0749904245677301E-2</v>
      </c>
      <c r="J5081">
        <v>0.81521733443336797</v>
      </c>
      <c r="K5081">
        <v>24.829943056983101</v>
      </c>
      <c r="L5081">
        <v>22.940020872744299</v>
      </c>
      <c r="N5081">
        <v>0.51070714123564098</v>
      </c>
      <c r="O5081">
        <v>4.8839071257005404</v>
      </c>
      <c r="P5081">
        <v>51.393939393939299</v>
      </c>
    </row>
    <row r="5082" spans="1:16" hidden="1" x14ac:dyDescent="0.3">
      <c r="A5082" t="s">
        <v>10393</v>
      </c>
      <c r="B5082" t="s">
        <v>10394</v>
      </c>
      <c r="C5082" t="str">
        <f>IFERROR(VLOOKUP(Table1[[#This Row],[Ticker]],[1]!Table2[[Symbol]:[Industry]],2,FALSE),"-")</f>
        <v>-</v>
      </c>
      <c r="D5082" t="s">
        <v>711</v>
      </c>
      <c r="F5082">
        <v>79.81</v>
      </c>
      <c r="G5082">
        <v>-12.067638399073401</v>
      </c>
      <c r="H5082">
        <v>-7.1137729312357596</v>
      </c>
      <c r="I5082">
        <v>3.5403522494606201</v>
      </c>
      <c r="J5082">
        <v>3.73163223339483</v>
      </c>
      <c r="K5082">
        <v>85.582463309653406</v>
      </c>
      <c r="L5082">
        <v>79.630761755018</v>
      </c>
      <c r="N5082">
        <v>1.74364673785618</v>
      </c>
      <c r="O5082">
        <v>17.842375642150099</v>
      </c>
      <c r="P5082">
        <v>18.4300341296928</v>
      </c>
    </row>
    <row r="5083" spans="1:16" hidden="1" x14ac:dyDescent="0.3">
      <c r="A5083" t="s">
        <v>10395</v>
      </c>
      <c r="B5083" t="s">
        <v>10396</v>
      </c>
      <c r="C5083" t="str">
        <f>IFERROR(VLOOKUP(Table1[[#This Row],[Ticker]],[1]!Table2[[Symbol]:[Industry]],2,FALSE),"-")</f>
        <v>-</v>
      </c>
      <c r="D5083" t="s">
        <v>1297</v>
      </c>
      <c r="F5083">
        <v>235.8</v>
      </c>
      <c r="G5083">
        <v>-14.340048901526099</v>
      </c>
      <c r="H5083">
        <v>2.4497034476755402</v>
      </c>
      <c r="I5083">
        <v>-6.0383963045568203</v>
      </c>
      <c r="J5083">
        <v>2.7203056073455398</v>
      </c>
      <c r="K5083">
        <v>232.315705930424</v>
      </c>
      <c r="L5083">
        <v>225.39540663291601</v>
      </c>
      <c r="N5083">
        <v>1.4418087018188499</v>
      </c>
      <c r="O5083">
        <v>5.8948261238337398</v>
      </c>
      <c r="P5083">
        <v>9.0656799259944503</v>
      </c>
    </row>
    <row r="5084" spans="1:16" hidden="1" x14ac:dyDescent="0.3">
      <c r="A5084" t="s">
        <v>10397</v>
      </c>
      <c r="B5084" t="s">
        <v>10398</v>
      </c>
      <c r="C5084" t="str">
        <f>IFERROR(VLOOKUP(Table1[[#This Row],[Ticker]],[1]!Table2[[Symbol]:[Industry]],2,FALSE),"-")</f>
        <v>-</v>
      </c>
      <c r="D5084" t="s">
        <v>711</v>
      </c>
      <c r="F5084">
        <v>1133.6300000000001</v>
      </c>
      <c r="G5084">
        <v>-15.414726444268499</v>
      </c>
      <c r="H5084">
        <v>1.5402466045365699</v>
      </c>
      <c r="I5084">
        <v>-6.8459473281326</v>
      </c>
      <c r="J5084">
        <v>4.3310063725309398</v>
      </c>
      <c r="K5084">
        <v>1125.95280503663</v>
      </c>
      <c r="L5084">
        <v>1099.2688207557001</v>
      </c>
      <c r="N5084">
        <v>1.31682810960561</v>
      </c>
      <c r="O5084">
        <v>11.3767278565316</v>
      </c>
      <c r="P5084">
        <v>32.01853986887</v>
      </c>
    </row>
    <row r="5085" spans="1:16" hidden="1" x14ac:dyDescent="0.3">
      <c r="A5085" t="s">
        <v>10399</v>
      </c>
      <c r="B5085" t="s">
        <v>10400</v>
      </c>
      <c r="C5085" t="str">
        <f>IFERROR(VLOOKUP(Table1[[#This Row],[Ticker]],[1]!Table2[[Symbol]:[Industry]],2,FALSE),"-")</f>
        <v>-</v>
      </c>
      <c r="D5085" t="s">
        <v>711</v>
      </c>
      <c r="F5085">
        <v>92.85</v>
      </c>
      <c r="G5085">
        <v>24.2668504439409</v>
      </c>
      <c r="H5085">
        <v>1.21281030121694</v>
      </c>
      <c r="I5085">
        <v>3.2825984110116102</v>
      </c>
      <c r="J5085">
        <v>1.45426397846834</v>
      </c>
      <c r="K5085">
        <v>92.546047589317595</v>
      </c>
      <c r="L5085">
        <v>82.916340147807801</v>
      </c>
      <c r="N5085">
        <v>0.75807271958165801</v>
      </c>
      <c r="O5085">
        <v>5.3957996768982204</v>
      </c>
      <c r="P5085">
        <v>53.471074380165199</v>
      </c>
    </row>
    <row r="5086" spans="1:16" hidden="1" x14ac:dyDescent="0.3">
      <c r="A5086" t="s">
        <v>10401</v>
      </c>
      <c r="B5086" t="s">
        <v>10402</v>
      </c>
      <c r="C5086" t="str">
        <f>IFERROR(VLOOKUP(Table1[[#This Row],[Ticker]],[1]!Table2[[Symbol]:[Industry]],2,FALSE),"-")</f>
        <v>-</v>
      </c>
      <c r="D5086" t="s">
        <v>711</v>
      </c>
      <c r="F5086">
        <v>51.02</v>
      </c>
      <c r="G5086">
        <v>-10.178357420354001</v>
      </c>
      <c r="H5086">
        <v>-1.76610870763128</v>
      </c>
      <c r="I5086">
        <v>-0.53332699535760297</v>
      </c>
      <c r="J5086">
        <v>2.6070252458823102</v>
      </c>
      <c r="K5086">
        <v>51.697978820208597</v>
      </c>
      <c r="L5086">
        <v>48.635618939869197</v>
      </c>
      <c r="N5086">
        <v>9.3888854465043303E-2</v>
      </c>
      <c r="O5086">
        <v>15.484123872990899</v>
      </c>
      <c r="P5086">
        <v>41.173215273934701</v>
      </c>
    </row>
    <row r="5087" spans="1:16" hidden="1" x14ac:dyDescent="0.3">
      <c r="A5087" t="s">
        <v>10403</v>
      </c>
      <c r="B5087" t="s">
        <v>10404</v>
      </c>
      <c r="C5087" t="str">
        <f>IFERROR(VLOOKUP(Table1[[#This Row],[Ticker]],[1]!Table2[[Symbol]:[Industry]],2,FALSE),"-")</f>
        <v>-</v>
      </c>
      <c r="D5087" t="s">
        <v>1297</v>
      </c>
      <c r="F5087">
        <v>1001.34</v>
      </c>
      <c r="G5087">
        <v>-23.119597205092202</v>
      </c>
      <c r="H5087">
        <v>1.2129524731150501</v>
      </c>
      <c r="I5087">
        <v>-10.355222197068199</v>
      </c>
      <c r="J5087">
        <v>3.2665855470728902</v>
      </c>
      <c r="K5087">
        <v>1000.1538964804799</v>
      </c>
      <c r="L5087">
        <v>1000.03986715828</v>
      </c>
      <c r="N5087">
        <v>2.7108595179138799</v>
      </c>
      <c r="O5087">
        <v>4.3591587273054104</v>
      </c>
      <c r="P5087">
        <v>0.23423423423423101</v>
      </c>
    </row>
    <row r="5088" spans="1:16" hidden="1" x14ac:dyDescent="0.3">
      <c r="A5088" t="s">
        <v>10405</v>
      </c>
      <c r="B5088" t="s">
        <v>10406</v>
      </c>
      <c r="C5088" t="str">
        <f>IFERROR(VLOOKUP(Table1[[#This Row],[Ticker]],[1]!Table2[[Symbol]:[Industry]],2,FALSE),"-")</f>
        <v>-</v>
      </c>
      <c r="D5088" t="s">
        <v>711</v>
      </c>
      <c r="F5088">
        <v>173.99</v>
      </c>
      <c r="G5088">
        <v>29.408382931250198</v>
      </c>
      <c r="H5088">
        <v>2.02460748871456</v>
      </c>
      <c r="I5088">
        <v>3.7589064023568302</v>
      </c>
      <c r="J5088">
        <v>3.0977799552927801</v>
      </c>
      <c r="K5088">
        <v>171.242006582448</v>
      </c>
      <c r="L5088">
        <v>150.44295412229499</v>
      </c>
      <c r="N5088">
        <v>1.01488628318904</v>
      </c>
      <c r="O5088">
        <v>5.9543651934019097</v>
      </c>
      <c r="P5088">
        <v>57.814058956916099</v>
      </c>
    </row>
    <row r="5089" spans="1:16" hidden="1" x14ac:dyDescent="0.3">
      <c r="A5089" t="s">
        <v>10407</v>
      </c>
      <c r="B5089" t="s">
        <v>10408</v>
      </c>
      <c r="C5089" t="str">
        <f>IFERROR(VLOOKUP(Table1[[#This Row],[Ticker]],[1]!Table2[[Symbol]:[Industry]],2,FALSE),"-")</f>
        <v>-</v>
      </c>
      <c r="D5089" t="s">
        <v>711</v>
      </c>
      <c r="F5089">
        <v>21.43</v>
      </c>
      <c r="G5089">
        <v>27.800464073137501</v>
      </c>
      <c r="H5089">
        <v>2.90493699859412</v>
      </c>
      <c r="I5089">
        <v>8.7640891963795795</v>
      </c>
      <c r="J5089">
        <v>3.6523341372656501</v>
      </c>
      <c r="K5089">
        <v>20.807787578622101</v>
      </c>
      <c r="L5089">
        <v>18.313976782402101</v>
      </c>
      <c r="N5089">
        <v>0.87140877147427198</v>
      </c>
      <c r="O5089">
        <v>4.9463369108726001</v>
      </c>
      <c r="P5089">
        <v>52.256551657031203</v>
      </c>
    </row>
    <row r="5090" spans="1:16" hidden="1" x14ac:dyDescent="0.3">
      <c r="A5090" t="s">
        <v>10409</v>
      </c>
      <c r="B5090" t="s">
        <v>10410</v>
      </c>
      <c r="C5090" t="str">
        <f>IFERROR(VLOOKUP(Table1[[#This Row],[Ticker]],[1]!Table2[[Symbol]:[Industry]],2,FALSE),"-")</f>
        <v>-</v>
      </c>
      <c r="D5090" t="s">
        <v>711</v>
      </c>
      <c r="F5090">
        <v>36.32</v>
      </c>
      <c r="G5090">
        <v>7.9592742772641403</v>
      </c>
      <c r="H5090">
        <v>1.75869498888039</v>
      </c>
      <c r="I5090">
        <v>4.5921592159093798</v>
      </c>
      <c r="J5090">
        <v>1.1692695713094901</v>
      </c>
      <c r="K5090">
        <v>36.328075566267998</v>
      </c>
      <c r="L5090">
        <v>32.803729422266102</v>
      </c>
      <c r="N5090">
        <v>2.07805513466284</v>
      </c>
      <c r="O5090">
        <v>22.246696035242199</v>
      </c>
      <c r="P5090">
        <v>39.692307692307601</v>
      </c>
    </row>
    <row r="5091" spans="1:16" hidden="1" x14ac:dyDescent="0.3">
      <c r="A5091" t="s">
        <v>10411</v>
      </c>
      <c r="B5091" t="s">
        <v>10412</v>
      </c>
      <c r="C5091" t="str">
        <f>IFERROR(VLOOKUP(Table1[[#This Row],[Ticker]],[1]!Table2[[Symbol]:[Industry]],2,FALSE),"-")</f>
        <v>-</v>
      </c>
      <c r="D5091" t="s">
        <v>1623</v>
      </c>
      <c r="F5091">
        <v>69.69</v>
      </c>
      <c r="G5091">
        <v>-5.8325261035472504</v>
      </c>
      <c r="H5091">
        <v>-1.49265513812914</v>
      </c>
      <c r="I5091">
        <v>0.658101811769915</v>
      </c>
      <c r="J5091">
        <v>3.6751302506416699</v>
      </c>
      <c r="K5091">
        <v>70.758415974766706</v>
      </c>
      <c r="L5091">
        <v>67.036683205420104</v>
      </c>
      <c r="N5091">
        <v>3.69048603351093</v>
      </c>
      <c r="O5091">
        <v>17.6639403070741</v>
      </c>
      <c r="P5091">
        <v>24.2245989304812</v>
      </c>
    </row>
    <row r="5092" spans="1:16" hidden="1" x14ac:dyDescent="0.3">
      <c r="A5092" t="s">
        <v>10413</v>
      </c>
      <c r="B5092" t="s">
        <v>10414</v>
      </c>
      <c r="C5092" t="str">
        <f>IFERROR(VLOOKUP(Table1[[#This Row],[Ticker]],[1]!Table2[[Symbol]:[Industry]],2,FALSE),"-")</f>
        <v>-</v>
      </c>
      <c r="D5092" t="s">
        <v>711</v>
      </c>
      <c r="F5092">
        <v>999.99</v>
      </c>
      <c r="G5092">
        <v>-23.256598535106001</v>
      </c>
      <c r="H5092">
        <v>1.0739510831011601</v>
      </c>
      <c r="I5092">
        <v>-10.492223527081901</v>
      </c>
      <c r="J5092">
        <v>3.1436029146429298</v>
      </c>
      <c r="K5092">
        <v>999.99870924765298</v>
      </c>
      <c r="L5092">
        <v>999.998630468957</v>
      </c>
      <c r="N5092">
        <v>0.54983424091234201</v>
      </c>
      <c r="O5092">
        <v>3.0010300103000902</v>
      </c>
      <c r="P5092">
        <v>0.59856746207396205</v>
      </c>
    </row>
    <row r="5093" spans="1:16" hidden="1" x14ac:dyDescent="0.3">
      <c r="A5093" t="s">
        <v>10415</v>
      </c>
      <c r="B5093" t="s">
        <v>10416</v>
      </c>
      <c r="C5093" t="str">
        <f>IFERROR(VLOOKUP(Table1[[#This Row],[Ticker]],[1]!Table2[[Symbol]:[Industry]],2,FALSE),"-")</f>
        <v>-</v>
      </c>
      <c r="D5093" t="s">
        <v>711</v>
      </c>
      <c r="F5093">
        <v>70.59</v>
      </c>
      <c r="G5093">
        <v>36.487424527039401</v>
      </c>
      <c r="H5093">
        <v>-3.0893142230212902</v>
      </c>
      <c r="I5093">
        <v>-3.7459320001287599</v>
      </c>
      <c r="J5093">
        <v>-2.5349546743609199</v>
      </c>
      <c r="K5093">
        <v>73.487921308937501</v>
      </c>
      <c r="L5093">
        <v>65.821822941551602</v>
      </c>
      <c r="N5093">
        <v>0.62931426204810503</v>
      </c>
      <c r="O5093">
        <v>22.821929451763701</v>
      </c>
      <c r="P5093">
        <v>60.1043320480834</v>
      </c>
    </row>
    <row r="5094" spans="1:16" hidden="1" x14ac:dyDescent="0.3">
      <c r="A5094" t="s">
        <v>10417</v>
      </c>
      <c r="B5094" t="s">
        <v>10418</v>
      </c>
      <c r="C5094" t="str">
        <f>IFERROR(VLOOKUP(Table1[[#This Row],[Ticker]],[1]!Table2[[Symbol]:[Industry]],2,FALSE),"-")</f>
        <v>-</v>
      </c>
      <c r="D5094" t="s">
        <v>711</v>
      </c>
      <c r="F5094">
        <v>80.52</v>
      </c>
      <c r="G5094">
        <v>-1.1991187915769199</v>
      </c>
      <c r="H5094">
        <v>3.0027344658904802</v>
      </c>
      <c r="I5094">
        <v>0.41886736200916203</v>
      </c>
      <c r="J5094">
        <v>2.1815264990685899</v>
      </c>
      <c r="K5094">
        <v>79.790508548431205</v>
      </c>
      <c r="L5094">
        <v>74.090882057272296</v>
      </c>
      <c r="N5094">
        <v>0.75698410721819598</v>
      </c>
      <c r="O5094">
        <v>5.5638350720317904</v>
      </c>
      <c r="P5094">
        <v>27.911040508339902</v>
      </c>
    </row>
    <row r="5095" spans="1:16" hidden="1" x14ac:dyDescent="0.3">
      <c r="A5095" t="s">
        <v>10419</v>
      </c>
      <c r="B5095" t="s">
        <v>10420</v>
      </c>
      <c r="C5095" t="str">
        <f>IFERROR(VLOOKUP(Table1[[#This Row],[Ticker]],[1]!Table2[[Symbol]:[Industry]],2,FALSE),"-")</f>
        <v>-</v>
      </c>
      <c r="D5095" t="s">
        <v>711</v>
      </c>
      <c r="F5095">
        <v>200.54</v>
      </c>
      <c r="G5095">
        <v>14.0451412778395</v>
      </c>
      <c r="H5095">
        <v>5.6905194339603504</v>
      </c>
      <c r="I5095">
        <v>2.28040008222712</v>
      </c>
      <c r="J5095">
        <v>3.516637059867</v>
      </c>
      <c r="K5095">
        <v>194.77976885347701</v>
      </c>
      <c r="L5095">
        <v>177.54007602889601</v>
      </c>
      <c r="N5095">
        <v>1.4247832654669601</v>
      </c>
      <c r="O5095">
        <v>9.7037997407001004</v>
      </c>
      <c r="P5095">
        <v>42.146299971647203</v>
      </c>
    </row>
    <row r="5096" spans="1:16" hidden="1" x14ac:dyDescent="0.3">
      <c r="A5096" t="s">
        <v>10421</v>
      </c>
      <c r="B5096" t="s">
        <v>10422</v>
      </c>
      <c r="C5096" t="str">
        <f>IFERROR(VLOOKUP(Table1[[#This Row],[Ticker]],[1]!Table2[[Symbol]:[Industry]],2,FALSE),"-")</f>
        <v>-</v>
      </c>
      <c r="F5096">
        <v>0</v>
      </c>
      <c r="G5096">
        <v>-23.254598555105801</v>
      </c>
    </row>
    <row r="5097" spans="1:16" hidden="1" x14ac:dyDescent="0.3">
      <c r="A5097" t="s">
        <v>10423</v>
      </c>
      <c r="B5097" t="s">
        <v>10424</v>
      </c>
      <c r="C5097" t="str">
        <f>IFERROR(VLOOKUP(Table1[[#This Row],[Ticker]],[1]!Table2[[Symbol]:[Industry]],2,FALSE),"-")</f>
        <v>-</v>
      </c>
      <c r="D5097" t="s">
        <v>1297</v>
      </c>
      <c r="F5097">
        <v>26.93</v>
      </c>
      <c r="G5097">
        <v>-13.0663825158259</v>
      </c>
      <c r="H5097">
        <v>1.86700244261778</v>
      </c>
      <c r="I5097">
        <v>-6.0699055943869</v>
      </c>
      <c r="J5097">
        <v>3.7077875316209901</v>
      </c>
      <c r="K5097">
        <v>26.3595005946942</v>
      </c>
      <c r="L5097">
        <v>25.7190528097405</v>
      </c>
      <c r="N5097">
        <v>1.3225381518291099</v>
      </c>
      <c r="O5097">
        <v>10.657259561826899</v>
      </c>
      <c r="P5097">
        <v>13.676656817222399</v>
      </c>
    </row>
    <row r="5098" spans="1:16" hidden="1" x14ac:dyDescent="0.3">
      <c r="A5098" t="s">
        <v>10425</v>
      </c>
      <c r="B5098" t="s">
        <v>10426</v>
      </c>
      <c r="C5098" t="str">
        <f>IFERROR(VLOOKUP(Table1[[#This Row],[Ticker]],[1]!Table2[[Symbol]:[Industry]],2,FALSE),"-")</f>
        <v>-</v>
      </c>
      <c r="D5098" t="s">
        <v>711</v>
      </c>
      <c r="F5098">
        <v>81.69</v>
      </c>
      <c r="G5098">
        <v>-9.9221901200336493</v>
      </c>
      <c r="H5098">
        <v>-5.9163615545034203</v>
      </c>
      <c r="I5098">
        <v>6.02667846404362</v>
      </c>
      <c r="J5098">
        <v>4.5955327797629</v>
      </c>
      <c r="K5098">
        <v>87.330126489010993</v>
      </c>
      <c r="L5098">
        <v>81.029628171996606</v>
      </c>
      <c r="N5098">
        <v>1.47213542713895</v>
      </c>
      <c r="O5098">
        <v>17.517443995592998</v>
      </c>
      <c r="P5098">
        <v>20.1323529411764</v>
      </c>
    </row>
    <row r="5099" spans="1:16" hidden="1" x14ac:dyDescent="0.3">
      <c r="A5099" t="s">
        <v>10427</v>
      </c>
      <c r="B5099" t="s">
        <v>10428</v>
      </c>
      <c r="C5099" t="str">
        <f>IFERROR(VLOOKUP(Table1[[#This Row],[Ticker]],[1]!Table2[[Symbol]:[Industry]],2,FALSE),"-")</f>
        <v>-</v>
      </c>
      <c r="D5099" t="s">
        <v>1623</v>
      </c>
      <c r="F5099">
        <v>69.7</v>
      </c>
      <c r="G5099">
        <v>-5.71665589068758</v>
      </c>
      <c r="H5099">
        <v>-2.5360074231229</v>
      </c>
      <c r="I5099">
        <v>1.89287867800693</v>
      </c>
      <c r="J5099">
        <v>3.4159841996068598</v>
      </c>
      <c r="K5099">
        <v>70.642618394804899</v>
      </c>
      <c r="L5099">
        <v>66.869978298573798</v>
      </c>
      <c r="N5099">
        <v>1.7393156029713099</v>
      </c>
      <c r="O5099">
        <v>8.5509325681492001</v>
      </c>
      <c r="P5099">
        <v>26.727272727272702</v>
      </c>
    </row>
    <row r="5100" spans="1:16" hidden="1" x14ac:dyDescent="0.3">
      <c r="A5100" t="s">
        <v>10429</v>
      </c>
      <c r="B5100" t="s">
        <v>10430</v>
      </c>
      <c r="C5100" t="str">
        <f>IFERROR(VLOOKUP(Table1[[#This Row],[Ticker]],[1]!Table2[[Symbol]:[Industry]],2,FALSE),"-")</f>
        <v>-</v>
      </c>
      <c r="F5100">
        <v>331.85</v>
      </c>
      <c r="G5100">
        <v>44.813266727244098</v>
      </c>
      <c r="H5100">
        <v>-6.7965411516974603</v>
      </c>
      <c r="I5100">
        <v>13.961304673432</v>
      </c>
      <c r="J5100">
        <v>0.36482512686506002</v>
      </c>
      <c r="K5100">
        <v>307.46594883299599</v>
      </c>
      <c r="L5100">
        <v>252.49050090696301</v>
      </c>
      <c r="N5100">
        <v>0.307292186408542</v>
      </c>
      <c r="O5100">
        <v>29.335543167093501</v>
      </c>
      <c r="P5100">
        <v>79.3783783783784</v>
      </c>
    </row>
    <row r="5101" spans="1:16" hidden="1" x14ac:dyDescent="0.3">
      <c r="A5101" t="s">
        <v>10431</v>
      </c>
      <c r="B5101" t="s">
        <v>10432</v>
      </c>
      <c r="C5101" t="str">
        <f>IFERROR(VLOOKUP(Table1[[#This Row],[Ticker]],[1]!Table2[[Symbol]:[Industry]],2,FALSE),"-")</f>
        <v>-</v>
      </c>
      <c r="D5101" t="s">
        <v>711</v>
      </c>
      <c r="F5101">
        <v>80.650000000000006</v>
      </c>
      <c r="G5101">
        <v>-11.365031407491999</v>
      </c>
      <c r="H5101">
        <v>-5.7121631386233602</v>
      </c>
      <c r="I5101">
        <v>3.9231684234105302</v>
      </c>
      <c r="J5101">
        <v>4.6795631388462899</v>
      </c>
      <c r="K5101">
        <v>86.013901728313897</v>
      </c>
      <c r="L5101">
        <v>80.173258403503098</v>
      </c>
      <c r="N5101">
        <v>1.5478554997248699</v>
      </c>
      <c r="O5101">
        <v>17.3589584624922</v>
      </c>
      <c r="P5101">
        <v>18.585502132039402</v>
      </c>
    </row>
    <row r="5102" spans="1:16" hidden="1" x14ac:dyDescent="0.3">
      <c r="A5102" t="s">
        <v>10433</v>
      </c>
      <c r="B5102" t="s">
        <v>10434</v>
      </c>
      <c r="C5102" t="str">
        <f>IFERROR(VLOOKUP(Table1[[#This Row],[Ticker]],[1]!Table2[[Symbol]:[Industry]],2,FALSE),"-")</f>
        <v>-</v>
      </c>
      <c r="F5102">
        <v>0</v>
      </c>
      <c r="G5102">
        <v>-23.254598555105801</v>
      </c>
    </row>
    <row r="5103" spans="1:16" hidden="1" x14ac:dyDescent="0.3">
      <c r="A5103" t="s">
        <v>10435</v>
      </c>
      <c r="B5103" t="s">
        <v>10436</v>
      </c>
      <c r="C5103" t="str">
        <f>IFERROR(VLOOKUP(Table1[[#This Row],[Ticker]],[1]!Table2[[Symbol]:[Industry]],2,FALSE),"-")</f>
        <v>-</v>
      </c>
    </row>
    <row r="5104" spans="1:16" hidden="1" x14ac:dyDescent="0.3">
      <c r="A5104" t="s">
        <v>10437</v>
      </c>
      <c r="B5104" t="s">
        <v>10438</v>
      </c>
      <c r="C5104" t="str">
        <f>IFERROR(VLOOKUP(Table1[[#This Row],[Ticker]],[1]!Table2[[Symbol]:[Industry]],2,FALSE),"-")</f>
        <v>-</v>
      </c>
      <c r="D5104" t="s">
        <v>711</v>
      </c>
      <c r="F5104">
        <v>39.270000000000003</v>
      </c>
      <c r="G5104">
        <v>3.2188313965850202</v>
      </c>
      <c r="H5104">
        <v>6.0622597346989604</v>
      </c>
      <c r="I5104">
        <v>-6.4912828691156301</v>
      </c>
      <c r="J5104">
        <v>0.16541202829229301</v>
      </c>
      <c r="K5104">
        <v>38.171038818883197</v>
      </c>
      <c r="L5104">
        <v>35.371712870288697</v>
      </c>
      <c r="N5104">
        <v>0.16606553412047001</v>
      </c>
      <c r="O5104">
        <v>9.2436974789915798</v>
      </c>
      <c r="P5104">
        <v>35.413793103448199</v>
      </c>
    </row>
    <row r="5105" spans="1:16" hidden="1" x14ac:dyDescent="0.3">
      <c r="A5105" t="s">
        <v>10439</v>
      </c>
      <c r="B5105" t="s">
        <v>10440</v>
      </c>
      <c r="C5105" t="str">
        <f>IFERROR(VLOOKUP(Table1[[#This Row],[Ticker]],[1]!Table2[[Symbol]:[Industry]],2,FALSE),"-")</f>
        <v>-</v>
      </c>
      <c r="D5105" t="s">
        <v>711</v>
      </c>
      <c r="F5105">
        <v>504.45</v>
      </c>
      <c r="G5105">
        <v>-12.085944831853899</v>
      </c>
      <c r="H5105">
        <v>-2.74070124880748</v>
      </c>
      <c r="I5105">
        <v>-0.45641397133739398</v>
      </c>
      <c r="J5105">
        <v>1.3074760791240101</v>
      </c>
      <c r="K5105">
        <v>513.36444263828196</v>
      </c>
      <c r="L5105">
        <v>482.85236507370001</v>
      </c>
      <c r="N5105">
        <v>0.92241286812004197</v>
      </c>
      <c r="O5105">
        <v>6.5318663891366704</v>
      </c>
      <c r="P5105">
        <v>19.821852731591399</v>
      </c>
    </row>
    <row r="5106" spans="1:16" hidden="1" x14ac:dyDescent="0.3">
      <c r="A5106" t="s">
        <v>10441</v>
      </c>
      <c r="B5106" t="s">
        <v>10442</v>
      </c>
      <c r="C5106" t="str">
        <f>IFERROR(VLOOKUP(Table1[[#This Row],[Ticker]],[1]!Table2[[Symbol]:[Industry]],2,FALSE),"-")</f>
        <v>-</v>
      </c>
      <c r="D5106" t="s">
        <v>1297</v>
      </c>
      <c r="F5106">
        <v>999.99</v>
      </c>
      <c r="G5106">
        <v>-23.254598555105801</v>
      </c>
      <c r="H5106">
        <v>1.0719511031009601</v>
      </c>
      <c r="I5106">
        <v>-10.490223547081699</v>
      </c>
      <c r="J5106">
        <v>3.1426029046428301</v>
      </c>
      <c r="K5106">
        <v>999.99017556349099</v>
      </c>
      <c r="L5106">
        <v>999.99044999007003</v>
      </c>
      <c r="N5106">
        <v>1.0770564575616199</v>
      </c>
      <c r="O5106">
        <v>1.8010180101801101</v>
      </c>
      <c r="P5106">
        <v>0.23957497995188401</v>
      </c>
    </row>
    <row r="5107" spans="1:16" hidden="1" x14ac:dyDescent="0.3">
      <c r="A5107" t="s">
        <v>10443</v>
      </c>
      <c r="B5107" t="s">
        <v>10444</v>
      </c>
      <c r="C5107" t="str">
        <f>IFERROR(VLOOKUP(Table1[[#This Row],[Ticker]],[1]!Table2[[Symbol]:[Industry]],2,FALSE),"-")</f>
        <v>-</v>
      </c>
      <c r="D5107" t="s">
        <v>711</v>
      </c>
      <c r="F5107">
        <v>69.66</v>
      </c>
      <c r="G5107">
        <v>35.315854438292703</v>
      </c>
      <c r="H5107">
        <v>0.159400168550243</v>
      </c>
      <c r="I5107">
        <v>-4.2850093375986003</v>
      </c>
      <c r="J5107">
        <v>1.8105382043574001</v>
      </c>
      <c r="K5107">
        <v>72.983051132727496</v>
      </c>
      <c r="L5107">
        <v>64.692796154595399</v>
      </c>
      <c r="N5107">
        <v>0.24656064771945099</v>
      </c>
      <c r="O5107">
        <v>19.006603502727501</v>
      </c>
      <c r="P5107">
        <v>58.6065573770491</v>
      </c>
    </row>
    <row r="5108" spans="1:16" hidden="1" x14ac:dyDescent="0.3">
      <c r="A5108" t="s">
        <v>10445</v>
      </c>
      <c r="B5108" t="s">
        <v>10446</v>
      </c>
      <c r="C5108" t="str">
        <f>IFERROR(VLOOKUP(Table1[[#This Row],[Ticker]],[1]!Table2[[Symbol]:[Industry]],2,FALSE),"-")</f>
        <v>-</v>
      </c>
      <c r="D5108" t="s">
        <v>711</v>
      </c>
      <c r="F5108">
        <v>25.58</v>
      </c>
      <c r="G5108">
        <v>-13.0909465309886</v>
      </c>
      <c r="H5108">
        <v>-2.8381204519211898</v>
      </c>
      <c r="I5108">
        <v>-1.6854596168393099</v>
      </c>
      <c r="J5108">
        <v>1.72822981595781</v>
      </c>
      <c r="K5108">
        <v>25.613409039654499</v>
      </c>
      <c r="L5108">
        <v>24.447203821515199</v>
      </c>
      <c r="N5108">
        <v>1.01800360521237</v>
      </c>
      <c r="O5108">
        <v>21.188428459734101</v>
      </c>
      <c r="P5108">
        <v>17.609195402298798</v>
      </c>
    </row>
    <row r="5109" spans="1:16" hidden="1" x14ac:dyDescent="0.3">
      <c r="A5109" t="s">
        <v>10447</v>
      </c>
      <c r="B5109" t="s">
        <v>10448</v>
      </c>
      <c r="C5109" t="str">
        <f>IFERROR(VLOOKUP(Table1[[#This Row],[Ticker]],[1]!Table2[[Symbol]:[Industry]],2,FALSE),"-")</f>
        <v>-</v>
      </c>
      <c r="D5109" t="s">
        <v>711</v>
      </c>
      <c r="F5109">
        <v>79.83</v>
      </c>
      <c r="G5109">
        <v>-2.2083513981687299</v>
      </c>
      <c r="H5109">
        <v>2.0223437422956301</v>
      </c>
      <c r="I5109">
        <v>-0.37987871949554702</v>
      </c>
      <c r="J5109">
        <v>2.7657948336570501</v>
      </c>
      <c r="K5109">
        <v>79.417368328008706</v>
      </c>
      <c r="L5109">
        <v>73.675294062212998</v>
      </c>
      <c r="N5109">
        <v>0.42861437150626802</v>
      </c>
      <c r="O5109">
        <v>7.3531253914568397</v>
      </c>
      <c r="P5109">
        <v>26.653974297953301</v>
      </c>
    </row>
    <row r="5110" spans="1:16" hidden="1" x14ac:dyDescent="0.3">
      <c r="A5110" t="s">
        <v>10449</v>
      </c>
      <c r="B5110" t="s">
        <v>10450</v>
      </c>
      <c r="C5110" t="str">
        <f>IFERROR(VLOOKUP(Table1[[#This Row],[Ticker]],[1]!Table2[[Symbol]:[Industry]],2,FALSE),"-")</f>
        <v>-</v>
      </c>
      <c r="D5110" t="s">
        <v>711</v>
      </c>
      <c r="F5110">
        <v>21.9</v>
      </c>
      <c r="G5110">
        <v>14.0580856257205</v>
      </c>
      <c r="H5110">
        <v>3.50385762515725</v>
      </c>
      <c r="I5110">
        <v>7.5054661080906602</v>
      </c>
      <c r="J5110">
        <v>1.13098019565759</v>
      </c>
      <c r="K5110">
        <v>21.265148660151699</v>
      </c>
      <c r="L5110">
        <v>19.119956024806999</v>
      </c>
      <c r="N5110">
        <v>1.3370775673884401</v>
      </c>
      <c r="O5110">
        <v>3.6529680365296802</v>
      </c>
      <c r="P5110">
        <v>39.668367346938702</v>
      </c>
    </row>
    <row r="5111" spans="1:16" hidden="1" x14ac:dyDescent="0.3">
      <c r="A5111" t="s">
        <v>10451</v>
      </c>
      <c r="B5111" t="s">
        <v>10452</v>
      </c>
      <c r="C5111" t="str">
        <f>IFERROR(VLOOKUP(Table1[[#This Row],[Ticker]],[1]!Table2[[Symbol]:[Industry]],2,FALSE),"-")</f>
        <v>-</v>
      </c>
      <c r="D5111" t="s">
        <v>1297</v>
      </c>
      <c r="F5111">
        <v>999.99</v>
      </c>
      <c r="G5111">
        <v>-23.256598535106001</v>
      </c>
      <c r="H5111">
        <v>1.0739510831011601</v>
      </c>
      <c r="I5111">
        <v>-10.490223547081699</v>
      </c>
      <c r="J5111">
        <v>3.1406029246426401</v>
      </c>
      <c r="K5111">
        <v>1000.00012931887</v>
      </c>
      <c r="L5111">
        <v>1000.0294024301101</v>
      </c>
      <c r="N5111">
        <v>0.60292303555965499</v>
      </c>
      <c r="O5111">
        <v>2.0010200102000999</v>
      </c>
      <c r="P5111">
        <v>2.03979591836733</v>
      </c>
    </row>
    <row r="5112" spans="1:16" hidden="1" x14ac:dyDescent="0.3">
      <c r="A5112" t="s">
        <v>10453</v>
      </c>
      <c r="B5112" t="s">
        <v>10454</v>
      </c>
      <c r="C5112" t="str">
        <f>IFERROR(VLOOKUP(Table1[[#This Row],[Ticker]],[1]!Table2[[Symbol]:[Industry]],2,FALSE),"-")</f>
        <v>-</v>
      </c>
      <c r="D5112" t="s">
        <v>1008</v>
      </c>
      <c r="F5112">
        <v>220.22</v>
      </c>
      <c r="G5112">
        <v>-23.254598555105801</v>
      </c>
      <c r="I5112">
        <v>-10.490223547081699</v>
      </c>
      <c r="O5112">
        <v>0</v>
      </c>
      <c r="P5112">
        <v>0</v>
      </c>
    </row>
    <row r="5113" spans="1:16" hidden="1" x14ac:dyDescent="0.3">
      <c r="A5113" t="s">
        <v>10455</v>
      </c>
      <c r="B5113" t="s">
        <v>10456</v>
      </c>
      <c r="C5113" t="str">
        <f>IFERROR(VLOOKUP(Table1[[#This Row],[Ticker]],[1]!Table2[[Symbol]:[Industry]],2,FALSE),"-")</f>
        <v>-</v>
      </c>
      <c r="D5113" t="s">
        <v>711</v>
      </c>
      <c r="F5113">
        <v>212.32</v>
      </c>
      <c r="G5113">
        <v>17.3639854570804</v>
      </c>
      <c r="H5113">
        <v>2.8647145138268901</v>
      </c>
      <c r="I5113">
        <v>8.3500316863224704</v>
      </c>
      <c r="J5113">
        <v>3.2213685998659201</v>
      </c>
      <c r="K5113">
        <v>207.61993354836699</v>
      </c>
      <c r="L5113">
        <v>182.62448856677599</v>
      </c>
      <c r="N5113">
        <v>0.75724460923016801</v>
      </c>
      <c r="O5113">
        <v>4.5591559909570396</v>
      </c>
      <c r="P5113">
        <v>49.975277248004502</v>
      </c>
    </row>
    <row r="5114" spans="1:16" hidden="1" x14ac:dyDescent="0.3">
      <c r="A5114" t="s">
        <v>10457</v>
      </c>
      <c r="B5114" t="s">
        <v>10458</v>
      </c>
      <c r="C5114" t="str">
        <f>IFERROR(VLOOKUP(Table1[[#This Row],[Ticker]],[1]!Table2[[Symbol]:[Industry]],2,FALSE),"-")</f>
        <v>-</v>
      </c>
      <c r="D5114" t="s">
        <v>711</v>
      </c>
      <c r="F5114">
        <v>245.01</v>
      </c>
      <c r="G5114">
        <v>-1.28625924805681</v>
      </c>
      <c r="H5114">
        <v>2.3590359394980198</v>
      </c>
      <c r="I5114">
        <v>1.85330435424338</v>
      </c>
      <c r="J5114">
        <v>2.44265890016319</v>
      </c>
      <c r="K5114">
        <v>241.912363673811</v>
      </c>
      <c r="L5114">
        <v>222.42413883691799</v>
      </c>
      <c r="N5114">
        <v>0.70433622258768702</v>
      </c>
      <c r="O5114">
        <v>14.6565446308314</v>
      </c>
      <c r="P5114">
        <v>29.634920634920601</v>
      </c>
    </row>
    <row r="5115" spans="1:16" hidden="1" x14ac:dyDescent="0.3">
      <c r="A5115" t="s">
        <v>10459</v>
      </c>
      <c r="B5115" t="s">
        <v>10460</v>
      </c>
      <c r="C5115" t="str">
        <f>IFERROR(VLOOKUP(Table1[[#This Row],[Ticker]],[1]!Table2[[Symbol]:[Industry]],2,FALSE),"-")</f>
        <v>-</v>
      </c>
      <c r="D5115" t="s">
        <v>711</v>
      </c>
      <c r="F5115">
        <v>23.34</v>
      </c>
      <c r="G5115">
        <v>10.4989831067853</v>
      </c>
      <c r="H5115">
        <v>1.8098818190318799</v>
      </c>
      <c r="I5115">
        <v>6.9732892863354499</v>
      </c>
      <c r="J5115">
        <v>2.1638795003875102</v>
      </c>
      <c r="K5115">
        <v>22.680038569746401</v>
      </c>
      <c r="L5115">
        <v>20.284777920104101</v>
      </c>
      <c r="N5115">
        <v>0.92931939035665001</v>
      </c>
      <c r="O5115">
        <v>4.9700085689802798</v>
      </c>
      <c r="P5115">
        <v>43.190184049079697</v>
      </c>
    </row>
    <row r="5116" spans="1:16" hidden="1" x14ac:dyDescent="0.3">
      <c r="A5116" t="s">
        <v>10461</v>
      </c>
      <c r="B5116" t="s">
        <v>10462</v>
      </c>
      <c r="C5116" t="str">
        <f>IFERROR(VLOOKUP(Table1[[#This Row],[Ticker]],[1]!Table2[[Symbol]:[Industry]],2,FALSE),"-")</f>
        <v>-</v>
      </c>
      <c r="D5116" t="s">
        <v>711</v>
      </c>
      <c r="F5116">
        <v>79.62</v>
      </c>
      <c r="G5116">
        <v>-3.2184158323559</v>
      </c>
      <c r="H5116">
        <v>1.0987772995857601</v>
      </c>
      <c r="I5116">
        <v>-4.4946809670180998E-2</v>
      </c>
      <c r="J5116">
        <v>0.756170439470217</v>
      </c>
      <c r="K5116">
        <v>79.443618030258193</v>
      </c>
      <c r="L5116">
        <v>73.389226368638703</v>
      </c>
      <c r="N5116">
        <v>1.31065743916181</v>
      </c>
      <c r="O5116">
        <v>4.2326048731474204</v>
      </c>
      <c r="P5116">
        <v>27.862534125582101</v>
      </c>
    </row>
    <row r="5117" spans="1:16" hidden="1" x14ac:dyDescent="0.3">
      <c r="A5117" t="s">
        <v>10463</v>
      </c>
      <c r="B5117" t="s">
        <v>10464</v>
      </c>
      <c r="C5117" t="str">
        <f>IFERROR(VLOOKUP(Table1[[#This Row],[Ticker]],[1]!Table2[[Symbol]:[Industry]],2,FALSE),"-")</f>
        <v>-</v>
      </c>
      <c r="F5117">
        <v>101.75</v>
      </c>
      <c r="G5117">
        <v>-23.499696594321399</v>
      </c>
      <c r="H5117">
        <v>1.0739510831011601</v>
      </c>
      <c r="I5117">
        <v>-10.490223547081699</v>
      </c>
      <c r="J5117">
        <v>3.1426029046428301</v>
      </c>
      <c r="K5117">
        <v>101.75003234699101</v>
      </c>
      <c r="O5117">
        <v>0.24570024570025301</v>
      </c>
      <c r="P5117">
        <v>0</v>
      </c>
    </row>
    <row r="5118" spans="1:16" hidden="1" x14ac:dyDescent="0.3">
      <c r="A5118" t="s">
        <v>10465</v>
      </c>
      <c r="B5118" t="s">
        <v>10466</v>
      </c>
      <c r="C5118" t="str">
        <f>IFERROR(VLOOKUP(Table1[[#This Row],[Ticker]],[1]!Table2[[Symbol]:[Industry]],2,FALSE),"-")</f>
        <v>-</v>
      </c>
      <c r="D5118" t="s">
        <v>711</v>
      </c>
      <c r="F5118">
        <v>27.47</v>
      </c>
      <c r="G5118">
        <v>41.137980738730199</v>
      </c>
      <c r="H5118">
        <v>1.0739510831011601</v>
      </c>
      <c r="I5118">
        <v>13.137139189191799</v>
      </c>
      <c r="J5118">
        <v>3.8113815037276702</v>
      </c>
      <c r="K5118">
        <v>27.438683126891799</v>
      </c>
      <c r="N5118">
        <v>2.33617475022875</v>
      </c>
      <c r="O5118">
        <v>7.4990899162723004</v>
      </c>
      <c r="P5118">
        <v>65.881642512077306</v>
      </c>
    </row>
    <row r="5119" spans="1:16" hidden="1" x14ac:dyDescent="0.3">
      <c r="A5119" t="s">
        <v>10467</v>
      </c>
      <c r="B5119" t="s">
        <v>10468</v>
      </c>
      <c r="C5119" t="str">
        <f>IFERROR(VLOOKUP(Table1[[#This Row],[Ticker]],[1]!Table2[[Symbol]:[Industry]],2,FALSE),"-")</f>
        <v>-</v>
      </c>
      <c r="D5119" t="s">
        <v>711</v>
      </c>
      <c r="F5119">
        <v>39.14</v>
      </c>
      <c r="G5119">
        <v>3.6585013151925101</v>
      </c>
      <c r="H5119">
        <v>6.0362789604718898</v>
      </c>
      <c r="I5119">
        <v>-5.4727832465719599</v>
      </c>
      <c r="J5119">
        <v>-0.68981794753521297</v>
      </c>
      <c r="K5119">
        <v>38.165275978133998</v>
      </c>
      <c r="N5119">
        <v>0.35783905601847998</v>
      </c>
      <c r="O5119">
        <v>16.2493612672457</v>
      </c>
      <c r="P5119">
        <v>28.75</v>
      </c>
    </row>
    <row r="5120" spans="1:16" hidden="1" x14ac:dyDescent="0.3">
      <c r="A5120" t="s">
        <v>10469</v>
      </c>
      <c r="B5120" t="s">
        <v>10470</v>
      </c>
      <c r="C5120" t="str">
        <f>IFERROR(VLOOKUP(Table1[[#This Row],[Ticker]],[1]!Table2[[Symbol]:[Industry]],2,FALSE),"-")</f>
        <v>-</v>
      </c>
      <c r="D5120" t="s">
        <v>1297</v>
      </c>
      <c r="F5120">
        <v>999.99</v>
      </c>
      <c r="G5120">
        <v>-23.254598555105801</v>
      </c>
      <c r="H5120">
        <v>1.0729510831011599</v>
      </c>
      <c r="I5120">
        <v>-10.490223547081699</v>
      </c>
      <c r="J5120">
        <v>3.1416029046428302</v>
      </c>
      <c r="K5120">
        <v>999.99987575591001</v>
      </c>
      <c r="N5120">
        <v>1.36652107670801</v>
      </c>
      <c r="O5120">
        <v>2.0000200001923899E-3</v>
      </c>
      <c r="P5120">
        <v>0.50150753768845002</v>
      </c>
    </row>
    <row r="5121" spans="1:16" hidden="1" x14ac:dyDescent="0.3">
      <c r="A5121" t="s">
        <v>10471</v>
      </c>
      <c r="B5121" t="s">
        <v>10472</v>
      </c>
      <c r="C5121" t="str">
        <f>IFERROR(VLOOKUP(Table1[[#This Row],[Ticker]],[1]!Table2[[Symbol]:[Industry]],2,FALSE),"-")</f>
        <v>-</v>
      </c>
      <c r="D5121" t="s">
        <v>1623</v>
      </c>
      <c r="F5121">
        <v>71.400000000000006</v>
      </c>
      <c r="G5121">
        <v>-12.9469062474134</v>
      </c>
      <c r="H5121">
        <v>-2.09958031460308</v>
      </c>
      <c r="I5121">
        <v>1.07227645291825</v>
      </c>
      <c r="J5121">
        <v>4.34232061812203</v>
      </c>
      <c r="K5121">
        <v>72.947944211318202</v>
      </c>
      <c r="N5121">
        <v>0.93021666858443997</v>
      </c>
      <c r="O5121">
        <v>7.6330532212884803</v>
      </c>
      <c r="P5121">
        <v>34.463276836158101</v>
      </c>
    </row>
    <row r="5122" spans="1:16" hidden="1" x14ac:dyDescent="0.3">
      <c r="A5122" t="s">
        <v>10473</v>
      </c>
      <c r="B5122" t="s">
        <v>10474</v>
      </c>
      <c r="C5122" t="str">
        <f>IFERROR(VLOOKUP(Table1[[#This Row],[Ticker]],[1]!Table2[[Symbol]:[Industry]],2,FALSE),"-")</f>
        <v>-</v>
      </c>
      <c r="D5122" t="s">
        <v>711</v>
      </c>
      <c r="F5122">
        <v>82.85</v>
      </c>
      <c r="G5122">
        <v>-12.0037884449308</v>
      </c>
      <c r="H5122">
        <v>-5.9249654932801903</v>
      </c>
      <c r="I5122">
        <v>3.7856385218837598</v>
      </c>
      <c r="J5122">
        <v>5.8711811717562901</v>
      </c>
      <c r="K5122">
        <v>88.447285735711503</v>
      </c>
      <c r="N5122">
        <v>1.7209203858606199</v>
      </c>
      <c r="O5122">
        <v>18.249849124924499</v>
      </c>
      <c r="P5122">
        <v>17.168717295997698</v>
      </c>
    </row>
    <row r="5123" spans="1:16" hidden="1" x14ac:dyDescent="0.3">
      <c r="A5123" t="s">
        <v>10475</v>
      </c>
      <c r="B5123" t="s">
        <v>10476</v>
      </c>
      <c r="C5123" t="str">
        <f>IFERROR(VLOOKUP(Table1[[#This Row],[Ticker]],[1]!Table2[[Symbol]:[Industry]],2,FALSE),"-")</f>
        <v>-</v>
      </c>
      <c r="D5123" t="s">
        <v>1623</v>
      </c>
      <c r="F5123">
        <v>68.650000000000006</v>
      </c>
      <c r="G5123">
        <v>-12.4394250280678</v>
      </c>
      <c r="H5123">
        <v>-0.59271558356551002</v>
      </c>
      <c r="I5123">
        <v>-0.120448627467599</v>
      </c>
      <c r="J5123">
        <v>3.71078472282464</v>
      </c>
      <c r="K5123">
        <v>70.643589518396297</v>
      </c>
      <c r="N5123">
        <v>0.48594520155285098</v>
      </c>
      <c r="O5123">
        <v>10.1238164603058</v>
      </c>
      <c r="P5123">
        <v>27.129629629629601</v>
      </c>
    </row>
    <row r="5124" spans="1:16" hidden="1" x14ac:dyDescent="0.3">
      <c r="A5124" t="s">
        <v>10477</v>
      </c>
      <c r="B5124" t="s">
        <v>10478</v>
      </c>
      <c r="C5124" t="str">
        <f>IFERROR(VLOOKUP(Table1[[#This Row],[Ticker]],[1]!Table2[[Symbol]:[Industry]],2,FALSE),"-")</f>
        <v>-</v>
      </c>
      <c r="D5124" t="s">
        <v>186</v>
      </c>
      <c r="F5124">
        <v>100.5</v>
      </c>
      <c r="G5124">
        <v>-22.754598555105801</v>
      </c>
      <c r="I5124">
        <v>-9.9902235470817509</v>
      </c>
      <c r="N5124">
        <v>1.7777777777777699</v>
      </c>
      <c r="O5124">
        <v>6.4676616915422898</v>
      </c>
      <c r="P5124">
        <v>0.49999999999998901</v>
      </c>
    </row>
    <row r="5125" spans="1:16" hidden="1" x14ac:dyDescent="0.3">
      <c r="A5125" t="s">
        <v>10479</v>
      </c>
      <c r="B5125" t="s">
        <v>10480</v>
      </c>
      <c r="C5125" t="str">
        <f>IFERROR(VLOOKUP(Table1[[#This Row],[Ticker]],[1]!Table2[[Symbol]:[Industry]],2,FALSE),"-")</f>
        <v>-</v>
      </c>
      <c r="D5125" t="s">
        <v>1623</v>
      </c>
      <c r="F5125">
        <v>6.9</v>
      </c>
      <c r="G5125">
        <v>-26.071499963556398</v>
      </c>
      <c r="H5125">
        <v>-1.98160447245439</v>
      </c>
      <c r="I5125">
        <v>0.26419057811889002</v>
      </c>
      <c r="J5125">
        <v>0.221879677939083</v>
      </c>
      <c r="K5125">
        <v>7.0938789574289496</v>
      </c>
      <c r="N5125">
        <v>1.9328282180137399</v>
      </c>
      <c r="O5125">
        <v>23.188405797101399</v>
      </c>
      <c r="P5125">
        <v>15</v>
      </c>
    </row>
    <row r="5126" spans="1:16" hidden="1" x14ac:dyDescent="0.3">
      <c r="A5126" t="s">
        <v>10481</v>
      </c>
      <c r="B5126" t="s">
        <v>10482</v>
      </c>
      <c r="C5126" t="str">
        <f>IFERROR(VLOOKUP(Table1[[#This Row],[Ticker]],[1]!Table2[[Symbol]:[Industry]],2,FALSE),"-")</f>
        <v>-</v>
      </c>
      <c r="D5126" t="s">
        <v>711</v>
      </c>
      <c r="F5126">
        <v>8.0399999999999991</v>
      </c>
      <c r="G5126">
        <v>-23.749648060056298</v>
      </c>
      <c r="H5126">
        <v>-5.6299595314239701</v>
      </c>
      <c r="I5126">
        <v>4.0396909828327701</v>
      </c>
      <c r="J5126">
        <v>5.3457852791838301</v>
      </c>
      <c r="K5126">
        <v>8.5707550312395906</v>
      </c>
      <c r="N5126">
        <v>1.44575066987163</v>
      </c>
      <c r="O5126">
        <v>28.358208955223802</v>
      </c>
      <c r="P5126">
        <v>19.287833827893099</v>
      </c>
    </row>
    <row r="5127" spans="1:16" hidden="1" x14ac:dyDescent="0.3">
      <c r="A5127" t="s">
        <v>10483</v>
      </c>
      <c r="B5127" t="s">
        <v>10484</v>
      </c>
      <c r="C5127" t="str">
        <f>IFERROR(VLOOKUP(Table1[[#This Row],[Ticker]],[1]!Table2[[Symbol]:[Industry]],2,FALSE),"-")</f>
        <v>-</v>
      </c>
      <c r="D5127" t="s">
        <v>1297</v>
      </c>
      <c r="F5127">
        <v>103.61</v>
      </c>
      <c r="G5127">
        <v>-19.8720401835232</v>
      </c>
      <c r="H5127">
        <v>1.57831577757255</v>
      </c>
      <c r="I5127">
        <v>-7.32383900063149</v>
      </c>
      <c r="J5127">
        <v>3.2682189061888902</v>
      </c>
      <c r="K5127">
        <v>102.976106005793</v>
      </c>
      <c r="N5127">
        <v>0.82654765282283205</v>
      </c>
      <c r="O5127">
        <v>2.9823376121995899</v>
      </c>
      <c r="P5127">
        <v>5.3482460599898403</v>
      </c>
    </row>
    <row r="5128" spans="1:16" hidden="1" x14ac:dyDescent="0.3">
      <c r="A5128" t="s">
        <v>10485</v>
      </c>
      <c r="B5128" t="s">
        <v>10486</v>
      </c>
      <c r="C5128" t="str">
        <f>IFERROR(VLOOKUP(Table1[[#This Row],[Ticker]],[1]!Table2[[Symbol]:[Industry]],2,FALSE),"-")</f>
        <v>-</v>
      </c>
      <c r="D5128" t="s">
        <v>711</v>
      </c>
      <c r="F5128">
        <v>50.59</v>
      </c>
      <c r="G5128">
        <v>-12.384556915833301</v>
      </c>
      <c r="H5128">
        <v>-1.8904016373491099</v>
      </c>
      <c r="I5128">
        <v>-0.15216465940453699</v>
      </c>
      <c r="J5128">
        <v>2.8534184049320199</v>
      </c>
      <c r="K5128">
        <v>51.304252471740803</v>
      </c>
      <c r="N5128">
        <v>0.15973636991673701</v>
      </c>
      <c r="O5128">
        <v>22.810832180272701</v>
      </c>
      <c r="P5128">
        <v>13.2781012091357</v>
      </c>
    </row>
    <row r="5129" spans="1:16" hidden="1" x14ac:dyDescent="0.3">
      <c r="A5129" t="s">
        <v>10487</v>
      </c>
      <c r="B5129" t="s">
        <v>10488</v>
      </c>
      <c r="C5129" t="str">
        <f>IFERROR(VLOOKUP(Table1[[#This Row],[Ticker]],[1]!Table2[[Symbol]:[Industry]],2,FALSE),"-")</f>
        <v>-</v>
      </c>
      <c r="D5129" t="s">
        <v>711</v>
      </c>
      <c r="F5129">
        <v>242.46</v>
      </c>
      <c r="G5129">
        <v>-11.855563406932101</v>
      </c>
      <c r="H5129">
        <v>2.6093809213473098</v>
      </c>
      <c r="I5129">
        <v>1.1344714485445999</v>
      </c>
      <c r="J5129">
        <v>1.71181098722224</v>
      </c>
      <c r="K5129">
        <v>240.874532614674</v>
      </c>
      <c r="N5129">
        <v>0.633051159366948</v>
      </c>
      <c r="O5129">
        <v>6.0546069454755198</v>
      </c>
      <c r="P5129">
        <v>12.7511160714285</v>
      </c>
    </row>
    <row r="5130" spans="1:16" hidden="1" x14ac:dyDescent="0.3">
      <c r="A5130" t="s">
        <v>10489</v>
      </c>
      <c r="B5130" t="s">
        <v>10490</v>
      </c>
      <c r="C5130" t="str">
        <f>IFERROR(VLOOKUP(Table1[[#This Row],[Ticker]],[1]!Table2[[Symbol]:[Industry]],2,FALSE),"-")</f>
        <v>-</v>
      </c>
      <c r="D5130" t="s">
        <v>711</v>
      </c>
      <c r="F5130">
        <v>389.14</v>
      </c>
      <c r="G5130">
        <v>-16.386172443552201</v>
      </c>
      <c r="H5130">
        <v>6.63315211199955</v>
      </c>
      <c r="I5130">
        <v>-5.5809414722967503</v>
      </c>
      <c r="J5130">
        <v>0.50618204568772596</v>
      </c>
      <c r="K5130">
        <v>378.88278872130098</v>
      </c>
      <c r="N5130">
        <v>0.22898264471791299</v>
      </c>
      <c r="O5130">
        <v>11.014030940021501</v>
      </c>
      <c r="P5130">
        <v>20.9711514548619</v>
      </c>
    </row>
    <row r="5131" spans="1:16" hidden="1" x14ac:dyDescent="0.3">
      <c r="A5131" t="s">
        <v>10491</v>
      </c>
      <c r="B5131" t="s">
        <v>10492</v>
      </c>
      <c r="C5131" t="str">
        <f>IFERROR(VLOOKUP(Table1[[#This Row],[Ticker]],[1]!Table2[[Symbol]:[Industry]],2,FALSE),"-")</f>
        <v>-</v>
      </c>
      <c r="D5131" t="s">
        <v>1297</v>
      </c>
      <c r="F5131">
        <v>23.63</v>
      </c>
      <c r="G5131">
        <v>-36.187538864612002</v>
      </c>
      <c r="H5131">
        <v>2.91155792070799</v>
      </c>
      <c r="I5131">
        <v>-23.423163856588001</v>
      </c>
      <c r="J5131">
        <v>3.9463254088729398</v>
      </c>
      <c r="K5131">
        <v>23.486807488165901</v>
      </c>
      <c r="N5131">
        <v>0.67398424360449605</v>
      </c>
      <c r="O5131">
        <v>15.5311045281421</v>
      </c>
      <c r="P5131">
        <v>9.3981481481481399</v>
      </c>
    </row>
    <row r="5132" spans="1:16" hidden="1" x14ac:dyDescent="0.3">
      <c r="A5132" t="s">
        <v>10493</v>
      </c>
      <c r="B5132" t="s">
        <v>10494</v>
      </c>
      <c r="C5132" t="str">
        <f>IFERROR(VLOOKUP(Table1[[#This Row],[Ticker]],[1]!Table2[[Symbol]:[Industry]],2,FALSE),"-")</f>
        <v>-</v>
      </c>
      <c r="D5132" t="s">
        <v>1297</v>
      </c>
      <c r="F5132">
        <v>57.25</v>
      </c>
      <c r="G5132">
        <v>-32.222637989037999</v>
      </c>
      <c r="H5132">
        <v>2.1534060468243901</v>
      </c>
      <c r="I5132">
        <v>-19.458262981013998</v>
      </c>
      <c r="J5132">
        <v>3.3531292204323</v>
      </c>
      <c r="K5132">
        <v>56.837548226778097</v>
      </c>
      <c r="N5132">
        <v>0.36006070639175902</v>
      </c>
      <c r="O5132">
        <v>15.528384279475899</v>
      </c>
      <c r="P5132">
        <v>7.6127819548872102</v>
      </c>
    </row>
    <row r="5133" spans="1:16" hidden="1" x14ac:dyDescent="0.3">
      <c r="A5133" t="s">
        <v>10495</v>
      </c>
      <c r="B5133" t="s">
        <v>10496</v>
      </c>
      <c r="C5133" t="str">
        <f>IFERROR(VLOOKUP(Table1[[#This Row],[Ticker]],[1]!Table2[[Symbol]:[Industry]],2,FALSE),"-")</f>
        <v>-</v>
      </c>
      <c r="D5133" t="s">
        <v>711</v>
      </c>
      <c r="F5133">
        <v>70.16</v>
      </c>
      <c r="G5133">
        <v>-18.911945372476399</v>
      </c>
      <c r="H5133">
        <v>5.4236603155545203E-2</v>
      </c>
      <c r="I5133">
        <v>-6.1475703644523598</v>
      </c>
      <c r="J5133">
        <v>1.5209812830212099</v>
      </c>
      <c r="K5133">
        <v>73.287907763852999</v>
      </c>
      <c r="N5133">
        <v>0.51627013822434697</v>
      </c>
      <c r="O5133">
        <v>16.376852907639702</v>
      </c>
      <c r="P5133">
        <v>7.2782874617736804</v>
      </c>
    </row>
    <row r="5134" spans="1:16" hidden="1" x14ac:dyDescent="0.3">
      <c r="A5134" t="s">
        <v>10497</v>
      </c>
      <c r="B5134" t="s">
        <v>10498</v>
      </c>
      <c r="C5134" t="str">
        <f>IFERROR(VLOOKUP(Table1[[#This Row],[Ticker]],[1]!Table2[[Symbol]:[Industry]],2,FALSE),"-")</f>
        <v>-</v>
      </c>
      <c r="D5134" t="s">
        <v>711</v>
      </c>
      <c r="F5134">
        <v>136.19</v>
      </c>
      <c r="G5134">
        <v>-7.3087446473925297</v>
      </c>
      <c r="H5134">
        <v>8.6315047611106106</v>
      </c>
      <c r="I5134">
        <v>5.4556303606315097</v>
      </c>
      <c r="J5134">
        <v>3.5114998305017799</v>
      </c>
      <c r="K5134">
        <v>129.142042580251</v>
      </c>
      <c r="N5134">
        <v>0.79631349390038697</v>
      </c>
      <c r="O5134">
        <v>2.79756222923857</v>
      </c>
      <c r="P5134">
        <v>18.5291557876414</v>
      </c>
    </row>
    <row r="5135" spans="1:16" hidden="1" x14ac:dyDescent="0.3">
      <c r="A5135" t="s">
        <v>10499</v>
      </c>
      <c r="B5135" t="s">
        <v>10500</v>
      </c>
      <c r="C5135" t="str">
        <f>IFERROR(VLOOKUP(Table1[[#This Row],[Ticker]],[1]!Table2[[Symbol]:[Industry]],2,FALSE),"-")</f>
        <v>-</v>
      </c>
      <c r="D5135" t="s">
        <v>396</v>
      </c>
      <c r="F5135">
        <v>105</v>
      </c>
      <c r="G5135">
        <v>-22.293060093567298</v>
      </c>
      <c r="H5135">
        <v>4.6242469410893197</v>
      </c>
      <c r="I5135">
        <v>-9.5286850855432892</v>
      </c>
      <c r="N5135">
        <v>0.78947368421052599</v>
      </c>
      <c r="O5135">
        <v>0</v>
      </c>
      <c r="P5135">
        <v>4.6337817638266001</v>
      </c>
    </row>
    <row r="5136" spans="1:16" hidden="1" x14ac:dyDescent="0.3">
      <c r="A5136" t="s">
        <v>10501</v>
      </c>
      <c r="B5136" t="s">
        <v>10502</v>
      </c>
      <c r="C5136" t="str">
        <f>IFERROR(VLOOKUP(Table1[[#This Row],[Ticker]],[1]!Table2[[Symbol]:[Industry]],2,FALSE),"-")</f>
        <v>-</v>
      </c>
      <c r="D5136" t="s">
        <v>711</v>
      </c>
      <c r="F5136">
        <v>56.72</v>
      </c>
      <c r="G5136">
        <v>-6.2096130000088099</v>
      </c>
      <c r="H5136">
        <v>3.6780254852269301</v>
      </c>
      <c r="I5136">
        <v>6.5547620080152296</v>
      </c>
      <c r="J5136">
        <v>4.2952399986002296</v>
      </c>
      <c r="K5136">
        <v>55.413462218630997</v>
      </c>
      <c r="N5136">
        <v>0.13468153615439299</v>
      </c>
      <c r="O5136">
        <v>4.0197461212976</v>
      </c>
      <c r="P5136">
        <v>28.616780045351401</v>
      </c>
    </row>
    <row r="5137" spans="1:16" hidden="1" x14ac:dyDescent="0.3">
      <c r="A5137" t="s">
        <v>10503</v>
      </c>
      <c r="B5137" t="s">
        <v>10504</v>
      </c>
      <c r="C5137" t="str">
        <f>IFERROR(VLOOKUP(Table1[[#This Row],[Ticker]],[1]!Table2[[Symbol]:[Industry]],2,FALSE),"-")</f>
        <v>-</v>
      </c>
      <c r="F5137">
        <v>243.3</v>
      </c>
      <c r="G5137">
        <v>7.0265259428861704</v>
      </c>
      <c r="H5137">
        <v>-3.7064370680734999</v>
      </c>
      <c r="I5137">
        <v>19.790900950910199</v>
      </c>
      <c r="J5137">
        <v>9.1466966048930107</v>
      </c>
      <c r="K5137">
        <v>207.23045730234799</v>
      </c>
      <c r="N5137">
        <v>0.95942175287714204</v>
      </c>
      <c r="O5137">
        <v>9.7205096588573507</v>
      </c>
      <c r="P5137">
        <v>114.644905161005</v>
      </c>
    </row>
    <row r="5138" spans="1:16" hidden="1" x14ac:dyDescent="0.3">
      <c r="A5138" t="s">
        <v>10505</v>
      </c>
      <c r="B5138" t="s">
        <v>10506</v>
      </c>
      <c r="C5138" t="str">
        <f>IFERROR(VLOOKUP(Table1[[#This Row],[Ticker]],[1]!Table2[[Symbol]:[Industry]],2,FALSE),"-")</f>
        <v>-</v>
      </c>
      <c r="D5138" t="s">
        <v>711</v>
      </c>
      <c r="F5138">
        <v>50.48</v>
      </c>
      <c r="G5138">
        <v>-10.6514310333569</v>
      </c>
      <c r="H5138">
        <v>-0.31624241680489801</v>
      </c>
      <c r="I5138">
        <v>2.1129439746670702</v>
      </c>
      <c r="J5138">
        <v>1.9008343251508399</v>
      </c>
      <c r="K5138">
        <v>50.981659193479402</v>
      </c>
      <c r="N5138">
        <v>1.31497486487346</v>
      </c>
      <c r="O5138">
        <v>9.4492868462757507</v>
      </c>
      <c r="P5138">
        <v>28.644240570846002</v>
      </c>
    </row>
    <row r="5139" spans="1:16" hidden="1" x14ac:dyDescent="0.3">
      <c r="A5139" t="s">
        <v>10507</v>
      </c>
      <c r="B5139" t="s">
        <v>10508</v>
      </c>
      <c r="C5139" t="str">
        <f>IFERROR(VLOOKUP(Table1[[#This Row],[Ticker]],[1]!Table2[[Symbol]:[Industry]],2,FALSE),"-")</f>
        <v>-</v>
      </c>
      <c r="D5139" t="s">
        <v>1623</v>
      </c>
      <c r="F5139">
        <v>11.27</v>
      </c>
      <c r="G5139">
        <v>-11.670440139264199</v>
      </c>
      <c r="H5139">
        <v>-2.18226142761007</v>
      </c>
      <c r="I5139">
        <v>1.09393486875983</v>
      </c>
      <c r="J5139">
        <v>0.21912912992227401</v>
      </c>
      <c r="K5139">
        <v>11.4587138038798</v>
      </c>
      <c r="N5139">
        <v>2.08993229191652</v>
      </c>
      <c r="O5139">
        <v>13.398402839396599</v>
      </c>
      <c r="P5139">
        <v>12.7</v>
      </c>
    </row>
    <row r="5140" spans="1:16" hidden="1" x14ac:dyDescent="0.3">
      <c r="A5140" t="s">
        <v>10509</v>
      </c>
      <c r="B5140" t="s">
        <v>10510</v>
      </c>
      <c r="C5140" t="str">
        <f>IFERROR(VLOOKUP(Table1[[#This Row],[Ticker]],[1]!Table2[[Symbol]:[Industry]],2,FALSE),"-")</f>
        <v>-</v>
      </c>
      <c r="F5140">
        <v>8.0399999999999991</v>
      </c>
      <c r="G5140">
        <v>5.38540144489418</v>
      </c>
      <c r="H5140">
        <v>-8.7237059989009609</v>
      </c>
      <c r="I5140">
        <v>18.1497764529182</v>
      </c>
      <c r="J5140">
        <v>-6.6550541773592897</v>
      </c>
      <c r="N5140">
        <v>1</v>
      </c>
      <c r="O5140">
        <v>16.791044776119399</v>
      </c>
      <c r="P5140">
        <v>139.99999999999901</v>
      </c>
    </row>
    <row r="5141" spans="1:16" hidden="1" x14ac:dyDescent="0.3">
      <c r="A5141" t="s">
        <v>10511</v>
      </c>
      <c r="B5141" t="s">
        <v>10512</v>
      </c>
      <c r="C5141" t="str">
        <f>IFERROR(VLOOKUP(Table1[[#This Row],[Ticker]],[1]!Table2[[Symbol]:[Industry]],2,FALSE),"-")</f>
        <v>-</v>
      </c>
      <c r="F5141">
        <v>11.78</v>
      </c>
      <c r="G5141">
        <v>-40.703792668630598</v>
      </c>
      <c r="H5141">
        <v>36.150203806412698</v>
      </c>
      <c r="I5141">
        <v>-27.939417660606601</v>
      </c>
      <c r="J5141">
        <v>28.1426029046428</v>
      </c>
      <c r="K5141">
        <v>9.5367831970541204</v>
      </c>
      <c r="N5141">
        <v>1.0839637896176699</v>
      </c>
      <c r="O5141">
        <v>21.1375212224108</v>
      </c>
      <c r="P5141">
        <v>106.666666666666</v>
      </c>
    </row>
    <row r="5142" spans="1:16" hidden="1" x14ac:dyDescent="0.3">
      <c r="A5142" t="s">
        <v>10513</v>
      </c>
      <c r="B5142" t="s">
        <v>10514</v>
      </c>
      <c r="C5142" t="str">
        <f>IFERROR(VLOOKUP(Table1[[#This Row],[Ticker]],[1]!Table2[[Symbol]:[Industry]],2,FALSE),"-")</f>
        <v>-</v>
      </c>
      <c r="D5142" t="s">
        <v>1008</v>
      </c>
      <c r="F5142">
        <v>106.63</v>
      </c>
      <c r="G5142">
        <v>-19.780556827788899</v>
      </c>
      <c r="H5142">
        <v>2.00092800326764</v>
      </c>
      <c r="I5142">
        <v>-7.0161818197649097</v>
      </c>
      <c r="J5142">
        <v>3.2551943852208098</v>
      </c>
      <c r="K5142">
        <v>106.37224594340201</v>
      </c>
      <c r="N5142">
        <v>1.10010042286521</v>
      </c>
      <c r="O5142">
        <v>4.9423239238488303</v>
      </c>
      <c r="P5142">
        <v>5.4698318496538096</v>
      </c>
    </row>
    <row r="5143" spans="1:16" hidden="1" x14ac:dyDescent="0.3">
      <c r="A5143" t="s">
        <v>10515</v>
      </c>
      <c r="B5143" t="s">
        <v>10516</v>
      </c>
      <c r="C5143" t="str">
        <f>IFERROR(VLOOKUP(Table1[[#This Row],[Ticker]],[1]!Table2[[Symbol]:[Industry]],2,FALSE),"-")</f>
        <v>-</v>
      </c>
      <c r="D5143" t="s">
        <v>711</v>
      </c>
      <c r="F5143">
        <v>17.12</v>
      </c>
      <c r="G5143">
        <v>-1.4040647472766199</v>
      </c>
      <c r="H5143">
        <v>1.5231369337468701</v>
      </c>
      <c r="I5143">
        <v>11.360310260747401</v>
      </c>
      <c r="J5143">
        <v>3.6482208821709201</v>
      </c>
      <c r="K5143">
        <v>17.084958223297999</v>
      </c>
      <c r="N5143">
        <v>1.0619034941382799</v>
      </c>
      <c r="O5143">
        <v>8.5864485981308203</v>
      </c>
      <c r="P5143">
        <v>31.692307692307701</v>
      </c>
    </row>
    <row r="5144" spans="1:16" hidden="1" x14ac:dyDescent="0.3">
      <c r="A5144" t="s">
        <v>10517</v>
      </c>
      <c r="B5144" t="s">
        <v>10518</v>
      </c>
      <c r="C5144" t="str">
        <f>IFERROR(VLOOKUP(Table1[[#This Row],[Ticker]],[1]!Table2[[Symbol]:[Industry]],2,FALSE),"-")</f>
        <v>-</v>
      </c>
      <c r="D5144" t="s">
        <v>711</v>
      </c>
      <c r="F5144">
        <v>101.32</v>
      </c>
      <c r="G5144">
        <v>-5.7412605824776399</v>
      </c>
      <c r="H5144">
        <v>-5.4287322800473099</v>
      </c>
      <c r="I5144">
        <v>7.0231144255464004</v>
      </c>
      <c r="J5144">
        <v>-0.95831452654981997</v>
      </c>
      <c r="K5144">
        <v>106.985005213829</v>
      </c>
      <c r="N5144">
        <v>1.40120324761312</v>
      </c>
      <c r="O5144">
        <v>14.2814844058428</v>
      </c>
      <c r="P5144">
        <v>18.780773739741999</v>
      </c>
    </row>
    <row r="5145" spans="1:16" hidden="1" x14ac:dyDescent="0.3">
      <c r="A5145" t="s">
        <v>10519</v>
      </c>
      <c r="B5145" t="s">
        <v>10520</v>
      </c>
      <c r="C5145" t="str">
        <f>IFERROR(VLOOKUP(Table1[[#This Row],[Ticker]],[1]!Table2[[Symbol]:[Industry]],2,FALSE),"-")</f>
        <v>-</v>
      </c>
      <c r="D5145" t="s">
        <v>711</v>
      </c>
      <c r="F5145">
        <v>1023.62</v>
      </c>
      <c r="G5145">
        <v>-21.147865388023501</v>
      </c>
      <c r="H5145">
        <v>1.33056224862515</v>
      </c>
      <c r="I5145">
        <v>-8.3834903799994507</v>
      </c>
      <c r="J5145">
        <v>3.2560547756206701</v>
      </c>
      <c r="K5145">
        <v>1017.48110225492</v>
      </c>
      <c r="N5145">
        <v>1.5571848721142201</v>
      </c>
      <c r="O5145">
        <v>19.155546003399699</v>
      </c>
      <c r="P5145">
        <v>7.8323343200564697</v>
      </c>
    </row>
    <row r="5146" spans="1:16" hidden="1" x14ac:dyDescent="0.3">
      <c r="A5146" t="s">
        <v>10521</v>
      </c>
      <c r="B5146" t="s">
        <v>10522</v>
      </c>
      <c r="C5146" t="str">
        <f>IFERROR(VLOOKUP(Table1[[#This Row],[Ticker]],[1]!Table2[[Symbol]:[Industry]],2,FALSE),"-")</f>
        <v>-</v>
      </c>
      <c r="D5146" t="s">
        <v>711</v>
      </c>
      <c r="F5146">
        <v>11.18</v>
      </c>
      <c r="G5146">
        <v>-21.710547692253801</v>
      </c>
      <c r="H5146">
        <v>1.7103147194647901</v>
      </c>
      <c r="I5146">
        <v>-8.94617268422979</v>
      </c>
      <c r="J5146">
        <v>-0.26053845661371</v>
      </c>
      <c r="K5146">
        <v>10.920999999999999</v>
      </c>
      <c r="O5146">
        <v>5.7245080500894598</v>
      </c>
      <c r="P5146">
        <v>20.7343412526997</v>
      </c>
    </row>
    <row r="5147" spans="1:16" hidden="1" x14ac:dyDescent="0.3">
      <c r="A5147" t="s">
        <v>10523</v>
      </c>
      <c r="B5147" t="s">
        <v>10524</v>
      </c>
      <c r="C5147" t="str">
        <f>IFERROR(VLOOKUP(Table1[[#This Row],[Ticker]],[1]!Table2[[Symbol]:[Industry]],2,FALSE),"-")</f>
        <v>-</v>
      </c>
      <c r="F5147">
        <v>15.2</v>
      </c>
      <c r="G5147">
        <v>112.039519091953</v>
      </c>
      <c r="H5147">
        <v>27.1574814219506</v>
      </c>
      <c r="I5147">
        <v>124.803894099977</v>
      </c>
      <c r="J5147">
        <v>14.796475898362299</v>
      </c>
      <c r="O5147">
        <v>10.5263157894736</v>
      </c>
      <c r="P5147">
        <v>173.87387387387301</v>
      </c>
    </row>
    <row r="5148" spans="1:16" hidden="1" x14ac:dyDescent="0.3">
      <c r="A5148" t="s">
        <v>10525</v>
      </c>
      <c r="B5148" t="s">
        <v>10526</v>
      </c>
      <c r="C5148" t="str">
        <f>IFERROR(VLOOKUP(Table1[[#This Row],[Ticker]],[1]!Table2[[Symbol]:[Industry]],2,FALSE),"-")</f>
        <v>-</v>
      </c>
      <c r="D5148" t="s">
        <v>711</v>
      </c>
      <c r="F5148">
        <v>51.75</v>
      </c>
      <c r="G5148">
        <v>-19.108895194268602</v>
      </c>
      <c r="H5148">
        <v>0.61098812013819703</v>
      </c>
      <c r="I5148">
        <v>-6.3445201862445497</v>
      </c>
      <c r="J5148">
        <v>3.1426029046428301</v>
      </c>
      <c r="O5148">
        <v>10.144927536231799</v>
      </c>
      <c r="P5148">
        <v>13.7362637362637</v>
      </c>
    </row>
    <row r="5149" spans="1:16" hidden="1" x14ac:dyDescent="0.3">
      <c r="A5149" t="s">
        <v>10527</v>
      </c>
      <c r="B5149" t="s">
        <v>10528</v>
      </c>
      <c r="C5149" t="str">
        <f>IFERROR(VLOOKUP(Table1[[#This Row],[Ticker]],[1]!Table2[[Symbol]:[Industry]],2,FALSE),"-")</f>
        <v>-</v>
      </c>
      <c r="D5149" t="s">
        <v>530</v>
      </c>
      <c r="F5149">
        <v>2.1</v>
      </c>
      <c r="G5149">
        <v>-23.254598555105801</v>
      </c>
      <c r="H5149">
        <v>1.0739510831011601</v>
      </c>
      <c r="I5149">
        <v>-10.490223547081699</v>
      </c>
      <c r="J5149">
        <v>3.1426029046428301</v>
      </c>
      <c r="O5149">
        <v>0</v>
      </c>
      <c r="P5149">
        <v>0</v>
      </c>
    </row>
    <row r="5150" spans="1:16" hidden="1" x14ac:dyDescent="0.3">
      <c r="A5150" t="s">
        <v>10529</v>
      </c>
      <c r="B5150" t="s">
        <v>10530</v>
      </c>
      <c r="C5150" t="str">
        <f>IFERROR(VLOOKUP(Table1[[#This Row],[Ticker]],[1]!Table2[[Symbol]:[Industry]],2,FALSE),"-")</f>
        <v>-</v>
      </c>
      <c r="D5150" t="s">
        <v>124</v>
      </c>
    </row>
    <row r="5151" spans="1:16" hidden="1" x14ac:dyDescent="0.3">
      <c r="A5151" t="s">
        <v>10531</v>
      </c>
      <c r="B5151" t="s">
        <v>10532</v>
      </c>
      <c r="C5151" t="str">
        <f>IFERROR(VLOOKUP(Table1[[#This Row],[Ticker]],[1]!Table2[[Symbol]:[Industry]],2,FALSE),"-")</f>
        <v>-</v>
      </c>
      <c r="D5151" t="s">
        <v>1297</v>
      </c>
      <c r="F5151">
        <v>1000</v>
      </c>
      <c r="G5151">
        <v>-23.253598545105699</v>
      </c>
      <c r="H5151">
        <v>1.0729510831011599</v>
      </c>
      <c r="I5151">
        <v>-10.4892235370816</v>
      </c>
      <c r="J5151">
        <v>3.1426029046428301</v>
      </c>
      <c r="O5151">
        <v>3</v>
      </c>
      <c r="P5151">
        <v>11.117284293571799</v>
      </c>
    </row>
    <row r="5152" spans="1:16" hidden="1" x14ac:dyDescent="0.3">
      <c r="A5152" t="s">
        <v>10533</v>
      </c>
      <c r="B5152" t="s">
        <v>10534</v>
      </c>
      <c r="C5152" t="str">
        <f>IFERROR(VLOOKUP(Table1[[#This Row],[Ticker]],[1]!Table2[[Symbol]:[Industry]],2,FALSE),"-")</f>
        <v>-</v>
      </c>
      <c r="F5152">
        <v>15.98</v>
      </c>
      <c r="G5152">
        <v>-34.869642802893402</v>
      </c>
      <c r="H5152">
        <v>-25.096980833847098</v>
      </c>
      <c r="I5152">
        <v>-22.105267794869299</v>
      </c>
      <c r="J5152">
        <v>-6.9690960959450603</v>
      </c>
      <c r="O5152">
        <v>29.8498122653316</v>
      </c>
      <c r="P5152">
        <v>9.7527472527472607</v>
      </c>
    </row>
    <row r="5153" spans="1:16" hidden="1" x14ac:dyDescent="0.3">
      <c r="A5153" t="s">
        <v>10535</v>
      </c>
      <c r="B5153" t="s">
        <v>10536</v>
      </c>
      <c r="C5153" t="str">
        <f>IFERROR(VLOOKUP(Table1[[#This Row],[Ticker]],[1]!Table2[[Symbol]:[Industry]],2,FALSE),"-")</f>
        <v>-</v>
      </c>
      <c r="D5153" t="s">
        <v>711</v>
      </c>
      <c r="F5153">
        <v>10.36</v>
      </c>
      <c r="G5153">
        <v>-21.084973308557402</v>
      </c>
      <c r="H5153">
        <v>6.0595694915383502</v>
      </c>
      <c r="I5153">
        <v>-8.3205983005334296</v>
      </c>
      <c r="J5153">
        <v>6.5420363324048703</v>
      </c>
      <c r="O5153">
        <v>15.733590733590701</v>
      </c>
      <c r="P5153">
        <v>3.6</v>
      </c>
    </row>
    <row r="5154" spans="1:16" hidden="1" x14ac:dyDescent="0.3">
      <c r="A5154" t="s">
        <v>10537</v>
      </c>
      <c r="B5154" t="s">
        <v>10538</v>
      </c>
      <c r="C5154" t="str">
        <f>IFERROR(VLOOKUP(Table1[[#This Row],[Ticker]],[1]!Table2[[Symbol]:[Industry]],2,FALSE),"-")</f>
        <v>-</v>
      </c>
      <c r="D5154" t="s">
        <v>711</v>
      </c>
      <c r="F5154">
        <v>10.37</v>
      </c>
      <c r="G5154">
        <v>-21.087110870376701</v>
      </c>
      <c r="H5154">
        <v>-0.81640808514079799</v>
      </c>
      <c r="I5154">
        <v>-8.3227358623526904</v>
      </c>
      <c r="J5154">
        <v>0.607391637037209</v>
      </c>
      <c r="O5154">
        <v>15.525554484088699</v>
      </c>
      <c r="P5154">
        <v>13.830954994511499</v>
      </c>
    </row>
    <row r="5155" spans="1:16" hidden="1" x14ac:dyDescent="0.3">
      <c r="A5155" t="s">
        <v>10539</v>
      </c>
      <c r="B5155" t="s">
        <v>10540</v>
      </c>
      <c r="C5155" t="str">
        <f>IFERROR(VLOOKUP(Table1[[#This Row],[Ticker]],[1]!Table2[[Symbol]:[Industry]],2,FALSE),"-")</f>
        <v>-</v>
      </c>
      <c r="D5155" t="s">
        <v>711</v>
      </c>
      <c r="F5155">
        <v>50.25</v>
      </c>
      <c r="G5155">
        <v>-25.396760190938299</v>
      </c>
      <c r="H5155">
        <v>-0.866118067878488</v>
      </c>
      <c r="I5155">
        <v>-12.6323851829142</v>
      </c>
      <c r="J5155">
        <v>1.58070548852251</v>
      </c>
      <c r="O5155">
        <v>8.6567164179104594</v>
      </c>
      <c r="P5155">
        <v>1.2288477034649401</v>
      </c>
    </row>
    <row r="5156" spans="1:16" hidden="1" x14ac:dyDescent="0.3">
      <c r="A5156" t="s">
        <v>10541</v>
      </c>
      <c r="B5156" t="s">
        <v>10542</v>
      </c>
      <c r="C5156" t="str">
        <f>IFERROR(VLOOKUP(Table1[[#This Row],[Ticker]],[1]!Table2[[Symbol]:[Industry]],2,FALSE),"-")</f>
        <v>-</v>
      </c>
      <c r="F5156">
        <v>353.2</v>
      </c>
      <c r="G5156">
        <v>41.907898522284803</v>
      </c>
      <c r="H5156">
        <v>27.537449705690701</v>
      </c>
      <c r="I5156">
        <v>54.6722735303089</v>
      </c>
      <c r="J5156">
        <v>14.027264740391599</v>
      </c>
      <c r="O5156">
        <v>7.58776896942243</v>
      </c>
      <c r="P5156">
        <v>76.599999999999994</v>
      </c>
    </row>
    <row r="5157" spans="1:16" hidden="1" x14ac:dyDescent="0.3">
      <c r="A5157" t="s">
        <v>10543</v>
      </c>
      <c r="B5157" t="s">
        <v>10544</v>
      </c>
      <c r="C5157" t="str">
        <f>IFERROR(VLOOKUP(Table1[[#This Row],[Ticker]],[1]!Table2[[Symbol]:[Industry]],2,FALSE),"-")</f>
        <v>-</v>
      </c>
      <c r="D5157" t="s">
        <v>1008</v>
      </c>
      <c r="F5157">
        <v>101.35</v>
      </c>
      <c r="G5157">
        <v>-22.106893964287401</v>
      </c>
      <c r="H5157">
        <v>1.8695751507292</v>
      </c>
      <c r="I5157">
        <v>-9.3425189562633904</v>
      </c>
      <c r="J5157">
        <v>3.1426029046428301</v>
      </c>
      <c r="O5157">
        <v>0.64134188455846597</v>
      </c>
      <c r="P5157">
        <v>1.1477045908183401</v>
      </c>
    </row>
    <row r="5158" spans="1:16" hidden="1" x14ac:dyDescent="0.3">
      <c r="A5158" t="s">
        <v>10545</v>
      </c>
      <c r="B5158" t="s">
        <v>10546</v>
      </c>
      <c r="C5158" t="str">
        <f>IFERROR(VLOOKUP(Table1[[#This Row],[Ticker]],[1]!Table2[[Symbol]:[Industry]],2,FALSE),"-")</f>
        <v>-</v>
      </c>
      <c r="D5158" t="s">
        <v>711</v>
      </c>
      <c r="F5158">
        <v>81.31</v>
      </c>
      <c r="G5158">
        <v>-34.439743284761697</v>
      </c>
      <c r="H5158">
        <v>-6.86011485096477</v>
      </c>
      <c r="I5158">
        <v>-21.675368276737601</v>
      </c>
      <c r="J5158">
        <v>5.5130818880250398</v>
      </c>
      <c r="O5158">
        <v>14.721436477677999</v>
      </c>
      <c r="P5158">
        <v>1.29562725800425</v>
      </c>
    </row>
    <row r="5159" spans="1:16" hidden="1" x14ac:dyDescent="0.3">
      <c r="A5159" t="s">
        <v>10547</v>
      </c>
      <c r="B5159" t="s">
        <v>10548</v>
      </c>
      <c r="C5159" t="str">
        <f>IFERROR(VLOOKUP(Table1[[#This Row],[Ticker]],[1]!Table2[[Symbol]:[Industry]],2,FALSE),"-")</f>
        <v>-</v>
      </c>
      <c r="D5159" t="s">
        <v>1297</v>
      </c>
      <c r="F5159">
        <v>1005.75</v>
      </c>
      <c r="G5159">
        <v>-22.6906605882821</v>
      </c>
      <c r="H5159">
        <v>1.5173702040527099</v>
      </c>
      <c r="I5159">
        <v>-9.9262855802580994</v>
      </c>
      <c r="J5159">
        <v>3.2570763269004499</v>
      </c>
      <c r="O5159">
        <v>1.9885657469575998E-3</v>
      </c>
      <c r="P5159">
        <v>0.57499999999999196</v>
      </c>
    </row>
    <row r="5160" spans="1:16" hidden="1" x14ac:dyDescent="0.3">
      <c r="A5160" t="s">
        <v>10549</v>
      </c>
      <c r="B5160" t="s">
        <v>10550</v>
      </c>
      <c r="C5160" t="str">
        <f>IFERROR(VLOOKUP(Table1[[#This Row],[Ticker]],[1]!Table2[[Symbol]:[Industry]],2,FALSE),"-")</f>
        <v>-</v>
      </c>
      <c r="F5160">
        <v>24.5</v>
      </c>
      <c r="G5160">
        <v>-35.314900062643403</v>
      </c>
      <c r="H5160">
        <v>-9.6722110018684901</v>
      </c>
      <c r="I5160">
        <v>-22.550525054619399</v>
      </c>
      <c r="J5160">
        <v>6.0232613408568199</v>
      </c>
      <c r="O5160">
        <v>14.3265306122449</v>
      </c>
      <c r="P5160">
        <v>6.8469254252071501</v>
      </c>
    </row>
    <row r="5161" spans="1:16" hidden="1" x14ac:dyDescent="0.3">
      <c r="A5161" t="s">
        <v>10551</v>
      </c>
      <c r="B5161" t="s">
        <v>10552</v>
      </c>
      <c r="C5161" t="str">
        <f>IFERROR(VLOOKUP(Table1[[#This Row],[Ticker]],[1]!Table2[[Symbol]:[Industry]],2,FALSE),"-")</f>
        <v>-</v>
      </c>
      <c r="D5161" t="s">
        <v>711</v>
      </c>
      <c r="F5161">
        <v>101.19</v>
      </c>
      <c r="G5161">
        <v>-32.728565275449299</v>
      </c>
      <c r="H5161">
        <v>-2.5554662998978799</v>
      </c>
      <c r="I5161">
        <v>-19.964190267425199</v>
      </c>
      <c r="J5161">
        <v>3.31137089828922</v>
      </c>
      <c r="O5161">
        <v>18.588793359027498</v>
      </c>
      <c r="P5161">
        <v>1.53521974714028</v>
      </c>
    </row>
    <row r="5162" spans="1:16" hidden="1" x14ac:dyDescent="0.3">
      <c r="A5162" t="s">
        <v>10553</v>
      </c>
      <c r="B5162" t="s">
        <v>10554</v>
      </c>
      <c r="C5162" t="str">
        <f>IFERROR(VLOOKUP(Table1[[#This Row],[Ticker]],[1]!Table2[[Symbol]:[Industry]],2,FALSE),"-")</f>
        <v>-</v>
      </c>
      <c r="D5162" t="s">
        <v>711</v>
      </c>
      <c r="F5162">
        <v>33.28</v>
      </c>
      <c r="G5162">
        <v>-22.589141809794199</v>
      </c>
      <c r="H5162">
        <v>-1.13258024964376</v>
      </c>
      <c r="I5162">
        <v>-9.8247668017701901</v>
      </c>
      <c r="J5162">
        <v>0.73508675666867396</v>
      </c>
      <c r="O5162">
        <v>4.8677884615384501</v>
      </c>
      <c r="P5162">
        <v>5.65079365079366</v>
      </c>
    </row>
    <row r="5163" spans="1:16" hidden="1" x14ac:dyDescent="0.3">
      <c r="A5163" t="s">
        <v>10555</v>
      </c>
      <c r="B5163" t="s">
        <v>10556</v>
      </c>
      <c r="C5163" t="str">
        <f>IFERROR(VLOOKUP(Table1[[#This Row],[Ticker]],[1]!Table2[[Symbol]:[Industry]],2,FALSE),"-")</f>
        <v>-</v>
      </c>
      <c r="F5163">
        <v>14.64</v>
      </c>
      <c r="G5163">
        <v>-44.2901972606074</v>
      </c>
      <c r="H5163">
        <v>-28.1760489168988</v>
      </c>
      <c r="I5163">
        <v>-31.5258222525833</v>
      </c>
      <c r="J5163">
        <v>-3.7040067069437201</v>
      </c>
      <c r="O5163">
        <v>43.442622950819597</v>
      </c>
      <c r="P5163">
        <v>14.6436961628817</v>
      </c>
    </row>
    <row r="5164" spans="1:16" hidden="1" x14ac:dyDescent="0.3">
      <c r="A5164" t="s">
        <v>10557</v>
      </c>
      <c r="B5164" t="s">
        <v>10558</v>
      </c>
      <c r="C5164" t="str">
        <f>IFERROR(VLOOKUP(Table1[[#This Row],[Ticker]],[1]!Table2[[Symbol]:[Industry]],2,FALSE),"-")</f>
        <v>-</v>
      </c>
      <c r="F5164">
        <v>892.05</v>
      </c>
      <c r="G5164">
        <v>-31.7622908627981</v>
      </c>
      <c r="H5164">
        <v>6.35545709669712</v>
      </c>
      <c r="I5164">
        <v>-18.997915854774</v>
      </c>
      <c r="J5164">
        <v>4.09986265679722E-2</v>
      </c>
      <c r="O5164">
        <v>17.594305251947699</v>
      </c>
      <c r="P5164">
        <v>7.4823784565335201</v>
      </c>
    </row>
    <row r="5165" spans="1:16" hidden="1" x14ac:dyDescent="0.3">
      <c r="A5165" t="s">
        <v>10559</v>
      </c>
      <c r="B5165" t="s">
        <v>10560</v>
      </c>
      <c r="C5165" t="str">
        <f>IFERROR(VLOOKUP(Table1[[#This Row],[Ticker]],[1]!Table2[[Symbol]:[Industry]],2,FALSE),"-")</f>
        <v>-</v>
      </c>
      <c r="D5165" t="s">
        <v>711</v>
      </c>
      <c r="F5165">
        <v>31.02</v>
      </c>
      <c r="G5165">
        <v>-27.098367928943301</v>
      </c>
      <c r="H5165">
        <v>1.80643515953428</v>
      </c>
      <c r="I5165">
        <v>-14.3339929209193</v>
      </c>
      <c r="J5165">
        <v>3.4915876762164402</v>
      </c>
      <c r="O5165">
        <v>7.4468085106383004</v>
      </c>
      <c r="P5165">
        <v>3.4</v>
      </c>
    </row>
    <row r="5166" spans="1:16" hidden="1" x14ac:dyDescent="0.3">
      <c r="A5166" t="s">
        <v>10561</v>
      </c>
      <c r="B5166" t="s">
        <v>10562</v>
      </c>
      <c r="C5166" t="str">
        <f>IFERROR(VLOOKUP(Table1[[#This Row],[Ticker]],[1]!Table2[[Symbol]:[Industry]],2,FALSE),"-")</f>
        <v>-</v>
      </c>
      <c r="D5166" t="s">
        <v>711</v>
      </c>
      <c r="F5166">
        <v>12.76</v>
      </c>
      <c r="G5166">
        <v>-23.3329070907361</v>
      </c>
      <c r="H5166">
        <v>2.16344524652528</v>
      </c>
      <c r="I5166">
        <v>-10.5685320827121</v>
      </c>
      <c r="J5166">
        <v>1.4771979084278399</v>
      </c>
      <c r="O5166">
        <v>9.0125391849529706</v>
      </c>
      <c r="P5166">
        <v>2.1617293835067999</v>
      </c>
    </row>
    <row r="5167" spans="1:16" hidden="1" x14ac:dyDescent="0.3">
      <c r="A5167" t="s">
        <v>10563</v>
      </c>
      <c r="B5167" t="s">
        <v>10564</v>
      </c>
      <c r="C5167" t="str">
        <f>IFERROR(VLOOKUP(Table1[[#This Row],[Ticker]],[1]!Table2[[Symbol]:[Industry]],2,FALSE),"-")</f>
        <v>-</v>
      </c>
    </row>
    <row r="5168" spans="1:16" hidden="1" x14ac:dyDescent="0.3">
      <c r="A5168" t="s">
        <v>10565</v>
      </c>
      <c r="B5168" t="s">
        <v>10566</v>
      </c>
      <c r="C5168" t="str">
        <f>IFERROR(VLOOKUP(Table1[[#This Row],[Ticker]],[1]!Table2[[Symbol]:[Industry]],2,FALSE),"-")</f>
        <v>-</v>
      </c>
    </row>
    <row r="5169" spans="1:3" hidden="1" x14ac:dyDescent="0.3">
      <c r="A5169" t="s">
        <v>10567</v>
      </c>
      <c r="B5169" t="s">
        <v>10568</v>
      </c>
      <c r="C5169" t="str">
        <f>IFERROR(VLOOKUP(Table1[[#This Row],[Ticker]],[1]!Table2[[Symbol]:[Industry]],2,FALSE),"-")</f>
        <v>-</v>
      </c>
    </row>
    <row r="5170" spans="1:3" hidden="1" x14ac:dyDescent="0.3">
      <c r="A5170" t="s">
        <v>10569</v>
      </c>
      <c r="B5170" t="s">
        <v>10570</v>
      </c>
      <c r="C5170" t="str">
        <f>IFERROR(VLOOKUP(Table1[[#This Row],[Ticker]],[1]!Table2[[Symbol]:[Industry]],2,FALSE),"-")</f>
        <v>-</v>
      </c>
    </row>
    <row r="5171" spans="1:3" hidden="1" x14ac:dyDescent="0.3">
      <c r="A5171" t="s">
        <v>10571</v>
      </c>
      <c r="B5171" t="s">
        <v>10572</v>
      </c>
      <c r="C5171" t="str">
        <f>IFERROR(VLOOKUP(Table1[[#This Row],[Ticker]],[1]!Table2[[Symbol]:[Industry]],2,FALSE),"-")</f>
        <v>-</v>
      </c>
    </row>
    <row r="5172" spans="1:3" hidden="1" x14ac:dyDescent="0.3">
      <c r="A5172" t="s">
        <v>10573</v>
      </c>
      <c r="B5172" t="s">
        <v>10574</v>
      </c>
      <c r="C5172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Price_Filter_05_08_2024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2024-08-06T06:03:08Z</dcterms:created>
  <dcterms:modified xsi:type="dcterms:W3CDTF">2024-10-22T03:16:11Z</dcterms:modified>
</cp:coreProperties>
</file>